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24226"/>
  <mc:AlternateContent xmlns:mc="http://schemas.openxmlformats.org/markup-compatibility/2006">
    <mc:Choice Requires="x15">
      <x15ac:absPath xmlns:x15ac="http://schemas.microsoft.com/office/spreadsheetml/2010/11/ac" url="https://floridalegislature-my.sharepoint.com/personal/ocain_steve_leg_state_fl_us/Documents/Documents/EDR/Revenue Data/homerule/"/>
    </mc:Choice>
  </mc:AlternateContent>
  <xr:revisionPtr revIDLastSave="1047" documentId="11_0A09F1FE492F838729680AA5F8C24D36C0E40D91" xr6:coauthVersionLast="47" xr6:coauthVersionMax="47" xr10:uidLastSave="{C446E3D5-0017-42CD-B0D6-B049DC3E7E0E}"/>
  <bookViews>
    <workbookView xWindow="-108" yWindow="-108" windowWidth="23256" windowHeight="13896" tabRatio="879" xr2:uid="{00000000-000D-0000-FFFF-FFFF00000000}"/>
  </bookViews>
  <sheets>
    <sheet name="Totals by Year" sheetId="11" r:id="rId1"/>
    <sheet name="2023" sheetId="44" r:id="rId2"/>
    <sheet name="2022" sheetId="43" r:id="rId3"/>
    <sheet name="2021" sheetId="41" r:id="rId4"/>
    <sheet name="2020" sheetId="40" r:id="rId5"/>
    <sheet name="2019" sheetId="39" r:id="rId6"/>
    <sheet name="2018" sheetId="38" r:id="rId7"/>
    <sheet name="2017" sheetId="37" r:id="rId8"/>
    <sheet name="2016" sheetId="36" r:id="rId9"/>
    <sheet name="2015" sheetId="35" r:id="rId10"/>
    <sheet name="2014" sheetId="34" r:id="rId11"/>
    <sheet name="2013" sheetId="33" r:id="rId12"/>
    <sheet name="2012" sheetId="32" r:id="rId13"/>
    <sheet name="2011" sheetId="31" r:id="rId14"/>
    <sheet name="2010" sheetId="30" r:id="rId15"/>
    <sheet name="2009" sheetId="29" r:id="rId16"/>
    <sheet name="2008" sheetId="27" r:id="rId17"/>
    <sheet name="2007" sheetId="28" r:id="rId18"/>
    <sheet name="2006" sheetId="25" r:id="rId19"/>
    <sheet name="2005" sheetId="24" r:id="rId20"/>
    <sheet name="2004" sheetId="23" r:id="rId21"/>
    <sheet name="2003" sheetId="22" r:id="rId22"/>
    <sheet name="2002" sheetId="12" r:id="rId23"/>
    <sheet name="2001" sheetId="19" r:id="rId24"/>
    <sheet name="2000" sheetId="18" r:id="rId25"/>
    <sheet name="1999" sheetId="17" r:id="rId26"/>
    <sheet name="1998" sheetId="16" r:id="rId27"/>
    <sheet name="1997" sheetId="15" r:id="rId28"/>
    <sheet name="1996" sheetId="14" r:id="rId29"/>
    <sheet name="1995" sheetId="13" r:id="rId30"/>
    <sheet name="1994" sheetId="21" r:id="rId31"/>
    <sheet name="1993" sheetId="20" r:id="rId32"/>
  </sheets>
  <definedNames>
    <definedName name="_xlnm.Print_Area" localSheetId="31">'1993'!$A$1:$J$419</definedName>
    <definedName name="_xlnm.Print_Area" localSheetId="30">'1994'!$A$1:$J$419</definedName>
    <definedName name="_xlnm.Print_Area" localSheetId="29">'1995'!$A$1:$J$419</definedName>
    <definedName name="_xlnm.Print_Area" localSheetId="28">'1996'!$A$1:$J$419</definedName>
    <definedName name="_xlnm.Print_Area" localSheetId="27">'1997'!$A$1:$J$419</definedName>
    <definedName name="_xlnm.Print_Area" localSheetId="26">'1998'!$A$1:$J$419</definedName>
    <definedName name="_xlnm.Print_Area" localSheetId="25">'1999'!$A$1:$J$419</definedName>
    <definedName name="_xlnm.Print_Area" localSheetId="24">'2000'!$A$1:$J$419</definedName>
    <definedName name="_xlnm.Print_Area" localSheetId="23">'2001'!$A$1:$J$419</definedName>
    <definedName name="_xlnm.Print_Area" localSheetId="22">'2002'!$A$1:$J$419</definedName>
    <definedName name="_xlnm.Print_Area" localSheetId="21">'2003'!$A$1:$J$419</definedName>
    <definedName name="_xlnm.Print_Area" localSheetId="20">'2004'!$A$1:$J$419</definedName>
    <definedName name="_xlnm.Print_Area" localSheetId="19">'2005'!$A$1:$J$419</definedName>
    <definedName name="_xlnm.Print_Area" localSheetId="18">'2006'!$A$1:$J$419</definedName>
    <definedName name="_xlnm.Print_Area" localSheetId="17">'2007'!$A$1:$J$419</definedName>
    <definedName name="_xlnm.Print_Area" localSheetId="16">'2008'!$A$1:$J$419</definedName>
    <definedName name="_xlnm.Print_Area" localSheetId="15">'2009'!$A$1:$Q$419</definedName>
    <definedName name="_xlnm.Print_Area" localSheetId="14">'2010'!$A$1:$Q$419</definedName>
    <definedName name="_xlnm.Print_Area" localSheetId="13">'2011'!$A$1:$Q$419</definedName>
    <definedName name="_xlnm.Print_Area" localSheetId="12">'2012'!$A$1:$Q$419</definedName>
    <definedName name="_xlnm.Print_Area" localSheetId="11">'2013'!$A$1:$Q$419</definedName>
    <definedName name="_xlnm.Print_Area" localSheetId="10">'2014'!$A$1:$Q$419</definedName>
    <definedName name="_xlnm.Print_Area" localSheetId="9">'2015'!$A$1:$Q$420</definedName>
    <definedName name="_xlnm.Print_Area" localSheetId="8">'2016'!$A$1:$Q$421</definedName>
    <definedName name="_xlnm.Print_Area" localSheetId="7">'2017'!$A$1:$Q$421</definedName>
    <definedName name="_xlnm.Print_Area" localSheetId="6">'2018'!$A$1:$Q$421</definedName>
    <definedName name="_xlnm.Print_Area" localSheetId="5">'2019'!$A$1:$Q$421</definedName>
    <definedName name="_xlnm.Print_Area" localSheetId="4">'2020'!$A$1:$Q$420</definedName>
    <definedName name="_xlnm.Print_Area" localSheetId="3">'2021'!$A$1:$T$420</definedName>
    <definedName name="_xlnm.Print_Area" localSheetId="2">'2022'!$A$1:$T$420</definedName>
    <definedName name="_xlnm.Print_Area" localSheetId="1">'2023'!$A$1:$T$420</definedName>
    <definedName name="_xlnm.Print_Area" localSheetId="0">'Totals by Year'!$A$1:$AG$421</definedName>
    <definedName name="_xlnm.Print_Titles" localSheetId="31">'1993'!$1:$4</definedName>
    <definedName name="_xlnm.Print_Titles" localSheetId="30">'1994'!$1:$4</definedName>
    <definedName name="_xlnm.Print_Titles" localSheetId="29">'1995'!$1:$4</definedName>
    <definedName name="_xlnm.Print_Titles" localSheetId="28">'1996'!$1:$4</definedName>
    <definedName name="_xlnm.Print_Titles" localSheetId="27">'1997'!$1:$4</definedName>
    <definedName name="_xlnm.Print_Titles" localSheetId="26">'1998'!$1:$4</definedName>
    <definedName name="_xlnm.Print_Titles" localSheetId="25">'1999'!$1:$4</definedName>
    <definedName name="_xlnm.Print_Titles" localSheetId="24">'2000'!$1:$4</definedName>
    <definedName name="_xlnm.Print_Titles" localSheetId="23">'2001'!$1:$4</definedName>
    <definedName name="_xlnm.Print_Titles" localSheetId="22">'2002'!$1:$4</definedName>
    <definedName name="_xlnm.Print_Titles" localSheetId="21">'2003'!$1:$4</definedName>
    <definedName name="_xlnm.Print_Titles" localSheetId="20">'2004'!$1:$4</definedName>
    <definedName name="_xlnm.Print_Titles" localSheetId="19">'2005'!$1:$4</definedName>
    <definedName name="_xlnm.Print_Titles" localSheetId="18">'2006'!$1:$4</definedName>
    <definedName name="_xlnm.Print_Titles" localSheetId="17">'2007'!$1:$4</definedName>
    <definedName name="_xlnm.Print_Titles" localSheetId="16">'2008'!$1:$4</definedName>
    <definedName name="_xlnm.Print_Titles" localSheetId="15">'2009'!$1:$4</definedName>
    <definedName name="_xlnm.Print_Titles" localSheetId="14">'2010'!$1:$4</definedName>
    <definedName name="_xlnm.Print_Titles" localSheetId="13">'2011'!$1:$4</definedName>
    <definedName name="_xlnm.Print_Titles" localSheetId="12">'2012'!$1:$4</definedName>
    <definedName name="_xlnm.Print_Titles" localSheetId="11">'2013'!$1:$4</definedName>
    <definedName name="_xlnm.Print_Titles" localSheetId="10">'2014'!$1:$4</definedName>
    <definedName name="_xlnm.Print_Titles" localSheetId="9">'2015'!$1:$4</definedName>
    <definedName name="_xlnm.Print_Titles" localSheetId="8">'2016'!$1:$4</definedName>
    <definedName name="_xlnm.Print_Titles" localSheetId="7">'2017'!$1:$4</definedName>
    <definedName name="_xlnm.Print_Titles" localSheetId="6">'2018'!$1:$4</definedName>
    <definedName name="_xlnm.Print_Titles" localSheetId="5">'2019'!$1:$4</definedName>
    <definedName name="_xlnm.Print_Titles" localSheetId="4">'2020'!$1:$4</definedName>
    <definedName name="_xlnm.Print_Titles" localSheetId="3">'2021'!$1:$4</definedName>
    <definedName name="_xlnm.Print_Titles" localSheetId="2">'2022'!$1:$4</definedName>
    <definedName name="_xlnm.Print_Titles" localSheetId="1">'2023'!$1:$4</definedName>
    <definedName name="_xlnm.Print_Titles" localSheetId="0">'Totals by Year'!$1:$3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17" i="11" l="1"/>
  <c r="AG4" i="11"/>
  <c r="AG5" i="11"/>
  <c r="AG6" i="11"/>
  <c r="AG7" i="11"/>
  <c r="AG8" i="11"/>
  <c r="AG9" i="11"/>
  <c r="AG10" i="11"/>
  <c r="AG11" i="11"/>
  <c r="AG12" i="1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T419" i="44" l="1"/>
  <c r="T159" i="44"/>
  <c r="S418" i="44"/>
  <c r="R418" i="44"/>
  <c r="Q418" i="44"/>
  <c r="P418" i="44"/>
  <c r="O418" i="44"/>
  <c r="N418" i="44"/>
  <c r="M418" i="44"/>
  <c r="L418" i="44"/>
  <c r="K418" i="44"/>
  <c r="J418" i="44"/>
  <c r="I418" i="44"/>
  <c r="H418" i="44"/>
  <c r="G418" i="44"/>
  <c r="F418" i="44"/>
  <c r="E418" i="44"/>
  <c r="D418" i="44"/>
  <c r="C418" i="44"/>
  <c r="S416" i="44"/>
  <c r="R416" i="44"/>
  <c r="Q416" i="44"/>
  <c r="P416" i="44"/>
  <c r="O416" i="44"/>
  <c r="N416" i="44"/>
  <c r="M416" i="44"/>
  <c r="L416" i="44"/>
  <c r="K416" i="44"/>
  <c r="J416" i="44"/>
  <c r="I416" i="44"/>
  <c r="H416" i="44"/>
  <c r="G416" i="44"/>
  <c r="F416" i="44"/>
  <c r="E416" i="44"/>
  <c r="C416" i="44"/>
  <c r="W415" i="44"/>
  <c r="V415" i="44"/>
  <c r="X415" i="44" s="1"/>
  <c r="T415" i="44"/>
  <c r="W414" i="44"/>
  <c r="V414" i="44"/>
  <c r="T414" i="44"/>
  <c r="W413" i="44"/>
  <c r="V413" i="44"/>
  <c r="T413" i="44"/>
  <c r="W412" i="44"/>
  <c r="V412" i="44"/>
  <c r="T412" i="44"/>
  <c r="W411" i="44"/>
  <c r="V411" i="44"/>
  <c r="T411" i="44"/>
  <c r="W410" i="44"/>
  <c r="V410" i="44"/>
  <c r="X410" i="44" s="1"/>
  <c r="T410" i="44"/>
  <c r="W409" i="44"/>
  <c r="V409" i="44"/>
  <c r="X409" i="44" s="1"/>
  <c r="T409" i="44"/>
  <c r="W408" i="44"/>
  <c r="V408" i="44"/>
  <c r="T408" i="44"/>
  <c r="W407" i="44"/>
  <c r="V407" i="44"/>
  <c r="T407" i="44"/>
  <c r="W406" i="44"/>
  <c r="V406" i="44"/>
  <c r="T406" i="44"/>
  <c r="W405" i="44"/>
  <c r="V405" i="44"/>
  <c r="T405" i="44"/>
  <c r="W404" i="44"/>
  <c r="V404" i="44"/>
  <c r="T404" i="44"/>
  <c r="W403" i="44"/>
  <c r="V403" i="44"/>
  <c r="T403" i="44"/>
  <c r="W402" i="44"/>
  <c r="V402" i="44"/>
  <c r="X402" i="44" s="1"/>
  <c r="T402" i="44"/>
  <c r="W401" i="44"/>
  <c r="V401" i="44"/>
  <c r="X401" i="44" s="1"/>
  <c r="T401" i="44"/>
  <c r="W400" i="44"/>
  <c r="V400" i="44"/>
  <c r="T400" i="44"/>
  <c r="W399" i="44"/>
  <c r="V399" i="44"/>
  <c r="X399" i="44" s="1"/>
  <c r="T399" i="44"/>
  <c r="W398" i="44"/>
  <c r="V398" i="44"/>
  <c r="T398" i="44"/>
  <c r="W397" i="44"/>
  <c r="V397" i="44"/>
  <c r="T397" i="44"/>
  <c r="W396" i="44"/>
  <c r="V396" i="44"/>
  <c r="X396" i="44" s="1"/>
  <c r="T396" i="44"/>
  <c r="W395" i="44"/>
  <c r="V395" i="44"/>
  <c r="T395" i="44"/>
  <c r="W394" i="44"/>
  <c r="V394" i="44"/>
  <c r="T394" i="44"/>
  <c r="W393" i="44"/>
  <c r="V393" i="44"/>
  <c r="T393" i="44"/>
  <c r="W392" i="44"/>
  <c r="V392" i="44"/>
  <c r="X392" i="44" s="1"/>
  <c r="T392" i="44"/>
  <c r="W391" i="44"/>
  <c r="V391" i="44"/>
  <c r="T391" i="44"/>
  <c r="W390" i="44"/>
  <c r="V390" i="44"/>
  <c r="X390" i="44" s="1"/>
  <c r="T390" i="44"/>
  <c r="W389" i="44"/>
  <c r="V389" i="44"/>
  <c r="X389" i="44" s="1"/>
  <c r="T389" i="44"/>
  <c r="W388" i="44"/>
  <c r="V388" i="44"/>
  <c r="T388" i="44"/>
  <c r="W387" i="44"/>
  <c r="V387" i="44"/>
  <c r="T387" i="44"/>
  <c r="W386" i="44"/>
  <c r="V386" i="44"/>
  <c r="T386" i="44"/>
  <c r="W385" i="44"/>
  <c r="V385" i="44"/>
  <c r="T385" i="44"/>
  <c r="W384" i="44"/>
  <c r="V384" i="44"/>
  <c r="X384" i="44" s="1"/>
  <c r="T384" i="44"/>
  <c r="W383" i="44"/>
  <c r="V383" i="44"/>
  <c r="T383" i="44"/>
  <c r="W382" i="44"/>
  <c r="V382" i="44"/>
  <c r="X382" i="44" s="1"/>
  <c r="T382" i="44"/>
  <c r="W381" i="44"/>
  <c r="V381" i="44"/>
  <c r="T381" i="44"/>
  <c r="W380" i="44"/>
  <c r="V380" i="44"/>
  <c r="T380" i="44"/>
  <c r="W379" i="44"/>
  <c r="V379" i="44"/>
  <c r="X379" i="44" s="1"/>
  <c r="T379" i="44"/>
  <c r="W378" i="44"/>
  <c r="V378" i="44"/>
  <c r="T378" i="44"/>
  <c r="W377" i="44"/>
  <c r="V377" i="44"/>
  <c r="T377" i="44"/>
  <c r="W376" i="44"/>
  <c r="V376" i="44"/>
  <c r="T376" i="44"/>
  <c r="W375" i="44"/>
  <c r="V375" i="44"/>
  <c r="T375" i="44"/>
  <c r="W374" i="44"/>
  <c r="V374" i="44"/>
  <c r="T374" i="44"/>
  <c r="W373" i="44"/>
  <c r="V373" i="44"/>
  <c r="T373" i="44"/>
  <c r="W372" i="44"/>
  <c r="V372" i="44"/>
  <c r="T372" i="44"/>
  <c r="W371" i="44"/>
  <c r="V371" i="44"/>
  <c r="T371" i="44"/>
  <c r="W370" i="44"/>
  <c r="V370" i="44"/>
  <c r="T370" i="44"/>
  <c r="W369" i="44"/>
  <c r="V369" i="44"/>
  <c r="X369" i="44" s="1"/>
  <c r="T369" i="44"/>
  <c r="W368" i="44"/>
  <c r="V368" i="44"/>
  <c r="T368" i="44"/>
  <c r="W367" i="44"/>
  <c r="V367" i="44"/>
  <c r="T367" i="44"/>
  <c r="W366" i="44"/>
  <c r="V366" i="44"/>
  <c r="T366" i="44"/>
  <c r="W365" i="44"/>
  <c r="V365" i="44"/>
  <c r="T365" i="44"/>
  <c r="W364" i="44"/>
  <c r="V364" i="44"/>
  <c r="T364" i="44"/>
  <c r="W363" i="44"/>
  <c r="V363" i="44"/>
  <c r="T363" i="44"/>
  <c r="W362" i="44"/>
  <c r="V362" i="44"/>
  <c r="X362" i="44" s="1"/>
  <c r="T362" i="44"/>
  <c r="W361" i="44"/>
  <c r="V361" i="44"/>
  <c r="X361" i="44" s="1"/>
  <c r="T361" i="44"/>
  <c r="W360" i="44"/>
  <c r="V360" i="44"/>
  <c r="T360" i="44"/>
  <c r="W359" i="44"/>
  <c r="V359" i="44"/>
  <c r="X359" i="44" s="1"/>
  <c r="T359" i="44"/>
  <c r="W358" i="44"/>
  <c r="V358" i="44"/>
  <c r="T358" i="44"/>
  <c r="W357" i="44"/>
  <c r="V357" i="44"/>
  <c r="T357" i="44"/>
  <c r="W356" i="44"/>
  <c r="V356" i="44"/>
  <c r="T356" i="44"/>
  <c r="W355" i="44"/>
  <c r="V355" i="44"/>
  <c r="X355" i="44" s="1"/>
  <c r="T355" i="44"/>
  <c r="W354" i="44"/>
  <c r="V354" i="44"/>
  <c r="T354" i="44"/>
  <c r="W353" i="44"/>
  <c r="V353" i="44"/>
  <c r="T353" i="44"/>
  <c r="W352" i="44"/>
  <c r="V352" i="44"/>
  <c r="T352" i="44"/>
  <c r="W351" i="44"/>
  <c r="V351" i="44"/>
  <c r="T351" i="44"/>
  <c r="W350" i="44"/>
  <c r="V350" i="44"/>
  <c r="T350" i="44"/>
  <c r="W349" i="44"/>
  <c r="V349" i="44"/>
  <c r="X349" i="44" s="1"/>
  <c r="T349" i="44"/>
  <c r="W348" i="44"/>
  <c r="V348" i="44"/>
  <c r="T348" i="44"/>
  <c r="W347" i="44"/>
  <c r="V347" i="44"/>
  <c r="T347" i="44"/>
  <c r="W346" i="44"/>
  <c r="V346" i="44"/>
  <c r="T346" i="44"/>
  <c r="W345" i="44"/>
  <c r="V345" i="44"/>
  <c r="T345" i="44"/>
  <c r="W344" i="44"/>
  <c r="V344" i="44"/>
  <c r="X344" i="44" s="1"/>
  <c r="T344" i="44"/>
  <c r="W343" i="44"/>
  <c r="V343" i="44"/>
  <c r="T343" i="44"/>
  <c r="W342" i="44"/>
  <c r="V342" i="44"/>
  <c r="X342" i="44" s="1"/>
  <c r="T342" i="44"/>
  <c r="W341" i="44"/>
  <c r="V341" i="44"/>
  <c r="X341" i="44" s="1"/>
  <c r="T341" i="44"/>
  <c r="W340" i="44"/>
  <c r="V340" i="44"/>
  <c r="T340" i="44"/>
  <c r="W339" i="44"/>
  <c r="V339" i="44"/>
  <c r="X339" i="44" s="1"/>
  <c r="T339" i="44"/>
  <c r="W338" i="44"/>
  <c r="V338" i="44"/>
  <c r="T338" i="44"/>
  <c r="W337" i="44"/>
  <c r="V337" i="44"/>
  <c r="T337" i="44"/>
  <c r="W336" i="44"/>
  <c r="V336" i="44"/>
  <c r="X336" i="44" s="1"/>
  <c r="T336" i="44"/>
  <c r="W335" i="44"/>
  <c r="V335" i="44"/>
  <c r="X335" i="44" s="1"/>
  <c r="T335" i="44"/>
  <c r="W334" i="44"/>
  <c r="V334" i="44"/>
  <c r="T334" i="44"/>
  <c r="W333" i="44"/>
  <c r="V333" i="44"/>
  <c r="T333" i="44"/>
  <c r="W332" i="44"/>
  <c r="V332" i="44"/>
  <c r="T332" i="44"/>
  <c r="W331" i="44"/>
  <c r="V331" i="44"/>
  <c r="T331" i="44"/>
  <c r="W330" i="44"/>
  <c r="V330" i="44"/>
  <c r="X330" i="44" s="1"/>
  <c r="T330" i="44"/>
  <c r="W329" i="44"/>
  <c r="V329" i="44"/>
  <c r="X329" i="44" s="1"/>
  <c r="T329" i="44"/>
  <c r="W328" i="44"/>
  <c r="V328" i="44"/>
  <c r="T328" i="44"/>
  <c r="W327" i="44"/>
  <c r="V327" i="44"/>
  <c r="T327" i="44"/>
  <c r="W326" i="44"/>
  <c r="V326" i="44"/>
  <c r="T326" i="44"/>
  <c r="W325" i="44"/>
  <c r="V325" i="44"/>
  <c r="T325" i="44"/>
  <c r="W324" i="44"/>
  <c r="V324" i="44"/>
  <c r="X324" i="44" s="1"/>
  <c r="T324" i="44"/>
  <c r="W323" i="44"/>
  <c r="V323" i="44"/>
  <c r="T323" i="44"/>
  <c r="W322" i="44"/>
  <c r="V322" i="44"/>
  <c r="X322" i="44" s="1"/>
  <c r="T322" i="44"/>
  <c r="W321" i="44"/>
  <c r="V321" i="44"/>
  <c r="T321" i="44"/>
  <c r="W320" i="44"/>
  <c r="V320" i="44"/>
  <c r="T320" i="44"/>
  <c r="W319" i="44"/>
  <c r="V319" i="44"/>
  <c r="X319" i="44" s="1"/>
  <c r="T319" i="44"/>
  <c r="W318" i="44"/>
  <c r="V318" i="44"/>
  <c r="T318" i="44"/>
  <c r="W317" i="44"/>
  <c r="V317" i="44"/>
  <c r="T317" i="44"/>
  <c r="W316" i="44"/>
  <c r="V316" i="44"/>
  <c r="T316" i="44"/>
  <c r="W315" i="44"/>
  <c r="V315" i="44"/>
  <c r="X315" i="44" s="1"/>
  <c r="T315" i="44"/>
  <c r="W314" i="44"/>
  <c r="V314" i="44"/>
  <c r="T314" i="44"/>
  <c r="W313" i="44"/>
  <c r="V313" i="44"/>
  <c r="T313" i="44"/>
  <c r="W312" i="44"/>
  <c r="V312" i="44"/>
  <c r="T312" i="44"/>
  <c r="W311" i="44"/>
  <c r="V311" i="44"/>
  <c r="T311" i="44"/>
  <c r="W310" i="44"/>
  <c r="V310" i="44"/>
  <c r="T310" i="44"/>
  <c r="W309" i="44"/>
  <c r="V309" i="44"/>
  <c r="X309" i="44" s="1"/>
  <c r="T309" i="44"/>
  <c r="W308" i="44"/>
  <c r="V308" i="44"/>
  <c r="T308" i="44"/>
  <c r="W307" i="44"/>
  <c r="V307" i="44"/>
  <c r="T307" i="44"/>
  <c r="W306" i="44"/>
  <c r="V306" i="44"/>
  <c r="T306" i="44"/>
  <c r="W305" i="44"/>
  <c r="V305" i="44"/>
  <c r="T305" i="44"/>
  <c r="W304" i="44"/>
  <c r="V304" i="44"/>
  <c r="X304" i="44" s="1"/>
  <c r="T304" i="44"/>
  <c r="W303" i="44"/>
  <c r="V303" i="44"/>
  <c r="T303" i="44"/>
  <c r="W302" i="44"/>
  <c r="V302" i="44"/>
  <c r="T302" i="44"/>
  <c r="W301" i="44"/>
  <c r="V301" i="44"/>
  <c r="T301" i="44"/>
  <c r="W300" i="44"/>
  <c r="V300" i="44"/>
  <c r="T300" i="44"/>
  <c r="W299" i="44"/>
  <c r="V299" i="44"/>
  <c r="X299" i="44" s="1"/>
  <c r="T299" i="44"/>
  <c r="W298" i="44"/>
  <c r="V298" i="44"/>
  <c r="T298" i="44"/>
  <c r="W297" i="44"/>
  <c r="V297" i="44"/>
  <c r="T297" i="44"/>
  <c r="W296" i="44"/>
  <c r="V296" i="44"/>
  <c r="X296" i="44" s="1"/>
  <c r="T296" i="44"/>
  <c r="W295" i="44"/>
  <c r="V295" i="44"/>
  <c r="X295" i="44" s="1"/>
  <c r="T295" i="44"/>
  <c r="W294" i="44"/>
  <c r="V294" i="44"/>
  <c r="T294" i="44"/>
  <c r="W293" i="44"/>
  <c r="V293" i="44"/>
  <c r="T293" i="44"/>
  <c r="W292" i="44"/>
  <c r="V292" i="44"/>
  <c r="T292" i="44"/>
  <c r="W291" i="44"/>
  <c r="V291" i="44"/>
  <c r="T291" i="44"/>
  <c r="W290" i="44"/>
  <c r="V290" i="44"/>
  <c r="X290" i="44" s="1"/>
  <c r="T290" i="44"/>
  <c r="W289" i="44"/>
  <c r="V289" i="44"/>
  <c r="X289" i="44" s="1"/>
  <c r="T289" i="44"/>
  <c r="W288" i="44"/>
  <c r="V288" i="44"/>
  <c r="T288" i="44"/>
  <c r="W287" i="44"/>
  <c r="V287" i="44"/>
  <c r="T287" i="44"/>
  <c r="W286" i="44"/>
  <c r="V286" i="44"/>
  <c r="T286" i="44"/>
  <c r="W285" i="44"/>
  <c r="V285" i="44"/>
  <c r="T285" i="44"/>
  <c r="W284" i="44"/>
  <c r="V284" i="44"/>
  <c r="X284" i="44" s="1"/>
  <c r="T284" i="44"/>
  <c r="W283" i="44"/>
  <c r="V283" i="44"/>
  <c r="T283" i="44"/>
  <c r="W282" i="44"/>
  <c r="V282" i="44"/>
  <c r="X282" i="44" s="1"/>
  <c r="T282" i="44"/>
  <c r="W281" i="44"/>
  <c r="V281" i="44"/>
  <c r="X281" i="44" s="1"/>
  <c r="T281" i="44"/>
  <c r="W280" i="44"/>
  <c r="V280" i="44"/>
  <c r="T280" i="44"/>
  <c r="W279" i="44"/>
  <c r="V279" i="44"/>
  <c r="X279" i="44" s="1"/>
  <c r="T279" i="44"/>
  <c r="W278" i="44"/>
  <c r="V278" i="44"/>
  <c r="T278" i="44"/>
  <c r="W277" i="44"/>
  <c r="V277" i="44"/>
  <c r="T277" i="44"/>
  <c r="W276" i="44"/>
  <c r="V276" i="44"/>
  <c r="X276" i="44" s="1"/>
  <c r="T276" i="44"/>
  <c r="W275" i="44"/>
  <c r="V275" i="44"/>
  <c r="X275" i="44" s="1"/>
  <c r="T275" i="44"/>
  <c r="W274" i="44"/>
  <c r="V274" i="44"/>
  <c r="T274" i="44"/>
  <c r="W273" i="44"/>
  <c r="V273" i="44"/>
  <c r="T273" i="44"/>
  <c r="W272" i="44"/>
  <c r="V272" i="44"/>
  <c r="T272" i="44"/>
  <c r="W271" i="44"/>
  <c r="V271" i="44"/>
  <c r="T271" i="44"/>
  <c r="W270" i="44"/>
  <c r="V270" i="44"/>
  <c r="T270" i="44"/>
  <c r="W269" i="44"/>
  <c r="V269" i="44"/>
  <c r="X269" i="44" s="1"/>
  <c r="T269" i="44"/>
  <c r="W268" i="44"/>
  <c r="V268" i="44"/>
  <c r="T268" i="44"/>
  <c r="W267" i="44"/>
  <c r="V267" i="44"/>
  <c r="T267" i="44"/>
  <c r="W266" i="44"/>
  <c r="V266" i="44"/>
  <c r="T266" i="44"/>
  <c r="W265" i="44"/>
  <c r="V265" i="44"/>
  <c r="T265" i="44"/>
  <c r="W264" i="44"/>
  <c r="V264" i="44"/>
  <c r="X264" i="44" s="1"/>
  <c r="T264" i="44"/>
  <c r="W263" i="44"/>
  <c r="V263" i="44"/>
  <c r="T263" i="44"/>
  <c r="W262" i="44"/>
  <c r="V262" i="44"/>
  <c r="X262" i="44" s="1"/>
  <c r="T262" i="44"/>
  <c r="W261" i="44"/>
  <c r="V261" i="44"/>
  <c r="X261" i="44" s="1"/>
  <c r="T261" i="44"/>
  <c r="W260" i="44"/>
  <c r="V260" i="44"/>
  <c r="T260" i="44"/>
  <c r="W259" i="44"/>
  <c r="V259" i="44"/>
  <c r="T259" i="44"/>
  <c r="W258" i="44"/>
  <c r="V258" i="44"/>
  <c r="T258" i="44"/>
  <c r="W257" i="44"/>
  <c r="V257" i="44"/>
  <c r="T257" i="44"/>
  <c r="W256" i="44"/>
  <c r="V256" i="44"/>
  <c r="X256" i="44" s="1"/>
  <c r="T256" i="44"/>
  <c r="W255" i="44"/>
  <c r="V255" i="44"/>
  <c r="T255" i="44"/>
  <c r="W254" i="44"/>
  <c r="V254" i="44"/>
  <c r="T254" i="44"/>
  <c r="W253" i="44"/>
  <c r="V253" i="44"/>
  <c r="T253" i="44"/>
  <c r="W252" i="44"/>
  <c r="V252" i="44"/>
  <c r="T252" i="44"/>
  <c r="W251" i="44"/>
  <c r="V251" i="44"/>
  <c r="T251" i="44"/>
  <c r="W250" i="44"/>
  <c r="V250" i="44"/>
  <c r="T250" i="44"/>
  <c r="W249" i="44"/>
  <c r="V249" i="44"/>
  <c r="X249" i="44" s="1"/>
  <c r="T249" i="44"/>
  <c r="W248" i="44"/>
  <c r="V248" i="44"/>
  <c r="T248" i="44"/>
  <c r="W247" i="44"/>
  <c r="V247" i="44"/>
  <c r="T247" i="44"/>
  <c r="W246" i="44"/>
  <c r="V246" i="44"/>
  <c r="T246" i="44"/>
  <c r="W245" i="44"/>
  <c r="V245" i="44"/>
  <c r="T245" i="44"/>
  <c r="W244" i="44"/>
  <c r="V244" i="44"/>
  <c r="X244" i="44" s="1"/>
  <c r="T244" i="44"/>
  <c r="W243" i="44"/>
  <c r="V243" i="44"/>
  <c r="T243" i="44"/>
  <c r="W242" i="44"/>
  <c r="V242" i="44"/>
  <c r="X242" i="44" s="1"/>
  <c r="T242" i="44"/>
  <c r="W241" i="44"/>
  <c r="V241" i="44"/>
  <c r="X241" i="44" s="1"/>
  <c r="T241" i="44"/>
  <c r="W240" i="44"/>
  <c r="V240" i="44"/>
  <c r="T240" i="44"/>
  <c r="W239" i="44"/>
  <c r="V239" i="44"/>
  <c r="T239" i="44"/>
  <c r="W238" i="44"/>
  <c r="V238" i="44"/>
  <c r="T238" i="44"/>
  <c r="W237" i="44"/>
  <c r="V237" i="44"/>
  <c r="T237" i="44"/>
  <c r="W236" i="44"/>
  <c r="V236" i="44"/>
  <c r="X236" i="44" s="1"/>
  <c r="T236" i="44"/>
  <c r="W235" i="44"/>
  <c r="V235" i="44"/>
  <c r="T235" i="44"/>
  <c r="W234" i="44"/>
  <c r="V234" i="44"/>
  <c r="T234" i="44"/>
  <c r="W233" i="44"/>
  <c r="V233" i="44"/>
  <c r="T233" i="44"/>
  <c r="W232" i="44"/>
  <c r="V232" i="44"/>
  <c r="T232" i="44"/>
  <c r="W231" i="44"/>
  <c r="V231" i="44"/>
  <c r="T231" i="44"/>
  <c r="W230" i="44"/>
  <c r="V230" i="44"/>
  <c r="X230" i="44" s="1"/>
  <c r="T230" i="44"/>
  <c r="W229" i="44"/>
  <c r="V229" i="44"/>
  <c r="X229" i="44" s="1"/>
  <c r="T229" i="44"/>
  <c r="W228" i="44"/>
  <c r="V228" i="44"/>
  <c r="T228" i="44"/>
  <c r="W227" i="44"/>
  <c r="V227" i="44"/>
  <c r="T227" i="44"/>
  <c r="W226" i="44"/>
  <c r="V226" i="44"/>
  <c r="T226" i="44"/>
  <c r="W225" i="44"/>
  <c r="V225" i="44"/>
  <c r="T225" i="44"/>
  <c r="W224" i="44"/>
  <c r="V224" i="44"/>
  <c r="X224" i="44" s="1"/>
  <c r="T224" i="44"/>
  <c r="W223" i="44"/>
  <c r="V223" i="44"/>
  <c r="T223" i="44"/>
  <c r="W222" i="44"/>
  <c r="V222" i="44"/>
  <c r="T222" i="44"/>
  <c r="W221" i="44"/>
  <c r="V221" i="44"/>
  <c r="T221" i="44"/>
  <c r="W220" i="44"/>
  <c r="V220" i="44"/>
  <c r="T220" i="44"/>
  <c r="W219" i="44"/>
  <c r="V219" i="44"/>
  <c r="T219" i="44"/>
  <c r="W218" i="44"/>
  <c r="V218" i="44"/>
  <c r="T218" i="44"/>
  <c r="W217" i="44"/>
  <c r="V217" i="44"/>
  <c r="T217" i="44"/>
  <c r="W216" i="44"/>
  <c r="V216" i="44"/>
  <c r="X216" i="44" s="1"/>
  <c r="T216" i="44"/>
  <c r="W215" i="44"/>
  <c r="V215" i="44"/>
  <c r="X215" i="44" s="1"/>
  <c r="T215" i="44"/>
  <c r="W214" i="44"/>
  <c r="V214" i="44"/>
  <c r="T214" i="44"/>
  <c r="W213" i="44"/>
  <c r="V213" i="44"/>
  <c r="T213" i="44"/>
  <c r="W212" i="44"/>
  <c r="V212" i="44"/>
  <c r="T212" i="44"/>
  <c r="W211" i="44"/>
  <c r="V211" i="44"/>
  <c r="T211" i="44"/>
  <c r="W210" i="44"/>
  <c r="V210" i="44"/>
  <c r="T210" i="44"/>
  <c r="W209" i="44"/>
  <c r="V209" i="44"/>
  <c r="X209" i="44" s="1"/>
  <c r="T209" i="44"/>
  <c r="W208" i="44"/>
  <c r="V208" i="44"/>
  <c r="T208" i="44"/>
  <c r="W207" i="44"/>
  <c r="V207" i="44"/>
  <c r="T207" i="44"/>
  <c r="W206" i="44"/>
  <c r="V206" i="44"/>
  <c r="T206" i="44"/>
  <c r="W205" i="44"/>
  <c r="V205" i="44"/>
  <c r="T205" i="44"/>
  <c r="W204" i="44"/>
  <c r="V204" i="44"/>
  <c r="X204" i="44" s="1"/>
  <c r="T204" i="44"/>
  <c r="W203" i="44"/>
  <c r="V203" i="44"/>
  <c r="T203" i="44"/>
  <c r="W202" i="44"/>
  <c r="V202" i="44"/>
  <c r="T202" i="44"/>
  <c r="W201" i="44"/>
  <c r="V201" i="44"/>
  <c r="T201" i="44"/>
  <c r="W200" i="44"/>
  <c r="V200" i="44"/>
  <c r="T200" i="44"/>
  <c r="W199" i="44"/>
  <c r="V199" i="44"/>
  <c r="T199" i="44"/>
  <c r="W198" i="44"/>
  <c r="V198" i="44"/>
  <c r="T198" i="44"/>
  <c r="W197" i="44"/>
  <c r="V197" i="44"/>
  <c r="T197" i="44"/>
  <c r="W196" i="44"/>
  <c r="V196" i="44"/>
  <c r="T196" i="44"/>
  <c r="W195" i="44"/>
  <c r="V195" i="44"/>
  <c r="T195" i="44"/>
  <c r="W194" i="44"/>
  <c r="V194" i="44"/>
  <c r="T194" i="44"/>
  <c r="W193" i="44"/>
  <c r="V193" i="44"/>
  <c r="T193" i="44"/>
  <c r="W192" i="44"/>
  <c r="V192" i="44"/>
  <c r="T192" i="44"/>
  <c r="W191" i="44"/>
  <c r="V191" i="44"/>
  <c r="T191" i="44"/>
  <c r="W190" i="44"/>
  <c r="V190" i="44"/>
  <c r="T190" i="44"/>
  <c r="W189" i="44"/>
  <c r="V189" i="44"/>
  <c r="X189" i="44" s="1"/>
  <c r="T189" i="44"/>
  <c r="W188" i="44"/>
  <c r="V188" i="44"/>
  <c r="T188" i="44"/>
  <c r="W187" i="44"/>
  <c r="V187" i="44"/>
  <c r="T187" i="44"/>
  <c r="W186" i="44"/>
  <c r="V186" i="44"/>
  <c r="T186" i="44"/>
  <c r="W185" i="44"/>
  <c r="V185" i="44"/>
  <c r="T185" i="44"/>
  <c r="W184" i="44"/>
  <c r="V184" i="44"/>
  <c r="X184" i="44" s="1"/>
  <c r="T184" i="44"/>
  <c r="W183" i="44"/>
  <c r="V183" i="44"/>
  <c r="T183" i="44"/>
  <c r="W182" i="44"/>
  <c r="V182" i="44"/>
  <c r="X182" i="44" s="1"/>
  <c r="T182" i="44"/>
  <c r="W181" i="44"/>
  <c r="V181" i="44"/>
  <c r="T181" i="44"/>
  <c r="W180" i="44"/>
  <c r="V180" i="44"/>
  <c r="T180" i="44"/>
  <c r="W179" i="44"/>
  <c r="V179" i="44"/>
  <c r="T179" i="44"/>
  <c r="W178" i="44"/>
  <c r="V178" i="44"/>
  <c r="T178" i="44"/>
  <c r="W177" i="44"/>
  <c r="V177" i="44"/>
  <c r="T177" i="44"/>
  <c r="W176" i="44"/>
  <c r="V176" i="44"/>
  <c r="X176" i="44" s="1"/>
  <c r="T176" i="44"/>
  <c r="W175" i="44"/>
  <c r="V175" i="44"/>
  <c r="T175" i="44"/>
  <c r="W174" i="44"/>
  <c r="V174" i="44"/>
  <c r="T174" i="44"/>
  <c r="W173" i="44"/>
  <c r="V173" i="44"/>
  <c r="T173" i="44"/>
  <c r="W172" i="44"/>
  <c r="V172" i="44"/>
  <c r="T172" i="44"/>
  <c r="W171" i="44"/>
  <c r="V171" i="44"/>
  <c r="T171" i="44"/>
  <c r="W170" i="44"/>
  <c r="V170" i="44"/>
  <c r="T170" i="44"/>
  <c r="W169" i="44"/>
  <c r="V169" i="44"/>
  <c r="X169" i="44" s="1"/>
  <c r="T169" i="44"/>
  <c r="W168" i="44"/>
  <c r="V168" i="44"/>
  <c r="T168" i="44"/>
  <c r="W167" i="44"/>
  <c r="V167" i="44"/>
  <c r="T167" i="44"/>
  <c r="W166" i="44"/>
  <c r="V166" i="44"/>
  <c r="T166" i="44"/>
  <c r="W165" i="44"/>
  <c r="V165" i="44"/>
  <c r="T165" i="44"/>
  <c r="W164" i="44"/>
  <c r="V164" i="44"/>
  <c r="X164" i="44" s="1"/>
  <c r="T164" i="44"/>
  <c r="W163" i="44"/>
  <c r="V163" i="44"/>
  <c r="T163" i="44"/>
  <c r="W162" i="44"/>
  <c r="V162" i="44"/>
  <c r="X162" i="44" s="1"/>
  <c r="T162" i="44"/>
  <c r="W161" i="44"/>
  <c r="V161" i="44"/>
  <c r="T161" i="44"/>
  <c r="W160" i="44"/>
  <c r="V160" i="44"/>
  <c r="T160" i="44"/>
  <c r="W159" i="44"/>
  <c r="V159" i="44"/>
  <c r="W158" i="44"/>
  <c r="V158" i="44"/>
  <c r="T158" i="44"/>
  <c r="W157" i="44"/>
  <c r="V157" i="44"/>
  <c r="T157" i="44"/>
  <c r="W156" i="44"/>
  <c r="V156" i="44"/>
  <c r="X156" i="44" s="1"/>
  <c r="T156" i="44"/>
  <c r="W155" i="44"/>
  <c r="V155" i="44"/>
  <c r="X155" i="44" s="1"/>
  <c r="T155" i="44"/>
  <c r="W154" i="44"/>
  <c r="V154" i="44"/>
  <c r="T154" i="44"/>
  <c r="W153" i="44"/>
  <c r="V153" i="44"/>
  <c r="T153" i="44"/>
  <c r="W152" i="44"/>
  <c r="V152" i="44"/>
  <c r="T152" i="44"/>
  <c r="W151" i="44"/>
  <c r="V151" i="44"/>
  <c r="T151" i="44"/>
  <c r="W150" i="44"/>
  <c r="V150" i="44"/>
  <c r="X150" i="44" s="1"/>
  <c r="T150" i="44"/>
  <c r="W149" i="44"/>
  <c r="V149" i="44"/>
  <c r="X149" i="44" s="1"/>
  <c r="T149" i="44"/>
  <c r="W148" i="44"/>
  <c r="V148" i="44"/>
  <c r="T148" i="44"/>
  <c r="W147" i="44"/>
  <c r="V147" i="44"/>
  <c r="T147" i="44"/>
  <c r="W146" i="44"/>
  <c r="V146" i="44"/>
  <c r="T146" i="44"/>
  <c r="W145" i="44"/>
  <c r="V145" i="44"/>
  <c r="T145" i="44"/>
  <c r="W144" i="44"/>
  <c r="V144" i="44"/>
  <c r="X144" i="44" s="1"/>
  <c r="T144" i="44"/>
  <c r="W143" i="44"/>
  <c r="V143" i="44"/>
  <c r="T143" i="44"/>
  <c r="W142" i="44"/>
  <c r="V142" i="44"/>
  <c r="T142" i="44"/>
  <c r="W141" i="44"/>
  <c r="V141" i="44"/>
  <c r="T141" i="44"/>
  <c r="W140" i="44"/>
  <c r="V140" i="44"/>
  <c r="T140" i="44"/>
  <c r="W139" i="44"/>
  <c r="V139" i="44"/>
  <c r="T139" i="44"/>
  <c r="W138" i="44"/>
  <c r="V138" i="44"/>
  <c r="T138" i="44"/>
  <c r="W137" i="44"/>
  <c r="V137" i="44"/>
  <c r="T137" i="44"/>
  <c r="W136" i="44"/>
  <c r="V136" i="44"/>
  <c r="X136" i="44" s="1"/>
  <c r="T136" i="44"/>
  <c r="W135" i="44"/>
  <c r="V135" i="44"/>
  <c r="X135" i="44" s="1"/>
  <c r="T135" i="44"/>
  <c r="W134" i="44"/>
  <c r="V134" i="44"/>
  <c r="T134" i="44"/>
  <c r="W133" i="44"/>
  <c r="V133" i="44"/>
  <c r="T133" i="44"/>
  <c r="W132" i="44"/>
  <c r="V132" i="44"/>
  <c r="X132" i="44" s="1"/>
  <c r="T132" i="44"/>
  <c r="W131" i="44"/>
  <c r="V131" i="44"/>
  <c r="T131" i="44"/>
  <c r="W130" i="44"/>
  <c r="V130" i="44"/>
  <c r="X130" i="44" s="1"/>
  <c r="T130" i="44"/>
  <c r="W129" i="44"/>
  <c r="V129" i="44"/>
  <c r="X129" i="44" s="1"/>
  <c r="T129" i="44"/>
  <c r="W128" i="44"/>
  <c r="V128" i="44"/>
  <c r="T128" i="44"/>
  <c r="W127" i="44"/>
  <c r="V127" i="44"/>
  <c r="T127" i="44"/>
  <c r="W126" i="44"/>
  <c r="V126" i="44"/>
  <c r="T126" i="44"/>
  <c r="W125" i="44"/>
  <c r="V125" i="44"/>
  <c r="T125" i="44"/>
  <c r="W124" i="44"/>
  <c r="V124" i="44"/>
  <c r="X124" i="44" s="1"/>
  <c r="T124" i="44"/>
  <c r="W123" i="44"/>
  <c r="V123" i="44"/>
  <c r="T123" i="44"/>
  <c r="W122" i="44"/>
  <c r="V122" i="44"/>
  <c r="T122" i="44"/>
  <c r="W121" i="44"/>
  <c r="V121" i="44"/>
  <c r="T121" i="44"/>
  <c r="W120" i="44"/>
  <c r="V120" i="44"/>
  <c r="T120" i="44"/>
  <c r="W119" i="44"/>
  <c r="V119" i="44"/>
  <c r="T119" i="44"/>
  <c r="W118" i="44"/>
  <c r="V118" i="44"/>
  <c r="T118" i="44"/>
  <c r="W117" i="44"/>
  <c r="V117" i="44"/>
  <c r="T117" i="44"/>
  <c r="W116" i="44"/>
  <c r="V116" i="44"/>
  <c r="T116" i="44"/>
  <c r="W115" i="44"/>
  <c r="V115" i="44"/>
  <c r="T115" i="44"/>
  <c r="W114" i="44"/>
  <c r="V114" i="44"/>
  <c r="T114" i="44"/>
  <c r="W113" i="44"/>
  <c r="V113" i="44"/>
  <c r="T113" i="44"/>
  <c r="W112" i="44"/>
  <c r="V112" i="44"/>
  <c r="X112" i="44" s="1"/>
  <c r="T112" i="44"/>
  <c r="W111" i="44"/>
  <c r="V111" i="44"/>
  <c r="T111" i="44"/>
  <c r="W110" i="44"/>
  <c r="V110" i="44"/>
  <c r="T110" i="44"/>
  <c r="W109" i="44"/>
  <c r="V109" i="44"/>
  <c r="X109" i="44" s="1"/>
  <c r="T109" i="44"/>
  <c r="W108" i="44"/>
  <c r="V108" i="44"/>
  <c r="T108" i="44"/>
  <c r="W107" i="44"/>
  <c r="V107" i="44"/>
  <c r="T107" i="44"/>
  <c r="W106" i="44"/>
  <c r="V106" i="44"/>
  <c r="T106" i="44"/>
  <c r="W105" i="44"/>
  <c r="V105" i="44"/>
  <c r="T105" i="44"/>
  <c r="W104" i="44"/>
  <c r="V104" i="44"/>
  <c r="T104" i="44"/>
  <c r="W103" i="44"/>
  <c r="V103" i="44"/>
  <c r="T103" i="44"/>
  <c r="W102" i="44"/>
  <c r="V102" i="44"/>
  <c r="X102" i="44" s="1"/>
  <c r="T102" i="44"/>
  <c r="W101" i="44"/>
  <c r="V101" i="44"/>
  <c r="X101" i="44" s="1"/>
  <c r="T101" i="44"/>
  <c r="W100" i="44"/>
  <c r="V100" i="44"/>
  <c r="T100" i="44"/>
  <c r="W99" i="44"/>
  <c r="V99" i="44"/>
  <c r="T99" i="44"/>
  <c r="W98" i="44"/>
  <c r="V98" i="44"/>
  <c r="T98" i="44"/>
  <c r="W97" i="44"/>
  <c r="V97" i="44"/>
  <c r="T97" i="44"/>
  <c r="W96" i="44"/>
  <c r="V96" i="44"/>
  <c r="X96" i="44" s="1"/>
  <c r="T96" i="44"/>
  <c r="W95" i="44"/>
  <c r="V95" i="44"/>
  <c r="X95" i="44" s="1"/>
  <c r="T95" i="44"/>
  <c r="W94" i="44"/>
  <c r="V94" i="44"/>
  <c r="T94" i="44"/>
  <c r="W93" i="44"/>
  <c r="V93" i="44"/>
  <c r="T93" i="44"/>
  <c r="W92" i="44"/>
  <c r="V92" i="44"/>
  <c r="T92" i="44"/>
  <c r="W91" i="44"/>
  <c r="V91" i="44"/>
  <c r="T91" i="44"/>
  <c r="W90" i="44"/>
  <c r="V90" i="44"/>
  <c r="X90" i="44" s="1"/>
  <c r="T90" i="44"/>
  <c r="W89" i="44"/>
  <c r="V89" i="44"/>
  <c r="T89" i="44"/>
  <c r="W88" i="44"/>
  <c r="V88" i="44"/>
  <c r="T88" i="44"/>
  <c r="W87" i="44"/>
  <c r="V87" i="44"/>
  <c r="T87" i="44"/>
  <c r="W86" i="44"/>
  <c r="V86" i="44"/>
  <c r="T86" i="44"/>
  <c r="W85" i="44"/>
  <c r="V85" i="44"/>
  <c r="T85" i="44"/>
  <c r="W84" i="44"/>
  <c r="V84" i="44"/>
  <c r="X84" i="44" s="1"/>
  <c r="T84" i="44"/>
  <c r="W83" i="44"/>
  <c r="V83" i="44"/>
  <c r="T83" i="44"/>
  <c r="W82" i="44"/>
  <c r="V82" i="44"/>
  <c r="X82" i="44" s="1"/>
  <c r="T82" i="44"/>
  <c r="W81" i="44"/>
  <c r="V81" i="44"/>
  <c r="X81" i="44" s="1"/>
  <c r="T81" i="44"/>
  <c r="W80" i="44"/>
  <c r="V80" i="44"/>
  <c r="T80" i="44"/>
  <c r="W79" i="44"/>
  <c r="V79" i="44"/>
  <c r="T79" i="44"/>
  <c r="W78" i="44"/>
  <c r="V78" i="44"/>
  <c r="T78" i="44"/>
  <c r="W77" i="44"/>
  <c r="V77" i="44"/>
  <c r="T77" i="44"/>
  <c r="W76" i="44"/>
  <c r="V76" i="44"/>
  <c r="T76" i="44"/>
  <c r="W75" i="44"/>
  <c r="V75" i="44"/>
  <c r="X75" i="44" s="1"/>
  <c r="T75" i="44"/>
  <c r="W74" i="44"/>
  <c r="V74" i="44"/>
  <c r="T74" i="44"/>
  <c r="W73" i="44"/>
  <c r="V73" i="44"/>
  <c r="T73" i="44"/>
  <c r="W72" i="44"/>
  <c r="V72" i="44"/>
  <c r="X72" i="44" s="1"/>
  <c r="T72" i="44"/>
  <c r="W71" i="44"/>
  <c r="V71" i="44"/>
  <c r="T71" i="44"/>
  <c r="W70" i="44"/>
  <c r="V70" i="44"/>
  <c r="X70" i="44" s="1"/>
  <c r="T70" i="44"/>
  <c r="W69" i="44"/>
  <c r="V69" i="44"/>
  <c r="X69" i="44" s="1"/>
  <c r="T69" i="44"/>
  <c r="W68" i="44"/>
  <c r="V68" i="44"/>
  <c r="T68" i="44"/>
  <c r="W67" i="44"/>
  <c r="V67" i="44"/>
  <c r="T67" i="44"/>
  <c r="W66" i="44"/>
  <c r="V66" i="44"/>
  <c r="T66" i="44"/>
  <c r="W65" i="44"/>
  <c r="V65" i="44"/>
  <c r="T65" i="44"/>
  <c r="W64" i="44"/>
  <c r="V64" i="44"/>
  <c r="T64" i="44"/>
  <c r="W63" i="44"/>
  <c r="V63" i="44"/>
  <c r="T63" i="44"/>
  <c r="W62" i="44"/>
  <c r="V62" i="44"/>
  <c r="X62" i="44" s="1"/>
  <c r="T62" i="44"/>
  <c r="W61" i="44"/>
  <c r="V61" i="44"/>
  <c r="X61" i="44" s="1"/>
  <c r="T61" i="44"/>
  <c r="W60" i="44"/>
  <c r="V60" i="44"/>
  <c r="T60" i="44"/>
  <c r="W59" i="44"/>
  <c r="V59" i="44"/>
  <c r="T59" i="44"/>
  <c r="W58" i="44"/>
  <c r="V58" i="44"/>
  <c r="T58" i="44"/>
  <c r="W57" i="44"/>
  <c r="V57" i="44"/>
  <c r="T57" i="44"/>
  <c r="W56" i="44"/>
  <c r="V56" i="44"/>
  <c r="T56" i="44"/>
  <c r="W55" i="44"/>
  <c r="V55" i="44"/>
  <c r="T55" i="44"/>
  <c r="W54" i="44"/>
  <c r="V54" i="44"/>
  <c r="T54" i="44"/>
  <c r="W53" i="44"/>
  <c r="V53" i="44"/>
  <c r="T53" i="44"/>
  <c r="W52" i="44"/>
  <c r="V52" i="44"/>
  <c r="X52" i="44" s="1"/>
  <c r="T52" i="44"/>
  <c r="W51" i="44"/>
  <c r="V51" i="44"/>
  <c r="T51" i="44"/>
  <c r="W50" i="44"/>
  <c r="V50" i="44"/>
  <c r="X50" i="44" s="1"/>
  <c r="T50" i="44"/>
  <c r="W49" i="44"/>
  <c r="V49" i="44"/>
  <c r="T49" i="44"/>
  <c r="W48" i="44"/>
  <c r="V48" i="44"/>
  <c r="T48" i="44"/>
  <c r="W47" i="44"/>
  <c r="V47" i="44"/>
  <c r="T47" i="44"/>
  <c r="W46" i="44"/>
  <c r="V46" i="44"/>
  <c r="T46" i="44"/>
  <c r="W45" i="44"/>
  <c r="V45" i="44"/>
  <c r="T45" i="44"/>
  <c r="W44" i="44"/>
  <c r="V44" i="44"/>
  <c r="X44" i="44" s="1"/>
  <c r="T44" i="44"/>
  <c r="W43" i="44"/>
  <c r="V43" i="44"/>
  <c r="T43" i="44"/>
  <c r="W42" i="44"/>
  <c r="V42" i="44"/>
  <c r="X42" i="44" s="1"/>
  <c r="T42" i="44"/>
  <c r="W41" i="44"/>
  <c r="V41" i="44"/>
  <c r="X41" i="44" s="1"/>
  <c r="T41" i="44"/>
  <c r="W40" i="44"/>
  <c r="V40" i="44"/>
  <c r="T40" i="44"/>
  <c r="W39" i="44"/>
  <c r="V39" i="44"/>
  <c r="T39" i="44"/>
  <c r="W38" i="44"/>
  <c r="V38" i="44"/>
  <c r="T38" i="44"/>
  <c r="W37" i="44"/>
  <c r="V37" i="44"/>
  <c r="T37" i="44"/>
  <c r="W36" i="44"/>
  <c r="V36" i="44"/>
  <c r="X36" i="44" s="1"/>
  <c r="T36" i="44"/>
  <c r="W35" i="44"/>
  <c r="V35" i="44"/>
  <c r="T35" i="44"/>
  <c r="W34" i="44"/>
  <c r="V34" i="44"/>
  <c r="T34" i="44"/>
  <c r="W33" i="44"/>
  <c r="V33" i="44"/>
  <c r="T33" i="44"/>
  <c r="W32" i="44"/>
  <c r="V32" i="44"/>
  <c r="T32" i="44"/>
  <c r="W31" i="44"/>
  <c r="V31" i="44"/>
  <c r="T31" i="44"/>
  <c r="W30" i="44"/>
  <c r="V30" i="44"/>
  <c r="X30" i="44" s="1"/>
  <c r="T30" i="44"/>
  <c r="W29" i="44"/>
  <c r="V29" i="44"/>
  <c r="X29" i="44" s="1"/>
  <c r="T29" i="44"/>
  <c r="W28" i="44"/>
  <c r="V28" i="44"/>
  <c r="T28" i="44"/>
  <c r="W27" i="44"/>
  <c r="V27" i="44"/>
  <c r="T27" i="44"/>
  <c r="W26" i="44"/>
  <c r="V26" i="44"/>
  <c r="T26" i="44"/>
  <c r="W25" i="44"/>
  <c r="V25" i="44"/>
  <c r="T25" i="44"/>
  <c r="W24" i="44"/>
  <c r="V24" i="44"/>
  <c r="X24" i="44" s="1"/>
  <c r="T24" i="44"/>
  <c r="W23" i="44"/>
  <c r="V23" i="44"/>
  <c r="T23" i="44"/>
  <c r="W22" i="44"/>
  <c r="V22" i="44"/>
  <c r="X22" i="44" s="1"/>
  <c r="T22" i="44"/>
  <c r="W21" i="44"/>
  <c r="V21" i="44"/>
  <c r="T21" i="44"/>
  <c r="W20" i="44"/>
  <c r="V20" i="44"/>
  <c r="T20" i="44"/>
  <c r="W19" i="44"/>
  <c r="V19" i="44"/>
  <c r="T19" i="44"/>
  <c r="W18" i="44"/>
  <c r="V18" i="44"/>
  <c r="T18" i="44"/>
  <c r="W17" i="44"/>
  <c r="V17" i="44"/>
  <c r="T17" i="44"/>
  <c r="W16" i="44"/>
  <c r="V16" i="44"/>
  <c r="X16" i="44" s="1"/>
  <c r="T16" i="44"/>
  <c r="W15" i="44"/>
  <c r="V15" i="44"/>
  <c r="X15" i="44" s="1"/>
  <c r="T15" i="44"/>
  <c r="W14" i="44"/>
  <c r="V14" i="44"/>
  <c r="T14" i="44"/>
  <c r="W13" i="44"/>
  <c r="V13" i="44"/>
  <c r="T13" i="44"/>
  <c r="W12" i="44"/>
  <c r="V12" i="44"/>
  <c r="T12" i="44"/>
  <c r="W11" i="44"/>
  <c r="V11" i="44"/>
  <c r="T11" i="44"/>
  <c r="W10" i="44"/>
  <c r="V10" i="44"/>
  <c r="T10" i="44"/>
  <c r="W9" i="44"/>
  <c r="V9" i="44"/>
  <c r="X9" i="44" s="1"/>
  <c r="T9" i="44"/>
  <c r="W8" i="44"/>
  <c r="V8" i="44"/>
  <c r="T8" i="44"/>
  <c r="W7" i="44"/>
  <c r="V7" i="44"/>
  <c r="T7" i="44"/>
  <c r="W6" i="44"/>
  <c r="V6" i="44"/>
  <c r="T6" i="44"/>
  <c r="W5" i="44"/>
  <c r="V5" i="44"/>
  <c r="T5" i="44"/>
  <c r="AF417" i="11"/>
  <c r="AF4" i="11"/>
  <c r="AF5" i="11"/>
  <c r="AF6" i="11"/>
  <c r="AF7" i="11"/>
  <c r="AF8" i="11"/>
  <c r="AF9" i="11"/>
  <c r="AF10" i="11"/>
  <c r="AF11" i="11"/>
  <c r="AF12" i="11"/>
  <c r="AF13" i="11"/>
  <c r="AF14" i="11"/>
  <c r="AF15" i="11"/>
  <c r="AF16" i="11"/>
  <c r="AF17" i="11"/>
  <c r="AF18" i="11"/>
  <c r="AF19" i="11"/>
  <c r="AF20" i="11"/>
  <c r="AF21" i="11"/>
  <c r="AF22" i="11"/>
  <c r="AF23" i="11"/>
  <c r="AF24" i="11"/>
  <c r="AF25" i="11"/>
  <c r="AF26" i="11"/>
  <c r="AF27" i="11"/>
  <c r="AF28" i="11"/>
  <c r="AF29" i="11"/>
  <c r="AF30" i="11"/>
  <c r="AF31" i="11"/>
  <c r="AF32" i="11"/>
  <c r="AF33" i="11"/>
  <c r="AF34" i="11"/>
  <c r="AF35" i="11"/>
  <c r="AF36" i="11"/>
  <c r="AF37" i="11"/>
  <c r="AF38" i="11"/>
  <c r="AF39"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F116" i="11"/>
  <c r="AF117" i="11"/>
  <c r="AF118" i="11"/>
  <c r="AF119" i="11"/>
  <c r="AF120" i="11"/>
  <c r="AF121" i="11"/>
  <c r="AF122" i="11"/>
  <c r="AF123" i="11"/>
  <c r="AF124" i="11"/>
  <c r="AF125" i="11"/>
  <c r="AF126" i="11"/>
  <c r="AF127" i="11"/>
  <c r="AF128" i="11"/>
  <c r="AF129" i="11"/>
  <c r="AF130" i="11"/>
  <c r="AF131" i="11"/>
  <c r="AF132" i="11"/>
  <c r="AF133" i="11"/>
  <c r="AF134" i="11"/>
  <c r="AF135" i="11"/>
  <c r="AF136" i="11"/>
  <c r="AF137" i="11"/>
  <c r="AF138" i="11"/>
  <c r="AF139" i="11"/>
  <c r="AF140" i="11"/>
  <c r="AF141" i="11"/>
  <c r="AF142" i="11"/>
  <c r="AF143" i="11"/>
  <c r="AF144" i="11"/>
  <c r="AF145" i="11"/>
  <c r="AF146" i="11"/>
  <c r="AF147" i="11"/>
  <c r="AF148" i="11"/>
  <c r="AF149" i="11"/>
  <c r="AF150" i="11"/>
  <c r="AF151" i="11"/>
  <c r="AF152" i="11"/>
  <c r="AF153" i="11"/>
  <c r="AF154" i="11"/>
  <c r="AF155" i="11"/>
  <c r="AF156" i="11"/>
  <c r="AF157" i="11"/>
  <c r="AF158" i="11"/>
  <c r="AF159" i="11"/>
  <c r="AF160" i="11"/>
  <c r="AF161" i="11"/>
  <c r="AF162" i="11"/>
  <c r="AF163" i="11"/>
  <c r="AF164" i="11"/>
  <c r="AF165" i="11"/>
  <c r="AF166" i="11"/>
  <c r="AF167" i="11"/>
  <c r="AF168" i="11"/>
  <c r="AF169" i="11"/>
  <c r="AF170" i="11"/>
  <c r="AF171" i="11"/>
  <c r="AF172" i="11"/>
  <c r="AF173" i="11"/>
  <c r="AF174" i="11"/>
  <c r="AF175" i="11"/>
  <c r="AF176" i="11"/>
  <c r="AF177" i="11"/>
  <c r="AF178" i="11"/>
  <c r="AF179" i="11"/>
  <c r="AF180" i="11"/>
  <c r="AF181" i="11"/>
  <c r="AF182" i="11"/>
  <c r="AF183" i="11"/>
  <c r="AF184" i="11"/>
  <c r="AF185" i="11"/>
  <c r="AF186" i="11"/>
  <c r="AF187" i="11"/>
  <c r="AF188" i="11"/>
  <c r="AF189" i="11"/>
  <c r="AF190" i="11"/>
  <c r="AF191" i="11"/>
  <c r="AF192" i="11"/>
  <c r="AF193" i="11"/>
  <c r="AF194" i="11"/>
  <c r="AF195" i="11"/>
  <c r="AF196" i="11"/>
  <c r="AF197" i="11"/>
  <c r="AF198" i="11"/>
  <c r="AF199" i="11"/>
  <c r="AF200" i="11"/>
  <c r="AF201" i="11"/>
  <c r="AF202" i="11"/>
  <c r="AF203" i="11"/>
  <c r="AF204" i="11"/>
  <c r="AF205" i="11"/>
  <c r="AF206" i="11"/>
  <c r="AF207" i="11"/>
  <c r="AF208" i="11"/>
  <c r="AF209" i="11"/>
  <c r="AF210" i="11"/>
  <c r="AF211" i="11"/>
  <c r="AF212" i="11"/>
  <c r="AF213" i="11"/>
  <c r="AF214" i="11"/>
  <c r="AF215" i="11"/>
  <c r="AF216" i="11"/>
  <c r="AF217" i="11"/>
  <c r="AF218" i="11"/>
  <c r="AF219" i="11"/>
  <c r="AF220" i="11"/>
  <c r="AF221" i="11"/>
  <c r="AF222" i="11"/>
  <c r="AF223" i="11"/>
  <c r="AF224" i="11"/>
  <c r="AF225" i="11"/>
  <c r="AF226" i="11"/>
  <c r="AF227" i="11"/>
  <c r="AF228" i="11"/>
  <c r="AF229" i="11"/>
  <c r="AF230" i="11"/>
  <c r="AF231" i="11"/>
  <c r="AF232" i="11"/>
  <c r="AF233" i="11"/>
  <c r="AF234" i="11"/>
  <c r="AF235" i="11"/>
  <c r="AF236" i="11"/>
  <c r="AF237" i="11"/>
  <c r="AF238" i="11"/>
  <c r="AF239" i="11"/>
  <c r="AF240" i="11"/>
  <c r="AF241" i="11"/>
  <c r="AF242" i="11"/>
  <c r="AF243" i="11"/>
  <c r="AF244" i="11"/>
  <c r="AF245" i="11"/>
  <c r="AF246" i="11"/>
  <c r="AF247" i="11"/>
  <c r="AF248" i="11"/>
  <c r="AF249" i="11"/>
  <c r="AF250" i="11"/>
  <c r="AF251" i="11"/>
  <c r="AF252" i="11"/>
  <c r="AF253" i="11"/>
  <c r="AF254" i="11"/>
  <c r="AF255" i="11"/>
  <c r="AF256" i="11"/>
  <c r="AF257" i="11"/>
  <c r="AF258" i="11"/>
  <c r="AF259" i="11"/>
  <c r="AF260" i="11"/>
  <c r="AF261" i="11"/>
  <c r="AF262" i="11"/>
  <c r="AF263" i="11"/>
  <c r="AF264" i="11"/>
  <c r="AF265" i="11"/>
  <c r="AF266" i="11"/>
  <c r="AF267" i="11"/>
  <c r="AF268" i="11"/>
  <c r="AF269" i="11"/>
  <c r="AF270" i="11"/>
  <c r="AF271" i="11"/>
  <c r="AF272" i="11"/>
  <c r="AF273" i="11"/>
  <c r="AF274" i="11"/>
  <c r="AF275" i="11"/>
  <c r="AF276" i="11"/>
  <c r="AF277" i="11"/>
  <c r="AF278" i="11"/>
  <c r="AF279" i="11"/>
  <c r="AF280" i="11"/>
  <c r="AF281" i="11"/>
  <c r="AF282" i="11"/>
  <c r="AF283" i="11"/>
  <c r="AF284" i="11"/>
  <c r="AF285" i="11"/>
  <c r="AF286" i="11"/>
  <c r="AF287" i="11"/>
  <c r="AF288" i="11"/>
  <c r="AF289" i="11"/>
  <c r="AF290" i="11"/>
  <c r="AF291" i="11"/>
  <c r="AF292" i="11"/>
  <c r="AF293" i="11"/>
  <c r="AF294" i="11"/>
  <c r="AF295" i="11"/>
  <c r="AF296" i="11"/>
  <c r="AF297" i="11"/>
  <c r="AF298" i="11"/>
  <c r="AF299" i="11"/>
  <c r="AF300" i="11"/>
  <c r="AF301" i="11"/>
  <c r="AF302" i="11"/>
  <c r="AF303" i="11"/>
  <c r="AF304" i="11"/>
  <c r="AF305" i="11"/>
  <c r="AF306" i="11"/>
  <c r="AF307" i="11"/>
  <c r="AF308" i="11"/>
  <c r="AF309" i="11"/>
  <c r="AF310" i="11"/>
  <c r="AF311" i="11"/>
  <c r="AF312" i="11"/>
  <c r="AF313" i="11"/>
  <c r="AF314" i="11"/>
  <c r="AF315" i="11"/>
  <c r="AF316" i="11"/>
  <c r="AF317" i="11"/>
  <c r="AF318" i="11"/>
  <c r="AF319" i="11"/>
  <c r="AF320" i="11"/>
  <c r="AF321" i="11"/>
  <c r="AF322" i="11"/>
  <c r="AF323" i="11"/>
  <c r="AF324" i="11"/>
  <c r="AF325" i="11"/>
  <c r="AF326" i="11"/>
  <c r="AF327" i="11"/>
  <c r="AF328" i="11"/>
  <c r="AF329" i="11"/>
  <c r="AF330" i="11"/>
  <c r="AF331" i="11"/>
  <c r="AF332" i="11"/>
  <c r="AF333" i="11"/>
  <c r="AF334" i="11"/>
  <c r="AF335" i="11"/>
  <c r="AF336" i="11"/>
  <c r="AF337" i="11"/>
  <c r="AF338" i="11"/>
  <c r="AF339" i="11"/>
  <c r="AF340" i="11"/>
  <c r="AF341" i="11"/>
  <c r="AF342" i="11"/>
  <c r="AF343" i="11"/>
  <c r="AF344" i="11"/>
  <c r="AF345" i="11"/>
  <c r="AF346" i="11"/>
  <c r="AF347" i="11"/>
  <c r="AF348" i="11"/>
  <c r="AF349" i="11"/>
  <c r="AF350" i="11"/>
  <c r="AF351" i="11"/>
  <c r="AF352" i="11"/>
  <c r="AF353" i="11"/>
  <c r="AF354" i="11"/>
  <c r="AF355" i="11"/>
  <c r="AF356" i="11"/>
  <c r="AF357" i="11"/>
  <c r="AF358" i="11"/>
  <c r="AF359" i="11"/>
  <c r="AF360" i="11"/>
  <c r="AF361" i="11"/>
  <c r="AF362" i="11"/>
  <c r="AF363" i="11"/>
  <c r="AF364" i="11"/>
  <c r="AF365" i="11"/>
  <c r="AF366" i="11"/>
  <c r="AF367" i="11"/>
  <c r="AF368" i="11"/>
  <c r="AF369" i="11"/>
  <c r="AF370" i="11"/>
  <c r="AF371" i="11"/>
  <c r="AF372" i="11"/>
  <c r="AF373" i="11"/>
  <c r="AF374" i="11"/>
  <c r="AF375" i="11"/>
  <c r="AF376" i="11"/>
  <c r="AF377" i="11"/>
  <c r="AF378" i="11"/>
  <c r="AF379" i="11"/>
  <c r="AF380" i="11"/>
  <c r="AF381" i="11"/>
  <c r="AF382" i="11"/>
  <c r="AF383" i="11"/>
  <c r="AF384" i="11"/>
  <c r="AF385" i="11"/>
  <c r="AF386" i="11"/>
  <c r="AF387" i="11"/>
  <c r="AF388" i="11"/>
  <c r="AF389" i="11"/>
  <c r="AF390" i="11"/>
  <c r="AF391" i="11"/>
  <c r="AF392" i="11"/>
  <c r="AF393" i="11"/>
  <c r="AF394" i="11"/>
  <c r="AF395" i="11"/>
  <c r="AF396" i="11"/>
  <c r="AF397" i="11"/>
  <c r="AF398" i="11"/>
  <c r="AF399" i="11"/>
  <c r="AF400" i="11"/>
  <c r="AF401" i="11"/>
  <c r="AF402" i="11"/>
  <c r="AF403" i="11"/>
  <c r="AF404" i="11"/>
  <c r="AF405" i="11"/>
  <c r="AF406" i="11"/>
  <c r="AF407" i="11"/>
  <c r="AF408" i="11"/>
  <c r="AF409" i="11"/>
  <c r="AF410" i="11"/>
  <c r="AF411" i="11"/>
  <c r="AF412" i="11"/>
  <c r="AF413" i="11"/>
  <c r="AF414" i="11"/>
  <c r="AF415" i="11"/>
  <c r="T5" i="43"/>
  <c r="V5" i="43"/>
  <c r="X5" i="43" s="1"/>
  <c r="W5" i="43"/>
  <c r="AG416" i="11"/>
  <c r="AF416" i="11"/>
  <c r="S418" i="43"/>
  <c r="R418" i="43"/>
  <c r="Q418" i="43"/>
  <c r="P418" i="43"/>
  <c r="O418" i="43"/>
  <c r="N418" i="43"/>
  <c r="M418" i="43"/>
  <c r="L418" i="43"/>
  <c r="K418" i="43"/>
  <c r="J418" i="43"/>
  <c r="I418" i="43"/>
  <c r="H418" i="43"/>
  <c r="G418" i="43"/>
  <c r="F418" i="43"/>
  <c r="E418" i="43"/>
  <c r="D418" i="43"/>
  <c r="C418" i="43"/>
  <c r="S416" i="43"/>
  <c r="R416" i="43"/>
  <c r="Q416" i="43"/>
  <c r="P416" i="43"/>
  <c r="O416" i="43"/>
  <c r="N416" i="43"/>
  <c r="M416" i="43"/>
  <c r="L416" i="43"/>
  <c r="K416" i="43"/>
  <c r="J416" i="43"/>
  <c r="I416" i="43"/>
  <c r="H416" i="43"/>
  <c r="G416" i="43"/>
  <c r="F416" i="43"/>
  <c r="E416" i="43"/>
  <c r="D416" i="43"/>
  <c r="C416" i="43"/>
  <c r="W415" i="43"/>
  <c r="V415" i="43"/>
  <c r="T415" i="43"/>
  <c r="W414" i="43"/>
  <c r="V414" i="43"/>
  <c r="T414" i="43"/>
  <c r="W413" i="43"/>
  <c r="V413" i="43"/>
  <c r="T413" i="43"/>
  <c r="W412" i="43"/>
  <c r="V412" i="43"/>
  <c r="T412" i="43"/>
  <c r="W411" i="43"/>
  <c r="V411" i="43"/>
  <c r="T411" i="43"/>
  <c r="W410" i="43"/>
  <c r="V410" i="43"/>
  <c r="T410" i="43"/>
  <c r="W409" i="43"/>
  <c r="V409" i="43"/>
  <c r="T409" i="43"/>
  <c r="W408" i="43"/>
  <c r="V408" i="43"/>
  <c r="T408" i="43"/>
  <c r="W407" i="43"/>
  <c r="V407" i="43"/>
  <c r="T407" i="43"/>
  <c r="W406" i="43"/>
  <c r="V406" i="43"/>
  <c r="T406" i="43"/>
  <c r="W405" i="43"/>
  <c r="V405" i="43"/>
  <c r="T405" i="43"/>
  <c r="W404" i="43"/>
  <c r="V404" i="43"/>
  <c r="T404" i="43"/>
  <c r="W403" i="43"/>
  <c r="V403" i="43"/>
  <c r="T403" i="43"/>
  <c r="W402" i="43"/>
  <c r="V402" i="43"/>
  <c r="T402" i="43"/>
  <c r="W401" i="43"/>
  <c r="V401" i="43"/>
  <c r="T401" i="43"/>
  <c r="W400" i="43"/>
  <c r="V400" i="43"/>
  <c r="T400" i="43"/>
  <c r="W399" i="43"/>
  <c r="V399" i="43"/>
  <c r="T399" i="43"/>
  <c r="W398" i="43"/>
  <c r="V398" i="43"/>
  <c r="T398" i="43"/>
  <c r="W397" i="43"/>
  <c r="V397" i="43"/>
  <c r="T397" i="43"/>
  <c r="W396" i="43"/>
  <c r="V396" i="43"/>
  <c r="T396" i="43"/>
  <c r="W395" i="43"/>
  <c r="V395" i="43"/>
  <c r="T395" i="43"/>
  <c r="W394" i="43"/>
  <c r="V394" i="43"/>
  <c r="T394" i="43"/>
  <c r="W393" i="43"/>
  <c r="V393" i="43"/>
  <c r="T393" i="43"/>
  <c r="W392" i="43"/>
  <c r="V392" i="43"/>
  <c r="T392" i="43"/>
  <c r="W391" i="43"/>
  <c r="V391" i="43"/>
  <c r="T391" i="43"/>
  <c r="W390" i="43"/>
  <c r="V390" i="43"/>
  <c r="T390" i="43"/>
  <c r="W389" i="43"/>
  <c r="V389" i="43"/>
  <c r="T389" i="43"/>
  <c r="W388" i="43"/>
  <c r="V388" i="43"/>
  <c r="T388" i="43"/>
  <c r="W387" i="43"/>
  <c r="V387" i="43"/>
  <c r="T387" i="43"/>
  <c r="W386" i="43"/>
  <c r="V386" i="43"/>
  <c r="T386" i="43"/>
  <c r="W385" i="43"/>
  <c r="V385" i="43"/>
  <c r="T385" i="43"/>
  <c r="W384" i="43"/>
  <c r="V384" i="43"/>
  <c r="T384" i="43"/>
  <c r="W383" i="43"/>
  <c r="V383" i="43"/>
  <c r="T383" i="43"/>
  <c r="W382" i="43"/>
  <c r="V382" i="43"/>
  <c r="T382" i="43"/>
  <c r="W381" i="43"/>
  <c r="V381" i="43"/>
  <c r="T381" i="43"/>
  <c r="W380" i="43"/>
  <c r="V380" i="43"/>
  <c r="T380" i="43"/>
  <c r="W379" i="43"/>
  <c r="V379" i="43"/>
  <c r="T379" i="43"/>
  <c r="W378" i="43"/>
  <c r="V378" i="43"/>
  <c r="T378" i="43"/>
  <c r="W377" i="43"/>
  <c r="V377" i="43"/>
  <c r="T377" i="43"/>
  <c r="W376" i="43"/>
  <c r="V376" i="43"/>
  <c r="T376" i="43"/>
  <c r="W375" i="43"/>
  <c r="V375" i="43"/>
  <c r="T375" i="43"/>
  <c r="W374" i="43"/>
  <c r="V374" i="43"/>
  <c r="T374" i="43"/>
  <c r="W373" i="43"/>
  <c r="V373" i="43"/>
  <c r="T373" i="43"/>
  <c r="W372" i="43"/>
  <c r="V372" i="43"/>
  <c r="T372" i="43"/>
  <c r="W371" i="43"/>
  <c r="V371" i="43"/>
  <c r="T371" i="43"/>
  <c r="W370" i="43"/>
  <c r="V370" i="43"/>
  <c r="T370" i="43"/>
  <c r="W369" i="43"/>
  <c r="V369" i="43"/>
  <c r="T369" i="43"/>
  <c r="W368" i="43"/>
  <c r="V368" i="43"/>
  <c r="T368" i="43"/>
  <c r="W367" i="43"/>
  <c r="V367" i="43"/>
  <c r="T367" i="43"/>
  <c r="W366" i="43"/>
  <c r="V366" i="43"/>
  <c r="T366" i="43"/>
  <c r="W365" i="43"/>
  <c r="V365" i="43"/>
  <c r="T365" i="43"/>
  <c r="W364" i="43"/>
  <c r="V364" i="43"/>
  <c r="T364" i="43"/>
  <c r="W363" i="43"/>
  <c r="V363" i="43"/>
  <c r="T363" i="43"/>
  <c r="W362" i="43"/>
  <c r="V362" i="43"/>
  <c r="T362" i="43"/>
  <c r="W361" i="43"/>
  <c r="V361" i="43"/>
  <c r="T361" i="43"/>
  <c r="W360" i="43"/>
  <c r="V360" i="43"/>
  <c r="T360" i="43"/>
  <c r="W359" i="43"/>
  <c r="V359" i="43"/>
  <c r="T359" i="43"/>
  <c r="W358" i="43"/>
  <c r="V358" i="43"/>
  <c r="T358" i="43"/>
  <c r="W357" i="43"/>
  <c r="V357" i="43"/>
  <c r="T357" i="43"/>
  <c r="W356" i="43"/>
  <c r="V356" i="43"/>
  <c r="T356" i="43"/>
  <c r="W355" i="43"/>
  <c r="V355" i="43"/>
  <c r="T355" i="43"/>
  <c r="W354" i="43"/>
  <c r="V354" i="43"/>
  <c r="T354" i="43"/>
  <c r="W353" i="43"/>
  <c r="V353" i="43"/>
  <c r="T353" i="43"/>
  <c r="W352" i="43"/>
  <c r="V352" i="43"/>
  <c r="T352" i="43"/>
  <c r="W351" i="43"/>
  <c r="V351" i="43"/>
  <c r="T351" i="43"/>
  <c r="W350" i="43"/>
  <c r="V350" i="43"/>
  <c r="T350" i="43"/>
  <c r="W349" i="43"/>
  <c r="V349" i="43"/>
  <c r="T349" i="43"/>
  <c r="W348" i="43"/>
  <c r="V348" i="43"/>
  <c r="T348" i="43"/>
  <c r="W347" i="43"/>
  <c r="V347" i="43"/>
  <c r="T347" i="43"/>
  <c r="W346" i="43"/>
  <c r="V346" i="43"/>
  <c r="T346" i="43"/>
  <c r="W345" i="43"/>
  <c r="V345" i="43"/>
  <c r="T345" i="43"/>
  <c r="W344" i="43"/>
  <c r="V344" i="43"/>
  <c r="T344" i="43"/>
  <c r="W343" i="43"/>
  <c r="V343" i="43"/>
  <c r="T343" i="43"/>
  <c r="W342" i="43"/>
  <c r="V342" i="43"/>
  <c r="T342" i="43"/>
  <c r="W341" i="43"/>
  <c r="V341" i="43"/>
  <c r="T341" i="43"/>
  <c r="W340" i="43"/>
  <c r="V340" i="43"/>
  <c r="T340" i="43"/>
  <c r="W339" i="43"/>
  <c r="V339" i="43"/>
  <c r="T339" i="43"/>
  <c r="W338" i="43"/>
  <c r="V338" i="43"/>
  <c r="T338" i="43"/>
  <c r="W337" i="43"/>
  <c r="V337" i="43"/>
  <c r="T337" i="43"/>
  <c r="W336" i="43"/>
  <c r="V336" i="43"/>
  <c r="T336" i="43"/>
  <c r="W335" i="43"/>
  <c r="V335" i="43"/>
  <c r="T335" i="43"/>
  <c r="W334" i="43"/>
  <c r="V334" i="43"/>
  <c r="T334" i="43"/>
  <c r="W333" i="43"/>
  <c r="V333" i="43"/>
  <c r="T333" i="43"/>
  <c r="W332" i="43"/>
  <c r="V332" i="43"/>
  <c r="T332" i="43"/>
  <c r="W331" i="43"/>
  <c r="V331" i="43"/>
  <c r="T331" i="43"/>
  <c r="W330" i="43"/>
  <c r="V330" i="43"/>
  <c r="T330" i="43"/>
  <c r="W329" i="43"/>
  <c r="V329" i="43"/>
  <c r="T329" i="43"/>
  <c r="W328" i="43"/>
  <c r="V328" i="43"/>
  <c r="T328" i="43"/>
  <c r="W327" i="43"/>
  <c r="V327" i="43"/>
  <c r="T327" i="43"/>
  <c r="W326" i="43"/>
  <c r="V326" i="43"/>
  <c r="X326" i="43" s="1"/>
  <c r="T326" i="43"/>
  <c r="W325" i="43"/>
  <c r="V325" i="43"/>
  <c r="T325" i="43"/>
  <c r="W324" i="43"/>
  <c r="V324" i="43"/>
  <c r="T324" i="43"/>
  <c r="W323" i="43"/>
  <c r="V323" i="43"/>
  <c r="T323" i="43"/>
  <c r="W322" i="43"/>
  <c r="V322" i="43"/>
  <c r="T322" i="43"/>
  <c r="W321" i="43"/>
  <c r="V321" i="43"/>
  <c r="T321" i="43"/>
  <c r="W320" i="43"/>
  <c r="V320" i="43"/>
  <c r="T320" i="43"/>
  <c r="W319" i="43"/>
  <c r="V319" i="43"/>
  <c r="T319" i="43"/>
  <c r="W318" i="43"/>
  <c r="V318" i="43"/>
  <c r="T318" i="43"/>
  <c r="W317" i="43"/>
  <c r="V317" i="43"/>
  <c r="T317" i="43"/>
  <c r="W316" i="43"/>
  <c r="V316" i="43"/>
  <c r="T316" i="43"/>
  <c r="W315" i="43"/>
  <c r="V315" i="43"/>
  <c r="T315" i="43"/>
  <c r="W314" i="43"/>
  <c r="V314" i="43"/>
  <c r="T314" i="43"/>
  <c r="W313" i="43"/>
  <c r="V313" i="43"/>
  <c r="T313" i="43"/>
  <c r="W312" i="43"/>
  <c r="V312" i="43"/>
  <c r="T312" i="43"/>
  <c r="W311" i="43"/>
  <c r="V311" i="43"/>
  <c r="T311" i="43"/>
  <c r="W310" i="43"/>
  <c r="V310" i="43"/>
  <c r="T310" i="43"/>
  <c r="W309" i="43"/>
  <c r="V309" i="43"/>
  <c r="T309" i="43"/>
  <c r="W308" i="43"/>
  <c r="V308" i="43"/>
  <c r="T308" i="43"/>
  <c r="W307" i="43"/>
  <c r="V307" i="43"/>
  <c r="T307" i="43"/>
  <c r="W306" i="43"/>
  <c r="V306" i="43"/>
  <c r="T306" i="43"/>
  <c r="W305" i="43"/>
  <c r="V305" i="43"/>
  <c r="T305" i="43"/>
  <c r="W304" i="43"/>
  <c r="V304" i="43"/>
  <c r="T304" i="43"/>
  <c r="W303" i="43"/>
  <c r="V303" i="43"/>
  <c r="T303" i="43"/>
  <c r="W302" i="43"/>
  <c r="V302" i="43"/>
  <c r="T302" i="43"/>
  <c r="W301" i="43"/>
  <c r="V301" i="43"/>
  <c r="T301" i="43"/>
  <c r="W300" i="43"/>
  <c r="V300" i="43"/>
  <c r="T300" i="43"/>
  <c r="W299" i="43"/>
  <c r="V299" i="43"/>
  <c r="T299" i="43"/>
  <c r="W298" i="43"/>
  <c r="V298" i="43"/>
  <c r="T298" i="43"/>
  <c r="W297" i="43"/>
  <c r="V297" i="43"/>
  <c r="T297" i="43"/>
  <c r="W296" i="43"/>
  <c r="V296" i="43"/>
  <c r="T296" i="43"/>
  <c r="W295" i="43"/>
  <c r="V295" i="43"/>
  <c r="T295" i="43"/>
  <c r="W294" i="43"/>
  <c r="V294" i="43"/>
  <c r="T294" i="43"/>
  <c r="W293" i="43"/>
  <c r="V293" i="43"/>
  <c r="T293" i="43"/>
  <c r="W292" i="43"/>
  <c r="V292" i="43"/>
  <c r="T292" i="43"/>
  <c r="W291" i="43"/>
  <c r="V291" i="43"/>
  <c r="T291" i="43"/>
  <c r="W290" i="43"/>
  <c r="V290" i="43"/>
  <c r="T290" i="43"/>
  <c r="W289" i="43"/>
  <c r="V289" i="43"/>
  <c r="T289" i="43"/>
  <c r="W288" i="43"/>
  <c r="V288" i="43"/>
  <c r="T288" i="43"/>
  <c r="W287" i="43"/>
  <c r="V287" i="43"/>
  <c r="T287" i="43"/>
  <c r="W286" i="43"/>
  <c r="V286" i="43"/>
  <c r="T286" i="43"/>
  <c r="W285" i="43"/>
  <c r="V285" i="43"/>
  <c r="T285" i="43"/>
  <c r="W284" i="43"/>
  <c r="V284" i="43"/>
  <c r="T284" i="43"/>
  <c r="W283" i="43"/>
  <c r="V283" i="43"/>
  <c r="T283" i="43"/>
  <c r="W282" i="43"/>
  <c r="V282" i="43"/>
  <c r="T282" i="43"/>
  <c r="W281" i="43"/>
  <c r="V281" i="43"/>
  <c r="T281" i="43"/>
  <c r="W280" i="43"/>
  <c r="V280" i="43"/>
  <c r="T280" i="43"/>
  <c r="W279" i="43"/>
  <c r="V279" i="43"/>
  <c r="T279" i="43"/>
  <c r="W278" i="43"/>
  <c r="V278" i="43"/>
  <c r="T278" i="43"/>
  <c r="W277" i="43"/>
  <c r="V277" i="43"/>
  <c r="T277" i="43"/>
  <c r="W276" i="43"/>
  <c r="V276" i="43"/>
  <c r="T276" i="43"/>
  <c r="W275" i="43"/>
  <c r="V275" i="43"/>
  <c r="T275" i="43"/>
  <c r="W274" i="43"/>
  <c r="V274" i="43"/>
  <c r="T274" i="43"/>
  <c r="W273" i="43"/>
  <c r="V273" i="43"/>
  <c r="T273" i="43"/>
  <c r="W272" i="43"/>
  <c r="V272" i="43"/>
  <c r="T272" i="43"/>
  <c r="W271" i="43"/>
  <c r="V271" i="43"/>
  <c r="T271" i="43"/>
  <c r="W270" i="43"/>
  <c r="V270" i="43"/>
  <c r="T270" i="43"/>
  <c r="W269" i="43"/>
  <c r="V269" i="43"/>
  <c r="T269" i="43"/>
  <c r="W268" i="43"/>
  <c r="V268" i="43"/>
  <c r="T268" i="43"/>
  <c r="W267" i="43"/>
  <c r="V267" i="43"/>
  <c r="T267" i="43"/>
  <c r="W266" i="43"/>
  <c r="V266" i="43"/>
  <c r="T266" i="43"/>
  <c r="W265" i="43"/>
  <c r="V265" i="43"/>
  <c r="T265" i="43"/>
  <c r="W264" i="43"/>
  <c r="V264" i="43"/>
  <c r="T264" i="43"/>
  <c r="W263" i="43"/>
  <c r="V263" i="43"/>
  <c r="T263" i="43"/>
  <c r="W262" i="43"/>
  <c r="V262" i="43"/>
  <c r="T262" i="43"/>
  <c r="W261" i="43"/>
  <c r="V261" i="43"/>
  <c r="T261" i="43"/>
  <c r="W260" i="43"/>
  <c r="V260" i="43"/>
  <c r="X260" i="43" s="1"/>
  <c r="T260" i="43"/>
  <c r="W259" i="43"/>
  <c r="V259" i="43"/>
  <c r="T259" i="43"/>
  <c r="W258" i="43"/>
  <c r="V258" i="43"/>
  <c r="T258" i="43"/>
  <c r="W257" i="43"/>
  <c r="V257" i="43"/>
  <c r="T257" i="43"/>
  <c r="W256" i="43"/>
  <c r="V256" i="43"/>
  <c r="T256" i="43"/>
  <c r="W255" i="43"/>
  <c r="V255" i="43"/>
  <c r="T255" i="43"/>
  <c r="W254" i="43"/>
  <c r="V254" i="43"/>
  <c r="T254" i="43"/>
  <c r="W253" i="43"/>
  <c r="V253" i="43"/>
  <c r="T253" i="43"/>
  <c r="W252" i="43"/>
  <c r="V252" i="43"/>
  <c r="T252" i="43"/>
  <c r="W251" i="43"/>
  <c r="V251" i="43"/>
  <c r="T251" i="43"/>
  <c r="W250" i="43"/>
  <c r="V250" i="43"/>
  <c r="T250" i="43"/>
  <c r="W249" i="43"/>
  <c r="V249" i="43"/>
  <c r="T249" i="43"/>
  <c r="W248" i="43"/>
  <c r="V248" i="43"/>
  <c r="T248" i="43"/>
  <c r="W247" i="43"/>
  <c r="V247" i="43"/>
  <c r="T247" i="43"/>
  <c r="W246" i="43"/>
  <c r="V246" i="43"/>
  <c r="X246" i="43" s="1"/>
  <c r="T246" i="43"/>
  <c r="W245" i="43"/>
  <c r="V245" i="43"/>
  <c r="T245" i="43"/>
  <c r="W244" i="43"/>
  <c r="V244" i="43"/>
  <c r="T244" i="43"/>
  <c r="W243" i="43"/>
  <c r="V243" i="43"/>
  <c r="T243" i="43"/>
  <c r="W242" i="43"/>
  <c r="V242" i="43"/>
  <c r="T242" i="43"/>
  <c r="W241" i="43"/>
  <c r="V241" i="43"/>
  <c r="T241" i="43"/>
  <c r="W240" i="43"/>
  <c r="V240" i="43"/>
  <c r="X240" i="43" s="1"/>
  <c r="T240" i="43"/>
  <c r="W239" i="43"/>
  <c r="V239" i="43"/>
  <c r="T239" i="43"/>
  <c r="W238" i="43"/>
  <c r="V238" i="43"/>
  <c r="T238" i="43"/>
  <c r="W237" i="43"/>
  <c r="V237" i="43"/>
  <c r="T237" i="43"/>
  <c r="W236" i="43"/>
  <c r="V236" i="43"/>
  <c r="T236" i="43"/>
  <c r="W235" i="43"/>
  <c r="V235" i="43"/>
  <c r="T235" i="43"/>
  <c r="W234" i="43"/>
  <c r="V234" i="43"/>
  <c r="T234" i="43"/>
  <c r="W233" i="43"/>
  <c r="V233" i="43"/>
  <c r="T233" i="43"/>
  <c r="W232" i="43"/>
  <c r="V232" i="43"/>
  <c r="T232" i="43"/>
  <c r="W231" i="43"/>
  <c r="V231" i="43"/>
  <c r="T231" i="43"/>
  <c r="W230" i="43"/>
  <c r="V230" i="43"/>
  <c r="T230" i="43"/>
  <c r="W229" i="43"/>
  <c r="V229" i="43"/>
  <c r="T229" i="43"/>
  <c r="W228" i="43"/>
  <c r="V228" i="43"/>
  <c r="T228" i="43"/>
  <c r="W227" i="43"/>
  <c r="V227" i="43"/>
  <c r="T227" i="43"/>
  <c r="W226" i="43"/>
  <c r="V226" i="43"/>
  <c r="T226" i="43"/>
  <c r="W225" i="43"/>
  <c r="V225" i="43"/>
  <c r="T225" i="43"/>
  <c r="W224" i="43"/>
  <c r="V224" i="43"/>
  <c r="T224" i="43"/>
  <c r="W223" i="43"/>
  <c r="V223" i="43"/>
  <c r="T223" i="43"/>
  <c r="W222" i="43"/>
  <c r="V222" i="43"/>
  <c r="T222" i="43"/>
  <c r="W221" i="43"/>
  <c r="V221" i="43"/>
  <c r="T221" i="43"/>
  <c r="W220" i="43"/>
  <c r="V220" i="43"/>
  <c r="T220" i="43"/>
  <c r="W219" i="43"/>
  <c r="V219" i="43"/>
  <c r="T219" i="43"/>
  <c r="W218" i="43"/>
  <c r="V218" i="43"/>
  <c r="T218" i="43"/>
  <c r="W217" i="43"/>
  <c r="V217" i="43"/>
  <c r="T217" i="43"/>
  <c r="W216" i="43"/>
  <c r="V216" i="43"/>
  <c r="T216" i="43"/>
  <c r="W215" i="43"/>
  <c r="V215" i="43"/>
  <c r="T215" i="43"/>
  <c r="W214" i="43"/>
  <c r="V214" i="43"/>
  <c r="T214" i="43"/>
  <c r="W213" i="43"/>
  <c r="V213" i="43"/>
  <c r="T213" i="43"/>
  <c r="W212" i="43"/>
  <c r="V212" i="43"/>
  <c r="T212" i="43"/>
  <c r="W211" i="43"/>
  <c r="V211" i="43"/>
  <c r="T211" i="43"/>
  <c r="W210" i="43"/>
  <c r="V210" i="43"/>
  <c r="T210" i="43"/>
  <c r="W209" i="43"/>
  <c r="V209" i="43"/>
  <c r="T209" i="43"/>
  <c r="W208" i="43"/>
  <c r="V208" i="43"/>
  <c r="T208" i="43"/>
  <c r="W207" i="43"/>
  <c r="V207" i="43"/>
  <c r="T207" i="43"/>
  <c r="W206" i="43"/>
  <c r="V206" i="43"/>
  <c r="T206" i="43"/>
  <c r="W205" i="43"/>
  <c r="V205" i="43"/>
  <c r="T205" i="43"/>
  <c r="W204" i="43"/>
  <c r="V204" i="43"/>
  <c r="T204" i="43"/>
  <c r="W203" i="43"/>
  <c r="V203" i="43"/>
  <c r="T203" i="43"/>
  <c r="W202" i="43"/>
  <c r="V202" i="43"/>
  <c r="T202" i="43"/>
  <c r="W201" i="43"/>
  <c r="V201" i="43"/>
  <c r="T201" i="43"/>
  <c r="W200" i="43"/>
  <c r="V200" i="43"/>
  <c r="T200" i="43"/>
  <c r="W199" i="43"/>
  <c r="V199" i="43"/>
  <c r="T199" i="43"/>
  <c r="W198" i="43"/>
  <c r="V198" i="43"/>
  <c r="T198" i="43"/>
  <c r="W197" i="43"/>
  <c r="V197" i="43"/>
  <c r="T197" i="43"/>
  <c r="W196" i="43"/>
  <c r="V196" i="43"/>
  <c r="T196" i="43"/>
  <c r="W195" i="43"/>
  <c r="V195" i="43"/>
  <c r="T195" i="43"/>
  <c r="W194" i="43"/>
  <c r="V194" i="43"/>
  <c r="T194" i="43"/>
  <c r="W193" i="43"/>
  <c r="V193" i="43"/>
  <c r="T193" i="43"/>
  <c r="W192" i="43"/>
  <c r="V192" i="43"/>
  <c r="T192" i="43"/>
  <c r="W191" i="43"/>
  <c r="V191" i="43"/>
  <c r="T191" i="43"/>
  <c r="W190" i="43"/>
  <c r="V190" i="43"/>
  <c r="T190" i="43"/>
  <c r="W189" i="43"/>
  <c r="V189" i="43"/>
  <c r="T189" i="43"/>
  <c r="W188" i="43"/>
  <c r="V188" i="43"/>
  <c r="T188" i="43"/>
  <c r="W187" i="43"/>
  <c r="V187" i="43"/>
  <c r="T187" i="43"/>
  <c r="W186" i="43"/>
  <c r="V186" i="43"/>
  <c r="X186" i="43" s="1"/>
  <c r="T186" i="43"/>
  <c r="W185" i="43"/>
  <c r="V185" i="43"/>
  <c r="T185" i="43"/>
  <c r="W184" i="43"/>
  <c r="V184" i="43"/>
  <c r="T184" i="43"/>
  <c r="W183" i="43"/>
  <c r="V183" i="43"/>
  <c r="T183" i="43"/>
  <c r="W182" i="43"/>
  <c r="V182" i="43"/>
  <c r="T182" i="43"/>
  <c r="W181" i="43"/>
  <c r="V181" i="43"/>
  <c r="T181" i="43"/>
  <c r="W180" i="43"/>
  <c r="V180" i="43"/>
  <c r="X180" i="43" s="1"/>
  <c r="T180" i="43"/>
  <c r="W179" i="43"/>
  <c r="V179" i="43"/>
  <c r="T179" i="43"/>
  <c r="W178" i="43"/>
  <c r="V178" i="43"/>
  <c r="T178" i="43"/>
  <c r="W177" i="43"/>
  <c r="V177" i="43"/>
  <c r="T177" i="43"/>
  <c r="W176" i="43"/>
  <c r="V176" i="43"/>
  <c r="T176" i="43"/>
  <c r="W175" i="43"/>
  <c r="V175" i="43"/>
  <c r="T175" i="43"/>
  <c r="W174" i="43"/>
  <c r="V174" i="43"/>
  <c r="T174" i="43"/>
  <c r="W173" i="43"/>
  <c r="V173" i="43"/>
  <c r="T173" i="43"/>
  <c r="W172" i="43"/>
  <c r="V172" i="43"/>
  <c r="T172" i="43"/>
  <c r="W171" i="43"/>
  <c r="V171" i="43"/>
  <c r="T171" i="43"/>
  <c r="W170" i="43"/>
  <c r="V170" i="43"/>
  <c r="T170" i="43"/>
  <c r="W169" i="43"/>
  <c r="V169" i="43"/>
  <c r="T169" i="43"/>
  <c r="W168" i="43"/>
  <c r="V168" i="43"/>
  <c r="T168" i="43"/>
  <c r="W167" i="43"/>
  <c r="V167" i="43"/>
  <c r="T167" i="43"/>
  <c r="W166" i="43"/>
  <c r="V166" i="43"/>
  <c r="T166" i="43"/>
  <c r="W165" i="43"/>
  <c r="V165" i="43"/>
  <c r="T165" i="43"/>
  <c r="W164" i="43"/>
  <c r="V164" i="43"/>
  <c r="T164" i="43"/>
  <c r="W163" i="43"/>
  <c r="V163" i="43"/>
  <c r="T163" i="43"/>
  <c r="W162" i="43"/>
  <c r="V162" i="43"/>
  <c r="T162" i="43"/>
  <c r="W161" i="43"/>
  <c r="V161" i="43"/>
  <c r="T161" i="43"/>
  <c r="W160" i="43"/>
  <c r="V160" i="43"/>
  <c r="X160" i="43" s="1"/>
  <c r="T160" i="43"/>
  <c r="W159" i="43"/>
  <c r="V159" i="43"/>
  <c r="T159" i="43"/>
  <c r="W158" i="43"/>
  <c r="V158" i="43"/>
  <c r="T158" i="43"/>
  <c r="W157" i="43"/>
  <c r="V157" i="43"/>
  <c r="T157" i="43"/>
  <c r="W156" i="43"/>
  <c r="V156" i="43"/>
  <c r="T156" i="43"/>
  <c r="W155" i="43"/>
  <c r="V155" i="43"/>
  <c r="T155" i="43"/>
  <c r="W154" i="43"/>
  <c r="V154" i="43"/>
  <c r="T154" i="43"/>
  <c r="W153" i="43"/>
  <c r="V153" i="43"/>
  <c r="T153" i="43"/>
  <c r="W152" i="43"/>
  <c r="V152" i="43"/>
  <c r="T152" i="43"/>
  <c r="W151" i="43"/>
  <c r="V151" i="43"/>
  <c r="T151" i="43"/>
  <c r="W150" i="43"/>
  <c r="V150" i="43"/>
  <c r="T150" i="43"/>
  <c r="W149" i="43"/>
  <c r="V149" i="43"/>
  <c r="T149" i="43"/>
  <c r="W148" i="43"/>
  <c r="V148" i="43"/>
  <c r="T148" i="43"/>
  <c r="W147" i="43"/>
  <c r="V147" i="43"/>
  <c r="T147" i="43"/>
  <c r="W146" i="43"/>
  <c r="V146" i="43"/>
  <c r="X146" i="43" s="1"/>
  <c r="T146" i="43"/>
  <c r="W145" i="43"/>
  <c r="V145" i="43"/>
  <c r="T145" i="43"/>
  <c r="W144" i="43"/>
  <c r="V144" i="43"/>
  <c r="T144" i="43"/>
  <c r="W143" i="43"/>
  <c r="V143" i="43"/>
  <c r="T143" i="43"/>
  <c r="W142" i="43"/>
  <c r="V142" i="43"/>
  <c r="T142" i="43"/>
  <c r="W141" i="43"/>
  <c r="V141" i="43"/>
  <c r="T141" i="43"/>
  <c r="W140" i="43"/>
  <c r="V140" i="43"/>
  <c r="T140" i="43"/>
  <c r="W139" i="43"/>
  <c r="V139" i="43"/>
  <c r="T139" i="43"/>
  <c r="W138" i="43"/>
  <c r="V138" i="43"/>
  <c r="T138" i="43"/>
  <c r="W137" i="43"/>
  <c r="V137" i="43"/>
  <c r="T137" i="43"/>
  <c r="W136" i="43"/>
  <c r="V136" i="43"/>
  <c r="T136" i="43"/>
  <c r="W135" i="43"/>
  <c r="V135" i="43"/>
  <c r="T135" i="43"/>
  <c r="W134" i="43"/>
  <c r="V134" i="43"/>
  <c r="T134" i="43"/>
  <c r="W133" i="43"/>
  <c r="V133" i="43"/>
  <c r="T133" i="43"/>
  <c r="W132" i="43"/>
  <c r="V132" i="43"/>
  <c r="T132" i="43"/>
  <c r="W131" i="43"/>
  <c r="V131" i="43"/>
  <c r="T131" i="43"/>
  <c r="W130" i="43"/>
  <c r="V130" i="43"/>
  <c r="T130" i="43"/>
  <c r="W129" i="43"/>
  <c r="V129" i="43"/>
  <c r="T129" i="43"/>
  <c r="W128" i="43"/>
  <c r="V128" i="43"/>
  <c r="T128" i="43"/>
  <c r="W127" i="43"/>
  <c r="V127" i="43"/>
  <c r="T127" i="43"/>
  <c r="W126" i="43"/>
  <c r="V126" i="43"/>
  <c r="T126" i="43"/>
  <c r="W125" i="43"/>
  <c r="V125" i="43"/>
  <c r="T125" i="43"/>
  <c r="W124" i="43"/>
  <c r="V124" i="43"/>
  <c r="T124" i="43"/>
  <c r="W123" i="43"/>
  <c r="V123" i="43"/>
  <c r="T123" i="43"/>
  <c r="W122" i="43"/>
  <c r="V122" i="43"/>
  <c r="T122" i="43"/>
  <c r="W121" i="43"/>
  <c r="V121" i="43"/>
  <c r="T121" i="43"/>
  <c r="W120" i="43"/>
  <c r="V120" i="43"/>
  <c r="T120" i="43"/>
  <c r="W119" i="43"/>
  <c r="V119" i="43"/>
  <c r="T119" i="43"/>
  <c r="W118" i="43"/>
  <c r="V118" i="43"/>
  <c r="T118" i="43"/>
  <c r="W117" i="43"/>
  <c r="V117" i="43"/>
  <c r="T117" i="43"/>
  <c r="W116" i="43"/>
  <c r="V116" i="43"/>
  <c r="T116" i="43"/>
  <c r="W115" i="43"/>
  <c r="V115" i="43"/>
  <c r="T115" i="43"/>
  <c r="W114" i="43"/>
  <c r="V114" i="43"/>
  <c r="T114" i="43"/>
  <c r="W113" i="43"/>
  <c r="V113" i="43"/>
  <c r="T113" i="43"/>
  <c r="W112" i="43"/>
  <c r="V112" i="43"/>
  <c r="T112" i="43"/>
  <c r="W111" i="43"/>
  <c r="V111" i="43"/>
  <c r="T111" i="43"/>
  <c r="W110" i="43"/>
  <c r="V110" i="43"/>
  <c r="T110" i="43"/>
  <c r="W109" i="43"/>
  <c r="V109" i="43"/>
  <c r="T109" i="43"/>
  <c r="W108" i="43"/>
  <c r="V108" i="43"/>
  <c r="T108" i="43"/>
  <c r="W107" i="43"/>
  <c r="V107" i="43"/>
  <c r="T107" i="43"/>
  <c r="W106" i="43"/>
  <c r="V106" i="43"/>
  <c r="X106" i="43" s="1"/>
  <c r="T106" i="43"/>
  <c r="W105" i="43"/>
  <c r="V105" i="43"/>
  <c r="T105" i="43"/>
  <c r="W104" i="43"/>
  <c r="V104" i="43"/>
  <c r="T104" i="43"/>
  <c r="W103" i="43"/>
  <c r="V103" i="43"/>
  <c r="T103" i="43"/>
  <c r="W102" i="43"/>
  <c r="V102" i="43"/>
  <c r="T102" i="43"/>
  <c r="W101" i="43"/>
  <c r="V101" i="43"/>
  <c r="T101" i="43"/>
  <c r="W100" i="43"/>
  <c r="V100" i="43"/>
  <c r="T100" i="43"/>
  <c r="W99" i="43"/>
  <c r="V99" i="43"/>
  <c r="T99" i="43"/>
  <c r="W98" i="43"/>
  <c r="V98" i="43"/>
  <c r="T98" i="43"/>
  <c r="W97" i="43"/>
  <c r="V97" i="43"/>
  <c r="T97" i="43"/>
  <c r="W96" i="43"/>
  <c r="V96" i="43"/>
  <c r="T96" i="43"/>
  <c r="W95" i="43"/>
  <c r="V95" i="43"/>
  <c r="T95" i="43"/>
  <c r="W94" i="43"/>
  <c r="V94" i="43"/>
  <c r="T94" i="43"/>
  <c r="W93" i="43"/>
  <c r="V93" i="43"/>
  <c r="T93" i="43"/>
  <c r="W92" i="43"/>
  <c r="V92" i="43"/>
  <c r="T92" i="43"/>
  <c r="W91" i="43"/>
  <c r="V91" i="43"/>
  <c r="T91" i="43"/>
  <c r="W90" i="43"/>
  <c r="V90" i="43"/>
  <c r="T90" i="43"/>
  <c r="W89" i="43"/>
  <c r="V89" i="43"/>
  <c r="T89" i="43"/>
  <c r="W88" i="43"/>
  <c r="V88" i="43"/>
  <c r="T88" i="43"/>
  <c r="W87" i="43"/>
  <c r="V87" i="43"/>
  <c r="T87" i="43"/>
  <c r="W86" i="43"/>
  <c r="V86" i="43"/>
  <c r="T86" i="43"/>
  <c r="W85" i="43"/>
  <c r="V85" i="43"/>
  <c r="T85" i="43"/>
  <c r="W84" i="43"/>
  <c r="V84" i="43"/>
  <c r="T84" i="43"/>
  <c r="W83" i="43"/>
  <c r="V83" i="43"/>
  <c r="T83" i="43"/>
  <c r="W82" i="43"/>
  <c r="V82" i="43"/>
  <c r="T82" i="43"/>
  <c r="W81" i="43"/>
  <c r="V81" i="43"/>
  <c r="T81" i="43"/>
  <c r="W80" i="43"/>
  <c r="V80" i="43"/>
  <c r="T80" i="43"/>
  <c r="W79" i="43"/>
  <c r="V79" i="43"/>
  <c r="T79" i="43"/>
  <c r="W78" i="43"/>
  <c r="V78" i="43"/>
  <c r="T78" i="43"/>
  <c r="W77" i="43"/>
  <c r="V77" i="43"/>
  <c r="T77" i="43"/>
  <c r="W76" i="43"/>
  <c r="V76" i="43"/>
  <c r="T76" i="43"/>
  <c r="W75" i="43"/>
  <c r="V75" i="43"/>
  <c r="T75" i="43"/>
  <c r="W74" i="43"/>
  <c r="V74" i="43"/>
  <c r="T74" i="43"/>
  <c r="W73" i="43"/>
  <c r="V73" i="43"/>
  <c r="T73" i="43"/>
  <c r="W72" i="43"/>
  <c r="V72" i="43"/>
  <c r="T72" i="43"/>
  <c r="W71" i="43"/>
  <c r="V71" i="43"/>
  <c r="T71" i="43"/>
  <c r="W70" i="43"/>
  <c r="V70" i="43"/>
  <c r="T70" i="43"/>
  <c r="W69" i="43"/>
  <c r="V69" i="43"/>
  <c r="T69" i="43"/>
  <c r="W68" i="43"/>
  <c r="V68" i="43"/>
  <c r="T68" i="43"/>
  <c r="W67" i="43"/>
  <c r="V67" i="43"/>
  <c r="T67" i="43"/>
  <c r="W66" i="43"/>
  <c r="V66" i="43"/>
  <c r="T66" i="43"/>
  <c r="W65" i="43"/>
  <c r="V65" i="43"/>
  <c r="T65" i="43"/>
  <c r="W64" i="43"/>
  <c r="V64" i="43"/>
  <c r="T64" i="43"/>
  <c r="W63" i="43"/>
  <c r="V63" i="43"/>
  <c r="T63" i="43"/>
  <c r="W62" i="43"/>
  <c r="V62" i="43"/>
  <c r="T62" i="43"/>
  <c r="W61" i="43"/>
  <c r="V61" i="43"/>
  <c r="T61" i="43"/>
  <c r="W60" i="43"/>
  <c r="V60" i="43"/>
  <c r="T60" i="43"/>
  <c r="W59" i="43"/>
  <c r="V59" i="43"/>
  <c r="T59" i="43"/>
  <c r="W58" i="43"/>
  <c r="V58" i="43"/>
  <c r="T58" i="43"/>
  <c r="W57" i="43"/>
  <c r="V57" i="43"/>
  <c r="T57" i="43"/>
  <c r="W56" i="43"/>
  <c r="V56" i="43"/>
  <c r="T56" i="43"/>
  <c r="W55" i="43"/>
  <c r="V55" i="43"/>
  <c r="T55" i="43"/>
  <c r="W54" i="43"/>
  <c r="V54" i="43"/>
  <c r="T54" i="43"/>
  <c r="W53" i="43"/>
  <c r="V53" i="43"/>
  <c r="T53" i="43"/>
  <c r="W52" i="43"/>
  <c r="V52" i="43"/>
  <c r="T52" i="43"/>
  <c r="W51" i="43"/>
  <c r="V51" i="43"/>
  <c r="T51" i="43"/>
  <c r="W50" i="43"/>
  <c r="V50" i="43"/>
  <c r="T50" i="43"/>
  <c r="W49" i="43"/>
  <c r="V49" i="43"/>
  <c r="T49" i="43"/>
  <c r="W48" i="43"/>
  <c r="V48" i="43"/>
  <c r="T48" i="43"/>
  <c r="W47" i="43"/>
  <c r="V47" i="43"/>
  <c r="T47" i="43"/>
  <c r="W46" i="43"/>
  <c r="V46" i="43"/>
  <c r="X46" i="43" s="1"/>
  <c r="T46" i="43"/>
  <c r="W45" i="43"/>
  <c r="V45" i="43"/>
  <c r="T45" i="43"/>
  <c r="W44" i="43"/>
  <c r="V44" i="43"/>
  <c r="T44" i="43"/>
  <c r="W43" i="43"/>
  <c r="V43" i="43"/>
  <c r="T43" i="43"/>
  <c r="W42" i="43"/>
  <c r="V42" i="43"/>
  <c r="T42" i="43"/>
  <c r="W41" i="43"/>
  <c r="V41" i="43"/>
  <c r="T41" i="43"/>
  <c r="W40" i="43"/>
  <c r="V40" i="43"/>
  <c r="X40" i="43" s="1"/>
  <c r="T40" i="43"/>
  <c r="W39" i="43"/>
  <c r="V39" i="43"/>
  <c r="T39" i="43"/>
  <c r="W38" i="43"/>
  <c r="V38" i="43"/>
  <c r="T38" i="43"/>
  <c r="W37" i="43"/>
  <c r="V37" i="43"/>
  <c r="T37" i="43"/>
  <c r="W36" i="43"/>
  <c r="V36" i="43"/>
  <c r="T36" i="43"/>
  <c r="W35" i="43"/>
  <c r="V35" i="43"/>
  <c r="T35" i="43"/>
  <c r="W34" i="43"/>
  <c r="V34" i="43"/>
  <c r="T34" i="43"/>
  <c r="W33" i="43"/>
  <c r="V33" i="43"/>
  <c r="T33" i="43"/>
  <c r="W32" i="43"/>
  <c r="V32" i="43"/>
  <c r="T32" i="43"/>
  <c r="W31" i="43"/>
  <c r="V31" i="43"/>
  <c r="T31" i="43"/>
  <c r="W30" i="43"/>
  <c r="V30" i="43"/>
  <c r="T30" i="43"/>
  <c r="W29" i="43"/>
  <c r="V29" i="43"/>
  <c r="T29" i="43"/>
  <c r="W28" i="43"/>
  <c r="V28" i="43"/>
  <c r="T28" i="43"/>
  <c r="W27" i="43"/>
  <c r="V27" i="43"/>
  <c r="T27" i="43"/>
  <c r="W26" i="43"/>
  <c r="V26" i="43"/>
  <c r="X26" i="43" s="1"/>
  <c r="T26" i="43"/>
  <c r="W25" i="43"/>
  <c r="V25" i="43"/>
  <c r="T25" i="43"/>
  <c r="W24" i="43"/>
  <c r="V24" i="43"/>
  <c r="T24" i="43"/>
  <c r="W23" i="43"/>
  <c r="V23" i="43"/>
  <c r="T23" i="43"/>
  <c r="W22" i="43"/>
  <c r="V22" i="43"/>
  <c r="T22" i="43"/>
  <c r="W21" i="43"/>
  <c r="V21" i="43"/>
  <c r="T21" i="43"/>
  <c r="W20" i="43"/>
  <c r="V20" i="43"/>
  <c r="X20" i="43" s="1"/>
  <c r="T20" i="43"/>
  <c r="W19" i="43"/>
  <c r="V19" i="43"/>
  <c r="T19" i="43"/>
  <c r="W18" i="43"/>
  <c r="V18" i="43"/>
  <c r="T18" i="43"/>
  <c r="W17" i="43"/>
  <c r="V17" i="43"/>
  <c r="T17" i="43"/>
  <c r="W16" i="43"/>
  <c r="V16" i="43"/>
  <c r="T16" i="43"/>
  <c r="W15" i="43"/>
  <c r="V15" i="43"/>
  <c r="T15" i="43"/>
  <c r="W14" i="43"/>
  <c r="V14" i="43"/>
  <c r="T14" i="43"/>
  <c r="W13" i="43"/>
  <c r="V13" i="43"/>
  <c r="T13" i="43"/>
  <c r="W12" i="43"/>
  <c r="V12" i="43"/>
  <c r="T12" i="43"/>
  <c r="W11" i="43"/>
  <c r="V11" i="43"/>
  <c r="T11" i="43"/>
  <c r="W10" i="43"/>
  <c r="V10" i="43"/>
  <c r="X10" i="43" s="1"/>
  <c r="T10" i="43"/>
  <c r="W9" i="43"/>
  <c r="V9" i="43"/>
  <c r="T9" i="43"/>
  <c r="W8" i="43"/>
  <c r="V8" i="43"/>
  <c r="T8" i="43"/>
  <c r="W7" i="43"/>
  <c r="V7" i="43"/>
  <c r="T7" i="43"/>
  <c r="W6" i="43"/>
  <c r="V6" i="43"/>
  <c r="X6" i="43" s="1"/>
  <c r="T6" i="43"/>
  <c r="T7" i="41"/>
  <c r="T8" i="41"/>
  <c r="T9" i="41"/>
  <c r="T10" i="41"/>
  <c r="T11" i="41"/>
  <c r="T12" i="41"/>
  <c r="T13" i="41"/>
  <c r="T14" i="41"/>
  <c r="T15" i="41"/>
  <c r="T16" i="41"/>
  <c r="T17" i="41"/>
  <c r="T18" i="41"/>
  <c r="T19" i="41"/>
  <c r="T20" i="41"/>
  <c r="T21" i="41"/>
  <c r="T22" i="41"/>
  <c r="T23" i="41"/>
  <c r="T24" i="41"/>
  <c r="T25" i="41"/>
  <c r="T26" i="41"/>
  <c r="T27" i="41"/>
  <c r="T28" i="41"/>
  <c r="T29" i="41"/>
  <c r="T30" i="41"/>
  <c r="T31" i="41"/>
  <c r="T32" i="41"/>
  <c r="T33" i="41"/>
  <c r="T34" i="41"/>
  <c r="T35" i="41"/>
  <c r="T36" i="41"/>
  <c r="T37" i="41"/>
  <c r="T38" i="41"/>
  <c r="T39" i="41"/>
  <c r="T40" i="41"/>
  <c r="T41" i="41"/>
  <c r="T42" i="41"/>
  <c r="T43" i="41"/>
  <c r="T44" i="41"/>
  <c r="T45" i="41"/>
  <c r="T46" i="41"/>
  <c r="T47" i="41"/>
  <c r="T48" i="41"/>
  <c r="T49" i="41"/>
  <c r="T50" i="41"/>
  <c r="T51" i="41"/>
  <c r="T52" i="41"/>
  <c r="T53" i="41"/>
  <c r="T54" i="41"/>
  <c r="T55" i="41"/>
  <c r="T56" i="41"/>
  <c r="T57" i="41"/>
  <c r="T58" i="41"/>
  <c r="T59" i="41"/>
  <c r="T60" i="41"/>
  <c r="T61" i="41"/>
  <c r="T62" i="41"/>
  <c r="T63" i="41"/>
  <c r="T64" i="41"/>
  <c r="T65" i="41"/>
  <c r="T66" i="41"/>
  <c r="T67" i="41"/>
  <c r="T68" i="41"/>
  <c r="T69" i="41"/>
  <c r="T70" i="41"/>
  <c r="T71" i="41"/>
  <c r="T72" i="41"/>
  <c r="T73" i="41"/>
  <c r="T74" i="41"/>
  <c r="T75" i="41"/>
  <c r="T76" i="41"/>
  <c r="T77" i="41"/>
  <c r="T78" i="41"/>
  <c r="T79" i="41"/>
  <c r="T80" i="41"/>
  <c r="T81" i="41"/>
  <c r="T82" i="41"/>
  <c r="T83" i="41"/>
  <c r="T84" i="41"/>
  <c r="T85" i="41"/>
  <c r="T86" i="41"/>
  <c r="T87" i="41"/>
  <c r="T88" i="41"/>
  <c r="T89" i="41"/>
  <c r="T90" i="41"/>
  <c r="T91" i="41"/>
  <c r="T92" i="41"/>
  <c r="T93" i="41"/>
  <c r="T94" i="41"/>
  <c r="T95" i="41"/>
  <c r="T96" i="41"/>
  <c r="T97" i="41"/>
  <c r="T98" i="41"/>
  <c r="T99" i="41"/>
  <c r="T100" i="41"/>
  <c r="T101" i="41"/>
  <c r="T102" i="41"/>
  <c r="T103" i="41"/>
  <c r="T104" i="41"/>
  <c r="T105" i="41"/>
  <c r="T106" i="41"/>
  <c r="T107" i="41"/>
  <c r="T108" i="41"/>
  <c r="T109" i="41"/>
  <c r="T110" i="41"/>
  <c r="T111" i="41"/>
  <c r="T112" i="41"/>
  <c r="T113" i="41"/>
  <c r="T114" i="41"/>
  <c r="T115" i="41"/>
  <c r="T116" i="41"/>
  <c r="T117" i="41"/>
  <c r="T118" i="41"/>
  <c r="T119" i="41"/>
  <c r="T120" i="41"/>
  <c r="T121" i="41"/>
  <c r="T122" i="41"/>
  <c r="T123" i="41"/>
  <c r="T124" i="41"/>
  <c r="T125" i="41"/>
  <c r="T126" i="41"/>
  <c r="T127" i="41"/>
  <c r="T128" i="41"/>
  <c r="T129" i="41"/>
  <c r="T130" i="41"/>
  <c r="T131" i="41"/>
  <c r="T132" i="41"/>
  <c r="T133" i="41"/>
  <c r="T134" i="41"/>
  <c r="T135" i="41"/>
  <c r="T136" i="41"/>
  <c r="T137" i="41"/>
  <c r="T138" i="41"/>
  <c r="T139" i="41"/>
  <c r="T140" i="41"/>
  <c r="T141" i="41"/>
  <c r="T142" i="41"/>
  <c r="T143" i="41"/>
  <c r="T144" i="41"/>
  <c r="T145" i="41"/>
  <c r="T146" i="41"/>
  <c r="T147" i="41"/>
  <c r="T148" i="41"/>
  <c r="T149" i="41"/>
  <c r="T150" i="41"/>
  <c r="T151" i="41"/>
  <c r="T152" i="41"/>
  <c r="T153" i="41"/>
  <c r="T154" i="41"/>
  <c r="T155" i="41"/>
  <c r="T156" i="41"/>
  <c r="T157" i="41"/>
  <c r="T158" i="41"/>
  <c r="T159" i="41"/>
  <c r="T160" i="41"/>
  <c r="T161" i="41"/>
  <c r="T162" i="41"/>
  <c r="T163" i="41"/>
  <c r="T164" i="41"/>
  <c r="T165" i="41"/>
  <c r="T166" i="41"/>
  <c r="T167" i="41"/>
  <c r="T168" i="41"/>
  <c r="T169" i="41"/>
  <c r="T170" i="41"/>
  <c r="T171" i="41"/>
  <c r="T172" i="41"/>
  <c r="T173" i="41"/>
  <c r="T174" i="41"/>
  <c r="T175" i="41"/>
  <c r="T176" i="41"/>
  <c r="T177" i="41"/>
  <c r="T178" i="41"/>
  <c r="T179" i="41"/>
  <c r="T180" i="41"/>
  <c r="T181" i="41"/>
  <c r="T182" i="41"/>
  <c r="T183" i="41"/>
  <c r="T184" i="41"/>
  <c r="T185" i="41"/>
  <c r="T186" i="41"/>
  <c r="T187" i="41"/>
  <c r="T188" i="41"/>
  <c r="T189" i="41"/>
  <c r="T190" i="41"/>
  <c r="T191" i="41"/>
  <c r="T192" i="41"/>
  <c r="T193" i="41"/>
  <c r="T194" i="41"/>
  <c r="T195" i="41"/>
  <c r="T196" i="41"/>
  <c r="T197" i="41"/>
  <c r="T198" i="41"/>
  <c r="T199" i="41"/>
  <c r="T200" i="41"/>
  <c r="T201" i="41"/>
  <c r="T202" i="41"/>
  <c r="T203" i="41"/>
  <c r="T204" i="41"/>
  <c r="T205" i="41"/>
  <c r="T206" i="41"/>
  <c r="T207" i="41"/>
  <c r="T208" i="41"/>
  <c r="T209" i="41"/>
  <c r="T210" i="41"/>
  <c r="T211" i="41"/>
  <c r="T212" i="41"/>
  <c r="T213" i="41"/>
  <c r="T214" i="41"/>
  <c r="T215" i="41"/>
  <c r="T216" i="41"/>
  <c r="T217" i="41"/>
  <c r="T218" i="41"/>
  <c r="T219" i="41"/>
  <c r="T220" i="41"/>
  <c r="T221" i="41"/>
  <c r="T222" i="41"/>
  <c r="T223" i="41"/>
  <c r="T224" i="41"/>
  <c r="T225" i="41"/>
  <c r="T226" i="41"/>
  <c r="T227" i="41"/>
  <c r="T228" i="41"/>
  <c r="T229" i="41"/>
  <c r="T230" i="41"/>
  <c r="T231" i="41"/>
  <c r="T232" i="41"/>
  <c r="T233" i="41"/>
  <c r="T234" i="41"/>
  <c r="T235" i="41"/>
  <c r="T236" i="41"/>
  <c r="T237" i="41"/>
  <c r="T238" i="41"/>
  <c r="T239" i="41"/>
  <c r="T240" i="41"/>
  <c r="T241" i="41"/>
  <c r="T242" i="41"/>
  <c r="T243" i="41"/>
  <c r="T244" i="41"/>
  <c r="T245" i="41"/>
  <c r="T246" i="41"/>
  <c r="T247" i="41"/>
  <c r="T248" i="41"/>
  <c r="T249" i="41"/>
  <c r="T250" i="41"/>
  <c r="T251" i="41"/>
  <c r="T252" i="41"/>
  <c r="T253" i="41"/>
  <c r="T254" i="41"/>
  <c r="T255" i="41"/>
  <c r="T256" i="41"/>
  <c r="T257" i="41"/>
  <c r="T258" i="41"/>
  <c r="T259" i="41"/>
  <c r="T260" i="41"/>
  <c r="T261" i="41"/>
  <c r="T262" i="41"/>
  <c r="T263" i="41"/>
  <c r="T264" i="41"/>
  <c r="T265" i="41"/>
  <c r="T266" i="41"/>
  <c r="T267" i="41"/>
  <c r="T268" i="41"/>
  <c r="T269" i="41"/>
  <c r="T270" i="41"/>
  <c r="T271" i="41"/>
  <c r="T272" i="41"/>
  <c r="T273" i="41"/>
  <c r="T274" i="41"/>
  <c r="T275" i="41"/>
  <c r="T276" i="41"/>
  <c r="T277" i="41"/>
  <c r="T278" i="41"/>
  <c r="T279" i="41"/>
  <c r="T280" i="41"/>
  <c r="T281" i="41"/>
  <c r="T282" i="41"/>
  <c r="T283" i="41"/>
  <c r="T284" i="41"/>
  <c r="T285" i="41"/>
  <c r="T286" i="41"/>
  <c r="T287" i="41"/>
  <c r="T288" i="41"/>
  <c r="T289" i="41"/>
  <c r="T290" i="41"/>
  <c r="T291" i="41"/>
  <c r="T292" i="41"/>
  <c r="T293" i="41"/>
  <c r="T294" i="41"/>
  <c r="T295" i="41"/>
  <c r="T296" i="41"/>
  <c r="T297" i="41"/>
  <c r="T298" i="41"/>
  <c r="T299" i="41"/>
  <c r="T300" i="41"/>
  <c r="T301" i="41"/>
  <c r="T302" i="41"/>
  <c r="T303" i="41"/>
  <c r="T304" i="41"/>
  <c r="T305" i="41"/>
  <c r="T306" i="41"/>
  <c r="T307" i="41"/>
  <c r="T308" i="41"/>
  <c r="T309" i="41"/>
  <c r="T310" i="41"/>
  <c r="T311" i="41"/>
  <c r="T312" i="41"/>
  <c r="T313" i="41"/>
  <c r="T314" i="41"/>
  <c r="T315" i="41"/>
  <c r="T316" i="41"/>
  <c r="T317" i="41"/>
  <c r="T318" i="41"/>
  <c r="T319" i="41"/>
  <c r="T320" i="41"/>
  <c r="T321" i="41"/>
  <c r="T322" i="41"/>
  <c r="T323" i="41"/>
  <c r="T324" i="41"/>
  <c r="T325" i="41"/>
  <c r="T326" i="41"/>
  <c r="T327" i="41"/>
  <c r="T328" i="41"/>
  <c r="T329" i="41"/>
  <c r="T330" i="41"/>
  <c r="T331" i="41"/>
  <c r="T332" i="41"/>
  <c r="T333" i="41"/>
  <c r="T334" i="41"/>
  <c r="T335" i="41"/>
  <c r="T336" i="41"/>
  <c r="T337" i="41"/>
  <c r="T338" i="41"/>
  <c r="T339" i="41"/>
  <c r="T340" i="41"/>
  <c r="T341" i="41"/>
  <c r="T342" i="41"/>
  <c r="T343" i="41"/>
  <c r="T344" i="41"/>
  <c r="T345" i="41"/>
  <c r="T346" i="41"/>
  <c r="T347" i="41"/>
  <c r="T348" i="41"/>
  <c r="T349" i="41"/>
  <c r="T350" i="41"/>
  <c r="T351" i="41"/>
  <c r="T352" i="41"/>
  <c r="T353" i="41"/>
  <c r="T354" i="41"/>
  <c r="T355" i="41"/>
  <c r="T356" i="41"/>
  <c r="T357" i="41"/>
  <c r="T358" i="41"/>
  <c r="T359" i="41"/>
  <c r="T360" i="41"/>
  <c r="T361" i="41"/>
  <c r="T362" i="41"/>
  <c r="T363" i="41"/>
  <c r="T364" i="41"/>
  <c r="T365" i="41"/>
  <c r="T366" i="41"/>
  <c r="T367" i="41"/>
  <c r="T368" i="41"/>
  <c r="T369" i="41"/>
  <c r="T370" i="41"/>
  <c r="T371" i="41"/>
  <c r="T372" i="41"/>
  <c r="T373" i="41"/>
  <c r="T374" i="41"/>
  <c r="T375" i="41"/>
  <c r="T376" i="41"/>
  <c r="T377" i="41"/>
  <c r="T378" i="41"/>
  <c r="T379" i="41"/>
  <c r="T380" i="41"/>
  <c r="T381" i="41"/>
  <c r="T382" i="41"/>
  <c r="T383" i="41"/>
  <c r="T384" i="41"/>
  <c r="T385" i="41"/>
  <c r="T386" i="41"/>
  <c r="T387" i="41"/>
  <c r="T388" i="41"/>
  <c r="T389" i="41"/>
  <c r="T390" i="41"/>
  <c r="T391" i="41"/>
  <c r="T392" i="41"/>
  <c r="T393" i="41"/>
  <c r="T394" i="41"/>
  <c r="T395" i="41"/>
  <c r="T396" i="41"/>
  <c r="T397" i="41"/>
  <c r="T398" i="41"/>
  <c r="T399" i="41"/>
  <c r="T400" i="41"/>
  <c r="T401" i="41"/>
  <c r="T402" i="41"/>
  <c r="T403" i="41"/>
  <c r="T404" i="41"/>
  <c r="T405" i="41"/>
  <c r="T406" i="41"/>
  <c r="T407" i="41"/>
  <c r="T408" i="41"/>
  <c r="T409" i="41"/>
  <c r="T410" i="41"/>
  <c r="T411" i="41"/>
  <c r="T412" i="41"/>
  <c r="T413" i="41"/>
  <c r="T414" i="41"/>
  <c r="T415" i="41"/>
  <c r="X207" i="44" l="1"/>
  <c r="X247" i="44"/>
  <c r="X267" i="44"/>
  <c r="X27" i="44"/>
  <c r="X47" i="44"/>
  <c r="X127" i="44"/>
  <c r="X147" i="44"/>
  <c r="X372" i="44"/>
  <c r="X107" i="44"/>
  <c r="X67" i="44"/>
  <c r="X376" i="44"/>
  <c r="X287" i="44"/>
  <c r="X316" i="44"/>
  <c r="X404" i="44"/>
  <c r="X250" i="44"/>
  <c r="X104" i="44"/>
  <c r="X7" i="44"/>
  <c r="D416" i="44"/>
  <c r="X14" i="44"/>
  <c r="X34" i="44"/>
  <c r="X54" i="44"/>
  <c r="X94" i="44"/>
  <c r="X114" i="44"/>
  <c r="X134" i="44"/>
  <c r="X174" i="44"/>
  <c r="X194" i="44"/>
  <c r="X214" i="44"/>
  <c r="X234" i="44"/>
  <c r="X354" i="44"/>
  <c r="X374" i="44"/>
  <c r="X394" i="44"/>
  <c r="X91" i="44"/>
  <c r="X111" i="44"/>
  <c r="X131" i="44"/>
  <c r="X151" i="44"/>
  <c r="X211" i="44"/>
  <c r="X231" i="44"/>
  <c r="X251" i="44"/>
  <c r="X291" i="44"/>
  <c r="X311" i="44"/>
  <c r="X331" i="44"/>
  <c r="X146" i="44"/>
  <c r="X166" i="44"/>
  <c r="X186" i="44"/>
  <c r="X206" i="44"/>
  <c r="X226" i="44"/>
  <c r="X246" i="44"/>
  <c r="X286" i="44"/>
  <c r="X306" i="44"/>
  <c r="X366" i="44"/>
  <c r="X386" i="44"/>
  <c r="X128" i="44"/>
  <c r="X37" i="44"/>
  <c r="X57" i="44"/>
  <c r="X77" i="44"/>
  <c r="X177" i="44"/>
  <c r="X217" i="44"/>
  <c r="X237" i="44"/>
  <c r="X257" i="44"/>
  <c r="X277" i="44"/>
  <c r="X297" i="44"/>
  <c r="X317" i="44"/>
  <c r="X337" i="44"/>
  <c r="X357" i="44"/>
  <c r="X5" i="44"/>
  <c r="X25" i="44"/>
  <c r="X45" i="44"/>
  <c r="X65" i="44"/>
  <c r="X105" i="44"/>
  <c r="X125" i="44"/>
  <c r="X145" i="44"/>
  <c r="X185" i="44"/>
  <c r="X205" i="44"/>
  <c r="X225" i="44"/>
  <c r="X365" i="44"/>
  <c r="X79" i="44"/>
  <c r="X239" i="44"/>
  <c r="X20" i="44"/>
  <c r="X40" i="44"/>
  <c r="X100" i="44"/>
  <c r="X120" i="44"/>
  <c r="X140" i="44"/>
  <c r="X180" i="44"/>
  <c r="X200" i="44"/>
  <c r="X240" i="44"/>
  <c r="X280" i="44"/>
  <c r="X300" i="44"/>
  <c r="X320" i="44"/>
  <c r="X118" i="44"/>
  <c r="X19" i="44"/>
  <c r="X39" i="44"/>
  <c r="X99" i="44"/>
  <c r="X119" i="44"/>
  <c r="X152" i="44"/>
  <c r="X172" i="44"/>
  <c r="X192" i="44"/>
  <c r="X212" i="44"/>
  <c r="X232" i="44"/>
  <c r="X325" i="44"/>
  <c r="X338" i="44"/>
  <c r="X351" i="44"/>
  <c r="X364" i="44"/>
  <c r="X391" i="44"/>
  <c r="X411" i="44"/>
  <c r="X6" i="44"/>
  <c r="X66" i="44"/>
  <c r="X106" i="44"/>
  <c r="X126" i="44"/>
  <c r="X139" i="44"/>
  <c r="X159" i="44"/>
  <c r="X199" i="44"/>
  <c r="X219" i="44"/>
  <c r="X272" i="44"/>
  <c r="X292" i="44"/>
  <c r="X312" i="44"/>
  <c r="X208" i="44"/>
  <c r="X223" i="44"/>
  <c r="X60" i="44"/>
  <c r="X23" i="44"/>
  <c r="X13" i="44"/>
  <c r="X233" i="44"/>
  <c r="X141" i="44"/>
  <c r="X154" i="44"/>
  <c r="X181" i="44"/>
  <c r="X201" i="44"/>
  <c r="X254" i="44"/>
  <c r="X274" i="44"/>
  <c r="X294" i="44"/>
  <c r="X314" i="44"/>
  <c r="X414" i="44"/>
  <c r="X198" i="44"/>
  <c r="X74" i="44"/>
  <c r="X179" i="44"/>
  <c r="X153" i="44"/>
  <c r="X363" i="44"/>
  <c r="X49" i="44"/>
  <c r="X258" i="44"/>
  <c r="X383" i="44"/>
  <c r="X76" i="44"/>
  <c r="X89" i="44"/>
  <c r="X115" i="44"/>
  <c r="X160" i="44"/>
  <c r="X167" i="44"/>
  <c r="X187" i="44"/>
  <c r="X220" i="44"/>
  <c r="X252" i="44"/>
  <c r="X285" i="44"/>
  <c r="X305" i="44"/>
  <c r="X397" i="44"/>
  <c r="X80" i="44"/>
  <c r="X48" i="44"/>
  <c r="X371" i="44"/>
  <c r="X31" i="44"/>
  <c r="X51" i="44"/>
  <c r="X64" i="44"/>
  <c r="X142" i="44"/>
  <c r="X175" i="44"/>
  <c r="X195" i="44"/>
  <c r="X221" i="44"/>
  <c r="X352" i="44"/>
  <c r="X385" i="44"/>
  <c r="X405" i="44"/>
  <c r="X328" i="44"/>
  <c r="X73" i="44"/>
  <c r="X333" i="44"/>
  <c r="X191" i="44"/>
  <c r="X93" i="44"/>
  <c r="X178" i="44"/>
  <c r="X259" i="44"/>
  <c r="X32" i="44"/>
  <c r="X408" i="44"/>
  <c r="X303" i="44"/>
  <c r="X171" i="44"/>
  <c r="X26" i="44"/>
  <c r="X46" i="44"/>
  <c r="X59" i="44"/>
  <c r="X137" i="44"/>
  <c r="X157" i="44"/>
  <c r="X170" i="44"/>
  <c r="X255" i="44"/>
  <c r="X334" i="44"/>
  <c r="X347" i="44"/>
  <c r="X367" i="44"/>
  <c r="X380" i="44"/>
  <c r="X393" i="44"/>
  <c r="X400" i="44"/>
  <c r="X413" i="44"/>
  <c r="X213" i="44"/>
  <c r="X293" i="44"/>
  <c r="X318" i="44"/>
  <c r="X398" i="44"/>
  <c r="X360" i="44"/>
  <c r="X63" i="44"/>
  <c r="X168" i="44"/>
  <c r="X310" i="44"/>
  <c r="X138" i="44"/>
  <c r="X21" i="44"/>
  <c r="X268" i="44"/>
  <c r="X348" i="44"/>
  <c r="X83" i="44"/>
  <c r="X71" i="44"/>
  <c r="X53" i="44"/>
  <c r="X343" i="44"/>
  <c r="X10" i="44"/>
  <c r="X35" i="44"/>
  <c r="X183" i="44"/>
  <c r="X288" i="44"/>
  <c r="X356" i="44"/>
  <c r="X387" i="44"/>
  <c r="X38" i="44"/>
  <c r="X260" i="44"/>
  <c r="X28" i="44"/>
  <c r="X108" i="44"/>
  <c r="X133" i="44"/>
  <c r="X238" i="44"/>
  <c r="X78" i="44"/>
  <c r="X121" i="44"/>
  <c r="X158" i="44"/>
  <c r="X263" i="44"/>
  <c r="X368" i="44"/>
  <c r="X17" i="44"/>
  <c r="X97" i="44"/>
  <c r="X103" i="44"/>
  <c r="X122" i="44"/>
  <c r="X165" i="44"/>
  <c r="X202" i="44"/>
  <c r="X227" i="44"/>
  <c r="X245" i="44"/>
  <c r="X270" i="44"/>
  <c r="X307" i="44"/>
  <c r="X313" i="44"/>
  <c r="X350" i="44"/>
  <c r="X375" i="44"/>
  <c r="X381" i="44"/>
  <c r="X378" i="44"/>
  <c r="T418" i="44"/>
  <c r="X11" i="44"/>
  <c r="X85" i="44"/>
  <c r="X116" i="44"/>
  <c r="X190" i="44"/>
  <c r="X196" i="44"/>
  <c r="X301" i="44"/>
  <c r="X326" i="44"/>
  <c r="X332" i="44"/>
  <c r="X406" i="44"/>
  <c r="X412" i="44"/>
  <c r="X193" i="44"/>
  <c r="X218" i="44"/>
  <c r="X403" i="44"/>
  <c r="X58" i="44"/>
  <c r="X163" i="44"/>
  <c r="X243" i="44"/>
  <c r="X110" i="44"/>
  <c r="X283" i="44"/>
  <c r="X388" i="44"/>
  <c r="T416" i="44"/>
  <c r="X12" i="44"/>
  <c r="X18" i="44"/>
  <c r="X55" i="44"/>
  <c r="X86" i="44"/>
  <c r="X92" i="44"/>
  <c r="X98" i="44"/>
  <c r="X117" i="44"/>
  <c r="X123" i="44"/>
  <c r="X197" i="44"/>
  <c r="X203" i="44"/>
  <c r="X222" i="44"/>
  <c r="X228" i="44"/>
  <c r="X265" i="44"/>
  <c r="X271" i="44"/>
  <c r="X302" i="44"/>
  <c r="X308" i="44"/>
  <c r="X327" i="44"/>
  <c r="X345" i="44"/>
  <c r="X370" i="44"/>
  <c r="X407" i="44"/>
  <c r="X33" i="44"/>
  <c r="X373" i="44"/>
  <c r="X143" i="44"/>
  <c r="X248" i="44"/>
  <c r="X353" i="44"/>
  <c r="X88" i="44"/>
  <c r="X113" i="44"/>
  <c r="X298" i="44"/>
  <c r="X323" i="44"/>
  <c r="X188" i="44"/>
  <c r="X43" i="44"/>
  <c r="X68" i="44"/>
  <c r="X148" i="44"/>
  <c r="X173" i="44"/>
  <c r="X253" i="44"/>
  <c r="X278" i="44"/>
  <c r="X321" i="44"/>
  <c r="X358" i="44"/>
  <c r="X377" i="44"/>
  <c r="X395" i="44"/>
  <c r="X273" i="44"/>
  <c r="X8" i="44"/>
  <c r="X56" i="44"/>
  <c r="X87" i="44"/>
  <c r="X161" i="44"/>
  <c r="X210" i="44"/>
  <c r="X235" i="44"/>
  <c r="X266" i="44"/>
  <c r="X340" i="44"/>
  <c r="X346" i="44"/>
  <c r="V416" i="44"/>
  <c r="X32" i="43"/>
  <c r="X52" i="43"/>
  <c r="X92" i="43"/>
  <c r="X112" i="43"/>
  <c r="X152" i="43"/>
  <c r="X192" i="43"/>
  <c r="X212" i="43"/>
  <c r="X292" i="43"/>
  <c r="X312" i="43"/>
  <c r="X392" i="43"/>
  <c r="X18" i="43"/>
  <c r="X38" i="43"/>
  <c r="X58" i="43"/>
  <c r="X98" i="43"/>
  <c r="X238" i="43"/>
  <c r="X346" i="43"/>
  <c r="X386" i="43"/>
  <c r="X86" i="43"/>
  <c r="X34" i="43"/>
  <c r="X54" i="43"/>
  <c r="X74" i="43"/>
  <c r="X94" i="43"/>
  <c r="X134" i="43"/>
  <c r="X154" i="43"/>
  <c r="X174" i="43"/>
  <c r="X354" i="43"/>
  <c r="X394" i="43"/>
  <c r="X48" i="43"/>
  <c r="X68" i="43"/>
  <c r="X128" i="43"/>
  <c r="X148" i="43"/>
  <c r="X188" i="43"/>
  <c r="X288" i="43"/>
  <c r="X62" i="43"/>
  <c r="X122" i="43"/>
  <c r="X142" i="43"/>
  <c r="X162" i="43"/>
  <c r="X362" i="43"/>
  <c r="X402" i="43"/>
  <c r="X136" i="43"/>
  <c r="X276" i="43"/>
  <c r="X30" i="43"/>
  <c r="X70" i="43"/>
  <c r="X110" i="43"/>
  <c r="X130" i="43"/>
  <c r="X170" i="43"/>
  <c r="X210" i="43"/>
  <c r="X310" i="43"/>
  <c r="X330" i="43"/>
  <c r="X370" i="43"/>
  <c r="X390" i="43"/>
  <c r="X24" i="43"/>
  <c r="X44" i="43"/>
  <c r="X124" i="43"/>
  <c r="X184" i="43"/>
  <c r="X224" i="43"/>
  <c r="X284" i="43"/>
  <c r="X324" i="43"/>
  <c r="X384" i="43"/>
  <c r="X358" i="43"/>
  <c r="X398" i="43"/>
  <c r="X100" i="43"/>
  <c r="X320" i="43"/>
  <c r="X23" i="43"/>
  <c r="X35" i="43"/>
  <c r="X39" i="43"/>
  <c r="X43" i="43"/>
  <c r="X47" i="43"/>
  <c r="X51" i="43"/>
  <c r="X79" i="43"/>
  <c r="X91" i="43"/>
  <c r="X103" i="43"/>
  <c r="X115" i="43"/>
  <c r="X119" i="43"/>
  <c r="X127" i="43"/>
  <c r="X131" i="43"/>
  <c r="X139" i="43"/>
  <c r="X143" i="43"/>
  <c r="X151" i="43"/>
  <c r="X155" i="43"/>
  <c r="X171" i="43"/>
  <c r="X179" i="43"/>
  <c r="X215" i="43"/>
  <c r="X219" i="43"/>
  <c r="X231" i="43"/>
  <c r="X331" i="43"/>
  <c r="X339" i="43"/>
  <c r="X343" i="43"/>
  <c r="X351" i="43"/>
  <c r="X367" i="43"/>
  <c r="X371" i="43"/>
  <c r="X403" i="43"/>
  <c r="X407" i="43"/>
  <c r="X415" i="43"/>
  <c r="X8" i="43"/>
  <c r="X12" i="43"/>
  <c r="X16" i="43"/>
  <c r="X191" i="43"/>
  <c r="X206" i="43"/>
  <c r="X411" i="43"/>
  <c r="X50" i="43"/>
  <c r="X396" i="43"/>
  <c r="X400" i="43"/>
  <c r="X165" i="43"/>
  <c r="X173" i="43"/>
  <c r="X193" i="43"/>
  <c r="X197" i="43"/>
  <c r="X225" i="43"/>
  <c r="X265" i="43"/>
  <c r="X269" i="43"/>
  <c r="X281" i="43"/>
  <c r="X297" i="43"/>
  <c r="X301" i="43"/>
  <c r="X305" i="43"/>
  <c r="X309" i="43"/>
  <c r="X333" i="43"/>
  <c r="X345" i="43"/>
  <c r="X365" i="43"/>
  <c r="X373" i="43"/>
  <c r="X389" i="43"/>
  <c r="X251" i="43"/>
  <c r="X255" i="43"/>
  <c r="X267" i="43"/>
  <c r="X279" i="43"/>
  <c r="X299" i="43"/>
  <c r="X248" i="43"/>
  <c r="X332" i="43"/>
  <c r="X344" i="43"/>
  <c r="X245" i="43"/>
  <c r="X129" i="43"/>
  <c r="X153" i="43"/>
  <c r="X237" i="43"/>
  <c r="X227" i="43"/>
  <c r="X140" i="43"/>
  <c r="X76" i="43"/>
  <c r="X69" i="43"/>
  <c r="X107" i="43"/>
  <c r="X71" i="43"/>
  <c r="X82" i="43"/>
  <c r="X372" i="43"/>
  <c r="X366" i="43"/>
  <c r="X337" i="43"/>
  <c r="X328" i="43"/>
  <c r="X317" i="43"/>
  <c r="X296" i="43"/>
  <c r="X176" i="43"/>
  <c r="X64" i="43"/>
  <c r="X272" i="43"/>
  <c r="X168" i="43"/>
  <c r="X410" i="43"/>
  <c r="X376" i="43"/>
  <c r="X368" i="43"/>
  <c r="X209" i="43"/>
  <c r="X204" i="43"/>
  <c r="X202" i="43"/>
  <c r="X158" i="43"/>
  <c r="X118" i="43"/>
  <c r="X116" i="43"/>
  <c r="X104" i="43"/>
  <c r="X80" i="43"/>
  <c r="X67" i="43"/>
  <c r="X42" i="43"/>
  <c r="X22" i="43"/>
  <c r="X14" i="43"/>
  <c r="X11" i="43"/>
  <c r="X353" i="43"/>
  <c r="X285" i="43"/>
  <c r="X189" i="43"/>
  <c r="X117" i="43"/>
  <c r="X81" i="43"/>
  <c r="X379" i="43"/>
  <c r="X377" i="43"/>
  <c r="X335" i="43"/>
  <c r="X318" i="43"/>
  <c r="X303" i="43"/>
  <c r="X263" i="43"/>
  <c r="X261" i="43"/>
  <c r="X257" i="43"/>
  <c r="X222" i="43"/>
  <c r="X195" i="43"/>
  <c r="X183" i="43"/>
  <c r="X95" i="43"/>
  <c r="X88" i="43"/>
  <c r="X83" i="43"/>
  <c r="X59" i="43"/>
  <c r="X56" i="43"/>
  <c r="X55" i="43"/>
  <c r="X7" i="43"/>
  <c r="X404" i="43"/>
  <c r="X93" i="43"/>
  <c r="X361" i="43"/>
  <c r="X105" i="43"/>
  <c r="X28" i="43"/>
  <c r="X36" i="43"/>
  <c r="X321" i="43"/>
  <c r="X341" i="43"/>
  <c r="X287" i="43"/>
  <c r="X291" i="43"/>
  <c r="X314" i="43"/>
  <c r="X381" i="43"/>
  <c r="X338" i="43"/>
  <c r="X342" i="43"/>
  <c r="X385" i="43"/>
  <c r="X141" i="43"/>
  <c r="X273" i="43"/>
  <c r="X323" i="43"/>
  <c r="X327" i="43"/>
  <c r="X382" i="43"/>
  <c r="X393" i="43"/>
  <c r="X405" i="43"/>
  <c r="X409" i="43"/>
  <c r="X413" i="43"/>
  <c r="X177" i="43"/>
  <c r="X258" i="43"/>
  <c r="X308" i="43"/>
  <c r="X201" i="43"/>
  <c r="X243" i="43"/>
  <c r="X375" i="43"/>
  <c r="X15" i="43"/>
  <c r="X19" i="43"/>
  <c r="X27" i="43"/>
  <c r="X31" i="43"/>
  <c r="X163" i="43"/>
  <c r="X221" i="43"/>
  <c r="X228" i="43"/>
  <c r="X282" i="43"/>
  <c r="X294" i="43"/>
  <c r="X348" i="43"/>
  <c r="X352" i="43"/>
  <c r="X356" i="43"/>
  <c r="X360" i="43"/>
  <c r="X364" i="43"/>
  <c r="X391" i="43"/>
  <c r="X395" i="43"/>
  <c r="X399" i="43"/>
  <c r="X60" i="43"/>
  <c r="X72" i="43"/>
  <c r="X84" i="43"/>
  <c r="X96" i="43"/>
  <c r="X108" i="43"/>
  <c r="X120" i="43"/>
  <c r="X132" i="43"/>
  <c r="X144" i="43"/>
  <c r="X156" i="43"/>
  <c r="X164" i="43"/>
  <c r="X216" i="43"/>
  <c r="X220" i="43"/>
  <c r="X242" i="43"/>
  <c r="X249" i="43"/>
  <c r="X264" i="43"/>
  <c r="X347" i="43"/>
  <c r="X9" i="43"/>
  <c r="X13" i="43"/>
  <c r="X17" i="43"/>
  <c r="X21" i="43"/>
  <c r="X25" i="43"/>
  <c r="X29" i="43"/>
  <c r="X33" i="43"/>
  <c r="X37" i="43"/>
  <c r="X41" i="43"/>
  <c r="X45" i="43"/>
  <c r="X49" i="43"/>
  <c r="X53" i="43"/>
  <c r="X57" i="43"/>
  <c r="X61" i="43"/>
  <c r="X65" i="43"/>
  <c r="X73" i="43"/>
  <c r="X77" i="43"/>
  <c r="X85" i="43"/>
  <c r="X89" i="43"/>
  <c r="X97" i="43"/>
  <c r="X101" i="43"/>
  <c r="X109" i="43"/>
  <c r="X113" i="43"/>
  <c r="X121" i="43"/>
  <c r="X125" i="43"/>
  <c r="X133" i="43"/>
  <c r="X137" i="43"/>
  <c r="X145" i="43"/>
  <c r="X149" i="43"/>
  <c r="X157" i="43"/>
  <c r="X161" i="43"/>
  <c r="X172" i="43"/>
  <c r="X187" i="43"/>
  <c r="X194" i="43"/>
  <c r="X198" i="43"/>
  <c r="X239" i="43"/>
  <c r="X254" i="43"/>
  <c r="X280" i="43"/>
  <c r="X295" i="43"/>
  <c r="X302" i="43"/>
  <c r="X306" i="43"/>
  <c r="X329" i="43"/>
  <c r="X336" i="43"/>
  <c r="X340" i="43"/>
  <c r="X355" i="43"/>
  <c r="X359" i="43"/>
  <c r="X363" i="43"/>
  <c r="X374" i="43"/>
  <c r="X378" i="43"/>
  <c r="X397" i="43"/>
  <c r="X401" i="43"/>
  <c r="X408" i="43"/>
  <c r="X412" i="43"/>
  <c r="X213" i="43"/>
  <c r="X236" i="43"/>
  <c r="X66" i="43"/>
  <c r="X78" i="43"/>
  <c r="X90" i="43"/>
  <c r="X102" i="43"/>
  <c r="X114" i="43"/>
  <c r="X126" i="43"/>
  <c r="X138" i="43"/>
  <c r="X150" i="43"/>
  <c r="X203" i="43"/>
  <c r="X218" i="43"/>
  <c r="X244" i="43"/>
  <c r="X259" i="43"/>
  <c r="X266" i="43"/>
  <c r="X270" i="43"/>
  <c r="X311" i="43"/>
  <c r="X383" i="43"/>
  <c r="X166" i="43"/>
  <c r="X185" i="43"/>
  <c r="X207" i="43"/>
  <c r="X229" i="43"/>
  <c r="X233" i="43"/>
  <c r="X274" i="43"/>
  <c r="X293" i="43"/>
  <c r="X315" i="43"/>
  <c r="X334" i="43"/>
  <c r="X349" i="43"/>
  <c r="X387" i="43"/>
  <c r="X406" i="43"/>
  <c r="X252" i="43"/>
  <c r="X256" i="43"/>
  <c r="X278" i="43"/>
  <c r="X300" i="43"/>
  <c r="X414" i="43"/>
  <c r="X87" i="43"/>
  <c r="X99" i="43"/>
  <c r="X123" i="43"/>
  <c r="X147" i="43"/>
  <c r="X200" i="43"/>
  <c r="X357" i="43"/>
  <c r="X380" i="43"/>
  <c r="X63" i="43"/>
  <c r="X75" i="43"/>
  <c r="X111" i="43"/>
  <c r="X135" i="43"/>
  <c r="X159" i="43"/>
  <c r="X167" i="43"/>
  <c r="X182" i="43"/>
  <c r="X208" i="43"/>
  <c r="X223" i="43"/>
  <c r="X230" i="43"/>
  <c r="X234" i="43"/>
  <c r="X275" i="43"/>
  <c r="X290" i="43"/>
  <c r="X316" i="43"/>
  <c r="X350" i="43"/>
  <c r="X369" i="43"/>
  <c r="X388" i="43"/>
  <c r="T418" i="43"/>
  <c r="X190" i="43"/>
  <c r="X226" i="43"/>
  <c r="X262" i="43"/>
  <c r="X298" i="43"/>
  <c r="X181" i="43"/>
  <c r="X217" i="43"/>
  <c r="X253" i="43"/>
  <c r="X289" i="43"/>
  <c r="X325" i="43"/>
  <c r="X178" i="43"/>
  <c r="X214" i="43"/>
  <c r="X250" i="43"/>
  <c r="X286" i="43"/>
  <c r="X322" i="43"/>
  <c r="T416" i="43"/>
  <c r="X175" i="43"/>
  <c r="X211" i="43"/>
  <c r="X247" i="43"/>
  <c r="X283" i="43"/>
  <c r="X319" i="43"/>
  <c r="V416" i="43"/>
  <c r="W416" i="43"/>
  <c r="X169" i="43"/>
  <c r="X205" i="43"/>
  <c r="X241" i="43"/>
  <c r="X277" i="43"/>
  <c r="X313" i="43"/>
  <c r="X199" i="43"/>
  <c r="X235" i="43"/>
  <c r="X271" i="43"/>
  <c r="X307" i="43"/>
  <c r="X196" i="43"/>
  <c r="X232" i="43"/>
  <c r="X268" i="43"/>
  <c r="X304" i="43"/>
  <c r="S416" i="41"/>
  <c r="S418" i="41"/>
  <c r="T6" i="41"/>
  <c r="T5" i="41"/>
  <c r="W416" i="44" l="1"/>
  <c r="X416" i="44" s="1"/>
  <c r="D417" i="44"/>
  <c r="Q417" i="44"/>
  <c r="C417" i="44"/>
  <c r="K417" i="44"/>
  <c r="J417" i="44"/>
  <c r="L417" i="44"/>
  <c r="I417" i="44"/>
  <c r="H417" i="44"/>
  <c r="G417" i="44"/>
  <c r="M417" i="44"/>
  <c r="P417" i="44"/>
  <c r="R417" i="44"/>
  <c r="S417" i="44"/>
  <c r="O417" i="44"/>
  <c r="E417" i="44"/>
  <c r="T417" i="44"/>
  <c r="N417" i="44"/>
  <c r="F417" i="44"/>
  <c r="F417" i="43"/>
  <c r="D417" i="43"/>
  <c r="K417" i="43"/>
  <c r="P417" i="43"/>
  <c r="J417" i="43"/>
  <c r="R417" i="43"/>
  <c r="X416" i="43"/>
  <c r="T417" i="43"/>
  <c r="G417" i="43"/>
  <c r="S417" i="43"/>
  <c r="N417" i="43"/>
  <c r="M417" i="43"/>
  <c r="I417" i="43"/>
  <c r="L417" i="43"/>
  <c r="Q417" i="43"/>
  <c r="O417" i="43"/>
  <c r="H417" i="43"/>
  <c r="E417" i="43"/>
  <c r="C417" i="43"/>
  <c r="AE4" i="11" l="1"/>
  <c r="AE5" i="11"/>
  <c r="AE6" i="11"/>
  <c r="AE7" i="11"/>
  <c r="AE9" i="11"/>
  <c r="AE10" i="11"/>
  <c r="AE11" i="11"/>
  <c r="AE12" i="11"/>
  <c r="AE13" i="11"/>
  <c r="AE14" i="11"/>
  <c r="AE15" i="11"/>
  <c r="AE16" i="11"/>
  <c r="AE17" i="11"/>
  <c r="AE18" i="11"/>
  <c r="AE19" i="11"/>
  <c r="AE20" i="11"/>
  <c r="AE21" i="11"/>
  <c r="AE22" i="11"/>
  <c r="AE23" i="11"/>
  <c r="AE24" i="11"/>
  <c r="AE25" i="11"/>
  <c r="AE26" i="11"/>
  <c r="AE27" i="11"/>
  <c r="AE28" i="11"/>
  <c r="AE29" i="11"/>
  <c r="AE30" i="11"/>
  <c r="AE31" i="11"/>
  <c r="AE32" i="11"/>
  <c r="AE33" i="11"/>
  <c r="AE34" i="11"/>
  <c r="AE35" i="11"/>
  <c r="AE36" i="11"/>
  <c r="AE37" i="11"/>
  <c r="AE38" i="11"/>
  <c r="AE39" i="11"/>
  <c r="AE40" i="1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88"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E116" i="11"/>
  <c r="AE117" i="11"/>
  <c r="AE118" i="11"/>
  <c r="AE119" i="11"/>
  <c r="AE120" i="11"/>
  <c r="AE121" i="11"/>
  <c r="AE122" i="11"/>
  <c r="AE123" i="11"/>
  <c r="AE124" i="11"/>
  <c r="AE125" i="11"/>
  <c r="AE126" i="11"/>
  <c r="AE127" i="11"/>
  <c r="AE128" i="11"/>
  <c r="AE129" i="11"/>
  <c r="AE130" i="11"/>
  <c r="AE131" i="11"/>
  <c r="AE132" i="11"/>
  <c r="AE133" i="11"/>
  <c r="AE134" i="11"/>
  <c r="AE135" i="11"/>
  <c r="AE136" i="11"/>
  <c r="AE137" i="11"/>
  <c r="AE138" i="11"/>
  <c r="AE139" i="11"/>
  <c r="AE140" i="11"/>
  <c r="AE141" i="11"/>
  <c r="AE142" i="11"/>
  <c r="AE143" i="11"/>
  <c r="AE144" i="11"/>
  <c r="AE145" i="11"/>
  <c r="AE146" i="11"/>
  <c r="AE147" i="11"/>
  <c r="AE148" i="11"/>
  <c r="AE149" i="11"/>
  <c r="AE150" i="11"/>
  <c r="AE151" i="11"/>
  <c r="AE152" i="11"/>
  <c r="AE153" i="11"/>
  <c r="AE154" i="11"/>
  <c r="AE156" i="11"/>
  <c r="AE157" i="11"/>
  <c r="AE158" i="11"/>
  <c r="AE159" i="11"/>
  <c r="AE160" i="11"/>
  <c r="AE161" i="11"/>
  <c r="AE162" i="11"/>
  <c r="AE163" i="11"/>
  <c r="AE164" i="11"/>
  <c r="AE165" i="11"/>
  <c r="AE166" i="11"/>
  <c r="AE167" i="11"/>
  <c r="AE168" i="11"/>
  <c r="AE169" i="11"/>
  <c r="AE170" i="11"/>
  <c r="AE171" i="11"/>
  <c r="AE172" i="11"/>
  <c r="AE173" i="11"/>
  <c r="AE174" i="11"/>
  <c r="AE175" i="11"/>
  <c r="AE176" i="11"/>
  <c r="AE177" i="11"/>
  <c r="AE178" i="11"/>
  <c r="AE179" i="11"/>
  <c r="AE180" i="11"/>
  <c r="AE181" i="11"/>
  <c r="AE182" i="11"/>
  <c r="AE183" i="11"/>
  <c r="AE184" i="11"/>
  <c r="AE185" i="11"/>
  <c r="AE186" i="11"/>
  <c r="AE187" i="11"/>
  <c r="AE188" i="11"/>
  <c r="AE189" i="11"/>
  <c r="AE190" i="11"/>
  <c r="AE191" i="11"/>
  <c r="AE192" i="11"/>
  <c r="AE193" i="11"/>
  <c r="AE194" i="11"/>
  <c r="AE195" i="11"/>
  <c r="AE196" i="11"/>
  <c r="AE197" i="11"/>
  <c r="AE198" i="11"/>
  <c r="AE199" i="11"/>
  <c r="AE200" i="11"/>
  <c r="AE201" i="11"/>
  <c r="AE202" i="11"/>
  <c r="AE203" i="11"/>
  <c r="AE204" i="11"/>
  <c r="AE205" i="11"/>
  <c r="AE206" i="11"/>
  <c r="AE207" i="11"/>
  <c r="AE208" i="11"/>
  <c r="AE209" i="11"/>
  <c r="AE210" i="11"/>
  <c r="AE211" i="11"/>
  <c r="AE212" i="11"/>
  <c r="AE213" i="11"/>
  <c r="AE214" i="11"/>
  <c r="AE215" i="11"/>
  <c r="AE216" i="11"/>
  <c r="AE217" i="11"/>
  <c r="AE218" i="11"/>
  <c r="AE219" i="11"/>
  <c r="AE221" i="11"/>
  <c r="AE222" i="11"/>
  <c r="AE223" i="11"/>
  <c r="AE224" i="11"/>
  <c r="AE225" i="11"/>
  <c r="AE226" i="11"/>
  <c r="AE227" i="11"/>
  <c r="AE228" i="11"/>
  <c r="AE229" i="11"/>
  <c r="AE230" i="11"/>
  <c r="AE231" i="11"/>
  <c r="AE232" i="11"/>
  <c r="AE233" i="11"/>
  <c r="AE234" i="11"/>
  <c r="AE235" i="11"/>
  <c r="AE236" i="11"/>
  <c r="AE237" i="11"/>
  <c r="AE238" i="11"/>
  <c r="AE239" i="11"/>
  <c r="AE240" i="11"/>
  <c r="AE241" i="11"/>
  <c r="AE242" i="11"/>
  <c r="AE243" i="11"/>
  <c r="AE244" i="11"/>
  <c r="AE245" i="11"/>
  <c r="AE246" i="11"/>
  <c r="AE247" i="11"/>
  <c r="AE248" i="11"/>
  <c r="AE249" i="11"/>
  <c r="AE250" i="11"/>
  <c r="AE251" i="11"/>
  <c r="AE252" i="11"/>
  <c r="AE253" i="11"/>
  <c r="AE254" i="11"/>
  <c r="AE255" i="11"/>
  <c r="AE256" i="11"/>
  <c r="AE257" i="11"/>
  <c r="AE258" i="11"/>
  <c r="AE259" i="11"/>
  <c r="AE260" i="11"/>
  <c r="AE261" i="11"/>
  <c r="AE262" i="11"/>
  <c r="AE263" i="11"/>
  <c r="AE264" i="11"/>
  <c r="AE265" i="11"/>
  <c r="AE266" i="11"/>
  <c r="AE267" i="11"/>
  <c r="AE268" i="11"/>
  <c r="AE269" i="11"/>
  <c r="AE270" i="11"/>
  <c r="AE271" i="11"/>
  <c r="AE272" i="11"/>
  <c r="AE273" i="11"/>
  <c r="AE274" i="11"/>
  <c r="AE275" i="11"/>
  <c r="AE276" i="11"/>
  <c r="AE277" i="11"/>
  <c r="AE278" i="11"/>
  <c r="AE279" i="11"/>
  <c r="AE280" i="11"/>
  <c r="AE281" i="11"/>
  <c r="AE282" i="11"/>
  <c r="AE283" i="11"/>
  <c r="AE284" i="11"/>
  <c r="AE285" i="11"/>
  <c r="AE286" i="11"/>
  <c r="AE287" i="11"/>
  <c r="AE288" i="11"/>
  <c r="AE289" i="11"/>
  <c r="AE290" i="11"/>
  <c r="AE291" i="11"/>
  <c r="AE293" i="11"/>
  <c r="AE294" i="11"/>
  <c r="AE295" i="11"/>
  <c r="AE296" i="11"/>
  <c r="AE297" i="11"/>
  <c r="AE298" i="11"/>
  <c r="AE299" i="11"/>
  <c r="AE300" i="11"/>
  <c r="AE301" i="11"/>
  <c r="AE302" i="11"/>
  <c r="AE303" i="11"/>
  <c r="AE304" i="11"/>
  <c r="AE305" i="11"/>
  <c r="AE306" i="11"/>
  <c r="AE307" i="11"/>
  <c r="AE308" i="11"/>
  <c r="AE309" i="11"/>
  <c r="AE310" i="11"/>
  <c r="AE311" i="11"/>
  <c r="AE312" i="11"/>
  <c r="AE313" i="11"/>
  <c r="AE314" i="11"/>
  <c r="AE315" i="11"/>
  <c r="AE316" i="11"/>
  <c r="AE317" i="11"/>
  <c r="AE318" i="11"/>
  <c r="AE319" i="11"/>
  <c r="AE320" i="11"/>
  <c r="AE321" i="11"/>
  <c r="AE322" i="11"/>
  <c r="AE323" i="11"/>
  <c r="AE324" i="11"/>
  <c r="AE325" i="11"/>
  <c r="AE326" i="11"/>
  <c r="AE327" i="11"/>
  <c r="AE328" i="11"/>
  <c r="AE329" i="11"/>
  <c r="AE330" i="11"/>
  <c r="AE331" i="11"/>
  <c r="AE332" i="11"/>
  <c r="AE333" i="11"/>
  <c r="AE334" i="11"/>
  <c r="AE335" i="11"/>
  <c r="AE336" i="11"/>
  <c r="AE337" i="11"/>
  <c r="AE338" i="11"/>
  <c r="AE339" i="11"/>
  <c r="AE340" i="11"/>
  <c r="AE341" i="11"/>
  <c r="AE342" i="11"/>
  <c r="AE343" i="11"/>
  <c r="AE344" i="11"/>
  <c r="AE345" i="11"/>
  <c r="AE346" i="11"/>
  <c r="AE347" i="11"/>
  <c r="AE348" i="11"/>
  <c r="AE349" i="11"/>
  <c r="AE350" i="11"/>
  <c r="AE351" i="11"/>
  <c r="AE352" i="11"/>
  <c r="AE353" i="11"/>
  <c r="AE354" i="11"/>
  <c r="AE355" i="11"/>
  <c r="AE356" i="11"/>
  <c r="AE357" i="11"/>
  <c r="AE358" i="11"/>
  <c r="AE359" i="11"/>
  <c r="AE360" i="11"/>
  <c r="AE361" i="11"/>
  <c r="AE362" i="11"/>
  <c r="AE363" i="11"/>
  <c r="AE364" i="11"/>
  <c r="AE365" i="11"/>
  <c r="AE366" i="11"/>
  <c r="AE367" i="11"/>
  <c r="AE368" i="11"/>
  <c r="AE369" i="11"/>
  <c r="AE370" i="11"/>
  <c r="AE371" i="11"/>
  <c r="AE372" i="11"/>
  <c r="AE373" i="11"/>
  <c r="AE374" i="11"/>
  <c r="AE375" i="11"/>
  <c r="AE376" i="11"/>
  <c r="AE377" i="11"/>
  <c r="AE378" i="11"/>
  <c r="AE379" i="11"/>
  <c r="AE380" i="11"/>
  <c r="AE381" i="11"/>
  <c r="AE382" i="11"/>
  <c r="AE383" i="11"/>
  <c r="AE384" i="11"/>
  <c r="AE385" i="11"/>
  <c r="AE386" i="11"/>
  <c r="AE387" i="11"/>
  <c r="AE388" i="11"/>
  <c r="AE389" i="11"/>
  <c r="AE390" i="11"/>
  <c r="AE391" i="11"/>
  <c r="AE392" i="11"/>
  <c r="AE393" i="11"/>
  <c r="AE394" i="11"/>
  <c r="AE395" i="11"/>
  <c r="AE396" i="11"/>
  <c r="AE397" i="11"/>
  <c r="AE398" i="11"/>
  <c r="AE399" i="11"/>
  <c r="AE400" i="11"/>
  <c r="AE401" i="11"/>
  <c r="AE402" i="11"/>
  <c r="AE403" i="11"/>
  <c r="AE404" i="11"/>
  <c r="AE405" i="11"/>
  <c r="AE406" i="11"/>
  <c r="AE407" i="11"/>
  <c r="AE408" i="11"/>
  <c r="AE409" i="11"/>
  <c r="AE410" i="11"/>
  <c r="AE411" i="11"/>
  <c r="AE412" i="11"/>
  <c r="AE413" i="11"/>
  <c r="AE414" i="11"/>
  <c r="S7" i="40" l="1"/>
  <c r="T7" i="40"/>
  <c r="S8" i="40"/>
  <c r="T8" i="40"/>
  <c r="S9" i="40"/>
  <c r="U9" i="40" s="1"/>
  <c r="T9" i="40"/>
  <c r="S10" i="40"/>
  <c r="U10" i="40" s="1"/>
  <c r="T10" i="40"/>
  <c r="S11" i="40"/>
  <c r="T11" i="40"/>
  <c r="S12" i="40"/>
  <c r="T12" i="40"/>
  <c r="S13" i="40"/>
  <c r="T13" i="40"/>
  <c r="S14" i="40"/>
  <c r="U14" i="40" s="1"/>
  <c r="T14" i="40"/>
  <c r="S15" i="40"/>
  <c r="T15" i="40"/>
  <c r="S16" i="40"/>
  <c r="T16" i="40"/>
  <c r="U16" i="40" s="1"/>
  <c r="S17" i="40"/>
  <c r="T17" i="40"/>
  <c r="U17" i="40" s="1"/>
  <c r="S18" i="40"/>
  <c r="U18" i="40" s="1"/>
  <c r="T18" i="40"/>
  <c r="S19" i="40"/>
  <c r="T19" i="40"/>
  <c r="S20" i="40"/>
  <c r="T20" i="40"/>
  <c r="S21" i="40"/>
  <c r="T21" i="40"/>
  <c r="S22" i="40"/>
  <c r="U22" i="40" s="1"/>
  <c r="T22" i="40"/>
  <c r="S23" i="40"/>
  <c r="T23" i="40"/>
  <c r="S24" i="40"/>
  <c r="T24" i="40"/>
  <c r="S25" i="40"/>
  <c r="T25" i="40"/>
  <c r="S26" i="40"/>
  <c r="T26" i="40"/>
  <c r="U26" i="40" s="1"/>
  <c r="S27" i="40"/>
  <c r="T27" i="40"/>
  <c r="S28" i="40"/>
  <c r="T28" i="40"/>
  <c r="S29" i="40"/>
  <c r="T29" i="40"/>
  <c r="S30" i="40"/>
  <c r="U30" i="40" s="1"/>
  <c r="T30" i="40"/>
  <c r="S31" i="40"/>
  <c r="T31" i="40"/>
  <c r="S32" i="40"/>
  <c r="T32" i="40"/>
  <c r="S33" i="40"/>
  <c r="T33" i="40"/>
  <c r="S34" i="40"/>
  <c r="T34" i="40"/>
  <c r="S35" i="40"/>
  <c r="T35" i="40"/>
  <c r="S36" i="40"/>
  <c r="T36" i="40"/>
  <c r="U36" i="40" s="1"/>
  <c r="S37" i="40"/>
  <c r="T37" i="40"/>
  <c r="S38" i="40"/>
  <c r="T38" i="40"/>
  <c r="S39" i="40"/>
  <c r="T39" i="40"/>
  <c r="S40" i="40"/>
  <c r="T40" i="40"/>
  <c r="S41" i="40"/>
  <c r="T41" i="40"/>
  <c r="S42" i="40"/>
  <c r="T42" i="40"/>
  <c r="S43" i="40"/>
  <c r="T43" i="40"/>
  <c r="S44" i="40"/>
  <c r="T44" i="40"/>
  <c r="U44" i="40" s="1"/>
  <c r="S45" i="40"/>
  <c r="T45" i="40"/>
  <c r="S46" i="40"/>
  <c r="T46" i="40"/>
  <c r="S47" i="40"/>
  <c r="U47" i="40" s="1"/>
  <c r="T47" i="40"/>
  <c r="S48" i="40"/>
  <c r="T48" i="40"/>
  <c r="U48" i="40"/>
  <c r="S49" i="40"/>
  <c r="T49" i="40"/>
  <c r="S50" i="40"/>
  <c r="T50" i="40"/>
  <c r="S51" i="40"/>
  <c r="T51" i="40"/>
  <c r="S52" i="40"/>
  <c r="T52" i="40"/>
  <c r="S53" i="40"/>
  <c r="T53" i="40"/>
  <c r="S54" i="40"/>
  <c r="U54" i="40" s="1"/>
  <c r="T54" i="40"/>
  <c r="S55" i="40"/>
  <c r="T55" i="40"/>
  <c r="S56" i="40"/>
  <c r="U56" i="40" s="1"/>
  <c r="T56" i="40"/>
  <c r="S57" i="40"/>
  <c r="T57" i="40"/>
  <c r="S58" i="40"/>
  <c r="T58" i="40"/>
  <c r="U58" i="40" s="1"/>
  <c r="S59" i="40"/>
  <c r="U59" i="40" s="1"/>
  <c r="T59" i="40"/>
  <c r="S60" i="40"/>
  <c r="T60" i="40"/>
  <c r="S61" i="40"/>
  <c r="T61" i="40"/>
  <c r="S62" i="40"/>
  <c r="T62" i="40"/>
  <c r="U62" i="40" s="1"/>
  <c r="S63" i="40"/>
  <c r="T63" i="40"/>
  <c r="S64" i="40"/>
  <c r="T64" i="40"/>
  <c r="S65" i="40"/>
  <c r="T65" i="40"/>
  <c r="S66" i="40"/>
  <c r="U66" i="40" s="1"/>
  <c r="T66" i="40"/>
  <c r="S67" i="40"/>
  <c r="T67" i="40"/>
  <c r="S68" i="40"/>
  <c r="T68" i="40"/>
  <c r="S69" i="40"/>
  <c r="T69" i="40"/>
  <c r="S70" i="40"/>
  <c r="T70" i="40"/>
  <c r="S71" i="40"/>
  <c r="T71" i="40"/>
  <c r="S72" i="40"/>
  <c r="T72" i="40"/>
  <c r="S73" i="40"/>
  <c r="T73" i="40"/>
  <c r="S74" i="40"/>
  <c r="U74" i="40" s="1"/>
  <c r="T74" i="40"/>
  <c r="S75" i="40"/>
  <c r="T75" i="40"/>
  <c r="S76" i="40"/>
  <c r="T76" i="40"/>
  <c r="S77" i="40"/>
  <c r="T77" i="40"/>
  <c r="S78" i="40"/>
  <c r="U78" i="40"/>
  <c r="T78" i="40"/>
  <c r="S79" i="40"/>
  <c r="T79" i="40"/>
  <c r="S80" i="40"/>
  <c r="T80" i="40"/>
  <c r="S81" i="40"/>
  <c r="T81" i="40"/>
  <c r="S82" i="40"/>
  <c r="T82" i="40"/>
  <c r="S83" i="40"/>
  <c r="U83" i="40" s="1"/>
  <c r="T83" i="40"/>
  <c r="S84" i="40"/>
  <c r="T84" i="40"/>
  <c r="S85" i="40"/>
  <c r="T85" i="40"/>
  <c r="S86" i="40"/>
  <c r="T86" i="40"/>
  <c r="S87" i="40"/>
  <c r="T87" i="40"/>
  <c r="S88" i="40"/>
  <c r="T88" i="40"/>
  <c r="S89" i="40"/>
  <c r="T89" i="40"/>
  <c r="S90" i="40"/>
  <c r="T90" i="40"/>
  <c r="S91" i="40"/>
  <c r="T91" i="40"/>
  <c r="S92" i="40"/>
  <c r="T92" i="40"/>
  <c r="S93" i="40"/>
  <c r="T93" i="40"/>
  <c r="S94" i="40"/>
  <c r="T94" i="40"/>
  <c r="S95" i="40"/>
  <c r="T95" i="40"/>
  <c r="S96" i="40"/>
  <c r="T96" i="40"/>
  <c r="S97" i="40"/>
  <c r="T97" i="40"/>
  <c r="S98" i="40"/>
  <c r="U98" i="40" s="1"/>
  <c r="T98" i="40"/>
  <c r="S99" i="40"/>
  <c r="T99" i="40"/>
  <c r="S100" i="40"/>
  <c r="T100" i="40"/>
  <c r="S101" i="40"/>
  <c r="U101" i="40" s="1"/>
  <c r="T101" i="40"/>
  <c r="S102" i="40"/>
  <c r="U102" i="40"/>
  <c r="T102" i="40"/>
  <c r="S103" i="40"/>
  <c r="T103" i="40"/>
  <c r="S104" i="40"/>
  <c r="T104" i="40"/>
  <c r="S105" i="40"/>
  <c r="T105" i="40"/>
  <c r="U105" i="40" s="1"/>
  <c r="S106" i="40"/>
  <c r="T106" i="40"/>
  <c r="S107" i="40"/>
  <c r="T107" i="40"/>
  <c r="S108" i="40"/>
  <c r="T108" i="40"/>
  <c r="S109" i="40"/>
  <c r="T109" i="40"/>
  <c r="S110" i="40"/>
  <c r="T110" i="40"/>
  <c r="S111" i="40"/>
  <c r="T111" i="40"/>
  <c r="S112" i="40"/>
  <c r="U112" i="40" s="1"/>
  <c r="T112" i="40"/>
  <c r="S113" i="40"/>
  <c r="T113" i="40"/>
  <c r="S114" i="40"/>
  <c r="T114" i="40"/>
  <c r="S115" i="40"/>
  <c r="T115" i="40"/>
  <c r="S116" i="40"/>
  <c r="T116" i="40"/>
  <c r="S117" i="40"/>
  <c r="U117" i="40" s="1"/>
  <c r="T117" i="40"/>
  <c r="S118" i="40"/>
  <c r="T118" i="40"/>
  <c r="S119" i="40"/>
  <c r="T119" i="40"/>
  <c r="U119" i="40" s="1"/>
  <c r="S120" i="40"/>
  <c r="T120" i="40"/>
  <c r="S121" i="40"/>
  <c r="T121" i="40"/>
  <c r="U121" i="40" s="1"/>
  <c r="S122" i="40"/>
  <c r="T122" i="40"/>
  <c r="S123" i="40"/>
  <c r="T123" i="40"/>
  <c r="S124" i="40"/>
  <c r="U124" i="40" s="1"/>
  <c r="T124" i="40"/>
  <c r="S125" i="40"/>
  <c r="T125" i="40"/>
  <c r="S126" i="40"/>
  <c r="T126" i="40"/>
  <c r="S127" i="40"/>
  <c r="U127" i="40" s="1"/>
  <c r="T127" i="40"/>
  <c r="S128" i="40"/>
  <c r="T128" i="40"/>
  <c r="S129" i="40"/>
  <c r="U129" i="40"/>
  <c r="T129" i="40"/>
  <c r="S130" i="40"/>
  <c r="T130" i="40"/>
  <c r="U130" i="40"/>
  <c r="S131" i="40"/>
  <c r="T131" i="40"/>
  <c r="S132" i="40"/>
  <c r="U132" i="40" s="1"/>
  <c r="T132" i="40"/>
  <c r="S133" i="40"/>
  <c r="T133" i="40"/>
  <c r="S134" i="40"/>
  <c r="T134" i="40"/>
  <c r="S135" i="40"/>
  <c r="T135" i="40"/>
  <c r="S136" i="40"/>
  <c r="T136" i="40"/>
  <c r="S137" i="40"/>
  <c r="T137" i="40"/>
  <c r="S138" i="40"/>
  <c r="T138" i="40"/>
  <c r="S139" i="40"/>
  <c r="T139" i="40"/>
  <c r="S140" i="40"/>
  <c r="T140" i="40"/>
  <c r="S141" i="40"/>
  <c r="T141" i="40"/>
  <c r="S142" i="40"/>
  <c r="T142" i="40"/>
  <c r="S143" i="40"/>
  <c r="T143" i="40"/>
  <c r="S144" i="40"/>
  <c r="T144" i="40"/>
  <c r="U144" i="40" s="1"/>
  <c r="S145" i="40"/>
  <c r="T145" i="40"/>
  <c r="S146" i="40"/>
  <c r="T146" i="40"/>
  <c r="S147" i="40"/>
  <c r="T147" i="40"/>
  <c r="S148" i="40"/>
  <c r="T148" i="40"/>
  <c r="S149" i="40"/>
  <c r="T149" i="40"/>
  <c r="U149" i="40" s="1"/>
  <c r="S150" i="40"/>
  <c r="T150" i="40"/>
  <c r="U150" i="40" s="1"/>
  <c r="S151" i="40"/>
  <c r="T151" i="40"/>
  <c r="S152" i="40"/>
  <c r="T152" i="40"/>
  <c r="S153" i="40"/>
  <c r="U153" i="40" s="1"/>
  <c r="T153" i="40"/>
  <c r="S154" i="40"/>
  <c r="T154" i="40"/>
  <c r="S155" i="40"/>
  <c r="T155" i="40"/>
  <c r="U155" i="40" s="1"/>
  <c r="S156" i="40"/>
  <c r="T156" i="40"/>
  <c r="S157" i="40"/>
  <c r="U157" i="40" s="1"/>
  <c r="T157" i="40"/>
  <c r="S158" i="40"/>
  <c r="T158" i="40"/>
  <c r="U158" i="40" s="1"/>
  <c r="S159" i="40"/>
  <c r="U159" i="40" s="1"/>
  <c r="T159" i="40"/>
  <c r="S160" i="40"/>
  <c r="T160" i="40"/>
  <c r="S161" i="40"/>
  <c r="T161" i="40"/>
  <c r="S162" i="40"/>
  <c r="T162" i="40"/>
  <c r="U162" i="40" s="1"/>
  <c r="S163" i="40"/>
  <c r="T163" i="40"/>
  <c r="S164" i="40"/>
  <c r="T164" i="40"/>
  <c r="S165" i="40"/>
  <c r="U165" i="40" s="1"/>
  <c r="T165" i="40"/>
  <c r="S166" i="40"/>
  <c r="T166" i="40"/>
  <c r="S167" i="40"/>
  <c r="T167" i="40"/>
  <c r="U167" i="40"/>
  <c r="S168" i="40"/>
  <c r="T168" i="40"/>
  <c r="S169" i="40"/>
  <c r="T169" i="40"/>
  <c r="S170" i="40"/>
  <c r="U170" i="40" s="1"/>
  <c r="T170" i="40"/>
  <c r="S171" i="40"/>
  <c r="T171" i="40"/>
  <c r="S172" i="40"/>
  <c r="T172" i="40"/>
  <c r="S173" i="40"/>
  <c r="T173" i="40"/>
  <c r="S174" i="40"/>
  <c r="T174" i="40"/>
  <c r="U174" i="40" s="1"/>
  <c r="S175" i="40"/>
  <c r="T175" i="40"/>
  <c r="S176" i="40"/>
  <c r="U176" i="40" s="1"/>
  <c r="T176" i="40"/>
  <c r="S177" i="40"/>
  <c r="T177" i="40"/>
  <c r="S178" i="40"/>
  <c r="T178" i="40"/>
  <c r="S179" i="40"/>
  <c r="T179" i="40"/>
  <c r="S180" i="40"/>
  <c r="T180" i="40"/>
  <c r="U180" i="40" s="1"/>
  <c r="S181" i="40"/>
  <c r="T181" i="40"/>
  <c r="S182" i="40"/>
  <c r="U182" i="40" s="1"/>
  <c r="T182" i="40"/>
  <c r="S183" i="40"/>
  <c r="T183" i="40"/>
  <c r="S184" i="40"/>
  <c r="T184" i="40"/>
  <c r="S185" i="40"/>
  <c r="T185" i="40"/>
  <c r="S186" i="40"/>
  <c r="T186" i="40"/>
  <c r="S187" i="40"/>
  <c r="T187" i="40"/>
  <c r="S188" i="40"/>
  <c r="T188" i="40"/>
  <c r="S189" i="40"/>
  <c r="T189" i="40"/>
  <c r="S190" i="40"/>
  <c r="T190" i="40"/>
  <c r="S191" i="40"/>
  <c r="T191" i="40"/>
  <c r="S192" i="40"/>
  <c r="T192" i="40"/>
  <c r="S193" i="40"/>
  <c r="T193" i="40"/>
  <c r="S194" i="40"/>
  <c r="T194" i="40"/>
  <c r="S195" i="40"/>
  <c r="T195" i="40"/>
  <c r="S196" i="40"/>
  <c r="U196" i="40" s="1"/>
  <c r="T196" i="40"/>
  <c r="S197" i="40"/>
  <c r="T197" i="40"/>
  <c r="S198" i="40"/>
  <c r="U198" i="40" s="1"/>
  <c r="T198" i="40"/>
  <c r="S199" i="40"/>
  <c r="T199" i="40"/>
  <c r="S200" i="40"/>
  <c r="U200" i="40" s="1"/>
  <c r="T200" i="40"/>
  <c r="S201" i="40"/>
  <c r="T201" i="40"/>
  <c r="S202" i="40"/>
  <c r="T202" i="40"/>
  <c r="S203" i="40"/>
  <c r="U203" i="40" s="1"/>
  <c r="T203" i="40"/>
  <c r="S204" i="40"/>
  <c r="T204" i="40"/>
  <c r="S205" i="40"/>
  <c r="T205" i="40"/>
  <c r="S206" i="40"/>
  <c r="T206" i="40"/>
  <c r="S207" i="40"/>
  <c r="T207" i="40"/>
  <c r="S208" i="40"/>
  <c r="T208" i="40"/>
  <c r="S209" i="40"/>
  <c r="T209" i="40"/>
  <c r="U209" i="40" s="1"/>
  <c r="S210" i="40"/>
  <c r="U210" i="40" s="1"/>
  <c r="T210" i="40"/>
  <c r="S211" i="40"/>
  <c r="T211" i="40"/>
  <c r="S212" i="40"/>
  <c r="U212" i="40" s="1"/>
  <c r="T212" i="40"/>
  <c r="S213" i="40"/>
  <c r="T213" i="40"/>
  <c r="S214" i="40"/>
  <c r="U214" i="40" s="1"/>
  <c r="T214" i="40"/>
  <c r="S215" i="40"/>
  <c r="T215" i="40"/>
  <c r="U215" i="40" s="1"/>
  <c r="S216" i="40"/>
  <c r="T216" i="40"/>
  <c r="S217" i="40"/>
  <c r="T217" i="40"/>
  <c r="S218" i="40"/>
  <c r="T218" i="40"/>
  <c r="S219" i="40"/>
  <c r="T219" i="40"/>
  <c r="S220" i="40"/>
  <c r="T220" i="40"/>
  <c r="S221" i="40"/>
  <c r="U221" i="40" s="1"/>
  <c r="T221" i="40"/>
  <c r="S222" i="40"/>
  <c r="U222" i="40" s="1"/>
  <c r="T222" i="40"/>
  <c r="S223" i="40"/>
  <c r="T223" i="40"/>
  <c r="U223" i="40" s="1"/>
  <c r="S224" i="40"/>
  <c r="T224" i="40"/>
  <c r="S225" i="40"/>
  <c r="T225" i="40"/>
  <c r="S226" i="40"/>
  <c r="T226" i="40"/>
  <c r="S227" i="40"/>
  <c r="T227" i="40"/>
  <c r="S228" i="40"/>
  <c r="T228" i="40"/>
  <c r="S229" i="40"/>
  <c r="U229" i="40" s="1"/>
  <c r="T229" i="40"/>
  <c r="S230" i="40"/>
  <c r="T230" i="40"/>
  <c r="S231" i="40"/>
  <c r="T231" i="40"/>
  <c r="S232" i="40"/>
  <c r="T232" i="40"/>
  <c r="S233" i="40"/>
  <c r="T233" i="40"/>
  <c r="S234" i="40"/>
  <c r="T234" i="40"/>
  <c r="S235" i="40"/>
  <c r="U235" i="40" s="1"/>
  <c r="T235" i="40"/>
  <c r="S236" i="40"/>
  <c r="T236" i="40"/>
  <c r="S237" i="40"/>
  <c r="T237" i="40"/>
  <c r="S238" i="40"/>
  <c r="T238" i="40"/>
  <c r="S239" i="40"/>
  <c r="T239" i="40"/>
  <c r="S240" i="40"/>
  <c r="T240" i="40"/>
  <c r="S241" i="40"/>
  <c r="T241" i="40"/>
  <c r="S242" i="40"/>
  <c r="U242" i="40" s="1"/>
  <c r="T242" i="40"/>
  <c r="S243" i="40"/>
  <c r="T243" i="40"/>
  <c r="S244" i="40"/>
  <c r="T244" i="40"/>
  <c r="S245" i="40"/>
  <c r="T245" i="40"/>
  <c r="S246" i="40"/>
  <c r="T246" i="40"/>
  <c r="S247" i="40"/>
  <c r="T247" i="40"/>
  <c r="S248" i="40"/>
  <c r="T248" i="40"/>
  <c r="S249" i="40"/>
  <c r="T249" i="40"/>
  <c r="S250" i="40"/>
  <c r="T250" i="40"/>
  <c r="S251" i="40"/>
  <c r="U251" i="40" s="1"/>
  <c r="T251" i="40"/>
  <c r="S252" i="40"/>
  <c r="T252" i="40"/>
  <c r="S253" i="40"/>
  <c r="T253" i="40"/>
  <c r="S254" i="40"/>
  <c r="U254" i="40" s="1"/>
  <c r="T254" i="40"/>
  <c r="S255" i="40"/>
  <c r="T255" i="40"/>
  <c r="S256" i="40"/>
  <c r="T256" i="40"/>
  <c r="S257" i="40"/>
  <c r="T257" i="40"/>
  <c r="S258" i="40"/>
  <c r="T258" i="40"/>
  <c r="S259" i="40"/>
  <c r="T259" i="40"/>
  <c r="S260" i="40"/>
  <c r="U260" i="40" s="1"/>
  <c r="T260" i="40"/>
  <c r="S261" i="40"/>
  <c r="T261" i="40"/>
  <c r="S262" i="40"/>
  <c r="T262" i="40"/>
  <c r="S263" i="40"/>
  <c r="T263" i="40"/>
  <c r="S264" i="40"/>
  <c r="T264" i="40"/>
  <c r="S265" i="40"/>
  <c r="T265" i="40"/>
  <c r="U265" i="40" s="1"/>
  <c r="S266" i="40"/>
  <c r="T266" i="40"/>
  <c r="S267" i="40"/>
  <c r="T267" i="40"/>
  <c r="S268" i="40"/>
  <c r="T268" i="40"/>
  <c r="S269" i="40"/>
  <c r="T269" i="40"/>
  <c r="S270" i="40"/>
  <c r="U270" i="40" s="1"/>
  <c r="T270" i="40"/>
  <c r="S271" i="40"/>
  <c r="T271" i="40"/>
  <c r="S272" i="40"/>
  <c r="T272" i="40"/>
  <c r="S273" i="40"/>
  <c r="T273" i="40"/>
  <c r="S274" i="40"/>
  <c r="U274" i="40" s="1"/>
  <c r="T274" i="40"/>
  <c r="S275" i="40"/>
  <c r="T275" i="40"/>
  <c r="S276" i="40"/>
  <c r="U276" i="40" s="1"/>
  <c r="T276" i="40"/>
  <c r="S277" i="40"/>
  <c r="T277" i="40"/>
  <c r="S278" i="40"/>
  <c r="T278" i="40"/>
  <c r="S279" i="40"/>
  <c r="T279" i="40"/>
  <c r="S280" i="40"/>
  <c r="T280" i="40"/>
  <c r="S281" i="40"/>
  <c r="T281" i="40"/>
  <c r="S282" i="40"/>
  <c r="T282" i="40"/>
  <c r="U282" i="40" s="1"/>
  <c r="S283" i="40"/>
  <c r="T283" i="40"/>
  <c r="U283" i="40" s="1"/>
  <c r="S284" i="40"/>
  <c r="T284" i="40"/>
  <c r="S285" i="40"/>
  <c r="T285" i="40"/>
  <c r="S286" i="40"/>
  <c r="T286" i="40"/>
  <c r="S287" i="40"/>
  <c r="T287" i="40"/>
  <c r="S288" i="40"/>
  <c r="T288" i="40"/>
  <c r="S289" i="40"/>
  <c r="T289" i="40"/>
  <c r="S290" i="40"/>
  <c r="T290" i="40"/>
  <c r="S291" i="40"/>
  <c r="T291" i="40"/>
  <c r="S292" i="40"/>
  <c r="T292" i="40"/>
  <c r="S293" i="40"/>
  <c r="T293" i="40"/>
  <c r="S294" i="40"/>
  <c r="U294" i="40" s="1"/>
  <c r="T294" i="40"/>
  <c r="S295" i="40"/>
  <c r="T295" i="40"/>
  <c r="S296" i="40"/>
  <c r="T296" i="40"/>
  <c r="S297" i="40"/>
  <c r="T297" i="40"/>
  <c r="S298" i="40"/>
  <c r="T298" i="40"/>
  <c r="S299" i="40"/>
  <c r="T299" i="40"/>
  <c r="S300" i="40"/>
  <c r="U300" i="40" s="1"/>
  <c r="T300" i="40"/>
  <c r="S301" i="40"/>
  <c r="T301" i="40"/>
  <c r="S302" i="40"/>
  <c r="T302" i="40"/>
  <c r="S303" i="40"/>
  <c r="T303" i="40"/>
  <c r="S304" i="40"/>
  <c r="T304" i="40"/>
  <c r="S305" i="40"/>
  <c r="T305" i="40"/>
  <c r="S306" i="40"/>
  <c r="U306" i="40" s="1"/>
  <c r="T306" i="40"/>
  <c r="S307" i="40"/>
  <c r="T307" i="40"/>
  <c r="S308" i="40"/>
  <c r="T308" i="40"/>
  <c r="S309" i="40"/>
  <c r="T309" i="40"/>
  <c r="S310" i="40"/>
  <c r="U310" i="40" s="1"/>
  <c r="T310" i="40"/>
  <c r="S311" i="40"/>
  <c r="U311" i="40" s="1"/>
  <c r="T311" i="40"/>
  <c r="S312" i="40"/>
  <c r="T312" i="40"/>
  <c r="S313" i="40"/>
  <c r="T313" i="40"/>
  <c r="S314" i="40"/>
  <c r="T314" i="40"/>
  <c r="S315" i="40"/>
  <c r="T315" i="40"/>
  <c r="S316" i="40"/>
  <c r="T316" i="40"/>
  <c r="S317" i="40"/>
  <c r="U317" i="40" s="1"/>
  <c r="T317" i="40"/>
  <c r="S318" i="40"/>
  <c r="U318" i="40" s="1"/>
  <c r="T318" i="40"/>
  <c r="S319" i="40"/>
  <c r="U319" i="40" s="1"/>
  <c r="T319" i="40"/>
  <c r="S320" i="40"/>
  <c r="T320" i="40"/>
  <c r="U320" i="40" s="1"/>
  <c r="S321" i="40"/>
  <c r="T321" i="40"/>
  <c r="S322" i="40"/>
  <c r="U322" i="40" s="1"/>
  <c r="T322" i="40"/>
  <c r="S323" i="40"/>
  <c r="T323" i="40"/>
  <c r="S324" i="40"/>
  <c r="T324" i="40"/>
  <c r="U324" i="40" s="1"/>
  <c r="S325" i="40"/>
  <c r="T325" i="40"/>
  <c r="S326" i="40"/>
  <c r="T326" i="40"/>
  <c r="S327" i="40"/>
  <c r="T327" i="40"/>
  <c r="S328" i="40"/>
  <c r="U328" i="40" s="1"/>
  <c r="T328" i="40"/>
  <c r="S329" i="40"/>
  <c r="T329" i="40"/>
  <c r="S330" i="40"/>
  <c r="T330" i="40"/>
  <c r="S331" i="40"/>
  <c r="T331" i="40"/>
  <c r="S332" i="40"/>
  <c r="T332" i="40"/>
  <c r="S333" i="40"/>
  <c r="T333" i="40"/>
  <c r="S334" i="40"/>
  <c r="T334" i="40"/>
  <c r="S335" i="40"/>
  <c r="T335" i="40"/>
  <c r="S336" i="40"/>
  <c r="T336" i="40"/>
  <c r="S337" i="40"/>
  <c r="T337" i="40"/>
  <c r="S338" i="40"/>
  <c r="U338" i="40" s="1"/>
  <c r="T338" i="40"/>
  <c r="S339" i="40"/>
  <c r="T339" i="40"/>
  <c r="S340" i="40"/>
  <c r="T340" i="40"/>
  <c r="S341" i="40"/>
  <c r="T341" i="40"/>
  <c r="S342" i="40"/>
  <c r="T342" i="40"/>
  <c r="S343" i="40"/>
  <c r="T343" i="40"/>
  <c r="S344" i="40"/>
  <c r="T344" i="40"/>
  <c r="S345" i="40"/>
  <c r="T345" i="40"/>
  <c r="S346" i="40"/>
  <c r="T346" i="40"/>
  <c r="S347" i="40"/>
  <c r="U347" i="40" s="1"/>
  <c r="T347" i="40"/>
  <c r="S348" i="40"/>
  <c r="T348" i="40"/>
  <c r="S349" i="40"/>
  <c r="T349" i="40"/>
  <c r="S350" i="40"/>
  <c r="T350" i="40"/>
  <c r="S351" i="40"/>
  <c r="T351" i="40"/>
  <c r="S352" i="40"/>
  <c r="T352" i="40"/>
  <c r="S353" i="40"/>
  <c r="T353" i="40"/>
  <c r="S354" i="40"/>
  <c r="T354" i="40"/>
  <c r="S355" i="40"/>
  <c r="T355" i="40"/>
  <c r="S356" i="40"/>
  <c r="T356" i="40"/>
  <c r="S357" i="40"/>
  <c r="T357" i="40"/>
  <c r="S358" i="40"/>
  <c r="U358" i="40" s="1"/>
  <c r="T358" i="40"/>
  <c r="S359" i="40"/>
  <c r="T359" i="40"/>
  <c r="S360" i="40"/>
  <c r="T360" i="40"/>
  <c r="S361" i="40"/>
  <c r="T361" i="40"/>
  <c r="U361" i="40" s="1"/>
  <c r="S362" i="40"/>
  <c r="T362" i="40"/>
  <c r="S363" i="40"/>
  <c r="T363" i="40"/>
  <c r="S364" i="40"/>
  <c r="T364" i="40"/>
  <c r="S365" i="40"/>
  <c r="T365" i="40"/>
  <c r="S366" i="40"/>
  <c r="T366" i="40"/>
  <c r="S367" i="40"/>
  <c r="U367" i="40" s="1"/>
  <c r="T367" i="40"/>
  <c r="S368" i="40"/>
  <c r="T368" i="40"/>
  <c r="S369" i="40"/>
  <c r="T369" i="40"/>
  <c r="S370" i="40"/>
  <c r="U370" i="40" s="1"/>
  <c r="T370" i="40"/>
  <c r="S371" i="40"/>
  <c r="T371" i="40"/>
  <c r="S372" i="40"/>
  <c r="T372" i="40"/>
  <c r="U372" i="40" s="1"/>
  <c r="S373" i="40"/>
  <c r="T373" i="40"/>
  <c r="S374" i="40"/>
  <c r="T374" i="40"/>
  <c r="S375" i="40"/>
  <c r="T375" i="40"/>
  <c r="S376" i="40"/>
  <c r="T376" i="40"/>
  <c r="S377" i="40"/>
  <c r="T377" i="40"/>
  <c r="S378" i="40"/>
  <c r="T378" i="40"/>
  <c r="U378" i="40" s="1"/>
  <c r="S379" i="40"/>
  <c r="T379" i="40"/>
  <c r="S380" i="40"/>
  <c r="T380" i="40"/>
  <c r="S381" i="40"/>
  <c r="T381" i="40"/>
  <c r="S382" i="40"/>
  <c r="T382" i="40"/>
  <c r="U382" i="40" s="1"/>
  <c r="S383" i="40"/>
  <c r="U383" i="40" s="1"/>
  <c r="T383" i="40"/>
  <c r="S384" i="40"/>
  <c r="T384" i="40"/>
  <c r="S385" i="40"/>
  <c r="T385" i="40"/>
  <c r="S386" i="40"/>
  <c r="U386" i="40" s="1"/>
  <c r="T386" i="40"/>
  <c r="S387" i="40"/>
  <c r="T387" i="40"/>
  <c r="S388" i="40"/>
  <c r="T388" i="40"/>
  <c r="S389" i="40"/>
  <c r="T389" i="40"/>
  <c r="S390" i="40"/>
  <c r="T390" i="40"/>
  <c r="S391" i="40"/>
  <c r="T391" i="40"/>
  <c r="S392" i="40"/>
  <c r="T392" i="40"/>
  <c r="S393" i="40"/>
  <c r="T393" i="40"/>
  <c r="S394" i="40"/>
  <c r="T394" i="40"/>
  <c r="S395" i="40"/>
  <c r="T395" i="40"/>
  <c r="S396" i="40"/>
  <c r="T396" i="40"/>
  <c r="S397" i="40"/>
  <c r="T397" i="40"/>
  <c r="S398" i="40"/>
  <c r="T398" i="40"/>
  <c r="S399" i="40"/>
  <c r="T399" i="40"/>
  <c r="S400" i="40"/>
  <c r="T400" i="40"/>
  <c r="S401" i="40"/>
  <c r="T401" i="40"/>
  <c r="S402" i="40"/>
  <c r="T402" i="40"/>
  <c r="S403" i="40"/>
  <c r="T403" i="40"/>
  <c r="S404" i="40"/>
  <c r="T404" i="40"/>
  <c r="S405" i="40"/>
  <c r="T405" i="40"/>
  <c r="S406" i="40"/>
  <c r="U406" i="40" s="1"/>
  <c r="T406" i="40"/>
  <c r="S407" i="40"/>
  <c r="T407" i="40"/>
  <c r="S408" i="40"/>
  <c r="T408" i="40"/>
  <c r="S409" i="40"/>
  <c r="T409" i="40"/>
  <c r="S410" i="40"/>
  <c r="T410" i="40"/>
  <c r="U410" i="40" s="1"/>
  <c r="S411" i="40"/>
  <c r="T411" i="40"/>
  <c r="S412" i="40"/>
  <c r="T412" i="40"/>
  <c r="S413" i="40"/>
  <c r="T413" i="40"/>
  <c r="S414" i="40"/>
  <c r="T414" i="40"/>
  <c r="S415" i="40"/>
  <c r="T415" i="40"/>
  <c r="S6" i="40"/>
  <c r="U6" i="40" s="1"/>
  <c r="T6" i="40"/>
  <c r="T5" i="40"/>
  <c r="S5" i="40"/>
  <c r="N418" i="40"/>
  <c r="M418" i="40"/>
  <c r="N416" i="40"/>
  <c r="M416" i="40"/>
  <c r="V7" i="41"/>
  <c r="W7" i="41"/>
  <c r="V8" i="41"/>
  <c r="X8" i="41" s="1"/>
  <c r="W8" i="41"/>
  <c r="V9" i="41"/>
  <c r="W9" i="41"/>
  <c r="V10" i="41"/>
  <c r="W10" i="41"/>
  <c r="X10" i="41" s="1"/>
  <c r="V11" i="41"/>
  <c r="W11" i="41"/>
  <c r="X11" i="41" s="1"/>
  <c r="V12" i="41"/>
  <c r="W12" i="41"/>
  <c r="X12" i="41" s="1"/>
  <c r="V13" i="41"/>
  <c r="X13" i="41" s="1"/>
  <c r="W13" i="41"/>
  <c r="V14" i="41"/>
  <c r="W14" i="41"/>
  <c r="V15" i="41"/>
  <c r="X15" i="41" s="1"/>
  <c r="W15" i="41"/>
  <c r="V16" i="41"/>
  <c r="X16" i="41" s="1"/>
  <c r="W16" i="41"/>
  <c r="V17" i="41"/>
  <c r="W17" i="41"/>
  <c r="V18" i="41"/>
  <c r="W18" i="41"/>
  <c r="V19" i="41"/>
  <c r="W19" i="41"/>
  <c r="V20" i="41"/>
  <c r="W20" i="41"/>
  <c r="V21" i="41"/>
  <c r="W21" i="41"/>
  <c r="V22" i="41"/>
  <c r="W22" i="41"/>
  <c r="V23" i="41"/>
  <c r="W23" i="41"/>
  <c r="V24" i="41"/>
  <c r="W24" i="41"/>
  <c r="V25" i="41"/>
  <c r="W25" i="41"/>
  <c r="V26" i="41"/>
  <c r="W26" i="41"/>
  <c r="V27" i="41"/>
  <c r="X27" i="41" s="1"/>
  <c r="W27" i="41"/>
  <c r="V28" i="41"/>
  <c r="W28" i="41"/>
  <c r="V29" i="41"/>
  <c r="W29" i="41"/>
  <c r="V30" i="41"/>
  <c r="W30" i="41"/>
  <c r="V31" i="41"/>
  <c r="X31" i="41" s="1"/>
  <c r="W31" i="41"/>
  <c r="V32" i="41"/>
  <c r="W32" i="41"/>
  <c r="V33" i="41"/>
  <c r="W33" i="41"/>
  <c r="V34" i="41"/>
  <c r="W34" i="41"/>
  <c r="V35" i="41"/>
  <c r="X35" i="41" s="1"/>
  <c r="W35" i="41"/>
  <c r="V36" i="41"/>
  <c r="W36" i="41"/>
  <c r="V37" i="41"/>
  <c r="X37" i="41" s="1"/>
  <c r="W37" i="41"/>
  <c r="V38" i="41"/>
  <c r="W38" i="41"/>
  <c r="X38" i="41" s="1"/>
  <c r="V39" i="41"/>
  <c r="W39" i="41"/>
  <c r="V40" i="41"/>
  <c r="W40" i="41"/>
  <c r="V41" i="41"/>
  <c r="X41" i="41" s="1"/>
  <c r="W41" i="41"/>
  <c r="V42" i="41"/>
  <c r="X42" i="41" s="1"/>
  <c r="W42" i="41"/>
  <c r="V43" i="41"/>
  <c r="W43" i="41"/>
  <c r="V44" i="41"/>
  <c r="W44" i="41"/>
  <c r="X44" i="41" s="1"/>
  <c r="V45" i="41"/>
  <c r="W45" i="41"/>
  <c r="V46" i="41"/>
  <c r="X46" i="41" s="1"/>
  <c r="W46" i="41"/>
  <c r="V47" i="41"/>
  <c r="W47" i="41"/>
  <c r="V48" i="41"/>
  <c r="W48" i="41"/>
  <c r="V49" i="41"/>
  <c r="X49" i="41" s="1"/>
  <c r="W49" i="41"/>
  <c r="V50" i="41"/>
  <c r="W50" i="41"/>
  <c r="V51" i="41"/>
  <c r="W51" i="41"/>
  <c r="V52" i="41"/>
  <c r="X52" i="41" s="1"/>
  <c r="W52" i="41"/>
  <c r="V53" i="41"/>
  <c r="W53" i="41"/>
  <c r="V54" i="41"/>
  <c r="W54" i="41"/>
  <c r="V55" i="41"/>
  <c r="W55" i="41"/>
  <c r="V56" i="41"/>
  <c r="W56" i="41"/>
  <c r="V57" i="41"/>
  <c r="X57" i="41" s="1"/>
  <c r="W57" i="41"/>
  <c r="V58" i="41"/>
  <c r="W58" i="41"/>
  <c r="V59" i="41"/>
  <c r="X59" i="41" s="1"/>
  <c r="W59" i="41"/>
  <c r="V60" i="41"/>
  <c r="X60" i="41" s="1"/>
  <c r="W60" i="41"/>
  <c r="V61" i="41"/>
  <c r="W61" i="41"/>
  <c r="V62" i="41"/>
  <c r="X62" i="41" s="1"/>
  <c r="W62" i="41"/>
  <c r="V63" i="41"/>
  <c r="W63" i="41"/>
  <c r="V64" i="41"/>
  <c r="W64" i="41"/>
  <c r="V65" i="41"/>
  <c r="W65" i="41"/>
  <c r="V66" i="41"/>
  <c r="W66" i="41"/>
  <c r="V67" i="41"/>
  <c r="X67" i="41" s="1"/>
  <c r="W67" i="41"/>
  <c r="V68" i="41"/>
  <c r="W68" i="41"/>
  <c r="V69" i="41"/>
  <c r="W69" i="41"/>
  <c r="V70" i="41"/>
  <c r="W70" i="41"/>
  <c r="X70" i="41" s="1"/>
  <c r="V71" i="41"/>
  <c r="W71" i="41"/>
  <c r="V72" i="41"/>
  <c r="X72" i="41" s="1"/>
  <c r="W72" i="41"/>
  <c r="V73" i="41"/>
  <c r="W73" i="41"/>
  <c r="V74" i="41"/>
  <c r="W74" i="41"/>
  <c r="V75" i="41"/>
  <c r="X75" i="41" s="1"/>
  <c r="W75" i="41"/>
  <c r="V76" i="41"/>
  <c r="W76" i="41"/>
  <c r="X76" i="41" s="1"/>
  <c r="V77" i="41"/>
  <c r="W77" i="41"/>
  <c r="V78" i="41"/>
  <c r="X78" i="41" s="1"/>
  <c r="W78" i="41"/>
  <c r="V79" i="41"/>
  <c r="W79" i="41"/>
  <c r="V80" i="41"/>
  <c r="X80" i="41" s="1"/>
  <c r="W80" i="41"/>
  <c r="V81" i="41"/>
  <c r="X81" i="41" s="1"/>
  <c r="W81" i="41"/>
  <c r="V82" i="41"/>
  <c r="W82" i="41"/>
  <c r="V83" i="41"/>
  <c r="W83" i="41"/>
  <c r="X83" i="41" s="1"/>
  <c r="V84" i="41"/>
  <c r="W84" i="41"/>
  <c r="V85" i="41"/>
  <c r="W85" i="41"/>
  <c r="V86" i="41"/>
  <c r="W86" i="41"/>
  <c r="V87" i="41"/>
  <c r="W87" i="41"/>
  <c r="V88" i="41"/>
  <c r="X88" i="41" s="1"/>
  <c r="W88" i="41"/>
  <c r="V89" i="41"/>
  <c r="X89" i="41" s="1"/>
  <c r="W89" i="41"/>
  <c r="V90" i="41"/>
  <c r="X90" i="41" s="1"/>
  <c r="W90" i="41"/>
  <c r="V91" i="41"/>
  <c r="W91" i="41"/>
  <c r="V92" i="41"/>
  <c r="W92" i="41"/>
  <c r="V93" i="41"/>
  <c r="W93" i="41"/>
  <c r="X93" i="41" s="1"/>
  <c r="V94" i="41"/>
  <c r="W94" i="41"/>
  <c r="V95" i="41"/>
  <c r="W95" i="41"/>
  <c r="V96" i="41"/>
  <c r="X96" i="41" s="1"/>
  <c r="W96" i="41"/>
  <c r="V97" i="41"/>
  <c r="W97" i="41"/>
  <c r="V98" i="41"/>
  <c r="X98" i="41" s="1"/>
  <c r="W98" i="41"/>
  <c r="V99" i="41"/>
  <c r="W99" i="41"/>
  <c r="V100" i="41"/>
  <c r="W100" i="41"/>
  <c r="V101" i="41"/>
  <c r="X101" i="41" s="1"/>
  <c r="W101" i="41"/>
  <c r="V102" i="41"/>
  <c r="W102" i="41"/>
  <c r="V103" i="41"/>
  <c r="W103" i="41"/>
  <c r="X103" i="41" s="1"/>
  <c r="V104" i="41"/>
  <c r="W104" i="41"/>
  <c r="V105" i="41"/>
  <c r="W105" i="41"/>
  <c r="V106" i="41"/>
  <c r="X106" i="41"/>
  <c r="W106" i="41"/>
  <c r="V107" i="41"/>
  <c r="W107" i="41"/>
  <c r="V108" i="41"/>
  <c r="X108" i="41" s="1"/>
  <c r="W108" i="41"/>
  <c r="V109" i="41"/>
  <c r="W109" i="41"/>
  <c r="V110" i="41"/>
  <c r="W110" i="41"/>
  <c r="X110" i="41" s="1"/>
  <c r="V111" i="41"/>
  <c r="X111" i="41" s="1"/>
  <c r="W111" i="41"/>
  <c r="V112" i="41"/>
  <c r="W112" i="41"/>
  <c r="X112" i="41" s="1"/>
  <c r="V113" i="41"/>
  <c r="W113" i="41"/>
  <c r="V114" i="41"/>
  <c r="X114" i="41" s="1"/>
  <c r="W114" i="41"/>
  <c r="V115" i="41"/>
  <c r="X115" i="41" s="1"/>
  <c r="W115" i="41"/>
  <c r="V116" i="41"/>
  <c r="W116" i="41"/>
  <c r="V117" i="41"/>
  <c r="X117" i="41" s="1"/>
  <c r="W117" i="41"/>
  <c r="V118" i="41"/>
  <c r="W118" i="41"/>
  <c r="V119" i="41"/>
  <c r="W119" i="41"/>
  <c r="V120" i="41"/>
  <c r="X120" i="41" s="1"/>
  <c r="W120" i="41"/>
  <c r="V121" i="41"/>
  <c r="W121" i="41"/>
  <c r="V122" i="41"/>
  <c r="W122" i="41"/>
  <c r="V123" i="41"/>
  <c r="W123" i="41"/>
  <c r="V124" i="41"/>
  <c r="W124" i="41"/>
  <c r="V125" i="41"/>
  <c r="W125" i="41"/>
  <c r="X125" i="41" s="1"/>
  <c r="V126" i="41"/>
  <c r="W126" i="41"/>
  <c r="V127" i="41"/>
  <c r="X127" i="41" s="1"/>
  <c r="W127" i="41"/>
  <c r="V128" i="41"/>
  <c r="W128" i="41"/>
  <c r="V129" i="41"/>
  <c r="W129" i="41"/>
  <c r="X129" i="41"/>
  <c r="V130" i="41"/>
  <c r="X130" i="41" s="1"/>
  <c r="W130" i="41"/>
  <c r="V131" i="41"/>
  <c r="W131" i="41"/>
  <c r="V132" i="41"/>
  <c r="X132" i="41" s="1"/>
  <c r="W132" i="41"/>
  <c r="V133" i="41"/>
  <c r="W133" i="41"/>
  <c r="V134" i="41"/>
  <c r="W134" i="41"/>
  <c r="X134" i="41" s="1"/>
  <c r="V135" i="41"/>
  <c r="W135" i="41"/>
  <c r="V136" i="41"/>
  <c r="W136" i="41"/>
  <c r="V137" i="41"/>
  <c r="W137" i="41"/>
  <c r="V138" i="41"/>
  <c r="W138" i="41"/>
  <c r="V139" i="41"/>
  <c r="X139" i="41" s="1"/>
  <c r="W139" i="41"/>
  <c r="V140" i="41"/>
  <c r="W140" i="41"/>
  <c r="V141" i="41"/>
  <c r="W141" i="41"/>
  <c r="V142" i="41"/>
  <c r="X142" i="41" s="1"/>
  <c r="W142" i="41"/>
  <c r="V143" i="41"/>
  <c r="W143" i="41"/>
  <c r="V144" i="41"/>
  <c r="W144" i="41"/>
  <c r="X144" i="41" s="1"/>
  <c r="V145" i="41"/>
  <c r="W145" i="41"/>
  <c r="V146" i="41"/>
  <c r="W146" i="41"/>
  <c r="V147" i="41"/>
  <c r="W147" i="41"/>
  <c r="V148" i="41"/>
  <c r="W148" i="41"/>
  <c r="V149" i="41"/>
  <c r="W149" i="41"/>
  <c r="V150" i="41"/>
  <c r="X150" i="41" s="1"/>
  <c r="W150" i="41"/>
  <c r="V151" i="41"/>
  <c r="W151" i="41"/>
  <c r="V152" i="41"/>
  <c r="W152" i="41"/>
  <c r="V153" i="41"/>
  <c r="W153" i="41"/>
  <c r="X153" i="41" s="1"/>
  <c r="V154" i="41"/>
  <c r="W154" i="41"/>
  <c r="V155" i="41"/>
  <c r="W155" i="41"/>
  <c r="V156" i="41"/>
  <c r="W156" i="41"/>
  <c r="X156" i="41" s="1"/>
  <c r="V157" i="41"/>
  <c r="W157" i="41"/>
  <c r="V158" i="41"/>
  <c r="W158" i="41"/>
  <c r="X158" i="41" s="1"/>
  <c r="V159" i="41"/>
  <c r="W159" i="41"/>
  <c r="V160" i="41"/>
  <c r="X160" i="41" s="1"/>
  <c r="W160" i="41"/>
  <c r="V161" i="41"/>
  <c r="W161" i="41"/>
  <c r="V162" i="41"/>
  <c r="X162" i="41" s="1"/>
  <c r="W162" i="41"/>
  <c r="V163" i="41"/>
  <c r="W163" i="41"/>
  <c r="V164" i="41"/>
  <c r="W164" i="41"/>
  <c r="X164" i="41" s="1"/>
  <c r="V165" i="41"/>
  <c r="X165" i="41" s="1"/>
  <c r="W165" i="41"/>
  <c r="V166" i="41"/>
  <c r="W166" i="41"/>
  <c r="V167" i="41"/>
  <c r="W167" i="41"/>
  <c r="V168" i="41"/>
  <c r="W168" i="41"/>
  <c r="X168" i="41" s="1"/>
  <c r="V169" i="41"/>
  <c r="W169" i="41"/>
  <c r="X169" i="41" s="1"/>
  <c r="V170" i="41"/>
  <c r="X170" i="41" s="1"/>
  <c r="W170" i="41"/>
  <c r="V171" i="41"/>
  <c r="W171" i="41"/>
  <c r="X171" i="41" s="1"/>
  <c r="V172" i="41"/>
  <c r="W172" i="41"/>
  <c r="V173" i="41"/>
  <c r="W173" i="41"/>
  <c r="V174" i="41"/>
  <c r="W174" i="41"/>
  <c r="V175" i="41"/>
  <c r="X175" i="41" s="1"/>
  <c r="W175" i="41"/>
  <c r="V176" i="41"/>
  <c r="W176" i="41"/>
  <c r="V177" i="41"/>
  <c r="W177" i="41"/>
  <c r="V178" i="41"/>
  <c r="W178" i="41"/>
  <c r="X178" i="41" s="1"/>
  <c r="V179" i="41"/>
  <c r="W179" i="41"/>
  <c r="X179" i="41" s="1"/>
  <c r="V180" i="41"/>
  <c r="X180" i="41" s="1"/>
  <c r="W180" i="41"/>
  <c r="V181" i="41"/>
  <c r="W181" i="41"/>
  <c r="V182" i="41"/>
  <c r="W182" i="41"/>
  <c r="V183" i="41"/>
  <c r="X183" i="41" s="1"/>
  <c r="W183" i="41"/>
  <c r="V184" i="41"/>
  <c r="W184" i="41"/>
  <c r="X184" i="41" s="1"/>
  <c r="V185" i="41"/>
  <c r="W185" i="41"/>
  <c r="V186" i="41"/>
  <c r="X186" i="41" s="1"/>
  <c r="W186" i="41"/>
  <c r="V187" i="41"/>
  <c r="W187" i="41"/>
  <c r="V188" i="41"/>
  <c r="W188" i="41"/>
  <c r="X188" i="41" s="1"/>
  <c r="V189" i="41"/>
  <c r="W189" i="41"/>
  <c r="X189" i="41" s="1"/>
  <c r="V190" i="41"/>
  <c r="W190" i="41"/>
  <c r="V191" i="41"/>
  <c r="W191" i="41"/>
  <c r="V192" i="41"/>
  <c r="X192" i="41" s="1"/>
  <c r="W192" i="41"/>
  <c r="V193" i="41"/>
  <c r="W193" i="41"/>
  <c r="V194" i="41"/>
  <c r="X194" i="41" s="1"/>
  <c r="W194" i="41"/>
  <c r="V195" i="41"/>
  <c r="W195" i="41"/>
  <c r="X195" i="41" s="1"/>
  <c r="V196" i="41"/>
  <c r="X196" i="41" s="1"/>
  <c r="W196" i="41"/>
  <c r="V197" i="41"/>
  <c r="W197" i="41"/>
  <c r="V198" i="41"/>
  <c r="X198" i="41" s="1"/>
  <c r="W198" i="41"/>
  <c r="V199" i="41"/>
  <c r="X199" i="41" s="1"/>
  <c r="W199" i="41"/>
  <c r="V200" i="41"/>
  <c r="W200" i="41"/>
  <c r="V201" i="41"/>
  <c r="W201" i="41"/>
  <c r="V202" i="41"/>
  <c r="W202" i="41"/>
  <c r="V203" i="41"/>
  <c r="W203" i="41"/>
  <c r="V204" i="41"/>
  <c r="W204" i="41"/>
  <c r="V205" i="41"/>
  <c r="W205" i="41"/>
  <c r="V206" i="41"/>
  <c r="W206" i="41"/>
  <c r="V207" i="41"/>
  <c r="W207" i="41"/>
  <c r="X207" i="41"/>
  <c r="V208" i="41"/>
  <c r="W208" i="41"/>
  <c r="V209" i="41"/>
  <c r="X209" i="41" s="1"/>
  <c r="W209" i="41"/>
  <c r="V210" i="41"/>
  <c r="W210" i="41"/>
  <c r="V211" i="41"/>
  <c r="W211" i="41"/>
  <c r="V212" i="41"/>
  <c r="W212" i="41"/>
  <c r="V213" i="41"/>
  <c r="W213" i="41"/>
  <c r="V214" i="41"/>
  <c r="W214" i="41"/>
  <c r="V215" i="41"/>
  <c r="W215" i="41"/>
  <c r="X215" i="41" s="1"/>
  <c r="V216" i="41"/>
  <c r="W216" i="41"/>
  <c r="X216" i="41" s="1"/>
  <c r="V217" i="41"/>
  <c r="W217" i="41"/>
  <c r="X217" i="41" s="1"/>
  <c r="V218" i="41"/>
  <c r="W218" i="41"/>
  <c r="V219" i="41"/>
  <c r="W219" i="41"/>
  <c r="V220" i="41"/>
  <c r="W220" i="41"/>
  <c r="X220" i="41" s="1"/>
  <c r="V221" i="41"/>
  <c r="W221" i="41"/>
  <c r="V222" i="41"/>
  <c r="W222" i="41"/>
  <c r="X222" i="41" s="1"/>
  <c r="V223" i="41"/>
  <c r="W223" i="41"/>
  <c r="V224" i="41"/>
  <c r="W224" i="41"/>
  <c r="V225" i="41"/>
  <c r="W225" i="41"/>
  <c r="V226" i="41"/>
  <c r="W226" i="41"/>
  <c r="V227" i="41"/>
  <c r="W227" i="41"/>
  <c r="X227" i="41" s="1"/>
  <c r="V228" i="41"/>
  <c r="W228" i="41"/>
  <c r="V229" i="41"/>
  <c r="W229" i="41"/>
  <c r="V230" i="41"/>
  <c r="W230" i="41"/>
  <c r="V231" i="41"/>
  <c r="W231" i="41"/>
  <c r="V232" i="41"/>
  <c r="W232" i="41"/>
  <c r="X232" i="41" s="1"/>
  <c r="V233" i="41"/>
  <c r="W233" i="41"/>
  <c r="V234" i="41"/>
  <c r="W234" i="41"/>
  <c r="V235" i="41"/>
  <c r="W235" i="41"/>
  <c r="V236" i="41"/>
  <c r="X236" i="41" s="1"/>
  <c r="W236" i="41"/>
  <c r="V237" i="41"/>
  <c r="W237" i="41"/>
  <c r="V238" i="41"/>
  <c r="W238" i="41"/>
  <c r="V239" i="41"/>
  <c r="W239" i="41"/>
  <c r="V240" i="41"/>
  <c r="W240" i="41"/>
  <c r="V241" i="41"/>
  <c r="W241" i="41"/>
  <c r="V242" i="41"/>
  <c r="W242" i="41"/>
  <c r="V243" i="41"/>
  <c r="W243" i="41"/>
  <c r="V244" i="41"/>
  <c r="W244" i="41"/>
  <c r="V245" i="41"/>
  <c r="W245" i="41"/>
  <c r="V246" i="41"/>
  <c r="X246" i="41" s="1"/>
  <c r="W246" i="41"/>
  <c r="V247" i="41"/>
  <c r="X247" i="41" s="1"/>
  <c r="W247" i="41"/>
  <c r="V248" i="41"/>
  <c r="W248" i="41"/>
  <c r="V249" i="41"/>
  <c r="X249" i="41" s="1"/>
  <c r="W249" i="41"/>
  <c r="V250" i="41"/>
  <c r="W250" i="41"/>
  <c r="V251" i="41"/>
  <c r="X251" i="41" s="1"/>
  <c r="W251" i="41"/>
  <c r="V252" i="41"/>
  <c r="W252" i="41"/>
  <c r="V253" i="41"/>
  <c r="W253" i="41"/>
  <c r="V254" i="41"/>
  <c r="X254" i="41" s="1"/>
  <c r="W254" i="41"/>
  <c r="V255" i="41"/>
  <c r="W255" i="41"/>
  <c r="V256" i="41"/>
  <c r="W256" i="41"/>
  <c r="V257" i="41"/>
  <c r="X257" i="41" s="1"/>
  <c r="W257" i="41"/>
  <c r="V258" i="41"/>
  <c r="W258" i="41"/>
  <c r="V259" i="41"/>
  <c r="X259" i="41" s="1"/>
  <c r="W259" i="41"/>
  <c r="V260" i="41"/>
  <c r="W260" i="41"/>
  <c r="X260" i="41" s="1"/>
  <c r="V261" i="41"/>
  <c r="W261" i="41"/>
  <c r="V262" i="41"/>
  <c r="W262" i="41"/>
  <c r="V263" i="41"/>
  <c r="W263" i="41"/>
  <c r="V264" i="41"/>
  <c r="W264" i="41"/>
  <c r="X264" i="41" s="1"/>
  <c r="V265" i="41"/>
  <c r="W265" i="41"/>
  <c r="V266" i="41"/>
  <c r="W266" i="41"/>
  <c r="V267" i="41"/>
  <c r="W267" i="41"/>
  <c r="V268" i="41"/>
  <c r="W268" i="41"/>
  <c r="V269" i="41"/>
  <c r="X269" i="41" s="1"/>
  <c r="W269" i="41"/>
  <c r="V270" i="41"/>
  <c r="W270" i="41"/>
  <c r="X270" i="41" s="1"/>
  <c r="V271" i="41"/>
  <c r="X271" i="41" s="1"/>
  <c r="W271" i="41"/>
  <c r="V272" i="41"/>
  <c r="X272" i="41" s="1"/>
  <c r="W272" i="41"/>
  <c r="V273" i="41"/>
  <c r="W273" i="41"/>
  <c r="X273" i="41" s="1"/>
  <c r="V274" i="41"/>
  <c r="W274" i="41"/>
  <c r="V275" i="41"/>
  <c r="X275" i="41" s="1"/>
  <c r="W275" i="41"/>
  <c r="V276" i="41"/>
  <c r="W276" i="41"/>
  <c r="V277" i="41"/>
  <c r="W277" i="41"/>
  <c r="V278" i="41"/>
  <c r="X278" i="41" s="1"/>
  <c r="W278" i="41"/>
  <c r="V279" i="41"/>
  <c r="W279" i="41"/>
  <c r="V280" i="41"/>
  <c r="W280" i="41"/>
  <c r="V281" i="41"/>
  <c r="X281" i="41" s="1"/>
  <c r="W281" i="41"/>
  <c r="V282" i="41"/>
  <c r="W282" i="41"/>
  <c r="V283" i="41"/>
  <c r="X283" i="41" s="1"/>
  <c r="W283" i="41"/>
  <c r="V284" i="41"/>
  <c r="X284" i="41" s="1"/>
  <c r="W284" i="41"/>
  <c r="V285" i="41"/>
  <c r="W285" i="41"/>
  <c r="V286" i="41"/>
  <c r="W286" i="41"/>
  <c r="V287" i="41"/>
  <c r="X287" i="41" s="1"/>
  <c r="W287" i="41"/>
  <c r="V288" i="41"/>
  <c r="X288" i="41" s="1"/>
  <c r="W288" i="41"/>
  <c r="V289" i="41"/>
  <c r="X289" i="41" s="1"/>
  <c r="W289" i="41"/>
  <c r="V290" i="41"/>
  <c r="W290" i="41"/>
  <c r="V291" i="41"/>
  <c r="X291" i="41" s="1"/>
  <c r="W291" i="41"/>
  <c r="V292" i="41"/>
  <c r="W292" i="41"/>
  <c r="V293" i="41"/>
  <c r="W293" i="41"/>
  <c r="V294" i="41"/>
  <c r="X294" i="41" s="1"/>
  <c r="W294" i="41"/>
  <c r="V295" i="41"/>
  <c r="W295" i="41"/>
  <c r="V296" i="41"/>
  <c r="W296" i="41"/>
  <c r="V297" i="41"/>
  <c r="W297" i="41"/>
  <c r="V298" i="41"/>
  <c r="W298" i="41"/>
  <c r="V299" i="41"/>
  <c r="W299" i="41"/>
  <c r="V300" i="41"/>
  <c r="W300" i="41"/>
  <c r="V301" i="41"/>
  <c r="W301" i="41"/>
  <c r="V302" i="41"/>
  <c r="W302" i="41"/>
  <c r="V303" i="41"/>
  <c r="W303" i="41"/>
  <c r="V304" i="41"/>
  <c r="X304" i="41"/>
  <c r="W304" i="41"/>
  <c r="V305" i="41"/>
  <c r="W305" i="41"/>
  <c r="V306" i="41"/>
  <c r="X306" i="41" s="1"/>
  <c r="W306" i="41"/>
  <c r="V307" i="41"/>
  <c r="X307" i="41" s="1"/>
  <c r="W307" i="41"/>
  <c r="V308" i="41"/>
  <c r="W308" i="41"/>
  <c r="V309" i="41"/>
  <c r="W309" i="41"/>
  <c r="X309" i="41" s="1"/>
  <c r="V310" i="41"/>
  <c r="W310" i="41"/>
  <c r="X310" i="41" s="1"/>
  <c r="V311" i="41"/>
  <c r="W311" i="41"/>
  <c r="X311" i="41" s="1"/>
  <c r="V312" i="41"/>
  <c r="W312" i="41"/>
  <c r="V313" i="41"/>
  <c r="X313" i="41" s="1"/>
  <c r="W313" i="41"/>
  <c r="V314" i="41"/>
  <c r="W314" i="41"/>
  <c r="V315" i="41"/>
  <c r="W315" i="41"/>
  <c r="V316" i="41"/>
  <c r="W316" i="41"/>
  <c r="V317" i="41"/>
  <c r="X317" i="41" s="1"/>
  <c r="W317" i="41"/>
  <c r="V318" i="41"/>
  <c r="W318" i="41"/>
  <c r="V319" i="41"/>
  <c r="X319" i="41" s="1"/>
  <c r="W319" i="41"/>
  <c r="V320" i="41"/>
  <c r="W320" i="41"/>
  <c r="V321" i="41"/>
  <c r="W321" i="41"/>
  <c r="V322" i="41"/>
  <c r="W322" i="41"/>
  <c r="V323" i="41"/>
  <c r="X323" i="41" s="1"/>
  <c r="W323" i="41"/>
  <c r="V324" i="41"/>
  <c r="W324" i="41"/>
  <c r="V325" i="41"/>
  <c r="W325" i="41"/>
  <c r="X325" i="41" s="1"/>
  <c r="V326" i="41"/>
  <c r="W326" i="41"/>
  <c r="X326" i="41" s="1"/>
  <c r="V327" i="41"/>
  <c r="X327" i="41" s="1"/>
  <c r="W327" i="41"/>
  <c r="V328" i="41"/>
  <c r="W328" i="41"/>
  <c r="V329" i="41"/>
  <c r="X329" i="41" s="1"/>
  <c r="W329" i="41"/>
  <c r="V330" i="41"/>
  <c r="W330" i="41"/>
  <c r="V331" i="41"/>
  <c r="W331" i="41"/>
  <c r="V332" i="41"/>
  <c r="W332" i="41"/>
  <c r="V333" i="41"/>
  <c r="W333" i="41"/>
  <c r="V334" i="41"/>
  <c r="W334" i="41"/>
  <c r="V335" i="41"/>
  <c r="W335" i="41"/>
  <c r="V336" i="41"/>
  <c r="X336" i="41" s="1"/>
  <c r="W336" i="41"/>
  <c r="V337" i="41"/>
  <c r="W337" i="41"/>
  <c r="V338" i="41"/>
  <c r="W338" i="41"/>
  <c r="V339" i="41"/>
  <c r="W339" i="41"/>
  <c r="V340" i="41"/>
  <c r="W340" i="41"/>
  <c r="V341" i="41"/>
  <c r="W341" i="41"/>
  <c r="V342" i="41"/>
  <c r="W342" i="41"/>
  <c r="X342" i="41" s="1"/>
  <c r="V343" i="41"/>
  <c r="X343" i="41" s="1"/>
  <c r="W343" i="41"/>
  <c r="V344" i="41"/>
  <c r="W344" i="41"/>
  <c r="V345" i="41"/>
  <c r="W345" i="41"/>
  <c r="V346" i="41"/>
  <c r="X346" i="41" s="1"/>
  <c r="W346" i="41"/>
  <c r="V347" i="41"/>
  <c r="X347" i="41" s="1"/>
  <c r="W347" i="41"/>
  <c r="V348" i="41"/>
  <c r="W348" i="41"/>
  <c r="X348" i="41" s="1"/>
  <c r="V349" i="41"/>
  <c r="X349" i="41" s="1"/>
  <c r="W349" i="41"/>
  <c r="V350" i="41"/>
  <c r="X350" i="41" s="1"/>
  <c r="W350" i="41"/>
  <c r="V351" i="41"/>
  <c r="W351" i="41"/>
  <c r="X351" i="41" s="1"/>
  <c r="V352" i="41"/>
  <c r="W352" i="41"/>
  <c r="V353" i="41"/>
  <c r="X353" i="41" s="1"/>
  <c r="W353" i="41"/>
  <c r="V354" i="41"/>
  <c r="W354" i="41"/>
  <c r="V355" i="41"/>
  <c r="X355" i="41" s="1"/>
  <c r="W355" i="41"/>
  <c r="V356" i="41"/>
  <c r="W356" i="41"/>
  <c r="V357" i="41"/>
  <c r="W357" i="41"/>
  <c r="V358" i="41"/>
  <c r="W358" i="41"/>
  <c r="V359" i="41"/>
  <c r="W359" i="41"/>
  <c r="V360" i="41"/>
  <c r="W360" i="41"/>
  <c r="V361" i="41"/>
  <c r="W361" i="41"/>
  <c r="X361" i="41" s="1"/>
  <c r="V362" i="41"/>
  <c r="W362" i="41"/>
  <c r="V363" i="41"/>
  <c r="W363" i="41"/>
  <c r="V364" i="41"/>
  <c r="W364" i="41"/>
  <c r="V365" i="41"/>
  <c r="X365" i="41" s="1"/>
  <c r="W365" i="41"/>
  <c r="V366" i="41"/>
  <c r="W366" i="41"/>
  <c r="V367" i="41"/>
  <c r="X367" i="41" s="1"/>
  <c r="W367" i="41"/>
  <c r="V368" i="41"/>
  <c r="W368" i="41"/>
  <c r="V369" i="41"/>
  <c r="W369" i="41"/>
  <c r="V370" i="41"/>
  <c r="X370" i="41" s="1"/>
  <c r="W370" i="41"/>
  <c r="V371" i="41"/>
  <c r="W371" i="41"/>
  <c r="X371" i="41" s="1"/>
  <c r="V372" i="41"/>
  <c r="W372" i="41"/>
  <c r="V373" i="41"/>
  <c r="X373" i="41" s="1"/>
  <c r="W373" i="41"/>
  <c r="V374" i="41"/>
  <c r="W374" i="41"/>
  <c r="V375" i="41"/>
  <c r="W375" i="41"/>
  <c r="V376" i="41"/>
  <c r="W376" i="41"/>
  <c r="V377" i="41"/>
  <c r="W377" i="41"/>
  <c r="V378" i="41"/>
  <c r="W378" i="41"/>
  <c r="V379" i="41"/>
  <c r="W379" i="41"/>
  <c r="V380" i="41"/>
  <c r="W380" i="41"/>
  <c r="V381" i="41"/>
  <c r="W381" i="41"/>
  <c r="V382" i="41"/>
  <c r="W382" i="41"/>
  <c r="V383" i="41"/>
  <c r="X383" i="41" s="1"/>
  <c r="W383" i="41"/>
  <c r="V384" i="41"/>
  <c r="W384" i="41"/>
  <c r="V385" i="41"/>
  <c r="X385" i="41" s="1"/>
  <c r="W385" i="41"/>
  <c r="V386" i="41"/>
  <c r="X386" i="41" s="1"/>
  <c r="W386" i="41"/>
  <c r="V387" i="41"/>
  <c r="W387" i="41"/>
  <c r="V388" i="41"/>
  <c r="W388" i="41"/>
  <c r="X388" i="41" s="1"/>
  <c r="V389" i="41"/>
  <c r="W389" i="41"/>
  <c r="V390" i="41"/>
  <c r="X390" i="41" s="1"/>
  <c r="W390" i="41"/>
  <c r="V391" i="41"/>
  <c r="W391" i="41"/>
  <c r="V392" i="41"/>
  <c r="W392" i="41"/>
  <c r="V393" i="41"/>
  <c r="X393" i="41" s="1"/>
  <c r="W393" i="41"/>
  <c r="V394" i="41"/>
  <c r="W394" i="41"/>
  <c r="V395" i="41"/>
  <c r="W395" i="41"/>
  <c r="V396" i="41"/>
  <c r="W396" i="41"/>
  <c r="V397" i="41"/>
  <c r="X397" i="41" s="1"/>
  <c r="W397" i="41"/>
  <c r="V398" i="41"/>
  <c r="W398" i="41"/>
  <c r="V399" i="41"/>
  <c r="W399" i="41"/>
  <c r="V400" i="41"/>
  <c r="W400" i="41"/>
  <c r="V401" i="41"/>
  <c r="W401" i="41"/>
  <c r="V402" i="41"/>
  <c r="W402" i="41"/>
  <c r="V403" i="41"/>
  <c r="X403" i="41" s="1"/>
  <c r="W403" i="41"/>
  <c r="V404" i="41"/>
  <c r="W404" i="41"/>
  <c r="V405" i="41"/>
  <c r="W405" i="41"/>
  <c r="X405" i="41"/>
  <c r="V406" i="41"/>
  <c r="X406" i="41" s="1"/>
  <c r="W406" i="41"/>
  <c r="V407" i="41"/>
  <c r="W407" i="41"/>
  <c r="V408" i="41"/>
  <c r="W408" i="41"/>
  <c r="V409" i="41"/>
  <c r="W409" i="41"/>
  <c r="V410" i="41"/>
  <c r="W410" i="41"/>
  <c r="X410" i="41" s="1"/>
  <c r="V411" i="41"/>
  <c r="W411" i="41"/>
  <c r="V412" i="41"/>
  <c r="W412" i="41"/>
  <c r="V413" i="41"/>
  <c r="W413" i="41"/>
  <c r="V414" i="41"/>
  <c r="W414" i="41"/>
  <c r="V415" i="41"/>
  <c r="X415" i="41" s="1"/>
  <c r="W415" i="41"/>
  <c r="V6" i="41"/>
  <c r="X6" i="41" s="1"/>
  <c r="W6" i="41"/>
  <c r="W5" i="41"/>
  <c r="V5" i="41"/>
  <c r="X5" i="41" s="1"/>
  <c r="P418" i="41"/>
  <c r="O418" i="41"/>
  <c r="P416" i="41"/>
  <c r="O416" i="41"/>
  <c r="R418" i="41"/>
  <c r="Q418" i="41"/>
  <c r="N418" i="41"/>
  <c r="M418" i="41"/>
  <c r="L418" i="41"/>
  <c r="K418" i="41"/>
  <c r="J418" i="41"/>
  <c r="I418" i="41"/>
  <c r="H418" i="41"/>
  <c r="G418" i="41"/>
  <c r="F418" i="41"/>
  <c r="E418" i="41"/>
  <c r="D418" i="41"/>
  <c r="C418" i="41"/>
  <c r="R416" i="41"/>
  <c r="Q416" i="41"/>
  <c r="N416" i="41"/>
  <c r="M416" i="41"/>
  <c r="L416" i="41"/>
  <c r="K416" i="41"/>
  <c r="J416" i="41"/>
  <c r="I416" i="41"/>
  <c r="H416" i="41"/>
  <c r="G416" i="41"/>
  <c r="F416" i="41"/>
  <c r="E416" i="41"/>
  <c r="D416" i="41"/>
  <c r="C416" i="41"/>
  <c r="X324" i="41"/>
  <c r="X312" i="41"/>
  <c r="X296" i="41"/>
  <c r="AE292" i="11"/>
  <c r="X276" i="41"/>
  <c r="X252" i="41"/>
  <c r="X240" i="41"/>
  <c r="X224" i="41"/>
  <c r="AE220" i="11"/>
  <c r="X212" i="41"/>
  <c r="X204" i="41"/>
  <c r="X200" i="41"/>
  <c r="AE155" i="11"/>
  <c r="X121" i="41"/>
  <c r="X85" i="41"/>
  <c r="X84" i="41"/>
  <c r="X65" i="41"/>
  <c r="X53" i="41"/>
  <c r="X20" i="41"/>
  <c r="X17" i="41"/>
  <c r="AE8" i="11"/>
  <c r="X360" i="41"/>
  <c r="X368" i="41"/>
  <c r="X376" i="41"/>
  <c r="X380" i="41"/>
  <c r="X396" i="41"/>
  <c r="X126" i="41"/>
  <c r="X43" i="41"/>
  <c r="X408" i="41"/>
  <c r="X113" i="41"/>
  <c r="X145" i="41"/>
  <c r="X157" i="41"/>
  <c r="X18" i="41"/>
  <c r="X30" i="41"/>
  <c r="X54" i="41"/>
  <c r="X74" i="41"/>
  <c r="X56" i="41"/>
  <c r="X182" i="41"/>
  <c r="X210" i="41"/>
  <c r="X230" i="41"/>
  <c r="X242" i="41"/>
  <c r="X282" i="41"/>
  <c r="X302" i="41"/>
  <c r="X318" i="41"/>
  <c r="X330" i="41"/>
  <c r="X354" i="41"/>
  <c r="X362" i="41"/>
  <c r="X374" i="41"/>
  <c r="X378" i="41"/>
  <c r="X398" i="41"/>
  <c r="X402" i="41"/>
  <c r="X25" i="41"/>
  <c r="X92" i="41"/>
  <c r="X104" i="41"/>
  <c r="X116" i="41"/>
  <c r="X161" i="41"/>
  <c r="X173" i="41"/>
  <c r="X7" i="41"/>
  <c r="X151" i="41"/>
  <c r="X36" i="41"/>
  <c r="X48" i="41"/>
  <c r="X79" i="41"/>
  <c r="X122" i="41"/>
  <c r="X163" i="41"/>
  <c r="X23" i="41"/>
  <c r="X77" i="41"/>
  <c r="X95" i="41"/>
  <c r="X155" i="41"/>
  <c r="X152" i="41"/>
  <c r="X187" i="41"/>
  <c r="X191" i="41"/>
  <c r="X203" i="41"/>
  <c r="X223" i="41"/>
  <c r="X231" i="41"/>
  <c r="X235" i="41"/>
  <c r="X299" i="41"/>
  <c r="X331" i="41"/>
  <c r="X359" i="41"/>
  <c r="X379" i="41"/>
  <c r="X387" i="41"/>
  <c r="X391" i="41"/>
  <c r="X32" i="41"/>
  <c r="X68" i="41"/>
  <c r="X146" i="41"/>
  <c r="X26" i="41"/>
  <c r="X389" i="41"/>
  <c r="X181" i="41"/>
  <c r="X197" i="41"/>
  <c r="X213" i="41"/>
  <c r="X229" i="41"/>
  <c r="X241" i="41"/>
  <c r="X265" i="41"/>
  <c r="X277" i="41"/>
  <c r="X337" i="41"/>
  <c r="X369" i="41"/>
  <c r="P418" i="40"/>
  <c r="O418" i="40"/>
  <c r="L418" i="40"/>
  <c r="K418" i="40"/>
  <c r="J418" i="40"/>
  <c r="I418" i="40"/>
  <c r="H418" i="40"/>
  <c r="G418" i="40"/>
  <c r="F418" i="40"/>
  <c r="E418" i="40"/>
  <c r="D418" i="40"/>
  <c r="C418" i="40"/>
  <c r="P416" i="40"/>
  <c r="O416" i="40"/>
  <c r="L416" i="40"/>
  <c r="K416" i="40"/>
  <c r="J416" i="40"/>
  <c r="I416" i="40"/>
  <c r="H416" i="40"/>
  <c r="G416" i="40"/>
  <c r="F416" i="40"/>
  <c r="E416" i="40"/>
  <c r="D416" i="40"/>
  <c r="C416" i="40"/>
  <c r="Q415" i="40"/>
  <c r="Q414" i="40"/>
  <c r="AD413" i="11"/>
  <c r="Q413" i="40"/>
  <c r="Q412" i="40"/>
  <c r="AD411" i="11"/>
  <c r="Q411" i="40"/>
  <c r="AD410" i="11" s="1"/>
  <c r="Q410" i="40"/>
  <c r="Q409" i="40"/>
  <c r="Q408" i="40"/>
  <c r="Q407" i="40"/>
  <c r="Q406" i="40"/>
  <c r="Q405" i="40"/>
  <c r="Q404" i="40"/>
  <c r="Q403" i="40"/>
  <c r="Q402" i="40"/>
  <c r="AD401" i="11"/>
  <c r="Q401" i="40"/>
  <c r="AD400" i="11" s="1"/>
  <c r="Q400" i="40"/>
  <c r="AD399" i="11"/>
  <c r="Q399" i="40"/>
  <c r="AD398" i="11" s="1"/>
  <c r="Q398" i="40"/>
  <c r="Q397" i="40"/>
  <c r="Q396" i="40"/>
  <c r="Q395" i="40"/>
  <c r="Q394" i="40"/>
  <c r="Q393" i="40"/>
  <c r="Q392" i="40"/>
  <c r="Q391" i="40"/>
  <c r="AD390" i="11" s="1"/>
  <c r="Q390" i="40"/>
  <c r="AD389" i="11" s="1"/>
  <c r="Q389" i="40"/>
  <c r="Q388" i="40"/>
  <c r="AD387" i="11" s="1"/>
  <c r="Q387" i="40"/>
  <c r="AD386" i="11" s="1"/>
  <c r="Q386" i="40"/>
  <c r="Q385" i="40"/>
  <c r="Q384" i="40"/>
  <c r="Q383" i="40"/>
  <c r="Q382" i="40"/>
  <c r="Q381" i="40"/>
  <c r="AD380" i="11" s="1"/>
  <c r="Q380" i="40"/>
  <c r="Q379" i="40"/>
  <c r="AD378" i="11" s="1"/>
  <c r="Q378" i="40"/>
  <c r="AD377" i="11" s="1"/>
  <c r="Q377" i="40"/>
  <c r="Q376" i="40"/>
  <c r="AD375" i="11" s="1"/>
  <c r="Q375" i="40"/>
  <c r="AD374" i="11" s="1"/>
  <c r="Q374" i="40"/>
  <c r="Q373" i="40"/>
  <c r="Q372" i="40"/>
  <c r="Q371" i="40"/>
  <c r="Q370" i="40"/>
  <c r="Q369" i="40"/>
  <c r="AD368" i="11" s="1"/>
  <c r="Q368" i="40"/>
  <c r="Q367" i="40"/>
  <c r="Q366" i="40"/>
  <c r="AD365" i="11" s="1"/>
  <c r="Q365" i="40"/>
  <c r="Q364" i="40"/>
  <c r="AD363" i="11" s="1"/>
  <c r="Q363" i="40"/>
  <c r="AD362" i="11" s="1"/>
  <c r="Q362" i="40"/>
  <c r="Q361" i="40"/>
  <c r="Q360" i="40"/>
  <c r="Q359" i="40"/>
  <c r="AD358" i="11"/>
  <c r="Q358" i="40"/>
  <c r="Q357" i="40"/>
  <c r="Q356" i="40"/>
  <c r="Q355" i="40"/>
  <c r="Q354" i="40"/>
  <c r="Q353" i="40"/>
  <c r="AD352" i="11" s="1"/>
  <c r="Q352" i="40"/>
  <c r="Q351" i="40"/>
  <c r="AD350" i="11" s="1"/>
  <c r="Q350" i="40"/>
  <c r="Q349" i="40"/>
  <c r="Q348" i="40"/>
  <c r="Q347" i="40"/>
  <c r="AD346" i="11" s="1"/>
  <c r="Q346" i="40"/>
  <c r="Q345" i="40"/>
  <c r="Q344" i="40"/>
  <c r="Q343" i="40"/>
  <c r="Q342" i="40"/>
  <c r="AD341" i="11" s="1"/>
  <c r="Q341" i="40"/>
  <c r="Q340" i="40"/>
  <c r="AD339" i="11" s="1"/>
  <c r="Q339" i="40"/>
  <c r="AD338" i="11" s="1"/>
  <c r="Q338" i="40"/>
  <c r="Q337" i="40"/>
  <c r="Q336" i="40"/>
  <c r="AD335" i="11" s="1"/>
  <c r="Q335" i="40"/>
  <c r="Q334" i="40"/>
  <c r="Q333" i="40"/>
  <c r="Q332" i="40"/>
  <c r="Q331" i="40"/>
  <c r="Q330" i="40"/>
  <c r="AD329" i="11" s="1"/>
  <c r="Q329" i="40"/>
  <c r="Q328" i="40"/>
  <c r="Q327" i="40"/>
  <c r="AD326" i="11" s="1"/>
  <c r="Q326" i="40"/>
  <c r="Q325" i="40"/>
  <c r="AD324" i="11" s="1"/>
  <c r="Q324" i="40"/>
  <c r="Q323" i="40"/>
  <c r="Q322" i="40"/>
  <c r="Q321" i="40"/>
  <c r="AD320" i="11" s="1"/>
  <c r="Q320" i="40"/>
  <c r="Q319" i="40"/>
  <c r="Q318" i="40"/>
  <c r="AD317" i="11" s="1"/>
  <c r="Q317" i="40"/>
  <c r="AD316" i="11"/>
  <c r="Q316" i="40"/>
  <c r="AD315" i="11" s="1"/>
  <c r="Q315" i="40"/>
  <c r="AD314" i="11"/>
  <c r="Q314" i="40"/>
  <c r="AD313" i="11" s="1"/>
  <c r="Q313" i="40"/>
  <c r="Q312" i="40"/>
  <c r="Q311" i="40"/>
  <c r="Q310" i="40"/>
  <c r="Q309" i="40"/>
  <c r="AD308" i="11" s="1"/>
  <c r="Q308" i="40"/>
  <c r="Q307" i="40"/>
  <c r="Q306" i="40"/>
  <c r="AD305" i="11"/>
  <c r="Q305" i="40"/>
  <c r="Q304" i="40"/>
  <c r="AD303" i="11" s="1"/>
  <c r="Q303" i="40"/>
  <c r="AD302" i="11" s="1"/>
  <c r="Q302" i="40"/>
  <c r="Q301" i="40"/>
  <c r="Q300" i="40"/>
  <c r="Q299" i="40"/>
  <c r="AD298" i="11"/>
  <c r="Q298" i="40"/>
  <c r="AD297" i="11" s="1"/>
  <c r="Q297" i="40"/>
  <c r="AD296" i="11" s="1"/>
  <c r="Q296" i="40"/>
  <c r="AD295" i="11" s="1"/>
  <c r="Q295" i="40"/>
  <c r="AD294" i="11" s="1"/>
  <c r="Q294" i="40"/>
  <c r="AD293" i="11" s="1"/>
  <c r="Q293" i="40"/>
  <c r="AD292" i="11"/>
  <c r="Q292" i="40"/>
  <c r="AD291" i="11" s="1"/>
  <c r="Q291" i="40"/>
  <c r="AD290" i="11"/>
  <c r="Q290" i="40"/>
  <c r="Q289" i="40"/>
  <c r="Q288" i="40"/>
  <c r="Q287" i="40"/>
  <c r="AD286" i="11" s="1"/>
  <c r="Q286" i="40"/>
  <c r="Q285" i="40"/>
  <c r="Q284" i="40"/>
  <c r="Q283" i="40"/>
  <c r="AD282" i="11"/>
  <c r="Q282" i="40"/>
  <c r="AD281" i="11" s="1"/>
  <c r="Q281" i="40"/>
  <c r="Q280" i="40"/>
  <c r="Q279" i="40"/>
  <c r="AD278" i="11" s="1"/>
  <c r="Q278" i="40"/>
  <c r="AD277" i="11" s="1"/>
  <c r="Q277" i="40"/>
  <c r="Q276" i="40"/>
  <c r="Q275" i="40"/>
  <c r="Q274" i="40"/>
  <c r="Q273" i="40"/>
  <c r="Q272" i="40"/>
  <c r="Q271" i="40"/>
  <c r="AD270" i="11" s="1"/>
  <c r="Q270" i="40"/>
  <c r="AD269" i="11" s="1"/>
  <c r="Q269" i="40"/>
  <c r="Q268" i="40"/>
  <c r="AD267" i="11" s="1"/>
  <c r="Q267" i="40"/>
  <c r="AD266" i="11" s="1"/>
  <c r="Q266" i="40"/>
  <c r="AD265" i="11"/>
  <c r="Q265" i="40"/>
  <c r="AD264" i="11" s="1"/>
  <c r="Q264" i="40"/>
  <c r="Q263" i="40"/>
  <c r="Q262" i="40"/>
  <c r="Q261" i="40"/>
  <c r="Q260" i="40"/>
  <c r="Q259" i="40"/>
  <c r="Q258" i="40"/>
  <c r="AD257" i="11" s="1"/>
  <c r="Q257" i="40"/>
  <c r="AD256" i="11" s="1"/>
  <c r="Q256" i="40"/>
  <c r="AD255" i="11" s="1"/>
  <c r="Q255" i="40"/>
  <c r="AD254" i="11" s="1"/>
  <c r="Q254" i="40"/>
  <c r="Q253" i="40"/>
  <c r="Q252" i="40"/>
  <c r="Q251" i="40"/>
  <c r="Q250" i="40"/>
  <c r="Q249" i="40"/>
  <c r="Q248" i="40"/>
  <c r="Q247" i="40"/>
  <c r="Q246" i="40"/>
  <c r="AD245" i="11" s="1"/>
  <c r="Q245" i="40"/>
  <c r="Q244" i="40"/>
  <c r="AD243" i="11" s="1"/>
  <c r="Q243" i="40"/>
  <c r="Q242" i="40"/>
  <c r="Q241" i="40"/>
  <c r="Q240" i="40"/>
  <c r="Q239" i="40"/>
  <c r="Q238" i="40"/>
  <c r="AD237" i="11" s="1"/>
  <c r="Q237" i="40"/>
  <c r="Q236" i="40"/>
  <c r="Q235" i="40"/>
  <c r="AD234" i="11" s="1"/>
  <c r="Q234" i="40"/>
  <c r="AD233" i="11" s="1"/>
  <c r="Q233" i="40"/>
  <c r="AD232" i="11" s="1"/>
  <c r="Q232" i="40"/>
  <c r="AD231" i="11" s="1"/>
  <c r="Q231" i="40"/>
  <c r="AD230" i="11" s="1"/>
  <c r="Q230" i="40"/>
  <c r="Q229" i="40"/>
  <c r="Q228" i="40"/>
  <c r="AD227" i="11" s="1"/>
  <c r="Q227" i="40"/>
  <c r="Q226" i="40"/>
  <c r="AD225" i="11" s="1"/>
  <c r="Q225" i="40"/>
  <c r="Q224" i="40"/>
  <c r="Q223" i="40"/>
  <c r="Q222" i="40"/>
  <c r="AD221" i="11" s="1"/>
  <c r="Q221" i="40"/>
  <c r="Q220" i="40"/>
  <c r="AD219" i="11" s="1"/>
  <c r="Q219" i="40"/>
  <c r="AD218" i="11" s="1"/>
  <c r="Q218" i="40"/>
  <c r="Q217" i="40"/>
  <c r="Q216" i="40"/>
  <c r="Q215" i="40"/>
  <c r="AD214" i="11" s="1"/>
  <c r="Q214" i="40"/>
  <c r="Q213" i="40"/>
  <c r="AD212" i="11" s="1"/>
  <c r="Q212" i="40"/>
  <c r="Q211" i="40"/>
  <c r="Q210" i="40"/>
  <c r="AD209" i="11" s="1"/>
  <c r="Q209" i="40"/>
  <c r="AD208" i="11" s="1"/>
  <c r="Q208" i="40"/>
  <c r="AD207" i="11" s="1"/>
  <c r="Q207" i="40"/>
  <c r="AD206" i="11" s="1"/>
  <c r="Q206" i="40"/>
  <c r="AD205" i="11" s="1"/>
  <c r="Q205" i="40"/>
  <c r="AD204" i="11" s="1"/>
  <c r="Q204" i="40"/>
  <c r="Q203" i="40"/>
  <c r="AD202" i="11" s="1"/>
  <c r="Q202" i="40"/>
  <c r="AD201" i="11" s="1"/>
  <c r="Q201" i="40"/>
  <c r="Q200" i="40"/>
  <c r="AD199" i="11" s="1"/>
  <c r="Q199" i="40"/>
  <c r="AD198" i="11" s="1"/>
  <c r="Q198" i="40"/>
  <c r="Q197" i="40"/>
  <c r="Q196" i="40"/>
  <c r="AD195" i="11" s="1"/>
  <c r="Q195" i="40"/>
  <c r="Q194" i="40"/>
  <c r="AD193" i="11" s="1"/>
  <c r="Q193" i="40"/>
  <c r="Q192" i="40"/>
  <c r="Q191" i="40"/>
  <c r="Q190" i="40"/>
  <c r="Q189" i="40"/>
  <c r="AD188" i="11" s="1"/>
  <c r="Q188" i="40"/>
  <c r="AD187" i="11"/>
  <c r="Q187" i="40"/>
  <c r="AD186" i="11" s="1"/>
  <c r="Q186" i="40"/>
  <c r="AD185" i="11" s="1"/>
  <c r="Q185" i="40"/>
  <c r="Q184" i="40"/>
  <c r="AD183" i="11" s="1"/>
  <c r="Q183" i="40"/>
  <c r="AD182" i="11" s="1"/>
  <c r="Q182" i="40"/>
  <c r="AD181" i="11" s="1"/>
  <c r="Q181" i="40"/>
  <c r="Q180" i="40"/>
  <c r="AD179" i="11" s="1"/>
  <c r="Q179" i="40"/>
  <c r="Q178" i="40"/>
  <c r="Q177" i="40"/>
  <c r="Q176" i="40"/>
  <c r="Q175" i="40"/>
  <c r="AD174" i="11" s="1"/>
  <c r="Q174" i="40"/>
  <c r="Q173" i="40"/>
  <c r="AD172" i="11" s="1"/>
  <c r="Q172" i="40"/>
  <c r="AD171" i="11" s="1"/>
  <c r="Q171" i="40"/>
  <c r="AD170" i="11" s="1"/>
  <c r="Q170" i="40"/>
  <c r="Q169" i="40"/>
  <c r="AD168" i="11"/>
  <c r="Q168" i="40"/>
  <c r="Q167" i="40"/>
  <c r="Q166" i="40"/>
  <c r="AD165" i="11" s="1"/>
  <c r="Q165" i="40"/>
  <c r="Q164" i="40"/>
  <c r="AD163" i="11" s="1"/>
  <c r="Q163" i="40"/>
  <c r="Q162" i="40"/>
  <c r="Q161" i="40"/>
  <c r="AD160" i="11" s="1"/>
  <c r="Q160" i="40"/>
  <c r="AD159" i="11" s="1"/>
  <c r="Q159" i="40"/>
  <c r="AD158" i="11" s="1"/>
  <c r="Q158" i="40"/>
  <c r="AD157" i="11" s="1"/>
  <c r="Q157" i="40"/>
  <c r="Q156" i="40"/>
  <c r="Q155" i="40"/>
  <c r="AD154" i="11" s="1"/>
  <c r="Q154" i="40"/>
  <c r="AD153" i="11" s="1"/>
  <c r="Q153" i="40"/>
  <c r="AD152" i="11" s="1"/>
  <c r="Q152" i="40"/>
  <c r="Q151" i="40"/>
  <c r="AD150" i="11" s="1"/>
  <c r="Q150" i="40"/>
  <c r="AD149" i="11" s="1"/>
  <c r="Q149" i="40"/>
  <c r="Q148" i="40"/>
  <c r="AD147" i="11" s="1"/>
  <c r="Q147" i="40"/>
  <c r="AD146" i="11" s="1"/>
  <c r="Q146" i="40"/>
  <c r="Q145" i="40"/>
  <c r="Q144" i="40"/>
  <c r="AD143" i="11" s="1"/>
  <c r="Q143" i="40"/>
  <c r="AD142" i="11" s="1"/>
  <c r="Q142" i="40"/>
  <c r="Q141" i="40"/>
  <c r="AD140" i="11"/>
  <c r="Q140" i="40"/>
  <c r="Q139" i="40"/>
  <c r="AD138" i="11" s="1"/>
  <c r="Q138" i="40"/>
  <c r="AD137" i="11" s="1"/>
  <c r="Q137" i="40"/>
  <c r="Q136" i="40"/>
  <c r="AD135" i="11" s="1"/>
  <c r="Q135" i="40"/>
  <c r="AD134" i="11" s="1"/>
  <c r="Q134" i="40"/>
  <c r="Q133" i="40"/>
  <c r="Q132" i="40"/>
  <c r="Q131" i="40"/>
  <c r="AD130" i="11" s="1"/>
  <c r="Q130" i="40"/>
  <c r="AD129" i="11" s="1"/>
  <c r="Q129" i="40"/>
  <c r="AD128" i="11" s="1"/>
  <c r="Q128" i="40"/>
  <c r="Q127" i="40"/>
  <c r="AD126" i="11" s="1"/>
  <c r="Q126" i="40"/>
  <c r="AD125" i="11" s="1"/>
  <c r="Q125" i="40"/>
  <c r="AD124" i="11" s="1"/>
  <c r="Q124" i="40"/>
  <c r="AD123" i="11" s="1"/>
  <c r="Q123" i="40"/>
  <c r="AD122" i="11" s="1"/>
  <c r="Q122" i="40"/>
  <c r="Q121" i="40"/>
  <c r="AD120" i="11" s="1"/>
  <c r="Q120" i="40"/>
  <c r="Q119" i="40"/>
  <c r="AD118" i="11" s="1"/>
  <c r="Q118" i="40"/>
  <c r="Q117" i="40"/>
  <c r="AD116" i="11" s="1"/>
  <c r="Q116" i="40"/>
  <c r="Q115" i="40"/>
  <c r="AD114" i="11" s="1"/>
  <c r="Q114" i="40"/>
  <c r="AD113" i="11" s="1"/>
  <c r="Q113" i="40"/>
  <c r="Q112" i="40"/>
  <c r="AD111" i="11"/>
  <c r="Q111" i="40"/>
  <c r="AD110" i="11" s="1"/>
  <c r="Q110" i="40"/>
  <c r="Q109" i="40"/>
  <c r="AD108" i="11" s="1"/>
  <c r="Q108" i="40"/>
  <c r="AD107" i="11"/>
  <c r="Q107" i="40"/>
  <c r="Q106" i="40"/>
  <c r="Q105" i="40"/>
  <c r="Q104" i="40"/>
  <c r="Q103" i="40"/>
  <c r="AD102" i="11" s="1"/>
  <c r="Q102" i="40"/>
  <c r="AD101" i="11" s="1"/>
  <c r="Q101" i="40"/>
  <c r="Q100" i="40"/>
  <c r="AD99" i="11" s="1"/>
  <c r="Q99" i="40"/>
  <c r="AD98" i="11" s="1"/>
  <c r="Q98" i="40"/>
  <c r="AD97" i="11" s="1"/>
  <c r="Q97" i="40"/>
  <c r="AD96" i="11" s="1"/>
  <c r="Q96" i="40"/>
  <c r="Q95" i="40"/>
  <c r="AD94" i="11"/>
  <c r="Q94" i="40"/>
  <c r="AD93" i="11" s="1"/>
  <c r="Q93" i="40"/>
  <c r="AD92" i="11" s="1"/>
  <c r="Q92" i="40"/>
  <c r="AD91" i="11"/>
  <c r="Q91" i="40"/>
  <c r="AD90" i="11" s="1"/>
  <c r="Q90" i="40"/>
  <c r="AD89" i="11" s="1"/>
  <c r="Q89" i="40"/>
  <c r="AD88" i="11" s="1"/>
  <c r="Q88" i="40"/>
  <c r="Q87" i="40"/>
  <c r="Q86" i="40"/>
  <c r="Q85" i="40"/>
  <c r="Q84" i="40"/>
  <c r="AD83" i="11" s="1"/>
  <c r="Q83" i="40"/>
  <c r="Q82" i="40"/>
  <c r="AD81" i="11" s="1"/>
  <c r="Q81" i="40"/>
  <c r="AD80" i="11" s="1"/>
  <c r="Q80" i="40"/>
  <c r="Q79" i="40"/>
  <c r="AD78" i="11" s="1"/>
  <c r="Q78" i="40"/>
  <c r="AD77" i="11" s="1"/>
  <c r="Q77" i="40"/>
  <c r="Q76" i="40"/>
  <c r="Q75" i="40"/>
  <c r="Q74" i="40"/>
  <c r="AD73" i="11" s="1"/>
  <c r="Q73" i="40"/>
  <c r="Q72" i="40"/>
  <c r="Q71" i="40"/>
  <c r="Q70" i="40"/>
  <c r="AD69" i="11" s="1"/>
  <c r="Q69" i="40"/>
  <c r="Q68" i="40"/>
  <c r="AD67" i="11" s="1"/>
  <c r="Q67" i="40"/>
  <c r="AD66" i="11" s="1"/>
  <c r="Q66" i="40"/>
  <c r="AD65" i="11" s="1"/>
  <c r="Q65" i="40"/>
  <c r="Q64" i="40"/>
  <c r="AD63" i="11"/>
  <c r="Q63" i="40"/>
  <c r="AD62" i="11" s="1"/>
  <c r="Q62" i="40"/>
  <c r="AD61" i="11" s="1"/>
  <c r="Q61" i="40"/>
  <c r="AD60" i="11" s="1"/>
  <c r="Q60" i="40"/>
  <c r="AD59" i="11" s="1"/>
  <c r="Q59" i="40"/>
  <c r="AD58" i="11" s="1"/>
  <c r="Q58" i="40"/>
  <c r="Q57" i="40"/>
  <c r="AD56" i="11" s="1"/>
  <c r="Q56" i="40"/>
  <c r="AD55" i="11" s="1"/>
  <c r="Q55" i="40"/>
  <c r="Q54" i="40"/>
  <c r="AD53" i="11" s="1"/>
  <c r="Q53" i="40"/>
  <c r="AD52" i="11" s="1"/>
  <c r="Q52" i="40"/>
  <c r="AD51" i="11" s="1"/>
  <c r="Q51" i="40"/>
  <c r="AD50" i="11" s="1"/>
  <c r="Q50" i="40"/>
  <c r="Q49" i="40"/>
  <c r="AD48" i="11" s="1"/>
  <c r="Q48" i="40"/>
  <c r="Q47" i="40"/>
  <c r="AD46" i="11" s="1"/>
  <c r="Q46" i="40"/>
  <c r="Q45" i="40"/>
  <c r="AD44" i="11" s="1"/>
  <c r="Q44" i="40"/>
  <c r="AD43" i="11" s="1"/>
  <c r="Q43" i="40"/>
  <c r="AD42" i="11"/>
  <c r="Q42" i="40"/>
  <c r="AD41" i="11" s="1"/>
  <c r="Q41" i="40"/>
  <c r="AD40" i="11" s="1"/>
  <c r="Q40" i="40"/>
  <c r="AD39" i="11" s="1"/>
  <c r="Q39" i="40"/>
  <c r="AD38" i="11" s="1"/>
  <c r="Q38" i="40"/>
  <c r="AD37" i="11" s="1"/>
  <c r="Q37" i="40"/>
  <c r="AD36" i="11" s="1"/>
  <c r="Q36" i="40"/>
  <c r="Q35" i="40"/>
  <c r="AD34" i="11" s="1"/>
  <c r="Q34" i="40"/>
  <c r="AD33" i="11" s="1"/>
  <c r="Q33" i="40"/>
  <c r="AD32" i="11" s="1"/>
  <c r="Q32" i="40"/>
  <c r="Q31" i="40"/>
  <c r="AD30" i="11" s="1"/>
  <c r="Q30" i="40"/>
  <c r="AD29" i="11" s="1"/>
  <c r="Q29" i="40"/>
  <c r="Q28" i="40"/>
  <c r="AD27" i="11" s="1"/>
  <c r="Q27" i="40"/>
  <c r="AD26" i="11" s="1"/>
  <c r="Q26" i="40"/>
  <c r="AD25" i="11" s="1"/>
  <c r="Q25" i="40"/>
  <c r="Q24" i="40"/>
  <c r="AD23" i="11" s="1"/>
  <c r="Q23" i="40"/>
  <c r="AD22" i="11"/>
  <c r="Q22" i="40"/>
  <c r="Q21" i="40"/>
  <c r="AD20" i="11" s="1"/>
  <c r="Q20" i="40"/>
  <c r="AD19" i="11" s="1"/>
  <c r="Q19" i="40"/>
  <c r="Q18" i="40"/>
  <c r="AD17" i="11" s="1"/>
  <c r="Q17" i="40"/>
  <c r="Q16" i="40"/>
  <c r="Q15" i="40"/>
  <c r="AD14" i="11" s="1"/>
  <c r="Q14" i="40"/>
  <c r="AD13" i="11" s="1"/>
  <c r="Q13" i="40"/>
  <c r="Q12" i="40"/>
  <c r="Q11" i="40"/>
  <c r="Q10" i="40"/>
  <c r="Q9" i="40"/>
  <c r="Q8" i="40"/>
  <c r="AD7" i="11" s="1"/>
  <c r="Q7" i="40"/>
  <c r="AD6" i="11" s="1"/>
  <c r="Q6" i="40"/>
  <c r="AD5" i="11"/>
  <c r="Q5" i="40"/>
  <c r="AD4" i="11" s="1"/>
  <c r="AC18" i="11"/>
  <c r="AC114" i="11"/>
  <c r="AC121" i="11"/>
  <c r="AC126" i="11"/>
  <c r="AC181" i="11"/>
  <c r="AC246" i="11"/>
  <c r="AC318" i="11"/>
  <c r="AC330" i="11"/>
  <c r="AC342" i="11"/>
  <c r="AC354" i="11"/>
  <c r="S414" i="39"/>
  <c r="T414" i="39"/>
  <c r="S415" i="39"/>
  <c r="T415" i="39"/>
  <c r="S416" i="39"/>
  <c r="T416" i="39"/>
  <c r="Q183" i="39"/>
  <c r="Q315" i="39"/>
  <c r="AC313" i="11" s="1"/>
  <c r="Q122" i="39"/>
  <c r="P419" i="39"/>
  <c r="P417" i="39"/>
  <c r="O419" i="39"/>
  <c r="N419" i="39"/>
  <c r="M419" i="39"/>
  <c r="L419" i="39"/>
  <c r="K419" i="39"/>
  <c r="K417" i="39"/>
  <c r="J419" i="39"/>
  <c r="J417" i="39"/>
  <c r="I419" i="39"/>
  <c r="H419" i="39"/>
  <c r="H417" i="39"/>
  <c r="G419" i="39"/>
  <c r="S5" i="39"/>
  <c r="F419" i="39"/>
  <c r="E419" i="39"/>
  <c r="D419" i="39"/>
  <c r="D417" i="39"/>
  <c r="C419" i="39"/>
  <c r="M417" i="39"/>
  <c r="T413" i="39"/>
  <c r="S413" i="39"/>
  <c r="Q390" i="39"/>
  <c r="AC388" i="11" s="1"/>
  <c r="T412" i="39"/>
  <c r="S412" i="39"/>
  <c r="Q374" i="39"/>
  <c r="AC372" i="11" s="1"/>
  <c r="T411" i="39"/>
  <c r="S411" i="39"/>
  <c r="Q268" i="39"/>
  <c r="AC266" i="11" s="1"/>
  <c r="T410" i="39"/>
  <c r="S410" i="39"/>
  <c r="Q356" i="39"/>
  <c r="T409" i="39"/>
  <c r="S409" i="39"/>
  <c r="Q267" i="39"/>
  <c r="AC265" i="11" s="1"/>
  <c r="T408" i="39"/>
  <c r="S408" i="39"/>
  <c r="Q266" i="39"/>
  <c r="AC264" i="11" s="1"/>
  <c r="T407" i="39"/>
  <c r="S407" i="39"/>
  <c r="Q73" i="39"/>
  <c r="AC72" i="11" s="1"/>
  <c r="T406" i="39"/>
  <c r="S406" i="39"/>
  <c r="Q182" i="39"/>
  <c r="AC180" i="11" s="1"/>
  <c r="T405" i="39"/>
  <c r="S405" i="39"/>
  <c r="Q384" i="39"/>
  <c r="AC382" i="11" s="1"/>
  <c r="T404" i="39"/>
  <c r="S404" i="39"/>
  <c r="Q119" i="39"/>
  <c r="AC118" i="11" s="1"/>
  <c r="T403" i="39"/>
  <c r="S403" i="39"/>
  <c r="Q116" i="39"/>
  <c r="AC115" i="11" s="1"/>
  <c r="T402" i="39"/>
  <c r="S402" i="39"/>
  <c r="Q137" i="39"/>
  <c r="AC135" i="11" s="1"/>
  <c r="T401" i="39"/>
  <c r="S401" i="39"/>
  <c r="Q72" i="39"/>
  <c r="AC71" i="11" s="1"/>
  <c r="T400" i="39"/>
  <c r="S400" i="39"/>
  <c r="Q309" i="39"/>
  <c r="AC307" i="11" s="1"/>
  <c r="T399" i="39"/>
  <c r="S399" i="39"/>
  <c r="Q71" i="39"/>
  <c r="AC70" i="11" s="1"/>
  <c r="T398" i="39"/>
  <c r="S398" i="39"/>
  <c r="Q308" i="39"/>
  <c r="AC306" i="11" s="1"/>
  <c r="T397" i="39"/>
  <c r="S397" i="39"/>
  <c r="Q237" i="39"/>
  <c r="AC235" i="11" s="1"/>
  <c r="T396" i="39"/>
  <c r="S396" i="39"/>
  <c r="Q42" i="39"/>
  <c r="AC41" i="11" s="1"/>
  <c r="T395" i="39"/>
  <c r="S395" i="39"/>
  <c r="Q307" i="39"/>
  <c r="AC305" i="11" s="1"/>
  <c r="T394" i="39"/>
  <c r="S394" i="39"/>
  <c r="Q361" i="39"/>
  <c r="AC359" i="11" s="1"/>
  <c r="T393" i="39"/>
  <c r="S393" i="39"/>
  <c r="Q126" i="39"/>
  <c r="T392" i="39"/>
  <c r="S392" i="39"/>
  <c r="Q383" i="39"/>
  <c r="AC381" i="11" s="1"/>
  <c r="T391" i="39"/>
  <c r="S391" i="39"/>
  <c r="Q416" i="39"/>
  <c r="AC414" i="11" s="1"/>
  <c r="T390" i="39"/>
  <c r="S390" i="39"/>
  <c r="Q121" i="39"/>
  <c r="AC120" i="11" s="1"/>
  <c r="T389" i="39"/>
  <c r="S389" i="39"/>
  <c r="Q13" i="39"/>
  <c r="AC12" i="11" s="1"/>
  <c r="T388" i="39"/>
  <c r="S388" i="39"/>
  <c r="Q236" i="39"/>
  <c r="AC234" i="11" s="1"/>
  <c r="T387" i="39"/>
  <c r="S387" i="39"/>
  <c r="Q142" i="39"/>
  <c r="AC140" i="11" s="1"/>
  <c r="T386" i="39"/>
  <c r="S386" i="39"/>
  <c r="Q415" i="39"/>
  <c r="AC413" i="11" s="1"/>
  <c r="T385" i="39"/>
  <c r="S385" i="39"/>
  <c r="Q367" i="39"/>
  <c r="AC365" i="11" s="1"/>
  <c r="T384" i="39"/>
  <c r="S384" i="39"/>
  <c r="Q254" i="39"/>
  <c r="AC252" i="11" s="1"/>
  <c r="T383" i="39"/>
  <c r="S383" i="39"/>
  <c r="Q169" i="39"/>
  <c r="AC167" i="11" s="1"/>
  <c r="T382" i="39"/>
  <c r="S382" i="39"/>
  <c r="Q112" i="39"/>
  <c r="AC111" i="11" s="1"/>
  <c r="T381" i="39"/>
  <c r="S381" i="39"/>
  <c r="Q339" i="39"/>
  <c r="AC337" i="11" s="1"/>
  <c r="T380" i="39"/>
  <c r="S380" i="39"/>
  <c r="Q41" i="39"/>
  <c r="AC40" i="11" s="1"/>
  <c r="T379" i="39"/>
  <c r="S379" i="39"/>
  <c r="Q306" i="39"/>
  <c r="AC304" i="11" s="1"/>
  <c r="T378" i="39"/>
  <c r="S378" i="39"/>
  <c r="Q132" i="39"/>
  <c r="AC130" i="11" s="1"/>
  <c r="T377" i="39"/>
  <c r="S377" i="39"/>
  <c r="Q168" i="39"/>
  <c r="AC166" i="11" s="1"/>
  <c r="T376" i="39"/>
  <c r="S376" i="39"/>
  <c r="Q338" i="39"/>
  <c r="AC336" i="11" s="1"/>
  <c r="T375" i="39"/>
  <c r="S375" i="39"/>
  <c r="Q131" i="39"/>
  <c r="AC129" i="11" s="1"/>
  <c r="T374" i="39"/>
  <c r="S374" i="39"/>
  <c r="Q70" i="39"/>
  <c r="AC69" i="11" s="1"/>
  <c r="T373" i="39"/>
  <c r="S373" i="39"/>
  <c r="Q176" i="39"/>
  <c r="AC174" i="11" s="1"/>
  <c r="T372" i="39"/>
  <c r="S372" i="39"/>
  <c r="Q235" i="39"/>
  <c r="AC233" i="11" s="1"/>
  <c r="Q234" i="39"/>
  <c r="AC232" i="11" s="1"/>
  <c r="T370" i="39"/>
  <c r="S370" i="39"/>
  <c r="Q69" i="39"/>
  <c r="AC68" i="11" s="1"/>
  <c r="T369" i="39"/>
  <c r="S369" i="39"/>
  <c r="Q233" i="39"/>
  <c r="AC231" i="11" s="1"/>
  <c r="T368" i="39"/>
  <c r="S368" i="39"/>
  <c r="U368" i="39" s="1"/>
  <c r="Q203" i="39"/>
  <c r="AC201" i="11" s="1"/>
  <c r="T367" i="39"/>
  <c r="S367" i="39"/>
  <c r="Q26" i="39"/>
  <c r="AC25" i="11" s="1"/>
  <c r="T366" i="39"/>
  <c r="S366" i="39"/>
  <c r="Q337" i="39"/>
  <c r="AC335" i="11" s="1"/>
  <c r="T365" i="39"/>
  <c r="S365" i="39"/>
  <c r="Q336" i="39"/>
  <c r="AC334" i="11" s="1"/>
  <c r="T364" i="39"/>
  <c r="S364" i="39"/>
  <c r="Q408" i="39"/>
  <c r="AC406" i="11" s="1"/>
  <c r="T363" i="39"/>
  <c r="S363" i="39"/>
  <c r="Q379" i="39"/>
  <c r="AC377" i="11" s="1"/>
  <c r="T362" i="39"/>
  <c r="S362" i="39"/>
  <c r="Q314" i="39"/>
  <c r="AC312" i="11" s="1"/>
  <c r="T361" i="39"/>
  <c r="S361" i="39"/>
  <c r="Q270" i="39"/>
  <c r="AC268" i="11" s="1"/>
  <c r="T360" i="39"/>
  <c r="S360" i="39"/>
  <c r="Q376" i="39"/>
  <c r="AC374" i="11" s="1"/>
  <c r="T359" i="39"/>
  <c r="S359" i="39"/>
  <c r="Q375" i="39"/>
  <c r="AC373" i="11" s="1"/>
  <c r="T358" i="39"/>
  <c r="S358" i="39"/>
  <c r="Q22" i="39"/>
  <c r="AC21" i="11" s="1"/>
  <c r="T357" i="39"/>
  <c r="S357" i="39"/>
  <c r="Q68" i="39"/>
  <c r="AC67" i="11" s="1"/>
  <c r="T356" i="39"/>
  <c r="S356" i="39"/>
  <c r="Q335" i="39"/>
  <c r="AC333" i="11" s="1"/>
  <c r="T355" i="39"/>
  <c r="S355" i="39"/>
  <c r="Q305" i="39"/>
  <c r="AC303" i="11" s="1"/>
  <c r="T354" i="39"/>
  <c r="S354" i="39"/>
  <c r="Q232" i="39"/>
  <c r="AC230" i="11" s="1"/>
  <c r="T353" i="39"/>
  <c r="S353" i="39"/>
  <c r="Q406" i="39"/>
  <c r="AC404" i="11" s="1"/>
  <c r="T352" i="39"/>
  <c r="S352" i="39"/>
  <c r="Q304" i="39"/>
  <c r="AC302" i="11" s="1"/>
  <c r="T351" i="39"/>
  <c r="S351" i="39"/>
  <c r="Q407" i="39"/>
  <c r="AC405" i="11" s="1"/>
  <c r="T350" i="39"/>
  <c r="S350" i="39"/>
  <c r="Q153" i="39"/>
  <c r="AC151" i="11" s="1"/>
  <c r="T349" i="39"/>
  <c r="S349" i="39"/>
  <c r="Q253" i="39"/>
  <c r="AC251" i="11" s="1"/>
  <c r="T348" i="39"/>
  <c r="S348" i="39"/>
  <c r="Q202" i="39"/>
  <c r="AC200" i="11" s="1"/>
  <c r="T347" i="39"/>
  <c r="S347" i="39"/>
  <c r="Q334" i="39"/>
  <c r="AC332" i="11" s="1"/>
  <c r="T346" i="39"/>
  <c r="S346" i="39"/>
  <c r="Q129" i="39"/>
  <c r="AC127" i="11" s="1"/>
  <c r="T345" i="39"/>
  <c r="S345" i="39"/>
  <c r="Q141" i="39"/>
  <c r="AC139" i="11" s="1"/>
  <c r="T344" i="39"/>
  <c r="S344" i="39"/>
  <c r="Q67" i="39"/>
  <c r="AC66" i="11" s="1"/>
  <c r="T343" i="39"/>
  <c r="S343" i="39"/>
  <c r="Q40" i="39"/>
  <c r="AC39" i="11" s="1"/>
  <c r="T342" i="39"/>
  <c r="S342" i="39"/>
  <c r="Q366" i="39"/>
  <c r="AC364" i="11" s="1"/>
  <c r="T341" i="39"/>
  <c r="S341" i="39"/>
  <c r="Q175" i="39"/>
  <c r="AC173" i="11" s="1"/>
  <c r="T340" i="39"/>
  <c r="S340" i="39"/>
  <c r="Q373" i="39"/>
  <c r="AC371" i="11" s="1"/>
  <c r="T339" i="39"/>
  <c r="S339" i="39"/>
  <c r="Q313" i="39"/>
  <c r="AC311" i="11" s="1"/>
  <c r="T338" i="39"/>
  <c r="S338" i="39"/>
  <c r="Q333" i="39"/>
  <c r="AC331" i="11" s="1"/>
  <c r="T337" i="39"/>
  <c r="S337" i="39"/>
  <c r="Q303" i="39"/>
  <c r="AC301" i="11" s="1"/>
  <c r="T336" i="39"/>
  <c r="S336" i="39"/>
  <c r="Q39" i="39"/>
  <c r="AC38" i="11" s="1"/>
  <c r="T335" i="39"/>
  <c r="S335" i="39"/>
  <c r="Q302" i="39"/>
  <c r="AC300" i="11" s="1"/>
  <c r="T334" i="39"/>
  <c r="S334" i="39"/>
  <c r="Q332" i="39"/>
  <c r="T333" i="39"/>
  <c r="S333" i="39"/>
  <c r="Q331" i="39"/>
  <c r="AC329" i="11" s="1"/>
  <c r="T332" i="39"/>
  <c r="S332" i="39"/>
  <c r="Q198" i="39"/>
  <c r="AC196" i="11" s="1"/>
  <c r="T331" i="39"/>
  <c r="S331" i="39"/>
  <c r="Q389" i="39"/>
  <c r="AC387" i="11" s="1"/>
  <c r="T330" i="39"/>
  <c r="S330" i="39"/>
  <c r="Q110" i="39"/>
  <c r="AC109" i="11" s="1"/>
  <c r="T329" i="39"/>
  <c r="S329" i="39"/>
  <c r="Q76" i="39"/>
  <c r="AC75" i="11" s="1"/>
  <c r="T328" i="39"/>
  <c r="S328" i="39"/>
  <c r="Q378" i="39"/>
  <c r="AC376" i="11" s="1"/>
  <c r="T327" i="39"/>
  <c r="S327" i="39"/>
  <c r="Q115" i="39"/>
  <c r="T326" i="39"/>
  <c r="S326" i="39"/>
  <c r="Q312" i="39"/>
  <c r="AC310" i="11" s="1"/>
  <c r="T325" i="39"/>
  <c r="S325" i="39"/>
  <c r="Q405" i="39"/>
  <c r="AC403" i="11" s="1"/>
  <c r="T324" i="39"/>
  <c r="S324" i="39"/>
  <c r="U324" i="39" s="1"/>
  <c r="Q404" i="39"/>
  <c r="AC402" i="11" s="1"/>
  <c r="T323" i="39"/>
  <c r="S323" i="39"/>
  <c r="Q136" i="39"/>
  <c r="AC134" i="11" s="1"/>
  <c r="T322" i="39"/>
  <c r="S322" i="39"/>
  <c r="Q66" i="39"/>
  <c r="AC65" i="11" s="1"/>
  <c r="T321" i="39"/>
  <c r="S321" i="39"/>
  <c r="Q360" i="39"/>
  <c r="AC358" i="11" s="1"/>
  <c r="T320" i="39"/>
  <c r="S320" i="39"/>
  <c r="Q355" i="39"/>
  <c r="AC353" i="11" s="1"/>
  <c r="T319" i="39"/>
  <c r="S319" i="39"/>
  <c r="Q65" i="39"/>
  <c r="AC64" i="11" s="1"/>
  <c r="T318" i="39"/>
  <c r="S318" i="39"/>
  <c r="Q130" i="39"/>
  <c r="AC128" i="11" s="1"/>
  <c r="T317" i="39"/>
  <c r="S317" i="39"/>
  <c r="Q330" i="39"/>
  <c r="AC328" i="11" s="1"/>
  <c r="T316" i="39"/>
  <c r="S316" i="39"/>
  <c r="Q231" i="39"/>
  <c r="AC229" i="11" s="1"/>
  <c r="T315" i="39"/>
  <c r="S315" i="39"/>
  <c r="Q403" i="39"/>
  <c r="AC401" i="11" s="1"/>
  <c r="T314" i="39"/>
  <c r="S314" i="39"/>
  <c r="Q387" i="39"/>
  <c r="AC385" i="11" s="1"/>
  <c r="T313" i="39"/>
  <c r="S313" i="39"/>
  <c r="Q97" i="39"/>
  <c r="AC96" i="11" s="1"/>
  <c r="T312" i="39"/>
  <c r="S312" i="39"/>
  <c r="Q82" i="39"/>
  <c r="AC81" i="11" s="1"/>
  <c r="T311" i="39"/>
  <c r="S311" i="39"/>
  <c r="Q64" i="39"/>
  <c r="AC63" i="11" s="1"/>
  <c r="T310" i="39"/>
  <c r="S310" i="39"/>
  <c r="Q63" i="39"/>
  <c r="AC62" i="11" s="1"/>
  <c r="T309" i="39"/>
  <c r="S309" i="39"/>
  <c r="Q411" i="39"/>
  <c r="AC409" i="11" s="1"/>
  <c r="T308" i="39"/>
  <c r="S308" i="39"/>
  <c r="U308" i="39"/>
  <c r="Q62" i="39"/>
  <c r="AC61" i="11" s="1"/>
  <c r="T307" i="39"/>
  <c r="S307" i="39"/>
  <c r="Q21" i="39"/>
  <c r="AC20" i="11" s="1"/>
  <c r="T306" i="39"/>
  <c r="S306" i="39"/>
  <c r="Q20" i="39"/>
  <c r="AC19" i="11" s="1"/>
  <c r="T305" i="39"/>
  <c r="S305" i="39"/>
  <c r="Q19" i="39"/>
  <c r="T304" i="39"/>
  <c r="S304" i="39"/>
  <c r="Q230" i="39"/>
  <c r="AC228" i="11" s="1"/>
  <c r="T303" i="39"/>
  <c r="S303" i="39"/>
  <c r="Q192" i="39"/>
  <c r="AC190" i="11" s="1"/>
  <c r="T302" i="39"/>
  <c r="S302" i="39"/>
  <c r="Q301" i="39"/>
  <c r="AC299" i="11" s="1"/>
  <c r="T301" i="39"/>
  <c r="S301" i="39"/>
  <c r="Q38" i="39"/>
  <c r="AC37" i="11" s="1"/>
  <c r="T300" i="39"/>
  <c r="S300" i="39"/>
  <c r="U300" i="39"/>
  <c r="Q100" i="39"/>
  <c r="AC99" i="11" s="1"/>
  <c r="T299" i="39"/>
  <c r="S299" i="39"/>
  <c r="Q300" i="39"/>
  <c r="AC298" i="11" s="1"/>
  <c r="T298" i="39"/>
  <c r="S298" i="39"/>
  <c r="Q299" i="39"/>
  <c r="AC297" i="11" s="1"/>
  <c r="T297" i="39"/>
  <c r="S297" i="39"/>
  <c r="Q298" i="39"/>
  <c r="AC296" i="11" s="1"/>
  <c r="T296" i="39"/>
  <c r="S296" i="39"/>
  <c r="Q37" i="39"/>
  <c r="AC36" i="11" s="1"/>
  <c r="T295" i="39"/>
  <c r="S295" i="39"/>
  <c r="Q359" i="39"/>
  <c r="AC357" i="11" s="1"/>
  <c r="T294" i="39"/>
  <c r="S294" i="39"/>
  <c r="Q297" i="39"/>
  <c r="AC295" i="11" s="1"/>
  <c r="T293" i="39"/>
  <c r="S293" i="39"/>
  <c r="Q372" i="39"/>
  <c r="AC370" i="11" s="1"/>
  <c r="T292" i="39"/>
  <c r="S292" i="39"/>
  <c r="Q181" i="39"/>
  <c r="AC179" i="11" s="1"/>
  <c r="T291" i="39"/>
  <c r="S291" i="39"/>
  <c r="Q402" i="39"/>
  <c r="AC400" i="11" s="1"/>
  <c r="T290" i="39"/>
  <c r="S290" i="39"/>
  <c r="Q265" i="39"/>
  <c r="AC263" i="11" s="1"/>
  <c r="T289" i="39"/>
  <c r="S289" i="39"/>
  <c r="Q140" i="39"/>
  <c r="AC138" i="11" s="1"/>
  <c r="T288" i="39"/>
  <c r="S288" i="39"/>
  <c r="Q81" i="39"/>
  <c r="AC80" i="11" s="1"/>
  <c r="T287" i="39"/>
  <c r="S287" i="39"/>
  <c r="Q401" i="39"/>
  <c r="AC399" i="11" s="1"/>
  <c r="T286" i="39"/>
  <c r="S286" i="39"/>
  <c r="Q229" i="39"/>
  <c r="AC227" i="11" s="1"/>
  <c r="T285" i="39"/>
  <c r="S285" i="39"/>
  <c r="Q329" i="39"/>
  <c r="AC327" i="11" s="1"/>
  <c r="T284" i="39"/>
  <c r="U284" i="39" s="1"/>
  <c r="S284" i="39"/>
  <c r="Q255" i="39"/>
  <c r="AC253" i="11" s="1"/>
  <c r="T283" i="39"/>
  <c r="S283" i="39"/>
  <c r="Q264" i="39"/>
  <c r="AC262" i="11" s="1"/>
  <c r="T282" i="39"/>
  <c r="S282" i="39"/>
  <c r="Q296" i="39"/>
  <c r="AC294" i="11" s="1"/>
  <c r="T281" i="39"/>
  <c r="S281" i="39"/>
  <c r="Q201" i="39"/>
  <c r="AC199" i="11" s="1"/>
  <c r="T280" i="39"/>
  <c r="S280" i="39"/>
  <c r="Q197" i="39"/>
  <c r="AC195" i="11" s="1"/>
  <c r="T279" i="39"/>
  <c r="S279" i="39"/>
  <c r="Q61" i="39"/>
  <c r="AC60" i="11" s="1"/>
  <c r="T278" i="39"/>
  <c r="S278" i="39"/>
  <c r="Q263" i="39"/>
  <c r="AC261" i="11" s="1"/>
  <c r="T277" i="39"/>
  <c r="S277" i="39"/>
  <c r="Q400" i="39"/>
  <c r="AC398" i="11" s="1"/>
  <c r="T276" i="39"/>
  <c r="S276" i="39"/>
  <c r="U276" i="39" s="1"/>
  <c r="Q328" i="39"/>
  <c r="AC326" i="11" s="1"/>
  <c r="T275" i="39"/>
  <c r="S275" i="39"/>
  <c r="Q365" i="39"/>
  <c r="AC363" i="11" s="1"/>
  <c r="T274" i="39"/>
  <c r="S274" i="39"/>
  <c r="Q295" i="39"/>
  <c r="AC293" i="11" s="1"/>
  <c r="T273" i="39"/>
  <c r="S273" i="39"/>
  <c r="Q228" i="39"/>
  <c r="AC226" i="11" s="1"/>
  <c r="T272" i="39"/>
  <c r="S272" i="39"/>
  <c r="Q227" i="39"/>
  <c r="AC225" i="11" s="1"/>
  <c r="T271" i="39"/>
  <c r="S271" i="39"/>
  <c r="Q60" i="39"/>
  <c r="AC59" i="11" s="1"/>
  <c r="T270" i="39"/>
  <c r="S270" i="39"/>
  <c r="Q226" i="39"/>
  <c r="AC224" i="11" s="1"/>
  <c r="T269" i="39"/>
  <c r="S269" i="39"/>
  <c r="Q135" i="39"/>
  <c r="AC133" i="11" s="1"/>
  <c r="T268" i="39"/>
  <c r="U268" i="39" s="1"/>
  <c r="S268" i="39"/>
  <c r="Q252" i="39"/>
  <c r="AC250" i="11" s="1"/>
  <c r="T267" i="39"/>
  <c r="S267" i="39"/>
  <c r="Q12" i="39"/>
  <c r="AC11" i="11" s="1"/>
  <c r="T266" i="39"/>
  <c r="S266" i="39"/>
  <c r="Q399" i="39"/>
  <c r="AC397" i="11" s="1"/>
  <c r="T265" i="39"/>
  <c r="S265" i="39"/>
  <c r="Q311" i="39"/>
  <c r="AC309" i="11" s="1"/>
  <c r="T264" i="39"/>
  <c r="S264" i="39"/>
  <c r="U264" i="39"/>
  <c r="Q95" i="39"/>
  <c r="AC94" i="11" s="1"/>
  <c r="T263" i="39"/>
  <c r="S263" i="39"/>
  <c r="Q85" i="39"/>
  <c r="AC84" i="11" s="1"/>
  <c r="T262" i="39"/>
  <c r="S262" i="39"/>
  <c r="Q354" i="39"/>
  <c r="AC352" i="11" s="1"/>
  <c r="T261" i="39"/>
  <c r="S261" i="39"/>
  <c r="Q167" i="39"/>
  <c r="AC165" i="11" s="1"/>
  <c r="T260" i="39"/>
  <c r="S260" i="39"/>
  <c r="Q114" i="39"/>
  <c r="AC113" i="11" s="1"/>
  <c r="T259" i="39"/>
  <c r="S259" i="39"/>
  <c r="Q166" i="39"/>
  <c r="AC164" i="11" s="1"/>
  <c r="T258" i="39"/>
  <c r="S258" i="39"/>
  <c r="Q154" i="39"/>
  <c r="AC152" i="11" s="1"/>
  <c r="T257" i="39"/>
  <c r="S257" i="39"/>
  <c r="Q59" i="39"/>
  <c r="AC58" i="11" s="1"/>
  <c r="T256" i="39"/>
  <c r="S256" i="39"/>
  <c r="Q165" i="39"/>
  <c r="AC163" i="11" s="1"/>
  <c r="T255" i="39"/>
  <c r="S255" i="39"/>
  <c r="Q364" i="39"/>
  <c r="AC362" i="11" s="1"/>
  <c r="T254" i="39"/>
  <c r="S254" i="39"/>
  <c r="Q109" i="39"/>
  <c r="AC108" i="11" s="1"/>
  <c r="T253" i="39"/>
  <c r="S253" i="39"/>
  <c r="Q11" i="39"/>
  <c r="AC10" i="11" s="1"/>
  <c r="T252" i="39"/>
  <c r="S252" i="39"/>
  <c r="U252" i="39" s="1"/>
  <c r="Q225" i="39"/>
  <c r="AC223" i="11" s="1"/>
  <c r="T251" i="39"/>
  <c r="S251" i="39"/>
  <c r="Q224" i="39"/>
  <c r="AC222" i="11" s="1"/>
  <c r="T250" i="39"/>
  <c r="S250" i="39"/>
  <c r="Q223" i="39"/>
  <c r="AC221" i="11" s="1"/>
  <c r="T249" i="39"/>
  <c r="S249" i="39"/>
  <c r="Q222" i="39"/>
  <c r="AC220" i="11" s="1"/>
  <c r="T248" i="39"/>
  <c r="S248" i="39"/>
  <c r="Q221" i="39"/>
  <c r="AC219" i="11" s="1"/>
  <c r="T247" i="39"/>
  <c r="S247" i="39"/>
  <c r="Q220" i="39"/>
  <c r="AC218" i="11" s="1"/>
  <c r="T246" i="39"/>
  <c r="S246" i="39"/>
  <c r="Q18" i="39"/>
  <c r="AC17" i="11" s="1"/>
  <c r="T245" i="39"/>
  <c r="S245" i="39"/>
  <c r="Q36" i="39"/>
  <c r="AC35" i="11" s="1"/>
  <c r="T244" i="39"/>
  <c r="S244" i="39"/>
  <c r="U244" i="39" s="1"/>
  <c r="Q35" i="39"/>
  <c r="AC34" i="11" s="1"/>
  <c r="T243" i="39"/>
  <c r="S243" i="39"/>
  <c r="Q34" i="39"/>
  <c r="AC33" i="11" s="1"/>
  <c r="T242" i="39"/>
  <c r="S242" i="39"/>
  <c r="Q219" i="39"/>
  <c r="AC217" i="11" s="1"/>
  <c r="T241" i="39"/>
  <c r="S241" i="39"/>
  <c r="Q196" i="39"/>
  <c r="AC194" i="11" s="1"/>
  <c r="T240" i="39"/>
  <c r="S240" i="39"/>
  <c r="Q155" i="39"/>
  <c r="AC153" i="11" s="1"/>
  <c r="T239" i="39"/>
  <c r="S239" i="39"/>
  <c r="Q164" i="39"/>
  <c r="AC162" i="11" s="1"/>
  <c r="T238" i="39"/>
  <c r="S238" i="39"/>
  <c r="Q251" i="39"/>
  <c r="AC249" i="11" s="1"/>
  <c r="T237" i="39"/>
  <c r="S237" i="39"/>
  <c r="Q101" i="39"/>
  <c r="AC100" i="11" s="1"/>
  <c r="T236" i="39"/>
  <c r="S236" i="39"/>
  <c r="U236" i="39"/>
  <c r="Q152" i="39"/>
  <c r="AC150" i="11" s="1"/>
  <c r="T235" i="39"/>
  <c r="S235" i="39"/>
  <c r="Q58" i="39"/>
  <c r="AC57" i="11" s="1"/>
  <c r="T234" i="39"/>
  <c r="S234" i="39"/>
  <c r="Q84" i="39"/>
  <c r="AC83" i="11" s="1"/>
  <c r="T233" i="39"/>
  <c r="S233" i="39"/>
  <c r="Q242" i="39"/>
  <c r="AC240" i="11" s="1"/>
  <c r="T232" i="39"/>
  <c r="S232" i="39"/>
  <c r="Q294" i="39"/>
  <c r="AC292" i="11" s="1"/>
  <c r="T231" i="39"/>
  <c r="S231" i="39"/>
  <c r="Q293" i="39"/>
  <c r="AC291" i="11" s="1"/>
  <c r="T230" i="39"/>
  <c r="S230" i="39"/>
  <c r="Q151" i="39"/>
  <c r="AC149" i="11" s="1"/>
  <c r="T229" i="39"/>
  <c r="S229" i="39"/>
  <c r="Q33" i="39"/>
  <c r="AC32" i="11" s="1"/>
  <c r="T228" i="39"/>
  <c r="S228" i="39"/>
  <c r="U228" i="39" s="1"/>
  <c r="Q262" i="39"/>
  <c r="AC260" i="11" s="1"/>
  <c r="T227" i="39"/>
  <c r="S227" i="39"/>
  <c r="Q187" i="39"/>
  <c r="AC185" i="11" s="1"/>
  <c r="T226" i="39"/>
  <c r="S226" i="39"/>
  <c r="Q327" i="39"/>
  <c r="AC325" i="11" s="1"/>
  <c r="T225" i="39"/>
  <c r="S225" i="39"/>
  <c r="Q15" i="39"/>
  <c r="AC14" i="11" s="1"/>
  <c r="T224" i="39"/>
  <c r="S224" i="39"/>
  <c r="Q17" i="39"/>
  <c r="AC16" i="11" s="1"/>
  <c r="T223" i="39"/>
  <c r="S223" i="39"/>
  <c r="Q292" i="39"/>
  <c r="AC290" i="11" s="1"/>
  <c r="T222" i="39"/>
  <c r="S222" i="39"/>
  <c r="Q371" i="39"/>
  <c r="AC369" i="11" s="1"/>
  <c r="T221" i="39"/>
  <c r="S221" i="39"/>
  <c r="Q193" i="39"/>
  <c r="AC191" i="11" s="1"/>
  <c r="T220" i="39"/>
  <c r="S220" i="39"/>
  <c r="Q386" i="39"/>
  <c r="AC384" i="11" s="1"/>
  <c r="T219" i="39"/>
  <c r="S219" i="39"/>
  <c r="Q57" i="39"/>
  <c r="AC56" i="11" s="1"/>
  <c r="T218" i="39"/>
  <c r="S218" i="39"/>
  <c r="Q163" i="39"/>
  <c r="AC161" i="11" s="1"/>
  <c r="T217" i="39"/>
  <c r="S217" i="39"/>
  <c r="Q186" i="39"/>
  <c r="AC184" i="11" s="1"/>
  <c r="T216" i="39"/>
  <c r="S216" i="39"/>
  <c r="Q56" i="39"/>
  <c r="AC55" i="11" s="1"/>
  <c r="T215" i="39"/>
  <c r="S215" i="39"/>
  <c r="Q241" i="39"/>
  <c r="AC239" i="11" s="1"/>
  <c r="T214" i="39"/>
  <c r="S214" i="39"/>
  <c r="Q25" i="39"/>
  <c r="AC24" i="11" s="1"/>
  <c r="T213" i="39"/>
  <c r="S213" i="39"/>
  <c r="Q250" i="39"/>
  <c r="AC248" i="11" s="1"/>
  <c r="T212" i="39"/>
  <c r="S212" i="39"/>
  <c r="Q55" i="39"/>
  <c r="AC54" i="11" s="1"/>
  <c r="T211" i="39"/>
  <c r="S211" i="39"/>
  <c r="Q54" i="39"/>
  <c r="AC53" i="11" s="1"/>
  <c r="T210" i="39"/>
  <c r="S210" i="39"/>
  <c r="Q53" i="39"/>
  <c r="AC52" i="11" s="1"/>
  <c r="T209" i="39"/>
  <c r="S209" i="39"/>
  <c r="Q326" i="39"/>
  <c r="AC324" i="11" s="1"/>
  <c r="T208" i="39"/>
  <c r="S208" i="39"/>
  <c r="Q291" i="39"/>
  <c r="AC289" i="11" s="1"/>
  <c r="T207" i="39"/>
  <c r="S207" i="39"/>
  <c r="Q353" i="39"/>
  <c r="AC351" i="11" s="1"/>
  <c r="T206" i="39"/>
  <c r="S206" i="39"/>
  <c r="Q290" i="39"/>
  <c r="AC288" i="11" s="1"/>
  <c r="T205" i="39"/>
  <c r="S205" i="39"/>
  <c r="Q352" i="39"/>
  <c r="AC350" i="11" s="1"/>
  <c r="T204" i="39"/>
  <c r="S204" i="39"/>
  <c r="Q128" i="39"/>
  <c r="T203" i="39"/>
  <c r="S203" i="39"/>
  <c r="Q289" i="39"/>
  <c r="AC287" i="11" s="1"/>
  <c r="T202" i="39"/>
  <c r="S202" i="39"/>
  <c r="Q370" i="39"/>
  <c r="AC368" i="11" s="1"/>
  <c r="T201" i="39"/>
  <c r="S201" i="39"/>
  <c r="Q398" i="39"/>
  <c r="AC396" i="11" s="1"/>
  <c r="T200" i="39"/>
  <c r="S200" i="39"/>
  <c r="Q351" i="39"/>
  <c r="AC349" i="11" s="1"/>
  <c r="T199" i="39"/>
  <c r="S199" i="39"/>
  <c r="Q288" i="39"/>
  <c r="AC286" i="11" s="1"/>
  <c r="T198" i="39"/>
  <c r="S198" i="39"/>
  <c r="Q87" i="39"/>
  <c r="AC86" i="11" s="1"/>
  <c r="T197" i="39"/>
  <c r="S197" i="39"/>
  <c r="Q388" i="39"/>
  <c r="AC386" i="11" s="1"/>
  <c r="T196" i="39"/>
  <c r="S196" i="39"/>
  <c r="U196" i="39" s="1"/>
  <c r="Q261" i="39"/>
  <c r="AC259" i="11" s="1"/>
  <c r="T195" i="39"/>
  <c r="S195" i="39"/>
  <c r="Q350" i="39"/>
  <c r="AC348" i="11" s="1"/>
  <c r="T194" i="39"/>
  <c r="S194" i="39"/>
  <c r="Q162" i="39"/>
  <c r="AC160" i="11" s="1"/>
  <c r="T193" i="39"/>
  <c r="S193" i="39"/>
  <c r="Q124" i="39"/>
  <c r="AC123" i="11" s="1"/>
  <c r="T192" i="39"/>
  <c r="S192" i="39"/>
  <c r="Q10" i="39"/>
  <c r="AC9" i="11" s="1"/>
  <c r="T191" i="39"/>
  <c r="S191" i="39"/>
  <c r="Q269" i="39"/>
  <c r="AC267" i="11" s="1"/>
  <c r="T190" i="39"/>
  <c r="S190" i="39"/>
  <c r="Q80" i="39"/>
  <c r="AC79" i="11" s="1"/>
  <c r="T189" i="39"/>
  <c r="S189" i="39"/>
  <c r="Q240" i="39"/>
  <c r="AC238" i="11" s="1"/>
  <c r="T188" i="39"/>
  <c r="S188" i="39"/>
  <c r="Q239" i="39"/>
  <c r="AC237" i="11" s="1"/>
  <c r="T187" i="39"/>
  <c r="S187" i="39"/>
  <c r="Q218" i="39"/>
  <c r="AC216" i="11" s="1"/>
  <c r="T186" i="39"/>
  <c r="S186" i="39"/>
  <c r="Q325" i="39"/>
  <c r="AC323" i="11" s="1"/>
  <c r="T185" i="39"/>
  <c r="S185" i="39"/>
  <c r="Q200" i="39"/>
  <c r="AC198" i="11" s="1"/>
  <c r="T184" i="39"/>
  <c r="S184" i="39"/>
  <c r="Q287" i="39"/>
  <c r="AC285" i="11" s="1"/>
  <c r="T183" i="39"/>
  <c r="S183" i="39"/>
  <c r="Q286" i="39"/>
  <c r="AC284" i="11" s="1"/>
  <c r="T182" i="39"/>
  <c r="S182" i="39"/>
  <c r="Q285" i="39"/>
  <c r="AC283" i="11" s="1"/>
  <c r="T181" i="39"/>
  <c r="S181" i="39"/>
  <c r="Q118" i="39"/>
  <c r="AC117" i="11" s="1"/>
  <c r="T180" i="39"/>
  <c r="S180" i="39"/>
  <c r="Q363" i="39"/>
  <c r="AC361" i="11" s="1"/>
  <c r="T179" i="39"/>
  <c r="S179" i="39"/>
  <c r="Q117" i="39"/>
  <c r="AC116" i="11" s="1"/>
  <c r="T178" i="39"/>
  <c r="S178" i="39"/>
  <c r="Q150" i="39"/>
  <c r="AC148" i="11" s="1"/>
  <c r="T177" i="39"/>
  <c r="S177" i="39"/>
  <c r="Q94" i="39"/>
  <c r="AC93" i="11" s="1"/>
  <c r="T176" i="39"/>
  <c r="S176" i="39"/>
  <c r="Q93" i="39"/>
  <c r="AC92" i="11" s="1"/>
  <c r="T175" i="39"/>
  <c r="S175" i="39"/>
  <c r="Q238" i="39"/>
  <c r="AC236" i="11" s="1"/>
  <c r="T174" i="39"/>
  <c r="S174" i="39"/>
  <c r="Q78" i="39"/>
  <c r="AC77" i="11" s="1"/>
  <c r="T173" i="39"/>
  <c r="S173" i="39"/>
  <c r="Q358" i="39"/>
  <c r="AC356" i="11" s="1"/>
  <c r="T172" i="39"/>
  <c r="S172" i="39"/>
  <c r="Q180" i="39"/>
  <c r="AC178" i="11" s="1"/>
  <c r="T171" i="39"/>
  <c r="S171" i="39"/>
  <c r="Q199" i="39"/>
  <c r="AC197" i="11" s="1"/>
  <c r="T170" i="39"/>
  <c r="S170" i="39"/>
  <c r="Q324" i="39"/>
  <c r="AC322" i="11" s="1"/>
  <c r="T169" i="39"/>
  <c r="S169" i="39"/>
  <c r="Q323" i="39"/>
  <c r="AC321" i="11" s="1"/>
  <c r="T168" i="39"/>
  <c r="S168" i="39"/>
  <c r="Q139" i="39"/>
  <c r="AC137" i="11" s="1"/>
  <c r="T167" i="39"/>
  <c r="S167" i="39"/>
  <c r="Q32" i="39"/>
  <c r="AC31" i="11" s="1"/>
  <c r="T166" i="39"/>
  <c r="S166" i="39"/>
  <c r="Q217" i="39"/>
  <c r="AC215" i="11" s="1"/>
  <c r="T165" i="39"/>
  <c r="S165" i="39"/>
  <c r="Q31" i="39"/>
  <c r="AC30" i="11" s="1"/>
  <c r="T164" i="39"/>
  <c r="S164" i="39"/>
  <c r="Q284" i="39"/>
  <c r="AC282" i="11" s="1"/>
  <c r="T163" i="39"/>
  <c r="S163" i="39"/>
  <c r="Q161" i="39"/>
  <c r="AC159" i="11" s="1"/>
  <c r="T162" i="39"/>
  <c r="S162" i="39"/>
  <c r="Q90" i="39"/>
  <c r="AC89" i="11" s="1"/>
  <c r="T161" i="39"/>
  <c r="S161" i="39"/>
  <c r="Q216" i="39"/>
  <c r="AC214" i="11" s="1"/>
  <c r="T160" i="39"/>
  <c r="S160" i="39"/>
  <c r="Q191" i="39"/>
  <c r="AC189" i="11" s="1"/>
  <c r="T159" i="39"/>
  <c r="S159" i="39"/>
  <c r="Q52" i="39"/>
  <c r="AC51" i="11" s="1"/>
  <c r="T158" i="39"/>
  <c r="S158" i="39"/>
  <c r="Q397" i="39"/>
  <c r="AC395" i="11" s="1"/>
  <c r="T157" i="39"/>
  <c r="S157" i="39"/>
  <c r="Q51" i="39"/>
  <c r="AC50" i="11" s="1"/>
  <c r="T156" i="39"/>
  <c r="S156" i="39"/>
  <c r="Q245" i="39"/>
  <c r="AC243" i="11" s="1"/>
  <c r="T155" i="39"/>
  <c r="S155" i="39"/>
  <c r="Q349" i="39"/>
  <c r="AC347" i="11" s="1"/>
  <c r="T154" i="39"/>
  <c r="S154" i="39"/>
  <c r="Q348" i="39"/>
  <c r="AC346" i="11" s="1"/>
  <c r="T153" i="39"/>
  <c r="S153" i="39"/>
  <c r="Q283" i="39"/>
  <c r="AC281" i="11" s="1"/>
  <c r="T152" i="39"/>
  <c r="S152" i="39"/>
  <c r="Q9" i="39"/>
  <c r="AC8" i="11" s="1"/>
  <c r="T151" i="39"/>
  <c r="S151" i="39"/>
  <c r="Q215" i="39"/>
  <c r="AC213" i="11" s="1"/>
  <c r="T150" i="39"/>
  <c r="S150" i="39"/>
  <c r="Q214" i="39"/>
  <c r="AC212" i="11" s="1"/>
  <c r="T149" i="39"/>
  <c r="S149" i="39"/>
  <c r="Q8" i="39"/>
  <c r="AC7" i="11" s="1"/>
  <c r="T148" i="39"/>
  <c r="S148" i="39"/>
  <c r="Q282" i="39"/>
  <c r="AC280" i="11" s="1"/>
  <c r="T147" i="39"/>
  <c r="S147" i="39"/>
  <c r="Q108" i="39"/>
  <c r="AC107" i="11" s="1"/>
  <c r="T146" i="39"/>
  <c r="S146" i="39"/>
  <c r="Q24" i="39"/>
  <c r="AC23" i="11" s="1"/>
  <c r="T145" i="39"/>
  <c r="S145" i="39"/>
  <c r="Q50" i="39"/>
  <c r="AC49" i="11" s="1"/>
  <c r="T144" i="39"/>
  <c r="S144" i="39"/>
  <c r="Q347" i="39"/>
  <c r="AC345" i="11" s="1"/>
  <c r="T143" i="39"/>
  <c r="S143" i="39"/>
  <c r="Q322" i="39"/>
  <c r="AC320" i="11" s="1"/>
  <c r="T142" i="39"/>
  <c r="S142" i="39"/>
  <c r="Q281" i="39"/>
  <c r="AC279" i="11" s="1"/>
  <c r="T141" i="39"/>
  <c r="S141" i="39"/>
  <c r="Q362" i="39"/>
  <c r="AC360" i="11" s="1"/>
  <c r="T140" i="39"/>
  <c r="S140" i="39"/>
  <c r="Q160" i="39"/>
  <c r="AC158" i="11" s="1"/>
  <c r="T139" i="39"/>
  <c r="S139" i="39"/>
  <c r="Q107" i="39"/>
  <c r="AC106" i="11" s="1"/>
  <c r="T138" i="39"/>
  <c r="S138" i="39"/>
  <c r="Q149" i="39"/>
  <c r="AC147" i="11" s="1"/>
  <c r="T137" i="39"/>
  <c r="S137" i="39"/>
  <c r="Q185" i="39"/>
  <c r="AC183" i="11" s="1"/>
  <c r="T136" i="39"/>
  <c r="S136" i="39"/>
  <c r="Q106" i="39"/>
  <c r="AC105" i="11" s="1"/>
  <c r="T135" i="39"/>
  <c r="S135" i="39"/>
  <c r="Q280" i="39"/>
  <c r="AC278" i="11" s="1"/>
  <c r="T134" i="39"/>
  <c r="S134" i="39"/>
  <c r="Q79" i="39"/>
  <c r="AC78" i="11" s="1"/>
  <c r="T133" i="39"/>
  <c r="S133" i="39"/>
  <c r="Q30" i="39"/>
  <c r="AC29" i="11" s="1"/>
  <c r="T132" i="39"/>
  <c r="S132" i="39"/>
  <c r="Q148" i="39"/>
  <c r="AC146" i="11" s="1"/>
  <c r="T131" i="39"/>
  <c r="S131" i="39"/>
  <c r="Q147" i="39"/>
  <c r="AC145" i="11" s="1"/>
  <c r="T130" i="39"/>
  <c r="S130" i="39"/>
  <c r="Q279" i="39"/>
  <c r="AC277" i="11" s="1"/>
  <c r="T129" i="39"/>
  <c r="S129" i="39"/>
  <c r="Q213" i="39"/>
  <c r="AC211" i="11" s="1"/>
  <c r="T128" i="39"/>
  <c r="S128" i="39"/>
  <c r="Q14" i="39"/>
  <c r="AC13" i="11" s="1"/>
  <c r="T127" i="39"/>
  <c r="S127" i="39"/>
  <c r="Q278" i="39"/>
  <c r="AC276" i="11" s="1"/>
  <c r="T126" i="39"/>
  <c r="S126" i="39"/>
  <c r="Q7" i="39"/>
  <c r="AC6" i="11" s="1"/>
  <c r="T125" i="39"/>
  <c r="S125" i="39"/>
  <c r="Q159" i="39"/>
  <c r="AC157" i="11" s="1"/>
  <c r="T124" i="39"/>
  <c r="S124" i="39"/>
  <c r="Q346" i="39"/>
  <c r="AC344" i="11" s="1"/>
  <c r="T123" i="39"/>
  <c r="S123" i="39"/>
  <c r="Q410" i="39"/>
  <c r="AC408" i="11" s="1"/>
  <c r="T122" i="39"/>
  <c r="S122" i="39"/>
  <c r="Q86" i="39"/>
  <c r="AC85" i="11" s="1"/>
  <c r="T121" i="39"/>
  <c r="S121" i="39"/>
  <c r="Q249" i="39"/>
  <c r="AC247" i="11" s="1"/>
  <c r="T120" i="39"/>
  <c r="S120" i="39"/>
  <c r="Q377" i="39"/>
  <c r="AC375" i="11" s="1"/>
  <c r="T119" i="39"/>
  <c r="S119" i="39"/>
  <c r="Q174" i="39"/>
  <c r="AC172" i="11" s="1"/>
  <c r="T118" i="39"/>
  <c r="S118" i="39"/>
  <c r="Q173" i="39"/>
  <c r="AC171" i="11" s="1"/>
  <c r="T117" i="39"/>
  <c r="S117" i="39"/>
  <c r="Q345" i="39"/>
  <c r="AC343" i="11" s="1"/>
  <c r="T116" i="39"/>
  <c r="S116" i="39"/>
  <c r="Q49" i="39"/>
  <c r="AC48" i="11" s="1"/>
  <c r="T115" i="39"/>
  <c r="S115" i="39"/>
  <c r="Q212" i="39"/>
  <c r="AC210" i="11" s="1"/>
  <c r="T114" i="39"/>
  <c r="S114" i="39"/>
  <c r="Q102" i="39"/>
  <c r="AC101" i="11" s="1"/>
  <c r="T113" i="39"/>
  <c r="S113" i="39"/>
  <c r="Q244" i="39"/>
  <c r="AC242" i="11" s="1"/>
  <c r="T112" i="39"/>
  <c r="S112" i="39"/>
  <c r="Q138" i="39"/>
  <c r="AC136" i="11" s="1"/>
  <c r="T111" i="39"/>
  <c r="S111" i="39"/>
  <c r="Q113" i="39"/>
  <c r="AC112" i="11" s="1"/>
  <c r="T110" i="39"/>
  <c r="S110" i="39"/>
  <c r="Q83" i="39"/>
  <c r="AC82" i="11" s="1"/>
  <c r="T109" i="39"/>
  <c r="S109" i="39"/>
  <c r="Q158" i="39"/>
  <c r="AC156" i="11" s="1"/>
  <c r="T108" i="39"/>
  <c r="S108" i="39"/>
  <c r="Q134" i="39"/>
  <c r="AC132" i="11" s="1"/>
  <c r="T107" i="39"/>
  <c r="S107" i="39"/>
  <c r="Q172" i="39"/>
  <c r="AC170" i="11" s="1"/>
  <c r="T106" i="39"/>
  <c r="S106" i="39"/>
  <c r="Q211" i="39"/>
  <c r="AC209" i="11" s="1"/>
  <c r="T105" i="39"/>
  <c r="S105" i="39"/>
  <c r="Q260" i="39"/>
  <c r="AC258" i="11" s="1"/>
  <c r="T104" i="39"/>
  <c r="S104" i="39"/>
  <c r="Q396" i="39"/>
  <c r="AC394" i="11" s="1"/>
  <c r="T103" i="39"/>
  <c r="S103" i="39"/>
  <c r="Q414" i="39"/>
  <c r="AC412" i="11" s="1"/>
  <c r="T102" i="39"/>
  <c r="S102" i="39"/>
  <c r="Q259" i="39"/>
  <c r="AC257" i="11" s="1"/>
  <c r="T101" i="39"/>
  <c r="S101" i="39"/>
  <c r="Q344" i="39"/>
  <c r="T100" i="39"/>
  <c r="S100" i="39"/>
  <c r="Q195" i="39"/>
  <c r="AC193" i="11" s="1"/>
  <c r="T99" i="39"/>
  <c r="S99" i="39"/>
  <c r="Q321" i="39"/>
  <c r="AC319" i="11" s="1"/>
  <c r="T98" i="39"/>
  <c r="S98" i="39"/>
  <c r="Q343" i="39"/>
  <c r="AC341" i="11" s="1"/>
  <c r="T97" i="39"/>
  <c r="S97" i="39"/>
  <c r="Q210" i="39"/>
  <c r="AC208" i="11" s="1"/>
  <c r="T96" i="39"/>
  <c r="S96" i="39"/>
  <c r="Q248" i="39"/>
  <c r="T95" i="39"/>
  <c r="S95" i="39"/>
  <c r="Q395" i="39"/>
  <c r="AC393" i="11" s="1"/>
  <c r="T94" i="39"/>
  <c r="S94" i="39"/>
  <c r="Q277" i="39"/>
  <c r="AC275" i="11" s="1"/>
  <c r="T93" i="39"/>
  <c r="S93" i="39"/>
  <c r="Q394" i="39"/>
  <c r="AC392" i="11" s="1"/>
  <c r="T92" i="39"/>
  <c r="S92" i="39"/>
  <c r="Q409" i="39"/>
  <c r="AC407" i="11" s="1"/>
  <c r="T91" i="39"/>
  <c r="S91" i="39"/>
  <c r="Q48" i="39"/>
  <c r="AC47" i="11" s="1"/>
  <c r="T90" i="39"/>
  <c r="S90" i="39"/>
  <c r="Q393" i="39"/>
  <c r="AC391" i="11" s="1"/>
  <c r="T89" i="39"/>
  <c r="S89" i="39"/>
  <c r="Q392" i="39"/>
  <c r="AC390" i="11" s="1"/>
  <c r="T88" i="39"/>
  <c r="S88" i="39"/>
  <c r="Q391" i="39"/>
  <c r="AC389" i="11" s="1"/>
  <c r="T87" i="39"/>
  <c r="S87" i="39"/>
  <c r="Q47" i="39"/>
  <c r="AC46" i="11" s="1"/>
  <c r="T86" i="39"/>
  <c r="S86" i="39"/>
  <c r="Q342" i="39"/>
  <c r="AC340" i="11" s="1"/>
  <c r="T85" i="39"/>
  <c r="S85" i="39"/>
  <c r="Q46" i="39"/>
  <c r="AC45" i="11" s="1"/>
  <c r="T84" i="39"/>
  <c r="S84" i="39"/>
  <c r="Q310" i="39"/>
  <c r="AC308" i="11" s="1"/>
  <c r="T83" i="39"/>
  <c r="S83" i="39"/>
  <c r="Q209" i="39"/>
  <c r="AC207" i="11" s="1"/>
  <c r="T82" i="39"/>
  <c r="S82" i="39"/>
  <c r="Q77" i="39"/>
  <c r="AC76" i="11" s="1"/>
  <c r="T81" i="39"/>
  <c r="S81" i="39"/>
  <c r="Q89" i="39"/>
  <c r="AC88" i="11" s="1"/>
  <c r="T80" i="39"/>
  <c r="S80" i="39"/>
  <c r="Q247" i="39"/>
  <c r="AC245" i="11" s="1"/>
  <c r="T79" i="39"/>
  <c r="S79" i="39"/>
  <c r="Q357" i="39"/>
  <c r="AC355" i="11" s="1"/>
  <c r="T78" i="39"/>
  <c r="S78" i="39"/>
  <c r="Q146" i="39"/>
  <c r="AC144" i="11" s="1"/>
  <c r="T77" i="39"/>
  <c r="S77" i="39"/>
  <c r="Q45" i="39"/>
  <c r="AC44" i="11" s="1"/>
  <c r="T76" i="39"/>
  <c r="S76" i="39"/>
  <c r="Q208" i="39"/>
  <c r="AC206" i="11" s="1"/>
  <c r="T75" i="39"/>
  <c r="S75" i="39"/>
  <c r="Q44" i="39"/>
  <c r="AC43" i="11" s="1"/>
  <c r="T74" i="39"/>
  <c r="S74" i="39"/>
  <c r="Q382" i="39"/>
  <c r="AC380" i="11" s="1"/>
  <c r="T73" i="39"/>
  <c r="S73" i="39"/>
  <c r="Q43" i="39"/>
  <c r="AC42" i="11" s="1"/>
  <c r="T72" i="39"/>
  <c r="S72" i="39"/>
  <c r="Q29" i="39"/>
  <c r="AC28" i="11" s="1"/>
  <c r="T71" i="39"/>
  <c r="S71" i="39"/>
  <c r="Q28" i="39"/>
  <c r="AC27" i="11" s="1"/>
  <c r="T70" i="39"/>
  <c r="S70" i="39"/>
  <c r="Q276" i="39"/>
  <c r="AC274" i="11" s="1"/>
  <c r="T69" i="39"/>
  <c r="S69" i="39"/>
  <c r="Q123" i="39"/>
  <c r="AC122" i="11" s="1"/>
  <c r="T68" i="39"/>
  <c r="S68" i="39"/>
  <c r="Q157" i="39"/>
  <c r="AC155" i="11" s="1"/>
  <c r="T67" i="39"/>
  <c r="S67" i="39"/>
  <c r="Q320" i="39"/>
  <c r="T66" i="39"/>
  <c r="S66" i="39"/>
  <c r="Q246" i="39"/>
  <c r="AC244" i="11" s="1"/>
  <c r="T65" i="39"/>
  <c r="S65" i="39"/>
  <c r="Q413" i="39"/>
  <c r="AC411" i="11" s="1"/>
  <c r="T64" i="39"/>
  <c r="S64" i="39"/>
  <c r="Q179" i="39"/>
  <c r="AC177" i="11" s="1"/>
  <c r="T63" i="39"/>
  <c r="S63" i="39"/>
  <c r="Q105" i="39"/>
  <c r="AC104" i="11" s="1"/>
  <c r="T62" i="39"/>
  <c r="S62" i="39"/>
  <c r="Q96" i="39"/>
  <c r="AC95" i="11" s="1"/>
  <c r="Q381" i="39"/>
  <c r="AC379" i="11" s="1"/>
  <c r="T60" i="39"/>
  <c r="S60" i="39"/>
  <c r="Q178" i="39"/>
  <c r="AC176" i="11" s="1"/>
  <c r="T59" i="39"/>
  <c r="S59" i="39"/>
  <c r="Q369" i="39"/>
  <c r="AC367" i="11" s="1"/>
  <c r="T58" i="39"/>
  <c r="S58" i="39"/>
  <c r="Q412" i="39"/>
  <c r="AC410" i="11" s="1"/>
  <c r="T57" i="39"/>
  <c r="S57" i="39"/>
  <c r="U57" i="39" s="1"/>
  <c r="Q104" i="39"/>
  <c r="AC103" i="11" s="1"/>
  <c r="T56" i="39"/>
  <c r="S56" i="39"/>
  <c r="Q171" i="39"/>
  <c r="AC169" i="11" s="1"/>
  <c r="T55" i="39"/>
  <c r="S55" i="39"/>
  <c r="Q27" i="39"/>
  <c r="AC26" i="11" s="1"/>
  <c r="T54" i="39"/>
  <c r="S54" i="39"/>
  <c r="Q145" i="39"/>
  <c r="AC143" i="11" s="1"/>
  <c r="T53" i="39"/>
  <c r="S53" i="39"/>
  <c r="U53" i="39" s="1"/>
  <c r="Q16" i="39"/>
  <c r="AC15" i="11" s="1"/>
  <c r="T52" i="39"/>
  <c r="S52" i="39"/>
  <c r="Q243" i="39"/>
  <c r="AC241" i="11" s="1"/>
  <c r="T51" i="39"/>
  <c r="S51" i="39"/>
  <c r="Q380" i="39"/>
  <c r="AC378" i="11" s="1"/>
  <c r="T50" i="39"/>
  <c r="S50" i="39"/>
  <c r="Q99" i="39"/>
  <c r="AC98" i="11" s="1"/>
  <c r="T49" i="39"/>
  <c r="S49" i="39"/>
  <c r="Q125" i="39"/>
  <c r="AC124" i="11" s="1"/>
  <c r="T48" i="39"/>
  <c r="S48" i="39"/>
  <c r="Q23" i="39"/>
  <c r="AC22" i="11" s="1"/>
  <c r="T47" i="39"/>
  <c r="S47" i="39"/>
  <c r="Q177" i="39"/>
  <c r="AC175" i="11" s="1"/>
  <c r="T46" i="39"/>
  <c r="S46" i="39"/>
  <c r="Q184" i="39"/>
  <c r="AC182" i="11" s="1"/>
  <c r="T45" i="39"/>
  <c r="S45" i="39"/>
  <c r="Q275" i="39"/>
  <c r="AC273" i="11" s="1"/>
  <c r="T44" i="39"/>
  <c r="S44" i="39"/>
  <c r="Q385" i="39"/>
  <c r="AC383" i="11" s="1"/>
  <c r="T43" i="39"/>
  <c r="S43" i="39"/>
  <c r="Q190" i="39"/>
  <c r="AC188" i="11" s="1"/>
  <c r="T42" i="39"/>
  <c r="S42" i="39"/>
  <c r="Q189" i="39"/>
  <c r="AC187" i="11" s="1"/>
  <c r="T41" i="39"/>
  <c r="S41" i="39"/>
  <c r="Q274" i="39"/>
  <c r="AC272" i="11" s="1"/>
  <c r="T40" i="39"/>
  <c r="S40" i="39"/>
  <c r="Q120" i="39"/>
  <c r="AC119" i="11" s="1"/>
  <c r="T39" i="39"/>
  <c r="S39" i="39"/>
  <c r="Q170" i="39"/>
  <c r="AC168" i="11" s="1"/>
  <c r="T38" i="39"/>
  <c r="S38" i="39"/>
  <c r="Q133" i="39"/>
  <c r="AC131" i="11" s="1"/>
  <c r="T37" i="39"/>
  <c r="S37" i="39"/>
  <c r="Q273" i="39"/>
  <c r="AC271" i="11" s="1"/>
  <c r="T36" i="39"/>
  <c r="S36" i="39"/>
  <c r="Q75" i="39"/>
  <c r="AC74" i="11" s="1"/>
  <c r="T35" i="39"/>
  <c r="S35" i="39"/>
  <c r="Q207" i="39"/>
  <c r="AC205" i="11" s="1"/>
  <c r="T34" i="39"/>
  <c r="S34" i="39"/>
  <c r="Q98" i="39"/>
  <c r="AC97" i="11" s="1"/>
  <c r="T33" i="39"/>
  <c r="S33" i="39"/>
  <c r="Q194" i="39"/>
  <c r="AC192" i="11" s="1"/>
  <c r="T32" i="39"/>
  <c r="S32" i="39"/>
  <c r="Q319" i="39"/>
  <c r="AC317" i="11" s="1"/>
  <c r="T31" i="39"/>
  <c r="S31" i="39"/>
  <c r="Q318" i="39"/>
  <c r="AC316" i="11" s="1"/>
  <c r="T30" i="39"/>
  <c r="S30" i="39"/>
  <c r="Q317" i="39"/>
  <c r="AC315" i="11" s="1"/>
  <c r="T29" i="39"/>
  <c r="S29" i="39"/>
  <c r="Q316" i="39"/>
  <c r="AC314" i="11" s="1"/>
  <c r="T28" i="39"/>
  <c r="S28" i="39"/>
  <c r="Q258" i="39"/>
  <c r="AC256" i="11" s="1"/>
  <c r="T27" i="39"/>
  <c r="S27" i="39"/>
  <c r="Q272" i="39"/>
  <c r="AC270" i="11" s="1"/>
  <c r="T26" i="39"/>
  <c r="S26" i="39"/>
  <c r="Q111" i="39"/>
  <c r="AC110" i="11" s="1"/>
  <c r="T25" i="39"/>
  <c r="S25" i="39"/>
  <c r="Q257" i="39"/>
  <c r="AC255" i="11" s="1"/>
  <c r="T24" i="39"/>
  <c r="S24" i="39"/>
  <c r="Q206" i="39"/>
  <c r="AC204" i="11" s="1"/>
  <c r="T23" i="39"/>
  <c r="S23" i="39"/>
  <c r="Q144" i="39"/>
  <c r="AC142" i="11" s="1"/>
  <c r="T22" i="39"/>
  <c r="S22" i="39"/>
  <c r="Q341" i="39"/>
  <c r="AC339" i="11" s="1"/>
  <c r="T21" i="39"/>
  <c r="S21" i="39"/>
  <c r="Q92" i="39"/>
  <c r="AC91" i="11" s="1"/>
  <c r="T20" i="39"/>
  <c r="S20" i="39"/>
  <c r="Q205" i="39"/>
  <c r="AC203" i="11" s="1"/>
  <c r="T19" i="39"/>
  <c r="S19" i="39"/>
  <c r="Q127" i="39"/>
  <c r="AC125" i="11" s="1"/>
  <c r="T18" i="39"/>
  <c r="S18" i="39"/>
  <c r="Q204" i="39"/>
  <c r="AC202" i="11" s="1"/>
  <c r="T17" i="39"/>
  <c r="S17" i="39"/>
  <c r="Q340" i="39"/>
  <c r="AC338" i="11" s="1"/>
  <c r="T16" i="39"/>
  <c r="S16" i="39"/>
  <c r="U16" i="39" s="1"/>
  <c r="Q271" i="39"/>
  <c r="AC269" i="11" s="1"/>
  <c r="T15" i="39"/>
  <c r="S15" i="39"/>
  <c r="Q91" i="39"/>
  <c r="AC90" i="11" s="1"/>
  <c r="T14" i="39"/>
  <c r="S14" i="39"/>
  <c r="Q156" i="39"/>
  <c r="AC154" i="11" s="1"/>
  <c r="T13" i="39"/>
  <c r="S13" i="39"/>
  <c r="Q6" i="39"/>
  <c r="AC5" i="11" s="1"/>
  <c r="T12" i="39"/>
  <c r="S12" i="39"/>
  <c r="Q88" i="39"/>
  <c r="AC87" i="11" s="1"/>
  <c r="T11" i="39"/>
  <c r="S11" i="39"/>
  <c r="Q256" i="39"/>
  <c r="AC254" i="11" s="1"/>
  <c r="T10" i="39"/>
  <c r="S10" i="39"/>
  <c r="Q103" i="39"/>
  <c r="AC102" i="11" s="1"/>
  <c r="T9" i="39"/>
  <c r="S9" i="39"/>
  <c r="Q188" i="39"/>
  <c r="AC186" i="11" s="1"/>
  <c r="T8" i="39"/>
  <c r="S8" i="39"/>
  <c r="U8" i="39" s="1"/>
  <c r="Q74" i="39"/>
  <c r="AC73" i="11" s="1"/>
  <c r="T7" i="39"/>
  <c r="S7" i="39"/>
  <c r="Q368" i="39"/>
  <c r="AC366" i="11" s="1"/>
  <c r="T6" i="39"/>
  <c r="S6" i="39"/>
  <c r="Q143" i="39"/>
  <c r="AC141" i="11" s="1"/>
  <c r="T5" i="39"/>
  <c r="Q5" i="39"/>
  <c r="AC4" i="11" s="1"/>
  <c r="U415" i="39"/>
  <c r="P419" i="38"/>
  <c r="O419" i="38"/>
  <c r="N419" i="38"/>
  <c r="M419" i="38"/>
  <c r="L419" i="38"/>
  <c r="K419" i="38"/>
  <c r="J419" i="38"/>
  <c r="I419" i="38"/>
  <c r="H419" i="38"/>
  <c r="G419" i="38"/>
  <c r="F419" i="38"/>
  <c r="E419" i="38"/>
  <c r="D419" i="38"/>
  <c r="C419" i="38"/>
  <c r="P417" i="38"/>
  <c r="O417" i="38"/>
  <c r="N417" i="38"/>
  <c r="M417" i="38"/>
  <c r="L417" i="38"/>
  <c r="K417" i="38"/>
  <c r="J417" i="38"/>
  <c r="I417" i="38"/>
  <c r="H417" i="38"/>
  <c r="G417" i="38"/>
  <c r="F417" i="38"/>
  <c r="E417" i="38"/>
  <c r="D417" i="38"/>
  <c r="C417" i="38"/>
  <c r="T416" i="38"/>
  <c r="S416" i="38"/>
  <c r="U416" i="38"/>
  <c r="Q416" i="38"/>
  <c r="AB414" i="11" s="1"/>
  <c r="T415" i="38"/>
  <c r="S415" i="38"/>
  <c r="U415" i="38" s="1"/>
  <c r="Q415" i="38"/>
  <c r="AB413" i="11" s="1"/>
  <c r="T414" i="38"/>
  <c r="S414" i="38"/>
  <c r="Q414" i="38"/>
  <c r="AB412" i="11" s="1"/>
  <c r="T413" i="38"/>
  <c r="U413" i="38" s="1"/>
  <c r="S413" i="38"/>
  <c r="Q413" i="38"/>
  <c r="AB411" i="11" s="1"/>
  <c r="T412" i="38"/>
  <c r="S412" i="38"/>
  <c r="Q412" i="38"/>
  <c r="AB410" i="11" s="1"/>
  <c r="T411" i="38"/>
  <c r="S411" i="38"/>
  <c r="Q411" i="38"/>
  <c r="AB409" i="11" s="1"/>
  <c r="T410" i="38"/>
  <c r="S410" i="38"/>
  <c r="Q410" i="38"/>
  <c r="AB408" i="11" s="1"/>
  <c r="T409" i="38"/>
  <c r="S409" i="38"/>
  <c r="Q409" i="38"/>
  <c r="AB407" i="11" s="1"/>
  <c r="T408" i="38"/>
  <c r="S408" i="38"/>
  <c r="Q408" i="38"/>
  <c r="AB406" i="11" s="1"/>
  <c r="T407" i="38"/>
  <c r="S407" i="38"/>
  <c r="Q407" i="38"/>
  <c r="AB405" i="11" s="1"/>
  <c r="T406" i="38"/>
  <c r="S406" i="38"/>
  <c r="Q406" i="38"/>
  <c r="AB404" i="11" s="1"/>
  <c r="T405" i="38"/>
  <c r="S405" i="38"/>
  <c r="Q405" i="38"/>
  <c r="AB403" i="11" s="1"/>
  <c r="T404" i="38"/>
  <c r="S404" i="38"/>
  <c r="Q404" i="38"/>
  <c r="AB402" i="11" s="1"/>
  <c r="T403" i="38"/>
  <c r="S403" i="38"/>
  <c r="Q403" i="38"/>
  <c r="AB401" i="11" s="1"/>
  <c r="T402" i="38"/>
  <c r="S402" i="38"/>
  <c r="Q402" i="38"/>
  <c r="AB400" i="11" s="1"/>
  <c r="T401" i="38"/>
  <c r="S401" i="38"/>
  <c r="Q401" i="38"/>
  <c r="AB399" i="11" s="1"/>
  <c r="T400" i="38"/>
  <c r="S400" i="38"/>
  <c r="Q400" i="38"/>
  <c r="AB398" i="11" s="1"/>
  <c r="T399" i="38"/>
  <c r="S399" i="38"/>
  <c r="Q399" i="38"/>
  <c r="AB397" i="11" s="1"/>
  <c r="T398" i="38"/>
  <c r="S398" i="38"/>
  <c r="Q398" i="38"/>
  <c r="AB396" i="11" s="1"/>
  <c r="T397" i="38"/>
  <c r="S397" i="38"/>
  <c r="Q397" i="38"/>
  <c r="AB395" i="11" s="1"/>
  <c r="T396" i="38"/>
  <c r="S396" i="38"/>
  <c r="Q396" i="38"/>
  <c r="AB394" i="11" s="1"/>
  <c r="T395" i="38"/>
  <c r="S395" i="38"/>
  <c r="Q395" i="38"/>
  <c r="AB393" i="11" s="1"/>
  <c r="T394" i="38"/>
  <c r="S394" i="38"/>
  <c r="Q394" i="38"/>
  <c r="AB392" i="11" s="1"/>
  <c r="T393" i="38"/>
  <c r="S393" i="38"/>
  <c r="Q393" i="38"/>
  <c r="AB391" i="11" s="1"/>
  <c r="T392" i="38"/>
  <c r="S392" i="38"/>
  <c r="Q392" i="38"/>
  <c r="AB390" i="11" s="1"/>
  <c r="T391" i="38"/>
  <c r="S391" i="38"/>
  <c r="Q391" i="38"/>
  <c r="AB389" i="11" s="1"/>
  <c r="T390" i="38"/>
  <c r="S390" i="38"/>
  <c r="Q390" i="38"/>
  <c r="AB388" i="11" s="1"/>
  <c r="T389" i="38"/>
  <c r="U389" i="38" s="1"/>
  <c r="S389" i="38"/>
  <c r="Q389" i="38"/>
  <c r="AB387" i="11" s="1"/>
  <c r="T388" i="38"/>
  <c r="S388" i="38"/>
  <c r="Q388" i="38"/>
  <c r="AB386" i="11" s="1"/>
  <c r="T387" i="38"/>
  <c r="S387" i="38"/>
  <c r="Q387" i="38"/>
  <c r="AB385" i="11" s="1"/>
  <c r="T386" i="38"/>
  <c r="S386" i="38"/>
  <c r="Q386" i="38"/>
  <c r="AB384" i="11" s="1"/>
  <c r="T385" i="38"/>
  <c r="S385" i="38"/>
  <c r="Q385" i="38"/>
  <c r="AB383" i="11" s="1"/>
  <c r="T384" i="38"/>
  <c r="S384" i="38"/>
  <c r="Q384" i="38"/>
  <c r="AB382" i="11" s="1"/>
  <c r="T383" i="38"/>
  <c r="S383" i="38"/>
  <c r="Q383" i="38"/>
  <c r="AB381" i="11" s="1"/>
  <c r="T382" i="38"/>
  <c r="S382" i="38"/>
  <c r="Q382" i="38"/>
  <c r="AB380" i="11" s="1"/>
  <c r="T381" i="38"/>
  <c r="U381" i="38" s="1"/>
  <c r="S381" i="38"/>
  <c r="Q381" i="38"/>
  <c r="AB379" i="11" s="1"/>
  <c r="T380" i="38"/>
  <c r="S380" i="38"/>
  <c r="Q380" i="38"/>
  <c r="AB378" i="11" s="1"/>
  <c r="T379" i="38"/>
  <c r="S379" i="38"/>
  <c r="Q379" i="38"/>
  <c r="AB377" i="11" s="1"/>
  <c r="T378" i="38"/>
  <c r="S378" i="38"/>
  <c r="Q378" i="38"/>
  <c r="AB376" i="11" s="1"/>
  <c r="T377" i="38"/>
  <c r="S377" i="38"/>
  <c r="U377" i="38" s="1"/>
  <c r="Q377" i="38"/>
  <c r="AB375" i="11" s="1"/>
  <c r="T376" i="38"/>
  <c r="S376" i="38"/>
  <c r="Q376" i="38"/>
  <c r="AB374" i="11" s="1"/>
  <c r="T375" i="38"/>
  <c r="S375" i="38"/>
  <c r="Q375" i="38"/>
  <c r="AB373" i="11" s="1"/>
  <c r="T374" i="38"/>
  <c r="S374" i="38"/>
  <c r="Q374" i="38"/>
  <c r="T373" i="38"/>
  <c r="S373" i="38"/>
  <c r="Q373" i="38"/>
  <c r="AB372" i="11" s="1"/>
  <c r="T372" i="38"/>
  <c r="S372" i="38"/>
  <c r="Q372" i="38"/>
  <c r="AB371" i="11" s="1"/>
  <c r="T371" i="38"/>
  <c r="S371" i="38"/>
  <c r="Q371" i="38"/>
  <c r="AB370" i="11" s="1"/>
  <c r="T370" i="38"/>
  <c r="S370" i="38"/>
  <c r="Q370" i="38"/>
  <c r="AB369" i="11" s="1"/>
  <c r="T369" i="38"/>
  <c r="S369" i="38"/>
  <c r="Q369" i="38"/>
  <c r="AB368" i="11" s="1"/>
  <c r="T368" i="38"/>
  <c r="S368" i="38"/>
  <c r="U368" i="38" s="1"/>
  <c r="Q368" i="38"/>
  <c r="AB367" i="11" s="1"/>
  <c r="T367" i="38"/>
  <c r="S367" i="38"/>
  <c r="U367" i="38" s="1"/>
  <c r="Q367" i="38"/>
  <c r="AB366" i="11" s="1"/>
  <c r="T366" i="38"/>
  <c r="S366" i="38"/>
  <c r="Q366" i="38"/>
  <c r="AB365" i="11" s="1"/>
  <c r="T365" i="38"/>
  <c r="S365" i="38"/>
  <c r="Q365" i="38"/>
  <c r="AB364" i="11" s="1"/>
  <c r="T364" i="38"/>
  <c r="S364" i="38"/>
  <c r="U364" i="38" s="1"/>
  <c r="Q364" i="38"/>
  <c r="AB363" i="11" s="1"/>
  <c r="T363" i="38"/>
  <c r="S363" i="38"/>
  <c r="Q363" i="38"/>
  <c r="AB362" i="11" s="1"/>
  <c r="T362" i="38"/>
  <c r="S362" i="38"/>
  <c r="Q362" i="38"/>
  <c r="AB361" i="11" s="1"/>
  <c r="T361" i="38"/>
  <c r="S361" i="38"/>
  <c r="Q361" i="38"/>
  <c r="AB360" i="11" s="1"/>
  <c r="T360" i="38"/>
  <c r="S360" i="38"/>
  <c r="Q360" i="38"/>
  <c r="AB359" i="11" s="1"/>
  <c r="T359" i="38"/>
  <c r="S359" i="38"/>
  <c r="Q359" i="38"/>
  <c r="AB358" i="11" s="1"/>
  <c r="T358" i="38"/>
  <c r="S358" i="38"/>
  <c r="Q358" i="38"/>
  <c r="AB357" i="11" s="1"/>
  <c r="T357" i="38"/>
  <c r="S357" i="38"/>
  <c r="Q357" i="38"/>
  <c r="AB356" i="11" s="1"/>
  <c r="T356" i="38"/>
  <c r="S356" i="38"/>
  <c r="Q356" i="38"/>
  <c r="AB355" i="11" s="1"/>
  <c r="T355" i="38"/>
  <c r="S355" i="38"/>
  <c r="Q355" i="38"/>
  <c r="AB354" i="11" s="1"/>
  <c r="T354" i="38"/>
  <c r="S354" i="38"/>
  <c r="Q354" i="38"/>
  <c r="AB353" i="11" s="1"/>
  <c r="T353" i="38"/>
  <c r="S353" i="38"/>
  <c r="Q353" i="38"/>
  <c r="AB352" i="11" s="1"/>
  <c r="T352" i="38"/>
  <c r="S352" i="38"/>
  <c r="Q352" i="38"/>
  <c r="AB351" i="11" s="1"/>
  <c r="T351" i="38"/>
  <c r="S351" i="38"/>
  <c r="Q351" i="38"/>
  <c r="AB350" i="11" s="1"/>
  <c r="T350" i="38"/>
  <c r="S350" i="38"/>
  <c r="Q350" i="38"/>
  <c r="AB349" i="11" s="1"/>
  <c r="T349" i="38"/>
  <c r="S349" i="38"/>
  <c r="Q349" i="38"/>
  <c r="AB348" i="11" s="1"/>
  <c r="T348" i="38"/>
  <c r="S348" i="38"/>
  <c r="Q348" i="38"/>
  <c r="AB347" i="11" s="1"/>
  <c r="T347" i="38"/>
  <c r="S347" i="38"/>
  <c r="Q347" i="38"/>
  <c r="AB346" i="11" s="1"/>
  <c r="T346" i="38"/>
  <c r="S346" i="38"/>
  <c r="U346" i="38"/>
  <c r="Q346" i="38"/>
  <c r="AB345" i="11" s="1"/>
  <c r="T345" i="38"/>
  <c r="S345" i="38"/>
  <c r="Q345" i="38"/>
  <c r="AB344" i="11" s="1"/>
  <c r="T344" i="38"/>
  <c r="S344" i="38"/>
  <c r="Q344" i="38"/>
  <c r="AB343" i="11" s="1"/>
  <c r="T343" i="38"/>
  <c r="S343" i="38"/>
  <c r="Q343" i="38"/>
  <c r="AB342" i="11" s="1"/>
  <c r="T342" i="38"/>
  <c r="S342" i="38"/>
  <c r="Q342" i="38"/>
  <c r="AB341" i="11" s="1"/>
  <c r="T341" i="38"/>
  <c r="S341" i="38"/>
  <c r="Q341" i="38"/>
  <c r="AB340" i="11" s="1"/>
  <c r="T340" i="38"/>
  <c r="S340" i="38"/>
  <c r="Q340" i="38"/>
  <c r="AB339" i="11" s="1"/>
  <c r="T339" i="38"/>
  <c r="S339" i="38"/>
  <c r="Q339" i="38"/>
  <c r="AB338" i="11" s="1"/>
  <c r="T338" i="38"/>
  <c r="S338" i="38"/>
  <c r="Q338" i="38"/>
  <c r="AB337" i="11" s="1"/>
  <c r="T337" i="38"/>
  <c r="S337" i="38"/>
  <c r="Q337" i="38"/>
  <c r="AB336" i="11" s="1"/>
  <c r="T336" i="38"/>
  <c r="S336" i="38"/>
  <c r="Q336" i="38"/>
  <c r="AB335" i="11" s="1"/>
  <c r="T335" i="38"/>
  <c r="S335" i="38"/>
  <c r="Q335" i="38"/>
  <c r="AB334" i="11" s="1"/>
  <c r="T334" i="38"/>
  <c r="S334" i="38"/>
  <c r="Q334" i="38"/>
  <c r="AB333" i="11" s="1"/>
  <c r="T333" i="38"/>
  <c r="S333" i="38"/>
  <c r="Q333" i="38"/>
  <c r="AB332" i="11" s="1"/>
  <c r="T332" i="38"/>
  <c r="S332" i="38"/>
  <c r="Q332" i="38"/>
  <c r="AB331" i="11" s="1"/>
  <c r="T331" i="38"/>
  <c r="S331" i="38"/>
  <c r="Q331" i="38"/>
  <c r="AB330" i="11" s="1"/>
  <c r="T330" i="38"/>
  <c r="S330" i="38"/>
  <c r="U330" i="38"/>
  <c r="Q330" i="38"/>
  <c r="AB329" i="11" s="1"/>
  <c r="T329" i="38"/>
  <c r="S329" i="38"/>
  <c r="Q329" i="38"/>
  <c r="AB328" i="11" s="1"/>
  <c r="T328" i="38"/>
  <c r="S328" i="38"/>
  <c r="Q328" i="38"/>
  <c r="AB327" i="11" s="1"/>
  <c r="T327" i="38"/>
  <c r="S327" i="38"/>
  <c r="Q327" i="38"/>
  <c r="AB326" i="11" s="1"/>
  <c r="T326" i="38"/>
  <c r="S326" i="38"/>
  <c r="Q326" i="38"/>
  <c r="AB325" i="11" s="1"/>
  <c r="T325" i="38"/>
  <c r="S325" i="38"/>
  <c r="Q325" i="38"/>
  <c r="AB324" i="11" s="1"/>
  <c r="T324" i="38"/>
  <c r="S324" i="38"/>
  <c r="Q324" i="38"/>
  <c r="AB323" i="11" s="1"/>
  <c r="T323" i="38"/>
  <c r="S323" i="38"/>
  <c r="Q323" i="38"/>
  <c r="AB322" i="11" s="1"/>
  <c r="T322" i="38"/>
  <c r="S322" i="38"/>
  <c r="U322" i="38"/>
  <c r="Q322" i="38"/>
  <c r="AB321" i="11" s="1"/>
  <c r="T321" i="38"/>
  <c r="S321" i="38"/>
  <c r="Q321" i="38"/>
  <c r="AB320" i="11" s="1"/>
  <c r="T320" i="38"/>
  <c r="S320" i="38"/>
  <c r="U320" i="38" s="1"/>
  <c r="Q320" i="38"/>
  <c r="AB319" i="11" s="1"/>
  <c r="T319" i="38"/>
  <c r="S319" i="38"/>
  <c r="Q319" i="38"/>
  <c r="AB318" i="11" s="1"/>
  <c r="T318" i="38"/>
  <c r="S318" i="38"/>
  <c r="Q318" i="38"/>
  <c r="AB317" i="11" s="1"/>
  <c r="T317" i="38"/>
  <c r="S317" i="38"/>
  <c r="Q317" i="38"/>
  <c r="AB316" i="11" s="1"/>
  <c r="T316" i="38"/>
  <c r="S316" i="38"/>
  <c r="Q316" i="38"/>
  <c r="AB315" i="11" s="1"/>
  <c r="T315" i="38"/>
  <c r="S315" i="38"/>
  <c r="Q315" i="38"/>
  <c r="AB314" i="11" s="1"/>
  <c r="T314" i="38"/>
  <c r="S314" i="38"/>
  <c r="Q314" i="38"/>
  <c r="AB313" i="11" s="1"/>
  <c r="T313" i="38"/>
  <c r="S313" i="38"/>
  <c r="Q313" i="38"/>
  <c r="AB312" i="11" s="1"/>
  <c r="T312" i="38"/>
  <c r="S312" i="38"/>
  <c r="Q312" i="38"/>
  <c r="AB311" i="11" s="1"/>
  <c r="T311" i="38"/>
  <c r="S311" i="38"/>
  <c r="Q311" i="38"/>
  <c r="AB310" i="11" s="1"/>
  <c r="T310" i="38"/>
  <c r="S310" i="38"/>
  <c r="Q310" i="38"/>
  <c r="AB309" i="11" s="1"/>
  <c r="T309" i="38"/>
  <c r="S309" i="38"/>
  <c r="Q309" i="38"/>
  <c r="AB308" i="11" s="1"/>
  <c r="T308" i="38"/>
  <c r="S308" i="38"/>
  <c r="U308" i="38" s="1"/>
  <c r="Q308" i="38"/>
  <c r="AB307" i="11" s="1"/>
  <c r="T307" i="38"/>
  <c r="S307" i="38"/>
  <c r="Q307" i="38"/>
  <c r="AB306" i="11" s="1"/>
  <c r="T306" i="38"/>
  <c r="S306" i="38"/>
  <c r="Q306" i="38"/>
  <c r="AB305" i="11" s="1"/>
  <c r="T305" i="38"/>
  <c r="S305" i="38"/>
  <c r="Q305" i="38"/>
  <c r="AB304" i="11" s="1"/>
  <c r="T304" i="38"/>
  <c r="S304" i="38"/>
  <c r="Q304" i="38"/>
  <c r="AB303" i="11" s="1"/>
  <c r="T303" i="38"/>
  <c r="S303" i="38"/>
  <c r="Q303" i="38"/>
  <c r="AB302" i="11" s="1"/>
  <c r="T302" i="38"/>
  <c r="S302" i="38"/>
  <c r="Q302" i="38"/>
  <c r="AB301" i="11" s="1"/>
  <c r="T301" i="38"/>
  <c r="S301" i="38"/>
  <c r="Q301" i="38"/>
  <c r="AB300" i="11" s="1"/>
  <c r="T300" i="38"/>
  <c r="S300" i="38"/>
  <c r="Q300" i="38"/>
  <c r="AB299" i="11" s="1"/>
  <c r="T299" i="38"/>
  <c r="S299" i="38"/>
  <c r="Q299" i="38"/>
  <c r="AB298" i="11" s="1"/>
  <c r="T298" i="38"/>
  <c r="S298" i="38"/>
  <c r="Q298" i="38"/>
  <c r="AB297" i="11" s="1"/>
  <c r="T297" i="38"/>
  <c r="S297" i="38"/>
  <c r="U297" i="38"/>
  <c r="Q297" i="38"/>
  <c r="AB296" i="11" s="1"/>
  <c r="T296" i="38"/>
  <c r="S296" i="38"/>
  <c r="Q296" i="38"/>
  <c r="AB295" i="11" s="1"/>
  <c r="T295" i="38"/>
  <c r="S295" i="38"/>
  <c r="Q295" i="38"/>
  <c r="AB294" i="11" s="1"/>
  <c r="T294" i="38"/>
  <c r="S294" i="38"/>
  <c r="Q294" i="38"/>
  <c r="AB293" i="11" s="1"/>
  <c r="T293" i="38"/>
  <c r="S293" i="38"/>
  <c r="Q293" i="38"/>
  <c r="AB292" i="11" s="1"/>
  <c r="T292" i="38"/>
  <c r="S292" i="38"/>
  <c r="Q292" i="38"/>
  <c r="AB291" i="11" s="1"/>
  <c r="T291" i="38"/>
  <c r="S291" i="38"/>
  <c r="Q291" i="38"/>
  <c r="AB290" i="11" s="1"/>
  <c r="T290" i="38"/>
  <c r="S290" i="38"/>
  <c r="Q290" i="38"/>
  <c r="AB289" i="11" s="1"/>
  <c r="T289" i="38"/>
  <c r="S289" i="38"/>
  <c r="Q289" i="38"/>
  <c r="AB288" i="11" s="1"/>
  <c r="T288" i="38"/>
  <c r="S288" i="38"/>
  <c r="Q288" i="38"/>
  <c r="AB287" i="11" s="1"/>
  <c r="T287" i="38"/>
  <c r="S287" i="38"/>
  <c r="Q287" i="38"/>
  <c r="AB286" i="11" s="1"/>
  <c r="T286" i="38"/>
  <c r="S286" i="38"/>
  <c r="U286" i="38" s="1"/>
  <c r="Q286" i="38"/>
  <c r="AB285" i="11" s="1"/>
  <c r="T285" i="38"/>
  <c r="S285" i="38"/>
  <c r="Q285" i="38"/>
  <c r="AB284" i="11" s="1"/>
  <c r="T284" i="38"/>
  <c r="S284" i="38"/>
  <c r="Q284" i="38"/>
  <c r="AB283" i="11" s="1"/>
  <c r="T283" i="38"/>
  <c r="S283" i="38"/>
  <c r="Q283" i="38"/>
  <c r="AB282" i="11" s="1"/>
  <c r="T282" i="38"/>
  <c r="S282" i="38"/>
  <c r="Q282" i="38"/>
  <c r="AB281" i="11" s="1"/>
  <c r="T281" i="38"/>
  <c r="U281" i="38"/>
  <c r="S281" i="38"/>
  <c r="Q281" i="38"/>
  <c r="AB280" i="11" s="1"/>
  <c r="T280" i="38"/>
  <c r="U280" i="38" s="1"/>
  <c r="S280" i="38"/>
  <c r="Q280" i="38"/>
  <c r="AB279" i="11" s="1"/>
  <c r="T279" i="38"/>
  <c r="S279" i="38"/>
  <c r="Q279" i="38"/>
  <c r="AB278" i="11" s="1"/>
  <c r="T278" i="38"/>
  <c r="S278" i="38"/>
  <c r="Q278" i="38"/>
  <c r="AB277" i="11" s="1"/>
  <c r="T277" i="38"/>
  <c r="S277" i="38"/>
  <c r="Q277" i="38"/>
  <c r="AB276" i="11" s="1"/>
  <c r="T276" i="38"/>
  <c r="S276" i="38"/>
  <c r="Q276" i="38"/>
  <c r="AB275" i="11" s="1"/>
  <c r="T275" i="38"/>
  <c r="S275" i="38"/>
  <c r="Q275" i="38"/>
  <c r="AB274" i="11" s="1"/>
  <c r="T274" i="38"/>
  <c r="S274" i="38"/>
  <c r="Q274" i="38"/>
  <c r="AB273" i="11" s="1"/>
  <c r="T273" i="38"/>
  <c r="S273" i="38"/>
  <c r="Q273" i="38"/>
  <c r="AB272" i="11" s="1"/>
  <c r="T272" i="38"/>
  <c r="S272" i="38"/>
  <c r="Q272" i="38"/>
  <c r="AB271" i="11" s="1"/>
  <c r="T271" i="38"/>
  <c r="S271" i="38"/>
  <c r="Q271" i="38"/>
  <c r="AB270" i="11" s="1"/>
  <c r="T270" i="38"/>
  <c r="S270" i="38"/>
  <c r="Q270" i="38"/>
  <c r="AB269" i="11" s="1"/>
  <c r="T269" i="38"/>
  <c r="S269" i="38"/>
  <c r="Q269" i="38"/>
  <c r="AB268" i="11" s="1"/>
  <c r="T268" i="38"/>
  <c r="U268" i="38" s="1"/>
  <c r="S268" i="38"/>
  <c r="Q268" i="38"/>
  <c r="AB267" i="11" s="1"/>
  <c r="T267" i="38"/>
  <c r="S267" i="38"/>
  <c r="Q267" i="38"/>
  <c r="AB266" i="11" s="1"/>
  <c r="T266" i="38"/>
  <c r="S266" i="38"/>
  <c r="Q266" i="38"/>
  <c r="AB265" i="11" s="1"/>
  <c r="T265" i="38"/>
  <c r="S265" i="38"/>
  <c r="Q265" i="38"/>
  <c r="AB264" i="11" s="1"/>
  <c r="T264" i="38"/>
  <c r="S264" i="38"/>
  <c r="Q264" i="38"/>
  <c r="AB263" i="11" s="1"/>
  <c r="T263" i="38"/>
  <c r="S263" i="38"/>
  <c r="Q263" i="38"/>
  <c r="AB262" i="11" s="1"/>
  <c r="T262" i="38"/>
  <c r="S262" i="38"/>
  <c r="Q262" i="38"/>
  <c r="AB261" i="11" s="1"/>
  <c r="T261" i="38"/>
  <c r="S261" i="38"/>
  <c r="Q261" i="38"/>
  <c r="AB260" i="11" s="1"/>
  <c r="T260" i="38"/>
  <c r="S260" i="38"/>
  <c r="U260" i="38" s="1"/>
  <c r="Q260" i="38"/>
  <c r="AB259" i="11" s="1"/>
  <c r="T259" i="38"/>
  <c r="S259" i="38"/>
  <c r="Q259" i="38"/>
  <c r="AB258" i="11" s="1"/>
  <c r="T258" i="38"/>
  <c r="S258" i="38"/>
  <c r="Q258" i="38"/>
  <c r="AB257" i="11" s="1"/>
  <c r="T257" i="38"/>
  <c r="S257" i="38"/>
  <c r="Q257" i="38"/>
  <c r="AB256" i="11" s="1"/>
  <c r="T256" i="38"/>
  <c r="S256" i="38"/>
  <c r="Q256" i="38"/>
  <c r="AB255" i="11" s="1"/>
  <c r="T255" i="38"/>
  <c r="S255" i="38"/>
  <c r="Q255" i="38"/>
  <c r="AB254" i="11" s="1"/>
  <c r="T254" i="38"/>
  <c r="S254" i="38"/>
  <c r="U254" i="38" s="1"/>
  <c r="Q254" i="38"/>
  <c r="AB253" i="11" s="1"/>
  <c r="T253" i="38"/>
  <c r="S253" i="38"/>
  <c r="Q253" i="38"/>
  <c r="AB252" i="11" s="1"/>
  <c r="T252" i="38"/>
  <c r="S252" i="38"/>
  <c r="Q252" i="38"/>
  <c r="AB251" i="11" s="1"/>
  <c r="T251" i="38"/>
  <c r="S251" i="38"/>
  <c r="Q251" i="38"/>
  <c r="AB250" i="11" s="1"/>
  <c r="T250" i="38"/>
  <c r="S250" i="38"/>
  <c r="Q250" i="38"/>
  <c r="AB249" i="11" s="1"/>
  <c r="T249" i="38"/>
  <c r="S249" i="38"/>
  <c r="Q249" i="38"/>
  <c r="AB248" i="11" s="1"/>
  <c r="T248" i="38"/>
  <c r="S248" i="38"/>
  <c r="Q248" i="38"/>
  <c r="AB247" i="11" s="1"/>
  <c r="T247" i="38"/>
  <c r="S247" i="38"/>
  <c r="Q247" i="38"/>
  <c r="AB246" i="11" s="1"/>
  <c r="T246" i="38"/>
  <c r="S246" i="38"/>
  <c r="Q246" i="38"/>
  <c r="AB245" i="11" s="1"/>
  <c r="T245" i="38"/>
  <c r="S245" i="38"/>
  <c r="Q245" i="38"/>
  <c r="AB244" i="11" s="1"/>
  <c r="T244" i="38"/>
  <c r="S244" i="38"/>
  <c r="Q244" i="38"/>
  <c r="AB243" i="11" s="1"/>
  <c r="T243" i="38"/>
  <c r="S243" i="38"/>
  <c r="Q243" i="38"/>
  <c r="AB242" i="11" s="1"/>
  <c r="T242" i="38"/>
  <c r="S242" i="38"/>
  <c r="Q242" i="38"/>
  <c r="AB241" i="11" s="1"/>
  <c r="T241" i="38"/>
  <c r="S241" i="38"/>
  <c r="Q241" i="38"/>
  <c r="AB240" i="11" s="1"/>
  <c r="T240" i="38"/>
  <c r="S240" i="38"/>
  <c r="Q240" i="38"/>
  <c r="AB239" i="11" s="1"/>
  <c r="T239" i="38"/>
  <c r="S239" i="38"/>
  <c r="Q239" i="38"/>
  <c r="AB238" i="11" s="1"/>
  <c r="T238" i="38"/>
  <c r="S238" i="38"/>
  <c r="Q238" i="38"/>
  <c r="AB237" i="11" s="1"/>
  <c r="T237" i="38"/>
  <c r="S237" i="38"/>
  <c r="Q237" i="38"/>
  <c r="AB236" i="11" s="1"/>
  <c r="T236" i="38"/>
  <c r="S236" i="38"/>
  <c r="Q236" i="38"/>
  <c r="AB235" i="11" s="1"/>
  <c r="T235" i="38"/>
  <c r="S235" i="38"/>
  <c r="Q235" i="38"/>
  <c r="AB234" i="11" s="1"/>
  <c r="T234" i="38"/>
  <c r="S234" i="38"/>
  <c r="Q234" i="38"/>
  <c r="AB233" i="11" s="1"/>
  <c r="T233" i="38"/>
  <c r="S233" i="38"/>
  <c r="Q233" i="38"/>
  <c r="AB232" i="11" s="1"/>
  <c r="T232" i="38"/>
  <c r="S232" i="38"/>
  <c r="Q232" i="38"/>
  <c r="AB231" i="11" s="1"/>
  <c r="T231" i="38"/>
  <c r="S231" i="38"/>
  <c r="Q231" i="38"/>
  <c r="AB230" i="11" s="1"/>
  <c r="T230" i="38"/>
  <c r="S230" i="38"/>
  <c r="Q230" i="38"/>
  <c r="AB229" i="11" s="1"/>
  <c r="T229" i="38"/>
  <c r="S229" i="38"/>
  <c r="Q229" i="38"/>
  <c r="AB228" i="11" s="1"/>
  <c r="T228" i="38"/>
  <c r="S228" i="38"/>
  <c r="Q228" i="38"/>
  <c r="AB227" i="11" s="1"/>
  <c r="T227" i="38"/>
  <c r="S227" i="38"/>
  <c r="Q227" i="38"/>
  <c r="AB226" i="11" s="1"/>
  <c r="T226" i="38"/>
  <c r="S226" i="38"/>
  <c r="Q226" i="38"/>
  <c r="AB225" i="11" s="1"/>
  <c r="T225" i="38"/>
  <c r="S225" i="38"/>
  <c r="Q225" i="38"/>
  <c r="AB224" i="11" s="1"/>
  <c r="T224" i="38"/>
  <c r="S224" i="38"/>
  <c r="Q224" i="38"/>
  <c r="AB223" i="11" s="1"/>
  <c r="T223" i="38"/>
  <c r="S223" i="38"/>
  <c r="Q223" i="38"/>
  <c r="AB222" i="11" s="1"/>
  <c r="T222" i="38"/>
  <c r="S222" i="38"/>
  <c r="Q222" i="38"/>
  <c r="AB221" i="11" s="1"/>
  <c r="T221" i="38"/>
  <c r="S221" i="38"/>
  <c r="U221" i="38" s="1"/>
  <c r="Q221" i="38"/>
  <c r="AB220" i="11" s="1"/>
  <c r="T220" i="38"/>
  <c r="S220" i="38"/>
  <c r="Q220" i="38"/>
  <c r="AB219" i="11" s="1"/>
  <c r="T219" i="38"/>
  <c r="S219" i="38"/>
  <c r="Q219" i="38"/>
  <c r="AB218" i="11" s="1"/>
  <c r="T218" i="38"/>
  <c r="S218" i="38"/>
  <c r="Q218" i="38"/>
  <c r="AB217" i="11" s="1"/>
  <c r="T217" i="38"/>
  <c r="S217" i="38"/>
  <c r="U217" i="38" s="1"/>
  <c r="Q217" i="38"/>
  <c r="AB216" i="11" s="1"/>
  <c r="T216" i="38"/>
  <c r="S216" i="38"/>
  <c r="Q216" i="38"/>
  <c r="AB215" i="11" s="1"/>
  <c r="T215" i="38"/>
  <c r="S215" i="38"/>
  <c r="Q215" i="38"/>
  <c r="AB214" i="11" s="1"/>
  <c r="T214" i="38"/>
  <c r="S214" i="38"/>
  <c r="Q214" i="38"/>
  <c r="AB213" i="11" s="1"/>
  <c r="T213" i="38"/>
  <c r="S213" i="38"/>
  <c r="U213" i="38" s="1"/>
  <c r="Q213" i="38"/>
  <c r="AB212" i="11" s="1"/>
  <c r="T212" i="38"/>
  <c r="S212" i="38"/>
  <c r="Q212" i="38"/>
  <c r="AB211" i="11" s="1"/>
  <c r="T211" i="38"/>
  <c r="S211" i="38"/>
  <c r="Q211" i="38"/>
  <c r="AB210" i="11" s="1"/>
  <c r="T210" i="38"/>
  <c r="S210" i="38"/>
  <c r="Q210" i="38"/>
  <c r="AB209" i="11" s="1"/>
  <c r="T209" i="38"/>
  <c r="S209" i="38"/>
  <c r="Q209" i="38"/>
  <c r="AB208" i="11" s="1"/>
  <c r="T208" i="38"/>
  <c r="S208" i="38"/>
  <c r="Q208" i="38"/>
  <c r="AB207" i="11" s="1"/>
  <c r="T207" i="38"/>
  <c r="S207" i="38"/>
  <c r="Q207" i="38"/>
  <c r="AB206" i="11" s="1"/>
  <c r="T206" i="38"/>
  <c r="U206" i="38" s="1"/>
  <c r="S206" i="38"/>
  <c r="Q206" i="38"/>
  <c r="AB205" i="11" s="1"/>
  <c r="T205" i="38"/>
  <c r="S205" i="38"/>
  <c r="Q205" i="38"/>
  <c r="AB204" i="11" s="1"/>
  <c r="T204" i="38"/>
  <c r="S204" i="38"/>
  <c r="Q204" i="38"/>
  <c r="AB203" i="11" s="1"/>
  <c r="T203" i="38"/>
  <c r="S203" i="38"/>
  <c r="Q203" i="38"/>
  <c r="AB202" i="11" s="1"/>
  <c r="T202" i="38"/>
  <c r="S202" i="38"/>
  <c r="Q202" i="38"/>
  <c r="AB201" i="11" s="1"/>
  <c r="T201" i="38"/>
  <c r="S201" i="38"/>
  <c r="Q201" i="38"/>
  <c r="AB200" i="11" s="1"/>
  <c r="T200" i="38"/>
  <c r="S200" i="38"/>
  <c r="Q200" i="38"/>
  <c r="AB199" i="11" s="1"/>
  <c r="T199" i="38"/>
  <c r="S199" i="38"/>
  <c r="Q199" i="38"/>
  <c r="AB198" i="11" s="1"/>
  <c r="T198" i="38"/>
  <c r="S198" i="38"/>
  <c r="Q198" i="38"/>
  <c r="AB196" i="11" s="1"/>
  <c r="T197" i="38"/>
  <c r="S197" i="38"/>
  <c r="U197" i="38" s="1"/>
  <c r="Q197" i="38"/>
  <c r="AB195" i="11" s="1"/>
  <c r="T196" i="38"/>
  <c r="S196" i="38"/>
  <c r="Q196" i="38"/>
  <c r="AB194" i="11" s="1"/>
  <c r="T195" i="38"/>
  <c r="S195" i="38"/>
  <c r="Q195" i="38"/>
  <c r="AB193" i="11" s="1"/>
  <c r="T194" i="38"/>
  <c r="S194" i="38"/>
  <c r="Q194" i="38"/>
  <c r="AB192" i="11" s="1"/>
  <c r="T193" i="38"/>
  <c r="S193" i="38"/>
  <c r="Q193" i="38"/>
  <c r="AB191" i="11" s="1"/>
  <c r="T192" i="38"/>
  <c r="S192" i="38"/>
  <c r="Q192" i="38"/>
  <c r="AB190" i="11" s="1"/>
  <c r="T191" i="38"/>
  <c r="S191" i="38"/>
  <c r="Q191" i="38"/>
  <c r="AB189" i="11" s="1"/>
  <c r="T190" i="38"/>
  <c r="S190" i="38"/>
  <c r="Q190" i="38"/>
  <c r="AB188" i="11" s="1"/>
  <c r="T189" i="38"/>
  <c r="S189" i="38"/>
  <c r="Q189" i="38"/>
  <c r="AB187" i="11" s="1"/>
  <c r="T188" i="38"/>
  <c r="S188" i="38"/>
  <c r="Q188" i="38"/>
  <c r="AB186" i="11" s="1"/>
  <c r="T187" i="38"/>
  <c r="S187" i="38"/>
  <c r="Q187" i="38"/>
  <c r="AB185" i="11" s="1"/>
  <c r="T186" i="38"/>
  <c r="S186" i="38"/>
  <c r="Q186" i="38"/>
  <c r="AB184" i="11" s="1"/>
  <c r="T185" i="38"/>
  <c r="S185" i="38"/>
  <c r="Q185" i="38"/>
  <c r="AB183" i="11" s="1"/>
  <c r="T184" i="38"/>
  <c r="S184" i="38"/>
  <c r="Q184" i="38"/>
  <c r="AB182" i="11" s="1"/>
  <c r="T183" i="38"/>
  <c r="S183" i="38"/>
  <c r="Q183" i="38"/>
  <c r="AB181" i="11" s="1"/>
  <c r="T182" i="38"/>
  <c r="S182" i="38"/>
  <c r="Q182" i="38"/>
  <c r="AB180" i="11" s="1"/>
  <c r="T181" i="38"/>
  <c r="S181" i="38"/>
  <c r="Q181" i="38"/>
  <c r="AB179" i="11" s="1"/>
  <c r="T180" i="38"/>
  <c r="S180" i="38"/>
  <c r="Q180" i="38"/>
  <c r="AB178" i="11" s="1"/>
  <c r="T179" i="38"/>
  <c r="S179" i="38"/>
  <c r="U179" i="38" s="1"/>
  <c r="Q179" i="38"/>
  <c r="AB177" i="11" s="1"/>
  <c r="T178" i="38"/>
  <c r="S178" i="38"/>
  <c r="Q178" i="38"/>
  <c r="AB176" i="11" s="1"/>
  <c r="T177" i="38"/>
  <c r="S177" i="38"/>
  <c r="Q177" i="38"/>
  <c r="AB175" i="11" s="1"/>
  <c r="T176" i="38"/>
  <c r="S176" i="38"/>
  <c r="Q176" i="38"/>
  <c r="AB174" i="11" s="1"/>
  <c r="T175" i="38"/>
  <c r="S175" i="38"/>
  <c r="Q175" i="38"/>
  <c r="AB173" i="11" s="1"/>
  <c r="T174" i="38"/>
  <c r="S174" i="38"/>
  <c r="Q174" i="38"/>
  <c r="AB172" i="11" s="1"/>
  <c r="T173" i="38"/>
  <c r="S173" i="38"/>
  <c r="Q173" i="38"/>
  <c r="AB171" i="11" s="1"/>
  <c r="T172" i="38"/>
  <c r="S172" i="38"/>
  <c r="Q172" i="38"/>
  <c r="AB170" i="11" s="1"/>
  <c r="T171" i="38"/>
  <c r="S171" i="38"/>
  <c r="Q171" i="38"/>
  <c r="AB169" i="11" s="1"/>
  <c r="T170" i="38"/>
  <c r="S170" i="38"/>
  <c r="Q170" i="38"/>
  <c r="AB168" i="11" s="1"/>
  <c r="T169" i="38"/>
  <c r="S169" i="38"/>
  <c r="Q169" i="38"/>
  <c r="AB167" i="11" s="1"/>
  <c r="T168" i="38"/>
  <c r="S168" i="38"/>
  <c r="Q168" i="38"/>
  <c r="AB166" i="11" s="1"/>
  <c r="T167" i="38"/>
  <c r="S167" i="38"/>
  <c r="Q167" i="38"/>
  <c r="AB165" i="11" s="1"/>
  <c r="T166" i="38"/>
  <c r="S166" i="38"/>
  <c r="Q166" i="38"/>
  <c r="AB164" i="11" s="1"/>
  <c r="T165" i="38"/>
  <c r="S165" i="38"/>
  <c r="Q165" i="38"/>
  <c r="AB163" i="11" s="1"/>
  <c r="T164" i="38"/>
  <c r="S164" i="38"/>
  <c r="Q164" i="38"/>
  <c r="AB162" i="11" s="1"/>
  <c r="T163" i="38"/>
  <c r="S163" i="38"/>
  <c r="Q163" i="38"/>
  <c r="AB161" i="11" s="1"/>
  <c r="T162" i="38"/>
  <c r="S162" i="38"/>
  <c r="Q162" i="38"/>
  <c r="AB160" i="11" s="1"/>
  <c r="T161" i="38"/>
  <c r="U161" i="38" s="1"/>
  <c r="S161" i="38"/>
  <c r="Q161" i="38"/>
  <c r="AB159" i="11" s="1"/>
  <c r="T160" i="38"/>
  <c r="S160" i="38"/>
  <c r="Q160" i="38"/>
  <c r="AB158" i="11" s="1"/>
  <c r="T159" i="38"/>
  <c r="S159" i="38"/>
  <c r="Q159" i="38"/>
  <c r="AB157" i="11" s="1"/>
  <c r="T158" i="38"/>
  <c r="S158" i="38"/>
  <c r="Q158" i="38"/>
  <c r="AB156" i="11" s="1"/>
  <c r="T157" i="38"/>
  <c r="S157" i="38"/>
  <c r="Q157" i="38"/>
  <c r="AB155" i="11" s="1"/>
  <c r="T156" i="38"/>
  <c r="S156" i="38"/>
  <c r="U156" i="38" s="1"/>
  <c r="Q156" i="38"/>
  <c r="AB154" i="11" s="1"/>
  <c r="T155" i="38"/>
  <c r="S155" i="38"/>
  <c r="Q155" i="38"/>
  <c r="AB153" i="11" s="1"/>
  <c r="T154" i="38"/>
  <c r="S154" i="38"/>
  <c r="Q154" i="38"/>
  <c r="AB152" i="11" s="1"/>
  <c r="T153" i="38"/>
  <c r="S153" i="38"/>
  <c r="Q153" i="38"/>
  <c r="AB151" i="11" s="1"/>
  <c r="T152" i="38"/>
  <c r="S152" i="38"/>
  <c r="Q152" i="38"/>
  <c r="AB150" i="11" s="1"/>
  <c r="T151" i="38"/>
  <c r="S151" i="38"/>
  <c r="Q151" i="38"/>
  <c r="AB149" i="11" s="1"/>
  <c r="T150" i="38"/>
  <c r="S150" i="38"/>
  <c r="U150" i="38"/>
  <c r="Q150" i="38"/>
  <c r="AB148" i="11" s="1"/>
  <c r="T149" i="38"/>
  <c r="S149" i="38"/>
  <c r="Q149" i="38"/>
  <c r="AB147" i="11" s="1"/>
  <c r="T148" i="38"/>
  <c r="S148" i="38"/>
  <c r="Q148" i="38"/>
  <c r="AB146" i="11" s="1"/>
  <c r="T147" i="38"/>
  <c r="S147" i="38"/>
  <c r="Q147" i="38"/>
  <c r="AB145" i="11" s="1"/>
  <c r="T146" i="38"/>
  <c r="S146" i="38"/>
  <c r="Q146" i="38"/>
  <c r="AB144" i="11" s="1"/>
  <c r="T145" i="38"/>
  <c r="S145" i="38"/>
  <c r="Q145" i="38"/>
  <c r="AB143" i="11" s="1"/>
  <c r="T144" i="38"/>
  <c r="S144" i="38"/>
  <c r="Q144" i="38"/>
  <c r="AB142" i="11" s="1"/>
  <c r="T143" i="38"/>
  <c r="S143" i="38"/>
  <c r="Q143" i="38"/>
  <c r="AB141" i="11" s="1"/>
  <c r="T142" i="38"/>
  <c r="S142" i="38"/>
  <c r="U142" i="38" s="1"/>
  <c r="Q142" i="38"/>
  <c r="AB140" i="11" s="1"/>
  <c r="T141" i="38"/>
  <c r="S141" i="38"/>
  <c r="U141" i="38" s="1"/>
  <c r="Q141" i="38"/>
  <c r="AB139" i="11" s="1"/>
  <c r="T140" i="38"/>
  <c r="S140" i="38"/>
  <c r="Q140" i="38"/>
  <c r="AB138" i="11" s="1"/>
  <c r="T139" i="38"/>
  <c r="S139" i="38"/>
  <c r="Q139" i="38"/>
  <c r="AB137" i="11" s="1"/>
  <c r="T138" i="38"/>
  <c r="S138" i="38"/>
  <c r="Q138" i="38"/>
  <c r="AB136" i="11" s="1"/>
  <c r="T137" i="38"/>
  <c r="S137" i="38"/>
  <c r="Q137" i="38"/>
  <c r="AB135" i="11" s="1"/>
  <c r="T136" i="38"/>
  <c r="S136" i="38"/>
  <c r="Q136" i="38"/>
  <c r="AB134" i="11" s="1"/>
  <c r="T135" i="38"/>
  <c r="S135" i="38"/>
  <c r="Q135" i="38"/>
  <c r="AB133" i="11" s="1"/>
  <c r="T134" i="38"/>
  <c r="S134" i="38"/>
  <c r="Q134" i="38"/>
  <c r="AB132" i="11" s="1"/>
  <c r="T133" i="38"/>
  <c r="S133" i="38"/>
  <c r="Q133" i="38"/>
  <c r="AB131" i="11" s="1"/>
  <c r="T132" i="38"/>
  <c r="S132" i="38"/>
  <c r="Q132" i="38"/>
  <c r="AB130" i="11" s="1"/>
  <c r="T131" i="38"/>
  <c r="S131" i="38"/>
  <c r="Q131" i="38"/>
  <c r="AB129" i="11" s="1"/>
  <c r="T130" i="38"/>
  <c r="S130" i="38"/>
  <c r="Q130" i="38"/>
  <c r="AB128" i="11" s="1"/>
  <c r="T129" i="38"/>
  <c r="S129" i="38"/>
  <c r="U129" i="38" s="1"/>
  <c r="Q129" i="38"/>
  <c r="AB127" i="11" s="1"/>
  <c r="T128" i="38"/>
  <c r="S128" i="38"/>
  <c r="Q128" i="38"/>
  <c r="AB126" i="11" s="1"/>
  <c r="T127" i="38"/>
  <c r="S127" i="38"/>
  <c r="Q127" i="38"/>
  <c r="AB125" i="11" s="1"/>
  <c r="T126" i="38"/>
  <c r="S126" i="38"/>
  <c r="Q126" i="38"/>
  <c r="T125" i="38"/>
  <c r="S125" i="38"/>
  <c r="Q125" i="38"/>
  <c r="AB124" i="11" s="1"/>
  <c r="T124" i="38"/>
  <c r="S124" i="38"/>
  <c r="Q124" i="38"/>
  <c r="AB123" i="11" s="1"/>
  <c r="T123" i="38"/>
  <c r="S123" i="38"/>
  <c r="Q123" i="38"/>
  <c r="AB122" i="11" s="1"/>
  <c r="T122" i="38"/>
  <c r="S122" i="38"/>
  <c r="Q122" i="38"/>
  <c r="AB121" i="11" s="1"/>
  <c r="T121" i="38"/>
  <c r="S121" i="38"/>
  <c r="Q121" i="38"/>
  <c r="AB120" i="11" s="1"/>
  <c r="T120" i="38"/>
  <c r="S120" i="38"/>
  <c r="Q120" i="38"/>
  <c r="AB119" i="11" s="1"/>
  <c r="T119" i="38"/>
  <c r="S119" i="38"/>
  <c r="Q119" i="38"/>
  <c r="AB118" i="11" s="1"/>
  <c r="T118" i="38"/>
  <c r="S118" i="38"/>
  <c r="Q118" i="38"/>
  <c r="AB117" i="11" s="1"/>
  <c r="T117" i="38"/>
  <c r="S117" i="38"/>
  <c r="Q117" i="38"/>
  <c r="AB116" i="11" s="1"/>
  <c r="T116" i="38"/>
  <c r="S116" i="38"/>
  <c r="Q116" i="38"/>
  <c r="AB115" i="11" s="1"/>
  <c r="T115" i="38"/>
  <c r="S115" i="38"/>
  <c r="Q115" i="38"/>
  <c r="AB114" i="11" s="1"/>
  <c r="T114" i="38"/>
  <c r="S114" i="38"/>
  <c r="U114" i="38" s="1"/>
  <c r="Q114" i="38"/>
  <c r="AB113" i="11" s="1"/>
  <c r="T113" i="38"/>
  <c r="S113" i="38"/>
  <c r="Q113" i="38"/>
  <c r="AB112" i="11" s="1"/>
  <c r="T112" i="38"/>
  <c r="S112" i="38"/>
  <c r="Q112" i="38"/>
  <c r="AB111" i="11" s="1"/>
  <c r="T111" i="38"/>
  <c r="S111" i="38"/>
  <c r="U111" i="38" s="1"/>
  <c r="Q111" i="38"/>
  <c r="AB110" i="11" s="1"/>
  <c r="T110" i="38"/>
  <c r="S110" i="38"/>
  <c r="Q110" i="38"/>
  <c r="AB109" i="11" s="1"/>
  <c r="T109" i="38"/>
  <c r="S109" i="38"/>
  <c r="Q109" i="38"/>
  <c r="AB108" i="11" s="1"/>
  <c r="T108" i="38"/>
  <c r="S108" i="38"/>
  <c r="U108" i="38" s="1"/>
  <c r="Q108" i="38"/>
  <c r="AB107" i="11" s="1"/>
  <c r="T107" i="38"/>
  <c r="S107" i="38"/>
  <c r="Q107" i="38"/>
  <c r="AB106" i="11" s="1"/>
  <c r="T106" i="38"/>
  <c r="S106" i="38"/>
  <c r="Q106" i="38"/>
  <c r="AB105" i="11" s="1"/>
  <c r="T105" i="38"/>
  <c r="S105" i="38"/>
  <c r="Q105" i="38"/>
  <c r="AB104" i="11" s="1"/>
  <c r="T104" i="38"/>
  <c r="S104" i="38"/>
  <c r="Q104" i="38"/>
  <c r="AB103" i="11" s="1"/>
  <c r="T103" i="38"/>
  <c r="S103" i="38"/>
  <c r="Q103" i="38"/>
  <c r="AB102" i="11" s="1"/>
  <c r="T102" i="38"/>
  <c r="S102" i="38"/>
  <c r="U102" i="38" s="1"/>
  <c r="Q102" i="38"/>
  <c r="AB101" i="11" s="1"/>
  <c r="T101" i="38"/>
  <c r="S101" i="38"/>
  <c r="Q101" i="38"/>
  <c r="AB100" i="11" s="1"/>
  <c r="T100" i="38"/>
  <c r="S100" i="38"/>
  <c r="Q100" i="38"/>
  <c r="AB99" i="11" s="1"/>
  <c r="T99" i="38"/>
  <c r="S99" i="38"/>
  <c r="Q99" i="38"/>
  <c r="AB98" i="11" s="1"/>
  <c r="T98" i="38"/>
  <c r="S98" i="38"/>
  <c r="Q98" i="38"/>
  <c r="AB97" i="11" s="1"/>
  <c r="T97" i="38"/>
  <c r="S97" i="38"/>
  <c r="Q97" i="38"/>
  <c r="AB96" i="11" s="1"/>
  <c r="T96" i="38"/>
  <c r="S96" i="38"/>
  <c r="Q96" i="38"/>
  <c r="AB95" i="11" s="1"/>
  <c r="T95" i="38"/>
  <c r="S95" i="38"/>
  <c r="Q95" i="38"/>
  <c r="AB94" i="11" s="1"/>
  <c r="T94" i="38"/>
  <c r="S94" i="38"/>
  <c r="Q94" i="38"/>
  <c r="AB93" i="11" s="1"/>
  <c r="T93" i="38"/>
  <c r="S93" i="38"/>
  <c r="Q93" i="38"/>
  <c r="AB92" i="11" s="1"/>
  <c r="T92" i="38"/>
  <c r="S92" i="38"/>
  <c r="Q92" i="38"/>
  <c r="AB91" i="11" s="1"/>
  <c r="T91" i="38"/>
  <c r="S91" i="38"/>
  <c r="Q91" i="38"/>
  <c r="AB90" i="11" s="1"/>
  <c r="T90" i="38"/>
  <c r="S90" i="38"/>
  <c r="Q90" i="38"/>
  <c r="AB89" i="11" s="1"/>
  <c r="T89" i="38"/>
  <c r="S89" i="38"/>
  <c r="Q89" i="38"/>
  <c r="AB88" i="11" s="1"/>
  <c r="T88" i="38"/>
  <c r="S88" i="38"/>
  <c r="Q88" i="38"/>
  <c r="AB87" i="11" s="1"/>
  <c r="T87" i="38"/>
  <c r="S87" i="38"/>
  <c r="Q87" i="38"/>
  <c r="AB86" i="11" s="1"/>
  <c r="T86" i="38"/>
  <c r="S86" i="38"/>
  <c r="Q86" i="38"/>
  <c r="AB85" i="11" s="1"/>
  <c r="T85" i="38"/>
  <c r="S85" i="38"/>
  <c r="Q85" i="38"/>
  <c r="AB84" i="11" s="1"/>
  <c r="T84" i="38"/>
  <c r="S84" i="38"/>
  <c r="U84" i="38" s="1"/>
  <c r="Q84" i="38"/>
  <c r="AB83" i="11" s="1"/>
  <c r="T83" i="38"/>
  <c r="S83" i="38"/>
  <c r="Q83" i="38"/>
  <c r="AB82" i="11" s="1"/>
  <c r="T82" i="38"/>
  <c r="S82" i="38"/>
  <c r="Q82" i="38"/>
  <c r="AB81" i="11" s="1"/>
  <c r="T81" i="38"/>
  <c r="S81" i="38"/>
  <c r="Q81" i="38"/>
  <c r="AB80" i="11" s="1"/>
  <c r="T80" i="38"/>
  <c r="S80" i="38"/>
  <c r="Q80" i="38"/>
  <c r="AB79" i="11" s="1"/>
  <c r="T79" i="38"/>
  <c r="S79" i="38"/>
  <c r="Q79" i="38"/>
  <c r="AB78" i="11" s="1"/>
  <c r="T78" i="38"/>
  <c r="S78" i="38"/>
  <c r="Q78" i="38"/>
  <c r="AB77" i="11" s="1"/>
  <c r="T77" i="38"/>
  <c r="S77" i="38"/>
  <c r="Q77" i="38"/>
  <c r="AB76" i="11" s="1"/>
  <c r="T76" i="38"/>
  <c r="S76" i="38"/>
  <c r="Q76" i="38"/>
  <c r="AB75" i="11" s="1"/>
  <c r="T75" i="38"/>
  <c r="S75" i="38"/>
  <c r="Q75" i="38"/>
  <c r="AB74" i="11" s="1"/>
  <c r="T74" i="38"/>
  <c r="S74" i="38"/>
  <c r="Q74" i="38"/>
  <c r="AB73" i="11" s="1"/>
  <c r="T73" i="38"/>
  <c r="S73" i="38"/>
  <c r="Q73" i="38"/>
  <c r="AB72" i="11" s="1"/>
  <c r="T72" i="38"/>
  <c r="S72" i="38"/>
  <c r="Q72" i="38"/>
  <c r="AB71" i="11" s="1"/>
  <c r="T71" i="38"/>
  <c r="S71" i="38"/>
  <c r="Q71" i="38"/>
  <c r="AB70" i="11" s="1"/>
  <c r="T70" i="38"/>
  <c r="S70" i="38"/>
  <c r="Q70" i="38"/>
  <c r="AB69" i="11" s="1"/>
  <c r="T69" i="38"/>
  <c r="S69" i="38"/>
  <c r="Q69" i="38"/>
  <c r="AB68" i="11" s="1"/>
  <c r="T68" i="38"/>
  <c r="S68" i="38"/>
  <c r="Q68" i="38"/>
  <c r="AB67" i="11" s="1"/>
  <c r="T67" i="38"/>
  <c r="S67" i="38"/>
  <c r="Q67" i="38"/>
  <c r="AB66" i="11" s="1"/>
  <c r="T66" i="38"/>
  <c r="S66" i="38"/>
  <c r="U66" i="38"/>
  <c r="Q66" i="38"/>
  <c r="AB65" i="11" s="1"/>
  <c r="T65" i="38"/>
  <c r="S65" i="38"/>
  <c r="Q65" i="38"/>
  <c r="AB64" i="11" s="1"/>
  <c r="T64" i="38"/>
  <c r="S64" i="38"/>
  <c r="Q64" i="38"/>
  <c r="AB63" i="11" s="1"/>
  <c r="T63" i="38"/>
  <c r="S63" i="38"/>
  <c r="Q63" i="38"/>
  <c r="AB62" i="11" s="1"/>
  <c r="T62" i="38"/>
  <c r="S62" i="38"/>
  <c r="Q62" i="38"/>
  <c r="AB61" i="11" s="1"/>
  <c r="T61" i="38"/>
  <c r="U61" i="38" s="1"/>
  <c r="S61" i="38"/>
  <c r="Q61" i="38"/>
  <c r="AB60" i="11" s="1"/>
  <c r="T60" i="38"/>
  <c r="S60" i="38"/>
  <c r="Q60" i="38"/>
  <c r="AB59" i="11" s="1"/>
  <c r="T59" i="38"/>
  <c r="S59" i="38"/>
  <c r="Q59" i="38"/>
  <c r="AB58" i="11" s="1"/>
  <c r="T58" i="38"/>
  <c r="S58" i="38"/>
  <c r="Q58" i="38"/>
  <c r="AB57" i="11" s="1"/>
  <c r="T57" i="38"/>
  <c r="S57" i="38"/>
  <c r="Q57" i="38"/>
  <c r="AB56" i="11" s="1"/>
  <c r="T56" i="38"/>
  <c r="S56" i="38"/>
  <c r="Q56" i="38"/>
  <c r="AB55" i="11" s="1"/>
  <c r="T55" i="38"/>
  <c r="S55" i="38"/>
  <c r="Q55" i="38"/>
  <c r="AB54" i="11" s="1"/>
  <c r="T54" i="38"/>
  <c r="S54" i="38"/>
  <c r="Q54" i="38"/>
  <c r="AB53" i="11" s="1"/>
  <c r="T53" i="38"/>
  <c r="S53" i="38"/>
  <c r="U53" i="38" s="1"/>
  <c r="Q53" i="38"/>
  <c r="AB52" i="11" s="1"/>
  <c r="T52" i="38"/>
  <c r="S52" i="38"/>
  <c r="Q52" i="38"/>
  <c r="AB51" i="11" s="1"/>
  <c r="T51" i="38"/>
  <c r="S51" i="38"/>
  <c r="Q51" i="38"/>
  <c r="AB50" i="11" s="1"/>
  <c r="T50" i="38"/>
  <c r="S50" i="38"/>
  <c r="Q50" i="38"/>
  <c r="AB49" i="11" s="1"/>
  <c r="T49" i="38"/>
  <c r="S49" i="38"/>
  <c r="Q49" i="38"/>
  <c r="AB48" i="11" s="1"/>
  <c r="T48" i="38"/>
  <c r="S48" i="38"/>
  <c r="Q48" i="38"/>
  <c r="AB47" i="11" s="1"/>
  <c r="T47" i="38"/>
  <c r="S47" i="38"/>
  <c r="Q47" i="38"/>
  <c r="AB46" i="11" s="1"/>
  <c r="T46" i="38"/>
  <c r="S46" i="38"/>
  <c r="Q46" i="38"/>
  <c r="AB45" i="11" s="1"/>
  <c r="T45" i="38"/>
  <c r="S45" i="38"/>
  <c r="Q45" i="38"/>
  <c r="AB44" i="11" s="1"/>
  <c r="T44" i="38"/>
  <c r="S44" i="38"/>
  <c r="Q44" i="38"/>
  <c r="AB43" i="11" s="1"/>
  <c r="T43" i="38"/>
  <c r="S43" i="38"/>
  <c r="Q43" i="38"/>
  <c r="AB42" i="11" s="1"/>
  <c r="T42" i="38"/>
  <c r="S42" i="38"/>
  <c r="Q42" i="38"/>
  <c r="AB41" i="11" s="1"/>
  <c r="T41" i="38"/>
  <c r="S41" i="38"/>
  <c r="Q41" i="38"/>
  <c r="AB40" i="11" s="1"/>
  <c r="T40" i="38"/>
  <c r="S40" i="38"/>
  <c r="Q40" i="38"/>
  <c r="AB39" i="11" s="1"/>
  <c r="T39" i="38"/>
  <c r="S39" i="38"/>
  <c r="Q39" i="38"/>
  <c r="AB38" i="11" s="1"/>
  <c r="T38" i="38"/>
  <c r="S38" i="38"/>
  <c r="Q38" i="38"/>
  <c r="AB37" i="11" s="1"/>
  <c r="T37" i="38"/>
  <c r="S37" i="38"/>
  <c r="Q37" i="38"/>
  <c r="AB36" i="11" s="1"/>
  <c r="T36" i="38"/>
  <c r="S36" i="38"/>
  <c r="Q36" i="38"/>
  <c r="AB35" i="11" s="1"/>
  <c r="T35" i="38"/>
  <c r="S35" i="38"/>
  <c r="U35" i="38" s="1"/>
  <c r="Q35" i="38"/>
  <c r="AB34" i="11" s="1"/>
  <c r="T34" i="38"/>
  <c r="S34" i="38"/>
  <c r="Q34" i="38"/>
  <c r="AB33" i="11" s="1"/>
  <c r="T33" i="38"/>
  <c r="S33" i="38"/>
  <c r="Q33" i="38"/>
  <c r="AB32" i="11" s="1"/>
  <c r="T32" i="38"/>
  <c r="S32" i="38"/>
  <c r="Q32" i="38"/>
  <c r="AB31" i="11" s="1"/>
  <c r="T31" i="38"/>
  <c r="S31" i="38"/>
  <c r="U31" i="38" s="1"/>
  <c r="Q31" i="38"/>
  <c r="AB30" i="11" s="1"/>
  <c r="T30" i="38"/>
  <c r="S30" i="38"/>
  <c r="U30" i="38" s="1"/>
  <c r="Q30" i="38"/>
  <c r="AB29" i="11" s="1"/>
  <c r="T29" i="38"/>
  <c r="S29" i="38"/>
  <c r="Q29" i="38"/>
  <c r="AB28" i="11" s="1"/>
  <c r="T28" i="38"/>
  <c r="S28" i="38"/>
  <c r="Q28" i="38"/>
  <c r="AB27" i="11" s="1"/>
  <c r="T27" i="38"/>
  <c r="S27" i="38"/>
  <c r="Q27" i="38"/>
  <c r="AB26" i="11" s="1"/>
  <c r="T26" i="38"/>
  <c r="S26" i="38"/>
  <c r="U26" i="38" s="1"/>
  <c r="Q26" i="38"/>
  <c r="AB25" i="11" s="1"/>
  <c r="T25" i="38"/>
  <c r="S25" i="38"/>
  <c r="Q25" i="38"/>
  <c r="AB24" i="11" s="1"/>
  <c r="T24" i="38"/>
  <c r="S24" i="38"/>
  <c r="Q24" i="38"/>
  <c r="AB23" i="11" s="1"/>
  <c r="T23" i="38"/>
  <c r="S23" i="38"/>
  <c r="Q23" i="38"/>
  <c r="AB22" i="11" s="1"/>
  <c r="T22" i="38"/>
  <c r="S22" i="38"/>
  <c r="Q22" i="38"/>
  <c r="AB21" i="11" s="1"/>
  <c r="T21" i="38"/>
  <c r="S21" i="38"/>
  <c r="Q21" i="38"/>
  <c r="AB20" i="11" s="1"/>
  <c r="T20" i="38"/>
  <c r="S20" i="38"/>
  <c r="Q20" i="38"/>
  <c r="AB19" i="11" s="1"/>
  <c r="T19" i="38"/>
  <c r="S19" i="38"/>
  <c r="Q19" i="38"/>
  <c r="AB18" i="11" s="1"/>
  <c r="T18" i="38"/>
  <c r="S18" i="38"/>
  <c r="Q18" i="38"/>
  <c r="AB17" i="11" s="1"/>
  <c r="T17" i="38"/>
  <c r="S17" i="38"/>
  <c r="Q17" i="38"/>
  <c r="AB16" i="11" s="1"/>
  <c r="T16" i="38"/>
  <c r="S16" i="38"/>
  <c r="Q16" i="38"/>
  <c r="AB15" i="11" s="1"/>
  <c r="T15" i="38"/>
  <c r="S15" i="38"/>
  <c r="Q15" i="38"/>
  <c r="AB14" i="11" s="1"/>
  <c r="T14" i="38"/>
  <c r="S14" i="38"/>
  <c r="U14" i="38"/>
  <c r="Q14" i="38"/>
  <c r="AB13" i="11" s="1"/>
  <c r="T13" i="38"/>
  <c r="S13" i="38"/>
  <c r="Q13" i="38"/>
  <c r="AB12" i="11" s="1"/>
  <c r="T12" i="38"/>
  <c r="S12" i="38"/>
  <c r="Q12" i="38"/>
  <c r="AB11" i="11" s="1"/>
  <c r="T11" i="38"/>
  <c r="S11" i="38"/>
  <c r="Q11" i="38"/>
  <c r="AB10" i="11" s="1"/>
  <c r="T10" i="38"/>
  <c r="S10" i="38"/>
  <c r="Q10" i="38"/>
  <c r="AB9" i="11" s="1"/>
  <c r="T9" i="38"/>
  <c r="S9" i="38"/>
  <c r="Q9" i="38"/>
  <c r="AB8" i="11" s="1"/>
  <c r="T8" i="38"/>
  <c r="S8" i="38"/>
  <c r="Q8" i="38"/>
  <c r="AB7" i="11" s="1"/>
  <c r="T7" i="38"/>
  <c r="S7" i="38"/>
  <c r="Q7" i="38"/>
  <c r="AB6" i="11" s="1"/>
  <c r="T6" i="38"/>
  <c r="S6" i="38"/>
  <c r="Q6" i="38"/>
  <c r="AB5" i="11" s="1"/>
  <c r="T5" i="38"/>
  <c r="S5" i="38"/>
  <c r="U5" i="38" s="1"/>
  <c r="Q5" i="38"/>
  <c r="AB4" i="11" s="1"/>
  <c r="P419" i="37"/>
  <c r="O419" i="37"/>
  <c r="N419" i="37"/>
  <c r="M419" i="37"/>
  <c r="L419" i="37"/>
  <c r="K419" i="37"/>
  <c r="J419" i="37"/>
  <c r="I419" i="37"/>
  <c r="H419" i="37"/>
  <c r="G419" i="37"/>
  <c r="F419" i="37"/>
  <c r="E419" i="37"/>
  <c r="D419" i="37"/>
  <c r="C419" i="37"/>
  <c r="P417" i="37"/>
  <c r="O417" i="37"/>
  <c r="N417" i="37"/>
  <c r="M417" i="37"/>
  <c r="L417" i="37"/>
  <c r="K417" i="37"/>
  <c r="J417" i="37"/>
  <c r="I417" i="37"/>
  <c r="H417" i="37"/>
  <c r="G417" i="37"/>
  <c r="F417" i="37"/>
  <c r="E417" i="37"/>
  <c r="D417" i="37"/>
  <c r="C417" i="37"/>
  <c r="T416" i="37"/>
  <c r="S416" i="37"/>
  <c r="U416" i="37"/>
  <c r="Q122" i="37"/>
  <c r="T415" i="37"/>
  <c r="S415" i="37"/>
  <c r="Q314" i="37"/>
  <c r="AA313" i="11" s="1"/>
  <c r="T414" i="37"/>
  <c r="S414" i="37"/>
  <c r="U414" i="37" s="1"/>
  <c r="Q183" i="37"/>
  <c r="T413" i="37"/>
  <c r="S413" i="37"/>
  <c r="Q390" i="37"/>
  <c r="T412" i="37"/>
  <c r="S412" i="37"/>
  <c r="Q373" i="37"/>
  <c r="T411" i="37"/>
  <c r="S411" i="37"/>
  <c r="Q267" i="37"/>
  <c r="AA266" i="11" s="1"/>
  <c r="T410" i="37"/>
  <c r="S410" i="37"/>
  <c r="U410" i="37"/>
  <c r="Q355" i="37"/>
  <c r="AA354" i="11" s="1"/>
  <c r="T409" i="37"/>
  <c r="S409" i="37"/>
  <c r="Q266" i="37"/>
  <c r="T408" i="37"/>
  <c r="S408" i="37"/>
  <c r="Q265" i="37"/>
  <c r="AA264" i="11" s="1"/>
  <c r="T407" i="37"/>
  <c r="S407" i="37"/>
  <c r="Q73" i="37"/>
  <c r="AA72" i="11"/>
  <c r="T406" i="37"/>
  <c r="S406" i="37"/>
  <c r="U406" i="37" s="1"/>
  <c r="Q182" i="37"/>
  <c r="T405" i="37"/>
  <c r="S405" i="37"/>
  <c r="Q384" i="37"/>
  <c r="T404" i="37"/>
  <c r="S404" i="37"/>
  <c r="U404" i="37" s="1"/>
  <c r="Q119" i="37"/>
  <c r="T403" i="37"/>
  <c r="S403" i="37"/>
  <c r="Q116" i="37"/>
  <c r="T402" i="37"/>
  <c r="S402" i="37"/>
  <c r="U402" i="37" s="1"/>
  <c r="Q137" i="37"/>
  <c r="T401" i="37"/>
  <c r="S401" i="37"/>
  <c r="Q72" i="37"/>
  <c r="T400" i="37"/>
  <c r="S400" i="37"/>
  <c r="Q308" i="37"/>
  <c r="T399" i="37"/>
  <c r="S399" i="37"/>
  <c r="Q71" i="37"/>
  <c r="T398" i="37"/>
  <c r="U398" i="37" s="1"/>
  <c r="S398" i="37"/>
  <c r="Q307" i="37"/>
  <c r="AA306" i="11" s="1"/>
  <c r="T397" i="37"/>
  <c r="S397" i="37"/>
  <c r="Q236" i="37"/>
  <c r="T396" i="37"/>
  <c r="S396" i="37"/>
  <c r="Q42" i="37"/>
  <c r="T395" i="37"/>
  <c r="S395" i="37"/>
  <c r="Q306" i="37"/>
  <c r="T394" i="37"/>
  <c r="S394" i="37"/>
  <c r="U394" i="37"/>
  <c r="Q360" i="37"/>
  <c r="AA359" i="11" s="1"/>
  <c r="T393" i="37"/>
  <c r="S393" i="37"/>
  <c r="Q126" i="37"/>
  <c r="T392" i="37"/>
  <c r="S392" i="37"/>
  <c r="Q383" i="37"/>
  <c r="AA381" i="11" s="1"/>
  <c r="T391" i="37"/>
  <c r="S391" i="37"/>
  <c r="Q416" i="37"/>
  <c r="AA414" i="11" s="1"/>
  <c r="T390" i="37"/>
  <c r="S390" i="37"/>
  <c r="Q121" i="37"/>
  <c r="AA388" i="11"/>
  <c r="T389" i="37"/>
  <c r="S389" i="37"/>
  <c r="Q13" i="37"/>
  <c r="T388" i="37"/>
  <c r="S388" i="37"/>
  <c r="Q235" i="37"/>
  <c r="AA234" i="11" s="1"/>
  <c r="T387" i="37"/>
  <c r="S387" i="37"/>
  <c r="U387" i="37" s="1"/>
  <c r="Q142" i="37"/>
  <c r="T386" i="37"/>
  <c r="S386" i="37"/>
  <c r="Q415" i="37"/>
  <c r="T385" i="37"/>
  <c r="S385" i="37"/>
  <c r="Q366" i="37"/>
  <c r="AA365" i="11" s="1"/>
  <c r="T384" i="37"/>
  <c r="S384" i="37"/>
  <c r="Q253" i="37"/>
  <c r="AA252" i="11" s="1"/>
  <c r="AA382" i="11"/>
  <c r="T383" i="37"/>
  <c r="S383" i="37"/>
  <c r="Q169" i="37"/>
  <c r="AA167" i="11" s="1"/>
  <c r="T382" i="37"/>
  <c r="S382" i="37"/>
  <c r="U382" i="37" s="1"/>
  <c r="Q112" i="37"/>
  <c r="T381" i="37"/>
  <c r="S381" i="37"/>
  <c r="Q338" i="37"/>
  <c r="T380" i="37"/>
  <c r="S380" i="37"/>
  <c r="Q41" i="37"/>
  <c r="T379" i="37"/>
  <c r="S379" i="37"/>
  <c r="Q305" i="37"/>
  <c r="AA377" i="11"/>
  <c r="T378" i="37"/>
  <c r="S378" i="37"/>
  <c r="Q132" i="37"/>
  <c r="T377" i="37"/>
  <c r="S377" i="37"/>
  <c r="Q168" i="37"/>
  <c r="T376" i="37"/>
  <c r="S376" i="37"/>
  <c r="Q337" i="37"/>
  <c r="AA336" i="11"/>
  <c r="T375" i="37"/>
  <c r="S375" i="37"/>
  <c r="Q131" i="37"/>
  <c r="T374" i="37"/>
  <c r="S374" i="37"/>
  <c r="Q70" i="37"/>
  <c r="T373" i="37"/>
  <c r="S373" i="37"/>
  <c r="Q176" i="37"/>
  <c r="AA174" i="11" s="1"/>
  <c r="AA372" i="11"/>
  <c r="T372" i="37"/>
  <c r="S372" i="37"/>
  <c r="Q234" i="37"/>
  <c r="AA233" i="11" s="1"/>
  <c r="T371" i="37"/>
  <c r="S371" i="37"/>
  <c r="Q233" i="37"/>
  <c r="T370" i="37"/>
  <c r="S370" i="37"/>
  <c r="U370" i="37" s="1"/>
  <c r="Q69" i="37"/>
  <c r="AA68" i="11" s="1"/>
  <c r="T369" i="37"/>
  <c r="S369" i="37"/>
  <c r="Q232" i="37"/>
  <c r="T368" i="37"/>
  <c r="S368" i="37"/>
  <c r="U368" i="37" s="1"/>
  <c r="Q202" i="37"/>
  <c r="T367" i="37"/>
  <c r="S367" i="37"/>
  <c r="Q26" i="37"/>
  <c r="T366" i="37"/>
  <c r="S366" i="37"/>
  <c r="Q336" i="37"/>
  <c r="AA335" i="11" s="1"/>
  <c r="T365" i="37"/>
  <c r="S365" i="37"/>
  <c r="Q335" i="37"/>
  <c r="AA334" i="11" s="1"/>
  <c r="T364" i="37"/>
  <c r="S364" i="37"/>
  <c r="Q408" i="37"/>
  <c r="AA406" i="11"/>
  <c r="T363" i="37"/>
  <c r="S363" i="37"/>
  <c r="Q379" i="37"/>
  <c r="T362" i="37"/>
  <c r="S362" i="37"/>
  <c r="U362" i="37" s="1"/>
  <c r="Q313" i="37"/>
  <c r="T361" i="37"/>
  <c r="S361" i="37"/>
  <c r="Q269" i="37"/>
  <c r="AA268" i="11" s="1"/>
  <c r="T360" i="37"/>
  <c r="S360" i="37"/>
  <c r="Q376" i="37"/>
  <c r="AA374" i="11" s="1"/>
  <c r="T359" i="37"/>
  <c r="S359" i="37"/>
  <c r="Q375" i="37"/>
  <c r="AA373" i="11" s="1"/>
  <c r="T358" i="37"/>
  <c r="S358" i="37"/>
  <c r="Q22" i="37"/>
  <c r="AA21" i="11" s="1"/>
  <c r="AA357" i="11"/>
  <c r="T357" i="37"/>
  <c r="S357" i="37"/>
  <c r="Q68" i="37"/>
  <c r="T356" i="37"/>
  <c r="S356" i="37"/>
  <c r="Q334" i="37"/>
  <c r="T355" i="37"/>
  <c r="S355" i="37"/>
  <c r="Q304" i="37"/>
  <c r="AA303" i="11" s="1"/>
  <c r="T354" i="37"/>
  <c r="S354" i="37"/>
  <c r="Q231" i="37"/>
  <c r="AA230" i="11" s="1"/>
  <c r="AA353" i="11"/>
  <c r="T353" i="37"/>
  <c r="S353" i="37"/>
  <c r="Q406" i="37"/>
  <c r="AA404" i="11" s="1"/>
  <c r="T352" i="37"/>
  <c r="S352" i="37"/>
  <c r="U352" i="37"/>
  <c r="Q303" i="37"/>
  <c r="AA302" i="11" s="1"/>
  <c r="T351" i="37"/>
  <c r="S351" i="37"/>
  <c r="Q407" i="37"/>
  <c r="AA405" i="11" s="1"/>
  <c r="T350" i="37"/>
  <c r="S350" i="37"/>
  <c r="U350" i="37" s="1"/>
  <c r="Q153" i="37"/>
  <c r="T349" i="37"/>
  <c r="S349" i="37"/>
  <c r="Q252" i="37"/>
  <c r="AA251" i="11" s="1"/>
  <c r="T348" i="37"/>
  <c r="S348" i="37"/>
  <c r="Q201" i="37"/>
  <c r="AA200" i="11" s="1"/>
  <c r="T347" i="37"/>
  <c r="S347" i="37"/>
  <c r="Q333" i="37"/>
  <c r="AA332" i="11" s="1"/>
  <c r="T346" i="37"/>
  <c r="S346" i="37"/>
  <c r="U346" i="37" s="1"/>
  <c r="Q129" i="37"/>
  <c r="AA127" i="11"/>
  <c r="T345" i="37"/>
  <c r="S345" i="37"/>
  <c r="Q141" i="37"/>
  <c r="T344" i="37"/>
  <c r="S344" i="37"/>
  <c r="Q67" i="37"/>
  <c r="T343" i="37"/>
  <c r="S343" i="37"/>
  <c r="Q40" i="37"/>
  <c r="AA39" i="11"/>
  <c r="T342" i="37"/>
  <c r="S342" i="37"/>
  <c r="U342" i="37" s="1"/>
  <c r="Q365" i="37"/>
  <c r="AA364" i="11" s="1"/>
  <c r="T341" i="37"/>
  <c r="S341" i="37"/>
  <c r="Q175" i="37"/>
  <c r="AA173" i="11" s="1"/>
  <c r="T340" i="37"/>
  <c r="S340" i="37"/>
  <c r="Q372" i="37"/>
  <c r="AA371" i="11" s="1"/>
  <c r="T339" i="37"/>
  <c r="S339" i="37"/>
  <c r="Q312" i="37"/>
  <c r="AA311" i="11" s="1"/>
  <c r="T338" i="37"/>
  <c r="S338" i="37"/>
  <c r="U338" i="37" s="1"/>
  <c r="Q332" i="37"/>
  <c r="AA337" i="11"/>
  <c r="T337" i="37"/>
  <c r="S337" i="37"/>
  <c r="U337" i="37" s="1"/>
  <c r="Q302" i="37"/>
  <c r="AA301" i="11" s="1"/>
  <c r="T336" i="37"/>
  <c r="S336" i="37"/>
  <c r="Q39" i="37"/>
  <c r="T335" i="37"/>
  <c r="S335" i="37"/>
  <c r="Q301" i="37"/>
  <c r="T334" i="37"/>
  <c r="S334" i="37"/>
  <c r="U334" i="37"/>
  <c r="Q331" i="37"/>
  <c r="AA330" i="11" s="1"/>
  <c r="AA333" i="11"/>
  <c r="T333" i="37"/>
  <c r="S333" i="37"/>
  <c r="Q330" i="37"/>
  <c r="AA329" i="11" s="1"/>
  <c r="T332" i="37"/>
  <c r="S332" i="37"/>
  <c r="U332" i="37"/>
  <c r="Q198" i="37"/>
  <c r="AA196" i="11" s="1"/>
  <c r="AA331" i="11"/>
  <c r="T331" i="37"/>
  <c r="S331" i="37"/>
  <c r="Q389" i="37"/>
  <c r="AA387" i="11"/>
  <c r="T330" i="37"/>
  <c r="U330" i="37" s="1"/>
  <c r="S330" i="37"/>
  <c r="Q110" i="37"/>
  <c r="T329" i="37"/>
  <c r="S329" i="37"/>
  <c r="Q76" i="37"/>
  <c r="AA75" i="11" s="1"/>
  <c r="T328" i="37"/>
  <c r="S328" i="37"/>
  <c r="Q378" i="37"/>
  <c r="AA376" i="11" s="1"/>
  <c r="T327" i="37"/>
  <c r="S327" i="37"/>
  <c r="Q115" i="37"/>
  <c r="T326" i="37"/>
  <c r="S326" i="37"/>
  <c r="U326" i="37" s="1"/>
  <c r="Q311" i="37"/>
  <c r="AA310" i="11" s="1"/>
  <c r="T325" i="37"/>
  <c r="S325" i="37"/>
  <c r="Q405" i="37"/>
  <c r="AA403" i="11" s="1"/>
  <c r="T324" i="37"/>
  <c r="S324" i="37"/>
  <c r="Q404" i="37"/>
  <c r="AA402" i="11" s="1"/>
  <c r="T323" i="37"/>
  <c r="S323" i="37"/>
  <c r="Q136" i="37"/>
  <c r="AA134" i="11" s="1"/>
  <c r="T322" i="37"/>
  <c r="S322" i="37"/>
  <c r="U322" i="37" s="1"/>
  <c r="Q66" i="37"/>
  <c r="T321" i="37"/>
  <c r="S321" i="37"/>
  <c r="Q359" i="37"/>
  <c r="AA358" i="11"/>
  <c r="T320" i="37"/>
  <c r="S320" i="37"/>
  <c r="U320" i="37" s="1"/>
  <c r="Q354" i="37"/>
  <c r="T319" i="37"/>
  <c r="S319" i="37"/>
  <c r="Q65" i="37"/>
  <c r="T318" i="37"/>
  <c r="S318" i="37"/>
  <c r="U318" i="37" s="1"/>
  <c r="Q130" i="37"/>
  <c r="T317" i="37"/>
  <c r="S317" i="37"/>
  <c r="Q329" i="37"/>
  <c r="AA328" i="11"/>
  <c r="T316" i="37"/>
  <c r="S316" i="37"/>
  <c r="Q230" i="37"/>
  <c r="AA229" i="11" s="1"/>
  <c r="T315" i="37"/>
  <c r="S315" i="37"/>
  <c r="Q403" i="37"/>
  <c r="AA401" i="11"/>
  <c r="T314" i="37"/>
  <c r="S314" i="37"/>
  <c r="U314" i="37" s="1"/>
  <c r="Q387" i="37"/>
  <c r="AA385" i="11"/>
  <c r="T313" i="37"/>
  <c r="S313" i="37"/>
  <c r="U313" i="37" s="1"/>
  <c r="Q97" i="37"/>
  <c r="AA312" i="11"/>
  <c r="T312" i="37"/>
  <c r="S312" i="37"/>
  <c r="U312" i="37"/>
  <c r="Q82" i="37"/>
  <c r="AA81" i="11" s="1"/>
  <c r="T311" i="37"/>
  <c r="S311" i="37"/>
  <c r="Q64" i="37"/>
  <c r="T310" i="37"/>
  <c r="S310" i="37"/>
  <c r="U310" i="37" s="1"/>
  <c r="Q63" i="37"/>
  <c r="T309" i="37"/>
  <c r="S309" i="37"/>
  <c r="Q411" i="37"/>
  <c r="AA409" i="11" s="1"/>
  <c r="T308" i="37"/>
  <c r="U308" i="37"/>
  <c r="S308" i="37"/>
  <c r="Q62" i="37"/>
  <c r="AA61" i="11" s="1"/>
  <c r="AA307" i="11"/>
  <c r="T307" i="37"/>
  <c r="S307" i="37"/>
  <c r="Q21" i="37"/>
  <c r="T306" i="37"/>
  <c r="S306" i="37"/>
  <c r="Q20" i="37"/>
  <c r="AA305" i="11"/>
  <c r="T305" i="37"/>
  <c r="S305" i="37"/>
  <c r="U305" i="37" s="1"/>
  <c r="Q19" i="37"/>
  <c r="AA304" i="11"/>
  <c r="T304" i="37"/>
  <c r="S304" i="37"/>
  <c r="U304" i="37" s="1"/>
  <c r="Q229" i="37"/>
  <c r="AA228" i="11" s="1"/>
  <c r="T303" i="37"/>
  <c r="S303" i="37"/>
  <c r="Q192" i="37"/>
  <c r="T302" i="37"/>
  <c r="S302" i="37"/>
  <c r="U302" i="37"/>
  <c r="Q300" i="37"/>
  <c r="T301" i="37"/>
  <c r="S301" i="37"/>
  <c r="Q38" i="37"/>
  <c r="AA37" i="11" s="1"/>
  <c r="AA300" i="11"/>
  <c r="T300" i="37"/>
  <c r="S300" i="37"/>
  <c r="Q100" i="37"/>
  <c r="AA99" i="11" s="1"/>
  <c r="AA299" i="11"/>
  <c r="T299" i="37"/>
  <c r="S299" i="37"/>
  <c r="Q299" i="37"/>
  <c r="AA298" i="11" s="1"/>
  <c r="T298" i="37"/>
  <c r="S298" i="37"/>
  <c r="U298" i="37" s="1"/>
  <c r="Q298" i="37"/>
  <c r="AA297" i="11" s="1"/>
  <c r="T297" i="37"/>
  <c r="S297" i="37"/>
  <c r="U297" i="37" s="1"/>
  <c r="Q297" i="37"/>
  <c r="AA296" i="11" s="1"/>
  <c r="T296" i="37"/>
  <c r="S296" i="37"/>
  <c r="Q37" i="37"/>
  <c r="AA295" i="11"/>
  <c r="T295" i="37"/>
  <c r="S295" i="37"/>
  <c r="Q358" i="37"/>
  <c r="T294" i="37"/>
  <c r="S294" i="37"/>
  <c r="U294" i="37" s="1"/>
  <c r="Q296" i="37"/>
  <c r="T293" i="37"/>
  <c r="S293" i="37"/>
  <c r="Q371" i="37"/>
  <c r="AA370" i="11" s="1"/>
  <c r="T292" i="37"/>
  <c r="S292" i="37"/>
  <c r="Q181" i="37"/>
  <c r="AA179" i="11"/>
  <c r="T291" i="37"/>
  <c r="S291" i="37"/>
  <c r="Q402" i="37"/>
  <c r="AA400" i="11"/>
  <c r="T290" i="37"/>
  <c r="S290" i="37"/>
  <c r="U290" i="37" s="1"/>
  <c r="Q264" i="37"/>
  <c r="AA263" i="11" s="1"/>
  <c r="T289" i="37"/>
  <c r="S289" i="37"/>
  <c r="U289" i="37" s="1"/>
  <c r="Q140" i="37"/>
  <c r="AA138" i="11" s="1"/>
  <c r="T288" i="37"/>
  <c r="S288" i="37"/>
  <c r="U288" i="37"/>
  <c r="Q81" i="37"/>
  <c r="AA80" i="11" s="1"/>
  <c r="T287" i="37"/>
  <c r="S287" i="37"/>
  <c r="Q401" i="37"/>
  <c r="AA399" i="11" s="1"/>
  <c r="T286" i="37"/>
  <c r="S286" i="37"/>
  <c r="Q228" i="37"/>
  <c r="AA227" i="11" s="1"/>
  <c r="T285" i="37"/>
  <c r="S285" i="37"/>
  <c r="Q328" i="37"/>
  <c r="AA327" i="11" s="1"/>
  <c r="T284" i="37"/>
  <c r="U284" i="37" s="1"/>
  <c r="S284" i="37"/>
  <c r="Q254" i="37"/>
  <c r="AA253" i="11" s="1"/>
  <c r="T283" i="37"/>
  <c r="S283" i="37"/>
  <c r="Q263" i="37"/>
  <c r="T282" i="37"/>
  <c r="S282" i="37"/>
  <c r="U282" i="37" s="1"/>
  <c r="Q295" i="37"/>
  <c r="AA294" i="11" s="1"/>
  <c r="T281" i="37"/>
  <c r="S281" i="37"/>
  <c r="Q200" i="37"/>
  <c r="T280" i="37"/>
  <c r="S280" i="37"/>
  <c r="U280" i="37" s="1"/>
  <c r="Q197" i="37"/>
  <c r="T279" i="37"/>
  <c r="S279" i="37"/>
  <c r="Q61" i="37"/>
  <c r="AA60" i="11" s="1"/>
  <c r="T278" i="37"/>
  <c r="S278" i="37"/>
  <c r="U278" i="37" s="1"/>
  <c r="Q262" i="37"/>
  <c r="AA261" i="11" s="1"/>
  <c r="T277" i="37"/>
  <c r="S277" i="37"/>
  <c r="U277" i="37" s="1"/>
  <c r="Q400" i="37"/>
  <c r="AA398" i="11" s="1"/>
  <c r="T276" i="37"/>
  <c r="S276" i="37"/>
  <c r="Q327" i="37"/>
  <c r="AA326" i="11"/>
  <c r="T275" i="37"/>
  <c r="S275" i="37"/>
  <c r="Q364" i="37"/>
  <c r="AA363" i="11" s="1"/>
  <c r="T274" i="37"/>
  <c r="S274" i="37"/>
  <c r="Q294" i="37"/>
  <c r="AA293" i="11" s="1"/>
  <c r="T273" i="37"/>
  <c r="S273" i="37"/>
  <c r="U273" i="37"/>
  <c r="Q227" i="37"/>
  <c r="AA226" i="11" s="1"/>
  <c r="T272" i="37"/>
  <c r="S272" i="37"/>
  <c r="Q226" i="37"/>
  <c r="T271" i="37"/>
  <c r="S271" i="37"/>
  <c r="U271" i="37" s="1"/>
  <c r="Q60" i="37"/>
  <c r="T270" i="37"/>
  <c r="S270" i="37"/>
  <c r="Q225" i="37"/>
  <c r="AA224" i="11" s="1"/>
  <c r="T269" i="37"/>
  <c r="S269" i="37"/>
  <c r="Q135" i="37"/>
  <c r="T268" i="37"/>
  <c r="S268" i="37"/>
  <c r="Q251" i="37"/>
  <c r="AA250" i="11" s="1"/>
  <c r="T267" i="37"/>
  <c r="S267" i="37"/>
  <c r="Q12" i="37"/>
  <c r="AA11" i="11" s="1"/>
  <c r="T266" i="37"/>
  <c r="S266" i="37"/>
  <c r="Q399" i="37"/>
  <c r="AA397" i="11"/>
  <c r="AA265" i="11"/>
  <c r="T265" i="37"/>
  <c r="S265" i="37"/>
  <c r="Q310" i="37"/>
  <c r="T264" i="37"/>
  <c r="S264" i="37"/>
  <c r="Q95" i="37"/>
  <c r="T263" i="37"/>
  <c r="S263" i="37"/>
  <c r="Q85" i="37"/>
  <c r="AA84" i="11" s="1"/>
  <c r="AA262" i="11"/>
  <c r="T262" i="37"/>
  <c r="S262" i="37"/>
  <c r="Q353" i="37"/>
  <c r="AA352" i="11" s="1"/>
  <c r="T261" i="37"/>
  <c r="S261" i="37"/>
  <c r="Q167" i="37"/>
  <c r="AA165" i="11" s="1"/>
  <c r="T260" i="37"/>
  <c r="S260" i="37"/>
  <c r="U260" i="37" s="1"/>
  <c r="Q114" i="37"/>
  <c r="AA113" i="11" s="1"/>
  <c r="T259" i="37"/>
  <c r="S259" i="37"/>
  <c r="Q166" i="37"/>
  <c r="AA164" i="11" s="1"/>
  <c r="T258" i="37"/>
  <c r="S258" i="37"/>
  <c r="Q154" i="37"/>
  <c r="T257" i="37"/>
  <c r="S257" i="37"/>
  <c r="Q59" i="37"/>
  <c r="T256" i="37"/>
  <c r="U256" i="37" s="1"/>
  <c r="S256" i="37"/>
  <c r="Q165" i="37"/>
  <c r="AA163" i="11" s="1"/>
  <c r="T255" i="37"/>
  <c r="S255" i="37"/>
  <c r="Q363" i="37"/>
  <c r="AA362" i="11" s="1"/>
  <c r="T254" i="37"/>
  <c r="S254" i="37"/>
  <c r="U254" i="37" s="1"/>
  <c r="Q109" i="37"/>
  <c r="AA108" i="11" s="1"/>
  <c r="T253" i="37"/>
  <c r="S253" i="37"/>
  <c r="Q11" i="37"/>
  <c r="T252" i="37"/>
  <c r="S252" i="37"/>
  <c r="U252" i="37" s="1"/>
  <c r="Q224" i="37"/>
  <c r="AA223" i="11" s="1"/>
  <c r="T251" i="37"/>
  <c r="S251" i="37"/>
  <c r="Q223" i="37"/>
  <c r="AA222" i="11" s="1"/>
  <c r="T250" i="37"/>
  <c r="S250" i="37"/>
  <c r="Q222" i="37"/>
  <c r="AA221" i="11" s="1"/>
  <c r="T249" i="37"/>
  <c r="U249" i="37" s="1"/>
  <c r="S249" i="37"/>
  <c r="Q221" i="37"/>
  <c r="AA220" i="11" s="1"/>
  <c r="T248" i="37"/>
  <c r="S248" i="37"/>
  <c r="Q220" i="37"/>
  <c r="AA219" i="11" s="1"/>
  <c r="T247" i="37"/>
  <c r="S247" i="37"/>
  <c r="Q219" i="37"/>
  <c r="T246" i="37"/>
  <c r="S246" i="37"/>
  <c r="U246" i="37" s="1"/>
  <c r="Q18" i="37"/>
  <c r="T245" i="37"/>
  <c r="S245" i="37"/>
  <c r="Q36" i="37"/>
  <c r="AA35" i="11" s="1"/>
  <c r="T244" i="37"/>
  <c r="S244" i="37"/>
  <c r="Q35" i="37"/>
  <c r="T243" i="37"/>
  <c r="S243" i="37"/>
  <c r="Q34" i="37"/>
  <c r="T242" i="37"/>
  <c r="U242" i="37" s="1"/>
  <c r="S242" i="37"/>
  <c r="Q218" i="37"/>
  <c r="AA217" i="11" s="1"/>
  <c r="T241" i="37"/>
  <c r="S241" i="37"/>
  <c r="U241" i="37" s="1"/>
  <c r="Q196" i="37"/>
  <c r="T240" i="37"/>
  <c r="S240" i="37"/>
  <c r="U240" i="37"/>
  <c r="Q155" i="37"/>
  <c r="AA153" i="11" s="1"/>
  <c r="T239" i="37"/>
  <c r="S239" i="37"/>
  <c r="Q164" i="37"/>
  <c r="AA162" i="11" s="1"/>
  <c r="T238" i="37"/>
  <c r="S238" i="37"/>
  <c r="U238" i="37" s="1"/>
  <c r="Q250" i="37"/>
  <c r="AA249" i="11" s="1"/>
  <c r="T237" i="37"/>
  <c r="S237" i="37"/>
  <c r="U237" i="37"/>
  <c r="Q101" i="37"/>
  <c r="AA100" i="11" s="1"/>
  <c r="T236" i="37"/>
  <c r="U236" i="37" s="1"/>
  <c r="S236" i="37"/>
  <c r="Q152" i="37"/>
  <c r="AA150" i="11" s="1"/>
  <c r="AA235" i="11"/>
  <c r="T235" i="37"/>
  <c r="S235" i="37"/>
  <c r="Q58" i="37"/>
  <c r="T234" i="37"/>
  <c r="S234" i="37"/>
  <c r="Q84" i="37"/>
  <c r="T233" i="37"/>
  <c r="S233" i="37"/>
  <c r="Q241" i="37"/>
  <c r="AA240" i="11" s="1"/>
  <c r="AA232" i="11"/>
  <c r="T232" i="37"/>
  <c r="S232" i="37"/>
  <c r="U232" i="37" s="1"/>
  <c r="Q293" i="37"/>
  <c r="AA292" i="11"/>
  <c r="AA231" i="11"/>
  <c r="T231" i="37"/>
  <c r="S231" i="37"/>
  <c r="Q292" i="37"/>
  <c r="AA291" i="11" s="1"/>
  <c r="T230" i="37"/>
  <c r="S230" i="37"/>
  <c r="Q151" i="37"/>
  <c r="T229" i="37"/>
  <c r="S229" i="37"/>
  <c r="U229" i="37" s="1"/>
  <c r="Q33" i="37"/>
  <c r="T228" i="37"/>
  <c r="S228" i="37"/>
  <c r="Q261" i="37"/>
  <c r="AA260" i="11" s="1"/>
  <c r="T227" i="37"/>
  <c r="S227" i="37"/>
  <c r="Q187" i="37"/>
  <c r="T226" i="37"/>
  <c r="S226" i="37"/>
  <c r="U226" i="37" s="1"/>
  <c r="Q326" i="37"/>
  <c r="AA325" i="11"/>
  <c r="AA225" i="11"/>
  <c r="T225" i="37"/>
  <c r="S225" i="37"/>
  <c r="Q15" i="37"/>
  <c r="T224" i="37"/>
  <c r="S224" i="37"/>
  <c r="U224" i="37"/>
  <c r="Q17" i="37"/>
  <c r="T223" i="37"/>
  <c r="S223" i="37"/>
  <c r="Q291" i="37"/>
  <c r="AA290" i="11" s="1"/>
  <c r="T222" i="37"/>
  <c r="S222" i="37"/>
  <c r="U222" i="37"/>
  <c r="Q370" i="37"/>
  <c r="AA369" i="11" s="1"/>
  <c r="T221" i="37"/>
  <c r="U221" i="37" s="1"/>
  <c r="S221" i="37"/>
  <c r="Q193" i="37"/>
  <c r="AA191" i="11" s="1"/>
  <c r="T220" i="37"/>
  <c r="S220" i="37"/>
  <c r="Q386" i="37"/>
  <c r="AA384" i="11" s="1"/>
  <c r="T219" i="37"/>
  <c r="S219" i="37"/>
  <c r="Q57" i="37"/>
  <c r="AA56" i="11" s="1"/>
  <c r="AA218" i="11"/>
  <c r="T218" i="37"/>
  <c r="S218" i="37"/>
  <c r="U218" i="37" s="1"/>
  <c r="Q163" i="37"/>
  <c r="AA161" i="11" s="1"/>
  <c r="T217" i="37"/>
  <c r="U217" i="37" s="1"/>
  <c r="S217" i="37"/>
  <c r="Q186" i="37"/>
  <c r="T216" i="37"/>
  <c r="S216" i="37"/>
  <c r="U216" i="37" s="1"/>
  <c r="Q56" i="37"/>
  <c r="AA55" i="11" s="1"/>
  <c r="T215" i="37"/>
  <c r="S215" i="37"/>
  <c r="Q240" i="37"/>
  <c r="AA239" i="11" s="1"/>
  <c r="T214" i="37"/>
  <c r="U214" i="37" s="1"/>
  <c r="S214" i="37"/>
  <c r="Q25" i="37"/>
  <c r="T213" i="37"/>
  <c r="S213" i="37"/>
  <c r="U213" i="37"/>
  <c r="Q249" i="37"/>
  <c r="AA248" i="11" s="1"/>
  <c r="T212" i="37"/>
  <c r="S212" i="37"/>
  <c r="Q55" i="37"/>
  <c r="AA54" i="11" s="1"/>
  <c r="T211" i="37"/>
  <c r="S211" i="37"/>
  <c r="U211" i="37"/>
  <c r="Q54" i="37"/>
  <c r="AA53" i="11" s="1"/>
  <c r="T210" i="37"/>
  <c r="S210" i="37"/>
  <c r="U210" i="37" s="1"/>
  <c r="Q53" i="37"/>
  <c r="T209" i="37"/>
  <c r="S209" i="37"/>
  <c r="Q325" i="37"/>
  <c r="AA324" i="11" s="1"/>
  <c r="T208" i="37"/>
  <c r="S208" i="37"/>
  <c r="U208" i="37" s="1"/>
  <c r="Q290" i="37"/>
  <c r="AA289" i="11"/>
  <c r="T207" i="37"/>
  <c r="S207" i="37"/>
  <c r="Q352" i="37"/>
  <c r="AA351" i="11" s="1"/>
  <c r="T206" i="37"/>
  <c r="U206" i="37" s="1"/>
  <c r="S206" i="37"/>
  <c r="Q289" i="37"/>
  <c r="AA288" i="11" s="1"/>
  <c r="T205" i="37"/>
  <c r="S205" i="37"/>
  <c r="U205" i="37" s="1"/>
  <c r="Q351" i="37"/>
  <c r="AA350" i="11" s="1"/>
  <c r="T204" i="37"/>
  <c r="S204" i="37"/>
  <c r="Q128" i="37"/>
  <c r="AA126" i="11" s="1"/>
  <c r="T203" i="37"/>
  <c r="S203" i="37"/>
  <c r="Q288" i="37"/>
  <c r="AA287" i="11" s="1"/>
  <c r="T202" i="37"/>
  <c r="S202" i="37"/>
  <c r="Q369" i="37"/>
  <c r="AA368" i="11"/>
  <c r="AA201" i="11"/>
  <c r="T201" i="37"/>
  <c r="S201" i="37"/>
  <c r="U201" i="37" s="1"/>
  <c r="Q398" i="37"/>
  <c r="AA396" i="11"/>
  <c r="T200" i="37"/>
  <c r="S200" i="37"/>
  <c r="U200" i="37" s="1"/>
  <c r="Q350" i="37"/>
  <c r="AA349" i="11" s="1"/>
  <c r="AA199" i="11"/>
  <c r="T199" i="37"/>
  <c r="S199" i="37"/>
  <c r="Q287" i="37"/>
  <c r="AA286" i="11" s="1"/>
  <c r="T198" i="37"/>
  <c r="S198" i="37"/>
  <c r="Q87" i="37"/>
  <c r="AA86" i="11" s="1"/>
  <c r="T197" i="37"/>
  <c r="S197" i="37"/>
  <c r="U197" i="37" s="1"/>
  <c r="Q388" i="37"/>
  <c r="AA386" i="11" s="1"/>
  <c r="AA195" i="11"/>
  <c r="T196" i="37"/>
  <c r="S196" i="37"/>
  <c r="U196" i="37" s="1"/>
  <c r="Q260" i="37"/>
  <c r="AA259" i="11"/>
  <c r="AA194" i="11"/>
  <c r="T195" i="37"/>
  <c r="S195" i="37"/>
  <c r="Q349" i="37"/>
  <c r="AA348" i="11" s="1"/>
  <c r="T194" i="37"/>
  <c r="S194" i="37"/>
  <c r="U194" i="37" s="1"/>
  <c r="Q162" i="37"/>
  <c r="T193" i="37"/>
  <c r="S193" i="37"/>
  <c r="U193" i="37" s="1"/>
  <c r="Q124" i="37"/>
  <c r="AA123" i="11" s="1"/>
  <c r="T192" i="37"/>
  <c r="S192" i="37"/>
  <c r="Q10" i="37"/>
  <c r="AA190" i="11"/>
  <c r="T191" i="37"/>
  <c r="S191" i="37"/>
  <c r="Q268" i="37"/>
  <c r="AA267" i="11" s="1"/>
  <c r="T190" i="37"/>
  <c r="S190" i="37"/>
  <c r="Q80" i="37"/>
  <c r="AA79" i="11" s="1"/>
  <c r="T189" i="37"/>
  <c r="S189" i="37"/>
  <c r="Q239" i="37"/>
  <c r="AA238" i="11" s="1"/>
  <c r="T188" i="37"/>
  <c r="S188" i="37"/>
  <c r="U188" i="37" s="1"/>
  <c r="Q238" i="37"/>
  <c r="AA237" i="11" s="1"/>
  <c r="T187" i="37"/>
  <c r="S187" i="37"/>
  <c r="Q217" i="37"/>
  <c r="AA216" i="11" s="1"/>
  <c r="AA185" i="11"/>
  <c r="T186" i="37"/>
  <c r="S186" i="37"/>
  <c r="Q324" i="37"/>
  <c r="AA323" i="11" s="1"/>
  <c r="AA184" i="11"/>
  <c r="T185" i="37"/>
  <c r="U185" i="37" s="1"/>
  <c r="S185" i="37"/>
  <c r="Q199" i="37"/>
  <c r="AA198" i="11" s="1"/>
  <c r="T184" i="37"/>
  <c r="S184" i="37"/>
  <c r="U184" i="37" s="1"/>
  <c r="Q286" i="37"/>
  <c r="AA285" i="11"/>
  <c r="T183" i="37"/>
  <c r="S183" i="37"/>
  <c r="Q285" i="37"/>
  <c r="AA284" i="11" s="1"/>
  <c r="AA181" i="11"/>
  <c r="T182" i="37"/>
  <c r="S182" i="37"/>
  <c r="Q284" i="37"/>
  <c r="AA283" i="11" s="1"/>
  <c r="AA180" i="11"/>
  <c r="T181" i="37"/>
  <c r="S181" i="37"/>
  <c r="Q118" i="37"/>
  <c r="AA117" i="11" s="1"/>
  <c r="T180" i="37"/>
  <c r="S180" i="37"/>
  <c r="U180" i="37"/>
  <c r="Q362" i="37"/>
  <c r="AA361" i="11" s="1"/>
  <c r="T179" i="37"/>
  <c r="S179" i="37"/>
  <c r="Q117" i="37"/>
  <c r="AA116" i="11" s="1"/>
  <c r="T178" i="37"/>
  <c r="S178" i="37"/>
  <c r="U178" i="37" s="1"/>
  <c r="Q150" i="37"/>
  <c r="AA148" i="11" s="1"/>
  <c r="T177" i="37"/>
  <c r="S177" i="37"/>
  <c r="U177" i="37" s="1"/>
  <c r="Q94" i="37"/>
  <c r="AA93" i="11" s="1"/>
  <c r="T176" i="37"/>
  <c r="S176" i="37"/>
  <c r="Q93" i="37"/>
  <c r="AA92" i="11" s="1"/>
  <c r="T175" i="37"/>
  <c r="U175" i="37" s="1"/>
  <c r="S175" i="37"/>
  <c r="Q237" i="37"/>
  <c r="AA236" i="11" s="1"/>
  <c r="T174" i="37"/>
  <c r="S174" i="37"/>
  <c r="Q78" i="37"/>
  <c r="AA77" i="11" s="1"/>
  <c r="T173" i="37"/>
  <c r="U173" i="37" s="1"/>
  <c r="S173" i="37"/>
  <c r="Q357" i="37"/>
  <c r="AA356" i="11"/>
  <c r="AA171" i="11"/>
  <c r="T172" i="37"/>
  <c r="S172" i="37"/>
  <c r="U172" i="37" s="1"/>
  <c r="Q180" i="37"/>
  <c r="AA178" i="11" s="1"/>
  <c r="T171" i="37"/>
  <c r="S171" i="37"/>
  <c r="Q323" i="37"/>
  <c r="AA322" i="11" s="1"/>
  <c r="T170" i="37"/>
  <c r="S170" i="37"/>
  <c r="U170" i="37"/>
  <c r="Q322" i="37"/>
  <c r="AA321" i="11" s="1"/>
  <c r="T169" i="37"/>
  <c r="S169" i="37"/>
  <c r="Q139" i="37"/>
  <c r="AA137" i="11" s="1"/>
  <c r="T168" i="37"/>
  <c r="S168" i="37"/>
  <c r="Q32" i="37"/>
  <c r="AA31" i="11" s="1"/>
  <c r="AA166" i="11"/>
  <c r="T167" i="37"/>
  <c r="S167" i="37"/>
  <c r="Q216" i="37"/>
  <c r="AA215" i="11" s="1"/>
  <c r="T166" i="37"/>
  <c r="S166" i="37"/>
  <c r="U166" i="37" s="1"/>
  <c r="Q31" i="37"/>
  <c r="T165" i="37"/>
  <c r="S165" i="37"/>
  <c r="U165" i="37" s="1"/>
  <c r="Q283" i="37"/>
  <c r="AA282" i="11"/>
  <c r="T164" i="37"/>
  <c r="S164" i="37"/>
  <c r="U164" i="37" s="1"/>
  <c r="Q161" i="37"/>
  <c r="T163" i="37"/>
  <c r="S163" i="37"/>
  <c r="Q90" i="37"/>
  <c r="AA89" i="11" s="1"/>
  <c r="T162" i="37"/>
  <c r="S162" i="37"/>
  <c r="U162" i="37" s="1"/>
  <c r="Q215" i="37"/>
  <c r="AA214" i="11" s="1"/>
  <c r="AA160" i="11"/>
  <c r="T161" i="37"/>
  <c r="S161" i="37"/>
  <c r="U161" i="37" s="1"/>
  <c r="Q191" i="37"/>
  <c r="AA189" i="11" s="1"/>
  <c r="AA159" i="11"/>
  <c r="T160" i="37"/>
  <c r="U160" i="37" s="1"/>
  <c r="S160" i="37"/>
  <c r="Q52" i="37"/>
  <c r="AA51" i="11" s="1"/>
  <c r="T159" i="37"/>
  <c r="S159" i="37"/>
  <c r="Q397" i="37"/>
  <c r="AA395" i="11" s="1"/>
  <c r="T158" i="37"/>
  <c r="S158" i="37"/>
  <c r="U158" i="37" s="1"/>
  <c r="Q51" i="37"/>
  <c r="AA50" i="11" s="1"/>
  <c r="T157" i="37"/>
  <c r="S157" i="37"/>
  <c r="Q244" i="37"/>
  <c r="AA243" i="11"/>
  <c r="T156" i="37"/>
  <c r="S156" i="37"/>
  <c r="Q348" i="37"/>
  <c r="AA347" i="11"/>
  <c r="T155" i="37"/>
  <c r="S155" i="37"/>
  <c r="Q347" i="37"/>
  <c r="AA346" i="11" s="1"/>
  <c r="T154" i="37"/>
  <c r="S154" i="37"/>
  <c r="U154" i="37" s="1"/>
  <c r="Q282" i="37"/>
  <c r="AA281" i="11" s="1"/>
  <c r="AA152" i="11"/>
  <c r="T153" i="37"/>
  <c r="U153" i="37" s="1"/>
  <c r="S153" i="37"/>
  <c r="Q9" i="37"/>
  <c r="AA151" i="11"/>
  <c r="T152" i="37"/>
  <c r="S152" i="37"/>
  <c r="U152" i="37" s="1"/>
  <c r="Q214" i="37"/>
  <c r="AA213" i="11" s="1"/>
  <c r="T151" i="37"/>
  <c r="S151" i="37"/>
  <c r="Q213" i="37"/>
  <c r="AA212" i="11" s="1"/>
  <c r="AA149" i="11"/>
  <c r="T150" i="37"/>
  <c r="S150" i="37"/>
  <c r="U150" i="37" s="1"/>
  <c r="Q8" i="37"/>
  <c r="AA7" i="11" s="1"/>
  <c r="T149" i="37"/>
  <c r="U149" i="37" s="1"/>
  <c r="S149" i="37"/>
  <c r="Q281" i="37"/>
  <c r="AA280" i="11"/>
  <c r="T148" i="37"/>
  <c r="S148" i="37"/>
  <c r="U148" i="37" s="1"/>
  <c r="Q108" i="37"/>
  <c r="AA107" i="11" s="1"/>
  <c r="T147" i="37"/>
  <c r="S147" i="37"/>
  <c r="Q374" i="37"/>
  <c r="T146" i="37"/>
  <c r="S146" i="37"/>
  <c r="U146" i="37"/>
  <c r="Q24" i="37"/>
  <c r="AA23" i="11" s="1"/>
  <c r="T145" i="37"/>
  <c r="S145" i="37"/>
  <c r="Q50" i="37"/>
  <c r="T144" i="37"/>
  <c r="S144" i="37"/>
  <c r="Q346" i="37"/>
  <c r="AA345" i="11" s="1"/>
  <c r="T143" i="37"/>
  <c r="S143" i="37"/>
  <c r="Q321" i="37"/>
  <c r="AA320" i="11"/>
  <c r="T142" i="37"/>
  <c r="S142" i="37"/>
  <c r="U142" i="37"/>
  <c r="Q280" i="37"/>
  <c r="AA279" i="11" s="1"/>
  <c r="AA140" i="11"/>
  <c r="T141" i="37"/>
  <c r="S141" i="37"/>
  <c r="Q361" i="37"/>
  <c r="AA360" i="11" s="1"/>
  <c r="AA139" i="11"/>
  <c r="T140" i="37"/>
  <c r="S140" i="37"/>
  <c r="Q160" i="37"/>
  <c r="AA158" i="11" s="1"/>
  <c r="T139" i="37"/>
  <c r="S139" i="37"/>
  <c r="Q107" i="37"/>
  <c r="AA106" i="11" s="1"/>
  <c r="T138" i="37"/>
  <c r="S138" i="37"/>
  <c r="U138" i="37"/>
  <c r="Q149" i="37"/>
  <c r="AA147" i="11" s="1"/>
  <c r="T137" i="37"/>
  <c r="S137" i="37"/>
  <c r="U137" i="37" s="1"/>
  <c r="Q185" i="37"/>
  <c r="AA183" i="11" s="1"/>
  <c r="AA135" i="11"/>
  <c r="T136" i="37"/>
  <c r="S136" i="37"/>
  <c r="U136" i="37" s="1"/>
  <c r="Q106" i="37"/>
  <c r="AA105" i="11" s="1"/>
  <c r="T135" i="37"/>
  <c r="S135" i="37"/>
  <c r="Q279" i="37"/>
  <c r="AA278" i="11" s="1"/>
  <c r="AA133" i="11"/>
  <c r="T134" i="37"/>
  <c r="S134" i="37"/>
  <c r="U134" i="37" s="1"/>
  <c r="Q79" i="37"/>
  <c r="AA78" i="11"/>
  <c r="T133" i="37"/>
  <c r="S133" i="37"/>
  <c r="U133" i="37" s="1"/>
  <c r="Q30" i="37"/>
  <c r="AA29" i="11" s="1"/>
  <c r="T132" i="37"/>
  <c r="S132" i="37"/>
  <c r="U132" i="37" s="1"/>
  <c r="Q148" i="37"/>
  <c r="AA146" i="11"/>
  <c r="AA130" i="11"/>
  <c r="T131" i="37"/>
  <c r="S131" i="37"/>
  <c r="Q147" i="37"/>
  <c r="AA145" i="11"/>
  <c r="AA129" i="11"/>
  <c r="T130" i="37"/>
  <c r="S130" i="37"/>
  <c r="U130" i="37" s="1"/>
  <c r="Q278" i="37"/>
  <c r="AA277" i="11" s="1"/>
  <c r="AA128" i="11"/>
  <c r="T129" i="37"/>
  <c r="S129" i="37"/>
  <c r="U129" i="37"/>
  <c r="Q212" i="37"/>
  <c r="AA211" i="11" s="1"/>
  <c r="T128" i="37"/>
  <c r="S128" i="37"/>
  <c r="U128" i="37" s="1"/>
  <c r="Q14" i="37"/>
  <c r="T127" i="37"/>
  <c r="S127" i="37"/>
  <c r="Q277" i="37"/>
  <c r="AA276" i="11" s="1"/>
  <c r="T126" i="37"/>
  <c r="U126" i="37" s="1"/>
  <c r="S126" i="37"/>
  <c r="Q7" i="37"/>
  <c r="AA6" i="11" s="1"/>
  <c r="T125" i="37"/>
  <c r="S125" i="37"/>
  <c r="U125" i="37" s="1"/>
  <c r="Q159" i="37"/>
  <c r="AA157" i="11" s="1"/>
  <c r="T124" i="37"/>
  <c r="S124" i="37"/>
  <c r="U124" i="37" s="1"/>
  <c r="Q345" i="37"/>
  <c r="AA344" i="11" s="1"/>
  <c r="T123" i="37"/>
  <c r="S123" i="37"/>
  <c r="Q410" i="37"/>
  <c r="AA408" i="11" s="1"/>
  <c r="T122" i="37"/>
  <c r="S122" i="37"/>
  <c r="U122" i="37"/>
  <c r="Q86" i="37"/>
  <c r="AA121" i="11"/>
  <c r="T121" i="37"/>
  <c r="S121" i="37"/>
  <c r="Q248" i="37"/>
  <c r="AA247" i="11" s="1"/>
  <c r="AA120" i="11"/>
  <c r="T120" i="37"/>
  <c r="S120" i="37"/>
  <c r="Q377" i="37"/>
  <c r="AA375" i="11" s="1"/>
  <c r="T119" i="37"/>
  <c r="S119" i="37"/>
  <c r="Q174" i="37"/>
  <c r="AA172" i="11" s="1"/>
  <c r="AA118" i="11"/>
  <c r="T118" i="37"/>
  <c r="S118" i="37"/>
  <c r="U118" i="37" s="1"/>
  <c r="Q173" i="37"/>
  <c r="T117" i="37"/>
  <c r="S117" i="37"/>
  <c r="U117" i="37"/>
  <c r="Q344" i="37"/>
  <c r="AA343" i="11" s="1"/>
  <c r="T116" i="37"/>
  <c r="S116" i="37"/>
  <c r="Q49" i="37"/>
  <c r="AA48" i="11" s="1"/>
  <c r="AA115" i="11"/>
  <c r="T115" i="37"/>
  <c r="S115" i="37"/>
  <c r="Q211" i="37"/>
  <c r="AA210" i="11"/>
  <c r="AA114" i="11"/>
  <c r="T114" i="37"/>
  <c r="U114" i="37" s="1"/>
  <c r="S114" i="37"/>
  <c r="Q102" i="37"/>
  <c r="AA101" i="11" s="1"/>
  <c r="T113" i="37"/>
  <c r="S113" i="37"/>
  <c r="Q243" i="37"/>
  <c r="AA242" i="11" s="1"/>
  <c r="T112" i="37"/>
  <c r="S112" i="37"/>
  <c r="U112" i="37" s="1"/>
  <c r="Q138" i="37"/>
  <c r="AA136" i="11"/>
  <c r="AA111" i="11"/>
  <c r="T111" i="37"/>
  <c r="S111" i="37"/>
  <c r="Q113" i="37"/>
  <c r="AA112" i="11" s="1"/>
  <c r="T110" i="37"/>
  <c r="U110" i="37" s="1"/>
  <c r="S110" i="37"/>
  <c r="Q83" i="37"/>
  <c r="AA82" i="11" s="1"/>
  <c r="AA109" i="11"/>
  <c r="T109" i="37"/>
  <c r="S109" i="37"/>
  <c r="Q158" i="37"/>
  <c r="AA156" i="11" s="1"/>
  <c r="T108" i="37"/>
  <c r="S108" i="37"/>
  <c r="U108" i="37" s="1"/>
  <c r="Q134" i="37"/>
  <c r="AA132" i="11" s="1"/>
  <c r="T107" i="37"/>
  <c r="S107" i="37"/>
  <c r="Q172" i="37"/>
  <c r="AA170" i="11" s="1"/>
  <c r="T106" i="37"/>
  <c r="S106" i="37"/>
  <c r="Q210" i="37"/>
  <c r="AA209" i="11" s="1"/>
  <c r="T105" i="37"/>
  <c r="U105" i="37" s="1"/>
  <c r="S105" i="37"/>
  <c r="Q259" i="37"/>
  <c r="T104" i="37"/>
  <c r="S104" i="37"/>
  <c r="U104" i="37" s="1"/>
  <c r="Q396" i="37"/>
  <c r="AA394" i="11" s="1"/>
  <c r="T103" i="37"/>
  <c r="S103" i="37"/>
  <c r="Q414" i="37"/>
  <c r="AA412" i="11"/>
  <c r="T102" i="37"/>
  <c r="S102" i="37"/>
  <c r="U102" i="37" s="1"/>
  <c r="Q258" i="37"/>
  <c r="AA257" i="11" s="1"/>
  <c r="T101" i="37"/>
  <c r="S101" i="37"/>
  <c r="U101" i="37" s="1"/>
  <c r="Q343" i="37"/>
  <c r="AA342" i="11" s="1"/>
  <c r="T100" i="37"/>
  <c r="S100" i="37"/>
  <c r="U100" i="37" s="1"/>
  <c r="Q195" i="37"/>
  <c r="AA193" i="11" s="1"/>
  <c r="T99" i="37"/>
  <c r="S99" i="37"/>
  <c r="Q320" i="37"/>
  <c r="AA319" i="11"/>
  <c r="T98" i="37"/>
  <c r="U98" i="37" s="1"/>
  <c r="S98" i="37"/>
  <c r="Q342" i="37"/>
  <c r="AA341" i="11"/>
  <c r="T97" i="37"/>
  <c r="S97" i="37"/>
  <c r="Q209" i="37"/>
  <c r="AA208" i="11" s="1"/>
  <c r="AA96" i="11"/>
  <c r="T96" i="37"/>
  <c r="S96" i="37"/>
  <c r="Q247" i="37"/>
  <c r="AA246" i="11"/>
  <c r="T95" i="37"/>
  <c r="U95" i="37" s="1"/>
  <c r="S95" i="37"/>
  <c r="Q395" i="37"/>
  <c r="AA393" i="11" s="1"/>
  <c r="AA94" i="11"/>
  <c r="T94" i="37"/>
  <c r="S94" i="37"/>
  <c r="U94" i="37" s="1"/>
  <c r="Q276" i="37"/>
  <c r="AA275" i="11" s="1"/>
  <c r="T93" i="37"/>
  <c r="S93" i="37"/>
  <c r="Q394" i="37"/>
  <c r="AA392" i="11" s="1"/>
  <c r="T92" i="37"/>
  <c r="S92" i="37"/>
  <c r="Q409" i="37"/>
  <c r="AA407" i="11"/>
  <c r="T91" i="37"/>
  <c r="S91" i="37"/>
  <c r="Q48" i="37"/>
  <c r="AA47" i="11" s="1"/>
  <c r="T90" i="37"/>
  <c r="S90" i="37"/>
  <c r="U90" i="37"/>
  <c r="Q393" i="37"/>
  <c r="AA391" i="11" s="1"/>
  <c r="T89" i="37"/>
  <c r="U89" i="37" s="1"/>
  <c r="S89" i="37"/>
  <c r="Q392" i="37"/>
  <c r="AA390" i="11"/>
  <c r="T88" i="37"/>
  <c r="S88" i="37"/>
  <c r="Q391" i="37"/>
  <c r="AA389" i="11"/>
  <c r="T87" i="37"/>
  <c r="S87" i="37"/>
  <c r="Q47" i="37"/>
  <c r="AA46" i="11"/>
  <c r="T86" i="37"/>
  <c r="U86" i="37" s="1"/>
  <c r="S86" i="37"/>
  <c r="Q341" i="37"/>
  <c r="AA340" i="11" s="1"/>
  <c r="AA85" i="11"/>
  <c r="T85" i="37"/>
  <c r="S85" i="37"/>
  <c r="Q46" i="37"/>
  <c r="AA45" i="11" s="1"/>
  <c r="T84" i="37"/>
  <c r="S84" i="37"/>
  <c r="U84" i="37" s="1"/>
  <c r="Q309" i="37"/>
  <c r="AA308" i="11" s="1"/>
  <c r="AA83" i="11"/>
  <c r="T83" i="37"/>
  <c r="S83" i="37"/>
  <c r="Q208" i="37"/>
  <c r="AA207" i="11"/>
  <c r="T82" i="37"/>
  <c r="S82" i="37"/>
  <c r="U82" i="37" s="1"/>
  <c r="Q77" i="37"/>
  <c r="T81" i="37"/>
  <c r="S81" i="37"/>
  <c r="U81" i="37" s="1"/>
  <c r="Q89" i="37"/>
  <c r="AA88" i="11"/>
  <c r="T80" i="37"/>
  <c r="S80" i="37"/>
  <c r="U80" i="37" s="1"/>
  <c r="Q246" i="37"/>
  <c r="AA245" i="11" s="1"/>
  <c r="T79" i="37"/>
  <c r="S79" i="37"/>
  <c r="U79" i="37"/>
  <c r="Q356" i="37"/>
  <c r="AA355" i="11" s="1"/>
  <c r="T78" i="37"/>
  <c r="S78" i="37"/>
  <c r="U78" i="37" s="1"/>
  <c r="Q146" i="37"/>
  <c r="AA144" i="11" s="1"/>
  <c r="T77" i="37"/>
  <c r="S77" i="37"/>
  <c r="Q45" i="37"/>
  <c r="AA76" i="11"/>
  <c r="T76" i="37"/>
  <c r="S76" i="37"/>
  <c r="Q207" i="37"/>
  <c r="AA206" i="11" s="1"/>
  <c r="T75" i="37"/>
  <c r="S75" i="37"/>
  <c r="Q44" i="37"/>
  <c r="AA43" i="11" s="1"/>
  <c r="T74" i="37"/>
  <c r="S74" i="37"/>
  <c r="U74" i="37"/>
  <c r="Q382" i="37"/>
  <c r="AA380" i="11" s="1"/>
  <c r="T73" i="37"/>
  <c r="S73" i="37"/>
  <c r="Q43" i="37"/>
  <c r="T72" i="37"/>
  <c r="S72" i="37"/>
  <c r="Q29" i="37"/>
  <c r="AA71" i="11"/>
  <c r="T71" i="37"/>
  <c r="S71" i="37"/>
  <c r="U71" i="37" s="1"/>
  <c r="Q28" i="37"/>
  <c r="AA27" i="11" s="1"/>
  <c r="AA70" i="11"/>
  <c r="T70" i="37"/>
  <c r="S70" i="37"/>
  <c r="U70" i="37" s="1"/>
  <c r="Q275" i="37"/>
  <c r="AA274" i="11" s="1"/>
  <c r="AA69" i="11"/>
  <c r="T69" i="37"/>
  <c r="S69" i="37"/>
  <c r="U69" i="37"/>
  <c r="Q123" i="37"/>
  <c r="AA122" i="11" s="1"/>
  <c r="T68" i="37"/>
  <c r="S68" i="37"/>
  <c r="Q157" i="37"/>
  <c r="AA67" i="11"/>
  <c r="T67" i="37"/>
  <c r="S67" i="37"/>
  <c r="Q319" i="37"/>
  <c r="AA318" i="11"/>
  <c r="AA66" i="11"/>
  <c r="T66" i="37"/>
  <c r="S66" i="37"/>
  <c r="U66" i="37"/>
  <c r="Q245" i="37"/>
  <c r="AA244" i="11" s="1"/>
  <c r="AA65" i="11"/>
  <c r="T65" i="37"/>
  <c r="S65" i="37"/>
  <c r="U65" i="37" s="1"/>
  <c r="Q413" i="37"/>
  <c r="AA411" i="11" s="1"/>
  <c r="AA64" i="11"/>
  <c r="T64" i="37"/>
  <c r="S64" i="37"/>
  <c r="Q179" i="37"/>
  <c r="AA177" i="11"/>
  <c r="AA63" i="11"/>
  <c r="T63" i="37"/>
  <c r="S63" i="37"/>
  <c r="Q105" i="37"/>
  <c r="AA104" i="11" s="1"/>
  <c r="AA62" i="11"/>
  <c r="T62" i="37"/>
  <c r="S62" i="37"/>
  <c r="U62" i="37" s="1"/>
  <c r="Q96" i="37"/>
  <c r="AA95" i="11" s="1"/>
  <c r="T61" i="37"/>
  <c r="S61" i="37"/>
  <c r="Q381" i="37"/>
  <c r="AA379" i="11" s="1"/>
  <c r="T60" i="37"/>
  <c r="S60" i="37"/>
  <c r="U60" i="37" s="1"/>
  <c r="Q178" i="37"/>
  <c r="AA176" i="11" s="1"/>
  <c r="AA59" i="11"/>
  <c r="T59" i="37"/>
  <c r="S59" i="37"/>
  <c r="Q368" i="37"/>
  <c r="AA367" i="11" s="1"/>
  <c r="AA58" i="11"/>
  <c r="T58" i="37"/>
  <c r="S58" i="37"/>
  <c r="Q412" i="37"/>
  <c r="AA410" i="11" s="1"/>
  <c r="AA57" i="11"/>
  <c r="T57" i="37"/>
  <c r="S57" i="37"/>
  <c r="U57" i="37" s="1"/>
  <c r="Q104" i="37"/>
  <c r="AA103" i="11" s="1"/>
  <c r="T56" i="37"/>
  <c r="S56" i="37"/>
  <c r="Q171" i="37"/>
  <c r="AA169" i="11" s="1"/>
  <c r="T55" i="37"/>
  <c r="S55" i="37"/>
  <c r="Q27" i="37"/>
  <c r="AA26" i="11" s="1"/>
  <c r="T54" i="37"/>
  <c r="S54" i="37"/>
  <c r="U54" i="37" s="1"/>
  <c r="Q145" i="37"/>
  <c r="AA143" i="11" s="1"/>
  <c r="T53" i="37"/>
  <c r="S53" i="37"/>
  <c r="Q16" i="37"/>
  <c r="AA15" i="11" s="1"/>
  <c r="AA52" i="11"/>
  <c r="T52" i="37"/>
  <c r="U52" i="37" s="1"/>
  <c r="S52" i="37"/>
  <c r="Q242" i="37"/>
  <c r="AA241" i="11" s="1"/>
  <c r="T51" i="37"/>
  <c r="S51" i="37"/>
  <c r="Q380" i="37"/>
  <c r="AA378" i="11" s="1"/>
  <c r="T50" i="37"/>
  <c r="S50" i="37"/>
  <c r="U50" i="37" s="1"/>
  <c r="Q99" i="37"/>
  <c r="AA98" i="11" s="1"/>
  <c r="AA49" i="11"/>
  <c r="T49" i="37"/>
  <c r="S49" i="37"/>
  <c r="Q125" i="37"/>
  <c r="AA124" i="11" s="1"/>
  <c r="T48" i="37"/>
  <c r="S48" i="37"/>
  <c r="U48" i="37" s="1"/>
  <c r="Q23" i="37"/>
  <c r="AA22" i="11" s="1"/>
  <c r="T47" i="37"/>
  <c r="S47" i="37"/>
  <c r="Q177" i="37"/>
  <c r="AA175" i="11" s="1"/>
  <c r="T46" i="37"/>
  <c r="S46" i="37"/>
  <c r="U46" i="37" s="1"/>
  <c r="Q184" i="37"/>
  <c r="AA182" i="11" s="1"/>
  <c r="T45" i="37"/>
  <c r="S45" i="37"/>
  <c r="Q274" i="37"/>
  <c r="AA273" i="11"/>
  <c r="AA44" i="11"/>
  <c r="T44" i="37"/>
  <c r="S44" i="37"/>
  <c r="Q385" i="37"/>
  <c r="AA383" i="11"/>
  <c r="T43" i="37"/>
  <c r="S43" i="37"/>
  <c r="Q190" i="37"/>
  <c r="AA188" i="11"/>
  <c r="AA42" i="11"/>
  <c r="T42" i="37"/>
  <c r="S42" i="37"/>
  <c r="Q189" i="37"/>
  <c r="AA187" i="11" s="1"/>
  <c r="AA41" i="11"/>
  <c r="T41" i="37"/>
  <c r="U41" i="37" s="1"/>
  <c r="S41" i="37"/>
  <c r="Q273" i="37"/>
  <c r="AA272" i="11"/>
  <c r="AA40" i="11"/>
  <c r="T40" i="37"/>
  <c r="S40" i="37"/>
  <c r="Q120" i="37"/>
  <c r="AA119" i="11" s="1"/>
  <c r="T39" i="37"/>
  <c r="S39" i="37"/>
  <c r="U39" i="37" s="1"/>
  <c r="Q170" i="37"/>
  <c r="AA168" i="11" s="1"/>
  <c r="AA38" i="11"/>
  <c r="T38" i="37"/>
  <c r="S38" i="37"/>
  <c r="U38" i="37" s="1"/>
  <c r="Q133" i="37"/>
  <c r="AA131" i="11" s="1"/>
  <c r="T37" i="37"/>
  <c r="S37" i="37"/>
  <c r="Q272" i="37"/>
  <c r="AA271" i="11"/>
  <c r="AA36" i="11"/>
  <c r="T36" i="37"/>
  <c r="S36" i="37"/>
  <c r="U36" i="37" s="1"/>
  <c r="Q75" i="37"/>
  <c r="AA74" i="11" s="1"/>
  <c r="T35" i="37"/>
  <c r="S35" i="37"/>
  <c r="Q206" i="37"/>
  <c r="AA205" i="11" s="1"/>
  <c r="AA34" i="11"/>
  <c r="T34" i="37"/>
  <c r="S34" i="37"/>
  <c r="U34" i="37"/>
  <c r="Q98" i="37"/>
  <c r="AA97" i="11" s="1"/>
  <c r="AA33" i="11"/>
  <c r="T33" i="37"/>
  <c r="S33" i="37"/>
  <c r="U33" i="37" s="1"/>
  <c r="Q194" i="37"/>
  <c r="AA192" i="11" s="1"/>
  <c r="AA32" i="11"/>
  <c r="T32" i="37"/>
  <c r="U32" i="37" s="1"/>
  <c r="S32" i="37"/>
  <c r="Q318" i="37"/>
  <c r="AA317" i="11" s="1"/>
  <c r="T31" i="37"/>
  <c r="S31" i="37"/>
  <c r="Q317" i="37"/>
  <c r="AA316" i="11" s="1"/>
  <c r="AA30" i="11"/>
  <c r="T30" i="37"/>
  <c r="S30" i="37"/>
  <c r="Q316" i="37"/>
  <c r="AA315" i="11" s="1"/>
  <c r="T29" i="37"/>
  <c r="S29" i="37"/>
  <c r="U29" i="37" s="1"/>
  <c r="Q315" i="37"/>
  <c r="AA314" i="11" s="1"/>
  <c r="AA28" i="11"/>
  <c r="T28" i="37"/>
  <c r="U28" i="37" s="1"/>
  <c r="S28" i="37"/>
  <c r="Q257" i="37"/>
  <c r="AA256" i="11" s="1"/>
  <c r="T27" i="37"/>
  <c r="S27" i="37"/>
  <c r="Q271" i="37"/>
  <c r="AA270" i="11" s="1"/>
  <c r="T26" i="37"/>
  <c r="S26" i="37"/>
  <c r="U26" i="37"/>
  <c r="Q111" i="37"/>
  <c r="AA110" i="11" s="1"/>
  <c r="AA25" i="11"/>
  <c r="T25" i="37"/>
  <c r="S25" i="37"/>
  <c r="U25" i="37" s="1"/>
  <c r="Q256" i="37"/>
  <c r="AA255" i="11" s="1"/>
  <c r="AA24" i="11"/>
  <c r="T24" i="37"/>
  <c r="S24" i="37"/>
  <c r="U24" i="37" s="1"/>
  <c r="Q205" i="37"/>
  <c r="AA204" i="11" s="1"/>
  <c r="T23" i="37"/>
  <c r="S23" i="37"/>
  <c r="Q144" i="37"/>
  <c r="AA142" i="11" s="1"/>
  <c r="T22" i="37"/>
  <c r="S22" i="37"/>
  <c r="U22" i="37" s="1"/>
  <c r="Q340" i="37"/>
  <c r="AA339" i="11" s="1"/>
  <c r="T21" i="37"/>
  <c r="U21" i="37"/>
  <c r="S21" i="37"/>
  <c r="Q92" i="37"/>
  <c r="AA20" i="11"/>
  <c r="T20" i="37"/>
  <c r="S20" i="37"/>
  <c r="U20" i="37" s="1"/>
  <c r="Q204" i="37"/>
  <c r="AA203" i="11"/>
  <c r="AA19" i="11"/>
  <c r="T19" i="37"/>
  <c r="S19" i="37"/>
  <c r="Q127" i="37"/>
  <c r="AA125" i="11" s="1"/>
  <c r="AA18" i="11"/>
  <c r="T18" i="37"/>
  <c r="S18" i="37"/>
  <c r="U18" i="37" s="1"/>
  <c r="Q203" i="37"/>
  <c r="AA202" i="11" s="1"/>
  <c r="AA17" i="11"/>
  <c r="T17" i="37"/>
  <c r="S17" i="37"/>
  <c r="Q339" i="37"/>
  <c r="AA338" i="11" s="1"/>
  <c r="AA16" i="11"/>
  <c r="T16" i="37"/>
  <c r="S16" i="37"/>
  <c r="Q270" i="37"/>
  <c r="AA269" i="11" s="1"/>
  <c r="T15" i="37"/>
  <c r="S15" i="37"/>
  <c r="Q91" i="37"/>
  <c r="AA90" i="11" s="1"/>
  <c r="AA14" i="11"/>
  <c r="T14" i="37"/>
  <c r="S14" i="37"/>
  <c r="Q156" i="37"/>
  <c r="AA154" i="11" s="1"/>
  <c r="AA13" i="11"/>
  <c r="T13" i="37"/>
  <c r="S13" i="37"/>
  <c r="Q6" i="37"/>
  <c r="AA5" i="11"/>
  <c r="AA12" i="11"/>
  <c r="T12" i="37"/>
  <c r="S12" i="37"/>
  <c r="U12" i="37" s="1"/>
  <c r="Q88" i="37"/>
  <c r="AA87" i="11"/>
  <c r="T11" i="37"/>
  <c r="S11" i="37"/>
  <c r="U11" i="37" s="1"/>
  <c r="Q255" i="37"/>
  <c r="AA254" i="11" s="1"/>
  <c r="AA10" i="11"/>
  <c r="T10" i="37"/>
  <c r="S10" i="37"/>
  <c r="U10" i="37" s="1"/>
  <c r="Q103" i="37"/>
  <c r="AA102" i="11" s="1"/>
  <c r="AA9" i="11"/>
  <c r="T9" i="37"/>
  <c r="S9" i="37"/>
  <c r="Q188" i="37"/>
  <c r="AA186" i="11"/>
  <c r="AA8" i="11"/>
  <c r="T8" i="37"/>
  <c r="S8" i="37"/>
  <c r="U8" i="37" s="1"/>
  <c r="Q74" i="37"/>
  <c r="AA73" i="11"/>
  <c r="T7" i="37"/>
  <c r="S7" i="37"/>
  <c r="Q367" i="37"/>
  <c r="AA366" i="11" s="1"/>
  <c r="T6" i="37"/>
  <c r="S6" i="37"/>
  <c r="U6" i="37" s="1"/>
  <c r="Q143" i="37"/>
  <c r="AA141" i="11" s="1"/>
  <c r="T5" i="37"/>
  <c r="S5" i="37"/>
  <c r="U5" i="37" s="1"/>
  <c r="Q5" i="37"/>
  <c r="AA4" i="11" s="1"/>
  <c r="Z14" i="11"/>
  <c r="Z123" i="11"/>
  <c r="Z135" i="11"/>
  <c r="Z139" i="11"/>
  <c r="Z195" i="11"/>
  <c r="Z232" i="11"/>
  <c r="Z235" i="11"/>
  <c r="Z332" i="11"/>
  <c r="Z404" i="11"/>
  <c r="T308" i="36"/>
  <c r="Q308" i="36"/>
  <c r="Z307" i="11" s="1"/>
  <c r="S308" i="36"/>
  <c r="P419" i="36"/>
  <c r="O419" i="36"/>
  <c r="N419" i="36"/>
  <c r="M419" i="36"/>
  <c r="L419" i="36"/>
  <c r="K419" i="36"/>
  <c r="J419" i="36"/>
  <c r="I419" i="36"/>
  <c r="H419" i="36"/>
  <c r="G419" i="36"/>
  <c r="F419" i="36"/>
  <c r="E419" i="36"/>
  <c r="D419" i="36"/>
  <c r="C419" i="36"/>
  <c r="P417" i="36"/>
  <c r="O417" i="36"/>
  <c r="N417" i="36"/>
  <c r="M417" i="36"/>
  <c r="L417" i="36"/>
  <c r="K417" i="36"/>
  <c r="J417" i="36"/>
  <c r="I417" i="36"/>
  <c r="H417" i="36"/>
  <c r="G417" i="36"/>
  <c r="F417" i="36"/>
  <c r="E417" i="36"/>
  <c r="D417" i="36"/>
  <c r="C417" i="36"/>
  <c r="T416" i="36"/>
  <c r="S416" i="36"/>
  <c r="Q122" i="36"/>
  <c r="Z121" i="11" s="1"/>
  <c r="T415" i="36"/>
  <c r="S415" i="36"/>
  <c r="U415" i="36" s="1"/>
  <c r="Q314" i="36"/>
  <c r="Z313" i="11" s="1"/>
  <c r="T414" i="36"/>
  <c r="S414" i="36"/>
  <c r="Q183" i="36"/>
  <c r="Z181" i="11" s="1"/>
  <c r="T413" i="36"/>
  <c r="S413" i="36"/>
  <c r="Q390" i="36"/>
  <c r="Z388" i="11" s="1"/>
  <c r="T412" i="36"/>
  <c r="S412" i="36"/>
  <c r="Q373" i="36"/>
  <c r="Z372" i="11" s="1"/>
  <c r="T411" i="36"/>
  <c r="S411" i="36"/>
  <c r="U411" i="36"/>
  <c r="Q267" i="36"/>
  <c r="Z266" i="11" s="1"/>
  <c r="T410" i="36"/>
  <c r="S410" i="36"/>
  <c r="Q355" i="36"/>
  <c r="Z354" i="11" s="1"/>
  <c r="T409" i="36"/>
  <c r="S409" i="36"/>
  <c r="Q266" i="36"/>
  <c r="Z265" i="11" s="1"/>
  <c r="T408" i="36"/>
  <c r="S408" i="36"/>
  <c r="Q265" i="36"/>
  <c r="Z264" i="11" s="1"/>
  <c r="T407" i="36"/>
  <c r="S407" i="36"/>
  <c r="Q73" i="36"/>
  <c r="Z72" i="11" s="1"/>
  <c r="T406" i="36"/>
  <c r="S406" i="36"/>
  <c r="Q182" i="36"/>
  <c r="Z180" i="11" s="1"/>
  <c r="T405" i="36"/>
  <c r="S405" i="36"/>
  <c r="Q384" i="36"/>
  <c r="Z382" i="11" s="1"/>
  <c r="T404" i="36"/>
  <c r="S404" i="36"/>
  <c r="Q119" i="36"/>
  <c r="Z118" i="11" s="1"/>
  <c r="T403" i="36"/>
  <c r="S403" i="36"/>
  <c r="U403" i="36" s="1"/>
  <c r="Q116" i="36"/>
  <c r="Z115" i="11" s="1"/>
  <c r="T402" i="36"/>
  <c r="S402" i="36"/>
  <c r="Q137" i="36"/>
  <c r="T401" i="36"/>
  <c r="S401" i="36"/>
  <c r="Q72" i="36"/>
  <c r="Z71" i="11" s="1"/>
  <c r="T400" i="36"/>
  <c r="S400" i="36"/>
  <c r="Q71" i="36"/>
  <c r="Z70" i="11" s="1"/>
  <c r="T399" i="36"/>
  <c r="S399" i="36"/>
  <c r="Q307" i="36"/>
  <c r="Z306" i="11" s="1"/>
  <c r="T398" i="36"/>
  <c r="S398" i="36"/>
  <c r="Q236" i="36"/>
  <c r="T397" i="36"/>
  <c r="S397" i="36"/>
  <c r="Q42" i="36"/>
  <c r="Z41" i="11" s="1"/>
  <c r="T396" i="36"/>
  <c r="S396" i="36"/>
  <c r="Q306" i="36"/>
  <c r="Z305" i="11" s="1"/>
  <c r="T395" i="36"/>
  <c r="S395" i="36"/>
  <c r="U395" i="36" s="1"/>
  <c r="Q360" i="36"/>
  <c r="Z359" i="11" s="1"/>
  <c r="T394" i="36"/>
  <c r="S394" i="36"/>
  <c r="Q126" i="36"/>
  <c r="T393" i="36"/>
  <c r="S393" i="36"/>
  <c r="Q383" i="36"/>
  <c r="Z381" i="11" s="1"/>
  <c r="T392" i="36"/>
  <c r="S392" i="36"/>
  <c r="Q416" i="36"/>
  <c r="Z414" i="11" s="1"/>
  <c r="T391" i="36"/>
  <c r="S391" i="36"/>
  <c r="Q121" i="36"/>
  <c r="Z120" i="11" s="1"/>
  <c r="T390" i="36"/>
  <c r="S390" i="36"/>
  <c r="Q13" i="36"/>
  <c r="Z12" i="11" s="1"/>
  <c r="T389" i="36"/>
  <c r="S389" i="36"/>
  <c r="Q235" i="36"/>
  <c r="Z234" i="11" s="1"/>
  <c r="T388" i="36"/>
  <c r="S388" i="36"/>
  <c r="Q142" i="36"/>
  <c r="Z140" i="11" s="1"/>
  <c r="T387" i="36"/>
  <c r="U387" i="36" s="1"/>
  <c r="S387" i="36"/>
  <c r="Q415" i="36"/>
  <c r="Z413" i="11" s="1"/>
  <c r="T386" i="36"/>
  <c r="S386" i="36"/>
  <c r="Q366" i="36"/>
  <c r="Z365" i="11" s="1"/>
  <c r="T385" i="36"/>
  <c r="S385" i="36"/>
  <c r="Q253" i="36"/>
  <c r="Z252" i="11" s="1"/>
  <c r="T384" i="36"/>
  <c r="S384" i="36"/>
  <c r="Q169" i="36"/>
  <c r="Z167" i="11" s="1"/>
  <c r="T383" i="36"/>
  <c r="S383" i="36"/>
  <c r="U383" i="36" s="1"/>
  <c r="Q112" i="36"/>
  <c r="Z111" i="11" s="1"/>
  <c r="T382" i="36"/>
  <c r="S382" i="36"/>
  <c r="Q338" i="36"/>
  <c r="Z337" i="11" s="1"/>
  <c r="T381" i="36"/>
  <c r="S381" i="36"/>
  <c r="Q41" i="36"/>
  <c r="Z40" i="11" s="1"/>
  <c r="T380" i="36"/>
  <c r="S380" i="36"/>
  <c r="Q305" i="36"/>
  <c r="Z304" i="11" s="1"/>
  <c r="T379" i="36"/>
  <c r="S379" i="36"/>
  <c r="U379" i="36" s="1"/>
  <c r="Q132" i="36"/>
  <c r="Z130" i="11" s="1"/>
  <c r="T378" i="36"/>
  <c r="S378" i="36"/>
  <c r="Q168" i="36"/>
  <c r="Z166" i="11" s="1"/>
  <c r="T377" i="36"/>
  <c r="S377" i="36"/>
  <c r="Q337" i="36"/>
  <c r="Z336" i="11" s="1"/>
  <c r="T376" i="36"/>
  <c r="S376" i="36"/>
  <c r="Q131" i="36"/>
  <c r="Z129" i="11" s="1"/>
  <c r="T375" i="36"/>
  <c r="S375" i="36"/>
  <c r="Q70" i="36"/>
  <c r="Z69" i="11" s="1"/>
  <c r="T374" i="36"/>
  <c r="S374" i="36"/>
  <c r="Q176" i="36"/>
  <c r="Z174" i="11" s="1"/>
  <c r="T373" i="36"/>
  <c r="S373" i="36"/>
  <c r="Q234" i="36"/>
  <c r="Z233" i="11" s="1"/>
  <c r="T372" i="36"/>
  <c r="S372" i="36"/>
  <c r="Q233" i="36"/>
  <c r="T371" i="36"/>
  <c r="U371" i="36" s="1"/>
  <c r="S371" i="36"/>
  <c r="Q69" i="36"/>
  <c r="Z68" i="11" s="1"/>
  <c r="T370" i="36"/>
  <c r="S370" i="36"/>
  <c r="Q232" i="36"/>
  <c r="Z231" i="11" s="1"/>
  <c r="T369" i="36"/>
  <c r="S369" i="36"/>
  <c r="Q202" i="36"/>
  <c r="Z201" i="11" s="1"/>
  <c r="T368" i="36"/>
  <c r="S368" i="36"/>
  <c r="Q26" i="36"/>
  <c r="Z25" i="11" s="1"/>
  <c r="T367" i="36"/>
  <c r="S367" i="36"/>
  <c r="U367" i="36" s="1"/>
  <c r="Q336" i="36"/>
  <c r="Z335" i="11" s="1"/>
  <c r="T366" i="36"/>
  <c r="S366" i="36"/>
  <c r="Q335" i="36"/>
  <c r="Z334" i="11" s="1"/>
  <c r="T365" i="36"/>
  <c r="S365" i="36"/>
  <c r="Q408" i="36"/>
  <c r="Z406" i="11" s="1"/>
  <c r="T364" i="36"/>
  <c r="S364" i="36"/>
  <c r="Q379" i="36"/>
  <c r="Z377" i="11" s="1"/>
  <c r="T363" i="36"/>
  <c r="U363" i="36" s="1"/>
  <c r="S363" i="36"/>
  <c r="Q313" i="36"/>
  <c r="Z312" i="11" s="1"/>
  <c r="T362" i="36"/>
  <c r="S362" i="36"/>
  <c r="Q269" i="36"/>
  <c r="Z268" i="11" s="1"/>
  <c r="T361" i="36"/>
  <c r="S361" i="36"/>
  <c r="Q376" i="36"/>
  <c r="Z374" i="11" s="1"/>
  <c r="T360" i="36"/>
  <c r="S360" i="36"/>
  <c r="Q375" i="36"/>
  <c r="Z373" i="11" s="1"/>
  <c r="T359" i="36"/>
  <c r="S359" i="36"/>
  <c r="Q22" i="36"/>
  <c r="Z21" i="11"/>
  <c r="T358" i="36"/>
  <c r="S358" i="36"/>
  <c r="Q68" i="36"/>
  <c r="Z67" i="11" s="1"/>
  <c r="T357" i="36"/>
  <c r="S357" i="36"/>
  <c r="Q334" i="36"/>
  <c r="Z333" i="11" s="1"/>
  <c r="T356" i="36"/>
  <c r="S356" i="36"/>
  <c r="Q304" i="36"/>
  <c r="Z303" i="11" s="1"/>
  <c r="T355" i="36"/>
  <c r="S355" i="36"/>
  <c r="Q231" i="36"/>
  <c r="Z230" i="11" s="1"/>
  <c r="T354" i="36"/>
  <c r="S354" i="36"/>
  <c r="Q406" i="36"/>
  <c r="T353" i="36"/>
  <c r="S353" i="36"/>
  <c r="Q303" i="36"/>
  <c r="Z302" i="11" s="1"/>
  <c r="T352" i="36"/>
  <c r="S352" i="36"/>
  <c r="Q407" i="36"/>
  <c r="Z405" i="11" s="1"/>
  <c r="T351" i="36"/>
  <c r="S351" i="36"/>
  <c r="Q153" i="36"/>
  <c r="Z151" i="11" s="1"/>
  <c r="T350" i="36"/>
  <c r="S350" i="36"/>
  <c r="Q252" i="36"/>
  <c r="Z251" i="11" s="1"/>
  <c r="T349" i="36"/>
  <c r="S349" i="36"/>
  <c r="Q201" i="36"/>
  <c r="Z200" i="11" s="1"/>
  <c r="T348" i="36"/>
  <c r="S348" i="36"/>
  <c r="Q333" i="36"/>
  <c r="T347" i="36"/>
  <c r="S347" i="36"/>
  <c r="U347" i="36" s="1"/>
  <c r="Q129" i="36"/>
  <c r="Z127" i="11" s="1"/>
  <c r="T346" i="36"/>
  <c r="S346" i="36"/>
  <c r="Q141" i="36"/>
  <c r="T345" i="36"/>
  <c r="S345" i="36"/>
  <c r="Q67" i="36"/>
  <c r="Z66" i="11" s="1"/>
  <c r="T344" i="36"/>
  <c r="S344" i="36"/>
  <c r="Q40" i="36"/>
  <c r="Z39" i="11" s="1"/>
  <c r="T343" i="36"/>
  <c r="S343" i="36"/>
  <c r="U343" i="36" s="1"/>
  <c r="Q365" i="36"/>
  <c r="Z364" i="11" s="1"/>
  <c r="T342" i="36"/>
  <c r="S342" i="36"/>
  <c r="Q175" i="36"/>
  <c r="Z173" i="11" s="1"/>
  <c r="T341" i="36"/>
  <c r="S341" i="36"/>
  <c r="Q372" i="36"/>
  <c r="Z371" i="11" s="1"/>
  <c r="T340" i="36"/>
  <c r="S340" i="36"/>
  <c r="Q312" i="36"/>
  <c r="Z311" i="11" s="1"/>
  <c r="T339" i="36"/>
  <c r="S339" i="36"/>
  <c r="U339" i="36" s="1"/>
  <c r="Q332" i="36"/>
  <c r="Z331" i="11" s="1"/>
  <c r="T338" i="36"/>
  <c r="S338" i="36"/>
  <c r="Q302" i="36"/>
  <c r="Z301" i="11" s="1"/>
  <c r="T337" i="36"/>
  <c r="S337" i="36"/>
  <c r="Q39" i="36"/>
  <c r="Z38" i="11" s="1"/>
  <c r="T336" i="36"/>
  <c r="S336" i="36"/>
  <c r="Q301" i="36"/>
  <c r="Z300" i="11" s="1"/>
  <c r="T335" i="36"/>
  <c r="S335" i="36"/>
  <c r="Q331" i="36"/>
  <c r="Z330" i="11" s="1"/>
  <c r="T334" i="36"/>
  <c r="S334" i="36"/>
  <c r="Q330" i="36"/>
  <c r="Z329" i="11" s="1"/>
  <c r="T333" i="36"/>
  <c r="S333" i="36"/>
  <c r="Q198" i="36"/>
  <c r="Z196" i="11" s="1"/>
  <c r="T332" i="36"/>
  <c r="S332" i="36"/>
  <c r="Q389" i="36"/>
  <c r="Z387" i="11" s="1"/>
  <c r="T331" i="36"/>
  <c r="S331" i="36"/>
  <c r="Q110" i="36"/>
  <c r="Z109" i="11" s="1"/>
  <c r="T330" i="36"/>
  <c r="S330" i="36"/>
  <c r="Q76" i="36"/>
  <c r="Z75" i="11" s="1"/>
  <c r="T329" i="36"/>
  <c r="S329" i="36"/>
  <c r="Q378" i="36"/>
  <c r="Z376" i="11" s="1"/>
  <c r="T328" i="36"/>
  <c r="S328" i="36"/>
  <c r="Q115" i="36"/>
  <c r="Z114" i="11" s="1"/>
  <c r="T327" i="36"/>
  <c r="S327" i="36"/>
  <c r="Q311" i="36"/>
  <c r="Z310" i="11" s="1"/>
  <c r="T326" i="36"/>
  <c r="S326" i="36"/>
  <c r="Q405" i="36"/>
  <c r="Z403" i="11" s="1"/>
  <c r="T325" i="36"/>
  <c r="S325" i="36"/>
  <c r="Q404" i="36"/>
  <c r="Z402" i="11" s="1"/>
  <c r="T324" i="36"/>
  <c r="S324" i="36"/>
  <c r="Q136" i="36"/>
  <c r="Z134" i="11" s="1"/>
  <c r="T323" i="36"/>
  <c r="S323" i="36"/>
  <c r="U323" i="36" s="1"/>
  <c r="Q66" i="36"/>
  <c r="Z65" i="11" s="1"/>
  <c r="T322" i="36"/>
  <c r="S322" i="36"/>
  <c r="Q359" i="36"/>
  <c r="Z358" i="11" s="1"/>
  <c r="T321" i="36"/>
  <c r="S321" i="36"/>
  <c r="Q354" i="36"/>
  <c r="Z353" i="11" s="1"/>
  <c r="T320" i="36"/>
  <c r="S320" i="36"/>
  <c r="Q65" i="36"/>
  <c r="Z64" i="11" s="1"/>
  <c r="T319" i="36"/>
  <c r="S319" i="36"/>
  <c r="Q130" i="36"/>
  <c r="Z128" i="11" s="1"/>
  <c r="T318" i="36"/>
  <c r="S318" i="36"/>
  <c r="Q329" i="36"/>
  <c r="Z328" i="11" s="1"/>
  <c r="T317" i="36"/>
  <c r="S317" i="36"/>
  <c r="Q230" i="36"/>
  <c r="Z229" i="11" s="1"/>
  <c r="T316" i="36"/>
  <c r="S316" i="36"/>
  <c r="Q403" i="36"/>
  <c r="Z401" i="11" s="1"/>
  <c r="T315" i="36"/>
  <c r="U315" i="36" s="1"/>
  <c r="S315" i="36"/>
  <c r="Q387" i="36"/>
  <c r="Z385" i="11" s="1"/>
  <c r="T314" i="36"/>
  <c r="S314" i="36"/>
  <c r="Q97" i="36"/>
  <c r="Z96" i="11" s="1"/>
  <c r="T313" i="36"/>
  <c r="S313" i="36"/>
  <c r="Q82" i="36"/>
  <c r="Z81" i="11" s="1"/>
  <c r="T312" i="36"/>
  <c r="S312" i="36"/>
  <c r="Q64" i="36"/>
  <c r="Z63" i="11" s="1"/>
  <c r="T311" i="36"/>
  <c r="S311" i="36"/>
  <c r="U311" i="36" s="1"/>
  <c r="Q63" i="36"/>
  <c r="Z62" i="11" s="1"/>
  <c r="T310" i="36"/>
  <c r="S310" i="36"/>
  <c r="Q411" i="36"/>
  <c r="Z409" i="11" s="1"/>
  <c r="T309" i="36"/>
  <c r="S309" i="36"/>
  <c r="Q62" i="36"/>
  <c r="Z61" i="11" s="1"/>
  <c r="T307" i="36"/>
  <c r="S307" i="36"/>
  <c r="Q21" i="36"/>
  <c r="Z20" i="11" s="1"/>
  <c r="T306" i="36"/>
  <c r="S306" i="36"/>
  <c r="U306" i="36" s="1"/>
  <c r="Q20" i="36"/>
  <c r="Z19" i="11" s="1"/>
  <c r="T305" i="36"/>
  <c r="S305" i="36"/>
  <c r="Q19" i="36"/>
  <c r="Z18" i="11" s="1"/>
  <c r="T304" i="36"/>
  <c r="S304" i="36"/>
  <c r="Q229" i="36"/>
  <c r="Z228" i="11" s="1"/>
  <c r="T303" i="36"/>
  <c r="S303" i="36"/>
  <c r="Q192" i="36"/>
  <c r="Z190" i="11" s="1"/>
  <c r="T302" i="36"/>
  <c r="S302" i="36"/>
  <c r="Q300" i="36"/>
  <c r="Z299" i="11" s="1"/>
  <c r="T301" i="36"/>
  <c r="S301" i="36"/>
  <c r="Q38" i="36"/>
  <c r="Z37" i="11" s="1"/>
  <c r="T300" i="36"/>
  <c r="S300" i="36"/>
  <c r="Q100" i="36"/>
  <c r="Z99" i="11" s="1"/>
  <c r="T299" i="36"/>
  <c r="S299" i="36"/>
  <c r="Q299" i="36"/>
  <c r="Z298" i="11" s="1"/>
  <c r="T298" i="36"/>
  <c r="S298" i="36"/>
  <c r="Q298" i="36"/>
  <c r="Z297" i="11" s="1"/>
  <c r="T297" i="36"/>
  <c r="S297" i="36"/>
  <c r="Q297" i="36"/>
  <c r="Z296" i="11" s="1"/>
  <c r="T296" i="36"/>
  <c r="S296" i="36"/>
  <c r="Q37" i="36"/>
  <c r="Z36" i="11" s="1"/>
  <c r="T295" i="36"/>
  <c r="S295" i="36"/>
  <c r="Q358" i="36"/>
  <c r="Z357" i="11" s="1"/>
  <c r="T294" i="36"/>
  <c r="S294" i="36"/>
  <c r="Q296" i="36"/>
  <c r="Z295" i="11" s="1"/>
  <c r="T293" i="36"/>
  <c r="S293" i="36"/>
  <c r="Q371" i="36"/>
  <c r="Z370" i="11" s="1"/>
  <c r="T292" i="36"/>
  <c r="S292" i="36"/>
  <c r="Q181" i="36"/>
  <c r="Z179" i="11" s="1"/>
  <c r="T291" i="36"/>
  <c r="S291" i="36"/>
  <c r="Q402" i="36"/>
  <c r="Z400" i="11" s="1"/>
  <c r="T290" i="36"/>
  <c r="S290" i="36"/>
  <c r="Q264" i="36"/>
  <c r="Z263" i="11" s="1"/>
  <c r="T289" i="36"/>
  <c r="S289" i="36"/>
  <c r="Q140" i="36"/>
  <c r="Z138" i="11" s="1"/>
  <c r="T288" i="36"/>
  <c r="S288" i="36"/>
  <c r="Q81" i="36"/>
  <c r="Z80" i="11" s="1"/>
  <c r="T287" i="36"/>
  <c r="S287" i="36"/>
  <c r="Q401" i="36"/>
  <c r="Z399" i="11" s="1"/>
  <c r="T286" i="36"/>
  <c r="S286" i="36"/>
  <c r="Q228" i="36"/>
  <c r="Z227" i="11" s="1"/>
  <c r="T285" i="36"/>
  <c r="S285" i="36"/>
  <c r="Q328" i="36"/>
  <c r="Z327" i="11" s="1"/>
  <c r="T284" i="36"/>
  <c r="S284" i="36"/>
  <c r="Q254" i="36"/>
  <c r="Z253" i="11" s="1"/>
  <c r="T283" i="36"/>
  <c r="S283" i="36"/>
  <c r="Q263" i="36"/>
  <c r="Z262" i="11" s="1"/>
  <c r="T282" i="36"/>
  <c r="S282" i="36"/>
  <c r="Q295" i="36"/>
  <c r="Z294" i="11" s="1"/>
  <c r="T281" i="36"/>
  <c r="S281" i="36"/>
  <c r="Q200" i="36"/>
  <c r="Z199" i="11" s="1"/>
  <c r="T280" i="36"/>
  <c r="S280" i="36"/>
  <c r="Q197" i="36"/>
  <c r="T279" i="36"/>
  <c r="S279" i="36"/>
  <c r="Q61" i="36"/>
  <c r="Z60" i="11" s="1"/>
  <c r="T278" i="36"/>
  <c r="S278" i="36"/>
  <c r="Q262" i="36"/>
  <c r="Z261" i="11" s="1"/>
  <c r="T277" i="36"/>
  <c r="S277" i="36"/>
  <c r="Q400" i="36"/>
  <c r="Z398" i="11" s="1"/>
  <c r="T276" i="36"/>
  <c r="S276" i="36"/>
  <c r="Q327" i="36"/>
  <c r="Z326" i="11" s="1"/>
  <c r="T275" i="36"/>
  <c r="S275" i="36"/>
  <c r="Q364" i="36"/>
  <c r="Z363" i="11" s="1"/>
  <c r="T274" i="36"/>
  <c r="S274" i="36"/>
  <c r="Q294" i="36"/>
  <c r="Z293" i="11" s="1"/>
  <c r="T273" i="36"/>
  <c r="S273" i="36"/>
  <c r="Q227" i="36"/>
  <c r="Z226" i="11" s="1"/>
  <c r="T272" i="36"/>
  <c r="S272" i="36"/>
  <c r="Q226" i="36"/>
  <c r="Z225" i="11" s="1"/>
  <c r="T271" i="36"/>
  <c r="S271" i="36"/>
  <c r="Q60" i="36"/>
  <c r="Z59" i="11" s="1"/>
  <c r="T270" i="36"/>
  <c r="S270" i="36"/>
  <c r="Q225" i="36"/>
  <c r="Z224" i="11" s="1"/>
  <c r="T269" i="36"/>
  <c r="S269" i="36"/>
  <c r="Q135" i="36"/>
  <c r="Z133" i="11" s="1"/>
  <c r="T268" i="36"/>
  <c r="S268" i="36"/>
  <c r="Q251" i="36"/>
  <c r="Z250" i="11" s="1"/>
  <c r="T267" i="36"/>
  <c r="S267" i="36"/>
  <c r="Q12" i="36"/>
  <c r="Z11" i="11" s="1"/>
  <c r="T266" i="36"/>
  <c r="S266" i="36"/>
  <c r="Q399" i="36"/>
  <c r="Z397" i="11" s="1"/>
  <c r="T265" i="36"/>
  <c r="S265" i="36"/>
  <c r="Q310" i="36"/>
  <c r="Z309" i="11" s="1"/>
  <c r="T264" i="36"/>
  <c r="S264" i="36"/>
  <c r="Q95" i="36"/>
  <c r="Z94" i="11" s="1"/>
  <c r="T263" i="36"/>
  <c r="S263" i="36"/>
  <c r="Q85" i="36"/>
  <c r="Z84" i="11" s="1"/>
  <c r="T262" i="36"/>
  <c r="S262" i="36"/>
  <c r="Q353" i="36"/>
  <c r="Z352" i="11" s="1"/>
  <c r="T261" i="36"/>
  <c r="S261" i="36"/>
  <c r="Q167" i="36"/>
  <c r="Z165" i="11" s="1"/>
  <c r="T260" i="36"/>
  <c r="S260" i="36"/>
  <c r="Q114" i="36"/>
  <c r="Z113" i="11" s="1"/>
  <c r="T259" i="36"/>
  <c r="S259" i="36"/>
  <c r="Q166" i="36"/>
  <c r="Z164" i="11" s="1"/>
  <c r="T258" i="36"/>
  <c r="S258" i="36"/>
  <c r="Q154" i="36"/>
  <c r="Z152" i="11" s="1"/>
  <c r="T257" i="36"/>
  <c r="S257" i="36"/>
  <c r="Q59" i="36"/>
  <c r="Z58" i="11" s="1"/>
  <c r="T256" i="36"/>
  <c r="S256" i="36"/>
  <c r="Q165" i="36"/>
  <c r="Z163" i="11" s="1"/>
  <c r="T255" i="36"/>
  <c r="S255" i="36"/>
  <c r="Q363" i="36"/>
  <c r="Z362" i="11" s="1"/>
  <c r="T254" i="36"/>
  <c r="S254" i="36"/>
  <c r="Q109" i="36"/>
  <c r="Z108" i="11" s="1"/>
  <c r="T253" i="36"/>
  <c r="S253" i="36"/>
  <c r="Q11" i="36"/>
  <c r="Z10" i="11" s="1"/>
  <c r="T252" i="36"/>
  <c r="S252" i="36"/>
  <c r="Q224" i="36"/>
  <c r="Z223" i="11" s="1"/>
  <c r="T251" i="36"/>
  <c r="S251" i="36"/>
  <c r="Q223" i="36"/>
  <c r="Z222" i="11" s="1"/>
  <c r="T250" i="36"/>
  <c r="S250" i="36"/>
  <c r="Q222" i="36"/>
  <c r="Z221" i="11" s="1"/>
  <c r="T249" i="36"/>
  <c r="S249" i="36"/>
  <c r="Q221" i="36"/>
  <c r="Z220" i="11" s="1"/>
  <c r="T248" i="36"/>
  <c r="S248" i="36"/>
  <c r="Q220" i="36"/>
  <c r="Z219" i="11" s="1"/>
  <c r="T247" i="36"/>
  <c r="S247" i="36"/>
  <c r="Q219" i="36"/>
  <c r="Z218" i="11" s="1"/>
  <c r="T246" i="36"/>
  <c r="S246" i="36"/>
  <c r="Q18" i="36"/>
  <c r="Z17" i="11" s="1"/>
  <c r="T245" i="36"/>
  <c r="S245" i="36"/>
  <c r="Q36" i="36"/>
  <c r="Z35" i="11" s="1"/>
  <c r="T244" i="36"/>
  <c r="S244" i="36"/>
  <c r="Q35" i="36"/>
  <c r="Z34" i="11" s="1"/>
  <c r="T243" i="36"/>
  <c r="S243" i="36"/>
  <c r="Q34" i="36"/>
  <c r="Z33" i="11" s="1"/>
  <c r="T242" i="36"/>
  <c r="S242" i="36"/>
  <c r="Q218" i="36"/>
  <c r="Z217" i="11" s="1"/>
  <c r="T241" i="36"/>
  <c r="S241" i="36"/>
  <c r="Q196" i="36"/>
  <c r="Z194" i="11" s="1"/>
  <c r="T240" i="36"/>
  <c r="S240" i="36"/>
  <c r="Q155" i="36"/>
  <c r="Z153" i="11" s="1"/>
  <c r="T239" i="36"/>
  <c r="S239" i="36"/>
  <c r="Q164" i="36"/>
  <c r="Z162" i="11" s="1"/>
  <c r="T238" i="36"/>
  <c r="S238" i="36"/>
  <c r="Q250" i="36"/>
  <c r="Z249" i="11" s="1"/>
  <c r="T237" i="36"/>
  <c r="S237" i="36"/>
  <c r="Q101" i="36"/>
  <c r="Z100" i="11" s="1"/>
  <c r="T236" i="36"/>
  <c r="S236" i="36"/>
  <c r="Q152" i="36"/>
  <c r="Z150" i="11" s="1"/>
  <c r="T235" i="36"/>
  <c r="S235" i="36"/>
  <c r="Q58" i="36"/>
  <c r="Z57" i="11" s="1"/>
  <c r="T234" i="36"/>
  <c r="S234" i="36"/>
  <c r="Q84" i="36"/>
  <c r="Z83" i="11" s="1"/>
  <c r="T233" i="36"/>
  <c r="S233" i="36"/>
  <c r="Q241" i="36"/>
  <c r="Z240" i="11" s="1"/>
  <c r="T232" i="36"/>
  <c r="S232" i="36"/>
  <c r="Q293" i="36"/>
  <c r="Z292" i="11" s="1"/>
  <c r="T231" i="36"/>
  <c r="S231" i="36"/>
  <c r="Q292" i="36"/>
  <c r="Z291" i="11" s="1"/>
  <c r="T230" i="36"/>
  <c r="S230" i="36"/>
  <c r="Q151" i="36"/>
  <c r="Z149" i="11" s="1"/>
  <c r="T229" i="36"/>
  <c r="S229" i="36"/>
  <c r="Q33" i="36"/>
  <c r="Z32" i="11" s="1"/>
  <c r="T228" i="36"/>
  <c r="S228" i="36"/>
  <c r="Q261" i="36"/>
  <c r="Z260" i="11" s="1"/>
  <c r="T227" i="36"/>
  <c r="S227" i="36"/>
  <c r="Q187" i="36"/>
  <c r="Z185" i="11" s="1"/>
  <c r="T226" i="36"/>
  <c r="S226" i="36"/>
  <c r="Q326" i="36"/>
  <c r="Z325" i="11" s="1"/>
  <c r="T225" i="36"/>
  <c r="S225" i="36"/>
  <c r="Q15" i="36"/>
  <c r="T224" i="36"/>
  <c r="S224" i="36"/>
  <c r="Q17" i="36"/>
  <c r="Z16" i="11" s="1"/>
  <c r="T223" i="36"/>
  <c r="S223" i="36"/>
  <c r="Q291" i="36"/>
  <c r="Z290" i="11" s="1"/>
  <c r="T222" i="36"/>
  <c r="S222" i="36"/>
  <c r="U222" i="36"/>
  <c r="Q370" i="36"/>
  <c r="Z369" i="11" s="1"/>
  <c r="T221" i="36"/>
  <c r="S221" i="36"/>
  <c r="Q193" i="36"/>
  <c r="Z191" i="11" s="1"/>
  <c r="T220" i="36"/>
  <c r="S220" i="36"/>
  <c r="Q386" i="36"/>
  <c r="Z384" i="11" s="1"/>
  <c r="T219" i="36"/>
  <c r="S219" i="36"/>
  <c r="Q57" i="36"/>
  <c r="Z56" i="11" s="1"/>
  <c r="T218" i="36"/>
  <c r="S218" i="36"/>
  <c r="Q163" i="36"/>
  <c r="Z161" i="11" s="1"/>
  <c r="T217" i="36"/>
  <c r="S217" i="36"/>
  <c r="Q186" i="36"/>
  <c r="Z184" i="11" s="1"/>
  <c r="T216" i="36"/>
  <c r="S216" i="36"/>
  <c r="Q56" i="36"/>
  <c r="Z55" i="11" s="1"/>
  <c r="T215" i="36"/>
  <c r="S215" i="36"/>
  <c r="Q240" i="36"/>
  <c r="Z239" i="11" s="1"/>
  <c r="T214" i="36"/>
  <c r="S214" i="36"/>
  <c r="Q25" i="36"/>
  <c r="Z24" i="11" s="1"/>
  <c r="T213" i="36"/>
  <c r="S213" i="36"/>
  <c r="Q249" i="36"/>
  <c r="Z248" i="11" s="1"/>
  <c r="T212" i="36"/>
  <c r="S212" i="36"/>
  <c r="Q55" i="36"/>
  <c r="Z54" i="11" s="1"/>
  <c r="T211" i="36"/>
  <c r="S211" i="36"/>
  <c r="Q54" i="36"/>
  <c r="Z53" i="11" s="1"/>
  <c r="T210" i="36"/>
  <c r="S210" i="36"/>
  <c r="U210" i="36" s="1"/>
  <c r="Q53" i="36"/>
  <c r="Z52" i="11" s="1"/>
  <c r="T209" i="36"/>
  <c r="S209" i="36"/>
  <c r="Q325" i="36"/>
  <c r="Z324" i="11" s="1"/>
  <c r="T208" i="36"/>
  <c r="S208" i="36"/>
  <c r="Q290" i="36"/>
  <c r="Z289" i="11" s="1"/>
  <c r="T207" i="36"/>
  <c r="S207" i="36"/>
  <c r="Q352" i="36"/>
  <c r="Z351" i="11" s="1"/>
  <c r="T206" i="36"/>
  <c r="S206" i="36"/>
  <c r="Q289" i="36"/>
  <c r="Z288" i="11" s="1"/>
  <c r="T205" i="36"/>
  <c r="S205" i="36"/>
  <c r="Q351" i="36"/>
  <c r="Z350" i="11" s="1"/>
  <c r="T204" i="36"/>
  <c r="S204" i="36"/>
  <c r="Q128" i="36"/>
  <c r="Z126" i="11" s="1"/>
  <c r="T203" i="36"/>
  <c r="S203" i="36"/>
  <c r="Q288" i="36"/>
  <c r="Z287" i="11" s="1"/>
  <c r="T202" i="36"/>
  <c r="S202" i="36"/>
  <c r="Q369" i="36"/>
  <c r="Z368" i="11" s="1"/>
  <c r="T201" i="36"/>
  <c r="S201" i="36"/>
  <c r="Q398" i="36"/>
  <c r="Z396" i="11" s="1"/>
  <c r="T200" i="36"/>
  <c r="S200" i="36"/>
  <c r="Q350" i="36"/>
  <c r="Z349" i="11" s="1"/>
  <c r="T199" i="36"/>
  <c r="S199" i="36"/>
  <c r="Q287" i="36"/>
  <c r="Z286" i="11" s="1"/>
  <c r="T198" i="36"/>
  <c r="S198" i="36"/>
  <c r="Q87" i="36"/>
  <c r="Z86" i="11" s="1"/>
  <c r="T197" i="36"/>
  <c r="S197" i="36"/>
  <c r="Q388" i="36"/>
  <c r="Z386" i="11" s="1"/>
  <c r="T196" i="36"/>
  <c r="S196" i="36"/>
  <c r="Q260" i="36"/>
  <c r="Z259" i="11" s="1"/>
  <c r="T195" i="36"/>
  <c r="S195" i="36"/>
  <c r="Q349" i="36"/>
  <c r="Z348" i="11" s="1"/>
  <c r="T194" i="36"/>
  <c r="S194" i="36"/>
  <c r="U194" i="36" s="1"/>
  <c r="Q162" i="36"/>
  <c r="Z160" i="11" s="1"/>
  <c r="T193" i="36"/>
  <c r="S193" i="36"/>
  <c r="Q124" i="36"/>
  <c r="T192" i="36"/>
  <c r="S192" i="36"/>
  <c r="Q10" i="36"/>
  <c r="Z9" i="11" s="1"/>
  <c r="T191" i="36"/>
  <c r="S191" i="36"/>
  <c r="Q268" i="36"/>
  <c r="Z267" i="11" s="1"/>
  <c r="T190" i="36"/>
  <c r="S190" i="36"/>
  <c r="Q80" i="36"/>
  <c r="Z79" i="11" s="1"/>
  <c r="T189" i="36"/>
  <c r="S189" i="36"/>
  <c r="Q239" i="36"/>
  <c r="Z238" i="11" s="1"/>
  <c r="T188" i="36"/>
  <c r="S188" i="36"/>
  <c r="Q238" i="36"/>
  <c r="Z237" i="11" s="1"/>
  <c r="T187" i="36"/>
  <c r="S187" i="36"/>
  <c r="Q217" i="36"/>
  <c r="Z216" i="11" s="1"/>
  <c r="T186" i="36"/>
  <c r="S186" i="36"/>
  <c r="Q324" i="36"/>
  <c r="Z323" i="11" s="1"/>
  <c r="T185" i="36"/>
  <c r="S185" i="36"/>
  <c r="Q199" i="36"/>
  <c r="Z198" i="11" s="1"/>
  <c r="T184" i="36"/>
  <c r="S184" i="36"/>
  <c r="Q286" i="36"/>
  <c r="Z285" i="11" s="1"/>
  <c r="T183" i="36"/>
  <c r="S183" i="36"/>
  <c r="Q285" i="36"/>
  <c r="Z284" i="11" s="1"/>
  <c r="T182" i="36"/>
  <c r="S182" i="36"/>
  <c r="Q284" i="36"/>
  <c r="Z283" i="11" s="1"/>
  <c r="T181" i="36"/>
  <c r="S181" i="36"/>
  <c r="Q118" i="36"/>
  <c r="Z117" i="11" s="1"/>
  <c r="T180" i="36"/>
  <c r="S180" i="36"/>
  <c r="Q362" i="36"/>
  <c r="Z361" i="11" s="1"/>
  <c r="T179" i="36"/>
  <c r="S179" i="36"/>
  <c r="Q117" i="36"/>
  <c r="Z116" i="11" s="1"/>
  <c r="T178" i="36"/>
  <c r="S178" i="36"/>
  <c r="Q150" i="36"/>
  <c r="Z148" i="11" s="1"/>
  <c r="T177" i="36"/>
  <c r="S177" i="36"/>
  <c r="Q94" i="36"/>
  <c r="Z93" i="11" s="1"/>
  <c r="T176" i="36"/>
  <c r="S176" i="36"/>
  <c r="Q93" i="36"/>
  <c r="Z92" i="11" s="1"/>
  <c r="T175" i="36"/>
  <c r="S175" i="36"/>
  <c r="Q237" i="36"/>
  <c r="Z236" i="11" s="1"/>
  <c r="T174" i="36"/>
  <c r="S174" i="36"/>
  <c r="Q78" i="36"/>
  <c r="Z77" i="11" s="1"/>
  <c r="T173" i="36"/>
  <c r="S173" i="36"/>
  <c r="Q357" i="36"/>
  <c r="Z356" i="11" s="1"/>
  <c r="T172" i="36"/>
  <c r="S172" i="36"/>
  <c r="Q180" i="36"/>
  <c r="Z178" i="11" s="1"/>
  <c r="T171" i="36"/>
  <c r="S171" i="36"/>
  <c r="Q323" i="36"/>
  <c r="Z322" i="11" s="1"/>
  <c r="T170" i="36"/>
  <c r="S170" i="36"/>
  <c r="Q322" i="36"/>
  <c r="Z321" i="11" s="1"/>
  <c r="T169" i="36"/>
  <c r="S169" i="36"/>
  <c r="Q139" i="36"/>
  <c r="Z137" i="11" s="1"/>
  <c r="T168" i="36"/>
  <c r="S168" i="36"/>
  <c r="Q32" i="36"/>
  <c r="Z31" i="11" s="1"/>
  <c r="T167" i="36"/>
  <c r="S167" i="36"/>
  <c r="Q216" i="36"/>
  <c r="Z215" i="11" s="1"/>
  <c r="T166" i="36"/>
  <c r="S166" i="36"/>
  <c r="Q31" i="36"/>
  <c r="Z30" i="11" s="1"/>
  <c r="T165" i="36"/>
  <c r="S165" i="36"/>
  <c r="Q283" i="36"/>
  <c r="Z282" i="11" s="1"/>
  <c r="T164" i="36"/>
  <c r="S164" i="36"/>
  <c r="Q161" i="36"/>
  <c r="Z159" i="11" s="1"/>
  <c r="T163" i="36"/>
  <c r="S163" i="36"/>
  <c r="Q90" i="36"/>
  <c r="Z89" i="11" s="1"/>
  <c r="T162" i="36"/>
  <c r="S162" i="36"/>
  <c r="Q215" i="36"/>
  <c r="Z214" i="11" s="1"/>
  <c r="T161" i="36"/>
  <c r="S161" i="36"/>
  <c r="Q191" i="36"/>
  <c r="Z189" i="11" s="1"/>
  <c r="T160" i="36"/>
  <c r="S160" i="36"/>
  <c r="Q52" i="36"/>
  <c r="Z51" i="11" s="1"/>
  <c r="T159" i="36"/>
  <c r="S159" i="36"/>
  <c r="Q397" i="36"/>
  <c r="Z395" i="11" s="1"/>
  <c r="T158" i="36"/>
  <c r="S158" i="36"/>
  <c r="Q51" i="36"/>
  <c r="Z50" i="11" s="1"/>
  <c r="T157" i="36"/>
  <c r="S157" i="36"/>
  <c r="Q244" i="36"/>
  <c r="Z243" i="11" s="1"/>
  <c r="T156" i="36"/>
  <c r="S156" i="36"/>
  <c r="Q348" i="36"/>
  <c r="Z347" i="11" s="1"/>
  <c r="T155" i="36"/>
  <c r="S155" i="36"/>
  <c r="Q347" i="36"/>
  <c r="Z346" i="11" s="1"/>
  <c r="T154" i="36"/>
  <c r="S154" i="36"/>
  <c r="Q282" i="36"/>
  <c r="Z281" i="11" s="1"/>
  <c r="T153" i="36"/>
  <c r="S153" i="36"/>
  <c r="Q9" i="36"/>
  <c r="Z8" i="11" s="1"/>
  <c r="T152" i="36"/>
  <c r="S152" i="36"/>
  <c r="Q214" i="36"/>
  <c r="Z213" i="11" s="1"/>
  <c r="T151" i="36"/>
  <c r="S151" i="36"/>
  <c r="Q213" i="36"/>
  <c r="Z212" i="11" s="1"/>
  <c r="T150" i="36"/>
  <c r="S150" i="36"/>
  <c r="Q8" i="36"/>
  <c r="Z7" i="11" s="1"/>
  <c r="T149" i="36"/>
  <c r="S149" i="36"/>
  <c r="Q281" i="36"/>
  <c r="Z280" i="11" s="1"/>
  <c r="T148" i="36"/>
  <c r="S148" i="36"/>
  <c r="Q108" i="36"/>
  <c r="Z107" i="11" s="1"/>
  <c r="T147" i="36"/>
  <c r="S147" i="36"/>
  <c r="Q374" i="36"/>
  <c r="T146" i="36"/>
  <c r="S146" i="36"/>
  <c r="Q24" i="36"/>
  <c r="Z23" i="11" s="1"/>
  <c r="T145" i="36"/>
  <c r="S145" i="36"/>
  <c r="Q50" i="36"/>
  <c r="Z49" i="11" s="1"/>
  <c r="T144" i="36"/>
  <c r="S144" i="36"/>
  <c r="Q346" i="36"/>
  <c r="Z345" i="11" s="1"/>
  <c r="T143" i="36"/>
  <c r="S143" i="36"/>
  <c r="Q321" i="36"/>
  <c r="Z320" i="11" s="1"/>
  <c r="T142" i="36"/>
  <c r="S142" i="36"/>
  <c r="Q280" i="36"/>
  <c r="Z279" i="11" s="1"/>
  <c r="T141" i="36"/>
  <c r="S141" i="36"/>
  <c r="Q361" i="36"/>
  <c r="Z360" i="11" s="1"/>
  <c r="T140" i="36"/>
  <c r="S140" i="36"/>
  <c r="Q160" i="36"/>
  <c r="Z158" i="11" s="1"/>
  <c r="T139" i="36"/>
  <c r="S139" i="36"/>
  <c r="Q107" i="36"/>
  <c r="Z106" i="11" s="1"/>
  <c r="T138" i="36"/>
  <c r="S138" i="36"/>
  <c r="Q149" i="36"/>
  <c r="Z147" i="11" s="1"/>
  <c r="T137" i="36"/>
  <c r="S137" i="36"/>
  <c r="Q185" i="36"/>
  <c r="Z183" i="11" s="1"/>
  <c r="T136" i="36"/>
  <c r="S136" i="36"/>
  <c r="Q106" i="36"/>
  <c r="Z105" i="11" s="1"/>
  <c r="T135" i="36"/>
  <c r="S135" i="36"/>
  <c r="Q279" i="36"/>
  <c r="Z278" i="11" s="1"/>
  <c r="T134" i="36"/>
  <c r="S134" i="36"/>
  <c r="Q79" i="36"/>
  <c r="Z78" i="11" s="1"/>
  <c r="T133" i="36"/>
  <c r="S133" i="36"/>
  <c r="Q30" i="36"/>
  <c r="Z29" i="11" s="1"/>
  <c r="T132" i="36"/>
  <c r="S132" i="36"/>
  <c r="Q148" i="36"/>
  <c r="Z146" i="11" s="1"/>
  <c r="T131" i="36"/>
  <c r="S131" i="36"/>
  <c r="Q147" i="36"/>
  <c r="Z145" i="11" s="1"/>
  <c r="T130" i="36"/>
  <c r="S130" i="36"/>
  <c r="Q278" i="36"/>
  <c r="Z277" i="11" s="1"/>
  <c r="T129" i="36"/>
  <c r="S129" i="36"/>
  <c r="Q212" i="36"/>
  <c r="Z211" i="11" s="1"/>
  <c r="T128" i="36"/>
  <c r="S128" i="36"/>
  <c r="Q14" i="36"/>
  <c r="Z13" i="11" s="1"/>
  <c r="T127" i="36"/>
  <c r="S127" i="36"/>
  <c r="Q277" i="36"/>
  <c r="Z276" i="11" s="1"/>
  <c r="T126" i="36"/>
  <c r="S126" i="36"/>
  <c r="Q7" i="36"/>
  <c r="Z6" i="11" s="1"/>
  <c r="T125" i="36"/>
  <c r="S125" i="36"/>
  <c r="Q159" i="36"/>
  <c r="Z157" i="11" s="1"/>
  <c r="T124" i="36"/>
  <c r="S124" i="36"/>
  <c r="Q345" i="36"/>
  <c r="Z344" i="11" s="1"/>
  <c r="T123" i="36"/>
  <c r="S123" i="36"/>
  <c r="Q410" i="36"/>
  <c r="Z408" i="11" s="1"/>
  <c r="T122" i="36"/>
  <c r="S122" i="36"/>
  <c r="Q86" i="36"/>
  <c r="Z85" i="11" s="1"/>
  <c r="T121" i="36"/>
  <c r="S121" i="36"/>
  <c r="Q248" i="36"/>
  <c r="Z247" i="11" s="1"/>
  <c r="T120" i="36"/>
  <c r="S120" i="36"/>
  <c r="Q377" i="36"/>
  <c r="Z375" i="11" s="1"/>
  <c r="T119" i="36"/>
  <c r="S119" i="36"/>
  <c r="Q174" i="36"/>
  <c r="Z172" i="11" s="1"/>
  <c r="T118" i="36"/>
  <c r="S118" i="36"/>
  <c r="U118" i="36" s="1"/>
  <c r="Q173" i="36"/>
  <c r="Z171" i="11" s="1"/>
  <c r="T117" i="36"/>
  <c r="S117" i="36"/>
  <c r="Q344" i="36"/>
  <c r="Z343" i="11" s="1"/>
  <c r="T116" i="36"/>
  <c r="S116" i="36"/>
  <c r="Q49" i="36"/>
  <c r="Z48" i="11" s="1"/>
  <c r="T115" i="36"/>
  <c r="S115" i="36"/>
  <c r="Q211" i="36"/>
  <c r="Z210" i="11" s="1"/>
  <c r="T114" i="36"/>
  <c r="S114" i="36"/>
  <c r="Q102" i="36"/>
  <c r="Z101" i="11" s="1"/>
  <c r="T113" i="36"/>
  <c r="S113" i="36"/>
  <c r="Q243" i="36"/>
  <c r="Z242" i="11" s="1"/>
  <c r="T112" i="36"/>
  <c r="S112" i="36"/>
  <c r="Q138" i="36"/>
  <c r="Z136" i="11" s="1"/>
  <c r="T111" i="36"/>
  <c r="S111" i="36"/>
  <c r="Q113" i="36"/>
  <c r="Z112" i="11" s="1"/>
  <c r="T110" i="36"/>
  <c r="S110" i="36"/>
  <c r="Q83" i="36"/>
  <c r="Z82" i="11" s="1"/>
  <c r="T109" i="36"/>
  <c r="S109" i="36"/>
  <c r="Q158" i="36"/>
  <c r="Z156" i="11" s="1"/>
  <c r="T108" i="36"/>
  <c r="S108" i="36"/>
  <c r="Q134" i="36"/>
  <c r="Z132" i="11" s="1"/>
  <c r="T107" i="36"/>
  <c r="S107" i="36"/>
  <c r="Q172" i="36"/>
  <c r="Z170" i="11" s="1"/>
  <c r="T106" i="36"/>
  <c r="S106" i="36"/>
  <c r="Q210" i="36"/>
  <c r="Z209" i="11" s="1"/>
  <c r="T105" i="36"/>
  <c r="S105" i="36"/>
  <c r="Q259" i="36"/>
  <c r="Z258" i="11" s="1"/>
  <c r="T104" i="36"/>
  <c r="S104" i="36"/>
  <c r="Q396" i="36"/>
  <c r="Z394" i="11" s="1"/>
  <c r="T103" i="36"/>
  <c r="S103" i="36"/>
  <c r="Q414" i="36"/>
  <c r="Z412" i="11" s="1"/>
  <c r="T102" i="36"/>
  <c r="S102" i="36"/>
  <c r="Q258" i="36"/>
  <c r="Z257" i="11" s="1"/>
  <c r="T101" i="36"/>
  <c r="S101" i="36"/>
  <c r="Q343" i="36"/>
  <c r="Z342" i="11" s="1"/>
  <c r="T100" i="36"/>
  <c r="S100" i="36"/>
  <c r="Q195" i="36"/>
  <c r="Z193" i="11" s="1"/>
  <c r="T99" i="36"/>
  <c r="S99" i="36"/>
  <c r="Q320" i="36"/>
  <c r="Z319" i="11" s="1"/>
  <c r="T98" i="36"/>
  <c r="S98" i="36"/>
  <c r="Q342" i="36"/>
  <c r="Z341" i="11" s="1"/>
  <c r="T97" i="36"/>
  <c r="S97" i="36"/>
  <c r="Q209" i="36"/>
  <c r="Z208" i="11" s="1"/>
  <c r="T96" i="36"/>
  <c r="S96" i="36"/>
  <c r="Q247" i="36"/>
  <c r="Z246" i="11" s="1"/>
  <c r="T95" i="36"/>
  <c r="S95" i="36"/>
  <c r="Q395" i="36"/>
  <c r="Z393" i="11" s="1"/>
  <c r="T94" i="36"/>
  <c r="S94" i="36"/>
  <c r="Q276" i="36"/>
  <c r="Z275" i="11" s="1"/>
  <c r="T93" i="36"/>
  <c r="S93" i="36"/>
  <c r="Q394" i="36"/>
  <c r="Z392" i="11" s="1"/>
  <c r="T92" i="36"/>
  <c r="S92" i="36"/>
  <c r="Q409" i="36"/>
  <c r="Z407" i="11" s="1"/>
  <c r="T91" i="36"/>
  <c r="S91" i="36"/>
  <c r="Q48" i="36"/>
  <c r="Z47" i="11" s="1"/>
  <c r="T90" i="36"/>
  <c r="S90" i="36"/>
  <c r="U90" i="36" s="1"/>
  <c r="Q393" i="36"/>
  <c r="Z391" i="11" s="1"/>
  <c r="T89" i="36"/>
  <c r="S89" i="36"/>
  <c r="Q392" i="36"/>
  <c r="Z390" i="11" s="1"/>
  <c r="T88" i="36"/>
  <c r="S88" i="36"/>
  <c r="Q391" i="36"/>
  <c r="Z389" i="11" s="1"/>
  <c r="T87" i="36"/>
  <c r="S87" i="36"/>
  <c r="Q47" i="36"/>
  <c r="Z46" i="11" s="1"/>
  <c r="T86" i="36"/>
  <c r="S86" i="36"/>
  <c r="Q341" i="36"/>
  <c r="Z340" i="11" s="1"/>
  <c r="T85" i="36"/>
  <c r="S85" i="36"/>
  <c r="Q46" i="36"/>
  <c r="Z45" i="11" s="1"/>
  <c r="T84" i="36"/>
  <c r="S84" i="36"/>
  <c r="Q309" i="36"/>
  <c r="Z308" i="11" s="1"/>
  <c r="T83" i="36"/>
  <c r="S83" i="36"/>
  <c r="Q208" i="36"/>
  <c r="Z207" i="11" s="1"/>
  <c r="T82" i="36"/>
  <c r="S82" i="36"/>
  <c r="Q77" i="36"/>
  <c r="Z76" i="11" s="1"/>
  <c r="T81" i="36"/>
  <c r="S81" i="36"/>
  <c r="Q89" i="36"/>
  <c r="Z88" i="11" s="1"/>
  <c r="T80" i="36"/>
  <c r="S80" i="36"/>
  <c r="Q246" i="36"/>
  <c r="Z245" i="11" s="1"/>
  <c r="T79" i="36"/>
  <c r="S79" i="36"/>
  <c r="Q356" i="36"/>
  <c r="Z355" i="11" s="1"/>
  <c r="T78" i="36"/>
  <c r="S78" i="36"/>
  <c r="Q146" i="36"/>
  <c r="Z144" i="11" s="1"/>
  <c r="T77" i="36"/>
  <c r="S77" i="36"/>
  <c r="Q45" i="36"/>
  <c r="Z44" i="11" s="1"/>
  <c r="T76" i="36"/>
  <c r="S76" i="36"/>
  <c r="Q207" i="36"/>
  <c r="Z206" i="11" s="1"/>
  <c r="T75" i="36"/>
  <c r="S75" i="36"/>
  <c r="Q44" i="36"/>
  <c r="Z43" i="11" s="1"/>
  <c r="T74" i="36"/>
  <c r="S74" i="36"/>
  <c r="Q382" i="36"/>
  <c r="Z380" i="11" s="1"/>
  <c r="T73" i="36"/>
  <c r="S73" i="36"/>
  <c r="Q43" i="36"/>
  <c r="Z42" i="11" s="1"/>
  <c r="T72" i="36"/>
  <c r="S72" i="36"/>
  <c r="Q29" i="36"/>
  <c r="Z28" i="11" s="1"/>
  <c r="T71" i="36"/>
  <c r="S71" i="36"/>
  <c r="Q28" i="36"/>
  <c r="Z27" i="11" s="1"/>
  <c r="T70" i="36"/>
  <c r="S70" i="36"/>
  <c r="U70" i="36" s="1"/>
  <c r="Q275" i="36"/>
  <c r="Z274" i="11" s="1"/>
  <c r="T69" i="36"/>
  <c r="S69" i="36"/>
  <c r="Q123" i="36"/>
  <c r="Z122" i="11" s="1"/>
  <c r="T68" i="36"/>
  <c r="S68" i="36"/>
  <c r="Q157" i="36"/>
  <c r="Z155" i="11" s="1"/>
  <c r="T67" i="36"/>
  <c r="S67" i="36"/>
  <c r="Q319" i="36"/>
  <c r="Z318" i="11" s="1"/>
  <c r="T66" i="36"/>
  <c r="S66" i="36"/>
  <c r="U66" i="36" s="1"/>
  <c r="Q245" i="36"/>
  <c r="Z244" i="11" s="1"/>
  <c r="T65" i="36"/>
  <c r="S65" i="36"/>
  <c r="Q413" i="36"/>
  <c r="Z411" i="11" s="1"/>
  <c r="T64" i="36"/>
  <c r="S64" i="36"/>
  <c r="Q179" i="36"/>
  <c r="Z177" i="11" s="1"/>
  <c r="T63" i="36"/>
  <c r="S63" i="36"/>
  <c r="Q105" i="36"/>
  <c r="Z104" i="11" s="1"/>
  <c r="T62" i="36"/>
  <c r="S62" i="36"/>
  <c r="Q96" i="36"/>
  <c r="Z95" i="11" s="1"/>
  <c r="T61" i="36"/>
  <c r="S61" i="36"/>
  <c r="Q381" i="36"/>
  <c r="Z379" i="11" s="1"/>
  <c r="T60" i="36"/>
  <c r="S60" i="36"/>
  <c r="Q178" i="36"/>
  <c r="Z176" i="11" s="1"/>
  <c r="T59" i="36"/>
  <c r="S59" i="36"/>
  <c r="Q368" i="36"/>
  <c r="Z367" i="11" s="1"/>
  <c r="T58" i="36"/>
  <c r="S58" i="36"/>
  <c r="U58" i="36"/>
  <c r="Q412" i="36"/>
  <c r="Z410" i="11" s="1"/>
  <c r="T57" i="36"/>
  <c r="S57" i="36"/>
  <c r="Q104" i="36"/>
  <c r="Z103" i="11" s="1"/>
  <c r="T56" i="36"/>
  <c r="S56" i="36"/>
  <c r="Q171" i="36"/>
  <c r="Z169" i="11" s="1"/>
  <c r="T55" i="36"/>
  <c r="S55" i="36"/>
  <c r="Q27" i="36"/>
  <c r="Z26" i="11" s="1"/>
  <c r="T54" i="36"/>
  <c r="S54" i="36"/>
  <c r="Q145" i="36"/>
  <c r="Z143" i="11" s="1"/>
  <c r="T53" i="36"/>
  <c r="S53" i="36"/>
  <c r="Q16" i="36"/>
  <c r="Z15" i="11" s="1"/>
  <c r="T52" i="36"/>
  <c r="S52" i="36"/>
  <c r="Q242" i="36"/>
  <c r="Z241" i="11" s="1"/>
  <c r="T51" i="36"/>
  <c r="S51" i="36"/>
  <c r="Q380" i="36"/>
  <c r="Z378" i="11" s="1"/>
  <c r="T50" i="36"/>
  <c r="U50" i="36" s="1"/>
  <c r="S50" i="36"/>
  <c r="Q99" i="36"/>
  <c r="Z98" i="11" s="1"/>
  <c r="T49" i="36"/>
  <c r="S49" i="36"/>
  <c r="Q125" i="36"/>
  <c r="Z124" i="11" s="1"/>
  <c r="T48" i="36"/>
  <c r="S48" i="36"/>
  <c r="Q23" i="36"/>
  <c r="Z22" i="11" s="1"/>
  <c r="T47" i="36"/>
  <c r="S47" i="36"/>
  <c r="Q177" i="36"/>
  <c r="Z175" i="11" s="1"/>
  <c r="T46" i="36"/>
  <c r="S46" i="36"/>
  <c r="Q184" i="36"/>
  <c r="Z182" i="11" s="1"/>
  <c r="T45" i="36"/>
  <c r="S45" i="36"/>
  <c r="Q274" i="36"/>
  <c r="Z273" i="11" s="1"/>
  <c r="T44" i="36"/>
  <c r="S44" i="36"/>
  <c r="Q385" i="36"/>
  <c r="Z383" i="11" s="1"/>
  <c r="T43" i="36"/>
  <c r="S43" i="36"/>
  <c r="Q190" i="36"/>
  <c r="Z188" i="11" s="1"/>
  <c r="T42" i="36"/>
  <c r="S42" i="36"/>
  <c r="Q189" i="36"/>
  <c r="Z187" i="11" s="1"/>
  <c r="T41" i="36"/>
  <c r="S41" i="36"/>
  <c r="Q273" i="36"/>
  <c r="Z272" i="11" s="1"/>
  <c r="T40" i="36"/>
  <c r="S40" i="36"/>
  <c r="Q120" i="36"/>
  <c r="Z119" i="11" s="1"/>
  <c r="T39" i="36"/>
  <c r="S39" i="36"/>
  <c r="Q170" i="36"/>
  <c r="Z168" i="11" s="1"/>
  <c r="T38" i="36"/>
  <c r="S38" i="36"/>
  <c r="Q133" i="36"/>
  <c r="Z131" i="11" s="1"/>
  <c r="T37" i="36"/>
  <c r="S37" i="36"/>
  <c r="Q272" i="36"/>
  <c r="Z271" i="11" s="1"/>
  <c r="T36" i="36"/>
  <c r="S36" i="36"/>
  <c r="Q75" i="36"/>
  <c r="Z74" i="11" s="1"/>
  <c r="T35" i="36"/>
  <c r="S35" i="36"/>
  <c r="Q206" i="36"/>
  <c r="Z205" i="11" s="1"/>
  <c r="T34" i="36"/>
  <c r="S34" i="36"/>
  <c r="Q98" i="36"/>
  <c r="Z97" i="11" s="1"/>
  <c r="T33" i="36"/>
  <c r="S33" i="36"/>
  <c r="Q194" i="36"/>
  <c r="Z192" i="11" s="1"/>
  <c r="T32" i="36"/>
  <c r="S32" i="36"/>
  <c r="Q318" i="36"/>
  <c r="Z317" i="11" s="1"/>
  <c r="T31" i="36"/>
  <c r="S31" i="36"/>
  <c r="Q317" i="36"/>
  <c r="Z316" i="11" s="1"/>
  <c r="T30" i="36"/>
  <c r="S30" i="36"/>
  <c r="Q316" i="36"/>
  <c r="Z315" i="11" s="1"/>
  <c r="T29" i="36"/>
  <c r="S29" i="36"/>
  <c r="Q315" i="36"/>
  <c r="Z314" i="11" s="1"/>
  <c r="T28" i="36"/>
  <c r="S28" i="36"/>
  <c r="Q257" i="36"/>
  <c r="Z256" i="11" s="1"/>
  <c r="T27" i="36"/>
  <c r="S27" i="36"/>
  <c r="Q271" i="36"/>
  <c r="Z270" i="11" s="1"/>
  <c r="T26" i="36"/>
  <c r="S26" i="36"/>
  <c r="Q111" i="36"/>
  <c r="Z110" i="11" s="1"/>
  <c r="T25" i="36"/>
  <c r="S25" i="36"/>
  <c r="Q256" i="36"/>
  <c r="Z255" i="11" s="1"/>
  <c r="T24" i="36"/>
  <c r="S24" i="36"/>
  <c r="Q205" i="36"/>
  <c r="Z204" i="11" s="1"/>
  <c r="T23" i="36"/>
  <c r="S23" i="36"/>
  <c r="Q144" i="36"/>
  <c r="Z142" i="11" s="1"/>
  <c r="T22" i="36"/>
  <c r="S22" i="36"/>
  <c r="Q340" i="36"/>
  <c r="Z339" i="11" s="1"/>
  <c r="T21" i="36"/>
  <c r="S21" i="36"/>
  <c r="Q92" i="36"/>
  <c r="Z91" i="11" s="1"/>
  <c r="T20" i="36"/>
  <c r="S20" i="36"/>
  <c r="Q204" i="36"/>
  <c r="Z203" i="11" s="1"/>
  <c r="T19" i="36"/>
  <c r="S19" i="36"/>
  <c r="Q127" i="36"/>
  <c r="Z125" i="11" s="1"/>
  <c r="T18" i="36"/>
  <c r="S18" i="36"/>
  <c r="Q203" i="36"/>
  <c r="Z202" i="11" s="1"/>
  <c r="T17" i="36"/>
  <c r="S17" i="36"/>
  <c r="Q339" i="36"/>
  <c r="Z338" i="11" s="1"/>
  <c r="T16" i="36"/>
  <c r="S16" i="36"/>
  <c r="Q270" i="36"/>
  <c r="Z269" i="11" s="1"/>
  <c r="T15" i="36"/>
  <c r="S15" i="36"/>
  <c r="Q91" i="36"/>
  <c r="Z90" i="11" s="1"/>
  <c r="T14" i="36"/>
  <c r="S14" i="36"/>
  <c r="Q156" i="36"/>
  <c r="Z154" i="11" s="1"/>
  <c r="T13" i="36"/>
  <c r="S13" i="36"/>
  <c r="Q6" i="36"/>
  <c r="Z5" i="11" s="1"/>
  <c r="T12" i="36"/>
  <c r="S12" i="36"/>
  <c r="Q88" i="36"/>
  <c r="Z87" i="11" s="1"/>
  <c r="T11" i="36"/>
  <c r="S11" i="36"/>
  <c r="Q255" i="36"/>
  <c r="Z254" i="11" s="1"/>
  <c r="T10" i="36"/>
  <c r="S10" i="36"/>
  <c r="Q103" i="36"/>
  <c r="Z102" i="11" s="1"/>
  <c r="T9" i="36"/>
  <c r="S9" i="36"/>
  <c r="Q188" i="36"/>
  <c r="Z186" i="11" s="1"/>
  <c r="T8" i="36"/>
  <c r="S8" i="36"/>
  <c r="Q74" i="36"/>
  <c r="Z73" i="11" s="1"/>
  <c r="T7" i="36"/>
  <c r="S7" i="36"/>
  <c r="Q367" i="36"/>
  <c r="Z366" i="11" s="1"/>
  <c r="T6" i="36"/>
  <c r="S6" i="36"/>
  <c r="Q143" i="36"/>
  <c r="Z141" i="11" s="1"/>
  <c r="T5" i="36"/>
  <c r="S5" i="36"/>
  <c r="Q5" i="36"/>
  <c r="Z4" i="11" s="1"/>
  <c r="T414" i="29"/>
  <c r="S414" i="29"/>
  <c r="U414" i="29" s="1"/>
  <c r="T413" i="29"/>
  <c r="S413" i="29"/>
  <c r="T412" i="29"/>
  <c r="U412" i="29" s="1"/>
  <c r="S412" i="29"/>
  <c r="T411" i="29"/>
  <c r="S411" i="29"/>
  <c r="U411" i="29" s="1"/>
  <c r="T410" i="29"/>
  <c r="S410" i="29"/>
  <c r="U410" i="29" s="1"/>
  <c r="T409" i="29"/>
  <c r="S409" i="29"/>
  <c r="U409" i="29" s="1"/>
  <c r="T408" i="29"/>
  <c r="S408" i="29"/>
  <c r="U408" i="29" s="1"/>
  <c r="T407" i="29"/>
  <c r="S407" i="29"/>
  <c r="T406" i="29"/>
  <c r="S406" i="29"/>
  <c r="U406" i="29" s="1"/>
  <c r="T405" i="29"/>
  <c r="S405" i="29"/>
  <c r="T404" i="29"/>
  <c r="S404" i="29"/>
  <c r="U404" i="29" s="1"/>
  <c r="T403" i="29"/>
  <c r="S403" i="29"/>
  <c r="T402" i="29"/>
  <c r="S402" i="29"/>
  <c r="U402" i="29" s="1"/>
  <c r="T401" i="29"/>
  <c r="S401" i="29"/>
  <c r="U401" i="29" s="1"/>
  <c r="T400" i="29"/>
  <c r="U400" i="29" s="1"/>
  <c r="S400" i="29"/>
  <c r="T399" i="29"/>
  <c r="S399" i="29"/>
  <c r="T398" i="29"/>
  <c r="S398" i="29"/>
  <c r="T397" i="29"/>
  <c r="U397" i="29" s="1"/>
  <c r="S397" i="29"/>
  <c r="T396" i="29"/>
  <c r="S396" i="29"/>
  <c r="U396" i="29" s="1"/>
  <c r="T395" i="29"/>
  <c r="S395" i="29"/>
  <c r="U395" i="29" s="1"/>
  <c r="T394" i="29"/>
  <c r="S394" i="29"/>
  <c r="T393" i="29"/>
  <c r="S393" i="29"/>
  <c r="T392" i="29"/>
  <c r="S392" i="29"/>
  <c r="T391" i="29"/>
  <c r="S391" i="29"/>
  <c r="T390" i="29"/>
  <c r="S390" i="29"/>
  <c r="U390" i="29" s="1"/>
  <c r="T389" i="29"/>
  <c r="S389" i="29"/>
  <c r="U389" i="29" s="1"/>
  <c r="T388" i="29"/>
  <c r="S388" i="29"/>
  <c r="U388" i="29" s="1"/>
  <c r="T387" i="29"/>
  <c r="S387" i="29"/>
  <c r="U386" i="29"/>
  <c r="T386" i="29"/>
  <c r="S386" i="29"/>
  <c r="U385" i="29"/>
  <c r="T385" i="29"/>
  <c r="S385" i="29"/>
  <c r="T384" i="29"/>
  <c r="U384" i="29" s="1"/>
  <c r="S384" i="29"/>
  <c r="T383" i="29"/>
  <c r="S383" i="29"/>
  <c r="U383" i="29" s="1"/>
  <c r="T382" i="29"/>
  <c r="U382" i="29" s="1"/>
  <c r="S382" i="29"/>
  <c r="T381" i="29"/>
  <c r="S381" i="29"/>
  <c r="T380" i="29"/>
  <c r="S380" i="29"/>
  <c r="U380" i="29" s="1"/>
  <c r="T379" i="29"/>
  <c r="S379" i="29"/>
  <c r="T378" i="29"/>
  <c r="S378" i="29"/>
  <c r="U378" i="29" s="1"/>
  <c r="T377" i="29"/>
  <c r="S377" i="29"/>
  <c r="T376" i="29"/>
  <c r="S376" i="29"/>
  <c r="U376" i="29" s="1"/>
  <c r="T375" i="29"/>
  <c r="S375" i="29"/>
  <c r="U375" i="29" s="1"/>
  <c r="T374" i="29"/>
  <c r="S374" i="29"/>
  <c r="U374" i="29" s="1"/>
  <c r="T373" i="29"/>
  <c r="S373" i="29"/>
  <c r="U373" i="29" s="1"/>
  <c r="T372" i="29"/>
  <c r="U372" i="29" s="1"/>
  <c r="S372" i="29"/>
  <c r="T371" i="29"/>
  <c r="S371" i="29"/>
  <c r="U371" i="29" s="1"/>
  <c r="T370" i="29"/>
  <c r="S370" i="29"/>
  <c r="U370" i="29" s="1"/>
  <c r="T369" i="29"/>
  <c r="S369" i="29"/>
  <c r="T368" i="29"/>
  <c r="S368" i="29"/>
  <c r="U368" i="29" s="1"/>
  <c r="T367" i="29"/>
  <c r="S367" i="29"/>
  <c r="U367" i="29" s="1"/>
  <c r="T366" i="29"/>
  <c r="S366" i="29"/>
  <c r="T365" i="29"/>
  <c r="S365" i="29"/>
  <c r="U365" i="29" s="1"/>
  <c r="T364" i="29"/>
  <c r="S364" i="29"/>
  <c r="U364" i="29" s="1"/>
  <c r="T363" i="29"/>
  <c r="S363" i="29"/>
  <c r="U363" i="29" s="1"/>
  <c r="T362" i="29"/>
  <c r="S362" i="29"/>
  <c r="U362" i="29" s="1"/>
  <c r="T361" i="29"/>
  <c r="S361" i="29"/>
  <c r="U361" i="29" s="1"/>
  <c r="T360" i="29"/>
  <c r="U360" i="29" s="1"/>
  <c r="S360" i="29"/>
  <c r="T359" i="29"/>
  <c r="S359" i="29"/>
  <c r="T358" i="29"/>
  <c r="S358" i="29"/>
  <c r="T357" i="29"/>
  <c r="S357" i="29"/>
  <c r="U357" i="29" s="1"/>
  <c r="T356" i="29"/>
  <c r="S356" i="29"/>
  <c r="U356" i="29"/>
  <c r="T355" i="29"/>
  <c r="S355" i="29"/>
  <c r="T354" i="29"/>
  <c r="S354" i="29"/>
  <c r="U354" i="29" s="1"/>
  <c r="T353" i="29"/>
  <c r="S353" i="29"/>
  <c r="U353" i="29" s="1"/>
  <c r="T352" i="29"/>
  <c r="S352" i="29"/>
  <c r="U352" i="29"/>
  <c r="T351" i="29"/>
  <c r="S351" i="29"/>
  <c r="U351" i="29" s="1"/>
  <c r="T350" i="29"/>
  <c r="S350" i="29"/>
  <c r="T349" i="29"/>
  <c r="S349" i="29"/>
  <c r="T348" i="29"/>
  <c r="S348" i="29"/>
  <c r="U348" i="29" s="1"/>
  <c r="T347" i="29"/>
  <c r="S347" i="29"/>
  <c r="U347" i="29" s="1"/>
  <c r="T346" i="29"/>
  <c r="S346" i="29"/>
  <c r="T345" i="29"/>
  <c r="S345" i="29"/>
  <c r="U345" i="29" s="1"/>
  <c r="T344" i="29"/>
  <c r="S344" i="29"/>
  <c r="U344" i="29" s="1"/>
  <c r="T343" i="29"/>
  <c r="S343" i="29"/>
  <c r="U343" i="29" s="1"/>
  <c r="T342" i="29"/>
  <c r="S342" i="29"/>
  <c r="U342" i="29" s="1"/>
  <c r="T341" i="29"/>
  <c r="S341" i="29"/>
  <c r="U341" i="29" s="1"/>
  <c r="T340" i="29"/>
  <c r="S340" i="29"/>
  <c r="U340" i="29"/>
  <c r="T339" i="29"/>
  <c r="S339" i="29"/>
  <c r="T338" i="29"/>
  <c r="S338" i="29"/>
  <c r="U338" i="29" s="1"/>
  <c r="T337" i="29"/>
  <c r="S337" i="29"/>
  <c r="U337" i="29" s="1"/>
  <c r="T336" i="29"/>
  <c r="S336" i="29"/>
  <c r="U336" i="29" s="1"/>
  <c r="T335" i="29"/>
  <c r="S335" i="29"/>
  <c r="T334" i="29"/>
  <c r="S334" i="29"/>
  <c r="T333" i="29"/>
  <c r="S333" i="29"/>
  <c r="U333" i="29" s="1"/>
  <c r="T332" i="29"/>
  <c r="U332" i="29" s="1"/>
  <c r="S332" i="29"/>
  <c r="T331" i="29"/>
  <c r="S331" i="29"/>
  <c r="T330" i="29"/>
  <c r="S330" i="29"/>
  <c r="T329" i="29"/>
  <c r="S329" i="29"/>
  <c r="U329" i="29" s="1"/>
  <c r="T328" i="29"/>
  <c r="S328" i="29"/>
  <c r="T327" i="29"/>
  <c r="S327" i="29"/>
  <c r="T326" i="29"/>
  <c r="S326" i="29"/>
  <c r="T325" i="29"/>
  <c r="S325" i="29"/>
  <c r="T324" i="29"/>
  <c r="S324" i="29"/>
  <c r="U324" i="29"/>
  <c r="T323" i="29"/>
  <c r="S323" i="29"/>
  <c r="T322" i="29"/>
  <c r="S322" i="29"/>
  <c r="U322" i="29" s="1"/>
  <c r="T321" i="29"/>
  <c r="S321" i="29"/>
  <c r="T320" i="29"/>
  <c r="S320" i="29"/>
  <c r="U320" i="29"/>
  <c r="T319" i="29"/>
  <c r="S319" i="29"/>
  <c r="T318" i="29"/>
  <c r="S318" i="29"/>
  <c r="T317" i="29"/>
  <c r="S317" i="29"/>
  <c r="T316" i="29"/>
  <c r="S316" i="29"/>
  <c r="U316" i="29" s="1"/>
  <c r="T315" i="29"/>
  <c r="S315" i="29"/>
  <c r="U315" i="29" s="1"/>
  <c r="T314" i="29"/>
  <c r="S314" i="29"/>
  <c r="T313" i="29"/>
  <c r="S313" i="29"/>
  <c r="U313" i="29" s="1"/>
  <c r="T312" i="29"/>
  <c r="U312" i="29" s="1"/>
  <c r="S312" i="29"/>
  <c r="T311" i="29"/>
  <c r="S311" i="29"/>
  <c r="U311" i="29" s="1"/>
  <c r="T310" i="29"/>
  <c r="S310" i="29"/>
  <c r="T309" i="29"/>
  <c r="S309" i="29"/>
  <c r="T308" i="29"/>
  <c r="U308" i="29" s="1"/>
  <c r="S308" i="29"/>
  <c r="T307" i="29"/>
  <c r="S307" i="29"/>
  <c r="T306" i="29"/>
  <c r="S306" i="29"/>
  <c r="U306" i="29" s="1"/>
  <c r="T305" i="29"/>
  <c r="S305" i="29"/>
  <c r="U305" i="29" s="1"/>
  <c r="T304" i="29"/>
  <c r="S304" i="29"/>
  <c r="U304" i="29"/>
  <c r="T303" i="29"/>
  <c r="S303" i="29"/>
  <c r="U303" i="29" s="1"/>
  <c r="T302" i="29"/>
  <c r="S302" i="29"/>
  <c r="U302" i="29" s="1"/>
  <c r="T301" i="29"/>
  <c r="S301" i="29"/>
  <c r="T300" i="29"/>
  <c r="S300" i="29"/>
  <c r="U300" i="29"/>
  <c r="T299" i="29"/>
  <c r="S299" i="29"/>
  <c r="U299" i="29" s="1"/>
  <c r="T298" i="29"/>
  <c r="S298" i="29"/>
  <c r="T297" i="29"/>
  <c r="S297" i="29"/>
  <c r="U297" i="29" s="1"/>
  <c r="T296" i="29"/>
  <c r="S296" i="29"/>
  <c r="U296" i="29" s="1"/>
  <c r="T295" i="29"/>
  <c r="S295" i="29"/>
  <c r="U295" i="29" s="1"/>
  <c r="T294" i="29"/>
  <c r="S294" i="29"/>
  <c r="U294" i="29" s="1"/>
  <c r="T293" i="29"/>
  <c r="S293" i="29"/>
  <c r="U293" i="29" s="1"/>
  <c r="T292" i="29"/>
  <c r="U292" i="29" s="1"/>
  <c r="S292" i="29"/>
  <c r="T291" i="29"/>
  <c r="S291" i="29"/>
  <c r="U291" i="29" s="1"/>
  <c r="T290" i="29"/>
  <c r="S290" i="29"/>
  <c r="U290" i="29" s="1"/>
  <c r="T289" i="29"/>
  <c r="S289" i="29"/>
  <c r="U289" i="29" s="1"/>
  <c r="T288" i="29"/>
  <c r="U288" i="29" s="1"/>
  <c r="S288" i="29"/>
  <c r="T287" i="29"/>
  <c r="S287" i="29"/>
  <c r="U287" i="29" s="1"/>
  <c r="T286" i="29"/>
  <c r="S286" i="29"/>
  <c r="U286" i="29" s="1"/>
  <c r="T285" i="29"/>
  <c r="S285" i="29"/>
  <c r="U285" i="29" s="1"/>
  <c r="T284" i="29"/>
  <c r="U284" i="29" s="1"/>
  <c r="S284" i="29"/>
  <c r="T283" i="29"/>
  <c r="S283" i="29"/>
  <c r="U283" i="29" s="1"/>
  <c r="T282" i="29"/>
  <c r="S282" i="29"/>
  <c r="U282" i="29" s="1"/>
  <c r="T281" i="29"/>
  <c r="S281" i="29"/>
  <c r="U281" i="29" s="1"/>
  <c r="T280" i="29"/>
  <c r="S280" i="29"/>
  <c r="U280" i="29" s="1"/>
  <c r="T279" i="29"/>
  <c r="S279" i="29"/>
  <c r="U279" i="29" s="1"/>
  <c r="T278" i="29"/>
  <c r="S278" i="29"/>
  <c r="U278" i="29" s="1"/>
  <c r="T277" i="29"/>
  <c r="S277" i="29"/>
  <c r="U277" i="29" s="1"/>
  <c r="T276" i="29"/>
  <c r="S276" i="29"/>
  <c r="U276" i="29"/>
  <c r="T275" i="29"/>
  <c r="S275" i="29"/>
  <c r="T274" i="29"/>
  <c r="S274" i="29"/>
  <c r="U274" i="29" s="1"/>
  <c r="T273" i="29"/>
  <c r="S273" i="29"/>
  <c r="U273" i="29" s="1"/>
  <c r="T272" i="29"/>
  <c r="S272" i="29"/>
  <c r="U272" i="29" s="1"/>
  <c r="T271" i="29"/>
  <c r="S271" i="29"/>
  <c r="T270" i="29"/>
  <c r="S270" i="29"/>
  <c r="U270" i="29" s="1"/>
  <c r="T269" i="29"/>
  <c r="S269" i="29"/>
  <c r="U269" i="29" s="1"/>
  <c r="T268" i="29"/>
  <c r="S268" i="29"/>
  <c r="U268" i="29" s="1"/>
  <c r="T267" i="29"/>
  <c r="S267" i="29"/>
  <c r="U267" i="29" s="1"/>
  <c r="T266" i="29"/>
  <c r="S266" i="29"/>
  <c r="T265" i="29"/>
  <c r="S265" i="29"/>
  <c r="U265" i="29" s="1"/>
  <c r="T264" i="29"/>
  <c r="S264" i="29"/>
  <c r="U264" i="29" s="1"/>
  <c r="T263" i="29"/>
  <c r="S263" i="29"/>
  <c r="U263" i="29" s="1"/>
  <c r="T262" i="29"/>
  <c r="S262" i="29"/>
  <c r="T261" i="29"/>
  <c r="S261" i="29"/>
  <c r="T260" i="29"/>
  <c r="S260" i="29"/>
  <c r="U260" i="29"/>
  <c r="T259" i="29"/>
  <c r="S259" i="29"/>
  <c r="T258" i="29"/>
  <c r="S258" i="29"/>
  <c r="U258" i="29" s="1"/>
  <c r="T257" i="29"/>
  <c r="S257" i="29"/>
  <c r="U257" i="29" s="1"/>
  <c r="T256" i="29"/>
  <c r="S256" i="29"/>
  <c r="U256" i="29" s="1"/>
  <c r="T255" i="29"/>
  <c r="S255" i="29"/>
  <c r="T254" i="29"/>
  <c r="S254" i="29"/>
  <c r="U254" i="29" s="1"/>
  <c r="T253" i="29"/>
  <c r="S253" i="29"/>
  <c r="T252" i="29"/>
  <c r="S252" i="29"/>
  <c r="U252" i="29" s="1"/>
  <c r="T251" i="29"/>
  <c r="S251" i="29"/>
  <c r="U251" i="29" s="1"/>
  <c r="T250" i="29"/>
  <c r="S250" i="29"/>
  <c r="T249" i="29"/>
  <c r="S249" i="29"/>
  <c r="U249" i="29" s="1"/>
  <c r="T248" i="29"/>
  <c r="S248" i="29"/>
  <c r="T247" i="29"/>
  <c r="S247" i="29"/>
  <c r="T246" i="29"/>
  <c r="S246" i="29"/>
  <c r="T245" i="29"/>
  <c r="S245" i="29"/>
  <c r="U245" i="29" s="1"/>
  <c r="T244" i="29"/>
  <c r="S244" i="29"/>
  <c r="U244" i="29"/>
  <c r="T243" i="29"/>
  <c r="S243" i="29"/>
  <c r="U243" i="29" s="1"/>
  <c r="T242" i="29"/>
  <c r="S242" i="29"/>
  <c r="T241" i="29"/>
  <c r="S241" i="29"/>
  <c r="T240" i="29"/>
  <c r="S240" i="29"/>
  <c r="U240" i="29"/>
  <c r="T239" i="29"/>
  <c r="S239" i="29"/>
  <c r="T238" i="29"/>
  <c r="S238" i="29"/>
  <c r="T237" i="29"/>
  <c r="S237" i="29"/>
  <c r="T236" i="29"/>
  <c r="S236" i="29"/>
  <c r="U236" i="29"/>
  <c r="T235" i="29"/>
  <c r="S235" i="29"/>
  <c r="U235" i="29" s="1"/>
  <c r="T234" i="29"/>
  <c r="S234" i="29"/>
  <c r="U234" i="29" s="1"/>
  <c r="T233" i="29"/>
  <c r="S233" i="29"/>
  <c r="T232" i="29"/>
  <c r="U232" i="29" s="1"/>
  <c r="S232" i="29"/>
  <c r="T231" i="29"/>
  <c r="S231" i="29"/>
  <c r="T230" i="29"/>
  <c r="S230" i="29"/>
  <c r="T229" i="29"/>
  <c r="S229" i="29"/>
  <c r="T228" i="29"/>
  <c r="U228" i="29" s="1"/>
  <c r="S228" i="29"/>
  <c r="T227" i="29"/>
  <c r="S227" i="29"/>
  <c r="U227" i="29" s="1"/>
  <c r="T226" i="29"/>
  <c r="S226" i="29"/>
  <c r="U226" i="29" s="1"/>
  <c r="T225" i="29"/>
  <c r="S225" i="29"/>
  <c r="T224" i="29"/>
  <c r="S224" i="29"/>
  <c r="U224" i="29" s="1"/>
  <c r="T223" i="29"/>
  <c r="S223" i="29"/>
  <c r="U223" i="29" s="1"/>
  <c r="T222" i="29"/>
  <c r="S222" i="29"/>
  <c r="T221" i="29"/>
  <c r="S221" i="29"/>
  <c r="T220" i="29"/>
  <c r="S220" i="29"/>
  <c r="U220" i="29"/>
  <c r="T219" i="29"/>
  <c r="S219" i="29"/>
  <c r="U219" i="29" s="1"/>
  <c r="T218" i="29"/>
  <c r="S218" i="29"/>
  <c r="T217" i="29"/>
  <c r="S217" i="29"/>
  <c r="U217" i="29" s="1"/>
  <c r="T216" i="29"/>
  <c r="U216" i="29" s="1"/>
  <c r="S216" i="29"/>
  <c r="T215" i="29"/>
  <c r="S215" i="29"/>
  <c r="T214" i="29"/>
  <c r="S214" i="29"/>
  <c r="U214" i="29" s="1"/>
  <c r="T213" i="29"/>
  <c r="S213" i="29"/>
  <c r="T212" i="29"/>
  <c r="U212" i="29" s="1"/>
  <c r="S212" i="29"/>
  <c r="T211" i="29"/>
  <c r="S211" i="29"/>
  <c r="U211" i="29" s="1"/>
  <c r="T210" i="29"/>
  <c r="S210" i="29"/>
  <c r="U210" i="29" s="1"/>
  <c r="T209" i="29"/>
  <c r="S209" i="29"/>
  <c r="T208" i="29"/>
  <c r="U208" i="29" s="1"/>
  <c r="S208" i="29"/>
  <c r="T207" i="29"/>
  <c r="S207" i="29"/>
  <c r="T206" i="29"/>
  <c r="S206" i="29"/>
  <c r="T205" i="29"/>
  <c r="S205" i="29"/>
  <c r="U205" i="29" s="1"/>
  <c r="T204" i="29"/>
  <c r="S204" i="29"/>
  <c r="U204" i="29" s="1"/>
  <c r="T203" i="29"/>
  <c r="S203" i="29"/>
  <c r="U203" i="29" s="1"/>
  <c r="T202" i="29"/>
  <c r="S202" i="29"/>
  <c r="U202" i="29" s="1"/>
  <c r="T201" i="29"/>
  <c r="S201" i="29"/>
  <c r="U201" i="29" s="1"/>
  <c r="T200" i="29"/>
  <c r="S200" i="29"/>
  <c r="U200" i="29" s="1"/>
  <c r="T199" i="29"/>
  <c r="S199" i="29"/>
  <c r="T198" i="29"/>
  <c r="S198" i="29"/>
  <c r="T197" i="29"/>
  <c r="S197" i="29"/>
  <c r="T196" i="29"/>
  <c r="S196" i="29"/>
  <c r="U196" i="29"/>
  <c r="T195" i="29"/>
  <c r="S195" i="29"/>
  <c r="T194" i="29"/>
  <c r="S194" i="29"/>
  <c r="U194" i="29" s="1"/>
  <c r="T193" i="29"/>
  <c r="S193" i="29"/>
  <c r="U193" i="29" s="1"/>
  <c r="T192" i="29"/>
  <c r="S192" i="29"/>
  <c r="U192" i="29" s="1"/>
  <c r="T191" i="29"/>
  <c r="S191" i="29"/>
  <c r="T190" i="29"/>
  <c r="S190" i="29"/>
  <c r="T189" i="29"/>
  <c r="S189" i="29"/>
  <c r="T188" i="29"/>
  <c r="S188" i="29"/>
  <c r="T187" i="29"/>
  <c r="S187" i="29"/>
  <c r="U187" i="29" s="1"/>
  <c r="T186" i="29"/>
  <c r="S186" i="29"/>
  <c r="U186" i="29" s="1"/>
  <c r="T185" i="29"/>
  <c r="S185" i="29"/>
  <c r="U185" i="29" s="1"/>
  <c r="T184" i="29"/>
  <c r="S184" i="29"/>
  <c r="U184" i="29" s="1"/>
  <c r="T183" i="29"/>
  <c r="S183" i="29"/>
  <c r="U183" i="29" s="1"/>
  <c r="T182" i="29"/>
  <c r="S182" i="29"/>
  <c r="T181" i="29"/>
  <c r="S181" i="29"/>
  <c r="T180" i="29"/>
  <c r="S180" i="29"/>
  <c r="U180" i="29" s="1"/>
  <c r="T179" i="29"/>
  <c r="S179" i="29"/>
  <c r="T178" i="29"/>
  <c r="S178" i="29"/>
  <c r="U178" i="29" s="1"/>
  <c r="T177" i="29"/>
  <c r="S177" i="29"/>
  <c r="U177" i="29" s="1"/>
  <c r="T176" i="29"/>
  <c r="S176" i="29"/>
  <c r="U176" i="29" s="1"/>
  <c r="T175" i="29"/>
  <c r="S175" i="29"/>
  <c r="T174" i="29"/>
  <c r="S174" i="29"/>
  <c r="U174" i="29" s="1"/>
  <c r="T173" i="29"/>
  <c r="S173" i="29"/>
  <c r="U173" i="29" s="1"/>
  <c r="T172" i="29"/>
  <c r="S172" i="29"/>
  <c r="U172" i="29" s="1"/>
  <c r="T171" i="29"/>
  <c r="S171" i="29"/>
  <c r="T170" i="29"/>
  <c r="S170" i="29"/>
  <c r="T169" i="29"/>
  <c r="S169" i="29"/>
  <c r="U169" i="29" s="1"/>
  <c r="T168" i="29"/>
  <c r="S168" i="29"/>
  <c r="U168" i="29" s="1"/>
  <c r="T167" i="29"/>
  <c r="S167" i="29"/>
  <c r="T166" i="29"/>
  <c r="S166" i="29"/>
  <c r="T165" i="29"/>
  <c r="S165" i="29"/>
  <c r="T164" i="29"/>
  <c r="S164" i="29"/>
  <c r="U164" i="29"/>
  <c r="T163" i="29"/>
  <c r="S163" i="29"/>
  <c r="U163" i="29" s="1"/>
  <c r="T162" i="29"/>
  <c r="S162" i="29"/>
  <c r="U162" i="29" s="1"/>
  <c r="T161" i="29"/>
  <c r="S161" i="29"/>
  <c r="T160" i="29"/>
  <c r="S160" i="29"/>
  <c r="U160" i="29" s="1"/>
  <c r="T159" i="29"/>
  <c r="S159" i="29"/>
  <c r="T158" i="29"/>
  <c r="S158" i="29"/>
  <c r="T157" i="29"/>
  <c r="S157" i="29"/>
  <c r="T156" i="29"/>
  <c r="U156" i="29" s="1"/>
  <c r="S156" i="29"/>
  <c r="T155" i="29"/>
  <c r="S155" i="29"/>
  <c r="U155" i="29" s="1"/>
  <c r="T154" i="29"/>
  <c r="S154" i="29"/>
  <c r="T153" i="29"/>
  <c r="S153" i="29"/>
  <c r="T152" i="29"/>
  <c r="U152" i="29" s="1"/>
  <c r="S152" i="29"/>
  <c r="T151" i="29"/>
  <c r="S151" i="29"/>
  <c r="U151" i="29" s="1"/>
  <c r="T150" i="29"/>
  <c r="S150" i="29"/>
  <c r="T149" i="29"/>
  <c r="S149" i="29"/>
  <c r="T148" i="29"/>
  <c r="U148" i="29" s="1"/>
  <c r="S148" i="29"/>
  <c r="T147" i="29"/>
  <c r="S147" i="29"/>
  <c r="T146" i="29"/>
  <c r="S146" i="29"/>
  <c r="T145" i="29"/>
  <c r="S145" i="29"/>
  <c r="U145" i="29" s="1"/>
  <c r="T144" i="29"/>
  <c r="U144" i="29" s="1"/>
  <c r="S144" i="29"/>
  <c r="T143" i="29"/>
  <c r="S143" i="29"/>
  <c r="U143" i="29" s="1"/>
  <c r="T142" i="29"/>
  <c r="S142" i="29"/>
  <c r="U142" i="29" s="1"/>
  <c r="T141" i="29"/>
  <c r="S141" i="29"/>
  <c r="T140" i="29"/>
  <c r="S140" i="29"/>
  <c r="U140" i="29"/>
  <c r="T139" i="29"/>
  <c r="S139" i="29"/>
  <c r="U139" i="29" s="1"/>
  <c r="T138" i="29"/>
  <c r="S138" i="29"/>
  <c r="T137" i="29"/>
  <c r="S137" i="29"/>
  <c r="T136" i="29"/>
  <c r="S136" i="29"/>
  <c r="U136" i="29"/>
  <c r="T135" i="29"/>
  <c r="S135" i="29"/>
  <c r="U135" i="29" s="1"/>
  <c r="T134" i="29"/>
  <c r="S134" i="29"/>
  <c r="U134" i="29" s="1"/>
  <c r="T133" i="29"/>
  <c r="S133" i="29"/>
  <c r="U133" i="29" s="1"/>
  <c r="T132" i="29"/>
  <c r="U132" i="29" s="1"/>
  <c r="S132" i="29"/>
  <c r="T131" i="29"/>
  <c r="S131" i="29"/>
  <c r="T130" i="29"/>
  <c r="S130" i="29"/>
  <c r="T129" i="29"/>
  <c r="S129" i="29"/>
  <c r="U129" i="29" s="1"/>
  <c r="T128" i="29"/>
  <c r="S128" i="29"/>
  <c r="T127" i="29"/>
  <c r="S127" i="29"/>
  <c r="T126" i="29"/>
  <c r="S126" i="29"/>
  <c r="U126" i="29" s="1"/>
  <c r="T125" i="29"/>
  <c r="S125" i="29"/>
  <c r="U125" i="29" s="1"/>
  <c r="T124" i="29"/>
  <c r="S124" i="29"/>
  <c r="T123" i="29"/>
  <c r="S123" i="29"/>
  <c r="U123" i="29" s="1"/>
  <c r="T122" i="29"/>
  <c r="S122" i="29"/>
  <c r="T121" i="29"/>
  <c r="S121" i="29"/>
  <c r="T120" i="29"/>
  <c r="U120" i="29" s="1"/>
  <c r="S120" i="29"/>
  <c r="T119" i="29"/>
  <c r="S119" i="29"/>
  <c r="U119" i="29" s="1"/>
  <c r="T118" i="29"/>
  <c r="S118" i="29"/>
  <c r="U118" i="29" s="1"/>
  <c r="T117" i="29"/>
  <c r="S117" i="29"/>
  <c r="T116" i="29"/>
  <c r="S116" i="29"/>
  <c r="T115" i="29"/>
  <c r="S115" i="29"/>
  <c r="U115" i="29" s="1"/>
  <c r="T114" i="29"/>
  <c r="S114" i="29"/>
  <c r="U114" i="29" s="1"/>
  <c r="T113" i="29"/>
  <c r="S113" i="29"/>
  <c r="U113" i="29" s="1"/>
  <c r="T112" i="29"/>
  <c r="U112" i="29" s="1"/>
  <c r="S112" i="29"/>
  <c r="T111" i="29"/>
  <c r="S111" i="29"/>
  <c r="T110" i="29"/>
  <c r="S110" i="29"/>
  <c r="T109" i="29"/>
  <c r="S109" i="29"/>
  <c r="U109" i="29" s="1"/>
  <c r="T108" i="29"/>
  <c r="U108" i="29" s="1"/>
  <c r="S108" i="29"/>
  <c r="T107" i="29"/>
  <c r="S107" i="29"/>
  <c r="T106" i="29"/>
  <c r="S106" i="29"/>
  <c r="U106" i="29" s="1"/>
  <c r="T105" i="29"/>
  <c r="S105" i="29"/>
  <c r="T104" i="29"/>
  <c r="S104" i="29"/>
  <c r="T103" i="29"/>
  <c r="S103" i="29"/>
  <c r="T102" i="29"/>
  <c r="S102" i="29"/>
  <c r="U101" i="29"/>
  <c r="T101" i="29"/>
  <c r="S101" i="29"/>
  <c r="T100" i="29"/>
  <c r="S100" i="29"/>
  <c r="U100" i="29" s="1"/>
  <c r="T99" i="29"/>
  <c r="S99" i="29"/>
  <c r="U99" i="29" s="1"/>
  <c r="T98" i="29"/>
  <c r="S98" i="29"/>
  <c r="T97" i="29"/>
  <c r="S97" i="29"/>
  <c r="T96" i="29"/>
  <c r="S96" i="29"/>
  <c r="T95" i="29"/>
  <c r="S95" i="29"/>
  <c r="U95" i="29" s="1"/>
  <c r="T94" i="29"/>
  <c r="S94" i="29"/>
  <c r="U94" i="29" s="1"/>
  <c r="T93" i="29"/>
  <c r="S93" i="29"/>
  <c r="U93" i="29" s="1"/>
  <c r="T92" i="29"/>
  <c r="S92" i="29"/>
  <c r="U92" i="29" s="1"/>
  <c r="T91" i="29"/>
  <c r="S91" i="29"/>
  <c r="U91" i="29"/>
  <c r="T90" i="29"/>
  <c r="S90" i="29"/>
  <c r="U90" i="29" s="1"/>
  <c r="T89" i="29"/>
  <c r="U89" i="29" s="1"/>
  <c r="S89" i="29"/>
  <c r="T88" i="29"/>
  <c r="S88" i="29"/>
  <c r="T87" i="29"/>
  <c r="S87" i="29"/>
  <c r="T86" i="29"/>
  <c r="S86" i="29"/>
  <c r="U86" i="29" s="1"/>
  <c r="T85" i="29"/>
  <c r="S85" i="29"/>
  <c r="U85" i="29" s="1"/>
  <c r="T84" i="29"/>
  <c r="S84" i="29"/>
  <c r="U84" i="29" s="1"/>
  <c r="U83" i="29"/>
  <c r="T83" i="29"/>
  <c r="S83" i="29"/>
  <c r="T82" i="29"/>
  <c r="U82" i="29" s="1"/>
  <c r="S82" i="29"/>
  <c r="T81" i="29"/>
  <c r="S81" i="29"/>
  <c r="U81" i="29" s="1"/>
  <c r="T80" i="29"/>
  <c r="S80" i="29"/>
  <c r="T79" i="29"/>
  <c r="S79" i="29"/>
  <c r="U79" i="29" s="1"/>
  <c r="T78" i="29"/>
  <c r="S78" i="29"/>
  <c r="U78" i="29" s="1"/>
  <c r="T77" i="29"/>
  <c r="S77" i="29"/>
  <c r="U77" i="29" s="1"/>
  <c r="T76" i="29"/>
  <c r="U76" i="29" s="1"/>
  <c r="S76" i="29"/>
  <c r="T75" i="29"/>
  <c r="S75" i="29"/>
  <c r="U75" i="29" s="1"/>
  <c r="T74" i="29"/>
  <c r="U74" i="29" s="1"/>
  <c r="S74" i="29"/>
  <c r="T73" i="29"/>
  <c r="S73" i="29"/>
  <c r="T72" i="29"/>
  <c r="S72" i="29"/>
  <c r="U72" i="29" s="1"/>
  <c r="T71" i="29"/>
  <c r="S71" i="29"/>
  <c r="U71" i="29" s="1"/>
  <c r="T70" i="29"/>
  <c r="S70" i="29"/>
  <c r="U70" i="29"/>
  <c r="T69" i="29"/>
  <c r="S69" i="29"/>
  <c r="U69" i="29" s="1"/>
  <c r="T68" i="29"/>
  <c r="U68" i="29" s="1"/>
  <c r="S68" i="29"/>
  <c r="T67" i="29"/>
  <c r="S67" i="29"/>
  <c r="U67" i="29" s="1"/>
  <c r="T66" i="29"/>
  <c r="S66" i="29"/>
  <c r="U66" i="29" s="1"/>
  <c r="T65" i="29"/>
  <c r="S65" i="29"/>
  <c r="U65" i="29" s="1"/>
  <c r="T64" i="29"/>
  <c r="S64" i="29"/>
  <c r="U64" i="29" s="1"/>
  <c r="T63" i="29"/>
  <c r="S63" i="29"/>
  <c r="U63" i="29" s="1"/>
  <c r="T62" i="29"/>
  <c r="S62" i="29"/>
  <c r="U62" i="29" s="1"/>
  <c r="T61" i="29"/>
  <c r="S61" i="29"/>
  <c r="U61" i="29" s="1"/>
  <c r="T60" i="29"/>
  <c r="U60" i="29" s="1"/>
  <c r="S60" i="29"/>
  <c r="T59" i="29"/>
  <c r="S59" i="29"/>
  <c r="T58" i="29"/>
  <c r="S58" i="29"/>
  <c r="U58" i="29"/>
  <c r="T57" i="29"/>
  <c r="S57" i="29"/>
  <c r="U57" i="29" s="1"/>
  <c r="U56" i="29"/>
  <c r="T56" i="29"/>
  <c r="S56" i="29"/>
  <c r="T55" i="29"/>
  <c r="S55" i="29"/>
  <c r="U55" i="29" s="1"/>
  <c r="T54" i="29"/>
  <c r="S54" i="29"/>
  <c r="U54" i="29" s="1"/>
  <c r="T53" i="29"/>
  <c r="S53" i="29"/>
  <c r="U53" i="29" s="1"/>
  <c r="T52" i="29"/>
  <c r="U52" i="29" s="1"/>
  <c r="S52" i="29"/>
  <c r="T51" i="29"/>
  <c r="S51" i="29"/>
  <c r="T50" i="29"/>
  <c r="S50" i="29"/>
  <c r="U50" i="29"/>
  <c r="T49" i="29"/>
  <c r="S49" i="29"/>
  <c r="T48" i="29"/>
  <c r="S48" i="29"/>
  <c r="U48" i="29" s="1"/>
  <c r="T47" i="29"/>
  <c r="S47" i="29"/>
  <c r="T46" i="29"/>
  <c r="U46" i="29" s="1"/>
  <c r="S46" i="29"/>
  <c r="T45" i="29"/>
  <c r="S45" i="29"/>
  <c r="U45" i="29" s="1"/>
  <c r="T44" i="29"/>
  <c r="U44" i="29" s="1"/>
  <c r="S44" i="29"/>
  <c r="T43" i="29"/>
  <c r="S43" i="29"/>
  <c r="U43" i="29" s="1"/>
  <c r="T42" i="29"/>
  <c r="U42" i="29" s="1"/>
  <c r="S42" i="29"/>
  <c r="T41" i="29"/>
  <c r="S41" i="29"/>
  <c r="U41" i="29" s="1"/>
  <c r="T40" i="29"/>
  <c r="S40" i="29"/>
  <c r="U40" i="29" s="1"/>
  <c r="T39" i="29"/>
  <c r="S39" i="29"/>
  <c r="U39" i="29" s="1"/>
  <c r="T38" i="29"/>
  <c r="U38" i="29" s="1"/>
  <c r="S38" i="29"/>
  <c r="T37" i="29"/>
  <c r="S37" i="29"/>
  <c r="U37" i="29" s="1"/>
  <c r="T36" i="29"/>
  <c r="U36" i="29" s="1"/>
  <c r="S36" i="29"/>
  <c r="T35" i="29"/>
  <c r="S35" i="29"/>
  <c r="T34" i="29"/>
  <c r="S34" i="29"/>
  <c r="U34" i="29" s="1"/>
  <c r="T33" i="29"/>
  <c r="S33" i="29"/>
  <c r="U33" i="29" s="1"/>
  <c r="U32" i="29"/>
  <c r="T32" i="29"/>
  <c r="S32" i="29"/>
  <c r="T31" i="29"/>
  <c r="S31" i="29"/>
  <c r="U31" i="29" s="1"/>
  <c r="T30" i="29"/>
  <c r="S30" i="29"/>
  <c r="U30" i="29"/>
  <c r="T29" i="29"/>
  <c r="S29" i="29"/>
  <c r="U29" i="29" s="1"/>
  <c r="T28" i="29"/>
  <c r="U28" i="29" s="1"/>
  <c r="S28" i="29"/>
  <c r="T27" i="29"/>
  <c r="S27" i="29"/>
  <c r="U27" i="29" s="1"/>
  <c r="T26" i="29"/>
  <c r="S26" i="29"/>
  <c r="U26" i="29" s="1"/>
  <c r="T25" i="29"/>
  <c r="S25" i="29"/>
  <c r="U25" i="29" s="1"/>
  <c r="T24" i="29"/>
  <c r="U24" i="29" s="1"/>
  <c r="S24" i="29"/>
  <c r="T23" i="29"/>
  <c r="S23" i="29"/>
  <c r="T22" i="29"/>
  <c r="S22" i="29"/>
  <c r="U22" i="29" s="1"/>
  <c r="T21" i="29"/>
  <c r="S21" i="29"/>
  <c r="U21" i="29" s="1"/>
  <c r="T20" i="29"/>
  <c r="U20" i="29" s="1"/>
  <c r="S20" i="29"/>
  <c r="T19" i="29"/>
  <c r="S19" i="29"/>
  <c r="U19" i="29" s="1"/>
  <c r="T18" i="29"/>
  <c r="U18" i="29" s="1"/>
  <c r="S18" i="29"/>
  <c r="T17" i="29"/>
  <c r="S17" i="29"/>
  <c r="T16" i="29"/>
  <c r="S16" i="29"/>
  <c r="U16" i="29" s="1"/>
  <c r="T15" i="29"/>
  <c r="S15" i="29"/>
  <c r="U15" i="29" s="1"/>
  <c r="T14" i="29"/>
  <c r="U14" i="29" s="1"/>
  <c r="S14" i="29"/>
  <c r="T13" i="29"/>
  <c r="S13" i="29"/>
  <c r="U13" i="29" s="1"/>
  <c r="T12" i="29"/>
  <c r="U12" i="29" s="1"/>
  <c r="S12" i="29"/>
  <c r="T11" i="29"/>
  <c r="S11" i="29"/>
  <c r="T10" i="29"/>
  <c r="S10" i="29"/>
  <c r="U10" i="29" s="1"/>
  <c r="T9" i="29"/>
  <c r="S9" i="29"/>
  <c r="T8" i="29"/>
  <c r="S8" i="29"/>
  <c r="U8" i="29" s="1"/>
  <c r="T7" i="29"/>
  <c r="S7" i="29"/>
  <c r="U7" i="29" s="1"/>
  <c r="T6" i="29"/>
  <c r="S6" i="29"/>
  <c r="U6" i="29" s="1"/>
  <c r="T5" i="29"/>
  <c r="S5" i="29"/>
  <c r="U5" i="29" s="1"/>
  <c r="T414" i="30"/>
  <c r="U414" i="30" s="1"/>
  <c r="S414" i="30"/>
  <c r="T413" i="30"/>
  <c r="S413" i="30"/>
  <c r="T412" i="30"/>
  <c r="S412" i="30"/>
  <c r="U412" i="30" s="1"/>
  <c r="T411" i="30"/>
  <c r="S411" i="30"/>
  <c r="U411" i="30" s="1"/>
  <c r="T410" i="30"/>
  <c r="U410" i="30" s="1"/>
  <c r="S410" i="30"/>
  <c r="T409" i="30"/>
  <c r="U409" i="30" s="1"/>
  <c r="S409" i="30"/>
  <c r="T408" i="30"/>
  <c r="S408" i="30"/>
  <c r="T407" i="30"/>
  <c r="S407" i="30"/>
  <c r="U407" i="30" s="1"/>
  <c r="T406" i="30"/>
  <c r="S406" i="30"/>
  <c r="T405" i="30"/>
  <c r="S405" i="30"/>
  <c r="T404" i="30"/>
  <c r="S404" i="30"/>
  <c r="T403" i="30"/>
  <c r="S403" i="30"/>
  <c r="T402" i="30"/>
  <c r="S402" i="30"/>
  <c r="U402" i="30" s="1"/>
  <c r="T401" i="30"/>
  <c r="S401" i="30"/>
  <c r="T400" i="30"/>
  <c r="U400" i="30" s="1"/>
  <c r="S400" i="30"/>
  <c r="T399" i="30"/>
  <c r="S399" i="30"/>
  <c r="U399" i="30" s="1"/>
  <c r="U398" i="30"/>
  <c r="T398" i="30"/>
  <c r="S398" i="30"/>
  <c r="T397" i="30"/>
  <c r="S397" i="30"/>
  <c r="T396" i="30"/>
  <c r="S396" i="30"/>
  <c r="U396" i="30" s="1"/>
  <c r="T395" i="30"/>
  <c r="U395" i="30" s="1"/>
  <c r="S395" i="30"/>
  <c r="T394" i="30"/>
  <c r="U394" i="30" s="1"/>
  <c r="S394" i="30"/>
  <c r="T393" i="30"/>
  <c r="S393" i="30"/>
  <c r="U393" i="30" s="1"/>
  <c r="T392" i="30"/>
  <c r="S392" i="30"/>
  <c r="U392" i="30" s="1"/>
  <c r="T391" i="30"/>
  <c r="S391" i="30"/>
  <c r="T390" i="30"/>
  <c r="S390" i="30"/>
  <c r="T389" i="30"/>
  <c r="S389" i="30"/>
  <c r="T388" i="30"/>
  <c r="S388" i="30"/>
  <c r="T387" i="30"/>
  <c r="S387" i="30"/>
  <c r="U387" i="30" s="1"/>
  <c r="T386" i="30"/>
  <c r="S386" i="30"/>
  <c r="U386" i="30" s="1"/>
  <c r="T385" i="30"/>
  <c r="S385" i="30"/>
  <c r="T384" i="30"/>
  <c r="S384" i="30"/>
  <c r="T383" i="30"/>
  <c r="S383" i="30"/>
  <c r="T382" i="30"/>
  <c r="S382" i="30"/>
  <c r="U382" i="30" s="1"/>
  <c r="T381" i="30"/>
  <c r="S381" i="30"/>
  <c r="T380" i="30"/>
  <c r="S380" i="30"/>
  <c r="U380" i="30" s="1"/>
  <c r="T379" i="30"/>
  <c r="S379" i="30"/>
  <c r="T378" i="30"/>
  <c r="S378" i="30"/>
  <c r="T377" i="30"/>
  <c r="S377" i="30"/>
  <c r="T376" i="30"/>
  <c r="S376" i="30"/>
  <c r="U376" i="30" s="1"/>
  <c r="T375" i="30"/>
  <c r="S375" i="30"/>
  <c r="U375" i="30" s="1"/>
  <c r="T374" i="30"/>
  <c r="S374" i="30"/>
  <c r="U374" i="30" s="1"/>
  <c r="T373" i="30"/>
  <c r="S373" i="30"/>
  <c r="T372" i="30"/>
  <c r="S372" i="30"/>
  <c r="U372" i="30" s="1"/>
  <c r="T371" i="30"/>
  <c r="S371" i="30"/>
  <c r="U371" i="30" s="1"/>
  <c r="U370" i="30"/>
  <c r="T370" i="30"/>
  <c r="S370" i="30"/>
  <c r="T369" i="30"/>
  <c r="S369" i="30"/>
  <c r="T368" i="30"/>
  <c r="S368" i="30"/>
  <c r="U368" i="30" s="1"/>
  <c r="T367" i="30"/>
  <c r="S367" i="30"/>
  <c r="U367" i="30" s="1"/>
  <c r="T366" i="30"/>
  <c r="S366" i="30"/>
  <c r="U366" i="30" s="1"/>
  <c r="T365" i="30"/>
  <c r="S365" i="30"/>
  <c r="T364" i="30"/>
  <c r="U364" i="30" s="1"/>
  <c r="S364" i="30"/>
  <c r="T363" i="30"/>
  <c r="S363" i="30"/>
  <c r="T362" i="30"/>
  <c r="S362" i="30"/>
  <c r="U362" i="30" s="1"/>
  <c r="T361" i="30"/>
  <c r="S361" i="30"/>
  <c r="U361" i="30" s="1"/>
  <c r="T360" i="30"/>
  <c r="U360" i="30" s="1"/>
  <c r="S360" i="30"/>
  <c r="T359" i="30"/>
  <c r="S359" i="30"/>
  <c r="U359" i="30" s="1"/>
  <c r="T358" i="30"/>
  <c r="S358" i="30"/>
  <c r="T357" i="30"/>
  <c r="S357" i="30"/>
  <c r="T356" i="30"/>
  <c r="U356" i="30" s="1"/>
  <c r="S356" i="30"/>
  <c r="T355" i="30"/>
  <c r="S355" i="30"/>
  <c r="T354" i="30"/>
  <c r="S354" i="30"/>
  <c r="T353" i="30"/>
  <c r="S353" i="30"/>
  <c r="U353" i="30" s="1"/>
  <c r="T352" i="30"/>
  <c r="U352" i="30" s="1"/>
  <c r="S352" i="30"/>
  <c r="T351" i="30"/>
  <c r="S351" i="30"/>
  <c r="T350" i="30"/>
  <c r="S350" i="30"/>
  <c r="T349" i="30"/>
  <c r="S349" i="30"/>
  <c r="U349" i="30" s="1"/>
  <c r="T348" i="30"/>
  <c r="U348" i="30" s="1"/>
  <c r="S348" i="30"/>
  <c r="T347" i="30"/>
  <c r="S347" i="30"/>
  <c r="U347" i="30" s="1"/>
  <c r="T346" i="30"/>
  <c r="S346" i="30"/>
  <c r="U346" i="30" s="1"/>
  <c r="T345" i="30"/>
  <c r="U345" i="30" s="1"/>
  <c r="S345" i="30"/>
  <c r="T344" i="30"/>
  <c r="U344" i="30" s="1"/>
  <c r="S344" i="30"/>
  <c r="T343" i="30"/>
  <c r="S343" i="30"/>
  <c r="U343" i="30" s="1"/>
  <c r="T342" i="30"/>
  <c r="S342" i="30"/>
  <c r="U342" i="30" s="1"/>
  <c r="T341" i="30"/>
  <c r="S341" i="30"/>
  <c r="U341" i="30" s="1"/>
  <c r="T340" i="30"/>
  <c r="S340" i="30"/>
  <c r="T339" i="30"/>
  <c r="S339" i="30"/>
  <c r="U339" i="30" s="1"/>
  <c r="T338" i="30"/>
  <c r="S338" i="30"/>
  <c r="T337" i="30"/>
  <c r="S337" i="30"/>
  <c r="U337" i="30" s="1"/>
  <c r="T336" i="30"/>
  <c r="U336" i="30" s="1"/>
  <c r="S336" i="30"/>
  <c r="U335" i="30"/>
  <c r="T335" i="30"/>
  <c r="S335" i="30"/>
  <c r="T334" i="30"/>
  <c r="S334" i="30"/>
  <c r="T333" i="30"/>
  <c r="S333" i="30"/>
  <c r="U333" i="30" s="1"/>
  <c r="T332" i="30"/>
  <c r="U332" i="30" s="1"/>
  <c r="S332" i="30"/>
  <c r="T331" i="30"/>
  <c r="S331" i="30"/>
  <c r="U331" i="30" s="1"/>
  <c r="T330" i="30"/>
  <c r="S330" i="30"/>
  <c r="U330" i="30" s="1"/>
  <c r="T329" i="30"/>
  <c r="S329" i="30"/>
  <c r="U329" i="30" s="1"/>
  <c r="T328" i="30"/>
  <c r="U328" i="30" s="1"/>
  <c r="S328" i="30"/>
  <c r="T327" i="30"/>
  <c r="U327" i="30" s="1"/>
  <c r="S327" i="30"/>
  <c r="T326" i="30"/>
  <c r="S326" i="30"/>
  <c r="U326" i="30" s="1"/>
  <c r="T325" i="30"/>
  <c r="S325" i="30"/>
  <c r="U325" i="30" s="1"/>
  <c r="T324" i="30"/>
  <c r="S324" i="30"/>
  <c r="T323" i="30"/>
  <c r="S323" i="30"/>
  <c r="U323" i="30" s="1"/>
  <c r="T322" i="30"/>
  <c r="S322" i="30"/>
  <c r="T321" i="30"/>
  <c r="U321" i="30" s="1"/>
  <c r="S321" i="30"/>
  <c r="T320" i="30"/>
  <c r="U320" i="30" s="1"/>
  <c r="S320" i="30"/>
  <c r="T319" i="30"/>
  <c r="S319" i="30"/>
  <c r="U319" i="30" s="1"/>
  <c r="T318" i="30"/>
  <c r="S318" i="30"/>
  <c r="T317" i="30"/>
  <c r="S317" i="30"/>
  <c r="U317" i="30" s="1"/>
  <c r="T316" i="30"/>
  <c r="S316" i="30"/>
  <c r="U316" i="30" s="1"/>
  <c r="T315" i="30"/>
  <c r="S315" i="30"/>
  <c r="U315" i="30" s="1"/>
  <c r="T314" i="30"/>
  <c r="S314" i="30"/>
  <c r="T313" i="30"/>
  <c r="S313" i="30"/>
  <c r="T312" i="30"/>
  <c r="S312" i="30"/>
  <c r="T311" i="30"/>
  <c r="S311" i="30"/>
  <c r="U311" i="30" s="1"/>
  <c r="T310" i="30"/>
  <c r="S310" i="30"/>
  <c r="T309" i="30"/>
  <c r="S309" i="30"/>
  <c r="U309" i="30"/>
  <c r="T308" i="30"/>
  <c r="U308" i="30" s="1"/>
  <c r="S308" i="30"/>
  <c r="T307" i="30"/>
  <c r="S307" i="30"/>
  <c r="U307" i="30" s="1"/>
  <c r="T306" i="30"/>
  <c r="S306" i="30"/>
  <c r="T305" i="30"/>
  <c r="S305" i="30"/>
  <c r="U305" i="30" s="1"/>
  <c r="T304" i="30"/>
  <c r="S304" i="30"/>
  <c r="U304" i="30" s="1"/>
  <c r="T303" i="30"/>
  <c r="S303" i="30"/>
  <c r="U303" i="30" s="1"/>
  <c r="T302" i="30"/>
  <c r="S302" i="30"/>
  <c r="T301" i="30"/>
  <c r="S301" i="30"/>
  <c r="U301" i="30" s="1"/>
  <c r="T300" i="30"/>
  <c r="S300" i="30"/>
  <c r="T299" i="30"/>
  <c r="U299" i="30" s="1"/>
  <c r="S299" i="30"/>
  <c r="T298" i="30"/>
  <c r="S298" i="30"/>
  <c r="T297" i="30"/>
  <c r="S297" i="30"/>
  <c r="U297" i="30" s="1"/>
  <c r="T296" i="30"/>
  <c r="S296" i="30"/>
  <c r="U295" i="30"/>
  <c r="T295" i="30"/>
  <c r="S295" i="30"/>
  <c r="T294" i="30"/>
  <c r="S294" i="30"/>
  <c r="U294" i="30" s="1"/>
  <c r="T293" i="30"/>
  <c r="S293" i="30"/>
  <c r="U293" i="30"/>
  <c r="T292" i="30"/>
  <c r="S292" i="30"/>
  <c r="U292" i="30"/>
  <c r="T291" i="30"/>
  <c r="U291" i="30" s="1"/>
  <c r="S291" i="30"/>
  <c r="T290" i="30"/>
  <c r="S290" i="30"/>
  <c r="U290" i="30" s="1"/>
  <c r="T289" i="30"/>
  <c r="U289" i="30" s="1"/>
  <c r="S289" i="30"/>
  <c r="T288" i="30"/>
  <c r="U288" i="30" s="1"/>
  <c r="S288" i="30"/>
  <c r="T287" i="30"/>
  <c r="S287" i="30"/>
  <c r="U287" i="30" s="1"/>
  <c r="T286" i="30"/>
  <c r="S286" i="30"/>
  <c r="T285" i="30"/>
  <c r="S285" i="30"/>
  <c r="U285" i="30" s="1"/>
  <c r="T284" i="30"/>
  <c r="S284" i="30"/>
  <c r="U283" i="30"/>
  <c r="T283" i="30"/>
  <c r="S283" i="30"/>
  <c r="T282" i="30"/>
  <c r="S282" i="30"/>
  <c r="U282" i="30" s="1"/>
  <c r="T281" i="30"/>
  <c r="S281" i="30"/>
  <c r="U281" i="30"/>
  <c r="T280" i="30"/>
  <c r="S280" i="30"/>
  <c r="U280" i="30" s="1"/>
  <c r="T279" i="30"/>
  <c r="S279" i="30"/>
  <c r="U279" i="30" s="1"/>
  <c r="T278" i="30"/>
  <c r="S278" i="30"/>
  <c r="T277" i="30"/>
  <c r="U277" i="30" s="1"/>
  <c r="S277" i="30"/>
  <c r="T276" i="30"/>
  <c r="S276" i="30"/>
  <c r="T275" i="30"/>
  <c r="S275" i="30"/>
  <c r="U275" i="30" s="1"/>
  <c r="T274" i="30"/>
  <c r="S274" i="30"/>
  <c r="T273" i="30"/>
  <c r="S273" i="30"/>
  <c r="U273" i="30" s="1"/>
  <c r="T272" i="30"/>
  <c r="S272" i="30"/>
  <c r="T271" i="30"/>
  <c r="U271" i="30" s="1"/>
  <c r="S271" i="30"/>
  <c r="T270" i="30"/>
  <c r="S270" i="30"/>
  <c r="T269" i="30"/>
  <c r="S269" i="30"/>
  <c r="T268" i="30"/>
  <c r="S268" i="30"/>
  <c r="U268" i="30" s="1"/>
  <c r="T267" i="30"/>
  <c r="U267" i="30" s="1"/>
  <c r="S267" i="30"/>
  <c r="T266" i="30"/>
  <c r="S266" i="30"/>
  <c r="T265" i="30"/>
  <c r="S265" i="30"/>
  <c r="U265" i="30"/>
  <c r="T264" i="30"/>
  <c r="U264" i="30" s="1"/>
  <c r="S264" i="30"/>
  <c r="T263" i="30"/>
  <c r="S263" i="30"/>
  <c r="U263" i="30" s="1"/>
  <c r="T262" i="30"/>
  <c r="S262" i="30"/>
  <c r="T261" i="30"/>
  <c r="S261" i="30"/>
  <c r="U261" i="30" s="1"/>
  <c r="T260" i="30"/>
  <c r="S260" i="30"/>
  <c r="T259" i="30"/>
  <c r="S259" i="30"/>
  <c r="T258" i="30"/>
  <c r="S258" i="30"/>
  <c r="U258" i="30" s="1"/>
  <c r="T257" i="30"/>
  <c r="S257" i="30"/>
  <c r="U257" i="30" s="1"/>
  <c r="T256" i="30"/>
  <c r="U256" i="30" s="1"/>
  <c r="S256" i="30"/>
  <c r="T255" i="30"/>
  <c r="S255" i="30"/>
  <c r="T254" i="30"/>
  <c r="S254" i="30"/>
  <c r="U254" i="30" s="1"/>
  <c r="T253" i="30"/>
  <c r="U253" i="30" s="1"/>
  <c r="S253" i="30"/>
  <c r="T252" i="30"/>
  <c r="S252" i="30"/>
  <c r="T251" i="30"/>
  <c r="S251" i="30"/>
  <c r="U251" i="30" s="1"/>
  <c r="T250" i="30"/>
  <c r="S250" i="30"/>
  <c r="T249" i="30"/>
  <c r="S249" i="30"/>
  <c r="T248" i="30"/>
  <c r="U248" i="30" s="1"/>
  <c r="S248" i="30"/>
  <c r="T247" i="30"/>
  <c r="U247" i="30" s="1"/>
  <c r="S247" i="30"/>
  <c r="T246" i="30"/>
  <c r="S246" i="30"/>
  <c r="T245" i="30"/>
  <c r="S245" i="30"/>
  <c r="U245" i="30" s="1"/>
  <c r="T244" i="30"/>
  <c r="U244" i="30" s="1"/>
  <c r="S244" i="30"/>
  <c r="T243" i="30"/>
  <c r="S243" i="30"/>
  <c r="T242" i="30"/>
  <c r="S242" i="30"/>
  <c r="U242" i="30" s="1"/>
  <c r="T241" i="30"/>
  <c r="S241" i="30"/>
  <c r="U241" i="30" s="1"/>
  <c r="T240" i="30"/>
  <c r="S240" i="30"/>
  <c r="T239" i="30"/>
  <c r="U239" i="30" s="1"/>
  <c r="S239" i="30"/>
  <c r="T238" i="30"/>
  <c r="S238" i="30"/>
  <c r="T237" i="30"/>
  <c r="U237" i="30" s="1"/>
  <c r="S237" i="30"/>
  <c r="T236" i="30"/>
  <c r="U236" i="30" s="1"/>
  <c r="S236" i="30"/>
  <c r="T235" i="30"/>
  <c r="S235" i="30"/>
  <c r="U235" i="30" s="1"/>
  <c r="T234" i="30"/>
  <c r="S234" i="30"/>
  <c r="T233" i="30"/>
  <c r="S233" i="30"/>
  <c r="U233" i="30" s="1"/>
  <c r="T232" i="30"/>
  <c r="U232" i="30" s="1"/>
  <c r="S232" i="30"/>
  <c r="T231" i="30"/>
  <c r="U231" i="30" s="1"/>
  <c r="S231" i="30"/>
  <c r="T230" i="30"/>
  <c r="S230" i="30"/>
  <c r="T229" i="30"/>
  <c r="S229" i="30"/>
  <c r="T228" i="30"/>
  <c r="U228" i="30" s="1"/>
  <c r="S228" i="30"/>
  <c r="T227" i="30"/>
  <c r="S227" i="30"/>
  <c r="U227" i="30" s="1"/>
  <c r="T226" i="30"/>
  <c r="S226" i="30"/>
  <c r="T225" i="30"/>
  <c r="S225" i="30"/>
  <c r="U225" i="30"/>
  <c r="T224" i="30"/>
  <c r="U224" i="30" s="1"/>
  <c r="S224" i="30"/>
  <c r="T223" i="30"/>
  <c r="U223" i="30" s="1"/>
  <c r="S223" i="30"/>
  <c r="T222" i="30"/>
  <c r="S222" i="30"/>
  <c r="T221" i="30"/>
  <c r="S221" i="30"/>
  <c r="U221" i="30" s="1"/>
  <c r="T220" i="30"/>
  <c r="S220" i="30"/>
  <c r="T219" i="30"/>
  <c r="S219" i="30"/>
  <c r="T218" i="30"/>
  <c r="S218" i="30"/>
  <c r="U218" i="30" s="1"/>
  <c r="T217" i="30"/>
  <c r="S217" i="30"/>
  <c r="U217" i="30" s="1"/>
  <c r="T216" i="30"/>
  <c r="S216" i="30"/>
  <c r="T215" i="30"/>
  <c r="S215" i="30"/>
  <c r="U215" i="30" s="1"/>
  <c r="T214" i="30"/>
  <c r="S214" i="30"/>
  <c r="T213" i="30"/>
  <c r="S213" i="30"/>
  <c r="U213" i="30" s="1"/>
  <c r="T212" i="30"/>
  <c r="S212" i="30"/>
  <c r="U212" i="30" s="1"/>
  <c r="T211" i="30"/>
  <c r="S211" i="30"/>
  <c r="T210" i="30"/>
  <c r="S210" i="30"/>
  <c r="T209" i="30"/>
  <c r="S209" i="30"/>
  <c r="U209" i="30" s="1"/>
  <c r="T208" i="30"/>
  <c r="U208" i="30" s="1"/>
  <c r="S208" i="30"/>
  <c r="T207" i="30"/>
  <c r="S207" i="30"/>
  <c r="T206" i="30"/>
  <c r="S206" i="30"/>
  <c r="T205" i="30"/>
  <c r="S205" i="30"/>
  <c r="U205" i="30" s="1"/>
  <c r="T204" i="30"/>
  <c r="S204" i="30"/>
  <c r="U203" i="30"/>
  <c r="T203" i="30"/>
  <c r="S203" i="30"/>
  <c r="T202" i="30"/>
  <c r="S202" i="30"/>
  <c r="T201" i="30"/>
  <c r="S201" i="30"/>
  <c r="U201" i="30" s="1"/>
  <c r="T200" i="30"/>
  <c r="S200" i="30"/>
  <c r="U200" i="30"/>
  <c r="T199" i="30"/>
  <c r="U199" i="30" s="1"/>
  <c r="S199" i="30"/>
  <c r="T198" i="30"/>
  <c r="S198" i="30"/>
  <c r="U198" i="30" s="1"/>
  <c r="T197" i="30"/>
  <c r="S197" i="30"/>
  <c r="U197" i="30" s="1"/>
  <c r="T196" i="30"/>
  <c r="S196" i="30"/>
  <c r="T195" i="30"/>
  <c r="S195" i="30"/>
  <c r="T194" i="30"/>
  <c r="S194" i="30"/>
  <c r="T193" i="30"/>
  <c r="S193" i="30"/>
  <c r="T192" i="30"/>
  <c r="S192" i="30"/>
  <c r="U191" i="30"/>
  <c r="T191" i="30"/>
  <c r="S191" i="30"/>
  <c r="T190" i="30"/>
  <c r="S190" i="30"/>
  <c r="T189" i="30"/>
  <c r="S189" i="30"/>
  <c r="U189" i="30" s="1"/>
  <c r="T188" i="30"/>
  <c r="S188" i="30"/>
  <c r="U188" i="30"/>
  <c r="T187" i="30"/>
  <c r="S187" i="30"/>
  <c r="T186" i="30"/>
  <c r="S186" i="30"/>
  <c r="U186" i="30" s="1"/>
  <c r="T185" i="30"/>
  <c r="S185" i="30"/>
  <c r="T184" i="30"/>
  <c r="U184" i="30" s="1"/>
  <c r="S184" i="30"/>
  <c r="T183" i="30"/>
  <c r="S183" i="30"/>
  <c r="T182" i="30"/>
  <c r="S182" i="30"/>
  <c r="T181" i="30"/>
  <c r="S181" i="30"/>
  <c r="U181" i="30" s="1"/>
  <c r="T180" i="30"/>
  <c r="U180" i="30" s="1"/>
  <c r="S180" i="30"/>
  <c r="T179" i="30"/>
  <c r="S179" i="30"/>
  <c r="T178" i="30"/>
  <c r="S178" i="30"/>
  <c r="T177" i="30"/>
  <c r="S177" i="30"/>
  <c r="U177" i="30" s="1"/>
  <c r="T176" i="30"/>
  <c r="S176" i="30"/>
  <c r="U176" i="30"/>
  <c r="T175" i="30"/>
  <c r="S175" i="30"/>
  <c r="T174" i="30"/>
  <c r="S174" i="30"/>
  <c r="U174" i="30" s="1"/>
  <c r="T173" i="30"/>
  <c r="S173" i="30"/>
  <c r="T172" i="30"/>
  <c r="S172" i="30"/>
  <c r="U172" i="30" s="1"/>
  <c r="T171" i="30"/>
  <c r="S171" i="30"/>
  <c r="T170" i="30"/>
  <c r="S170" i="30"/>
  <c r="U170" i="30" s="1"/>
  <c r="T169" i="30"/>
  <c r="S169" i="30"/>
  <c r="T168" i="30"/>
  <c r="S168" i="30"/>
  <c r="T167" i="30"/>
  <c r="S167" i="30"/>
  <c r="T166" i="30"/>
  <c r="S166" i="30"/>
  <c r="U166" i="30" s="1"/>
  <c r="T165" i="30"/>
  <c r="S165" i="30"/>
  <c r="T164" i="30"/>
  <c r="S164" i="30"/>
  <c r="T163" i="30"/>
  <c r="S163" i="30"/>
  <c r="U163" i="30" s="1"/>
  <c r="T162" i="30"/>
  <c r="S162" i="30"/>
  <c r="T161" i="30"/>
  <c r="S161" i="30"/>
  <c r="T160" i="30"/>
  <c r="U160" i="30" s="1"/>
  <c r="S160" i="30"/>
  <c r="T159" i="30"/>
  <c r="S159" i="30"/>
  <c r="U159" i="30" s="1"/>
  <c r="T158" i="30"/>
  <c r="S158" i="30"/>
  <c r="U158" i="30" s="1"/>
  <c r="T157" i="30"/>
  <c r="S157" i="30"/>
  <c r="T156" i="30"/>
  <c r="S156" i="30"/>
  <c r="U156" i="30" s="1"/>
  <c r="T155" i="30"/>
  <c r="S155" i="30"/>
  <c r="T154" i="30"/>
  <c r="S154" i="30"/>
  <c r="U154" i="30" s="1"/>
  <c r="T153" i="30"/>
  <c r="S153" i="30"/>
  <c r="T152" i="30"/>
  <c r="S152" i="30"/>
  <c r="T151" i="30"/>
  <c r="S151" i="30"/>
  <c r="U151" i="30" s="1"/>
  <c r="T150" i="30"/>
  <c r="S150" i="30"/>
  <c r="T149" i="30"/>
  <c r="U149" i="30" s="1"/>
  <c r="S149" i="30"/>
  <c r="T148" i="30"/>
  <c r="S148" i="30"/>
  <c r="T147" i="30"/>
  <c r="S147" i="30"/>
  <c r="U147" i="30" s="1"/>
  <c r="T146" i="30"/>
  <c r="S146" i="30"/>
  <c r="U146" i="30" s="1"/>
  <c r="T145" i="30"/>
  <c r="S145" i="30"/>
  <c r="T144" i="30"/>
  <c r="S144" i="30"/>
  <c r="T143" i="30"/>
  <c r="S143" i="30"/>
  <c r="U143" i="30" s="1"/>
  <c r="T142" i="30"/>
  <c r="S142" i="30"/>
  <c r="U142" i="30" s="1"/>
  <c r="T141" i="30"/>
  <c r="S141" i="30"/>
  <c r="U141" i="30" s="1"/>
  <c r="U140" i="30"/>
  <c r="T140" i="30"/>
  <c r="S140" i="30"/>
  <c r="T139" i="30"/>
  <c r="S139" i="30"/>
  <c r="T138" i="30"/>
  <c r="S138" i="30"/>
  <c r="U138" i="30" s="1"/>
  <c r="T137" i="30"/>
  <c r="S137" i="30"/>
  <c r="T136" i="30"/>
  <c r="S136" i="30"/>
  <c r="T135" i="30"/>
  <c r="S135" i="30"/>
  <c r="U135" i="30" s="1"/>
  <c r="T134" i="30"/>
  <c r="U134" i="30" s="1"/>
  <c r="S134" i="30"/>
  <c r="T133" i="30"/>
  <c r="U133" i="30" s="1"/>
  <c r="S133" i="30"/>
  <c r="T132" i="30"/>
  <c r="S132" i="30"/>
  <c r="T131" i="30"/>
  <c r="S131" i="30"/>
  <c r="T130" i="30"/>
  <c r="S130" i="30"/>
  <c r="U130" i="30" s="1"/>
  <c r="T129" i="30"/>
  <c r="S129" i="30"/>
  <c r="T128" i="30"/>
  <c r="S128" i="30"/>
  <c r="T127" i="30"/>
  <c r="S127" i="30"/>
  <c r="U127" i="30" s="1"/>
  <c r="U126" i="30"/>
  <c r="T126" i="30"/>
  <c r="S126" i="30"/>
  <c r="T125" i="30"/>
  <c r="U125" i="30" s="1"/>
  <c r="S125" i="30"/>
  <c r="T124" i="30"/>
  <c r="S124" i="30"/>
  <c r="U124" i="30" s="1"/>
  <c r="T123" i="30"/>
  <c r="U123" i="30" s="1"/>
  <c r="S123" i="30"/>
  <c r="T122" i="30"/>
  <c r="S122" i="30"/>
  <c r="T121" i="30"/>
  <c r="S121" i="30"/>
  <c r="T120" i="30"/>
  <c r="S120" i="30"/>
  <c r="U120" i="30" s="1"/>
  <c r="T119" i="30"/>
  <c r="S119" i="30"/>
  <c r="U119" i="30" s="1"/>
  <c r="T118" i="30"/>
  <c r="S118" i="30"/>
  <c r="U118" i="30" s="1"/>
  <c r="T117" i="30"/>
  <c r="S117" i="30"/>
  <c r="T116" i="30"/>
  <c r="S116" i="30"/>
  <c r="U116" i="30" s="1"/>
  <c r="T115" i="30"/>
  <c r="S115" i="30"/>
  <c r="U115" i="30" s="1"/>
  <c r="T114" i="30"/>
  <c r="U114" i="30"/>
  <c r="S114" i="30"/>
  <c r="T113" i="30"/>
  <c r="S113" i="30"/>
  <c r="T112" i="30"/>
  <c r="S112" i="30"/>
  <c r="U112" i="30" s="1"/>
  <c r="T111" i="30"/>
  <c r="S111" i="30"/>
  <c r="U111" i="30" s="1"/>
  <c r="T110" i="30"/>
  <c r="S110" i="30"/>
  <c r="U110" i="30" s="1"/>
  <c r="T109" i="30"/>
  <c r="S109" i="30"/>
  <c r="U109" i="30"/>
  <c r="T108" i="30"/>
  <c r="S108" i="30"/>
  <c r="U108" i="30" s="1"/>
  <c r="T107" i="30"/>
  <c r="S107" i="30"/>
  <c r="U107" i="30" s="1"/>
  <c r="T106" i="30"/>
  <c r="U106" i="30" s="1"/>
  <c r="S106" i="30"/>
  <c r="T105" i="30"/>
  <c r="S105" i="30"/>
  <c r="U104" i="30"/>
  <c r="T104" i="30"/>
  <c r="S104" i="30"/>
  <c r="T103" i="30"/>
  <c r="U103" i="30"/>
  <c r="S103" i="30"/>
  <c r="T102" i="30"/>
  <c r="S102" i="30"/>
  <c r="U102" i="30" s="1"/>
  <c r="T101" i="30"/>
  <c r="S101" i="30"/>
  <c r="U101" i="30" s="1"/>
  <c r="T100" i="30"/>
  <c r="S100" i="30"/>
  <c r="U100" i="30" s="1"/>
  <c r="T99" i="30"/>
  <c r="S99" i="30"/>
  <c r="U99" i="30" s="1"/>
  <c r="T98" i="30"/>
  <c r="S98" i="30"/>
  <c r="T97" i="30"/>
  <c r="S97" i="30"/>
  <c r="T96" i="30"/>
  <c r="U96" i="30" s="1"/>
  <c r="S96" i="30"/>
  <c r="T95" i="30"/>
  <c r="S95" i="30"/>
  <c r="U95" i="30" s="1"/>
  <c r="T94" i="30"/>
  <c r="U94" i="30" s="1"/>
  <c r="S94" i="30"/>
  <c r="T93" i="30"/>
  <c r="S93" i="30"/>
  <c r="U93" i="30" s="1"/>
  <c r="T92" i="30"/>
  <c r="S92" i="30"/>
  <c r="U91" i="30"/>
  <c r="T91" i="30"/>
  <c r="S91" i="30"/>
  <c r="T90" i="30"/>
  <c r="U90" i="30" s="1"/>
  <c r="S90" i="30"/>
  <c r="T89" i="30"/>
  <c r="S89" i="30"/>
  <c r="T88" i="30"/>
  <c r="S88" i="30"/>
  <c r="T87" i="30"/>
  <c r="U87" i="30" s="1"/>
  <c r="S87" i="30"/>
  <c r="T86" i="30"/>
  <c r="S86" i="30"/>
  <c r="T85" i="30"/>
  <c r="U85" i="30" s="1"/>
  <c r="S85" i="30"/>
  <c r="T84" i="30"/>
  <c r="S84" i="30"/>
  <c r="T83" i="30"/>
  <c r="S83" i="30"/>
  <c r="U83" i="30" s="1"/>
  <c r="T82" i="30"/>
  <c r="U82" i="30"/>
  <c r="S82" i="30"/>
  <c r="T81" i="30"/>
  <c r="S81" i="30"/>
  <c r="T80" i="30"/>
  <c r="S80" i="30"/>
  <c r="T79" i="30"/>
  <c r="S79" i="30"/>
  <c r="U79" i="30" s="1"/>
  <c r="U78" i="30"/>
  <c r="T78" i="30"/>
  <c r="S78" i="30"/>
  <c r="T77" i="30"/>
  <c r="S77" i="30"/>
  <c r="T76" i="30"/>
  <c r="S76" i="30"/>
  <c r="U76" i="30" s="1"/>
  <c r="U75" i="30"/>
  <c r="T75" i="30"/>
  <c r="S75" i="30"/>
  <c r="T74" i="30"/>
  <c r="S74" i="30"/>
  <c r="T73" i="30"/>
  <c r="U73" i="30" s="1"/>
  <c r="S73" i="30"/>
  <c r="T72" i="30"/>
  <c r="S72" i="30"/>
  <c r="T71" i="30"/>
  <c r="S71" i="30"/>
  <c r="U71" i="30" s="1"/>
  <c r="T70" i="30"/>
  <c r="S70" i="30"/>
  <c r="T69" i="30"/>
  <c r="U69" i="30" s="1"/>
  <c r="S69" i="30"/>
  <c r="T68" i="30"/>
  <c r="S68" i="30"/>
  <c r="U68" i="30" s="1"/>
  <c r="U67" i="30"/>
  <c r="T67" i="30"/>
  <c r="S67" i="30"/>
  <c r="T66" i="30"/>
  <c r="U66" i="30" s="1"/>
  <c r="S66" i="30"/>
  <c r="T65" i="30"/>
  <c r="S65" i="30"/>
  <c r="T64" i="30"/>
  <c r="S64" i="30"/>
  <c r="U64" i="30" s="1"/>
  <c r="U63" i="30"/>
  <c r="T63" i="30"/>
  <c r="S63" i="30"/>
  <c r="T62" i="30"/>
  <c r="S62" i="30"/>
  <c r="T61" i="30"/>
  <c r="S61" i="30"/>
  <c r="T60" i="30"/>
  <c r="S60" i="30"/>
  <c r="T59" i="30"/>
  <c r="S59" i="30"/>
  <c r="U59" i="30" s="1"/>
  <c r="T58" i="30"/>
  <c r="S58" i="30"/>
  <c r="T57" i="30"/>
  <c r="S57" i="30"/>
  <c r="T56" i="30"/>
  <c r="S56" i="30"/>
  <c r="T55" i="30"/>
  <c r="S55" i="30"/>
  <c r="U55" i="30" s="1"/>
  <c r="T54" i="30"/>
  <c r="S54" i="30"/>
  <c r="T53" i="30"/>
  <c r="U53" i="30" s="1"/>
  <c r="S53" i="30"/>
  <c r="T52" i="30"/>
  <c r="S52" i="30"/>
  <c r="U52" i="30" s="1"/>
  <c r="U51" i="30"/>
  <c r="T51" i="30"/>
  <c r="S51" i="30"/>
  <c r="T50" i="30"/>
  <c r="S50" i="30"/>
  <c r="T49" i="30"/>
  <c r="S49" i="30"/>
  <c r="T48" i="30"/>
  <c r="S48" i="30"/>
  <c r="U48" i="30" s="1"/>
  <c r="T47" i="30"/>
  <c r="S47" i="30"/>
  <c r="U47" i="30" s="1"/>
  <c r="T46" i="30"/>
  <c r="S46" i="30"/>
  <c r="T45" i="30"/>
  <c r="S45" i="30"/>
  <c r="T44" i="30"/>
  <c r="S44" i="30"/>
  <c r="T43" i="30"/>
  <c r="S43" i="30"/>
  <c r="U43" i="30" s="1"/>
  <c r="T42" i="30"/>
  <c r="S42" i="30"/>
  <c r="T41" i="30"/>
  <c r="S41" i="30"/>
  <c r="T40" i="30"/>
  <c r="S40" i="30"/>
  <c r="U40" i="30" s="1"/>
  <c r="U39" i="30"/>
  <c r="T39" i="30"/>
  <c r="S39" i="30"/>
  <c r="T38" i="30"/>
  <c r="U38" i="30" s="1"/>
  <c r="S38" i="30"/>
  <c r="T37" i="30"/>
  <c r="S37" i="30"/>
  <c r="T36" i="30"/>
  <c r="S36" i="30"/>
  <c r="U36" i="30" s="1"/>
  <c r="T35" i="30"/>
  <c r="U35" i="30" s="1"/>
  <c r="S35" i="30"/>
  <c r="T34" i="30"/>
  <c r="U34" i="30" s="1"/>
  <c r="S34" i="30"/>
  <c r="T33" i="30"/>
  <c r="S33" i="30"/>
  <c r="T32" i="30"/>
  <c r="S32" i="30"/>
  <c r="U32" i="30" s="1"/>
  <c r="T31" i="30"/>
  <c r="S31" i="30"/>
  <c r="U31" i="30" s="1"/>
  <c r="T30" i="30"/>
  <c r="U30" i="30" s="1"/>
  <c r="S30" i="30"/>
  <c r="T29" i="30"/>
  <c r="U29" i="30" s="1"/>
  <c r="S29" i="30"/>
  <c r="T28" i="30"/>
  <c r="S28" i="30"/>
  <c r="U28" i="30" s="1"/>
  <c r="T27" i="30"/>
  <c r="S27" i="30"/>
  <c r="U27" i="30" s="1"/>
  <c r="T26" i="30"/>
  <c r="S26" i="30"/>
  <c r="T25" i="30"/>
  <c r="S25" i="30"/>
  <c r="T24" i="30"/>
  <c r="S24" i="30"/>
  <c r="T23" i="30"/>
  <c r="S23" i="30"/>
  <c r="U23" i="30" s="1"/>
  <c r="T22" i="30"/>
  <c r="S22" i="30"/>
  <c r="T21" i="30"/>
  <c r="U21" i="30" s="1"/>
  <c r="S21" i="30"/>
  <c r="T20" i="30"/>
  <c r="S20" i="30"/>
  <c r="U19" i="30"/>
  <c r="T19" i="30"/>
  <c r="S19" i="30"/>
  <c r="T18" i="30"/>
  <c r="S18" i="30"/>
  <c r="T17" i="30"/>
  <c r="U17" i="30" s="1"/>
  <c r="S17" i="30"/>
  <c r="T16" i="30"/>
  <c r="S16" i="30"/>
  <c r="U16" i="30" s="1"/>
  <c r="U15" i="30"/>
  <c r="T15" i="30"/>
  <c r="S15" i="30"/>
  <c r="T14" i="30"/>
  <c r="S14" i="30"/>
  <c r="T13" i="30"/>
  <c r="S13" i="30"/>
  <c r="T12" i="30"/>
  <c r="S12" i="30"/>
  <c r="U11" i="30"/>
  <c r="T11" i="30"/>
  <c r="S11" i="30"/>
  <c r="T10" i="30"/>
  <c r="U10" i="30" s="1"/>
  <c r="S10" i="30"/>
  <c r="T9" i="30"/>
  <c r="S9" i="30"/>
  <c r="T8" i="30"/>
  <c r="S8" i="30"/>
  <c r="T7" i="30"/>
  <c r="S7" i="30"/>
  <c r="U7" i="30" s="1"/>
  <c r="T6" i="30"/>
  <c r="S6" i="30"/>
  <c r="T5" i="30"/>
  <c r="S5" i="30"/>
  <c r="T414" i="31"/>
  <c r="S414" i="31"/>
  <c r="U414" i="31" s="1"/>
  <c r="T413" i="31"/>
  <c r="U413" i="31"/>
  <c r="S413" i="31"/>
  <c r="U412" i="31"/>
  <c r="T412" i="31"/>
  <c r="S412" i="31"/>
  <c r="T411" i="31"/>
  <c r="S411" i="31"/>
  <c r="T410" i="31"/>
  <c r="S410" i="31"/>
  <c r="U410" i="31" s="1"/>
  <c r="T409" i="31"/>
  <c r="S409" i="31"/>
  <c r="T408" i="31"/>
  <c r="S408" i="31"/>
  <c r="T407" i="31"/>
  <c r="S407" i="31"/>
  <c r="U407" i="31"/>
  <c r="T406" i="31"/>
  <c r="S406" i="31"/>
  <c r="T405" i="31"/>
  <c r="S405" i="31"/>
  <c r="U405" i="31" s="1"/>
  <c r="T404" i="31"/>
  <c r="S404" i="31"/>
  <c r="T403" i="31"/>
  <c r="S403" i="31"/>
  <c r="T402" i="31"/>
  <c r="S402" i="31"/>
  <c r="U402" i="31" s="1"/>
  <c r="T401" i="31"/>
  <c r="S401" i="31"/>
  <c r="U401" i="31" s="1"/>
  <c r="U400" i="31"/>
  <c r="T400" i="31"/>
  <c r="S400" i="31"/>
  <c r="T399" i="31"/>
  <c r="S399" i="31"/>
  <c r="T398" i="31"/>
  <c r="S398" i="31"/>
  <c r="U398" i="31" s="1"/>
  <c r="T397" i="31"/>
  <c r="U397" i="31" s="1"/>
  <c r="S397" i="31"/>
  <c r="T396" i="31"/>
  <c r="S396" i="31"/>
  <c r="T395" i="31"/>
  <c r="S395" i="31"/>
  <c r="T394" i="31"/>
  <c r="U394" i="31" s="1"/>
  <c r="S394" i="31"/>
  <c r="T393" i="31"/>
  <c r="S393" i="31"/>
  <c r="U393" i="31" s="1"/>
  <c r="T392" i="31"/>
  <c r="S392" i="31"/>
  <c r="U392" i="31" s="1"/>
  <c r="T391" i="31"/>
  <c r="S391" i="31"/>
  <c r="U391" i="31" s="1"/>
  <c r="T390" i="31"/>
  <c r="S390" i="31"/>
  <c r="U390" i="31" s="1"/>
  <c r="T389" i="31"/>
  <c r="U389" i="31"/>
  <c r="S389" i="31"/>
  <c r="T388" i="31"/>
  <c r="S388" i="31"/>
  <c r="U388" i="31" s="1"/>
  <c r="T387" i="31"/>
  <c r="S387" i="31"/>
  <c r="T386" i="31"/>
  <c r="S386" i="31"/>
  <c r="T385" i="31"/>
  <c r="S385" i="31"/>
  <c r="U385" i="31" s="1"/>
  <c r="U384" i="31"/>
  <c r="T384" i="31"/>
  <c r="S384" i="31"/>
  <c r="T383" i="31"/>
  <c r="S383" i="31"/>
  <c r="T382" i="31"/>
  <c r="S382" i="31"/>
  <c r="T381" i="31"/>
  <c r="S381" i="31"/>
  <c r="U381" i="31" s="1"/>
  <c r="U380" i="31"/>
  <c r="T380" i="31"/>
  <c r="S380" i="31"/>
  <c r="T379" i="31"/>
  <c r="S379" i="31"/>
  <c r="T378" i="31"/>
  <c r="S378" i="31"/>
  <c r="U378" i="31" s="1"/>
  <c r="T377" i="31"/>
  <c r="S377" i="31"/>
  <c r="U377" i="31" s="1"/>
  <c r="T376" i="31"/>
  <c r="S376" i="31"/>
  <c r="U376" i="31" s="1"/>
  <c r="T375" i="31"/>
  <c r="U375" i="31" s="1"/>
  <c r="S375" i="31"/>
  <c r="T374" i="31"/>
  <c r="S374" i="31"/>
  <c r="U374" i="31" s="1"/>
  <c r="T373" i="31"/>
  <c r="S373" i="31"/>
  <c r="T372" i="31"/>
  <c r="S372" i="31"/>
  <c r="U372" i="31" s="1"/>
  <c r="T371" i="31"/>
  <c r="S371" i="31"/>
  <c r="T370" i="31"/>
  <c r="S370" i="31"/>
  <c r="T369" i="31"/>
  <c r="S369" i="31"/>
  <c r="U369" i="31" s="1"/>
  <c r="T368" i="31"/>
  <c r="S368" i="31"/>
  <c r="T367" i="31"/>
  <c r="S367" i="31"/>
  <c r="T366" i="31"/>
  <c r="S366" i="31"/>
  <c r="T365" i="31"/>
  <c r="S365" i="31"/>
  <c r="T364" i="31"/>
  <c r="S364" i="31"/>
  <c r="T363" i="31"/>
  <c r="S363" i="31"/>
  <c r="T362" i="31"/>
  <c r="S362" i="31"/>
  <c r="U362" i="31"/>
  <c r="T361" i="31"/>
  <c r="S361" i="31"/>
  <c r="U361" i="31" s="1"/>
  <c r="T360" i="31"/>
  <c r="S360" i="31"/>
  <c r="T359" i="31"/>
  <c r="S359" i="31"/>
  <c r="U359" i="31" s="1"/>
  <c r="T358" i="31"/>
  <c r="S358" i="31"/>
  <c r="U358" i="31" s="1"/>
  <c r="T357" i="31"/>
  <c r="U357" i="31" s="1"/>
  <c r="S357" i="31"/>
  <c r="T356" i="31"/>
  <c r="S356" i="31"/>
  <c r="U356" i="31" s="1"/>
  <c r="T355" i="31"/>
  <c r="S355" i="31"/>
  <c r="T354" i="31"/>
  <c r="S354" i="31"/>
  <c r="T353" i="31"/>
  <c r="S353" i="31"/>
  <c r="T352" i="31"/>
  <c r="S352" i="31"/>
  <c r="T351" i="31"/>
  <c r="S351" i="31"/>
  <c r="T350" i="31"/>
  <c r="S350" i="31"/>
  <c r="U350" i="31" s="1"/>
  <c r="T349" i="31"/>
  <c r="U349" i="31"/>
  <c r="S349" i="31"/>
  <c r="U348" i="31"/>
  <c r="T348" i="31"/>
  <c r="S348" i="31"/>
  <c r="T347" i="31"/>
  <c r="S347" i="31"/>
  <c r="T346" i="31"/>
  <c r="S346" i="31"/>
  <c r="U346" i="31" s="1"/>
  <c r="T345" i="31"/>
  <c r="S345" i="31"/>
  <c r="U345" i="31" s="1"/>
  <c r="T344" i="31"/>
  <c r="S344" i="31"/>
  <c r="U344" i="31" s="1"/>
  <c r="T343" i="31"/>
  <c r="U343" i="31" s="1"/>
  <c r="S343" i="31"/>
  <c r="T342" i="31"/>
  <c r="S342" i="31"/>
  <c r="U342" i="31" s="1"/>
  <c r="T341" i="31"/>
  <c r="S341" i="31"/>
  <c r="T340" i="31"/>
  <c r="S340" i="31"/>
  <c r="T339" i="31"/>
  <c r="S339" i="31"/>
  <c r="T338" i="31"/>
  <c r="S338" i="31"/>
  <c r="U338" i="31" s="1"/>
  <c r="T337" i="31"/>
  <c r="S337" i="31"/>
  <c r="U337" i="31" s="1"/>
  <c r="T336" i="31"/>
  <c r="U336" i="31" s="1"/>
  <c r="S336" i="31"/>
  <c r="T335" i="31"/>
  <c r="S335" i="31"/>
  <c r="T334" i="31"/>
  <c r="S334" i="31"/>
  <c r="U334" i="31" s="1"/>
  <c r="T333" i="31"/>
  <c r="S333" i="31"/>
  <c r="T332" i="31"/>
  <c r="S332" i="31"/>
  <c r="T331" i="31"/>
  <c r="S331" i="31"/>
  <c r="T330" i="31"/>
  <c r="S330" i="31"/>
  <c r="T329" i="31"/>
  <c r="U329" i="31" s="1"/>
  <c r="S329" i="31"/>
  <c r="T328" i="31"/>
  <c r="S328" i="31"/>
  <c r="U328" i="31" s="1"/>
  <c r="T327" i="31"/>
  <c r="S327" i="31"/>
  <c r="T326" i="31"/>
  <c r="S326" i="31"/>
  <c r="U326" i="31"/>
  <c r="T325" i="31"/>
  <c r="S325" i="31"/>
  <c r="U325" i="31" s="1"/>
  <c r="T324" i="31"/>
  <c r="S324" i="31"/>
  <c r="U324" i="31" s="1"/>
  <c r="T323" i="31"/>
  <c r="S323" i="31"/>
  <c r="T322" i="31"/>
  <c r="U322" i="31" s="1"/>
  <c r="S322" i="31"/>
  <c r="T321" i="31"/>
  <c r="S321" i="31"/>
  <c r="U321" i="31" s="1"/>
  <c r="U320" i="31"/>
  <c r="T320" i="31"/>
  <c r="S320" i="31"/>
  <c r="T319" i="31"/>
  <c r="S319" i="31"/>
  <c r="T318" i="31"/>
  <c r="S318" i="31"/>
  <c r="U318" i="31" s="1"/>
  <c r="T317" i="31"/>
  <c r="U317" i="31"/>
  <c r="S317" i="31"/>
  <c r="T316" i="31"/>
  <c r="S316" i="31"/>
  <c r="U316" i="31" s="1"/>
  <c r="T315" i="31"/>
  <c r="S315" i="31"/>
  <c r="T314" i="31"/>
  <c r="S314" i="31"/>
  <c r="U314" i="31" s="1"/>
  <c r="T313" i="31"/>
  <c r="S313" i="31"/>
  <c r="T312" i="31"/>
  <c r="S312" i="31"/>
  <c r="T311" i="31"/>
  <c r="S311" i="31"/>
  <c r="U311" i="31"/>
  <c r="T310" i="31"/>
  <c r="S310" i="31"/>
  <c r="T309" i="31"/>
  <c r="S309" i="31"/>
  <c r="U309" i="31" s="1"/>
  <c r="T308" i="31"/>
  <c r="S308" i="31"/>
  <c r="T307" i="31"/>
  <c r="S307" i="31"/>
  <c r="T306" i="31"/>
  <c r="S306" i="31"/>
  <c r="T305" i="31"/>
  <c r="S305" i="31"/>
  <c r="U305" i="31" s="1"/>
  <c r="T304" i="31"/>
  <c r="S304" i="31"/>
  <c r="T303" i="31"/>
  <c r="S303" i="31"/>
  <c r="T302" i="31"/>
  <c r="S302" i="31"/>
  <c r="T301" i="31"/>
  <c r="S301" i="31"/>
  <c r="T300" i="31"/>
  <c r="U300" i="31" s="1"/>
  <c r="S300" i="31"/>
  <c r="T299" i="31"/>
  <c r="S299" i="31"/>
  <c r="T298" i="31"/>
  <c r="U298" i="31" s="1"/>
  <c r="S298" i="31"/>
  <c r="T297" i="31"/>
  <c r="S297" i="31"/>
  <c r="U297" i="31" s="1"/>
  <c r="T296" i="31"/>
  <c r="S296" i="31"/>
  <c r="U296" i="31" s="1"/>
  <c r="T295" i="31"/>
  <c r="S295" i="31"/>
  <c r="T294" i="31"/>
  <c r="S294" i="31"/>
  <c r="U294" i="31" s="1"/>
  <c r="T293" i="31"/>
  <c r="S293" i="31"/>
  <c r="U293" i="31" s="1"/>
  <c r="T292" i="31"/>
  <c r="S292" i="31"/>
  <c r="T291" i="31"/>
  <c r="S291" i="31"/>
  <c r="T290" i="31"/>
  <c r="S290" i="31"/>
  <c r="T289" i="31"/>
  <c r="S289" i="31"/>
  <c r="T288" i="31"/>
  <c r="S288" i="31"/>
  <c r="U288" i="31" s="1"/>
  <c r="T287" i="31"/>
  <c r="S287" i="31"/>
  <c r="T286" i="31"/>
  <c r="S286" i="31"/>
  <c r="T285" i="31"/>
  <c r="U285" i="31" s="1"/>
  <c r="S285" i="31"/>
  <c r="T284" i="31"/>
  <c r="S284" i="31"/>
  <c r="U284" i="31" s="1"/>
  <c r="T283" i="31"/>
  <c r="S283" i="31"/>
  <c r="T282" i="31"/>
  <c r="S282" i="31"/>
  <c r="U282" i="31" s="1"/>
  <c r="T281" i="31"/>
  <c r="S281" i="31"/>
  <c r="T280" i="31"/>
  <c r="S280" i="31"/>
  <c r="U280" i="31" s="1"/>
  <c r="T279" i="31"/>
  <c r="S279" i="31"/>
  <c r="U279" i="31"/>
  <c r="T278" i="31"/>
  <c r="S278" i="31"/>
  <c r="U278" i="31" s="1"/>
  <c r="T277" i="31"/>
  <c r="S277" i="31"/>
  <c r="U277" i="31" s="1"/>
  <c r="T276" i="31"/>
  <c r="S276" i="31"/>
  <c r="T275" i="31"/>
  <c r="S275" i="31"/>
  <c r="T274" i="31"/>
  <c r="U274" i="31" s="1"/>
  <c r="S274" i="31"/>
  <c r="T273" i="31"/>
  <c r="S273" i="31"/>
  <c r="U273" i="31" s="1"/>
  <c r="U272" i="31"/>
  <c r="T272" i="31"/>
  <c r="S272" i="31"/>
  <c r="T271" i="31"/>
  <c r="S271" i="31"/>
  <c r="T270" i="31"/>
  <c r="S270" i="31"/>
  <c r="U270" i="31" s="1"/>
  <c r="T269" i="31"/>
  <c r="S269" i="31"/>
  <c r="T268" i="31"/>
  <c r="S268" i="31"/>
  <c r="T267" i="31"/>
  <c r="S267" i="31"/>
  <c r="T266" i="31"/>
  <c r="S266" i="31"/>
  <c r="U266" i="31"/>
  <c r="T265" i="31"/>
  <c r="S265" i="31"/>
  <c r="U265" i="31" s="1"/>
  <c r="T264" i="31"/>
  <c r="S264" i="31"/>
  <c r="U264" i="31" s="1"/>
  <c r="T263" i="31"/>
  <c r="S263" i="31"/>
  <c r="T262" i="31"/>
  <c r="S262" i="31"/>
  <c r="T261" i="31"/>
  <c r="S261" i="31"/>
  <c r="U261" i="31" s="1"/>
  <c r="U260" i="31"/>
  <c r="T260" i="31"/>
  <c r="S260" i="31"/>
  <c r="T259" i="31"/>
  <c r="S259" i="31"/>
  <c r="T258" i="31"/>
  <c r="S258" i="31"/>
  <c r="T257" i="31"/>
  <c r="S257" i="31"/>
  <c r="U257" i="31" s="1"/>
  <c r="T256" i="31"/>
  <c r="S256" i="31"/>
  <c r="T255" i="31"/>
  <c r="S255" i="31"/>
  <c r="U255" i="31" s="1"/>
  <c r="T254" i="31"/>
  <c r="S254" i="31"/>
  <c r="T253" i="31"/>
  <c r="S253" i="31"/>
  <c r="T252" i="31"/>
  <c r="S252" i="31"/>
  <c r="U252" i="31" s="1"/>
  <c r="T251" i="31"/>
  <c r="S251" i="31"/>
  <c r="T250" i="31"/>
  <c r="S250" i="31"/>
  <c r="T249" i="31"/>
  <c r="S249" i="31"/>
  <c r="U249" i="31" s="1"/>
  <c r="T248" i="31"/>
  <c r="S248" i="31"/>
  <c r="T247" i="31"/>
  <c r="S247" i="31"/>
  <c r="U247" i="31" s="1"/>
  <c r="T246" i="31"/>
  <c r="S246" i="31"/>
  <c r="U246" i="31" s="1"/>
  <c r="T245" i="31"/>
  <c r="S245" i="31"/>
  <c r="T244" i="31"/>
  <c r="S244" i="31"/>
  <c r="U244" i="31" s="1"/>
  <c r="T243" i="31"/>
  <c r="S243" i="31"/>
  <c r="T242" i="31"/>
  <c r="U242" i="31" s="1"/>
  <c r="S242" i="31"/>
  <c r="T241" i="31"/>
  <c r="S241" i="31"/>
  <c r="U241" i="31" s="1"/>
  <c r="T240" i="31"/>
  <c r="S240" i="31"/>
  <c r="T239" i="31"/>
  <c r="S239" i="31"/>
  <c r="T238" i="31"/>
  <c r="S238" i="31"/>
  <c r="T237" i="31"/>
  <c r="U237" i="31" s="1"/>
  <c r="S237" i="31"/>
  <c r="T236" i="31"/>
  <c r="S236" i="31"/>
  <c r="T235" i="31"/>
  <c r="S235" i="31"/>
  <c r="T234" i="31"/>
  <c r="S234" i="31"/>
  <c r="U234" i="31" s="1"/>
  <c r="T233" i="31"/>
  <c r="U233" i="31"/>
  <c r="S233" i="31"/>
  <c r="T232" i="31"/>
  <c r="S232" i="31"/>
  <c r="U232" i="31" s="1"/>
  <c r="T231" i="31"/>
  <c r="S231" i="31"/>
  <c r="T230" i="31"/>
  <c r="S230" i="31"/>
  <c r="U230" i="31" s="1"/>
  <c r="T229" i="31"/>
  <c r="S229" i="31"/>
  <c r="U229" i="31" s="1"/>
  <c r="T228" i="31"/>
  <c r="S228" i="31"/>
  <c r="U228" i="31" s="1"/>
  <c r="T227" i="31"/>
  <c r="S227" i="31"/>
  <c r="T226" i="31"/>
  <c r="S226" i="31"/>
  <c r="U225" i="31"/>
  <c r="T225" i="31"/>
  <c r="S225" i="31"/>
  <c r="U224" i="31"/>
  <c r="T224" i="31"/>
  <c r="S224" i="31"/>
  <c r="T223" i="31"/>
  <c r="S223" i="31"/>
  <c r="U223" i="31" s="1"/>
  <c r="T222" i="31"/>
  <c r="S222" i="31"/>
  <c r="U221" i="31"/>
  <c r="T221" i="31"/>
  <c r="S221" i="31"/>
  <c r="T220" i="31"/>
  <c r="S220" i="31"/>
  <c r="U220" i="31" s="1"/>
  <c r="T219" i="31"/>
  <c r="S219" i="31"/>
  <c r="U219" i="31" s="1"/>
  <c r="T218" i="31"/>
  <c r="S218" i="31"/>
  <c r="T217" i="31"/>
  <c r="S217" i="31"/>
  <c r="U217" i="31" s="1"/>
  <c r="T216" i="31"/>
  <c r="S216" i="31"/>
  <c r="U216" i="31" s="1"/>
  <c r="T215" i="31"/>
  <c r="S215" i="31"/>
  <c r="U215" i="31"/>
  <c r="T214" i="31"/>
  <c r="U214" i="31" s="1"/>
  <c r="S214" i="31"/>
  <c r="T213" i="31"/>
  <c r="S213" i="31"/>
  <c r="U213" i="31" s="1"/>
  <c r="T212" i="31"/>
  <c r="S212" i="31"/>
  <c r="U212" i="31" s="1"/>
  <c r="T211" i="31"/>
  <c r="U211" i="31" s="1"/>
  <c r="S211" i="31"/>
  <c r="T210" i="31"/>
  <c r="U210" i="31" s="1"/>
  <c r="S210" i="31"/>
  <c r="U209" i="31"/>
  <c r="T209" i="31"/>
  <c r="S209" i="31"/>
  <c r="U208" i="31"/>
  <c r="T208" i="31"/>
  <c r="S208" i="31"/>
  <c r="T207" i="31"/>
  <c r="S207" i="31"/>
  <c r="T206" i="31"/>
  <c r="U206" i="31" s="1"/>
  <c r="S206" i="31"/>
  <c r="U205" i="31"/>
  <c r="T205" i="31"/>
  <c r="S205" i="31"/>
  <c r="T204" i="31"/>
  <c r="S204" i="31"/>
  <c r="U204" i="31" s="1"/>
  <c r="T203" i="31"/>
  <c r="S203" i="31"/>
  <c r="U203" i="31"/>
  <c r="T202" i="31"/>
  <c r="U202" i="31" s="1"/>
  <c r="S202" i="31"/>
  <c r="U201" i="31"/>
  <c r="T201" i="31"/>
  <c r="S201" i="31"/>
  <c r="T200" i="31"/>
  <c r="S200" i="31"/>
  <c r="U200" i="31" s="1"/>
  <c r="T199" i="31"/>
  <c r="S199" i="31"/>
  <c r="U199" i="31"/>
  <c r="T198" i="31"/>
  <c r="S198" i="31"/>
  <c r="T197" i="31"/>
  <c r="S197" i="31"/>
  <c r="U197" i="31" s="1"/>
  <c r="T196" i="31"/>
  <c r="U196" i="31" s="1"/>
  <c r="S196" i="31"/>
  <c r="T195" i="31"/>
  <c r="S195" i="31"/>
  <c r="U195" i="31" s="1"/>
  <c r="T194" i="31"/>
  <c r="U194" i="31" s="1"/>
  <c r="S194" i="31"/>
  <c r="T193" i="31"/>
  <c r="S193" i="31"/>
  <c r="U192" i="31"/>
  <c r="T192" i="31"/>
  <c r="S192" i="31"/>
  <c r="T191" i="31"/>
  <c r="S191" i="31"/>
  <c r="T190" i="31"/>
  <c r="S190" i="31"/>
  <c r="T189" i="31"/>
  <c r="U189" i="31" s="1"/>
  <c r="S189" i="31"/>
  <c r="T188" i="31"/>
  <c r="S188" i="31"/>
  <c r="U188" i="31" s="1"/>
  <c r="T187" i="31"/>
  <c r="S187" i="31"/>
  <c r="U187" i="31" s="1"/>
  <c r="T186" i="31"/>
  <c r="S186" i="31"/>
  <c r="U186" i="31" s="1"/>
  <c r="T185" i="31"/>
  <c r="S185" i="31"/>
  <c r="U185" i="31" s="1"/>
  <c r="T184" i="31"/>
  <c r="U184" i="31" s="1"/>
  <c r="S184" i="31"/>
  <c r="T183" i="31"/>
  <c r="S183" i="31"/>
  <c r="T182" i="31"/>
  <c r="S182" i="31"/>
  <c r="U182" i="31" s="1"/>
  <c r="T181" i="31"/>
  <c r="S181" i="31"/>
  <c r="U181" i="31" s="1"/>
  <c r="T180" i="31"/>
  <c r="S180" i="31"/>
  <c r="T179" i="31"/>
  <c r="S179" i="31"/>
  <c r="U179" i="31"/>
  <c r="T178" i="31"/>
  <c r="S178" i="31"/>
  <c r="T177" i="31"/>
  <c r="S177" i="31"/>
  <c r="T176" i="31"/>
  <c r="S176" i="31"/>
  <c r="T175" i="31"/>
  <c r="S175" i="31"/>
  <c r="U175" i="31" s="1"/>
  <c r="T174" i="31"/>
  <c r="S174" i="31"/>
  <c r="U174" i="31" s="1"/>
  <c r="T173" i="31"/>
  <c r="S173" i="31"/>
  <c r="T172" i="31"/>
  <c r="S172" i="31"/>
  <c r="T171" i="31"/>
  <c r="S171" i="31"/>
  <c r="U171" i="31" s="1"/>
  <c r="T170" i="31"/>
  <c r="S170" i="31"/>
  <c r="U170" i="31" s="1"/>
  <c r="T169" i="31"/>
  <c r="S169" i="31"/>
  <c r="T168" i="31"/>
  <c r="S168" i="31"/>
  <c r="T167" i="31"/>
  <c r="S167" i="31"/>
  <c r="U167" i="31"/>
  <c r="T166" i="31"/>
  <c r="S166" i="31"/>
  <c r="T165" i="31"/>
  <c r="S165" i="31"/>
  <c r="U165" i="31" s="1"/>
  <c r="T164" i="31"/>
  <c r="S164" i="31"/>
  <c r="T163" i="31"/>
  <c r="U163" i="31" s="1"/>
  <c r="S163" i="31"/>
  <c r="T162" i="31"/>
  <c r="S162" i="31"/>
  <c r="T161" i="31"/>
  <c r="S161" i="31"/>
  <c r="U161" i="31" s="1"/>
  <c r="T160" i="31"/>
  <c r="S160" i="31"/>
  <c r="T159" i="31"/>
  <c r="S159" i="31"/>
  <c r="U159" i="31" s="1"/>
  <c r="T158" i="31"/>
  <c r="S158" i="31"/>
  <c r="U158" i="31" s="1"/>
  <c r="T157" i="31"/>
  <c r="S157" i="31"/>
  <c r="T156" i="31"/>
  <c r="S156" i="31"/>
  <c r="T155" i="31"/>
  <c r="S155" i="31"/>
  <c r="U155" i="31" s="1"/>
  <c r="T154" i="31"/>
  <c r="S154" i="31"/>
  <c r="T153" i="31"/>
  <c r="S153" i="31"/>
  <c r="T152" i="31"/>
  <c r="S152" i="31"/>
  <c r="U152" i="31" s="1"/>
  <c r="T151" i="31"/>
  <c r="U151" i="31" s="1"/>
  <c r="S151" i="31"/>
  <c r="T150" i="31"/>
  <c r="S150" i="31"/>
  <c r="T149" i="31"/>
  <c r="S149" i="31"/>
  <c r="U149" i="31" s="1"/>
  <c r="T148" i="31"/>
  <c r="S148" i="31"/>
  <c r="T147" i="31"/>
  <c r="S147" i="31"/>
  <c r="U147" i="31" s="1"/>
  <c r="T146" i="31"/>
  <c r="S146" i="31"/>
  <c r="U146" i="31" s="1"/>
  <c r="T145" i="31"/>
  <c r="S145" i="31"/>
  <c r="U145" i="31" s="1"/>
  <c r="T144" i="31"/>
  <c r="S144" i="31"/>
  <c r="U144" i="31" s="1"/>
  <c r="T143" i="31"/>
  <c r="S143" i="31"/>
  <c r="U143" i="31"/>
  <c r="T142" i="31"/>
  <c r="S142" i="31"/>
  <c r="U142" i="31" s="1"/>
  <c r="T141" i="31"/>
  <c r="S141" i="31"/>
  <c r="T140" i="31"/>
  <c r="S140" i="31"/>
  <c r="U140" i="31" s="1"/>
  <c r="T139" i="31"/>
  <c r="S139" i="31"/>
  <c r="U139" i="31"/>
  <c r="T138" i="31"/>
  <c r="S138" i="31"/>
  <c r="T137" i="31"/>
  <c r="S137" i="31"/>
  <c r="U137" i="31" s="1"/>
  <c r="T136" i="31"/>
  <c r="S136" i="31"/>
  <c r="U136" i="31" s="1"/>
  <c r="T135" i="31"/>
  <c r="S135" i="31"/>
  <c r="U135" i="31" s="1"/>
  <c r="T134" i="31"/>
  <c r="S134" i="31"/>
  <c r="U134" i="31" s="1"/>
  <c r="T133" i="31"/>
  <c r="S133" i="31"/>
  <c r="U133" i="31" s="1"/>
  <c r="T132" i="31"/>
  <c r="S132" i="31"/>
  <c r="T131" i="31"/>
  <c r="S131" i="31"/>
  <c r="U131" i="31"/>
  <c r="T130" i="31"/>
  <c r="S130" i="31"/>
  <c r="U130" i="31" s="1"/>
  <c r="T129" i="31"/>
  <c r="S129" i="31"/>
  <c r="T128" i="31"/>
  <c r="S128" i="31"/>
  <c r="U128" i="31" s="1"/>
  <c r="T127" i="31"/>
  <c r="S127" i="31"/>
  <c r="U127" i="31" s="1"/>
  <c r="T126" i="31"/>
  <c r="S126" i="31"/>
  <c r="T125" i="31"/>
  <c r="S125" i="31"/>
  <c r="U125" i="31" s="1"/>
  <c r="T124" i="31"/>
  <c r="S124" i="31"/>
  <c r="U124" i="31" s="1"/>
  <c r="T123" i="31"/>
  <c r="S123" i="31"/>
  <c r="U123" i="31" s="1"/>
  <c r="T122" i="31"/>
  <c r="S122" i="31"/>
  <c r="T121" i="31"/>
  <c r="S121" i="31"/>
  <c r="U121" i="31" s="1"/>
  <c r="T120" i="31"/>
  <c r="S120" i="31"/>
  <c r="U120" i="31" s="1"/>
  <c r="T119" i="31"/>
  <c r="S119" i="31"/>
  <c r="T118" i="31"/>
  <c r="U118" i="31" s="1"/>
  <c r="S118" i="31"/>
  <c r="T117" i="31"/>
  <c r="S117" i="31"/>
  <c r="U117" i="31" s="1"/>
  <c r="U116" i="31"/>
  <c r="T116" i="31"/>
  <c r="S116" i="31"/>
  <c r="T115" i="31"/>
  <c r="U115" i="31" s="1"/>
  <c r="S115" i="31"/>
  <c r="T114" i="31"/>
  <c r="S114" i="31"/>
  <c r="U114" i="31"/>
  <c r="T113" i="31"/>
  <c r="S113" i="31"/>
  <c r="U112" i="31"/>
  <c r="T112" i="31"/>
  <c r="S112" i="31"/>
  <c r="T111" i="31"/>
  <c r="S111" i="31"/>
  <c r="T110" i="31"/>
  <c r="S110" i="31"/>
  <c r="U109" i="31"/>
  <c r="T109" i="31"/>
  <c r="S109" i="31"/>
  <c r="T108" i="31"/>
  <c r="U108" i="31" s="1"/>
  <c r="S108" i="31"/>
  <c r="T107" i="31"/>
  <c r="S107" i="31"/>
  <c r="T106" i="31"/>
  <c r="S106" i="31"/>
  <c r="U106" i="31" s="1"/>
  <c r="T105" i="31"/>
  <c r="S105" i="31"/>
  <c r="U105" i="31" s="1"/>
  <c r="T104" i="31"/>
  <c r="S104" i="31"/>
  <c r="U104" i="31" s="1"/>
  <c r="T103" i="31"/>
  <c r="S103" i="31"/>
  <c r="T102" i="31"/>
  <c r="U102" i="31" s="1"/>
  <c r="S102" i="31"/>
  <c r="T101" i="31"/>
  <c r="S101" i="31"/>
  <c r="U101" i="31" s="1"/>
  <c r="T100" i="31"/>
  <c r="S100" i="31"/>
  <c r="U100" i="31" s="1"/>
  <c r="T99" i="31"/>
  <c r="S99" i="31"/>
  <c r="U98" i="31"/>
  <c r="T98" i="31"/>
  <c r="S98" i="31"/>
  <c r="T97" i="31"/>
  <c r="U97" i="31" s="1"/>
  <c r="S97" i="31"/>
  <c r="T96" i="31"/>
  <c r="S96" i="31"/>
  <c r="U96" i="31" s="1"/>
  <c r="T95" i="31"/>
  <c r="S95" i="31"/>
  <c r="U95" i="31" s="1"/>
  <c r="T94" i="31"/>
  <c r="S94" i="31"/>
  <c r="U94" i="31" s="1"/>
  <c r="T93" i="31"/>
  <c r="S93" i="31"/>
  <c r="T92" i="31"/>
  <c r="S92" i="31"/>
  <c r="T91" i="31"/>
  <c r="S91" i="31"/>
  <c r="T90" i="31"/>
  <c r="S90" i="31"/>
  <c r="T89" i="31"/>
  <c r="S89" i="31"/>
  <c r="T88" i="31"/>
  <c r="S88" i="31"/>
  <c r="T87" i="31"/>
  <c r="S87" i="31"/>
  <c r="U87" i="31"/>
  <c r="T86" i="31"/>
  <c r="S86" i="31"/>
  <c r="T85" i="31"/>
  <c r="S85" i="31"/>
  <c r="U85" i="31" s="1"/>
  <c r="T84" i="31"/>
  <c r="S84" i="31"/>
  <c r="T83" i="31"/>
  <c r="S83" i="31"/>
  <c r="T82" i="31"/>
  <c r="U82" i="31" s="1"/>
  <c r="S82" i="31"/>
  <c r="T81" i="31"/>
  <c r="S81" i="31"/>
  <c r="T80" i="31"/>
  <c r="U80" i="31" s="1"/>
  <c r="S80" i="31"/>
  <c r="T79" i="31"/>
  <c r="S79" i="31"/>
  <c r="U79" i="31" s="1"/>
  <c r="T78" i="31"/>
  <c r="S78" i="31"/>
  <c r="T77" i="31"/>
  <c r="S77" i="31"/>
  <c r="T76" i="31"/>
  <c r="S76" i="31"/>
  <c r="T75" i="31"/>
  <c r="S75" i="31"/>
  <c r="U75" i="31" s="1"/>
  <c r="T74" i="31"/>
  <c r="S74" i="31"/>
  <c r="T73" i="31"/>
  <c r="S73" i="31"/>
  <c r="T72" i="31"/>
  <c r="S72" i="31"/>
  <c r="T71" i="31"/>
  <c r="S71" i="31"/>
  <c r="T70" i="31"/>
  <c r="U70" i="31" s="1"/>
  <c r="S70" i="31"/>
  <c r="T69" i="31"/>
  <c r="U69" i="31" s="1"/>
  <c r="S69" i="31"/>
  <c r="T68" i="31"/>
  <c r="S68" i="31"/>
  <c r="U68" i="31" s="1"/>
  <c r="T67" i="31"/>
  <c r="S67" i="31"/>
  <c r="U67" i="31" s="1"/>
  <c r="T66" i="31"/>
  <c r="U66" i="31" s="1"/>
  <c r="S66" i="31"/>
  <c r="T65" i="31"/>
  <c r="S65" i="31"/>
  <c r="T64" i="31"/>
  <c r="S64" i="31"/>
  <c r="U64" i="31" s="1"/>
  <c r="T63" i="31"/>
  <c r="S63" i="31"/>
  <c r="U63" i="31" s="1"/>
  <c r="T62" i="31"/>
  <c r="U62" i="31" s="1"/>
  <c r="S62" i="31"/>
  <c r="T61" i="31"/>
  <c r="U61" i="31" s="1"/>
  <c r="S61" i="31"/>
  <c r="T60" i="31"/>
  <c r="S60" i="31"/>
  <c r="T59" i="31"/>
  <c r="S59" i="31"/>
  <c r="U59" i="31" s="1"/>
  <c r="T58" i="31"/>
  <c r="S58" i="31"/>
  <c r="T57" i="31"/>
  <c r="S57" i="31"/>
  <c r="T56" i="31"/>
  <c r="S56" i="31"/>
  <c r="T55" i="31"/>
  <c r="S55" i="31"/>
  <c r="U55" i="31" s="1"/>
  <c r="T54" i="31"/>
  <c r="S54" i="31"/>
  <c r="T53" i="31"/>
  <c r="S53" i="31"/>
  <c r="T52" i="31"/>
  <c r="S52" i="31"/>
  <c r="T51" i="31"/>
  <c r="S51" i="31"/>
  <c r="T50" i="31"/>
  <c r="U50" i="31" s="1"/>
  <c r="S50" i="31"/>
  <c r="T49" i="31"/>
  <c r="U49" i="31" s="1"/>
  <c r="S49" i="31"/>
  <c r="T48" i="31"/>
  <c r="S48" i="31"/>
  <c r="U48" i="31" s="1"/>
  <c r="T47" i="31"/>
  <c r="S47" i="31"/>
  <c r="U47" i="31" s="1"/>
  <c r="T46" i="31"/>
  <c r="U46" i="31" s="1"/>
  <c r="S46" i="31"/>
  <c r="T45" i="31"/>
  <c r="S45" i="31"/>
  <c r="T44" i="31"/>
  <c r="S44" i="31"/>
  <c r="U44" i="31" s="1"/>
  <c r="T43" i="31"/>
  <c r="S43" i="31"/>
  <c r="U43" i="31" s="1"/>
  <c r="T42" i="31"/>
  <c r="U42" i="31" s="1"/>
  <c r="S42" i="31"/>
  <c r="T41" i="31"/>
  <c r="U41" i="31" s="1"/>
  <c r="S41" i="31"/>
  <c r="T40" i="31"/>
  <c r="S40" i="31"/>
  <c r="T39" i="31"/>
  <c r="S39" i="31"/>
  <c r="T38" i="31"/>
  <c r="S38" i="31"/>
  <c r="T37" i="31"/>
  <c r="S37" i="31"/>
  <c r="T36" i="31"/>
  <c r="S36" i="31"/>
  <c r="T35" i="31"/>
  <c r="S35" i="31"/>
  <c r="U35" i="31" s="1"/>
  <c r="T34" i="31"/>
  <c r="S34" i="31"/>
  <c r="T33" i="31"/>
  <c r="S33" i="31"/>
  <c r="T32" i="31"/>
  <c r="S32" i="31"/>
  <c r="T31" i="31"/>
  <c r="S31" i="31"/>
  <c r="T30" i="31"/>
  <c r="U30" i="31" s="1"/>
  <c r="S30" i="31"/>
  <c r="T29" i="31"/>
  <c r="U29" i="31" s="1"/>
  <c r="S29" i="31"/>
  <c r="T28" i="31"/>
  <c r="S28" i="31"/>
  <c r="U28" i="31" s="1"/>
  <c r="T27" i="31"/>
  <c r="S27" i="31"/>
  <c r="U27" i="31" s="1"/>
  <c r="T26" i="31"/>
  <c r="U26" i="31" s="1"/>
  <c r="S26" i="31"/>
  <c r="T25" i="31"/>
  <c r="S25" i="31"/>
  <c r="T24" i="31"/>
  <c r="S24" i="31"/>
  <c r="U24" i="31" s="1"/>
  <c r="T23" i="31"/>
  <c r="S23" i="31"/>
  <c r="U23" i="31" s="1"/>
  <c r="T22" i="31"/>
  <c r="U22" i="31" s="1"/>
  <c r="S22" i="31"/>
  <c r="T21" i="31"/>
  <c r="U21" i="31" s="1"/>
  <c r="S21" i="31"/>
  <c r="T20" i="31"/>
  <c r="S20" i="31"/>
  <c r="T19" i="31"/>
  <c r="S19" i="31"/>
  <c r="U19" i="31" s="1"/>
  <c r="T18" i="31"/>
  <c r="S18" i="31"/>
  <c r="T17" i="31"/>
  <c r="S17" i="31"/>
  <c r="T16" i="31"/>
  <c r="S16" i="31"/>
  <c r="T15" i="31"/>
  <c r="S15" i="31"/>
  <c r="U15" i="31" s="1"/>
  <c r="T14" i="31"/>
  <c r="S14" i="31"/>
  <c r="T13" i="31"/>
  <c r="S13" i="31"/>
  <c r="T12" i="31"/>
  <c r="S12" i="31"/>
  <c r="T11" i="31"/>
  <c r="S11" i="31"/>
  <c r="T10" i="31"/>
  <c r="U10" i="31" s="1"/>
  <c r="S10" i="31"/>
  <c r="T9" i="31"/>
  <c r="U9" i="31" s="1"/>
  <c r="S9" i="31"/>
  <c r="T8" i="31"/>
  <c r="S8" i="31"/>
  <c r="U8" i="31" s="1"/>
  <c r="T7" i="31"/>
  <c r="S7" i="31"/>
  <c r="U7" i="31" s="1"/>
  <c r="T6" i="31"/>
  <c r="U6" i="31" s="1"/>
  <c r="S6" i="31"/>
  <c r="T5" i="31"/>
  <c r="S5" i="31"/>
  <c r="T414" i="32"/>
  <c r="S414" i="32"/>
  <c r="U414" i="32" s="1"/>
  <c r="T413" i="32"/>
  <c r="S413" i="32"/>
  <c r="T412" i="32"/>
  <c r="U412" i="32" s="1"/>
  <c r="S412" i="32"/>
  <c r="T411" i="32"/>
  <c r="S411" i="32"/>
  <c r="T410" i="32"/>
  <c r="S410" i="32"/>
  <c r="T409" i="32"/>
  <c r="U409" i="32" s="1"/>
  <c r="S409" i="32"/>
  <c r="T408" i="32"/>
  <c r="S408" i="32"/>
  <c r="T407" i="32"/>
  <c r="S407" i="32"/>
  <c r="U407" i="32" s="1"/>
  <c r="T406" i="32"/>
  <c r="S406" i="32"/>
  <c r="T405" i="32"/>
  <c r="S405" i="32"/>
  <c r="T404" i="32"/>
  <c r="S404" i="32"/>
  <c r="T403" i="32"/>
  <c r="S403" i="32"/>
  <c r="U403" i="32" s="1"/>
  <c r="T402" i="32"/>
  <c r="S402" i="32"/>
  <c r="T401" i="32"/>
  <c r="U401" i="32" s="1"/>
  <c r="S401" i="32"/>
  <c r="T400" i="32"/>
  <c r="U400" i="32" s="1"/>
  <c r="S400" i="32"/>
  <c r="T399" i="32"/>
  <c r="S399" i="32"/>
  <c r="U399" i="32" s="1"/>
  <c r="T398" i="32"/>
  <c r="S398" i="32"/>
  <c r="U398" i="32" s="1"/>
  <c r="T397" i="32"/>
  <c r="S397" i="32"/>
  <c r="T396" i="32"/>
  <c r="U396" i="32" s="1"/>
  <c r="S396" i="32"/>
  <c r="T395" i="32"/>
  <c r="S395" i="32"/>
  <c r="U395" i="32" s="1"/>
  <c r="T394" i="32"/>
  <c r="S394" i="32"/>
  <c r="U394" i="32" s="1"/>
  <c r="T393" i="32"/>
  <c r="S393" i="32"/>
  <c r="T392" i="32"/>
  <c r="U392" i="32" s="1"/>
  <c r="S392" i="32"/>
  <c r="T391" i="32"/>
  <c r="S391" i="32"/>
  <c r="T390" i="32"/>
  <c r="S390" i="32"/>
  <c r="T389" i="32"/>
  <c r="U389" i="32" s="1"/>
  <c r="S389" i="32"/>
  <c r="T388" i="32"/>
  <c r="S388" i="32"/>
  <c r="T387" i="32"/>
  <c r="S387" i="32"/>
  <c r="U387" i="32" s="1"/>
  <c r="T386" i="32"/>
  <c r="S386" i="32"/>
  <c r="T385" i="32"/>
  <c r="S385" i="32"/>
  <c r="T384" i="32"/>
  <c r="S384" i="32"/>
  <c r="T383" i="32"/>
  <c r="S383" i="32"/>
  <c r="U383" i="32" s="1"/>
  <c r="T382" i="32"/>
  <c r="S382" i="32"/>
  <c r="T381" i="32"/>
  <c r="U381" i="32" s="1"/>
  <c r="S381" i="32"/>
  <c r="T380" i="32"/>
  <c r="U380" i="32" s="1"/>
  <c r="S380" i="32"/>
  <c r="T379" i="32"/>
  <c r="S379" i="32"/>
  <c r="U379" i="32" s="1"/>
  <c r="T378" i="32"/>
  <c r="S378" i="32"/>
  <c r="U378" i="32" s="1"/>
  <c r="T377" i="32"/>
  <c r="S377" i="32"/>
  <c r="T376" i="32"/>
  <c r="U376" i="32" s="1"/>
  <c r="S376" i="32"/>
  <c r="T375" i="32"/>
  <c r="S375" i="32"/>
  <c r="U375" i="32" s="1"/>
  <c r="T374" i="32"/>
  <c r="S374" i="32"/>
  <c r="T373" i="32"/>
  <c r="S373" i="32"/>
  <c r="T372" i="32"/>
  <c r="S372" i="32"/>
  <c r="T371" i="32"/>
  <c r="S371" i="32"/>
  <c r="U371" i="32" s="1"/>
  <c r="T370" i="32"/>
  <c r="S370" i="32"/>
  <c r="T369" i="32"/>
  <c r="S369" i="32"/>
  <c r="T368" i="32"/>
  <c r="U368" i="32" s="1"/>
  <c r="S368" i="32"/>
  <c r="T367" i="32"/>
  <c r="S367" i="32"/>
  <c r="U367" i="32" s="1"/>
  <c r="T366" i="32"/>
  <c r="S366" i="32"/>
  <c r="U366" i="32" s="1"/>
  <c r="T365" i="32"/>
  <c r="U365" i="32" s="1"/>
  <c r="S365" i="32"/>
  <c r="T364" i="32"/>
  <c r="U364" i="32" s="1"/>
  <c r="S364" i="32"/>
  <c r="T363" i="32"/>
  <c r="U363" i="32" s="1"/>
  <c r="S363" i="32"/>
  <c r="T362" i="32"/>
  <c r="S362" i="32"/>
  <c r="T361" i="32"/>
  <c r="U361" i="32" s="1"/>
  <c r="S361" i="32"/>
  <c r="T360" i="32"/>
  <c r="U360" i="32" s="1"/>
  <c r="S360" i="32"/>
  <c r="T359" i="32"/>
  <c r="U359" i="32" s="1"/>
  <c r="S359" i="32"/>
  <c r="T358" i="32"/>
  <c r="S358" i="32"/>
  <c r="U358" i="32" s="1"/>
  <c r="T357" i="32"/>
  <c r="S357" i="32"/>
  <c r="T356" i="32"/>
  <c r="U356" i="32" s="1"/>
  <c r="S356" i="32"/>
  <c r="T355" i="32"/>
  <c r="S355" i="32"/>
  <c r="T354" i="32"/>
  <c r="S354" i="32"/>
  <c r="U354" i="32" s="1"/>
  <c r="T353" i="32"/>
  <c r="S353" i="32"/>
  <c r="T352" i="32"/>
  <c r="S352" i="32"/>
  <c r="T351" i="32"/>
  <c r="S351" i="32"/>
  <c r="T350" i="32"/>
  <c r="S350" i="32"/>
  <c r="U350" i="32" s="1"/>
  <c r="T349" i="32"/>
  <c r="U349" i="32" s="1"/>
  <c r="S349" i="32"/>
  <c r="T348" i="32"/>
  <c r="S348" i="32"/>
  <c r="T347" i="32"/>
  <c r="S347" i="32"/>
  <c r="T346" i="32"/>
  <c r="S346" i="32"/>
  <c r="T345" i="32"/>
  <c r="S345" i="32"/>
  <c r="T344" i="32"/>
  <c r="S344" i="32"/>
  <c r="U344" i="32" s="1"/>
  <c r="T343" i="32"/>
  <c r="S343" i="32"/>
  <c r="T342" i="32"/>
  <c r="S342" i="32"/>
  <c r="U342" i="32" s="1"/>
  <c r="T341" i="32"/>
  <c r="S341" i="32"/>
  <c r="T340" i="32"/>
  <c r="S340" i="32"/>
  <c r="U340" i="32" s="1"/>
  <c r="T339" i="32"/>
  <c r="S339" i="32"/>
  <c r="T338" i="32"/>
  <c r="S338" i="32"/>
  <c r="U338" i="32" s="1"/>
  <c r="T337" i="32"/>
  <c r="S337" i="32"/>
  <c r="T336" i="32"/>
  <c r="U336" i="32" s="1"/>
  <c r="S336" i="32"/>
  <c r="T335" i="32"/>
  <c r="S335" i="32"/>
  <c r="U335" i="32" s="1"/>
  <c r="T334" i="32"/>
  <c r="S334" i="32"/>
  <c r="T333" i="32"/>
  <c r="S333" i="32"/>
  <c r="T332" i="32"/>
  <c r="S332" i="32"/>
  <c r="U332" i="32" s="1"/>
  <c r="T331" i="32"/>
  <c r="S331" i="32"/>
  <c r="T330" i="32"/>
  <c r="S330" i="32"/>
  <c r="T329" i="32"/>
  <c r="S329" i="32"/>
  <c r="T328" i="32"/>
  <c r="U328" i="32" s="1"/>
  <c r="S328" i="32"/>
  <c r="T327" i="32"/>
  <c r="S327" i="32"/>
  <c r="T326" i="32"/>
  <c r="S326" i="32"/>
  <c r="T325" i="32"/>
  <c r="S325" i="32"/>
  <c r="T324" i="32"/>
  <c r="S324" i="32"/>
  <c r="U324" i="32" s="1"/>
  <c r="T323" i="32"/>
  <c r="S323" i="32"/>
  <c r="U323" i="32" s="1"/>
  <c r="T322" i="32"/>
  <c r="S322" i="32"/>
  <c r="U322" i="32" s="1"/>
  <c r="T321" i="32"/>
  <c r="S321" i="32"/>
  <c r="T320" i="32"/>
  <c r="S320" i="32"/>
  <c r="U320" i="32" s="1"/>
  <c r="T319" i="32"/>
  <c r="U319" i="32" s="1"/>
  <c r="S319" i="32"/>
  <c r="T318" i="32"/>
  <c r="S318" i="32"/>
  <c r="T317" i="32"/>
  <c r="S317" i="32"/>
  <c r="T316" i="32"/>
  <c r="S316" i="32"/>
  <c r="T315" i="32"/>
  <c r="S315" i="32"/>
  <c r="T314" i="32"/>
  <c r="S314" i="32"/>
  <c r="T313" i="32"/>
  <c r="S313" i="32"/>
  <c r="T312" i="32"/>
  <c r="S312" i="32"/>
  <c r="T311" i="32"/>
  <c r="S311" i="32"/>
  <c r="U311" i="32" s="1"/>
  <c r="T310" i="32"/>
  <c r="S310" i="32"/>
  <c r="U310" i="32" s="1"/>
  <c r="T309" i="32"/>
  <c r="S309" i="32"/>
  <c r="T308" i="32"/>
  <c r="S308" i="32"/>
  <c r="U307" i="32"/>
  <c r="T307" i="32"/>
  <c r="S307" i="32"/>
  <c r="U306" i="32"/>
  <c r="T306" i="32"/>
  <c r="S306" i="32"/>
  <c r="T305" i="32"/>
  <c r="S305" i="32"/>
  <c r="T304" i="32"/>
  <c r="S304" i="32"/>
  <c r="U304" i="32"/>
  <c r="T303" i="32"/>
  <c r="S303" i="32"/>
  <c r="U303" i="32" s="1"/>
  <c r="T302" i="32"/>
  <c r="S302" i="32"/>
  <c r="U302" i="32" s="1"/>
  <c r="T301" i="32"/>
  <c r="S301" i="32"/>
  <c r="T300" i="32"/>
  <c r="S300" i="32"/>
  <c r="T299" i="32"/>
  <c r="U299" i="32" s="1"/>
  <c r="S299" i="32"/>
  <c r="T298" i="32"/>
  <c r="S298" i="32"/>
  <c r="U298" i="32" s="1"/>
  <c r="T297" i="32"/>
  <c r="S297" i="32"/>
  <c r="T296" i="32"/>
  <c r="S296" i="32"/>
  <c r="U296" i="32" s="1"/>
  <c r="T295" i="32"/>
  <c r="U295" i="32" s="1"/>
  <c r="S295" i="32"/>
  <c r="T294" i="32"/>
  <c r="S294" i="32"/>
  <c r="U294" i="32" s="1"/>
  <c r="T293" i="32"/>
  <c r="S293" i="32"/>
  <c r="T292" i="32"/>
  <c r="S292" i="32"/>
  <c r="T291" i="32"/>
  <c r="S291" i="32"/>
  <c r="U291" i="32" s="1"/>
  <c r="T290" i="32"/>
  <c r="S290" i="32"/>
  <c r="U290" i="32" s="1"/>
  <c r="T289" i="32"/>
  <c r="S289" i="32"/>
  <c r="T288" i="32"/>
  <c r="S288" i="32"/>
  <c r="T287" i="32"/>
  <c r="S287" i="32"/>
  <c r="T286" i="32"/>
  <c r="S286" i="32"/>
  <c r="T285" i="32"/>
  <c r="S285" i="32"/>
  <c r="T284" i="32"/>
  <c r="S284" i="32"/>
  <c r="U284" i="32" s="1"/>
  <c r="T283" i="32"/>
  <c r="S283" i="32"/>
  <c r="T282" i="32"/>
  <c r="U282" i="32" s="1"/>
  <c r="S282" i="32"/>
  <c r="T281" i="32"/>
  <c r="S281" i="32"/>
  <c r="T280" i="32"/>
  <c r="S280" i="32"/>
  <c r="U280" i="32" s="1"/>
  <c r="T279" i="32"/>
  <c r="S279" i="32"/>
  <c r="T278" i="32"/>
  <c r="S278" i="32"/>
  <c r="U278" i="32" s="1"/>
  <c r="T277" i="32"/>
  <c r="S277" i="32"/>
  <c r="T276" i="32"/>
  <c r="S276" i="32"/>
  <c r="U276" i="32" s="1"/>
  <c r="T275" i="32"/>
  <c r="S275" i="32"/>
  <c r="U275" i="32" s="1"/>
  <c r="T274" i="32"/>
  <c r="S274" i="32"/>
  <c r="U274" i="32" s="1"/>
  <c r="T273" i="32"/>
  <c r="S273" i="32"/>
  <c r="T272" i="32"/>
  <c r="S272" i="32"/>
  <c r="T271" i="32"/>
  <c r="U271" i="32" s="1"/>
  <c r="S271" i="32"/>
  <c r="T270" i="32"/>
  <c r="S270" i="32"/>
  <c r="U270" i="32" s="1"/>
  <c r="T269" i="32"/>
  <c r="S269" i="32"/>
  <c r="T268" i="32"/>
  <c r="S268" i="32"/>
  <c r="U268" i="32" s="1"/>
  <c r="T267" i="32"/>
  <c r="S267" i="32"/>
  <c r="T266" i="32"/>
  <c r="S266" i="32"/>
  <c r="U266" i="32" s="1"/>
  <c r="T265" i="32"/>
  <c r="S265" i="32"/>
  <c r="T264" i="32"/>
  <c r="S264" i="32"/>
  <c r="U264" i="32" s="1"/>
  <c r="T263" i="32"/>
  <c r="S263" i="32"/>
  <c r="U262" i="32"/>
  <c r="T262" i="32"/>
  <c r="S262" i="32"/>
  <c r="T261" i="32"/>
  <c r="S261" i="32"/>
  <c r="T260" i="32"/>
  <c r="S260" i="32"/>
  <c r="T259" i="32"/>
  <c r="S259" i="32"/>
  <c r="U259" i="32" s="1"/>
  <c r="T258" i="32"/>
  <c r="S258" i="32"/>
  <c r="T257" i="32"/>
  <c r="S257" i="32"/>
  <c r="T256" i="32"/>
  <c r="S256" i="32"/>
  <c r="U256" i="32"/>
  <c r="T255" i="32"/>
  <c r="S255" i="32"/>
  <c r="T254" i="32"/>
  <c r="S254" i="32"/>
  <c r="U254" i="32" s="1"/>
  <c r="T253" i="32"/>
  <c r="S253" i="32"/>
  <c r="T252" i="32"/>
  <c r="S252" i="32"/>
  <c r="T251" i="32"/>
  <c r="S251" i="32"/>
  <c r="T250" i="32"/>
  <c r="S250" i="32"/>
  <c r="U250" i="32" s="1"/>
  <c r="T249" i="32"/>
  <c r="S249" i="32"/>
  <c r="T248" i="32"/>
  <c r="S248" i="32"/>
  <c r="T247" i="32"/>
  <c r="U247" i="32" s="1"/>
  <c r="S247" i="32"/>
  <c r="T246" i="32"/>
  <c r="S246" i="32"/>
  <c r="U246" i="32" s="1"/>
  <c r="T245" i="32"/>
  <c r="S245" i="32"/>
  <c r="T244" i="32"/>
  <c r="S244" i="32"/>
  <c r="U244" i="32" s="1"/>
  <c r="T243" i="32"/>
  <c r="S243" i="32"/>
  <c r="U243" i="32" s="1"/>
  <c r="T242" i="32"/>
  <c r="S242" i="32"/>
  <c r="T241" i="32"/>
  <c r="S241" i="32"/>
  <c r="T240" i="32"/>
  <c r="U240" i="32" s="1"/>
  <c r="S240" i="32"/>
  <c r="T239" i="32"/>
  <c r="S239" i="32"/>
  <c r="T238" i="32"/>
  <c r="U238" i="32" s="1"/>
  <c r="S238" i="32"/>
  <c r="T237" i="32"/>
  <c r="S237" i="32"/>
  <c r="U237" i="32" s="1"/>
  <c r="T236" i="32"/>
  <c r="S236" i="32"/>
  <c r="U236" i="32" s="1"/>
  <c r="T235" i="32"/>
  <c r="S235" i="32"/>
  <c r="U235" i="32" s="1"/>
  <c r="T234" i="32"/>
  <c r="S234" i="32"/>
  <c r="U234" i="32" s="1"/>
  <c r="T233" i="32"/>
  <c r="S233" i="32"/>
  <c r="T232" i="32"/>
  <c r="S232" i="32"/>
  <c r="T231" i="32"/>
  <c r="U231" i="32" s="1"/>
  <c r="S231" i="32"/>
  <c r="T230" i="32"/>
  <c r="S230" i="32"/>
  <c r="T229" i="32"/>
  <c r="S229" i="32"/>
  <c r="T228" i="32"/>
  <c r="S228" i="32"/>
  <c r="T227" i="32"/>
  <c r="U227" i="32"/>
  <c r="S227" i="32"/>
  <c r="T226" i="32"/>
  <c r="S226" i="32"/>
  <c r="T225" i="32"/>
  <c r="S225" i="32"/>
  <c r="T224" i="32"/>
  <c r="S224" i="32"/>
  <c r="U224" i="32"/>
  <c r="T223" i="32"/>
  <c r="S223" i="32"/>
  <c r="U223" i="32" s="1"/>
  <c r="T222" i="32"/>
  <c r="S222" i="32"/>
  <c r="T221" i="32"/>
  <c r="S221" i="32"/>
  <c r="U221" i="32" s="1"/>
  <c r="T220" i="32"/>
  <c r="S220" i="32"/>
  <c r="T219" i="32"/>
  <c r="U219" i="32"/>
  <c r="S219" i="32"/>
  <c r="T218" i="32"/>
  <c r="S218" i="32"/>
  <c r="T217" i="32"/>
  <c r="S217" i="32"/>
  <c r="T216" i="32"/>
  <c r="S216" i="32"/>
  <c r="T215" i="32"/>
  <c r="S215" i="32"/>
  <c r="U214" i="32"/>
  <c r="T214" i="32"/>
  <c r="S214" i="32"/>
  <c r="T213" i="32"/>
  <c r="S213" i="32"/>
  <c r="U213" i="32"/>
  <c r="T212" i="32"/>
  <c r="S212" i="32"/>
  <c r="U212" i="32" s="1"/>
  <c r="T211" i="32"/>
  <c r="S211" i="32"/>
  <c r="U211" i="32" s="1"/>
  <c r="T210" i="32"/>
  <c r="S210" i="32"/>
  <c r="U210" i="32" s="1"/>
  <c r="T209" i="32"/>
  <c r="S209" i="32"/>
  <c r="T208" i="32"/>
  <c r="S208" i="32"/>
  <c r="U208" i="32" s="1"/>
  <c r="T207" i="32"/>
  <c r="S207" i="32"/>
  <c r="U207" i="32" s="1"/>
  <c r="T206" i="32"/>
  <c r="S206" i="32"/>
  <c r="T205" i="32"/>
  <c r="S205" i="32"/>
  <c r="U205" i="32" s="1"/>
  <c r="T204" i="32"/>
  <c r="S204" i="32"/>
  <c r="T203" i="32"/>
  <c r="S203" i="32"/>
  <c r="U203" i="32" s="1"/>
  <c r="T202" i="32"/>
  <c r="S202" i="32"/>
  <c r="T201" i="32"/>
  <c r="S201" i="32"/>
  <c r="T200" i="32"/>
  <c r="S200" i="32"/>
  <c r="T199" i="32"/>
  <c r="S199" i="32"/>
  <c r="U199" i="32" s="1"/>
  <c r="T198" i="32"/>
  <c r="S198" i="32"/>
  <c r="T197" i="32"/>
  <c r="U197" i="32" s="1"/>
  <c r="S197" i="32"/>
  <c r="T196" i="32"/>
  <c r="S196" i="32"/>
  <c r="U196" i="32" s="1"/>
  <c r="T195" i="32"/>
  <c r="S195" i="32"/>
  <c r="U195" i="32" s="1"/>
  <c r="T194" i="32"/>
  <c r="S194" i="32"/>
  <c r="T193" i="32"/>
  <c r="S193" i="32"/>
  <c r="T192" i="32"/>
  <c r="S192" i="32"/>
  <c r="T191" i="32"/>
  <c r="S191" i="32"/>
  <c r="T190" i="32"/>
  <c r="S190" i="32"/>
  <c r="U190" i="32" s="1"/>
  <c r="T189" i="32"/>
  <c r="U189" i="32" s="1"/>
  <c r="S189" i="32"/>
  <c r="T188" i="32"/>
  <c r="U188" i="32" s="1"/>
  <c r="S188" i="32"/>
  <c r="T187" i="32"/>
  <c r="S187" i="32"/>
  <c r="U187" i="32" s="1"/>
  <c r="T186" i="32"/>
  <c r="S186" i="32"/>
  <c r="T185" i="32"/>
  <c r="S185" i="32"/>
  <c r="T184" i="32"/>
  <c r="U184" i="32" s="1"/>
  <c r="S184" i="32"/>
  <c r="T183" i="32"/>
  <c r="S183" i="32"/>
  <c r="U183" i="32" s="1"/>
  <c r="T182" i="32"/>
  <c r="S182" i="32"/>
  <c r="T181" i="32"/>
  <c r="S181" i="32"/>
  <c r="T180" i="32"/>
  <c r="S180" i="32"/>
  <c r="U180" i="32"/>
  <c r="T179" i="32"/>
  <c r="S179" i="32"/>
  <c r="U179" i="32" s="1"/>
  <c r="T178" i="32"/>
  <c r="S178" i="32"/>
  <c r="U178" i="32" s="1"/>
  <c r="T177" i="32"/>
  <c r="U177" i="32" s="1"/>
  <c r="S177" i="32"/>
  <c r="T176" i="32"/>
  <c r="S176" i="32"/>
  <c r="U176" i="32"/>
  <c r="T175" i="32"/>
  <c r="S175" i="32"/>
  <c r="U175" i="32" s="1"/>
  <c r="T174" i="32"/>
  <c r="S174" i="32"/>
  <c r="U174" i="32" s="1"/>
  <c r="T173" i="32"/>
  <c r="U173" i="32" s="1"/>
  <c r="S173" i="32"/>
  <c r="T172" i="32"/>
  <c r="S172" i="32"/>
  <c r="U172" i="32" s="1"/>
  <c r="T171" i="32"/>
  <c r="S171" i="32"/>
  <c r="U171" i="32" s="1"/>
  <c r="T170" i="32"/>
  <c r="S170" i="32"/>
  <c r="U170" i="32" s="1"/>
  <c r="T169" i="32"/>
  <c r="S169" i="32"/>
  <c r="T168" i="32"/>
  <c r="S168" i="32"/>
  <c r="U168" i="32"/>
  <c r="T167" i="32"/>
  <c r="S167" i="32"/>
  <c r="U167" i="32" s="1"/>
  <c r="T166" i="32"/>
  <c r="S166" i="32"/>
  <c r="U166" i="32" s="1"/>
  <c r="T165" i="32"/>
  <c r="S165" i="32"/>
  <c r="T164" i="32"/>
  <c r="S164" i="32"/>
  <c r="U164" i="32" s="1"/>
  <c r="T163" i="32"/>
  <c r="S163" i="32"/>
  <c r="U163" i="32" s="1"/>
  <c r="T162" i="32"/>
  <c r="S162" i="32"/>
  <c r="U162" i="32" s="1"/>
  <c r="T161" i="32"/>
  <c r="U161" i="32" s="1"/>
  <c r="S161" i="32"/>
  <c r="T160" i="32"/>
  <c r="U160" i="32" s="1"/>
  <c r="S160" i="32"/>
  <c r="T159" i="32"/>
  <c r="S159" i="32"/>
  <c r="T158" i="32"/>
  <c r="S158" i="32"/>
  <c r="U158" i="32" s="1"/>
  <c r="T157" i="32"/>
  <c r="U157" i="32" s="1"/>
  <c r="S157" i="32"/>
  <c r="T156" i="32"/>
  <c r="S156" i="32"/>
  <c r="U156" i="32" s="1"/>
  <c r="T155" i="32"/>
  <c r="S155" i="32"/>
  <c r="T154" i="32"/>
  <c r="S154" i="32"/>
  <c r="T153" i="32"/>
  <c r="S153" i="32"/>
  <c r="T152" i="32"/>
  <c r="S152" i="32"/>
  <c r="U152" i="32" s="1"/>
  <c r="T151" i="32"/>
  <c r="S151" i="32"/>
  <c r="T150" i="32"/>
  <c r="S150" i="32"/>
  <c r="T149" i="32"/>
  <c r="S149" i="32"/>
  <c r="T148" i="32"/>
  <c r="S148" i="32"/>
  <c r="U148" i="32" s="1"/>
  <c r="T147" i="32"/>
  <c r="S147" i="32"/>
  <c r="U147" i="32" s="1"/>
  <c r="T146" i="32"/>
  <c r="S146" i="32"/>
  <c r="T145" i="32"/>
  <c r="S145" i="32"/>
  <c r="U145" i="32" s="1"/>
  <c r="T144" i="32"/>
  <c r="S144" i="32"/>
  <c r="T143" i="32"/>
  <c r="S143" i="32"/>
  <c r="U143" i="32" s="1"/>
  <c r="T142" i="32"/>
  <c r="S142" i="32"/>
  <c r="T141" i="32"/>
  <c r="S141" i="32"/>
  <c r="T140" i="32"/>
  <c r="S140" i="32"/>
  <c r="T139" i="32"/>
  <c r="S139" i="32"/>
  <c r="U139" i="32" s="1"/>
  <c r="T138" i="32"/>
  <c r="S138" i="32"/>
  <c r="T137" i="32"/>
  <c r="S137" i="32"/>
  <c r="U137" i="32" s="1"/>
  <c r="T136" i="32"/>
  <c r="S136" i="32"/>
  <c r="U136" i="32" s="1"/>
  <c r="T135" i="32"/>
  <c r="U135" i="32" s="1"/>
  <c r="S135" i="32"/>
  <c r="T134" i="32"/>
  <c r="S134" i="32"/>
  <c r="T133" i="32"/>
  <c r="S133" i="32"/>
  <c r="T132" i="32"/>
  <c r="S132" i="32"/>
  <c r="T131" i="32"/>
  <c r="S131" i="32"/>
  <c r="U131" i="32" s="1"/>
  <c r="T130" i="32"/>
  <c r="S130" i="32"/>
  <c r="T129" i="32"/>
  <c r="S129" i="32"/>
  <c r="U129" i="32" s="1"/>
  <c r="T128" i="32"/>
  <c r="U128" i="32" s="1"/>
  <c r="S128" i="32"/>
  <c r="T127" i="32"/>
  <c r="S127" i="32"/>
  <c r="U127" i="32" s="1"/>
  <c r="T126" i="32"/>
  <c r="S126" i="32"/>
  <c r="U126" i="32" s="1"/>
  <c r="T125" i="32"/>
  <c r="S125" i="32"/>
  <c r="T124" i="32"/>
  <c r="U124" i="32" s="1"/>
  <c r="S124" i="32"/>
  <c r="T123" i="32"/>
  <c r="U123" i="32"/>
  <c r="S123" i="32"/>
  <c r="T122" i="32"/>
  <c r="U122" i="32" s="1"/>
  <c r="S122" i="32"/>
  <c r="T121" i="32"/>
  <c r="S121" i="32"/>
  <c r="U121" i="32" s="1"/>
  <c r="T120" i="32"/>
  <c r="U120" i="32" s="1"/>
  <c r="S120" i="32"/>
  <c r="T119" i="32"/>
  <c r="U119" i="32" s="1"/>
  <c r="S119" i="32"/>
  <c r="T118" i="32"/>
  <c r="U118" i="32" s="1"/>
  <c r="S118" i="32"/>
  <c r="T117" i="32"/>
  <c r="S117" i="32"/>
  <c r="T116" i="32"/>
  <c r="S116" i="32"/>
  <c r="U116" i="32"/>
  <c r="T115" i="32"/>
  <c r="S115" i="32"/>
  <c r="U115" i="32" s="1"/>
  <c r="T114" i="32"/>
  <c r="U114" i="32" s="1"/>
  <c r="S114" i="32"/>
  <c r="T113" i="32"/>
  <c r="S113" i="32"/>
  <c r="T112" i="32"/>
  <c r="S112" i="32"/>
  <c r="U112" i="32" s="1"/>
  <c r="T111" i="32"/>
  <c r="S111" i="32"/>
  <c r="T110" i="32"/>
  <c r="S110" i="32"/>
  <c r="T109" i="32"/>
  <c r="S109" i="32"/>
  <c r="T108" i="32"/>
  <c r="S108" i="32"/>
  <c r="T107" i="32"/>
  <c r="S107" i="32"/>
  <c r="T106" i="32"/>
  <c r="S106" i="32"/>
  <c r="U106" i="32"/>
  <c r="T105" i="32"/>
  <c r="U105" i="32" s="1"/>
  <c r="S105" i="32"/>
  <c r="T104" i="32"/>
  <c r="S104" i="32"/>
  <c r="U104" i="32" s="1"/>
  <c r="U103" i="32"/>
  <c r="T103" i="32"/>
  <c r="S103" i="32"/>
  <c r="T102" i="32"/>
  <c r="S102" i="32"/>
  <c r="U102" i="32" s="1"/>
  <c r="T101" i="32"/>
  <c r="S101" i="32"/>
  <c r="T100" i="32"/>
  <c r="U100" i="32" s="1"/>
  <c r="S100" i="32"/>
  <c r="T99" i="32"/>
  <c r="S99" i="32"/>
  <c r="U99" i="32" s="1"/>
  <c r="T98" i="32"/>
  <c r="S98" i="32"/>
  <c r="T97" i="32"/>
  <c r="U97" i="32" s="1"/>
  <c r="S97" i="32"/>
  <c r="T96" i="32"/>
  <c r="U96" i="32" s="1"/>
  <c r="S96" i="32"/>
  <c r="T95" i="32"/>
  <c r="U95" i="32" s="1"/>
  <c r="S95" i="32"/>
  <c r="T94" i="32"/>
  <c r="S94" i="32"/>
  <c r="U94" i="32" s="1"/>
  <c r="T93" i="32"/>
  <c r="S93" i="32"/>
  <c r="T92" i="32"/>
  <c r="U92" i="32" s="1"/>
  <c r="S92" i="32"/>
  <c r="T91" i="32"/>
  <c r="S91" i="32"/>
  <c r="U91" i="32" s="1"/>
  <c r="T90" i="32"/>
  <c r="U90" i="32" s="1"/>
  <c r="S90" i="32"/>
  <c r="T89" i="32"/>
  <c r="S89" i="32"/>
  <c r="U89" i="32" s="1"/>
  <c r="T88" i="32"/>
  <c r="U88" i="32" s="1"/>
  <c r="S88" i="32"/>
  <c r="T87" i="32"/>
  <c r="S87" i="32"/>
  <c r="T86" i="32"/>
  <c r="U86" i="32" s="1"/>
  <c r="S86" i="32"/>
  <c r="T85" i="32"/>
  <c r="S85" i="32"/>
  <c r="T84" i="32"/>
  <c r="S84" i="32"/>
  <c r="U84" i="32"/>
  <c r="T83" i="32"/>
  <c r="S83" i="32"/>
  <c r="U83" i="32" s="1"/>
  <c r="T82" i="32"/>
  <c r="S82" i="32"/>
  <c r="U82" i="32" s="1"/>
  <c r="T81" i="32"/>
  <c r="U81" i="32" s="1"/>
  <c r="S81" i="32"/>
  <c r="T80" i="32"/>
  <c r="U80" i="32" s="1"/>
  <c r="S80" i="32"/>
  <c r="T79" i="32"/>
  <c r="S79" i="32"/>
  <c r="U79" i="32" s="1"/>
  <c r="T78" i="32"/>
  <c r="S78" i="32"/>
  <c r="U78" i="32" s="1"/>
  <c r="T77" i="32"/>
  <c r="S77" i="32"/>
  <c r="T76" i="32"/>
  <c r="S76" i="32"/>
  <c r="T75" i="32"/>
  <c r="S75" i="32"/>
  <c r="U75" i="32" s="1"/>
  <c r="T74" i="32"/>
  <c r="S74" i="32"/>
  <c r="U74" i="32" s="1"/>
  <c r="T73" i="32"/>
  <c r="S73" i="32"/>
  <c r="U72" i="32"/>
  <c r="T72" i="32"/>
  <c r="S72" i="32"/>
  <c r="T71" i="32"/>
  <c r="S71" i="32"/>
  <c r="T70" i="32"/>
  <c r="S70" i="32"/>
  <c r="T69" i="32"/>
  <c r="S69" i="32"/>
  <c r="U69" i="32" s="1"/>
  <c r="T68" i="32"/>
  <c r="S68" i="32"/>
  <c r="U68" i="32" s="1"/>
  <c r="T67" i="32"/>
  <c r="S67" i="32"/>
  <c r="U67" i="32" s="1"/>
  <c r="T66" i="32"/>
  <c r="S66" i="32"/>
  <c r="U66" i="32" s="1"/>
  <c r="T65" i="32"/>
  <c r="S65" i="32"/>
  <c r="T64" i="32"/>
  <c r="S64" i="32"/>
  <c r="U64" i="32" s="1"/>
  <c r="T63" i="32"/>
  <c r="S63" i="32"/>
  <c r="T62" i="32"/>
  <c r="S62" i="32"/>
  <c r="U62" i="32" s="1"/>
  <c r="T61" i="32"/>
  <c r="S61" i="32"/>
  <c r="U61" i="32" s="1"/>
  <c r="T60" i="32"/>
  <c r="S60" i="32"/>
  <c r="U60" i="32" s="1"/>
  <c r="T59" i="32"/>
  <c r="S59" i="32"/>
  <c r="U59" i="32" s="1"/>
  <c r="T58" i="32"/>
  <c r="S58" i="32"/>
  <c r="U58" i="32" s="1"/>
  <c r="T57" i="32"/>
  <c r="S57" i="32"/>
  <c r="U57" i="32" s="1"/>
  <c r="T56" i="32"/>
  <c r="S56" i="32"/>
  <c r="U56" i="32" s="1"/>
  <c r="T55" i="32"/>
  <c r="S55" i="32"/>
  <c r="U55" i="32" s="1"/>
  <c r="T54" i="32"/>
  <c r="S54" i="32"/>
  <c r="U54" i="32" s="1"/>
  <c r="T53" i="32"/>
  <c r="S53" i="32"/>
  <c r="U53" i="32" s="1"/>
  <c r="U52" i="32"/>
  <c r="T52" i="32"/>
  <c r="S52" i="32"/>
  <c r="T51" i="32"/>
  <c r="S51" i="32"/>
  <c r="T50" i="32"/>
  <c r="S50" i="32"/>
  <c r="U50" i="32" s="1"/>
  <c r="T49" i="32"/>
  <c r="S49" i="32"/>
  <c r="U49" i="32" s="1"/>
  <c r="T48" i="32"/>
  <c r="S48" i="32"/>
  <c r="T47" i="32"/>
  <c r="S47" i="32"/>
  <c r="U47" i="32" s="1"/>
  <c r="T46" i="32"/>
  <c r="S46" i="32"/>
  <c r="U46" i="32" s="1"/>
  <c r="T45" i="32"/>
  <c r="S45" i="32"/>
  <c r="U44" i="32"/>
  <c r="T44" i="32"/>
  <c r="S44" i="32"/>
  <c r="T43" i="32"/>
  <c r="S43" i="32"/>
  <c r="T42" i="32"/>
  <c r="S42" i="32"/>
  <c r="T41" i="32"/>
  <c r="S41" i="32"/>
  <c r="U41" i="32" s="1"/>
  <c r="T40" i="32"/>
  <c r="U40" i="32" s="1"/>
  <c r="S40" i="32"/>
  <c r="T39" i="32"/>
  <c r="S39" i="32"/>
  <c r="T38" i="32"/>
  <c r="S38" i="32"/>
  <c r="U38" i="32" s="1"/>
  <c r="T37" i="32"/>
  <c r="S37" i="32"/>
  <c r="U37" i="32" s="1"/>
  <c r="U36" i="32"/>
  <c r="T36" i="32"/>
  <c r="S36" i="32"/>
  <c r="T35" i="32"/>
  <c r="S35" i="32"/>
  <c r="U35" i="32" s="1"/>
  <c r="T34" i="32"/>
  <c r="S34" i="32"/>
  <c r="T33" i="32"/>
  <c r="S33" i="32"/>
  <c r="T32" i="32"/>
  <c r="S32" i="32"/>
  <c r="U32" i="32" s="1"/>
  <c r="T31" i="32"/>
  <c r="S31" i="32"/>
  <c r="T30" i="32"/>
  <c r="S30" i="32"/>
  <c r="U30" i="32" s="1"/>
  <c r="T29" i="32"/>
  <c r="S29" i="32"/>
  <c r="U29" i="32" s="1"/>
  <c r="U28" i="32"/>
  <c r="T28" i="32"/>
  <c r="S28" i="32"/>
  <c r="T27" i="32"/>
  <c r="S27" i="32"/>
  <c r="T26" i="32"/>
  <c r="S26" i="32"/>
  <c r="T25" i="32"/>
  <c r="S25" i="32"/>
  <c r="U24" i="32"/>
  <c r="T24" i="32"/>
  <c r="S24" i="32"/>
  <c r="T23" i="32"/>
  <c r="S23" i="32"/>
  <c r="U23" i="32" s="1"/>
  <c r="T22" i="32"/>
  <c r="S22" i="32"/>
  <c r="T21" i="32"/>
  <c r="S21" i="32"/>
  <c r="U21" i="32" s="1"/>
  <c r="T20" i="32"/>
  <c r="S20" i="32"/>
  <c r="U20" i="32" s="1"/>
  <c r="T19" i="32"/>
  <c r="S19" i="32"/>
  <c r="U19" i="32" s="1"/>
  <c r="T18" i="32"/>
  <c r="S18" i="32"/>
  <c r="T17" i="32"/>
  <c r="S17" i="32"/>
  <c r="U16" i="32"/>
  <c r="T16" i="32"/>
  <c r="S16" i="32"/>
  <c r="T15" i="32"/>
  <c r="S15" i="32"/>
  <c r="T14" i="32"/>
  <c r="S14" i="32"/>
  <c r="U14" i="32" s="1"/>
  <c r="T13" i="32"/>
  <c r="S13" i="32"/>
  <c r="T12" i="32"/>
  <c r="U12" i="32" s="1"/>
  <c r="S12" i="32"/>
  <c r="T11" i="32"/>
  <c r="S11" i="32"/>
  <c r="U11" i="32" s="1"/>
  <c r="T10" i="32"/>
  <c r="S10" i="32"/>
  <c r="U10" i="32" s="1"/>
  <c r="T9" i="32"/>
  <c r="S9" i="32"/>
  <c r="U8" i="32"/>
  <c r="T8" i="32"/>
  <c r="S8" i="32"/>
  <c r="T7" i="32"/>
  <c r="S7" i="32"/>
  <c r="U7" i="32" s="1"/>
  <c r="T6" i="32"/>
  <c r="S6" i="32"/>
  <c r="T5" i="32"/>
  <c r="S5" i="32"/>
  <c r="U5" i="32" s="1"/>
  <c r="T414" i="33"/>
  <c r="S414" i="33"/>
  <c r="U414" i="33"/>
  <c r="T413" i="33"/>
  <c r="S413" i="33"/>
  <c r="T412" i="33"/>
  <c r="S412" i="33"/>
  <c r="U412" i="33" s="1"/>
  <c r="T411" i="33"/>
  <c r="U411" i="33"/>
  <c r="S411" i="33"/>
  <c r="T410" i="33"/>
  <c r="U410" i="33" s="1"/>
  <c r="S410" i="33"/>
  <c r="T409" i="33"/>
  <c r="S409" i="33"/>
  <c r="U408" i="33"/>
  <c r="T408" i="33"/>
  <c r="S408" i="33"/>
  <c r="T407" i="33"/>
  <c r="S407" i="33"/>
  <c r="U407" i="33" s="1"/>
  <c r="T406" i="33"/>
  <c r="S406" i="33"/>
  <c r="U406" i="33"/>
  <c r="T405" i="33"/>
  <c r="S405" i="33"/>
  <c r="T404" i="33"/>
  <c r="S404" i="33"/>
  <c r="U404" i="33" s="1"/>
  <c r="T403" i="33"/>
  <c r="S403" i="33"/>
  <c r="U403" i="33" s="1"/>
  <c r="T402" i="33"/>
  <c r="U402" i="33" s="1"/>
  <c r="S402" i="33"/>
  <c r="T401" i="33"/>
  <c r="S401" i="33"/>
  <c r="T400" i="33"/>
  <c r="S400" i="33"/>
  <c r="T399" i="33"/>
  <c r="S399" i="33"/>
  <c r="U399" i="33" s="1"/>
  <c r="T398" i="33"/>
  <c r="S398" i="33"/>
  <c r="T397" i="33"/>
  <c r="S397" i="33"/>
  <c r="T396" i="33"/>
  <c r="U396" i="33" s="1"/>
  <c r="S396" i="33"/>
  <c r="T395" i="33"/>
  <c r="S395" i="33"/>
  <c r="T394" i="33"/>
  <c r="S394" i="33"/>
  <c r="U394" i="33" s="1"/>
  <c r="T393" i="33"/>
  <c r="S393" i="33"/>
  <c r="T392" i="33"/>
  <c r="S392" i="33"/>
  <c r="T391" i="33"/>
  <c r="U391" i="33" s="1"/>
  <c r="S391" i="33"/>
  <c r="T390" i="33"/>
  <c r="S390" i="33"/>
  <c r="U390" i="33" s="1"/>
  <c r="T389" i="33"/>
  <c r="S389" i="33"/>
  <c r="T388" i="33"/>
  <c r="S388" i="33"/>
  <c r="U388" i="33" s="1"/>
  <c r="T387" i="33"/>
  <c r="S387" i="33"/>
  <c r="T386" i="33"/>
  <c r="S386" i="33"/>
  <c r="U386" i="33" s="1"/>
  <c r="T385" i="33"/>
  <c r="S385" i="33"/>
  <c r="T384" i="33"/>
  <c r="S384" i="33"/>
  <c r="T383" i="33"/>
  <c r="S383" i="33"/>
  <c r="T382" i="33"/>
  <c r="S382" i="33"/>
  <c r="T381" i="33"/>
  <c r="S381" i="33"/>
  <c r="T380" i="33"/>
  <c r="S380" i="33"/>
  <c r="T379" i="33"/>
  <c r="S379" i="33"/>
  <c r="T378" i="33"/>
  <c r="S378" i="33"/>
  <c r="T377" i="33"/>
  <c r="S377" i="33"/>
  <c r="T376" i="33"/>
  <c r="S376" i="33"/>
  <c r="U376" i="33" s="1"/>
  <c r="T375" i="33"/>
  <c r="S375" i="33"/>
  <c r="U375" i="33" s="1"/>
  <c r="T374" i="33"/>
  <c r="S374" i="33"/>
  <c r="U374" i="33" s="1"/>
  <c r="T373" i="33"/>
  <c r="S373" i="33"/>
  <c r="T372" i="33"/>
  <c r="U372" i="33" s="1"/>
  <c r="S372" i="33"/>
  <c r="T371" i="33"/>
  <c r="S371" i="33"/>
  <c r="U371" i="33" s="1"/>
  <c r="T370" i="33"/>
  <c r="S370" i="33"/>
  <c r="T369" i="33"/>
  <c r="S369" i="33"/>
  <c r="T368" i="33"/>
  <c r="U368" i="33" s="1"/>
  <c r="S368" i="33"/>
  <c r="T367" i="33"/>
  <c r="S367" i="33"/>
  <c r="U367" i="33" s="1"/>
  <c r="T366" i="33"/>
  <c r="S366" i="33"/>
  <c r="U366" i="33"/>
  <c r="T365" i="33"/>
  <c r="S365" i="33"/>
  <c r="T364" i="33"/>
  <c r="S364" i="33"/>
  <c r="U364" i="33"/>
  <c r="T363" i="33"/>
  <c r="S363" i="33"/>
  <c r="U363" i="33" s="1"/>
  <c r="T362" i="33"/>
  <c r="S362" i="33"/>
  <c r="T361" i="33"/>
  <c r="S361" i="33"/>
  <c r="T360" i="33"/>
  <c r="S360" i="33"/>
  <c r="U360" i="33" s="1"/>
  <c r="T359" i="33"/>
  <c r="S359" i="33"/>
  <c r="U359" i="33" s="1"/>
  <c r="T358" i="33"/>
  <c r="U358" i="33" s="1"/>
  <c r="S358" i="33"/>
  <c r="T357" i="33"/>
  <c r="S357" i="33"/>
  <c r="T356" i="33"/>
  <c r="S356" i="33"/>
  <c r="T355" i="33"/>
  <c r="U355" i="33" s="1"/>
  <c r="S355" i="33"/>
  <c r="T354" i="33"/>
  <c r="S354" i="33"/>
  <c r="U354" i="33" s="1"/>
  <c r="T353" i="33"/>
  <c r="S353" i="33"/>
  <c r="T352" i="33"/>
  <c r="S352" i="33"/>
  <c r="T351" i="33"/>
  <c r="S351" i="33"/>
  <c r="U351" i="33" s="1"/>
  <c r="T350" i="33"/>
  <c r="S350" i="33"/>
  <c r="T349" i="33"/>
  <c r="S349" i="33"/>
  <c r="T348" i="33"/>
  <c r="S348" i="33"/>
  <c r="U348" i="33"/>
  <c r="T347" i="33"/>
  <c r="S347" i="33"/>
  <c r="U347" i="33" s="1"/>
  <c r="T346" i="33"/>
  <c r="S346" i="33"/>
  <c r="U346" i="33" s="1"/>
  <c r="T345" i="33"/>
  <c r="S345" i="33"/>
  <c r="T344" i="33"/>
  <c r="S344" i="33"/>
  <c r="U344" i="33" s="1"/>
  <c r="T343" i="33"/>
  <c r="U343" i="33" s="1"/>
  <c r="S343" i="33"/>
  <c r="T342" i="33"/>
  <c r="S342" i="33"/>
  <c r="U342" i="33" s="1"/>
  <c r="T341" i="33"/>
  <c r="S341" i="33"/>
  <c r="T340" i="33"/>
  <c r="S340" i="33"/>
  <c r="U340" i="33" s="1"/>
  <c r="T339" i="33"/>
  <c r="S339" i="33"/>
  <c r="U339" i="33" s="1"/>
  <c r="T338" i="33"/>
  <c r="S338" i="33"/>
  <c r="U338" i="33" s="1"/>
  <c r="T337" i="33"/>
  <c r="S337" i="33"/>
  <c r="T336" i="33"/>
  <c r="S336" i="33"/>
  <c r="U336" i="33" s="1"/>
  <c r="T335" i="33"/>
  <c r="S335" i="33"/>
  <c r="T334" i="33"/>
  <c r="S334" i="33"/>
  <c r="T333" i="33"/>
  <c r="S333" i="33"/>
  <c r="T332" i="33"/>
  <c r="S332" i="33"/>
  <c r="T331" i="33"/>
  <c r="S331" i="33"/>
  <c r="T330" i="33"/>
  <c r="S330" i="33"/>
  <c r="T329" i="33"/>
  <c r="S329" i="33"/>
  <c r="T328" i="33"/>
  <c r="S328" i="33"/>
  <c r="U328" i="33" s="1"/>
  <c r="T327" i="33"/>
  <c r="S327" i="33"/>
  <c r="U327" i="33" s="1"/>
  <c r="T326" i="33"/>
  <c r="S326" i="33"/>
  <c r="U326" i="33" s="1"/>
  <c r="T325" i="33"/>
  <c r="S325" i="33"/>
  <c r="T324" i="33"/>
  <c r="S324" i="33"/>
  <c r="T323" i="33"/>
  <c r="S323" i="33"/>
  <c r="T322" i="33"/>
  <c r="S322" i="33"/>
  <c r="U322" i="33" s="1"/>
  <c r="T321" i="33"/>
  <c r="S321" i="33"/>
  <c r="T320" i="33"/>
  <c r="S320" i="33"/>
  <c r="T319" i="33"/>
  <c r="S319" i="33"/>
  <c r="U319" i="33" s="1"/>
  <c r="T318" i="33"/>
  <c r="S318" i="33"/>
  <c r="U318" i="33"/>
  <c r="T317" i="33"/>
  <c r="S317" i="33"/>
  <c r="T316" i="33"/>
  <c r="S316" i="33"/>
  <c r="U316" i="33"/>
  <c r="T315" i="33"/>
  <c r="U315" i="33"/>
  <c r="S315" i="33"/>
  <c r="T314" i="33"/>
  <c r="S314" i="33"/>
  <c r="T313" i="33"/>
  <c r="S313" i="33"/>
  <c r="T312" i="33"/>
  <c r="S312" i="33"/>
  <c r="U312" i="33" s="1"/>
  <c r="T311" i="33"/>
  <c r="S311" i="33"/>
  <c r="U311" i="33" s="1"/>
  <c r="T310" i="33"/>
  <c r="S310" i="33"/>
  <c r="U310" i="33"/>
  <c r="T309" i="33"/>
  <c r="S309" i="33"/>
  <c r="T308" i="33"/>
  <c r="S308" i="33"/>
  <c r="U308" i="33" s="1"/>
  <c r="T307" i="33"/>
  <c r="S307" i="33"/>
  <c r="U307" i="33" s="1"/>
  <c r="U306" i="33"/>
  <c r="T306" i="33"/>
  <c r="S306" i="33"/>
  <c r="T305" i="33"/>
  <c r="S305" i="33"/>
  <c r="T304" i="33"/>
  <c r="S304" i="33"/>
  <c r="U304" i="33" s="1"/>
  <c r="T303" i="33"/>
  <c r="S303" i="33"/>
  <c r="T302" i="33"/>
  <c r="S302" i="33"/>
  <c r="T301" i="33"/>
  <c r="S301" i="33"/>
  <c r="T300" i="33"/>
  <c r="S300" i="33"/>
  <c r="U300" i="33" s="1"/>
  <c r="T299" i="33"/>
  <c r="S299" i="33"/>
  <c r="U298" i="33"/>
  <c r="T298" i="33"/>
  <c r="S298" i="33"/>
  <c r="T297" i="33"/>
  <c r="S297" i="33"/>
  <c r="T296" i="33"/>
  <c r="S296" i="33"/>
  <c r="U296" i="33" s="1"/>
  <c r="T295" i="33"/>
  <c r="S295" i="33"/>
  <c r="U295" i="33" s="1"/>
  <c r="T294" i="33"/>
  <c r="S294" i="33"/>
  <c r="U294" i="33" s="1"/>
  <c r="T293" i="33"/>
  <c r="S293" i="33"/>
  <c r="T292" i="33"/>
  <c r="S292" i="33"/>
  <c r="U292" i="33" s="1"/>
  <c r="T291" i="33"/>
  <c r="S291" i="33"/>
  <c r="T290" i="33"/>
  <c r="S290" i="33"/>
  <c r="T289" i="33"/>
  <c r="S289" i="33"/>
  <c r="T288" i="33"/>
  <c r="S288" i="33"/>
  <c r="T287" i="33"/>
  <c r="S287" i="33"/>
  <c r="U287" i="33" s="1"/>
  <c r="T286" i="33"/>
  <c r="S286" i="33"/>
  <c r="T285" i="33"/>
  <c r="S285" i="33"/>
  <c r="T284" i="33"/>
  <c r="S284" i="33"/>
  <c r="T283" i="33"/>
  <c r="S283" i="33"/>
  <c r="T282" i="33"/>
  <c r="S282" i="33"/>
  <c r="T281" i="33"/>
  <c r="S281" i="33"/>
  <c r="T280" i="33"/>
  <c r="S280" i="33"/>
  <c r="T279" i="33"/>
  <c r="U279" i="33" s="1"/>
  <c r="S279" i="33"/>
  <c r="T278" i="33"/>
  <c r="S278" i="33"/>
  <c r="U278" i="33" s="1"/>
  <c r="T277" i="33"/>
  <c r="S277" i="33"/>
  <c r="T276" i="33"/>
  <c r="U276" i="33" s="1"/>
  <c r="S276" i="33"/>
  <c r="T275" i="33"/>
  <c r="S275" i="33"/>
  <c r="T274" i="33"/>
  <c r="S274" i="33"/>
  <c r="T273" i="33"/>
  <c r="S273" i="33"/>
  <c r="T272" i="33"/>
  <c r="U272" i="33" s="1"/>
  <c r="S272" i="33"/>
  <c r="T271" i="33"/>
  <c r="S271" i="33"/>
  <c r="U271" i="33" s="1"/>
  <c r="T270" i="33"/>
  <c r="S270" i="33"/>
  <c r="U270" i="33" s="1"/>
  <c r="T269" i="33"/>
  <c r="S269" i="33"/>
  <c r="T268" i="33"/>
  <c r="S268" i="33"/>
  <c r="U268" i="33"/>
  <c r="T267" i="33"/>
  <c r="S267" i="33"/>
  <c r="U267" i="33" s="1"/>
  <c r="T266" i="33"/>
  <c r="S266" i="33"/>
  <c r="T265" i="33"/>
  <c r="S265" i="33"/>
  <c r="T264" i="33"/>
  <c r="S264" i="33"/>
  <c r="U264" i="33" s="1"/>
  <c r="T263" i="33"/>
  <c r="S263" i="33"/>
  <c r="U263" i="33" s="1"/>
  <c r="T262" i="33"/>
  <c r="S262" i="33"/>
  <c r="T261" i="33"/>
  <c r="S261" i="33"/>
  <c r="T260" i="33"/>
  <c r="S260" i="33"/>
  <c r="T259" i="33"/>
  <c r="S259" i="33"/>
  <c r="U259" i="33" s="1"/>
  <c r="U258" i="33"/>
  <c r="T258" i="33"/>
  <c r="S258" i="33"/>
  <c r="T257" i="33"/>
  <c r="S257" i="33"/>
  <c r="T256" i="33"/>
  <c r="S256" i="33"/>
  <c r="U256" i="33" s="1"/>
  <c r="T255" i="33"/>
  <c r="S255" i="33"/>
  <c r="U255" i="33" s="1"/>
  <c r="T254" i="33"/>
  <c r="S254" i="33"/>
  <c r="U254" i="33" s="1"/>
  <c r="T253" i="33"/>
  <c r="S253" i="33"/>
  <c r="T252" i="33"/>
  <c r="U252" i="33" s="1"/>
  <c r="S252" i="33"/>
  <c r="T251" i="33"/>
  <c r="S251" i="33"/>
  <c r="T250" i="33"/>
  <c r="S250" i="33"/>
  <c r="U250" i="33" s="1"/>
  <c r="T249" i="33"/>
  <c r="S249" i="33"/>
  <c r="T248" i="33"/>
  <c r="S248" i="33"/>
  <c r="T247" i="33"/>
  <c r="S247" i="33"/>
  <c r="U247" i="33" s="1"/>
  <c r="T246" i="33"/>
  <c r="S246" i="33"/>
  <c r="T245" i="33"/>
  <c r="S245" i="33"/>
  <c r="T244" i="33"/>
  <c r="S244" i="33"/>
  <c r="T243" i="33"/>
  <c r="S243" i="33"/>
  <c r="T242" i="33"/>
  <c r="S242" i="33"/>
  <c r="T241" i="33"/>
  <c r="S241" i="33"/>
  <c r="T240" i="33"/>
  <c r="S240" i="33"/>
  <c r="U240" i="33" s="1"/>
  <c r="T239" i="33"/>
  <c r="S239" i="33"/>
  <c r="U239" i="33" s="1"/>
  <c r="T238" i="33"/>
  <c r="U238" i="33" s="1"/>
  <c r="S238" i="33"/>
  <c r="T237" i="33"/>
  <c r="S237" i="33"/>
  <c r="T236" i="33"/>
  <c r="U236" i="33" s="1"/>
  <c r="S236" i="33"/>
  <c r="T235" i="33"/>
  <c r="S235" i="33"/>
  <c r="U235" i="33" s="1"/>
  <c r="T234" i="33"/>
  <c r="U234" i="33" s="1"/>
  <c r="S234" i="33"/>
  <c r="T233" i="33"/>
  <c r="S233" i="33"/>
  <c r="T232" i="33"/>
  <c r="S232" i="33"/>
  <c r="T231" i="33"/>
  <c r="S231" i="33"/>
  <c r="T230" i="33"/>
  <c r="S230" i="33"/>
  <c r="U230" i="33" s="1"/>
  <c r="T229" i="33"/>
  <c r="S229" i="33"/>
  <c r="T228" i="33"/>
  <c r="S228" i="33"/>
  <c r="T227" i="33"/>
  <c r="S227" i="33"/>
  <c r="U227" i="33" s="1"/>
  <c r="T226" i="33"/>
  <c r="S226" i="33"/>
  <c r="U226" i="33" s="1"/>
  <c r="T225" i="33"/>
  <c r="S225" i="33"/>
  <c r="T224" i="33"/>
  <c r="U224" i="33" s="1"/>
  <c r="S224" i="33"/>
  <c r="T223" i="33"/>
  <c r="S223" i="33"/>
  <c r="T222" i="33"/>
  <c r="S222" i="33"/>
  <c r="U222" i="33" s="1"/>
  <c r="T221" i="33"/>
  <c r="S221" i="33"/>
  <c r="T220" i="33"/>
  <c r="S220" i="33"/>
  <c r="U220" i="33" s="1"/>
  <c r="T219" i="33"/>
  <c r="S219" i="33"/>
  <c r="U219" i="33" s="1"/>
  <c r="T218" i="33"/>
  <c r="U218" i="33" s="1"/>
  <c r="S218" i="33"/>
  <c r="T217" i="33"/>
  <c r="S217" i="33"/>
  <c r="U216" i="33"/>
  <c r="T216" i="33"/>
  <c r="S216" i="33"/>
  <c r="T215" i="33"/>
  <c r="S215" i="33"/>
  <c r="T214" i="33"/>
  <c r="S214" i="33"/>
  <c r="T213" i="33"/>
  <c r="S213" i="33"/>
  <c r="T212" i="33"/>
  <c r="S212" i="33"/>
  <c r="T211" i="33"/>
  <c r="S211" i="33"/>
  <c r="U211" i="33" s="1"/>
  <c r="T210" i="33"/>
  <c r="S210" i="33"/>
  <c r="U210" i="33" s="1"/>
  <c r="T209" i="33"/>
  <c r="S209" i="33"/>
  <c r="T208" i="33"/>
  <c r="S208" i="33"/>
  <c r="U208" i="33" s="1"/>
  <c r="T207" i="33"/>
  <c r="S207" i="33"/>
  <c r="U207" i="33" s="1"/>
  <c r="T206" i="33"/>
  <c r="S206" i="33"/>
  <c r="U206" i="33" s="1"/>
  <c r="T205" i="33"/>
  <c r="S205" i="33"/>
  <c r="T204" i="33"/>
  <c r="U204" i="33" s="1"/>
  <c r="S204" i="33"/>
  <c r="T203" i="33"/>
  <c r="S203" i="33"/>
  <c r="U203" i="33" s="1"/>
  <c r="T202" i="33"/>
  <c r="S202" i="33"/>
  <c r="U202" i="33" s="1"/>
  <c r="T201" i="33"/>
  <c r="S201" i="33"/>
  <c r="T200" i="33"/>
  <c r="S200" i="33"/>
  <c r="U200" i="33" s="1"/>
  <c r="T199" i="33"/>
  <c r="S199" i="33"/>
  <c r="U199" i="33" s="1"/>
  <c r="T198" i="33"/>
  <c r="S198" i="33"/>
  <c r="U198" i="33" s="1"/>
  <c r="T197" i="33"/>
  <c r="S197" i="33"/>
  <c r="T196" i="33"/>
  <c r="S196" i="33"/>
  <c r="T195" i="33"/>
  <c r="S195" i="33"/>
  <c r="T194" i="33"/>
  <c r="S194" i="33"/>
  <c r="U194" i="33" s="1"/>
  <c r="T193" i="33"/>
  <c r="S193" i="33"/>
  <c r="T192" i="33"/>
  <c r="S192" i="33"/>
  <c r="U192" i="33" s="1"/>
  <c r="T191" i="33"/>
  <c r="S191" i="33"/>
  <c r="T190" i="33"/>
  <c r="U190" i="33" s="1"/>
  <c r="S190" i="33"/>
  <c r="T189" i="33"/>
  <c r="S189" i="33"/>
  <c r="T188" i="33"/>
  <c r="S188" i="33"/>
  <c r="T187" i="33"/>
  <c r="S187" i="33"/>
  <c r="U187" i="33" s="1"/>
  <c r="T186" i="33"/>
  <c r="U186" i="33" s="1"/>
  <c r="S186" i="33"/>
  <c r="T185" i="33"/>
  <c r="S185" i="33"/>
  <c r="T184" i="33"/>
  <c r="S184" i="33"/>
  <c r="U184" i="33" s="1"/>
  <c r="T183" i="33"/>
  <c r="U183" i="33" s="1"/>
  <c r="S183" i="33"/>
  <c r="T182" i="33"/>
  <c r="S182" i="33"/>
  <c r="U182" i="33" s="1"/>
  <c r="T181" i="33"/>
  <c r="S181" i="33"/>
  <c r="T180" i="33"/>
  <c r="S180" i="33"/>
  <c r="T179" i="33"/>
  <c r="S179" i="33"/>
  <c r="T178" i="33"/>
  <c r="S178" i="33"/>
  <c r="T177" i="33"/>
  <c r="S177" i="33"/>
  <c r="T176" i="33"/>
  <c r="S176" i="33"/>
  <c r="T175" i="33"/>
  <c r="S175" i="33"/>
  <c r="T174" i="33"/>
  <c r="S174" i="33"/>
  <c r="T173" i="33"/>
  <c r="S173" i="33"/>
  <c r="T172" i="33"/>
  <c r="U172" i="33" s="1"/>
  <c r="S172" i="33"/>
  <c r="T171" i="33"/>
  <c r="S171" i="33"/>
  <c r="U171" i="33" s="1"/>
  <c r="T170" i="33"/>
  <c r="U170" i="33" s="1"/>
  <c r="S170" i="33"/>
  <c r="T169" i="33"/>
  <c r="S169" i="33"/>
  <c r="T168" i="33"/>
  <c r="U168" i="33" s="1"/>
  <c r="S168" i="33"/>
  <c r="T167" i="33"/>
  <c r="S167" i="33"/>
  <c r="T166" i="33"/>
  <c r="S166" i="33"/>
  <c r="T165" i="33"/>
  <c r="S165" i="33"/>
  <c r="T164" i="33"/>
  <c r="S164" i="33"/>
  <c r="U164" i="33" s="1"/>
  <c r="T163" i="33"/>
  <c r="S163" i="33"/>
  <c r="U163" i="33" s="1"/>
  <c r="T162" i="33"/>
  <c r="S162" i="33"/>
  <c r="U162" i="33" s="1"/>
  <c r="T161" i="33"/>
  <c r="S161" i="33"/>
  <c r="T160" i="33"/>
  <c r="S160" i="33"/>
  <c r="U160" i="33" s="1"/>
  <c r="T159" i="33"/>
  <c r="S159" i="33"/>
  <c r="T158" i="33"/>
  <c r="S158" i="33"/>
  <c r="T157" i="33"/>
  <c r="S157" i="33"/>
  <c r="T156" i="33"/>
  <c r="S156" i="33"/>
  <c r="U156" i="33"/>
  <c r="T155" i="33"/>
  <c r="S155" i="33"/>
  <c r="T154" i="33"/>
  <c r="S154" i="33"/>
  <c r="U154" i="33" s="1"/>
  <c r="T153" i="33"/>
  <c r="S153" i="33"/>
  <c r="T152" i="33"/>
  <c r="S152" i="33"/>
  <c r="U152" i="33" s="1"/>
  <c r="T151" i="33"/>
  <c r="S151" i="33"/>
  <c r="U151" i="33" s="1"/>
  <c r="T150" i="33"/>
  <c r="S150" i="33"/>
  <c r="U150" i="33" s="1"/>
  <c r="T149" i="33"/>
  <c r="S149" i="33"/>
  <c r="T148" i="33"/>
  <c r="S148" i="33"/>
  <c r="U148" i="33" s="1"/>
  <c r="T147" i="33"/>
  <c r="S147" i="33"/>
  <c r="U147" i="33" s="1"/>
  <c r="T146" i="33"/>
  <c r="S146" i="33"/>
  <c r="T145" i="33"/>
  <c r="S145" i="33"/>
  <c r="T144" i="33"/>
  <c r="S144" i="33"/>
  <c r="U144" i="33" s="1"/>
  <c r="T143" i="33"/>
  <c r="S143" i="33"/>
  <c r="T142" i="33"/>
  <c r="U142" i="33" s="1"/>
  <c r="S142" i="33"/>
  <c r="T141" i="33"/>
  <c r="S141" i="33"/>
  <c r="T140" i="33"/>
  <c r="S140" i="33"/>
  <c r="T139" i="33"/>
  <c r="S139" i="33"/>
  <c r="U139" i="33" s="1"/>
  <c r="T138" i="33"/>
  <c r="U138" i="33" s="1"/>
  <c r="S138" i="33"/>
  <c r="T137" i="33"/>
  <c r="S137" i="33"/>
  <c r="T136" i="33"/>
  <c r="S136" i="33"/>
  <c r="T135" i="33"/>
  <c r="S135" i="33"/>
  <c r="T134" i="33"/>
  <c r="S134" i="33"/>
  <c r="U134" i="33"/>
  <c r="T133" i="33"/>
  <c r="S133" i="33"/>
  <c r="T132" i="33"/>
  <c r="S132" i="33"/>
  <c r="T131" i="33"/>
  <c r="S131" i="33"/>
  <c r="T130" i="33"/>
  <c r="S130" i="33"/>
  <c r="T129" i="33"/>
  <c r="S129" i="33"/>
  <c r="T128" i="33"/>
  <c r="U128" i="33" s="1"/>
  <c r="S128" i="33"/>
  <c r="T127" i="33"/>
  <c r="S127" i="33"/>
  <c r="U127" i="33" s="1"/>
  <c r="T126" i="33"/>
  <c r="S126" i="33"/>
  <c r="U126" i="33"/>
  <c r="T125" i="33"/>
  <c r="S125" i="33"/>
  <c r="T124" i="33"/>
  <c r="S124" i="33"/>
  <c r="U124" i="33"/>
  <c r="T123" i="33"/>
  <c r="S123" i="33"/>
  <c r="U123" i="33" s="1"/>
  <c r="T122" i="33"/>
  <c r="S122" i="33"/>
  <c r="T121" i="33"/>
  <c r="S121" i="33"/>
  <c r="T120" i="33"/>
  <c r="S120" i="33"/>
  <c r="U120" i="33" s="1"/>
  <c r="T119" i="33"/>
  <c r="S119" i="33"/>
  <c r="U119" i="33" s="1"/>
  <c r="T118" i="33"/>
  <c r="S118" i="33"/>
  <c r="U118" i="33" s="1"/>
  <c r="T117" i="33"/>
  <c r="S117" i="33"/>
  <c r="T116" i="33"/>
  <c r="S116" i="33"/>
  <c r="U116" i="33" s="1"/>
  <c r="T115" i="33"/>
  <c r="S115" i="33"/>
  <c r="U115" i="33" s="1"/>
  <c r="T114" i="33"/>
  <c r="S114" i="33"/>
  <c r="U114" i="33" s="1"/>
  <c r="T113" i="33"/>
  <c r="S113" i="33"/>
  <c r="T112" i="33"/>
  <c r="S112" i="33"/>
  <c r="T111" i="33"/>
  <c r="S111" i="33"/>
  <c r="U111" i="33" s="1"/>
  <c r="T110" i="33"/>
  <c r="S110" i="33"/>
  <c r="U110" i="33" s="1"/>
  <c r="T109" i="33"/>
  <c r="S109" i="33"/>
  <c r="T108" i="33"/>
  <c r="S108" i="33"/>
  <c r="U108" i="33" s="1"/>
  <c r="T107" i="33"/>
  <c r="S107" i="33"/>
  <c r="U107" i="33" s="1"/>
  <c r="T106" i="33"/>
  <c r="U106" i="33" s="1"/>
  <c r="S106" i="33"/>
  <c r="T105" i="33"/>
  <c r="S105" i="33"/>
  <c r="T104" i="33"/>
  <c r="S104" i="33"/>
  <c r="T103" i="33"/>
  <c r="S103" i="33"/>
  <c r="U103" i="33" s="1"/>
  <c r="T102" i="33"/>
  <c r="S102" i="33"/>
  <c r="U102" i="33" s="1"/>
  <c r="T101" i="33"/>
  <c r="S101" i="33"/>
  <c r="T100" i="33"/>
  <c r="S100" i="33"/>
  <c r="T99" i="33"/>
  <c r="S99" i="33"/>
  <c r="U99" i="33" s="1"/>
  <c r="T98" i="33"/>
  <c r="S98" i="33"/>
  <c r="U98" i="33" s="1"/>
  <c r="T97" i="33"/>
  <c r="S97" i="33"/>
  <c r="T96" i="33"/>
  <c r="S96" i="33"/>
  <c r="T95" i="33"/>
  <c r="S95" i="33"/>
  <c r="U95" i="33" s="1"/>
  <c r="T94" i="33"/>
  <c r="S94" i="33"/>
  <c r="T93" i="33"/>
  <c r="S93" i="33"/>
  <c r="T92" i="33"/>
  <c r="S92" i="33"/>
  <c r="T91" i="33"/>
  <c r="S91" i="33"/>
  <c r="T90" i="33"/>
  <c r="U90" i="33" s="1"/>
  <c r="S90" i="33"/>
  <c r="T89" i="33"/>
  <c r="S89" i="33"/>
  <c r="T88" i="33"/>
  <c r="S88" i="33"/>
  <c r="U88" i="33" s="1"/>
  <c r="T87" i="33"/>
  <c r="U87" i="33" s="1"/>
  <c r="S87" i="33"/>
  <c r="T86" i="33"/>
  <c r="U86" i="33" s="1"/>
  <c r="S86" i="33"/>
  <c r="T85" i="33"/>
  <c r="S85" i="33"/>
  <c r="T84" i="33"/>
  <c r="U84" i="33" s="1"/>
  <c r="S84" i="33"/>
  <c r="T83" i="33"/>
  <c r="S83" i="33"/>
  <c r="U83" i="33" s="1"/>
  <c r="T82" i="33"/>
  <c r="S82" i="33"/>
  <c r="U82" i="33" s="1"/>
  <c r="T81" i="33"/>
  <c r="S81" i="33"/>
  <c r="T80" i="33"/>
  <c r="S80" i="33"/>
  <c r="T79" i="33"/>
  <c r="S79" i="33"/>
  <c r="T78" i="33"/>
  <c r="S78" i="33"/>
  <c r="U78" i="33" s="1"/>
  <c r="T77" i="33"/>
  <c r="S77" i="33"/>
  <c r="T76" i="33"/>
  <c r="U76" i="33"/>
  <c r="S76" i="33"/>
  <c r="T75" i="33"/>
  <c r="U75" i="33" s="1"/>
  <c r="S75" i="33"/>
  <c r="T74" i="33"/>
  <c r="S74" i="33"/>
  <c r="U74" i="33"/>
  <c r="T73" i="33"/>
  <c r="U73" i="33" s="1"/>
  <c r="S73" i="33"/>
  <c r="T72" i="33"/>
  <c r="S72" i="33"/>
  <c r="U72" i="33" s="1"/>
  <c r="T71" i="33"/>
  <c r="U71" i="33" s="1"/>
  <c r="S71" i="33"/>
  <c r="T70" i="33"/>
  <c r="S70" i="33"/>
  <c r="U70" i="33" s="1"/>
  <c r="T69" i="33"/>
  <c r="U69" i="33" s="1"/>
  <c r="S69" i="33"/>
  <c r="T68" i="33"/>
  <c r="U68" i="33"/>
  <c r="S68" i="33"/>
  <c r="T67" i="33"/>
  <c r="U67" i="33" s="1"/>
  <c r="S67" i="33"/>
  <c r="T66" i="33"/>
  <c r="S66" i="33"/>
  <c r="U66" i="33"/>
  <c r="T65" i="33"/>
  <c r="U65" i="33" s="1"/>
  <c r="S65" i="33"/>
  <c r="T64" i="33"/>
  <c r="S64" i="33"/>
  <c r="U64" i="33" s="1"/>
  <c r="T63" i="33"/>
  <c r="U63" i="33" s="1"/>
  <c r="S63" i="33"/>
  <c r="T62" i="33"/>
  <c r="S62" i="33"/>
  <c r="U62" i="33" s="1"/>
  <c r="T61" i="33"/>
  <c r="U61" i="33" s="1"/>
  <c r="S61" i="33"/>
  <c r="T60" i="33"/>
  <c r="U60" i="33"/>
  <c r="S60" i="33"/>
  <c r="T59" i="33"/>
  <c r="U59" i="33" s="1"/>
  <c r="S59" i="33"/>
  <c r="T58" i="33"/>
  <c r="S58" i="33"/>
  <c r="U58" i="33"/>
  <c r="T57" i="33"/>
  <c r="U57" i="33" s="1"/>
  <c r="S57" i="33"/>
  <c r="T56" i="33"/>
  <c r="S56" i="33"/>
  <c r="U56" i="33" s="1"/>
  <c r="T55" i="33"/>
  <c r="U55" i="33" s="1"/>
  <c r="S55" i="33"/>
  <c r="T54" i="33"/>
  <c r="S54" i="33"/>
  <c r="U54" i="33" s="1"/>
  <c r="T53" i="33"/>
  <c r="U53" i="33" s="1"/>
  <c r="S53" i="33"/>
  <c r="T52" i="33"/>
  <c r="U52" i="33"/>
  <c r="S52" i="33"/>
  <c r="T51" i="33"/>
  <c r="U51" i="33" s="1"/>
  <c r="S51" i="33"/>
  <c r="T50" i="33"/>
  <c r="S50" i="33"/>
  <c r="U50" i="33"/>
  <c r="T49" i="33"/>
  <c r="U49" i="33" s="1"/>
  <c r="S49" i="33"/>
  <c r="T48" i="33"/>
  <c r="S48" i="33"/>
  <c r="U48" i="33" s="1"/>
  <c r="T47" i="33"/>
  <c r="U47" i="33" s="1"/>
  <c r="S47" i="33"/>
  <c r="T46" i="33"/>
  <c r="S46" i="33"/>
  <c r="U46" i="33" s="1"/>
  <c r="T45" i="33"/>
  <c r="U45" i="33" s="1"/>
  <c r="S45" i="33"/>
  <c r="T44" i="33"/>
  <c r="U44" i="33"/>
  <c r="S44" i="33"/>
  <c r="T43" i="33"/>
  <c r="U43" i="33" s="1"/>
  <c r="S43" i="33"/>
  <c r="T42" i="33"/>
  <c r="S42" i="33"/>
  <c r="U42" i="33"/>
  <c r="T41" i="33"/>
  <c r="U41" i="33" s="1"/>
  <c r="S41" i="33"/>
  <c r="T40" i="33"/>
  <c r="S40" i="33"/>
  <c r="U40" i="33" s="1"/>
  <c r="T39" i="33"/>
  <c r="U39" i="33" s="1"/>
  <c r="S39" i="33"/>
  <c r="T38" i="33"/>
  <c r="S38" i="33"/>
  <c r="U38" i="33" s="1"/>
  <c r="T37" i="33"/>
  <c r="U37" i="33" s="1"/>
  <c r="S37" i="33"/>
  <c r="T36" i="33"/>
  <c r="U36" i="33"/>
  <c r="S36" i="33"/>
  <c r="T35" i="33"/>
  <c r="U35" i="33" s="1"/>
  <c r="S35" i="33"/>
  <c r="T34" i="33"/>
  <c r="S34" i="33"/>
  <c r="U34" i="33"/>
  <c r="T33" i="33"/>
  <c r="U33" i="33" s="1"/>
  <c r="S33" i="33"/>
  <c r="T32" i="33"/>
  <c r="S32" i="33"/>
  <c r="U32" i="33" s="1"/>
  <c r="T31" i="33"/>
  <c r="U31" i="33" s="1"/>
  <c r="S31" i="33"/>
  <c r="T30" i="33"/>
  <c r="S30" i="33"/>
  <c r="U30" i="33" s="1"/>
  <c r="T29" i="33"/>
  <c r="U29" i="33" s="1"/>
  <c r="S29" i="33"/>
  <c r="T28" i="33"/>
  <c r="U28" i="33"/>
  <c r="S28" i="33"/>
  <c r="T27" i="33"/>
  <c r="U27" i="33" s="1"/>
  <c r="S27" i="33"/>
  <c r="T26" i="33"/>
  <c r="S26" i="33"/>
  <c r="U26" i="33"/>
  <c r="T25" i="33"/>
  <c r="U25" i="33" s="1"/>
  <c r="S25" i="33"/>
  <c r="T24" i="33"/>
  <c r="S24" i="33"/>
  <c r="U24" i="33" s="1"/>
  <c r="T23" i="33"/>
  <c r="U23" i="33" s="1"/>
  <c r="S23" i="33"/>
  <c r="T22" i="33"/>
  <c r="S22" i="33"/>
  <c r="U22" i="33" s="1"/>
  <c r="T21" i="33"/>
  <c r="U21" i="33" s="1"/>
  <c r="S21" i="33"/>
  <c r="T20" i="33"/>
  <c r="S20" i="33"/>
  <c r="T19" i="33"/>
  <c r="S19" i="33"/>
  <c r="T18" i="33"/>
  <c r="S18" i="33"/>
  <c r="U18" i="33" s="1"/>
  <c r="T17" i="33"/>
  <c r="U17" i="33" s="1"/>
  <c r="S17" i="33"/>
  <c r="T16" i="33"/>
  <c r="S16" i="33"/>
  <c r="T15" i="33"/>
  <c r="U15" i="33" s="1"/>
  <c r="S15" i="33"/>
  <c r="T14" i="33"/>
  <c r="S14" i="33"/>
  <c r="U14" i="33" s="1"/>
  <c r="T13" i="33"/>
  <c r="S13" i="33"/>
  <c r="T12" i="33"/>
  <c r="S12" i="33"/>
  <c r="T11" i="33"/>
  <c r="S11" i="33"/>
  <c r="T10" i="33"/>
  <c r="S10" i="33"/>
  <c r="U10" i="33" s="1"/>
  <c r="T9" i="33"/>
  <c r="U9" i="33" s="1"/>
  <c r="S9" i="33"/>
  <c r="T8" i="33"/>
  <c r="U8" i="33" s="1"/>
  <c r="S8" i="33"/>
  <c r="T7" i="33"/>
  <c r="S7" i="33"/>
  <c r="T6" i="33"/>
  <c r="S6" i="33"/>
  <c r="U6" i="33" s="1"/>
  <c r="T5" i="33"/>
  <c r="S5" i="33"/>
  <c r="T414" i="34"/>
  <c r="S414" i="34"/>
  <c r="U414" i="34" s="1"/>
  <c r="T413" i="34"/>
  <c r="S413" i="34"/>
  <c r="U413" i="34" s="1"/>
  <c r="T412" i="34"/>
  <c r="S412" i="34"/>
  <c r="U412" i="34" s="1"/>
  <c r="T411" i="34"/>
  <c r="S411" i="34"/>
  <c r="T410" i="34"/>
  <c r="S410" i="34"/>
  <c r="U410" i="34" s="1"/>
  <c r="T409" i="34"/>
  <c r="S409" i="34"/>
  <c r="T408" i="34"/>
  <c r="S408" i="34"/>
  <c r="U408" i="34"/>
  <c r="T407" i="34"/>
  <c r="S407" i="34"/>
  <c r="U407" i="34" s="1"/>
  <c r="T406" i="34"/>
  <c r="S406" i="34"/>
  <c r="U406" i="34" s="1"/>
  <c r="T405" i="34"/>
  <c r="S405" i="34"/>
  <c r="T404" i="34"/>
  <c r="U404" i="34" s="1"/>
  <c r="S404" i="34"/>
  <c r="T403" i="34"/>
  <c r="U403" i="34"/>
  <c r="S403" i="34"/>
  <c r="T402" i="34"/>
  <c r="S402" i="34"/>
  <c r="U402" i="34" s="1"/>
  <c r="T401" i="34"/>
  <c r="S401" i="34"/>
  <c r="T400" i="34"/>
  <c r="S400" i="34"/>
  <c r="U400" i="34"/>
  <c r="T399" i="34"/>
  <c r="S399" i="34"/>
  <c r="U399" i="34" s="1"/>
  <c r="T398" i="34"/>
  <c r="S398" i="34"/>
  <c r="T397" i="34"/>
  <c r="S397" i="34"/>
  <c r="U397" i="34" s="1"/>
  <c r="T396" i="34"/>
  <c r="U396" i="34" s="1"/>
  <c r="S396" i="34"/>
  <c r="T395" i="34"/>
  <c r="S395" i="34"/>
  <c r="U395" i="34" s="1"/>
  <c r="T394" i="34"/>
  <c r="S394" i="34"/>
  <c r="U394" i="34" s="1"/>
  <c r="T393" i="34"/>
  <c r="S393" i="34"/>
  <c r="T392" i="34"/>
  <c r="S392" i="34"/>
  <c r="U392" i="34"/>
  <c r="T391" i="34"/>
  <c r="S391" i="34"/>
  <c r="U391" i="34" s="1"/>
  <c r="U390" i="34"/>
  <c r="T390" i="34"/>
  <c r="S390" i="34"/>
  <c r="T389" i="34"/>
  <c r="U389" i="34" s="1"/>
  <c r="S389" i="34"/>
  <c r="T388" i="34"/>
  <c r="U388" i="34" s="1"/>
  <c r="S388" i="34"/>
  <c r="T387" i="34"/>
  <c r="U387" i="34"/>
  <c r="S387" i="34"/>
  <c r="T386" i="34"/>
  <c r="U386" i="34" s="1"/>
  <c r="S386" i="34"/>
  <c r="T385" i="34"/>
  <c r="S385" i="34"/>
  <c r="T384" i="34"/>
  <c r="S384" i="34"/>
  <c r="U384" i="34" s="1"/>
  <c r="T383" i="34"/>
  <c r="S383" i="34"/>
  <c r="U383" i="34" s="1"/>
  <c r="T382" i="34"/>
  <c r="S382" i="34"/>
  <c r="T381" i="34"/>
  <c r="S381" i="34"/>
  <c r="U381" i="34" s="1"/>
  <c r="T380" i="34"/>
  <c r="S380" i="34"/>
  <c r="U380" i="34" s="1"/>
  <c r="T379" i="34"/>
  <c r="S379" i="34"/>
  <c r="U379" i="34" s="1"/>
  <c r="T378" i="34"/>
  <c r="S378" i="34"/>
  <c r="U378" i="34" s="1"/>
  <c r="T377" i="34"/>
  <c r="S377" i="34"/>
  <c r="T376" i="34"/>
  <c r="U376" i="34" s="1"/>
  <c r="S376" i="34"/>
  <c r="T375" i="34"/>
  <c r="S375" i="34"/>
  <c r="U375" i="34" s="1"/>
  <c r="U374" i="34"/>
  <c r="T374" i="34"/>
  <c r="S374" i="34"/>
  <c r="T373" i="34"/>
  <c r="U373" i="34" s="1"/>
  <c r="S373" i="34"/>
  <c r="T372" i="34"/>
  <c r="S372" i="34"/>
  <c r="U372" i="34"/>
  <c r="T371" i="34"/>
  <c r="S371" i="34"/>
  <c r="U371" i="34" s="1"/>
  <c r="T370" i="34"/>
  <c r="S370" i="34"/>
  <c r="U370" i="34" s="1"/>
  <c r="T369" i="34"/>
  <c r="S369" i="34"/>
  <c r="T368" i="34"/>
  <c r="S368" i="34"/>
  <c r="T367" i="34"/>
  <c r="S367" i="34"/>
  <c r="U367" i="34" s="1"/>
  <c r="T366" i="34"/>
  <c r="S366" i="34"/>
  <c r="T365" i="34"/>
  <c r="S365" i="34"/>
  <c r="U365" i="34" s="1"/>
  <c r="T364" i="34"/>
  <c r="U364" i="34" s="1"/>
  <c r="S364" i="34"/>
  <c r="T363" i="34"/>
  <c r="S363" i="34"/>
  <c r="U363" i="34" s="1"/>
  <c r="T362" i="34"/>
  <c r="U362" i="34" s="1"/>
  <c r="S362" i="34"/>
  <c r="T361" i="34"/>
  <c r="S361" i="34"/>
  <c r="T360" i="34"/>
  <c r="S360" i="34"/>
  <c r="U360" i="34" s="1"/>
  <c r="T359" i="34"/>
  <c r="U359" i="34" s="1"/>
  <c r="S359" i="34"/>
  <c r="T358" i="34"/>
  <c r="S358" i="34"/>
  <c r="T357" i="34"/>
  <c r="S357" i="34"/>
  <c r="U357" i="34" s="1"/>
  <c r="T356" i="34"/>
  <c r="S356" i="34"/>
  <c r="T355" i="34"/>
  <c r="U355" i="34"/>
  <c r="S355" i="34"/>
  <c r="T354" i="34"/>
  <c r="S354" i="34"/>
  <c r="U354" i="34" s="1"/>
  <c r="T353" i="34"/>
  <c r="S353" i="34"/>
  <c r="T352" i="34"/>
  <c r="S352" i="34"/>
  <c r="U352" i="34" s="1"/>
  <c r="T351" i="34"/>
  <c r="S351" i="34"/>
  <c r="U351" i="34" s="1"/>
  <c r="T350" i="34"/>
  <c r="S350" i="34"/>
  <c r="T349" i="34"/>
  <c r="U349" i="34" s="1"/>
  <c r="S349" i="34"/>
  <c r="T348" i="34"/>
  <c r="S348" i="34"/>
  <c r="U348" i="34"/>
  <c r="T347" i="34"/>
  <c r="S347" i="34"/>
  <c r="T346" i="34"/>
  <c r="S346" i="34"/>
  <c r="U346" i="34" s="1"/>
  <c r="T345" i="34"/>
  <c r="S345" i="34"/>
  <c r="T344" i="34"/>
  <c r="S344" i="34"/>
  <c r="T343" i="34"/>
  <c r="S343" i="34"/>
  <c r="T342" i="34"/>
  <c r="S342" i="34"/>
  <c r="U342" i="34" s="1"/>
  <c r="T341" i="34"/>
  <c r="S341" i="34"/>
  <c r="U341" i="34" s="1"/>
  <c r="T340" i="34"/>
  <c r="S340" i="34"/>
  <c r="U340" i="34" s="1"/>
  <c r="T339" i="34"/>
  <c r="S339" i="34"/>
  <c r="T338" i="34"/>
  <c r="S338" i="34"/>
  <c r="U338" i="34" s="1"/>
  <c r="T337" i="34"/>
  <c r="S337" i="34"/>
  <c r="T336" i="34"/>
  <c r="S336" i="34"/>
  <c r="U336" i="34" s="1"/>
  <c r="T335" i="34"/>
  <c r="S335" i="34"/>
  <c r="U335" i="34" s="1"/>
  <c r="T334" i="34"/>
  <c r="S334" i="34"/>
  <c r="T333" i="34"/>
  <c r="S333" i="34"/>
  <c r="U333" i="34"/>
  <c r="T332" i="34"/>
  <c r="S332" i="34"/>
  <c r="U332" i="34" s="1"/>
  <c r="T331" i="34"/>
  <c r="U331" i="34"/>
  <c r="S331" i="34"/>
  <c r="T330" i="34"/>
  <c r="S330" i="34"/>
  <c r="T329" i="34"/>
  <c r="S329" i="34"/>
  <c r="T328" i="34"/>
  <c r="S328" i="34"/>
  <c r="T327" i="34"/>
  <c r="S327" i="34"/>
  <c r="T326" i="34"/>
  <c r="S326" i="34"/>
  <c r="U326" i="34" s="1"/>
  <c r="T325" i="34"/>
  <c r="S325" i="34"/>
  <c r="U325" i="34" s="1"/>
  <c r="T324" i="34"/>
  <c r="S324" i="34"/>
  <c r="T323" i="34"/>
  <c r="S323" i="34"/>
  <c r="T322" i="34"/>
  <c r="S322" i="34"/>
  <c r="U322" i="34" s="1"/>
  <c r="T321" i="34"/>
  <c r="S321" i="34"/>
  <c r="T320" i="34"/>
  <c r="S320" i="34"/>
  <c r="U320" i="34" s="1"/>
  <c r="T319" i="34"/>
  <c r="S319" i="34"/>
  <c r="T318" i="34"/>
  <c r="S318" i="34"/>
  <c r="U318" i="34" s="1"/>
  <c r="T317" i="34"/>
  <c r="S317" i="34"/>
  <c r="U317" i="34" s="1"/>
  <c r="T316" i="34"/>
  <c r="S316" i="34"/>
  <c r="T315" i="34"/>
  <c r="S315" i="34"/>
  <c r="T314" i="34"/>
  <c r="U314" i="34" s="1"/>
  <c r="S314" i="34"/>
  <c r="T313" i="34"/>
  <c r="S313" i="34"/>
  <c r="T312" i="34"/>
  <c r="S312" i="34"/>
  <c r="U312" i="34" s="1"/>
  <c r="T311" i="34"/>
  <c r="S311" i="34"/>
  <c r="U311" i="34" s="1"/>
  <c r="T310" i="34"/>
  <c r="S310" i="34"/>
  <c r="U310" i="34" s="1"/>
  <c r="T309" i="34"/>
  <c r="S309" i="34"/>
  <c r="T308" i="34"/>
  <c r="S308" i="34"/>
  <c r="U308" i="34" s="1"/>
  <c r="T307" i="34"/>
  <c r="S307" i="34"/>
  <c r="U307" i="34" s="1"/>
  <c r="T306" i="34"/>
  <c r="S306" i="34"/>
  <c r="T305" i="34"/>
  <c r="S305" i="34"/>
  <c r="T304" i="34"/>
  <c r="U304" i="34" s="1"/>
  <c r="S304" i="34"/>
  <c r="T303" i="34"/>
  <c r="S303" i="34"/>
  <c r="T302" i="34"/>
  <c r="S302" i="34"/>
  <c r="U302" i="34" s="1"/>
  <c r="T301" i="34"/>
  <c r="U301" i="34" s="1"/>
  <c r="S301" i="34"/>
  <c r="T300" i="34"/>
  <c r="S300" i="34"/>
  <c r="U300" i="34" s="1"/>
  <c r="T299" i="34"/>
  <c r="S299" i="34"/>
  <c r="U299" i="34" s="1"/>
  <c r="T298" i="34"/>
  <c r="S298" i="34"/>
  <c r="U298" i="34" s="1"/>
  <c r="T297" i="34"/>
  <c r="S297" i="34"/>
  <c r="T296" i="34"/>
  <c r="U296" i="34" s="1"/>
  <c r="S296" i="34"/>
  <c r="T295" i="34"/>
  <c r="U295" i="34"/>
  <c r="S295" i="34"/>
  <c r="T294" i="34"/>
  <c r="S294" i="34"/>
  <c r="U294" i="34" s="1"/>
  <c r="T293" i="34"/>
  <c r="U293" i="34" s="1"/>
  <c r="S293" i="34"/>
  <c r="T292" i="34"/>
  <c r="S292" i="34"/>
  <c r="U292" i="34" s="1"/>
  <c r="T291" i="34"/>
  <c r="S291" i="34"/>
  <c r="U291" i="34" s="1"/>
  <c r="T290" i="34"/>
  <c r="S290" i="34"/>
  <c r="U290" i="34" s="1"/>
  <c r="T289" i="34"/>
  <c r="S289" i="34"/>
  <c r="T288" i="34"/>
  <c r="S288" i="34"/>
  <c r="T287" i="34"/>
  <c r="S287" i="34"/>
  <c r="T286" i="34"/>
  <c r="S286" i="34"/>
  <c r="T285" i="34"/>
  <c r="S285" i="34"/>
  <c r="U285" i="34" s="1"/>
  <c r="T284" i="34"/>
  <c r="S284" i="34"/>
  <c r="T283" i="34"/>
  <c r="S283" i="34"/>
  <c r="T282" i="34"/>
  <c r="S282" i="34"/>
  <c r="U282" i="34" s="1"/>
  <c r="T281" i="34"/>
  <c r="S281" i="34"/>
  <c r="T280" i="34"/>
  <c r="S280" i="34"/>
  <c r="U280" i="34" s="1"/>
  <c r="T279" i="34"/>
  <c r="S279" i="34"/>
  <c r="U279" i="34" s="1"/>
  <c r="T278" i="34"/>
  <c r="U278" i="34" s="1"/>
  <c r="S278" i="34"/>
  <c r="T277" i="34"/>
  <c r="S277" i="34"/>
  <c r="U277" i="34" s="1"/>
  <c r="T276" i="34"/>
  <c r="S276" i="34"/>
  <c r="U276" i="34" s="1"/>
  <c r="T275" i="34"/>
  <c r="S275" i="34"/>
  <c r="T274" i="34"/>
  <c r="S274" i="34"/>
  <c r="U274" i="34" s="1"/>
  <c r="T273" i="34"/>
  <c r="S273" i="34"/>
  <c r="T272" i="34"/>
  <c r="U272" i="34" s="1"/>
  <c r="S272" i="34"/>
  <c r="T271" i="34"/>
  <c r="S271" i="34"/>
  <c r="T270" i="34"/>
  <c r="S270" i="34"/>
  <c r="T269" i="34"/>
  <c r="S269" i="34"/>
  <c r="U269" i="34" s="1"/>
  <c r="T268" i="34"/>
  <c r="S268" i="34"/>
  <c r="T267" i="34"/>
  <c r="S267" i="34"/>
  <c r="T266" i="34"/>
  <c r="S266" i="34"/>
  <c r="T265" i="34"/>
  <c r="S265" i="34"/>
  <c r="T264" i="34"/>
  <c r="S264" i="34"/>
  <c r="U264" i="34" s="1"/>
  <c r="T263" i="34"/>
  <c r="S263" i="34"/>
  <c r="U263" i="34" s="1"/>
  <c r="T262" i="34"/>
  <c r="S262" i="34"/>
  <c r="T261" i="34"/>
  <c r="S261" i="34"/>
  <c r="T260" i="34"/>
  <c r="S260" i="34"/>
  <c r="U260" i="34" s="1"/>
  <c r="T259" i="34"/>
  <c r="U259" i="34"/>
  <c r="S259" i="34"/>
  <c r="T258" i="34"/>
  <c r="S258" i="34"/>
  <c r="T257" i="34"/>
  <c r="S257" i="34"/>
  <c r="T256" i="34"/>
  <c r="S256" i="34"/>
  <c r="U256" i="34" s="1"/>
  <c r="T255" i="34"/>
  <c r="S255" i="34"/>
  <c r="U255" i="34" s="1"/>
  <c r="T254" i="34"/>
  <c r="S254" i="34"/>
  <c r="U254" i="34" s="1"/>
  <c r="T253" i="34"/>
  <c r="S253" i="34"/>
  <c r="T252" i="34"/>
  <c r="S252" i="34"/>
  <c r="U252" i="34" s="1"/>
  <c r="T251" i="34"/>
  <c r="S251" i="34"/>
  <c r="U251" i="34" s="1"/>
  <c r="T250" i="34"/>
  <c r="S250" i="34"/>
  <c r="U250" i="34" s="1"/>
  <c r="T249" i="34"/>
  <c r="S249" i="34"/>
  <c r="T248" i="34"/>
  <c r="S248" i="34"/>
  <c r="U248" i="34" s="1"/>
  <c r="T247" i="34"/>
  <c r="S247" i="34"/>
  <c r="U247" i="34" s="1"/>
  <c r="T246" i="34"/>
  <c r="S246" i="34"/>
  <c r="U246" i="34" s="1"/>
  <c r="T245" i="34"/>
  <c r="S245" i="34"/>
  <c r="T244" i="34"/>
  <c r="S244" i="34"/>
  <c r="U244" i="34" s="1"/>
  <c r="T243" i="34"/>
  <c r="S243" i="34"/>
  <c r="T242" i="34"/>
  <c r="S242" i="34"/>
  <c r="T241" i="34"/>
  <c r="S241" i="34"/>
  <c r="T240" i="34"/>
  <c r="S240" i="34"/>
  <c r="U240" i="34" s="1"/>
  <c r="T239" i="34"/>
  <c r="U239" i="34"/>
  <c r="S239" i="34"/>
  <c r="T238" i="34"/>
  <c r="U238" i="34" s="1"/>
  <c r="S238" i="34"/>
  <c r="T237" i="34"/>
  <c r="S237" i="34"/>
  <c r="U237" i="34"/>
  <c r="T236" i="34"/>
  <c r="S236" i="34"/>
  <c r="T235" i="34"/>
  <c r="S235" i="34"/>
  <c r="U235" i="34" s="1"/>
  <c r="T234" i="34"/>
  <c r="S234" i="34"/>
  <c r="T233" i="34"/>
  <c r="S233" i="34"/>
  <c r="T232" i="34"/>
  <c r="U232" i="34" s="1"/>
  <c r="S232" i="34"/>
  <c r="T231" i="34"/>
  <c r="S231" i="34"/>
  <c r="T230" i="34"/>
  <c r="S230" i="34"/>
  <c r="T229" i="34"/>
  <c r="S229" i="34"/>
  <c r="U229" i="34" s="1"/>
  <c r="T228" i="34"/>
  <c r="S228" i="34"/>
  <c r="T227" i="34"/>
  <c r="S227" i="34"/>
  <c r="T226" i="34"/>
  <c r="S226" i="34"/>
  <c r="T225" i="34"/>
  <c r="S225" i="34"/>
  <c r="T224" i="34"/>
  <c r="S224" i="34"/>
  <c r="U224" i="34" s="1"/>
  <c r="T223" i="34"/>
  <c r="S223" i="34"/>
  <c r="U223" i="34" s="1"/>
  <c r="U222" i="34"/>
  <c r="T222" i="34"/>
  <c r="S222" i="34"/>
  <c r="T221" i="34"/>
  <c r="S221" i="34"/>
  <c r="U221" i="34"/>
  <c r="T220" i="34"/>
  <c r="S220" i="34"/>
  <c r="U220" i="34" s="1"/>
  <c r="T219" i="34"/>
  <c r="S219" i="34"/>
  <c r="U219" i="34" s="1"/>
  <c r="T218" i="34"/>
  <c r="S218" i="34"/>
  <c r="U218" i="34" s="1"/>
  <c r="T217" i="34"/>
  <c r="S217" i="34"/>
  <c r="T216" i="34"/>
  <c r="S216" i="34"/>
  <c r="U216" i="34"/>
  <c r="T215" i="34"/>
  <c r="S215" i="34"/>
  <c r="U215" i="34" s="1"/>
  <c r="T214" i="34"/>
  <c r="S214" i="34"/>
  <c r="T213" i="34"/>
  <c r="S213" i="34"/>
  <c r="T212" i="34"/>
  <c r="S212" i="34"/>
  <c r="U212" i="34" s="1"/>
  <c r="T211" i="34"/>
  <c r="S211" i="34"/>
  <c r="U211" i="34" s="1"/>
  <c r="T210" i="34"/>
  <c r="S210" i="34"/>
  <c r="U210" i="34" s="1"/>
  <c r="T209" i="34"/>
  <c r="S209" i="34"/>
  <c r="T208" i="34"/>
  <c r="U208" i="34" s="1"/>
  <c r="S208" i="34"/>
  <c r="T207" i="34"/>
  <c r="U207" i="34" s="1"/>
  <c r="S207" i="34"/>
  <c r="T206" i="34"/>
  <c r="S206" i="34"/>
  <c r="T205" i="34"/>
  <c r="S205" i="34"/>
  <c r="U205" i="34" s="1"/>
  <c r="T204" i="34"/>
  <c r="U204" i="34" s="1"/>
  <c r="S204" i="34"/>
  <c r="T203" i="34"/>
  <c r="S203" i="34"/>
  <c r="U203" i="34" s="1"/>
  <c r="T202" i="34"/>
  <c r="S202" i="34"/>
  <c r="U202" i="34" s="1"/>
  <c r="T201" i="34"/>
  <c r="S201" i="34"/>
  <c r="T200" i="34"/>
  <c r="S200" i="34"/>
  <c r="U200" i="34" s="1"/>
  <c r="T199" i="34"/>
  <c r="S199" i="34"/>
  <c r="U199" i="34" s="1"/>
  <c r="T198" i="34"/>
  <c r="U198" i="34" s="1"/>
  <c r="S198" i="34"/>
  <c r="T197" i="34"/>
  <c r="S197" i="34"/>
  <c r="T196" i="34"/>
  <c r="U196" i="34" s="1"/>
  <c r="S196" i="34"/>
  <c r="T195" i="34"/>
  <c r="S195" i="34"/>
  <c r="U195" i="34" s="1"/>
  <c r="T194" i="34"/>
  <c r="S194" i="34"/>
  <c r="U194" i="34" s="1"/>
  <c r="T193" i="34"/>
  <c r="S193" i="34"/>
  <c r="T192" i="34"/>
  <c r="S192" i="34"/>
  <c r="U192" i="34" s="1"/>
  <c r="T191" i="34"/>
  <c r="U191" i="34" s="1"/>
  <c r="S191" i="34"/>
  <c r="T190" i="34"/>
  <c r="S190" i="34"/>
  <c r="T189" i="34"/>
  <c r="S189" i="34"/>
  <c r="T188" i="34"/>
  <c r="S188" i="34"/>
  <c r="U188" i="34" s="1"/>
  <c r="T187" i="34"/>
  <c r="S187" i="34"/>
  <c r="U187" i="34" s="1"/>
  <c r="T186" i="34"/>
  <c r="S186" i="34"/>
  <c r="T185" i="34"/>
  <c r="S185" i="34"/>
  <c r="T184" i="34"/>
  <c r="S184" i="34"/>
  <c r="U184" i="34" s="1"/>
  <c r="T183" i="34"/>
  <c r="U183" i="34" s="1"/>
  <c r="S183" i="34"/>
  <c r="T182" i="34"/>
  <c r="S182" i="34"/>
  <c r="T181" i="34"/>
  <c r="S181" i="34"/>
  <c r="U181" i="34" s="1"/>
  <c r="T180" i="34"/>
  <c r="S180" i="34"/>
  <c r="T179" i="34"/>
  <c r="U179" i="34" s="1"/>
  <c r="S179" i="34"/>
  <c r="T178" i="34"/>
  <c r="S178" i="34"/>
  <c r="U178" i="34" s="1"/>
  <c r="T177" i="34"/>
  <c r="S177" i="34"/>
  <c r="T176" i="34"/>
  <c r="S176" i="34"/>
  <c r="T175" i="34"/>
  <c r="S175" i="34"/>
  <c r="U175" i="34" s="1"/>
  <c r="T174" i="34"/>
  <c r="S174" i="34"/>
  <c r="T173" i="34"/>
  <c r="S173" i="34"/>
  <c r="T172" i="34"/>
  <c r="U172" i="34" s="1"/>
  <c r="S172" i="34"/>
  <c r="T171" i="34"/>
  <c r="S171" i="34"/>
  <c r="T170" i="34"/>
  <c r="U170" i="34" s="1"/>
  <c r="S170" i="34"/>
  <c r="T169" i="34"/>
  <c r="S169" i="34"/>
  <c r="T168" i="34"/>
  <c r="S168" i="34"/>
  <c r="U168" i="34" s="1"/>
  <c r="T167" i="34"/>
  <c r="S167" i="34"/>
  <c r="U167" i="34" s="1"/>
  <c r="T166" i="34"/>
  <c r="S166" i="34"/>
  <c r="U166" i="34" s="1"/>
  <c r="T165" i="34"/>
  <c r="S165" i="34"/>
  <c r="T164" i="34"/>
  <c r="S164" i="34"/>
  <c r="U164" i="34" s="1"/>
  <c r="T163" i="34"/>
  <c r="S163" i="34"/>
  <c r="U163" i="34" s="1"/>
  <c r="T162" i="34"/>
  <c r="S162" i="34"/>
  <c r="T161" i="34"/>
  <c r="S161" i="34"/>
  <c r="T160" i="34"/>
  <c r="U160" i="34" s="1"/>
  <c r="S160" i="34"/>
  <c r="T159" i="34"/>
  <c r="S159" i="34"/>
  <c r="U159" i="34" s="1"/>
  <c r="T158" i="34"/>
  <c r="S158" i="34"/>
  <c r="U158" i="34" s="1"/>
  <c r="T157" i="34"/>
  <c r="S157" i="34"/>
  <c r="U157" i="34"/>
  <c r="T156" i="34"/>
  <c r="S156" i="34"/>
  <c r="U156" i="34" s="1"/>
  <c r="T155" i="34"/>
  <c r="S155" i="34"/>
  <c r="U155" i="34" s="1"/>
  <c r="T154" i="34"/>
  <c r="S154" i="34"/>
  <c r="U154" i="34" s="1"/>
  <c r="T153" i="34"/>
  <c r="S153" i="34"/>
  <c r="T152" i="34"/>
  <c r="S152" i="34"/>
  <c r="T151" i="34"/>
  <c r="U151" i="34" s="1"/>
  <c r="S151" i="34"/>
  <c r="T150" i="34"/>
  <c r="S150" i="34"/>
  <c r="U150" i="34" s="1"/>
  <c r="T149" i="34"/>
  <c r="S149" i="34"/>
  <c r="U149" i="34" s="1"/>
  <c r="T148" i="34"/>
  <c r="S148" i="34"/>
  <c r="T147" i="34"/>
  <c r="S147" i="34"/>
  <c r="T146" i="34"/>
  <c r="S146" i="34"/>
  <c r="T145" i="34"/>
  <c r="S145" i="34"/>
  <c r="T144" i="34"/>
  <c r="S144" i="34"/>
  <c r="U144" i="34" s="1"/>
  <c r="T143" i="34"/>
  <c r="S143" i="34"/>
  <c r="U142" i="34"/>
  <c r="T142" i="34"/>
  <c r="S142" i="34"/>
  <c r="T141" i="34"/>
  <c r="S141" i="34"/>
  <c r="T140" i="34"/>
  <c r="S140" i="34"/>
  <c r="U140" i="34"/>
  <c r="T139" i="34"/>
  <c r="S139" i="34"/>
  <c r="U139" i="34" s="1"/>
  <c r="T138" i="34"/>
  <c r="S138" i="34"/>
  <c r="T137" i="34"/>
  <c r="S137" i="34"/>
  <c r="T136" i="34"/>
  <c r="S136" i="34"/>
  <c r="U136" i="34" s="1"/>
  <c r="T135" i="34"/>
  <c r="S135" i="34"/>
  <c r="U135" i="34" s="1"/>
  <c r="T134" i="34"/>
  <c r="S134" i="34"/>
  <c r="T133" i="34"/>
  <c r="S133" i="34"/>
  <c r="U133" i="34" s="1"/>
  <c r="T132" i="34"/>
  <c r="S132" i="34"/>
  <c r="U132" i="34" s="1"/>
  <c r="T131" i="34"/>
  <c r="S131" i="34"/>
  <c r="U131" i="34" s="1"/>
  <c r="T130" i="34"/>
  <c r="S130" i="34"/>
  <c r="U130" i="34" s="1"/>
  <c r="T129" i="34"/>
  <c r="S129" i="34"/>
  <c r="T128" i="34"/>
  <c r="S128" i="34"/>
  <c r="U128" i="34" s="1"/>
  <c r="T127" i="34"/>
  <c r="S127" i="34"/>
  <c r="U126" i="34"/>
  <c r="T126" i="34"/>
  <c r="S126" i="34"/>
  <c r="T125" i="34"/>
  <c r="S125" i="34"/>
  <c r="U125" i="34" s="1"/>
  <c r="T124" i="34"/>
  <c r="S124" i="34"/>
  <c r="T123" i="34"/>
  <c r="S123" i="34"/>
  <c r="U122" i="34"/>
  <c r="T122" i="34"/>
  <c r="S122" i="34"/>
  <c r="T121" i="34"/>
  <c r="S121" i="34"/>
  <c r="T120" i="34"/>
  <c r="S120" i="34"/>
  <c r="T119" i="34"/>
  <c r="S119" i="34"/>
  <c r="U119" i="34" s="1"/>
  <c r="T118" i="34"/>
  <c r="S118" i="34"/>
  <c r="T117" i="34"/>
  <c r="S117" i="34"/>
  <c r="T116" i="34"/>
  <c r="S116" i="34"/>
  <c r="T115" i="34"/>
  <c r="S115" i="34"/>
  <c r="U115" i="34" s="1"/>
  <c r="T114" i="34"/>
  <c r="S114" i="34"/>
  <c r="T113" i="34"/>
  <c r="S113" i="34"/>
  <c r="T112" i="34"/>
  <c r="S112" i="34"/>
  <c r="U112" i="34" s="1"/>
  <c r="T111" i="34"/>
  <c r="S111" i="34"/>
  <c r="U111" i="34" s="1"/>
  <c r="T110" i="34"/>
  <c r="S110" i="34"/>
  <c r="U110" i="34" s="1"/>
  <c r="T109" i="34"/>
  <c r="S109" i="34"/>
  <c r="U109" i="34" s="1"/>
  <c r="T108" i="34"/>
  <c r="S108" i="34"/>
  <c r="T107" i="34"/>
  <c r="S107" i="34"/>
  <c r="U107" i="34"/>
  <c r="U106" i="34"/>
  <c r="T106" i="34"/>
  <c r="S106" i="34"/>
  <c r="T105" i="34"/>
  <c r="S105" i="34"/>
  <c r="T104" i="34"/>
  <c r="S104" i="34"/>
  <c r="U104" i="34"/>
  <c r="T103" i="34"/>
  <c r="S103" i="34"/>
  <c r="T102" i="34"/>
  <c r="S102" i="34"/>
  <c r="T101" i="34"/>
  <c r="U101" i="34" s="1"/>
  <c r="S101" i="34"/>
  <c r="T100" i="34"/>
  <c r="S100" i="34"/>
  <c r="U100" i="34" s="1"/>
  <c r="T99" i="34"/>
  <c r="S99" i="34"/>
  <c r="T98" i="34"/>
  <c r="U98" i="34" s="1"/>
  <c r="S98" i="34"/>
  <c r="T97" i="34"/>
  <c r="S97" i="34"/>
  <c r="T96" i="34"/>
  <c r="S96" i="34"/>
  <c r="T95" i="34"/>
  <c r="S95" i="34"/>
  <c r="U95" i="34"/>
  <c r="T94" i="34"/>
  <c r="S94" i="34"/>
  <c r="T93" i="34"/>
  <c r="S93" i="34"/>
  <c r="U93" i="34" s="1"/>
  <c r="T92" i="34"/>
  <c r="S92" i="34"/>
  <c r="U92" i="34" s="1"/>
  <c r="T91" i="34"/>
  <c r="U91" i="34" s="1"/>
  <c r="S91" i="34"/>
  <c r="T90" i="34"/>
  <c r="S90" i="34"/>
  <c r="T89" i="34"/>
  <c r="S89" i="34"/>
  <c r="T88" i="34"/>
  <c r="S88" i="34"/>
  <c r="U88" i="34" s="1"/>
  <c r="T87" i="34"/>
  <c r="S87" i="34"/>
  <c r="U87" i="34" s="1"/>
  <c r="T86" i="34"/>
  <c r="S86" i="34"/>
  <c r="U86" i="34" s="1"/>
  <c r="T85" i="34"/>
  <c r="S85" i="34"/>
  <c r="U85" i="34" s="1"/>
  <c r="T84" i="34"/>
  <c r="S84" i="34"/>
  <c r="U84" i="34" s="1"/>
  <c r="T83" i="34"/>
  <c r="S83" i="34"/>
  <c r="U83" i="34" s="1"/>
  <c r="T82" i="34"/>
  <c r="U82" i="34" s="1"/>
  <c r="S82" i="34"/>
  <c r="T81" i="34"/>
  <c r="S81" i="34"/>
  <c r="T80" i="34"/>
  <c r="S80" i="34"/>
  <c r="T79" i="34"/>
  <c r="S79" i="34"/>
  <c r="U79" i="34" s="1"/>
  <c r="T78" i="34"/>
  <c r="S78" i="34"/>
  <c r="T77" i="34"/>
  <c r="S77" i="34"/>
  <c r="U77" i="34" s="1"/>
  <c r="T76" i="34"/>
  <c r="S76" i="34"/>
  <c r="T75" i="34"/>
  <c r="S75" i="34"/>
  <c r="U75" i="34" s="1"/>
  <c r="T74" i="34"/>
  <c r="S74" i="34"/>
  <c r="T73" i="34"/>
  <c r="S73" i="34"/>
  <c r="U73" i="34" s="1"/>
  <c r="T72" i="34"/>
  <c r="S72" i="34"/>
  <c r="T71" i="34"/>
  <c r="S71" i="34"/>
  <c r="U71" i="34" s="1"/>
  <c r="T70" i="34"/>
  <c r="S70" i="34"/>
  <c r="T69" i="34"/>
  <c r="S69" i="34"/>
  <c r="T68" i="34"/>
  <c r="U68" i="34" s="1"/>
  <c r="S68" i="34"/>
  <c r="T67" i="34"/>
  <c r="S67" i="34"/>
  <c r="U67" i="34" s="1"/>
  <c r="T66" i="34"/>
  <c r="S66" i="34"/>
  <c r="T65" i="34"/>
  <c r="S65" i="34"/>
  <c r="U65" i="34" s="1"/>
  <c r="T64" i="34"/>
  <c r="U64" i="34" s="1"/>
  <c r="S64" i="34"/>
  <c r="T63" i="34"/>
  <c r="S63" i="34"/>
  <c r="U63" i="34" s="1"/>
  <c r="T62" i="34"/>
  <c r="S62" i="34"/>
  <c r="T61" i="34"/>
  <c r="S61" i="34"/>
  <c r="U61" i="34" s="1"/>
  <c r="T60" i="34"/>
  <c r="U60" i="34" s="1"/>
  <c r="S60" i="34"/>
  <c r="T59" i="34"/>
  <c r="S59" i="34"/>
  <c r="T58" i="34"/>
  <c r="S58" i="34"/>
  <c r="T57" i="34"/>
  <c r="S57" i="34"/>
  <c r="T56" i="34"/>
  <c r="S56" i="34"/>
  <c r="T55" i="34"/>
  <c r="S55" i="34"/>
  <c r="U55" i="34" s="1"/>
  <c r="T54" i="34"/>
  <c r="S54" i="34"/>
  <c r="T53" i="34"/>
  <c r="S53" i="34"/>
  <c r="U53" i="34" s="1"/>
  <c r="T52" i="34"/>
  <c r="S52" i="34"/>
  <c r="T51" i="34"/>
  <c r="S51" i="34"/>
  <c r="U51" i="34" s="1"/>
  <c r="T50" i="34"/>
  <c r="S50" i="34"/>
  <c r="T49" i="34"/>
  <c r="S49" i="34"/>
  <c r="T48" i="34"/>
  <c r="U48" i="34" s="1"/>
  <c r="S48" i="34"/>
  <c r="T47" i="34"/>
  <c r="S47" i="34"/>
  <c r="U47" i="34" s="1"/>
  <c r="T46" i="34"/>
  <c r="S46" i="34"/>
  <c r="U46" i="34" s="1"/>
  <c r="T45" i="34"/>
  <c r="S45" i="34"/>
  <c r="T44" i="34"/>
  <c r="U44" i="34" s="1"/>
  <c r="S44" i="34"/>
  <c r="T43" i="34"/>
  <c r="S43" i="34"/>
  <c r="U43" i="34" s="1"/>
  <c r="T42" i="34"/>
  <c r="S42" i="34"/>
  <c r="T41" i="34"/>
  <c r="S41" i="34"/>
  <c r="U41" i="34" s="1"/>
  <c r="T40" i="34"/>
  <c r="U40" i="34" s="1"/>
  <c r="S40" i="34"/>
  <c r="T39" i="34"/>
  <c r="S39" i="34"/>
  <c r="T38" i="34"/>
  <c r="S38" i="34"/>
  <c r="T37" i="34"/>
  <c r="S37" i="34"/>
  <c r="U37" i="34" s="1"/>
  <c r="T36" i="34"/>
  <c r="S36" i="34"/>
  <c r="T35" i="34"/>
  <c r="S35" i="34"/>
  <c r="U35" i="34" s="1"/>
  <c r="T34" i="34"/>
  <c r="S34" i="34"/>
  <c r="T33" i="34"/>
  <c r="S33" i="34"/>
  <c r="T32" i="34"/>
  <c r="S32" i="34"/>
  <c r="T31" i="34"/>
  <c r="S31" i="34"/>
  <c r="U31" i="34" s="1"/>
  <c r="T30" i="34"/>
  <c r="S30" i="34"/>
  <c r="T29" i="34"/>
  <c r="S29" i="34"/>
  <c r="T28" i="34"/>
  <c r="U28" i="34" s="1"/>
  <c r="S28" i="34"/>
  <c r="T27" i="34"/>
  <c r="S27" i="34"/>
  <c r="U27" i="34" s="1"/>
  <c r="T26" i="34"/>
  <c r="S26" i="34"/>
  <c r="T25" i="34"/>
  <c r="S25" i="34"/>
  <c r="U25" i="34" s="1"/>
  <c r="T24" i="34"/>
  <c r="U24" i="34" s="1"/>
  <c r="S24" i="34"/>
  <c r="T23" i="34"/>
  <c r="S23" i="34"/>
  <c r="U23" i="34" s="1"/>
  <c r="T22" i="34"/>
  <c r="S22" i="34"/>
  <c r="U22" i="34" s="1"/>
  <c r="T21" i="34"/>
  <c r="S21" i="34"/>
  <c r="T20" i="34"/>
  <c r="U20" i="34" s="1"/>
  <c r="S20" i="34"/>
  <c r="T19" i="34"/>
  <c r="S19" i="34"/>
  <c r="T18" i="34"/>
  <c r="S18" i="34"/>
  <c r="T17" i="34"/>
  <c r="S17" i="34"/>
  <c r="U17" i="34" s="1"/>
  <c r="T16" i="34"/>
  <c r="S16" i="34"/>
  <c r="T15" i="34"/>
  <c r="S15" i="34"/>
  <c r="U15" i="34" s="1"/>
  <c r="T14" i="34"/>
  <c r="S14" i="34"/>
  <c r="T13" i="34"/>
  <c r="S13" i="34"/>
  <c r="U13" i="34" s="1"/>
  <c r="T12" i="34"/>
  <c r="S12" i="34"/>
  <c r="U12" i="34" s="1"/>
  <c r="T11" i="34"/>
  <c r="S11" i="34"/>
  <c r="U11" i="34" s="1"/>
  <c r="T10" i="34"/>
  <c r="S10" i="34"/>
  <c r="T9" i="34"/>
  <c r="S9" i="34"/>
  <c r="U9" i="34" s="1"/>
  <c r="T8" i="34"/>
  <c r="S8" i="34"/>
  <c r="U8" i="34" s="1"/>
  <c r="T7" i="34"/>
  <c r="S7" i="34"/>
  <c r="U7" i="34" s="1"/>
  <c r="T6" i="34"/>
  <c r="S6" i="34"/>
  <c r="U6" i="34" s="1"/>
  <c r="T5" i="34"/>
  <c r="S5" i="34"/>
  <c r="S6" i="35"/>
  <c r="T6" i="35"/>
  <c r="S7" i="35"/>
  <c r="T7" i="35"/>
  <c r="S8" i="35"/>
  <c r="T8" i="35"/>
  <c r="S9" i="35"/>
  <c r="T9" i="35"/>
  <c r="S10" i="35"/>
  <c r="T10" i="35"/>
  <c r="S11" i="35"/>
  <c r="T11" i="35"/>
  <c r="S12" i="35"/>
  <c r="T12" i="35"/>
  <c r="S13" i="35"/>
  <c r="T13" i="35"/>
  <c r="S14" i="35"/>
  <c r="T14" i="35"/>
  <c r="S15" i="35"/>
  <c r="T15" i="35"/>
  <c r="S16" i="35"/>
  <c r="T16" i="35"/>
  <c r="S17" i="35"/>
  <c r="U17" i="35"/>
  <c r="T17" i="35"/>
  <c r="S18" i="35"/>
  <c r="T18" i="35"/>
  <c r="S19" i="35"/>
  <c r="T19" i="35"/>
  <c r="S20" i="35"/>
  <c r="T20" i="35"/>
  <c r="S21" i="35"/>
  <c r="T21" i="35"/>
  <c r="S22" i="35"/>
  <c r="T22" i="35"/>
  <c r="S23" i="35"/>
  <c r="U23" i="35" s="1"/>
  <c r="T23" i="35"/>
  <c r="S24" i="35"/>
  <c r="T24" i="35"/>
  <c r="S25" i="35"/>
  <c r="T25" i="35"/>
  <c r="S26" i="35"/>
  <c r="T26" i="35"/>
  <c r="S27" i="35"/>
  <c r="T27" i="35"/>
  <c r="S28" i="35"/>
  <c r="T28" i="35"/>
  <c r="S29" i="35"/>
  <c r="T29" i="35"/>
  <c r="S30" i="35"/>
  <c r="T30" i="35"/>
  <c r="S31" i="35"/>
  <c r="T31" i="35"/>
  <c r="S32" i="35"/>
  <c r="T32" i="35"/>
  <c r="S33" i="35"/>
  <c r="T33" i="35"/>
  <c r="S34" i="35"/>
  <c r="T34" i="35"/>
  <c r="S35" i="35"/>
  <c r="T35" i="35"/>
  <c r="S36" i="35"/>
  <c r="T36" i="35"/>
  <c r="S37" i="35"/>
  <c r="T37" i="35"/>
  <c r="S38" i="35"/>
  <c r="T38" i="35"/>
  <c r="S39" i="35"/>
  <c r="T39" i="35"/>
  <c r="S40" i="35"/>
  <c r="T40" i="35"/>
  <c r="S41" i="35"/>
  <c r="U41" i="35" s="1"/>
  <c r="T41" i="35"/>
  <c r="S42" i="35"/>
  <c r="T42" i="35"/>
  <c r="S43" i="35"/>
  <c r="T43" i="35"/>
  <c r="S44" i="35"/>
  <c r="T44" i="35"/>
  <c r="S45" i="35"/>
  <c r="T45" i="35"/>
  <c r="S46" i="35"/>
  <c r="T46" i="35"/>
  <c r="S47" i="35"/>
  <c r="T47" i="35"/>
  <c r="S48" i="35"/>
  <c r="T48" i="35"/>
  <c r="S49" i="35"/>
  <c r="T49" i="35"/>
  <c r="S50" i="35"/>
  <c r="T50" i="35"/>
  <c r="S51" i="35"/>
  <c r="T51" i="35"/>
  <c r="S52" i="35"/>
  <c r="T52" i="35"/>
  <c r="S53" i="35"/>
  <c r="T53" i="35"/>
  <c r="S54" i="35"/>
  <c r="T54" i="35"/>
  <c r="S55" i="35"/>
  <c r="T55" i="35"/>
  <c r="S56" i="35"/>
  <c r="T56" i="35"/>
  <c r="S57" i="35"/>
  <c r="T57" i="35"/>
  <c r="S58" i="35"/>
  <c r="T58" i="35"/>
  <c r="S59" i="35"/>
  <c r="T59" i="35"/>
  <c r="S60" i="35"/>
  <c r="T60" i="35"/>
  <c r="S61" i="35"/>
  <c r="T61" i="35"/>
  <c r="S62" i="35"/>
  <c r="T62" i="35"/>
  <c r="S63" i="35"/>
  <c r="T63" i="35"/>
  <c r="S64" i="35"/>
  <c r="T64" i="35"/>
  <c r="S65" i="35"/>
  <c r="U65" i="35"/>
  <c r="T65" i="35"/>
  <c r="S66" i="35"/>
  <c r="T66" i="35"/>
  <c r="S67" i="35"/>
  <c r="T67" i="35"/>
  <c r="S68" i="35"/>
  <c r="T68" i="35"/>
  <c r="S69" i="35"/>
  <c r="T69" i="35"/>
  <c r="S70" i="35"/>
  <c r="T70" i="35"/>
  <c r="S71" i="35"/>
  <c r="T71" i="35"/>
  <c r="S72" i="35"/>
  <c r="T72" i="35"/>
  <c r="S73" i="35"/>
  <c r="T73" i="35"/>
  <c r="S74" i="35"/>
  <c r="T74" i="35"/>
  <c r="S75" i="35"/>
  <c r="T75" i="35"/>
  <c r="S76" i="35"/>
  <c r="T76" i="35"/>
  <c r="S77" i="35"/>
  <c r="T77" i="35"/>
  <c r="S78" i="35"/>
  <c r="T78" i="35"/>
  <c r="S79" i="35"/>
  <c r="T79" i="35"/>
  <c r="S80" i="35"/>
  <c r="T80" i="35"/>
  <c r="S81" i="35"/>
  <c r="T81" i="35"/>
  <c r="S82" i="35"/>
  <c r="T82" i="35"/>
  <c r="S83" i="35"/>
  <c r="T83" i="35"/>
  <c r="S84" i="35"/>
  <c r="T84" i="35"/>
  <c r="S85" i="35"/>
  <c r="T85" i="35"/>
  <c r="S86" i="35"/>
  <c r="T86" i="35"/>
  <c r="S87" i="35"/>
  <c r="T87" i="35"/>
  <c r="S88" i="35"/>
  <c r="T88" i="35"/>
  <c r="S89" i="35"/>
  <c r="T89" i="35"/>
  <c r="S90" i="35"/>
  <c r="T90" i="35"/>
  <c r="S91" i="35"/>
  <c r="T91" i="35"/>
  <c r="S92" i="35"/>
  <c r="T92" i="35"/>
  <c r="S93" i="35"/>
  <c r="T93" i="35"/>
  <c r="S94" i="35"/>
  <c r="T94" i="35"/>
  <c r="S95" i="35"/>
  <c r="U95" i="35" s="1"/>
  <c r="T95" i="35"/>
  <c r="S96" i="35"/>
  <c r="T96" i="35"/>
  <c r="S97" i="35"/>
  <c r="T97" i="35"/>
  <c r="S98" i="35"/>
  <c r="T98" i="35"/>
  <c r="S99" i="35"/>
  <c r="T99" i="35"/>
  <c r="S100" i="35"/>
  <c r="T100" i="35"/>
  <c r="S101" i="35"/>
  <c r="T101" i="35"/>
  <c r="S102" i="35"/>
  <c r="T102" i="35"/>
  <c r="S103" i="35"/>
  <c r="T103" i="35"/>
  <c r="S104" i="35"/>
  <c r="T104" i="35"/>
  <c r="S105" i="35"/>
  <c r="T105" i="35"/>
  <c r="S106" i="35"/>
  <c r="T106" i="35"/>
  <c r="S107" i="35"/>
  <c r="U107" i="35" s="1"/>
  <c r="T107" i="35"/>
  <c r="S108" i="35"/>
  <c r="T108" i="35"/>
  <c r="S109" i="35"/>
  <c r="T109" i="35"/>
  <c r="S110" i="35"/>
  <c r="T110" i="35"/>
  <c r="S111" i="35"/>
  <c r="T111" i="35"/>
  <c r="S112" i="35"/>
  <c r="T112" i="35"/>
  <c r="S113" i="35"/>
  <c r="T113" i="35"/>
  <c r="S114" i="35"/>
  <c r="T114" i="35"/>
  <c r="S115" i="35"/>
  <c r="T115" i="35"/>
  <c r="S116" i="35"/>
  <c r="T116" i="35"/>
  <c r="S117" i="35"/>
  <c r="T117" i="35"/>
  <c r="S118" i="35"/>
  <c r="T118" i="35"/>
  <c r="S119" i="35"/>
  <c r="T119" i="35"/>
  <c r="S120" i="35"/>
  <c r="T120" i="35"/>
  <c r="S121" i="35"/>
  <c r="T121" i="35"/>
  <c r="S122" i="35"/>
  <c r="T122" i="35"/>
  <c r="S123" i="35"/>
  <c r="T123" i="35"/>
  <c r="S124" i="35"/>
  <c r="T124" i="35"/>
  <c r="S125" i="35"/>
  <c r="T125" i="35"/>
  <c r="S126" i="35"/>
  <c r="T126" i="35"/>
  <c r="S127" i="35"/>
  <c r="T127" i="35"/>
  <c r="S128" i="35"/>
  <c r="T128" i="35"/>
  <c r="S129" i="35"/>
  <c r="T129" i="35"/>
  <c r="S130" i="35"/>
  <c r="T130" i="35"/>
  <c r="S131" i="35"/>
  <c r="T131" i="35"/>
  <c r="S132" i="35"/>
  <c r="T132" i="35"/>
  <c r="S133" i="35"/>
  <c r="T133" i="35"/>
  <c r="S134" i="35"/>
  <c r="T134" i="35"/>
  <c r="S135" i="35"/>
  <c r="T135" i="35"/>
  <c r="S136" i="35"/>
  <c r="T136" i="35"/>
  <c r="S137" i="35"/>
  <c r="U137" i="35" s="1"/>
  <c r="T137" i="35"/>
  <c r="S138" i="35"/>
  <c r="T138" i="35"/>
  <c r="S139" i="35"/>
  <c r="T139" i="35"/>
  <c r="S140" i="35"/>
  <c r="T140" i="35"/>
  <c r="S141" i="35"/>
  <c r="T141" i="35"/>
  <c r="S142" i="35"/>
  <c r="T142" i="35"/>
  <c r="S143" i="35"/>
  <c r="T143" i="35"/>
  <c r="S144" i="35"/>
  <c r="T144" i="35"/>
  <c r="S145" i="35"/>
  <c r="T145" i="35"/>
  <c r="S146" i="35"/>
  <c r="T146" i="35"/>
  <c r="S147" i="35"/>
  <c r="T147" i="35"/>
  <c r="S148" i="35"/>
  <c r="T148" i="35"/>
  <c r="S149" i="35"/>
  <c r="U149" i="35"/>
  <c r="T149" i="35"/>
  <c r="S150" i="35"/>
  <c r="T150" i="35"/>
  <c r="S151" i="35"/>
  <c r="T151" i="35"/>
  <c r="S152" i="35"/>
  <c r="T152" i="35"/>
  <c r="S153" i="35"/>
  <c r="T153" i="35"/>
  <c r="S154" i="35"/>
  <c r="T154" i="35"/>
  <c r="S155" i="35"/>
  <c r="T155" i="35"/>
  <c r="S156" i="35"/>
  <c r="T156" i="35"/>
  <c r="S157" i="35"/>
  <c r="T157" i="35"/>
  <c r="S158" i="35"/>
  <c r="T158" i="35"/>
  <c r="S159" i="35"/>
  <c r="T159" i="35"/>
  <c r="S160" i="35"/>
  <c r="T160" i="35"/>
  <c r="S161" i="35"/>
  <c r="T161" i="35"/>
  <c r="S162" i="35"/>
  <c r="T162" i="35"/>
  <c r="S163" i="35"/>
  <c r="T163" i="35"/>
  <c r="S164" i="35"/>
  <c r="T164" i="35"/>
  <c r="S165" i="35"/>
  <c r="T165" i="35"/>
  <c r="S166" i="35"/>
  <c r="T166" i="35"/>
  <c r="S167" i="35"/>
  <c r="T167" i="35"/>
  <c r="S168" i="35"/>
  <c r="T168" i="35"/>
  <c r="S169" i="35"/>
  <c r="U169" i="35" s="1"/>
  <c r="T169" i="35"/>
  <c r="S170" i="35"/>
  <c r="T170" i="35"/>
  <c r="S171" i="35"/>
  <c r="T171" i="35"/>
  <c r="S172" i="35"/>
  <c r="T172" i="35"/>
  <c r="S173" i="35"/>
  <c r="T173" i="35"/>
  <c r="S174" i="35"/>
  <c r="T174" i="35"/>
  <c r="S175" i="35"/>
  <c r="T175" i="35"/>
  <c r="U175" i="35" s="1"/>
  <c r="S176" i="35"/>
  <c r="T176" i="35"/>
  <c r="S177" i="35"/>
  <c r="T177" i="35"/>
  <c r="S178" i="35"/>
  <c r="T178" i="35"/>
  <c r="S179" i="35"/>
  <c r="T179" i="35"/>
  <c r="S180" i="35"/>
  <c r="T180" i="35"/>
  <c r="S181" i="35"/>
  <c r="T181" i="35"/>
  <c r="S182" i="35"/>
  <c r="T182" i="35"/>
  <c r="S183" i="35"/>
  <c r="T183" i="35"/>
  <c r="S184" i="35"/>
  <c r="T184" i="35"/>
  <c r="S185" i="35"/>
  <c r="T185" i="35"/>
  <c r="S186" i="35"/>
  <c r="T186" i="35"/>
  <c r="U186" i="35" s="1"/>
  <c r="S187" i="35"/>
  <c r="T187" i="35"/>
  <c r="S188" i="35"/>
  <c r="T188" i="35"/>
  <c r="S189" i="35"/>
  <c r="T189" i="35"/>
  <c r="S190" i="35"/>
  <c r="T190" i="35"/>
  <c r="S191" i="35"/>
  <c r="T191" i="35"/>
  <c r="S192" i="35"/>
  <c r="T192" i="35"/>
  <c r="S193" i="35"/>
  <c r="T193" i="35"/>
  <c r="S194" i="35"/>
  <c r="T194" i="35"/>
  <c r="S195" i="35"/>
  <c r="T195" i="35"/>
  <c r="S196" i="35"/>
  <c r="T196" i="35"/>
  <c r="S197" i="35"/>
  <c r="T197" i="35"/>
  <c r="S198" i="35"/>
  <c r="T198" i="35"/>
  <c r="S199" i="35"/>
  <c r="T199" i="35"/>
  <c r="U199" i="35" s="1"/>
  <c r="S200" i="35"/>
  <c r="T200" i="35"/>
  <c r="S201" i="35"/>
  <c r="T201" i="35"/>
  <c r="S202" i="35"/>
  <c r="T202" i="35"/>
  <c r="S203" i="35"/>
  <c r="T203" i="35"/>
  <c r="S204" i="35"/>
  <c r="T204" i="35"/>
  <c r="S205" i="35"/>
  <c r="T205" i="35"/>
  <c r="S206" i="35"/>
  <c r="T206" i="35"/>
  <c r="S207" i="35"/>
  <c r="T207" i="35"/>
  <c r="S208" i="35"/>
  <c r="T208" i="35"/>
  <c r="S209" i="35"/>
  <c r="T209" i="35"/>
  <c r="S210" i="35"/>
  <c r="T210" i="35"/>
  <c r="S211" i="35"/>
  <c r="U211" i="35"/>
  <c r="T211" i="35"/>
  <c r="S212" i="35"/>
  <c r="T212" i="35"/>
  <c r="S213" i="35"/>
  <c r="T213" i="35"/>
  <c r="S214" i="35"/>
  <c r="T214" i="35"/>
  <c r="S215" i="35"/>
  <c r="T215" i="35"/>
  <c r="S216" i="35"/>
  <c r="T216" i="35"/>
  <c r="S217" i="35"/>
  <c r="T217" i="35"/>
  <c r="S218" i="35"/>
  <c r="T218" i="35"/>
  <c r="S219" i="35"/>
  <c r="T219" i="35"/>
  <c r="S220" i="35"/>
  <c r="T220" i="35"/>
  <c r="S221" i="35"/>
  <c r="T221" i="35"/>
  <c r="S222" i="35"/>
  <c r="T222" i="35"/>
  <c r="S223" i="35"/>
  <c r="T223" i="35"/>
  <c r="S224" i="35"/>
  <c r="T224" i="35"/>
  <c r="S225" i="35"/>
  <c r="T225" i="35"/>
  <c r="S226" i="35"/>
  <c r="T226" i="35"/>
  <c r="S227" i="35"/>
  <c r="U227" i="35" s="1"/>
  <c r="T227" i="35"/>
  <c r="S228" i="35"/>
  <c r="T228" i="35"/>
  <c r="S229" i="35"/>
  <c r="T229" i="35"/>
  <c r="S230" i="35"/>
  <c r="T230" i="35"/>
  <c r="S231" i="35"/>
  <c r="T231" i="35"/>
  <c r="S232" i="35"/>
  <c r="T232" i="35"/>
  <c r="S233" i="35"/>
  <c r="T233" i="35"/>
  <c r="S234" i="35"/>
  <c r="T234" i="35"/>
  <c r="S235" i="35"/>
  <c r="T235" i="35"/>
  <c r="S236" i="35"/>
  <c r="T236" i="35"/>
  <c r="S237" i="35"/>
  <c r="T237" i="35"/>
  <c r="S238" i="35"/>
  <c r="T238" i="35"/>
  <c r="S239" i="35"/>
  <c r="T239" i="35"/>
  <c r="S240" i="35"/>
  <c r="T240" i="35"/>
  <c r="S241" i="35"/>
  <c r="T241" i="35"/>
  <c r="S242" i="35"/>
  <c r="T242" i="35"/>
  <c r="S243" i="35"/>
  <c r="T243" i="35"/>
  <c r="S244" i="35"/>
  <c r="T244" i="35"/>
  <c r="S245" i="35"/>
  <c r="T245" i="35"/>
  <c r="S246" i="35"/>
  <c r="T246" i="35"/>
  <c r="S247" i="35"/>
  <c r="T247" i="35"/>
  <c r="S248" i="35"/>
  <c r="T248" i="35"/>
  <c r="S249" i="35"/>
  <c r="T249" i="35"/>
  <c r="S250" i="35"/>
  <c r="T250" i="35"/>
  <c r="S251" i="35"/>
  <c r="U251" i="35" s="1"/>
  <c r="T251" i="35"/>
  <c r="S252" i="35"/>
  <c r="T252" i="35"/>
  <c r="S253" i="35"/>
  <c r="T253" i="35"/>
  <c r="S254" i="35"/>
  <c r="T254" i="35"/>
  <c r="S255" i="35"/>
  <c r="T255" i="35"/>
  <c r="S256" i="35"/>
  <c r="T256" i="35"/>
  <c r="S257" i="35"/>
  <c r="U257" i="35" s="1"/>
  <c r="T257" i="35"/>
  <c r="S258" i="35"/>
  <c r="T258" i="35"/>
  <c r="S259" i="35"/>
  <c r="T259" i="35"/>
  <c r="S260" i="35"/>
  <c r="T260" i="35"/>
  <c r="S261" i="35"/>
  <c r="T261" i="35"/>
  <c r="S262" i="35"/>
  <c r="T262" i="35"/>
  <c r="S263" i="35"/>
  <c r="U263" i="35" s="1"/>
  <c r="T263" i="35"/>
  <c r="S264" i="35"/>
  <c r="T264" i="35"/>
  <c r="S265" i="35"/>
  <c r="T265" i="35"/>
  <c r="S266" i="35"/>
  <c r="T266" i="35"/>
  <c r="S267" i="35"/>
  <c r="T267" i="35"/>
  <c r="S268" i="35"/>
  <c r="T268" i="35"/>
  <c r="S269" i="35"/>
  <c r="T269" i="35"/>
  <c r="S270" i="35"/>
  <c r="T270" i="35"/>
  <c r="S271" i="35"/>
  <c r="T271" i="35"/>
  <c r="S272" i="35"/>
  <c r="T272" i="35"/>
  <c r="S273" i="35"/>
  <c r="T273" i="35"/>
  <c r="S274" i="35"/>
  <c r="T274" i="35"/>
  <c r="S275" i="35"/>
  <c r="U275" i="35" s="1"/>
  <c r="T275" i="35"/>
  <c r="S276" i="35"/>
  <c r="T276" i="35"/>
  <c r="S277" i="35"/>
  <c r="T277" i="35"/>
  <c r="S278" i="35"/>
  <c r="T278" i="35"/>
  <c r="S279" i="35"/>
  <c r="T279" i="35"/>
  <c r="S280" i="35"/>
  <c r="T280" i="35"/>
  <c r="S281" i="35"/>
  <c r="T281" i="35"/>
  <c r="U281" i="35" s="1"/>
  <c r="S282" i="35"/>
  <c r="T282" i="35"/>
  <c r="S283" i="35"/>
  <c r="T283" i="35"/>
  <c r="S284" i="35"/>
  <c r="T284" i="35"/>
  <c r="S285" i="35"/>
  <c r="T285" i="35"/>
  <c r="S286" i="35"/>
  <c r="T286" i="35"/>
  <c r="S287" i="35"/>
  <c r="U287" i="35" s="1"/>
  <c r="T287" i="35"/>
  <c r="S288" i="35"/>
  <c r="T288" i="35"/>
  <c r="S289" i="35"/>
  <c r="T289" i="35"/>
  <c r="S290" i="35"/>
  <c r="T290" i="35"/>
  <c r="S291" i="35"/>
  <c r="T291" i="35"/>
  <c r="S292" i="35"/>
  <c r="T292" i="35"/>
  <c r="S293" i="35"/>
  <c r="T293" i="35"/>
  <c r="S294" i="35"/>
  <c r="T294" i="35"/>
  <c r="S295" i="35"/>
  <c r="T295" i="35"/>
  <c r="S296" i="35"/>
  <c r="T296" i="35"/>
  <c r="S297" i="35"/>
  <c r="T297" i="35"/>
  <c r="S298" i="35"/>
  <c r="T298" i="35"/>
  <c r="S299" i="35"/>
  <c r="U299" i="35"/>
  <c r="T299" i="35"/>
  <c r="S300" i="35"/>
  <c r="T300" i="35"/>
  <c r="S301" i="35"/>
  <c r="T301" i="35"/>
  <c r="S302" i="35"/>
  <c r="T302" i="35"/>
  <c r="S303" i="35"/>
  <c r="T303" i="35"/>
  <c r="S304" i="35"/>
  <c r="T304" i="35"/>
  <c r="S305" i="35"/>
  <c r="U305" i="35" s="1"/>
  <c r="T305" i="35"/>
  <c r="S306" i="35"/>
  <c r="T306" i="35"/>
  <c r="S307" i="35"/>
  <c r="T307" i="35"/>
  <c r="S308" i="35"/>
  <c r="T308" i="35"/>
  <c r="S309" i="35"/>
  <c r="T309" i="35"/>
  <c r="S310" i="35"/>
  <c r="T310" i="35"/>
  <c r="S311" i="35"/>
  <c r="T311" i="35"/>
  <c r="S312" i="35"/>
  <c r="T312" i="35"/>
  <c r="S313" i="35"/>
  <c r="T313" i="35"/>
  <c r="S314" i="35"/>
  <c r="T314" i="35"/>
  <c r="S315" i="35"/>
  <c r="T315" i="35"/>
  <c r="S316" i="35"/>
  <c r="U316" i="35" s="1"/>
  <c r="T316" i="35"/>
  <c r="S317" i="35"/>
  <c r="T317" i="35"/>
  <c r="U317" i="35" s="1"/>
  <c r="S318" i="35"/>
  <c r="T318" i="35"/>
  <c r="S319" i="35"/>
  <c r="T319" i="35"/>
  <c r="S320" i="35"/>
  <c r="T320" i="35"/>
  <c r="S321" i="35"/>
  <c r="T321" i="35"/>
  <c r="S322" i="35"/>
  <c r="T322" i="35"/>
  <c r="S323" i="35"/>
  <c r="T323" i="35"/>
  <c r="S324" i="35"/>
  <c r="T324" i="35"/>
  <c r="S325" i="35"/>
  <c r="T325" i="35"/>
  <c r="S326" i="35"/>
  <c r="T326" i="35"/>
  <c r="S327" i="35"/>
  <c r="T327" i="35"/>
  <c r="S328" i="35"/>
  <c r="T328" i="35"/>
  <c r="S329" i="35"/>
  <c r="U329" i="35" s="1"/>
  <c r="T329" i="35"/>
  <c r="S330" i="35"/>
  <c r="T330" i="35"/>
  <c r="S331" i="35"/>
  <c r="T331" i="35"/>
  <c r="S332" i="35"/>
  <c r="T332" i="35"/>
  <c r="S333" i="35"/>
  <c r="T333" i="35"/>
  <c r="S334" i="35"/>
  <c r="T334" i="35"/>
  <c r="S335" i="35"/>
  <c r="T335" i="35"/>
  <c r="S336" i="35"/>
  <c r="T336" i="35"/>
  <c r="S337" i="35"/>
  <c r="T337" i="35"/>
  <c r="S338" i="35"/>
  <c r="T338" i="35"/>
  <c r="S339" i="35"/>
  <c r="T339" i="35"/>
  <c r="S340" i="35"/>
  <c r="T340" i="35"/>
  <c r="S341" i="35"/>
  <c r="U341" i="35" s="1"/>
  <c r="T341" i="35"/>
  <c r="S342" i="35"/>
  <c r="T342" i="35"/>
  <c r="S343" i="35"/>
  <c r="U343" i="35"/>
  <c r="T343" i="35"/>
  <c r="S344" i="35"/>
  <c r="T344" i="35"/>
  <c r="S345" i="35"/>
  <c r="T345" i="35"/>
  <c r="S346" i="35"/>
  <c r="T346" i="35"/>
  <c r="S347" i="35"/>
  <c r="T347" i="35"/>
  <c r="S348" i="35"/>
  <c r="T348" i="35"/>
  <c r="S349" i="35"/>
  <c r="T349" i="35"/>
  <c r="S350" i="35"/>
  <c r="T350" i="35"/>
  <c r="S351" i="35"/>
  <c r="T351" i="35"/>
  <c r="S352" i="35"/>
  <c r="T352" i="35"/>
  <c r="S353" i="35"/>
  <c r="U353" i="35" s="1"/>
  <c r="T353" i="35"/>
  <c r="S354" i="35"/>
  <c r="T354" i="35"/>
  <c r="S355" i="35"/>
  <c r="T355" i="35"/>
  <c r="S356" i="35"/>
  <c r="T356" i="35"/>
  <c r="S357" i="35"/>
  <c r="T357" i="35"/>
  <c r="S358" i="35"/>
  <c r="T358" i="35"/>
  <c r="S359" i="35"/>
  <c r="T359" i="35"/>
  <c r="S360" i="35"/>
  <c r="T360" i="35"/>
  <c r="S361" i="35"/>
  <c r="T361" i="35"/>
  <c r="S362" i="35"/>
  <c r="T362" i="35"/>
  <c r="S363" i="35"/>
  <c r="T363" i="35"/>
  <c r="S364" i="35"/>
  <c r="T364" i="35"/>
  <c r="S365" i="35"/>
  <c r="T365" i="35"/>
  <c r="S366" i="35"/>
  <c r="T366" i="35"/>
  <c r="S367" i="35"/>
  <c r="T367" i="35"/>
  <c r="S368" i="35"/>
  <c r="T368" i="35"/>
  <c r="S369" i="35"/>
  <c r="T369" i="35"/>
  <c r="S370" i="35"/>
  <c r="T370" i="35"/>
  <c r="S371" i="35"/>
  <c r="T371" i="35"/>
  <c r="S372" i="35"/>
  <c r="T372" i="35"/>
  <c r="S373" i="35"/>
  <c r="T373" i="35"/>
  <c r="S374" i="35"/>
  <c r="T374" i="35"/>
  <c r="S375" i="35"/>
  <c r="T375" i="35"/>
  <c r="S376" i="35"/>
  <c r="T376" i="35"/>
  <c r="S377" i="35"/>
  <c r="T377" i="35"/>
  <c r="S378" i="35"/>
  <c r="T378" i="35"/>
  <c r="S379" i="35"/>
  <c r="T379" i="35"/>
  <c r="S380" i="35"/>
  <c r="T380" i="35"/>
  <c r="S381" i="35"/>
  <c r="T381" i="35"/>
  <c r="S382" i="35"/>
  <c r="T382" i="35"/>
  <c r="S383" i="35"/>
  <c r="T383" i="35"/>
  <c r="S384" i="35"/>
  <c r="T384" i="35"/>
  <c r="S385" i="35"/>
  <c r="T385" i="35"/>
  <c r="S386" i="35"/>
  <c r="T386" i="35"/>
  <c r="S387" i="35"/>
  <c r="T387" i="35"/>
  <c r="S388" i="35"/>
  <c r="T388" i="35"/>
  <c r="S389" i="35"/>
  <c r="T389" i="35"/>
  <c r="S390" i="35"/>
  <c r="T390" i="35"/>
  <c r="S391" i="35"/>
  <c r="T391" i="35"/>
  <c r="S392" i="35"/>
  <c r="T392" i="35"/>
  <c r="S393" i="35"/>
  <c r="T393" i="35"/>
  <c r="S394" i="35"/>
  <c r="T394" i="35"/>
  <c r="S395" i="35"/>
  <c r="T395" i="35"/>
  <c r="S396" i="35"/>
  <c r="T396" i="35"/>
  <c r="S397" i="35"/>
  <c r="T397" i="35"/>
  <c r="S398" i="35"/>
  <c r="T398" i="35"/>
  <c r="S399" i="35"/>
  <c r="T399" i="35"/>
  <c r="S400" i="35"/>
  <c r="T400" i="35"/>
  <c r="S401" i="35"/>
  <c r="T401" i="35"/>
  <c r="S402" i="35"/>
  <c r="T402" i="35"/>
  <c r="S403" i="35"/>
  <c r="T403" i="35"/>
  <c r="S404" i="35"/>
  <c r="T404" i="35"/>
  <c r="S405" i="35"/>
  <c r="T405" i="35"/>
  <c r="S406" i="35"/>
  <c r="T406" i="35"/>
  <c r="S407" i="35"/>
  <c r="T407" i="35"/>
  <c r="S408" i="35"/>
  <c r="T408" i="35"/>
  <c r="S409" i="35"/>
  <c r="T409" i="35"/>
  <c r="S410" i="35"/>
  <c r="T410" i="35"/>
  <c r="S411" i="35"/>
  <c r="T411" i="35"/>
  <c r="S412" i="35"/>
  <c r="T412" i="35"/>
  <c r="S413" i="35"/>
  <c r="T413" i="35"/>
  <c r="S414" i="35"/>
  <c r="T414" i="35"/>
  <c r="S415" i="35"/>
  <c r="T415" i="35"/>
  <c r="T5" i="35"/>
  <c r="S5" i="35"/>
  <c r="U5" i="35" s="1"/>
  <c r="W190" i="11"/>
  <c r="W227" i="11"/>
  <c r="W251" i="11"/>
  <c r="W287" i="11"/>
  <c r="W312" i="11"/>
  <c r="W128" i="11"/>
  <c r="W152" i="11"/>
  <c r="W164" i="11"/>
  <c r="Q172" i="35"/>
  <c r="P418" i="35"/>
  <c r="O418" i="35"/>
  <c r="N418" i="35"/>
  <c r="M418" i="35"/>
  <c r="L418" i="35"/>
  <c r="K418" i="35"/>
  <c r="J418" i="35"/>
  <c r="I418" i="35"/>
  <c r="H418" i="35"/>
  <c r="G418" i="35"/>
  <c r="F418" i="35"/>
  <c r="E418" i="35"/>
  <c r="D418" i="35"/>
  <c r="C418" i="35"/>
  <c r="P416" i="35"/>
  <c r="O416" i="35"/>
  <c r="N416" i="35"/>
  <c r="M416" i="35"/>
  <c r="L416" i="35"/>
  <c r="K416" i="35"/>
  <c r="J416" i="35"/>
  <c r="I416" i="35"/>
  <c r="H416" i="35"/>
  <c r="G416" i="35"/>
  <c r="F416" i="35"/>
  <c r="E416" i="35"/>
  <c r="D416" i="35"/>
  <c r="C416" i="35"/>
  <c r="Q415" i="35"/>
  <c r="Q414" i="35"/>
  <c r="Q413" i="35"/>
  <c r="Q412" i="35"/>
  <c r="Q411" i="35"/>
  <c r="Q410" i="35"/>
  <c r="Q409" i="35"/>
  <c r="Q408" i="35"/>
  <c r="Q407" i="35"/>
  <c r="Q406" i="35"/>
  <c r="Q405" i="35"/>
  <c r="Q404" i="35"/>
  <c r="Q403" i="35"/>
  <c r="Q402" i="35"/>
  <c r="Q401" i="35"/>
  <c r="Q400" i="35"/>
  <c r="Q399" i="35"/>
  <c r="Q398" i="35"/>
  <c r="Q397" i="35"/>
  <c r="Q396" i="35"/>
  <c r="Q395" i="35"/>
  <c r="Q394" i="35"/>
  <c r="Q393" i="35"/>
  <c r="Q392" i="35"/>
  <c r="Q391" i="35"/>
  <c r="Y390" i="11"/>
  <c r="Q390" i="35"/>
  <c r="Q389" i="35"/>
  <c r="Q388" i="35"/>
  <c r="Q387" i="35"/>
  <c r="Q386" i="35"/>
  <c r="Q385" i="35"/>
  <c r="Q384" i="35"/>
  <c r="Q383" i="35"/>
  <c r="Q382" i="35"/>
  <c r="Q381" i="35"/>
  <c r="Q380" i="35"/>
  <c r="Q379" i="35"/>
  <c r="Q378" i="35"/>
  <c r="Q377" i="35"/>
  <c r="Q376" i="35"/>
  <c r="Q375" i="35"/>
  <c r="Q374" i="35"/>
  <c r="Q373" i="35"/>
  <c r="Q372" i="35"/>
  <c r="Q371" i="35"/>
  <c r="Q370" i="35"/>
  <c r="Y370" i="11" s="1"/>
  <c r="Q369" i="35"/>
  <c r="Q368" i="35"/>
  <c r="Q367" i="35"/>
  <c r="Q366" i="35"/>
  <c r="Q365" i="35"/>
  <c r="Q364" i="35"/>
  <c r="Q363" i="35"/>
  <c r="Q362" i="35"/>
  <c r="Q361" i="35"/>
  <c r="Q360" i="35"/>
  <c r="Y360" i="11" s="1"/>
  <c r="Q359" i="35"/>
  <c r="Q358" i="35"/>
  <c r="Q357" i="35"/>
  <c r="Q356" i="35"/>
  <c r="Q355" i="35"/>
  <c r="Q354" i="35"/>
  <c r="Q353" i="35"/>
  <c r="Q352" i="35"/>
  <c r="Q351" i="35"/>
  <c r="Q350" i="35"/>
  <c r="Q349" i="35"/>
  <c r="Q348" i="35"/>
  <c r="Q347" i="35"/>
  <c r="Q346" i="35"/>
  <c r="Q345" i="35"/>
  <c r="Q344" i="35"/>
  <c r="Q343" i="35"/>
  <c r="Q342" i="35"/>
  <c r="Q341" i="35"/>
  <c r="Q340" i="35"/>
  <c r="Q339" i="35"/>
  <c r="Q338" i="35"/>
  <c r="Q337" i="35"/>
  <c r="Q336" i="35"/>
  <c r="Q335" i="35"/>
  <c r="Q334" i="35"/>
  <c r="Q333" i="35"/>
  <c r="Q332" i="35"/>
  <c r="Q331" i="35"/>
  <c r="Q330" i="35"/>
  <c r="Q329" i="35"/>
  <c r="Q328" i="35"/>
  <c r="Q327" i="35"/>
  <c r="Q326" i="35"/>
  <c r="Q325" i="35"/>
  <c r="Q324" i="35"/>
  <c r="Y324" i="11" s="1"/>
  <c r="Q323" i="35"/>
  <c r="Q322" i="35"/>
  <c r="Q321" i="35"/>
  <c r="Q320" i="35"/>
  <c r="Q319" i="35"/>
  <c r="Q318" i="35"/>
  <c r="Q317" i="35"/>
  <c r="Q316" i="35"/>
  <c r="Q315" i="35"/>
  <c r="Q314" i="35"/>
  <c r="Y314" i="11" s="1"/>
  <c r="Q313" i="35"/>
  <c r="Q312" i="35"/>
  <c r="Q311" i="35"/>
  <c r="Q310" i="35"/>
  <c r="Q309" i="35"/>
  <c r="Q308" i="35"/>
  <c r="Q307" i="35"/>
  <c r="Q306" i="35"/>
  <c r="Q305" i="35"/>
  <c r="Q304" i="35"/>
  <c r="Q303" i="35"/>
  <c r="Q302" i="35"/>
  <c r="Q301" i="35"/>
  <c r="Q300" i="35"/>
  <c r="Q299" i="35"/>
  <c r="Y298" i="11" s="1"/>
  <c r="Q298" i="35"/>
  <c r="Y297" i="11"/>
  <c r="Q297" i="35"/>
  <c r="Y296" i="11" s="1"/>
  <c r="Q296" i="35"/>
  <c r="Q295" i="35"/>
  <c r="Y294" i="11" s="1"/>
  <c r="Q294" i="35"/>
  <c r="Q293" i="35"/>
  <c r="Q292" i="35"/>
  <c r="Q291" i="35"/>
  <c r="Q290" i="35"/>
  <c r="Q289" i="35"/>
  <c r="Q288" i="35"/>
  <c r="Q287" i="35"/>
  <c r="Q286" i="35"/>
  <c r="Q285" i="35"/>
  <c r="Y284" i="11" s="1"/>
  <c r="Q284" i="35"/>
  <c r="Q283" i="35"/>
  <c r="Q282" i="35"/>
  <c r="Q281" i="35"/>
  <c r="Q280" i="35"/>
  <c r="Q279" i="35"/>
  <c r="Q278" i="35"/>
  <c r="Q277" i="35"/>
  <c r="Y276" i="11" s="1"/>
  <c r="Q276" i="35"/>
  <c r="Q275" i="35"/>
  <c r="Y274" i="11"/>
  <c r="Q274" i="35"/>
  <c r="Q273" i="35"/>
  <c r="Q272" i="35"/>
  <c r="Q271" i="35"/>
  <c r="Q270" i="35"/>
  <c r="Q269" i="35"/>
  <c r="Q268" i="35"/>
  <c r="Q267" i="35"/>
  <c r="Q266" i="35"/>
  <c r="Y265" i="11"/>
  <c r="Q265" i="35"/>
  <c r="Q264" i="35"/>
  <c r="Q263" i="35"/>
  <c r="Q262" i="35"/>
  <c r="Q261" i="35"/>
  <c r="Q260" i="35"/>
  <c r="Q259" i="35"/>
  <c r="Q258" i="35"/>
  <c r="Q257" i="35"/>
  <c r="Q256" i="35"/>
  <c r="Q255" i="35"/>
  <c r="Q254" i="35"/>
  <c r="Q253" i="35"/>
  <c r="Q252" i="35"/>
  <c r="Q251" i="35"/>
  <c r="Q250" i="35"/>
  <c r="Q249" i="35"/>
  <c r="Q248" i="35"/>
  <c r="Q247" i="35"/>
  <c r="Q246" i="35"/>
  <c r="Q245" i="35"/>
  <c r="Q244" i="35"/>
  <c r="Q243" i="35"/>
  <c r="Q242" i="35"/>
  <c r="Q241" i="35"/>
  <c r="Q240" i="35"/>
  <c r="Q239" i="35"/>
  <c r="Q238" i="35"/>
  <c r="Y237" i="11" s="1"/>
  <c r="Q237" i="35"/>
  <c r="Q236" i="35"/>
  <c r="Q235" i="35"/>
  <c r="Q234" i="35"/>
  <c r="Q233" i="35"/>
  <c r="Y232" i="11" s="1"/>
  <c r="Q232" i="35"/>
  <c r="Q231" i="35"/>
  <c r="Q230" i="35"/>
  <c r="Q229" i="35"/>
  <c r="Q228" i="35"/>
  <c r="Y227" i="11" s="1"/>
  <c r="Q227" i="35"/>
  <c r="Q226" i="35"/>
  <c r="Q225" i="35"/>
  <c r="Q224" i="35"/>
  <c r="Q223" i="35"/>
  <c r="Y222" i="11" s="1"/>
  <c r="Q222" i="35"/>
  <c r="Q221" i="35"/>
  <c r="Q220" i="35"/>
  <c r="Q219" i="35"/>
  <c r="Q218" i="35"/>
  <c r="Q217" i="35"/>
  <c r="Q216" i="35"/>
  <c r="Q215" i="35"/>
  <c r="Q214" i="35"/>
  <c r="Q213" i="35"/>
  <c r="Y212" i="11" s="1"/>
  <c r="Q212" i="35"/>
  <c r="Q211" i="35"/>
  <c r="Q210" i="35"/>
  <c r="Q209" i="35"/>
  <c r="Q208" i="35"/>
  <c r="Q207" i="35"/>
  <c r="Y206" i="11" s="1"/>
  <c r="Q206" i="35"/>
  <c r="Q205" i="35"/>
  <c r="Q204" i="35"/>
  <c r="Q203" i="35"/>
  <c r="Q202" i="35"/>
  <c r="Q201" i="35"/>
  <c r="Q200" i="35"/>
  <c r="Q199" i="35"/>
  <c r="Q198" i="35"/>
  <c r="Q197" i="35"/>
  <c r="Y195" i="11"/>
  <c r="Q196" i="35"/>
  <c r="Q195" i="35"/>
  <c r="Q194" i="35"/>
  <c r="Q193" i="35"/>
  <c r="Q192" i="35"/>
  <c r="Q191" i="35"/>
  <c r="Q190" i="35"/>
  <c r="Q189" i="35"/>
  <c r="Q188" i="35"/>
  <c r="Q187" i="35"/>
  <c r="Q186" i="35"/>
  <c r="Q185" i="35"/>
  <c r="Q184" i="35"/>
  <c r="Q183" i="35"/>
  <c r="Y181" i="11" s="1"/>
  <c r="Q182" i="35"/>
  <c r="Q181" i="35"/>
  <c r="Q180" i="35"/>
  <c r="Q179" i="35"/>
  <c r="Q178" i="35"/>
  <c r="Q177" i="35"/>
  <c r="Q176" i="35"/>
  <c r="Q175" i="35"/>
  <c r="Y173" i="11" s="1"/>
  <c r="Q174" i="35"/>
  <c r="Q173" i="35"/>
  <c r="Q171" i="35"/>
  <c r="Q170" i="35"/>
  <c r="Y168" i="11" s="1"/>
  <c r="Q169" i="35"/>
  <c r="Q168" i="35"/>
  <c r="Q167" i="35"/>
  <c r="Y165" i="11" s="1"/>
  <c r="Q166" i="35"/>
  <c r="Q165" i="35"/>
  <c r="Q164" i="35"/>
  <c r="Q163" i="35"/>
  <c r="Q162" i="35"/>
  <c r="Q161" i="35"/>
  <c r="Q160" i="35"/>
  <c r="Q159" i="35"/>
  <c r="Q158" i="35"/>
  <c r="Q157" i="35"/>
  <c r="Q156" i="35"/>
  <c r="Q155" i="35"/>
  <c r="Q154" i="35"/>
  <c r="Q153" i="35"/>
  <c r="Q152" i="35"/>
  <c r="Q151" i="35"/>
  <c r="Y149" i="11"/>
  <c r="Q150" i="35"/>
  <c r="Q149" i="35"/>
  <c r="Q148" i="35"/>
  <c r="Y146" i="11" s="1"/>
  <c r="Q147" i="35"/>
  <c r="Y145" i="11"/>
  <c r="Q146" i="35"/>
  <c r="Q145" i="35"/>
  <c r="Q144" i="35"/>
  <c r="Y142" i="11"/>
  <c r="Q143" i="35"/>
  <c r="Y141" i="11"/>
  <c r="Q142" i="35"/>
  <c r="Q141" i="35"/>
  <c r="Q140" i="35"/>
  <c r="Q139" i="35"/>
  <c r="Q138" i="35"/>
  <c r="Q137" i="35"/>
  <c r="Q136" i="35"/>
  <c r="Q135" i="35"/>
  <c r="Y133" i="11" s="1"/>
  <c r="Q134" i="35"/>
  <c r="Q133" i="35"/>
  <c r="Q132" i="35"/>
  <c r="Q131" i="35"/>
  <c r="Q130" i="35"/>
  <c r="Q129" i="35"/>
  <c r="Q128" i="35"/>
  <c r="Q127" i="35"/>
  <c r="Q126" i="35"/>
  <c r="Q125" i="35"/>
  <c r="Q124" i="35"/>
  <c r="Q123" i="35"/>
  <c r="Y122" i="11"/>
  <c r="Q122" i="35"/>
  <c r="Q121" i="35"/>
  <c r="Q120" i="35"/>
  <c r="Q119" i="35"/>
  <c r="Q118" i="35"/>
  <c r="Q117" i="35"/>
  <c r="Q116" i="35"/>
  <c r="Q115" i="35"/>
  <c r="Y114" i="11" s="1"/>
  <c r="Q114" i="35"/>
  <c r="Q113" i="35"/>
  <c r="Q112" i="35"/>
  <c r="Q111" i="35"/>
  <c r="Q110" i="35"/>
  <c r="Q109" i="35"/>
  <c r="Q108" i="35"/>
  <c r="Y107" i="11" s="1"/>
  <c r="Q107" i="35"/>
  <c r="Y106" i="11" s="1"/>
  <c r="Q106" i="35"/>
  <c r="Q105" i="35"/>
  <c r="Q104" i="35"/>
  <c r="Q103" i="35"/>
  <c r="Q102" i="35"/>
  <c r="Q101" i="35"/>
  <c r="Y100" i="11" s="1"/>
  <c r="Q100" i="35"/>
  <c r="Y99" i="11"/>
  <c r="Q99" i="35"/>
  <c r="Q98" i="35"/>
  <c r="Q97" i="35"/>
  <c r="Q96" i="35"/>
  <c r="Q95" i="35"/>
  <c r="Q94" i="35"/>
  <c r="Q93" i="35"/>
  <c r="Y92" i="11"/>
  <c r="Q92" i="35"/>
  <c r="Q91" i="35"/>
  <c r="Q90" i="35"/>
  <c r="Q89" i="35"/>
  <c r="Q88" i="35"/>
  <c r="Q87" i="35"/>
  <c r="Q86" i="35"/>
  <c r="Q85" i="35"/>
  <c r="Q84" i="35"/>
  <c r="Q83" i="35"/>
  <c r="Q82" i="35"/>
  <c r="Q81" i="35"/>
  <c r="Q80" i="35"/>
  <c r="Q79" i="35"/>
  <c r="Y78" i="11" s="1"/>
  <c r="Q78" i="35"/>
  <c r="Y77" i="11" s="1"/>
  <c r="Q77" i="35"/>
  <c r="Q76" i="35"/>
  <c r="Y75" i="11"/>
  <c r="Q75" i="35"/>
  <c r="Q74" i="35"/>
  <c r="Y73" i="11" s="1"/>
  <c r="Q73" i="35"/>
  <c r="Q72" i="35"/>
  <c r="Q71" i="35"/>
  <c r="Q70" i="35"/>
  <c r="Y69" i="11" s="1"/>
  <c r="Q69" i="35"/>
  <c r="Q68" i="35"/>
  <c r="Q67" i="35"/>
  <c r="Q66" i="35"/>
  <c r="Q65" i="35"/>
  <c r="Q64" i="35"/>
  <c r="Q63" i="35"/>
  <c r="Q62" i="35"/>
  <c r="Q61" i="35"/>
  <c r="Q60" i="35"/>
  <c r="Q59" i="35"/>
  <c r="Y58" i="11" s="1"/>
  <c r="Q58" i="35"/>
  <c r="Y57" i="11" s="1"/>
  <c r="Q57" i="35"/>
  <c r="Q56" i="35"/>
  <c r="Q55" i="35"/>
  <c r="Q54" i="35"/>
  <c r="Q53" i="35"/>
  <c r="Q52" i="35"/>
  <c r="Q51" i="35"/>
  <c r="Q50" i="35"/>
  <c r="Q49" i="35"/>
  <c r="Q48" i="35"/>
  <c r="Q47" i="35"/>
  <c r="Y46" i="11" s="1"/>
  <c r="Q46" i="35"/>
  <c r="Q45" i="35"/>
  <c r="Y44" i="11"/>
  <c r="Q44" i="35"/>
  <c r="Q43" i="35"/>
  <c r="Q42" i="35"/>
  <c r="Y41" i="11"/>
  <c r="Q41" i="35"/>
  <c r="Q40" i="35"/>
  <c r="Y39" i="11" s="1"/>
  <c r="Q39" i="35"/>
  <c r="Y38" i="11" s="1"/>
  <c r="Q38" i="35"/>
  <c r="Q37" i="35"/>
  <c r="Q36" i="35"/>
  <c r="Q35" i="35"/>
  <c r="Q34" i="35"/>
  <c r="Y33" i="11" s="1"/>
  <c r="Q33" i="35"/>
  <c r="Q32" i="35"/>
  <c r="Q31" i="35"/>
  <c r="Q30" i="35"/>
  <c r="Y29" i="11"/>
  <c r="Q29" i="35"/>
  <c r="Q28" i="35"/>
  <c r="Y27" i="11" s="1"/>
  <c r="Q27" i="35"/>
  <c r="Q26" i="35"/>
  <c r="Q25" i="35"/>
  <c r="Q24" i="35"/>
  <c r="Y23" i="11"/>
  <c r="Q23" i="35"/>
  <c r="Q22" i="35"/>
  <c r="Y21" i="11" s="1"/>
  <c r="Q21" i="35"/>
  <c r="Q20" i="35"/>
  <c r="Q19" i="35"/>
  <c r="Y18" i="11" s="1"/>
  <c r="Q18" i="35"/>
  <c r="Q17" i="35"/>
  <c r="Q16" i="35"/>
  <c r="Q15" i="35"/>
  <c r="Q14" i="35"/>
  <c r="Q13" i="35"/>
  <c r="Q12" i="35"/>
  <c r="Q11" i="35"/>
  <c r="Y10" i="11" s="1"/>
  <c r="Q10" i="35"/>
  <c r="Q9" i="35"/>
  <c r="Q8" i="35"/>
  <c r="Y7" i="11"/>
  <c r="Q7" i="35"/>
  <c r="Q6" i="35"/>
  <c r="Q5" i="35"/>
  <c r="Y4" i="11"/>
  <c r="P417" i="34"/>
  <c r="O417" i="34"/>
  <c r="N417" i="34"/>
  <c r="M417" i="34"/>
  <c r="L417" i="34"/>
  <c r="K417" i="34"/>
  <c r="J417" i="34"/>
  <c r="I417" i="34"/>
  <c r="H417" i="34"/>
  <c r="G417" i="34"/>
  <c r="F417" i="34"/>
  <c r="E417" i="34"/>
  <c r="D417" i="34"/>
  <c r="C417" i="34"/>
  <c r="P415" i="34"/>
  <c r="O415" i="34"/>
  <c r="N415" i="34"/>
  <c r="M415" i="34"/>
  <c r="L415" i="34"/>
  <c r="K415" i="34"/>
  <c r="J415" i="34"/>
  <c r="I415" i="34"/>
  <c r="H415" i="34"/>
  <c r="G415" i="34"/>
  <c r="F415" i="34"/>
  <c r="E415" i="34"/>
  <c r="D415" i="34"/>
  <c r="C415" i="34"/>
  <c r="Q414" i="34"/>
  <c r="Q413" i="34"/>
  <c r="X413" i="11" s="1"/>
  <c r="Q412" i="34"/>
  <c r="X412" i="11" s="1"/>
  <c r="Q411" i="34"/>
  <c r="Q410" i="34"/>
  <c r="Q409" i="34"/>
  <c r="X409" i="11" s="1"/>
  <c r="Q408" i="34"/>
  <c r="X408" i="11" s="1"/>
  <c r="Q407" i="34"/>
  <c r="Q406" i="34"/>
  <c r="Q405" i="34"/>
  <c r="Q404" i="34"/>
  <c r="Q403" i="34"/>
  <c r="Q402" i="34"/>
  <c r="Q401" i="34"/>
  <c r="X401" i="11" s="1"/>
  <c r="Q400" i="34"/>
  <c r="Q399" i="34"/>
  <c r="Q398" i="34"/>
  <c r="X398" i="11" s="1"/>
  <c r="Q397" i="34"/>
  <c r="X397" i="11" s="1"/>
  <c r="Q396" i="34"/>
  <c r="X396" i="11" s="1"/>
  <c r="Q395" i="34"/>
  <c r="Q394" i="34"/>
  <c r="X394" i="11" s="1"/>
  <c r="Q393" i="34"/>
  <c r="X393" i="11" s="1"/>
  <c r="Q392" i="34"/>
  <c r="X392" i="11" s="1"/>
  <c r="Q391" i="34"/>
  <c r="Q390" i="34"/>
  <c r="Q389" i="34"/>
  <c r="X389" i="11" s="1"/>
  <c r="Q388" i="34"/>
  <c r="X388" i="11" s="1"/>
  <c r="Q387" i="34"/>
  <c r="Q386" i="34"/>
  <c r="X386" i="11" s="1"/>
  <c r="Q385" i="34"/>
  <c r="Q384" i="34"/>
  <c r="X384" i="11" s="1"/>
  <c r="Q383" i="34"/>
  <c r="Q382" i="34"/>
  <c r="X382" i="11" s="1"/>
  <c r="Q381" i="34"/>
  <c r="Q380" i="34"/>
  <c r="Q379" i="34"/>
  <c r="Q378" i="34"/>
  <c r="X378" i="11" s="1"/>
  <c r="Q377" i="34"/>
  <c r="Q376" i="34"/>
  <c r="X376" i="11" s="1"/>
  <c r="Q375" i="34"/>
  <c r="X375" i="11" s="1"/>
  <c r="Q374" i="34"/>
  <c r="X374" i="11" s="1"/>
  <c r="Q373" i="34"/>
  <c r="X373" i="11" s="1"/>
  <c r="Q372" i="34"/>
  <c r="Q371" i="34"/>
  <c r="X410" i="11"/>
  <c r="Q370" i="34"/>
  <c r="X371" i="11" s="1"/>
  <c r="Q369" i="34"/>
  <c r="X370" i="11" s="1"/>
  <c r="Q368" i="34"/>
  <c r="Q367" i="34"/>
  <c r="Q366" i="34"/>
  <c r="Q365" i="34"/>
  <c r="Q364" i="34"/>
  <c r="Q363" i="34"/>
  <c r="Q362" i="34"/>
  <c r="Q361" i="34"/>
  <c r="Q360" i="34"/>
  <c r="X361" i="11" s="1"/>
  <c r="Q359" i="34"/>
  <c r="Q358" i="34"/>
  <c r="Q357" i="34"/>
  <c r="X358" i="11" s="1"/>
  <c r="Q356" i="34"/>
  <c r="X357" i="11" s="1"/>
  <c r="Q355" i="34"/>
  <c r="Q354" i="34"/>
  <c r="X355" i="11" s="1"/>
  <c r="Q353" i="34"/>
  <c r="X354" i="11" s="1"/>
  <c r="Q352" i="34"/>
  <c r="Q351" i="34"/>
  <c r="Q350" i="34"/>
  <c r="Q349" i="34"/>
  <c r="Q348" i="34"/>
  <c r="Q347" i="34"/>
  <c r="Q346" i="34"/>
  <c r="X347" i="11" s="1"/>
  <c r="Q345" i="34"/>
  <c r="X346" i="11" s="1"/>
  <c r="Q344" i="34"/>
  <c r="Q343" i="34"/>
  <c r="Q342" i="34"/>
  <c r="X343" i="11" s="1"/>
  <c r="Q341" i="34"/>
  <c r="X342" i="11" s="1"/>
  <c r="Q340" i="34"/>
  <c r="X341" i="11" s="1"/>
  <c r="Q339" i="34"/>
  <c r="Q338" i="34"/>
  <c r="X339" i="11" s="1"/>
  <c r="Q337" i="34"/>
  <c r="X338" i="11" s="1"/>
  <c r="Q336" i="34"/>
  <c r="X337" i="11" s="1"/>
  <c r="X380" i="11"/>
  <c r="Q335" i="34"/>
  <c r="Q334" i="34"/>
  <c r="X335" i="11" s="1"/>
  <c r="X366" i="11"/>
  <c r="Q333" i="34"/>
  <c r="X334" i="11" s="1"/>
  <c r="X365" i="11"/>
  <c r="Q332" i="34"/>
  <c r="X333" i="11" s="1"/>
  <c r="Q331" i="34"/>
  <c r="Q330" i="34"/>
  <c r="X331" i="11" s="1"/>
  <c r="Q329" i="34"/>
  <c r="X330" i="11" s="1"/>
  <c r="Q328" i="34"/>
  <c r="Q327" i="34"/>
  <c r="Q326" i="34"/>
  <c r="X327" i="11" s="1"/>
  <c r="Q325" i="34"/>
  <c r="Q324" i="34"/>
  <c r="X325" i="11" s="1"/>
  <c r="Q323" i="34"/>
  <c r="Q322" i="34"/>
  <c r="X323" i="11" s="1"/>
  <c r="Q321" i="34"/>
  <c r="Q320" i="34"/>
  <c r="Q319" i="34"/>
  <c r="Q318" i="34"/>
  <c r="Q317" i="34"/>
  <c r="X318" i="11" s="1"/>
  <c r="Q316" i="34"/>
  <c r="X317" i="11" s="1"/>
  <c r="Q315" i="34"/>
  <c r="Q314" i="34"/>
  <c r="Q313" i="34"/>
  <c r="Q312" i="34"/>
  <c r="Q311" i="34"/>
  <c r="X362" i="11"/>
  <c r="Q310" i="34"/>
  <c r="Q309" i="34"/>
  <c r="X310" i="11" s="1"/>
  <c r="X326" i="11"/>
  <c r="Q308" i="34"/>
  <c r="Q307" i="34"/>
  <c r="Q306" i="34"/>
  <c r="X306" i="11" s="1"/>
  <c r="Q305" i="34"/>
  <c r="X305" i="11" s="1"/>
  <c r="Q304" i="34"/>
  <c r="Q303" i="34"/>
  <c r="Q302" i="34"/>
  <c r="X302" i="11" s="1"/>
  <c r="Q301" i="34"/>
  <c r="X301" i="11" s="1"/>
  <c r="Q300" i="34"/>
  <c r="Q299" i="34"/>
  <c r="Q298" i="34"/>
  <c r="X298" i="11" s="1"/>
  <c r="Q297" i="34"/>
  <c r="X297" i="11" s="1"/>
  <c r="Q296" i="34"/>
  <c r="X296" i="11" s="1"/>
  <c r="Q295" i="34"/>
  <c r="X293" i="11"/>
  <c r="Q294" i="34"/>
  <c r="Q293" i="34"/>
  <c r="Q292" i="34"/>
  <c r="Q291" i="34"/>
  <c r="X230" i="11"/>
  <c r="Q290" i="34"/>
  <c r="Q289" i="34"/>
  <c r="X289" i="11" s="1"/>
  <c r="Q288" i="34"/>
  <c r="X288" i="11" s="1"/>
  <c r="Q287" i="34"/>
  <c r="X202" i="11"/>
  <c r="Q286" i="34"/>
  <c r="X286" i="11" s="1"/>
  <c r="Q285" i="34"/>
  <c r="Q284" i="34"/>
  <c r="Q283" i="34"/>
  <c r="Q282" i="34"/>
  <c r="Q281" i="34"/>
  <c r="Q280" i="34"/>
  <c r="Q279" i="34"/>
  <c r="Q278" i="34"/>
  <c r="X278" i="11" s="1"/>
  <c r="Q277" i="34"/>
  <c r="Q276" i="34"/>
  <c r="Q275" i="34"/>
  <c r="Q274" i="34"/>
  <c r="Q273" i="34"/>
  <c r="Q272" i="34"/>
  <c r="Q271" i="34"/>
  <c r="Q270" i="34"/>
  <c r="X270" i="11" s="1"/>
  <c r="Q269" i="34"/>
  <c r="Q268" i="34"/>
  <c r="X268" i="11" s="1"/>
  <c r="Q267" i="34"/>
  <c r="Q266" i="34"/>
  <c r="X266" i="11" s="1"/>
  <c r="Q265" i="34"/>
  <c r="Q264" i="34"/>
  <c r="X406" i="11"/>
  <c r="Q263" i="34"/>
  <c r="Q262" i="34"/>
  <c r="X282" i="11"/>
  <c r="Q261" i="34"/>
  <c r="X261" i="11" s="1"/>
  <c r="X277" i="11"/>
  <c r="Q260" i="34"/>
  <c r="X260" i="11" s="1"/>
  <c r="Q259" i="34"/>
  <c r="Q258" i="34"/>
  <c r="X258" i="11" s="1"/>
  <c r="Q257" i="34"/>
  <c r="X257" i="11" s="1"/>
  <c r="Q256" i="34"/>
  <c r="X256" i="11" s="1"/>
  <c r="Q255" i="34"/>
  <c r="Q254" i="34"/>
  <c r="Q253" i="34"/>
  <c r="Q252" i="34"/>
  <c r="X252" i="11" s="1"/>
  <c r="Q251" i="34"/>
  <c r="X251" i="11" s="1"/>
  <c r="X349" i="11"/>
  <c r="Q250" i="34"/>
  <c r="X250" i="11" s="1"/>
  <c r="Q249" i="34"/>
  <c r="X249" i="11" s="1"/>
  <c r="Q248" i="34"/>
  <c r="X248" i="11" s="1"/>
  <c r="Q247" i="34"/>
  <c r="X247" i="11" s="1"/>
  <c r="Q246" i="34"/>
  <c r="X246" i="11" s="1"/>
  <c r="Q245" i="34"/>
  <c r="Q244" i="34"/>
  <c r="X244" i="11" s="1"/>
  <c r="Q243" i="34"/>
  <c r="X243" i="11" s="1"/>
  <c r="X154" i="11"/>
  <c r="Q242" i="34"/>
  <c r="X242" i="11" s="1"/>
  <c r="Q241" i="34"/>
  <c r="X241" i="11" s="1"/>
  <c r="Q240" i="34"/>
  <c r="X240" i="11" s="1"/>
  <c r="Q239" i="34"/>
  <c r="X239" i="11" s="1"/>
  <c r="Q238" i="34"/>
  <c r="Q237" i="34"/>
  <c r="Q236" i="34"/>
  <c r="X236" i="11" s="1"/>
  <c r="Q235" i="34"/>
  <c r="Q234" i="34"/>
  <c r="Q233" i="34"/>
  <c r="Q232" i="34"/>
  <c r="Q231" i="34"/>
  <c r="X369" i="11"/>
  <c r="Q230" i="34"/>
  <c r="Q229" i="34"/>
  <c r="X229" i="11" s="1"/>
  <c r="Q228" i="34"/>
  <c r="X228" i="11" s="1"/>
  <c r="Q227" i="34"/>
  <c r="X285" i="11"/>
  <c r="Q226" i="34"/>
  <c r="X226" i="11" s="1"/>
  <c r="X272" i="11"/>
  <c r="Q225" i="34"/>
  <c r="Q224" i="34"/>
  <c r="X224" i="11" s="1"/>
  <c r="X269" i="11"/>
  <c r="Q223" i="34"/>
  <c r="Q222" i="34"/>
  <c r="Q221" i="34"/>
  <c r="Q220" i="34"/>
  <c r="Q219" i="34"/>
  <c r="Q218" i="34"/>
  <c r="X218" i="11" s="1"/>
  <c r="Q217" i="34"/>
  <c r="Q216" i="34"/>
  <c r="X216" i="11" s="1"/>
  <c r="Q215" i="34"/>
  <c r="Q214" i="34"/>
  <c r="X214" i="11" s="1"/>
  <c r="Q213" i="34"/>
  <c r="X213" i="11" s="1"/>
  <c r="Q212" i="34"/>
  <c r="Q211" i="34"/>
  <c r="X211" i="11" s="1"/>
  <c r="Q210" i="34"/>
  <c r="X210" i="11" s="1"/>
  <c r="Q209" i="34"/>
  <c r="Q208" i="34"/>
  <c r="X208" i="11" s="1"/>
  <c r="Q207" i="34"/>
  <c r="Q206" i="34"/>
  <c r="Q205" i="34"/>
  <c r="Q204" i="34"/>
  <c r="Q203" i="34"/>
  <c r="Q202" i="34"/>
  <c r="Q201" i="34"/>
  <c r="X201" i="11" s="1"/>
  <c r="Q200" i="34"/>
  <c r="Q199" i="34"/>
  <c r="X280" i="11"/>
  <c r="Q198" i="34"/>
  <c r="Q197" i="34"/>
  <c r="X196" i="11" s="1"/>
  <c r="Q196" i="34"/>
  <c r="Q195" i="34"/>
  <c r="Q194" i="34"/>
  <c r="X193" i="11" s="1"/>
  <c r="Q193" i="34"/>
  <c r="Q192" i="34"/>
  <c r="X191" i="11" s="1"/>
  <c r="X220" i="11"/>
  <c r="Q191" i="34"/>
  <c r="Q190" i="34"/>
  <c r="X189" i="11" s="1"/>
  <c r="Q189" i="34"/>
  <c r="X188" i="11" s="1"/>
  <c r="Q188" i="34"/>
  <c r="Q187" i="34"/>
  <c r="Q186" i="34"/>
  <c r="Q185" i="34"/>
  <c r="Q184" i="34"/>
  <c r="Q183" i="34"/>
  <c r="X45" i="11"/>
  <c r="Q182" i="34"/>
  <c r="Q181" i="34"/>
  <c r="X180" i="11" s="1"/>
  <c r="X404" i="11"/>
  <c r="Q180" i="34"/>
  <c r="X179" i="11" s="1"/>
  <c r="Q179" i="34"/>
  <c r="Q178" i="34"/>
  <c r="X177" i="11" s="1"/>
  <c r="Q177" i="34"/>
  <c r="Q176" i="34"/>
  <c r="X175" i="11" s="1"/>
  <c r="Q175" i="34"/>
  <c r="Q174" i="34"/>
  <c r="Q173" i="34"/>
  <c r="X172" i="11" s="1"/>
  <c r="Q172" i="34"/>
  <c r="X171" i="11" s="1"/>
  <c r="Q171" i="34"/>
  <c r="Q170" i="34"/>
  <c r="Q169" i="34"/>
  <c r="Q168" i="34"/>
  <c r="X166" i="11" s="1"/>
  <c r="Q167" i="34"/>
  <c r="Q166" i="34"/>
  <c r="X164" i="11" s="1"/>
  <c r="Q165" i="34"/>
  <c r="X163" i="11" s="1"/>
  <c r="Q164" i="34"/>
  <c r="X238" i="11"/>
  <c r="Q163" i="34"/>
  <c r="X217" i="11"/>
  <c r="Q162" i="34"/>
  <c r="X192" i="11"/>
  <c r="Q161" i="34"/>
  <c r="Q160" i="34"/>
  <c r="Q159" i="34"/>
  <c r="Q158" i="34"/>
  <c r="X156" i="11" s="1"/>
  <c r="Q157" i="34"/>
  <c r="Q156" i="34"/>
  <c r="Q155" i="34"/>
  <c r="Q154" i="34"/>
  <c r="Q153" i="34"/>
  <c r="X350" i="11"/>
  <c r="Q152" i="34"/>
  <c r="X150" i="11" s="1"/>
  <c r="Q151" i="34"/>
  <c r="Q150" i="34"/>
  <c r="X176" i="11"/>
  <c r="Q149" i="34"/>
  <c r="X147" i="11" s="1"/>
  <c r="Q148" i="34"/>
  <c r="Q147" i="34"/>
  <c r="X128" i="11"/>
  <c r="Q146" i="34"/>
  <c r="Q145" i="34"/>
  <c r="X143" i="11" s="1"/>
  <c r="Q144" i="34"/>
  <c r="Q143" i="34"/>
  <c r="Q142" i="34"/>
  <c r="X140" i="11" s="1"/>
  <c r="Q141" i="34"/>
  <c r="X139" i="11" s="1"/>
  <c r="X345" i="11"/>
  <c r="Q140" i="34"/>
  <c r="X138" i="11" s="1"/>
  <c r="Q139" i="34"/>
  <c r="Q138" i="34"/>
  <c r="Q137" i="34"/>
  <c r="X400" i="11"/>
  <c r="Q136" i="34"/>
  <c r="Q135" i="34"/>
  <c r="Q134" i="34"/>
  <c r="Q133" i="34"/>
  <c r="X131" i="11" s="1"/>
  <c r="Q132" i="34"/>
  <c r="X130" i="11" s="1"/>
  <c r="X377" i="11"/>
  <c r="Q131" i="34"/>
  <c r="Q130" i="34"/>
  <c r="Q129" i="34"/>
  <c r="Q128" i="34"/>
  <c r="X126" i="11" s="1"/>
  <c r="Q127" i="34"/>
  <c r="Q126" i="34"/>
  <c r="Q125" i="34"/>
  <c r="X124" i="11" s="1"/>
  <c r="Q124" i="34"/>
  <c r="X123" i="11" s="1"/>
  <c r="Q123" i="34"/>
  <c r="Q122" i="34"/>
  <c r="X414" i="11"/>
  <c r="Q121" i="34"/>
  <c r="X120" i="11" s="1"/>
  <c r="Q120" i="34"/>
  <c r="X119" i="11" s="1"/>
  <c r="Q119" i="34"/>
  <c r="X402" i="11"/>
  <c r="Q118" i="34"/>
  <c r="Q117" i="34"/>
  <c r="Q116" i="34"/>
  <c r="Q115" i="34"/>
  <c r="Q114" i="34"/>
  <c r="Q113" i="34"/>
  <c r="X112" i="11" s="1"/>
  <c r="Q112" i="34"/>
  <c r="X381" i="11"/>
  <c r="Q111" i="34"/>
  <c r="Q110" i="34"/>
  <c r="X109" i="11" s="1"/>
  <c r="Q109" i="34"/>
  <c r="X108" i="11" s="1"/>
  <c r="X253" i="11"/>
  <c r="Q108" i="34"/>
  <c r="Q107" i="34"/>
  <c r="X136" i="11"/>
  <c r="Q106" i="34"/>
  <c r="Q105" i="34"/>
  <c r="Q104" i="34"/>
  <c r="Q103" i="34"/>
  <c r="Q102" i="34"/>
  <c r="Q101" i="34"/>
  <c r="Q100" i="34"/>
  <c r="Q99" i="34"/>
  <c r="Q98" i="34"/>
  <c r="Q97" i="34"/>
  <c r="Q96" i="34"/>
  <c r="Q95" i="34"/>
  <c r="X263" i="11"/>
  <c r="Q94" i="34"/>
  <c r="X93" i="11" s="1"/>
  <c r="Q93" i="34"/>
  <c r="Q92" i="34"/>
  <c r="X91" i="11" s="1"/>
  <c r="Q91" i="34"/>
  <c r="Q90" i="34"/>
  <c r="X89" i="11" s="1"/>
  <c r="X160" i="11"/>
  <c r="Q89" i="34"/>
  <c r="Q88" i="34"/>
  <c r="Q87" i="34"/>
  <c r="X86" i="11" s="1"/>
  <c r="Q86" i="34"/>
  <c r="X85" i="11" s="1"/>
  <c r="Q85" i="34"/>
  <c r="X262" i="11"/>
  <c r="Q84" i="34"/>
  <c r="X83" i="11" s="1"/>
  <c r="X233" i="11"/>
  <c r="Q83" i="34"/>
  <c r="Q82" i="34"/>
  <c r="Q81" i="34"/>
  <c r="Q80" i="34"/>
  <c r="Q79" i="34"/>
  <c r="Q78" i="34"/>
  <c r="Q77" i="34"/>
  <c r="X76" i="11" s="1"/>
  <c r="X81" i="11"/>
  <c r="Q76" i="34"/>
  <c r="X329" i="11"/>
  <c r="Q75" i="34"/>
  <c r="Q74" i="34"/>
  <c r="Q73" i="34"/>
  <c r="X405" i="11"/>
  <c r="Q72" i="34"/>
  <c r="Q71" i="34"/>
  <c r="Q70" i="34"/>
  <c r="Q69" i="34"/>
  <c r="X68" i="11" s="1"/>
  <c r="Q68" i="34"/>
  <c r="Q67" i="34"/>
  <c r="X344" i="11"/>
  <c r="Q66" i="34"/>
  <c r="X322" i="11"/>
  <c r="Q65" i="34"/>
  <c r="X64" i="11" s="1"/>
  <c r="X319" i="11"/>
  <c r="Q64" i="34"/>
  <c r="X311" i="11"/>
  <c r="Q63" i="34"/>
  <c r="Q62" i="34"/>
  <c r="Q61" i="34"/>
  <c r="X60" i="11" s="1"/>
  <c r="Q60" i="34"/>
  <c r="Q59" i="34"/>
  <c r="Q58" i="34"/>
  <c r="X234" i="11"/>
  <c r="Q57" i="34"/>
  <c r="Q56" i="34"/>
  <c r="X55" i="11" s="1"/>
  <c r="Q55" i="34"/>
  <c r="Q54" i="34"/>
  <c r="Q53" i="34"/>
  <c r="X209" i="11"/>
  <c r="Q52" i="34"/>
  <c r="Q51" i="34"/>
  <c r="X155" i="11"/>
  <c r="Q50" i="34"/>
  <c r="X49" i="11" s="1"/>
  <c r="X142" i="11"/>
  <c r="Q49" i="34"/>
  <c r="Q48" i="34"/>
  <c r="Q47" i="34"/>
  <c r="Q46" i="34"/>
  <c r="X84" i="11"/>
  <c r="Q45" i="34"/>
  <c r="Q44" i="34"/>
  <c r="X43" i="11" s="1"/>
  <c r="Q43" i="34"/>
  <c r="X72" i="11"/>
  <c r="Q42" i="34"/>
  <c r="Q41" i="34"/>
  <c r="Q40" i="34"/>
  <c r="Q39" i="34"/>
  <c r="X336" i="11"/>
  <c r="Q38" i="34"/>
  <c r="X300" i="11"/>
  <c r="Q37" i="34"/>
  <c r="X36" i="11" s="1"/>
  <c r="Q36" i="34"/>
  <c r="X35" i="11" s="1"/>
  <c r="Q35" i="34"/>
  <c r="Q34" i="34"/>
  <c r="Q33" i="34"/>
  <c r="Q32" i="34"/>
  <c r="Q31" i="34"/>
  <c r="Q30" i="34"/>
  <c r="Q29" i="34"/>
  <c r="X71" i="11"/>
  <c r="Q28" i="34"/>
  <c r="Q27" i="34"/>
  <c r="X54" i="11"/>
  <c r="Q26" i="34"/>
  <c r="X25" i="11" s="1"/>
  <c r="X367" i="11"/>
  <c r="Q25" i="34"/>
  <c r="X24" i="11" s="1"/>
  <c r="Q24" i="34"/>
  <c r="Q23" i="34"/>
  <c r="X47" i="11"/>
  <c r="Q22" i="34"/>
  <c r="Q21" i="34"/>
  <c r="Q20" i="34"/>
  <c r="X19" i="11" s="1"/>
  <c r="Q19" i="34"/>
  <c r="X304" i="11"/>
  <c r="Q18" i="34"/>
  <c r="X245" i="11"/>
  <c r="Q17" i="34"/>
  <c r="Q16" i="34"/>
  <c r="X52" i="11"/>
  <c r="Q15" i="34"/>
  <c r="Q14" i="34"/>
  <c r="Q13" i="34"/>
  <c r="Q12" i="34"/>
  <c r="Q11" i="34"/>
  <c r="Q10" i="34"/>
  <c r="X9" i="11" s="1"/>
  <c r="Q9" i="34"/>
  <c r="X8" i="11" s="1"/>
  <c r="Q8" i="34"/>
  <c r="Q7" i="34"/>
  <c r="Q6" i="34"/>
  <c r="X5" i="11" s="1"/>
  <c r="Q5" i="34"/>
  <c r="X4" i="11" s="1"/>
  <c r="Q15" i="33"/>
  <c r="W14" i="11" s="1"/>
  <c r="P417" i="33"/>
  <c r="O417" i="33"/>
  <c r="N417" i="33"/>
  <c r="M417" i="33"/>
  <c r="L417" i="33"/>
  <c r="K417" i="33"/>
  <c r="J417" i="33"/>
  <c r="I417" i="33"/>
  <c r="H417" i="33"/>
  <c r="G417" i="33"/>
  <c r="F417" i="33"/>
  <c r="E417" i="33"/>
  <c r="D417" i="33"/>
  <c r="C417" i="33"/>
  <c r="P415" i="33"/>
  <c r="O415" i="33"/>
  <c r="N415" i="33"/>
  <c r="M415" i="33"/>
  <c r="L415" i="33"/>
  <c r="K415" i="33"/>
  <c r="J415" i="33"/>
  <c r="I415" i="33"/>
  <c r="H415" i="33"/>
  <c r="G415" i="33"/>
  <c r="F415" i="33"/>
  <c r="E415" i="33"/>
  <c r="D415" i="33"/>
  <c r="C415" i="33"/>
  <c r="Q414" i="33"/>
  <c r="W414" i="11" s="1"/>
  <c r="Q413" i="33"/>
  <c r="W413" i="11" s="1"/>
  <c r="Q412" i="33"/>
  <c r="W412" i="11" s="1"/>
  <c r="Q411" i="33"/>
  <c r="W411" i="11" s="1"/>
  <c r="Q410" i="33"/>
  <c r="W410" i="11" s="1"/>
  <c r="Q409" i="33"/>
  <c r="W409" i="11" s="1"/>
  <c r="Q408" i="33"/>
  <c r="W408" i="11" s="1"/>
  <c r="Q407" i="33"/>
  <c r="W407" i="11" s="1"/>
  <c r="Q406" i="33"/>
  <c r="W406" i="11" s="1"/>
  <c r="Q405" i="33"/>
  <c r="W405" i="11" s="1"/>
  <c r="Q404" i="33"/>
  <c r="W404" i="11" s="1"/>
  <c r="Q403" i="33"/>
  <c r="W403" i="11" s="1"/>
  <c r="Q402" i="33"/>
  <c r="W402" i="11" s="1"/>
  <c r="Q401" i="33"/>
  <c r="W401" i="11" s="1"/>
  <c r="Q400" i="33"/>
  <c r="W400" i="11" s="1"/>
  <c r="Q399" i="33"/>
  <c r="W399" i="11" s="1"/>
  <c r="Q398" i="33"/>
  <c r="W398" i="11" s="1"/>
  <c r="Q397" i="33"/>
  <c r="W397" i="11" s="1"/>
  <c r="Q396" i="33"/>
  <c r="W396" i="11" s="1"/>
  <c r="Q395" i="33"/>
  <c r="W395" i="11" s="1"/>
  <c r="Q394" i="33"/>
  <c r="W394" i="11" s="1"/>
  <c r="Q393" i="33"/>
  <c r="W393" i="11" s="1"/>
  <c r="Q392" i="33"/>
  <c r="W392" i="11" s="1"/>
  <c r="Q391" i="33"/>
  <c r="W391" i="11" s="1"/>
  <c r="Q390" i="33"/>
  <c r="W390" i="11" s="1"/>
  <c r="Q389" i="33"/>
  <c r="W389" i="11" s="1"/>
  <c r="Q388" i="33"/>
  <c r="W388" i="11" s="1"/>
  <c r="Q387" i="33"/>
  <c r="W387" i="11" s="1"/>
  <c r="Q386" i="33"/>
  <c r="W386" i="11" s="1"/>
  <c r="Q385" i="33"/>
  <c r="W385" i="11" s="1"/>
  <c r="Q384" i="33"/>
  <c r="W384" i="11" s="1"/>
  <c r="Q383" i="33"/>
  <c r="W383" i="11" s="1"/>
  <c r="Q382" i="33"/>
  <c r="W382" i="11" s="1"/>
  <c r="Q381" i="33"/>
  <c r="W381" i="11" s="1"/>
  <c r="Q380" i="33"/>
  <c r="W380" i="11" s="1"/>
  <c r="Q379" i="33"/>
  <c r="W379" i="11" s="1"/>
  <c r="Q378" i="33"/>
  <c r="W378" i="11" s="1"/>
  <c r="Q377" i="33"/>
  <c r="W377" i="11" s="1"/>
  <c r="Q376" i="33"/>
  <c r="W376" i="11" s="1"/>
  <c r="Q375" i="33"/>
  <c r="W375" i="11" s="1"/>
  <c r="Q374" i="33"/>
  <c r="W374" i="11" s="1"/>
  <c r="Q373" i="33"/>
  <c r="W373" i="11" s="1"/>
  <c r="Q372" i="33"/>
  <c r="Q371" i="33"/>
  <c r="W372" i="11" s="1"/>
  <c r="Q370" i="33"/>
  <c r="W371" i="11" s="1"/>
  <c r="Q369" i="33"/>
  <c r="W370" i="11" s="1"/>
  <c r="Q368" i="33"/>
  <c r="W369" i="11" s="1"/>
  <c r="Q367" i="33"/>
  <c r="W368" i="11" s="1"/>
  <c r="Q366" i="33"/>
  <c r="W367" i="11" s="1"/>
  <c r="Q365" i="33"/>
  <c r="W366" i="11" s="1"/>
  <c r="Q364" i="33"/>
  <c r="W365" i="11" s="1"/>
  <c r="Q363" i="33"/>
  <c r="W364" i="11" s="1"/>
  <c r="Q362" i="33"/>
  <c r="W363" i="11" s="1"/>
  <c r="Q361" i="33"/>
  <c r="W362" i="11" s="1"/>
  <c r="Q360" i="33"/>
  <c r="W361" i="11" s="1"/>
  <c r="Q359" i="33"/>
  <c r="W360" i="11" s="1"/>
  <c r="Q358" i="33"/>
  <c r="W359" i="11" s="1"/>
  <c r="Q357" i="33"/>
  <c r="W358" i="11" s="1"/>
  <c r="Q356" i="33"/>
  <c r="W357" i="11" s="1"/>
  <c r="Q355" i="33"/>
  <c r="W356" i="11" s="1"/>
  <c r="Q354" i="33"/>
  <c r="W355" i="11" s="1"/>
  <c r="Q353" i="33"/>
  <c r="W354" i="11" s="1"/>
  <c r="Q352" i="33"/>
  <c r="W353" i="11" s="1"/>
  <c r="Q351" i="33"/>
  <c r="W352" i="11" s="1"/>
  <c r="Q350" i="33"/>
  <c r="W351" i="11" s="1"/>
  <c r="Q349" i="33"/>
  <c r="W350" i="11" s="1"/>
  <c r="Q348" i="33"/>
  <c r="W349" i="11" s="1"/>
  <c r="Q347" i="33"/>
  <c r="W348" i="11" s="1"/>
  <c r="Q346" i="33"/>
  <c r="W347" i="11" s="1"/>
  <c r="Q345" i="33"/>
  <c r="W346" i="11" s="1"/>
  <c r="Q344" i="33"/>
  <c r="W345" i="11" s="1"/>
  <c r="Q343" i="33"/>
  <c r="W344" i="11" s="1"/>
  <c r="Q342" i="33"/>
  <c r="W343" i="11" s="1"/>
  <c r="Q341" i="33"/>
  <c r="W342" i="11" s="1"/>
  <c r="Q340" i="33"/>
  <c r="W341" i="11" s="1"/>
  <c r="Q339" i="33"/>
  <c r="W340" i="11" s="1"/>
  <c r="Q338" i="33"/>
  <c r="W339" i="11" s="1"/>
  <c r="Q337" i="33"/>
  <c r="W338" i="11" s="1"/>
  <c r="Q336" i="33"/>
  <c r="W337" i="11" s="1"/>
  <c r="Q335" i="33"/>
  <c r="W336" i="11" s="1"/>
  <c r="Q334" i="33"/>
  <c r="W335" i="11" s="1"/>
  <c r="Q333" i="33"/>
  <c r="W334" i="11" s="1"/>
  <c r="Q332" i="33"/>
  <c r="W333" i="11" s="1"/>
  <c r="Q331" i="33"/>
  <c r="W332" i="11" s="1"/>
  <c r="Q330" i="33"/>
  <c r="W331" i="11" s="1"/>
  <c r="Q329" i="33"/>
  <c r="W330" i="11" s="1"/>
  <c r="Q328" i="33"/>
  <c r="W329" i="11" s="1"/>
  <c r="Q327" i="33"/>
  <c r="W328" i="11" s="1"/>
  <c r="Q326" i="33"/>
  <c r="W327" i="11" s="1"/>
  <c r="Q325" i="33"/>
  <c r="W326" i="11" s="1"/>
  <c r="Q324" i="33"/>
  <c r="W325" i="11" s="1"/>
  <c r="Q323" i="33"/>
  <c r="W324" i="11" s="1"/>
  <c r="Q322" i="33"/>
  <c r="W323" i="11" s="1"/>
  <c r="Q321" i="33"/>
  <c r="W322" i="11" s="1"/>
  <c r="Q320" i="33"/>
  <c r="W321" i="11" s="1"/>
  <c r="Q319" i="33"/>
  <c r="W320" i="11" s="1"/>
  <c r="Q318" i="33"/>
  <c r="W319" i="11" s="1"/>
  <c r="Q317" i="33"/>
  <c r="W318" i="11" s="1"/>
  <c r="Q316" i="33"/>
  <c r="W317" i="11" s="1"/>
  <c r="Q315" i="33"/>
  <c r="W316" i="11" s="1"/>
  <c r="Q314" i="33"/>
  <c r="W315" i="11" s="1"/>
  <c r="Q313" i="33"/>
  <c r="W314" i="11" s="1"/>
  <c r="Q312" i="33"/>
  <c r="W313" i="11" s="1"/>
  <c r="Q311" i="33"/>
  <c r="Q310" i="33"/>
  <c r="W311" i="11" s="1"/>
  <c r="Q309" i="33"/>
  <c r="W310" i="11" s="1"/>
  <c r="Q308" i="33"/>
  <c r="W309" i="11" s="1"/>
  <c r="Q307" i="33"/>
  <c r="W308" i="11" s="1"/>
  <c r="Q306" i="33"/>
  <c r="W306" i="11" s="1"/>
  <c r="Q305" i="33"/>
  <c r="W305" i="11" s="1"/>
  <c r="Q304" i="33"/>
  <c r="W304" i="11" s="1"/>
  <c r="Q303" i="33"/>
  <c r="W303" i="11" s="1"/>
  <c r="Q302" i="33"/>
  <c r="W302" i="11" s="1"/>
  <c r="Q301" i="33"/>
  <c r="W301" i="11" s="1"/>
  <c r="Q300" i="33"/>
  <c r="W300" i="11" s="1"/>
  <c r="Q299" i="33"/>
  <c r="W299" i="11" s="1"/>
  <c r="Q298" i="33"/>
  <c r="W298" i="11" s="1"/>
  <c r="Q297" i="33"/>
  <c r="W297" i="11" s="1"/>
  <c r="Q296" i="33"/>
  <c r="W296" i="11" s="1"/>
  <c r="Q295" i="33"/>
  <c r="W295" i="11" s="1"/>
  <c r="Q294" i="33"/>
  <c r="W294" i="11" s="1"/>
  <c r="Q293" i="33"/>
  <c r="W293" i="11" s="1"/>
  <c r="Q292" i="33"/>
  <c r="W292" i="11" s="1"/>
  <c r="Q291" i="33"/>
  <c r="W291" i="11" s="1"/>
  <c r="Q290" i="33"/>
  <c r="W290" i="11" s="1"/>
  <c r="Q289" i="33"/>
  <c r="W289" i="11" s="1"/>
  <c r="Q288" i="33"/>
  <c r="W288" i="11" s="1"/>
  <c r="Q287" i="33"/>
  <c r="Q286" i="33"/>
  <c r="W286" i="11" s="1"/>
  <c r="Q285" i="33"/>
  <c r="W285" i="11" s="1"/>
  <c r="Q284" i="33"/>
  <c r="W284" i="11" s="1"/>
  <c r="Q283" i="33"/>
  <c r="W283" i="11" s="1"/>
  <c r="Q282" i="33"/>
  <c r="W282" i="11" s="1"/>
  <c r="Q281" i="33"/>
  <c r="W281" i="11" s="1"/>
  <c r="Q280" i="33"/>
  <c r="W280" i="11" s="1"/>
  <c r="Q279" i="33"/>
  <c r="W279" i="11" s="1"/>
  <c r="Q278" i="33"/>
  <c r="W278" i="11" s="1"/>
  <c r="Q277" i="33"/>
  <c r="W277" i="11" s="1"/>
  <c r="Q276" i="33"/>
  <c r="W276" i="11" s="1"/>
  <c r="Q275" i="33"/>
  <c r="W275" i="11" s="1"/>
  <c r="Q274" i="33"/>
  <c r="W274" i="11" s="1"/>
  <c r="Q273" i="33"/>
  <c r="W273" i="11" s="1"/>
  <c r="Q272" i="33"/>
  <c r="W272" i="11" s="1"/>
  <c r="Q271" i="33"/>
  <c r="W271" i="11" s="1"/>
  <c r="Q270" i="33"/>
  <c r="W270" i="11" s="1"/>
  <c r="Q269" i="33"/>
  <c r="W269" i="11" s="1"/>
  <c r="Q268" i="33"/>
  <c r="W268" i="11" s="1"/>
  <c r="Q267" i="33"/>
  <c r="W267" i="11" s="1"/>
  <c r="Q266" i="33"/>
  <c r="W266" i="11" s="1"/>
  <c r="Q265" i="33"/>
  <c r="W265" i="11" s="1"/>
  <c r="Q264" i="33"/>
  <c r="W264" i="11" s="1"/>
  <c r="Q263" i="33"/>
  <c r="W263" i="11" s="1"/>
  <c r="Q262" i="33"/>
  <c r="W262" i="11" s="1"/>
  <c r="Q261" i="33"/>
  <c r="W261" i="11" s="1"/>
  <c r="Q260" i="33"/>
  <c r="W260" i="11" s="1"/>
  <c r="Q259" i="33"/>
  <c r="W259" i="11" s="1"/>
  <c r="Q258" i="33"/>
  <c r="W258" i="11" s="1"/>
  <c r="Q257" i="33"/>
  <c r="W257" i="11" s="1"/>
  <c r="Q256" i="33"/>
  <c r="W256" i="11" s="1"/>
  <c r="Q255" i="33"/>
  <c r="W255" i="11" s="1"/>
  <c r="Q254" i="33"/>
  <c r="W254" i="11" s="1"/>
  <c r="Q253" i="33"/>
  <c r="W253" i="11" s="1"/>
  <c r="Q252" i="33"/>
  <c r="W252" i="11" s="1"/>
  <c r="Q251" i="33"/>
  <c r="Q250" i="33"/>
  <c r="W250" i="11" s="1"/>
  <c r="Q249" i="33"/>
  <c r="W249" i="11" s="1"/>
  <c r="Q248" i="33"/>
  <c r="W248" i="11" s="1"/>
  <c r="Q247" i="33"/>
  <c r="W247" i="11" s="1"/>
  <c r="Q246" i="33"/>
  <c r="W246" i="11" s="1"/>
  <c r="Q245" i="33"/>
  <c r="W245" i="11" s="1"/>
  <c r="Q244" i="33"/>
  <c r="W244" i="11" s="1"/>
  <c r="Q243" i="33"/>
  <c r="W243" i="11" s="1"/>
  <c r="Q242" i="33"/>
  <c r="W242" i="11" s="1"/>
  <c r="Q241" i="33"/>
  <c r="W241" i="11" s="1"/>
  <c r="Q240" i="33"/>
  <c r="W240" i="11" s="1"/>
  <c r="Q239" i="33"/>
  <c r="W239" i="11" s="1"/>
  <c r="Q238" i="33"/>
  <c r="W238" i="11" s="1"/>
  <c r="Q237" i="33"/>
  <c r="W237" i="11" s="1"/>
  <c r="Q236" i="33"/>
  <c r="W236" i="11" s="1"/>
  <c r="Q235" i="33"/>
  <c r="W235" i="11" s="1"/>
  <c r="Q234" i="33"/>
  <c r="W234" i="11" s="1"/>
  <c r="Q233" i="33"/>
  <c r="W233" i="11" s="1"/>
  <c r="Q232" i="33"/>
  <c r="W232" i="11" s="1"/>
  <c r="Q231" i="33"/>
  <c r="W231" i="11" s="1"/>
  <c r="Q230" i="33"/>
  <c r="W230" i="11" s="1"/>
  <c r="Q229" i="33"/>
  <c r="W229" i="11" s="1"/>
  <c r="Q228" i="33"/>
  <c r="W228" i="11" s="1"/>
  <c r="Q227" i="33"/>
  <c r="Q226" i="33"/>
  <c r="W226" i="11" s="1"/>
  <c r="Q225" i="33"/>
  <c r="W225" i="11" s="1"/>
  <c r="Q224" i="33"/>
  <c r="W224" i="11" s="1"/>
  <c r="Q223" i="33"/>
  <c r="W223" i="11" s="1"/>
  <c r="Q222" i="33"/>
  <c r="W222" i="11" s="1"/>
  <c r="Q221" i="33"/>
  <c r="W221" i="11" s="1"/>
  <c r="Q220" i="33"/>
  <c r="W220" i="11" s="1"/>
  <c r="Q219" i="33"/>
  <c r="W219" i="11" s="1"/>
  <c r="Q218" i="33"/>
  <c r="W218" i="11" s="1"/>
  <c r="Q217" i="33"/>
  <c r="W217" i="11" s="1"/>
  <c r="Q216" i="33"/>
  <c r="W216" i="11" s="1"/>
  <c r="Q215" i="33"/>
  <c r="W215" i="11" s="1"/>
  <c r="Q214" i="33"/>
  <c r="W214" i="11" s="1"/>
  <c r="Q213" i="33"/>
  <c r="W213" i="11" s="1"/>
  <c r="Q212" i="33"/>
  <c r="W212" i="11" s="1"/>
  <c r="Q211" i="33"/>
  <c r="W211" i="11" s="1"/>
  <c r="Q210" i="33"/>
  <c r="W210" i="11" s="1"/>
  <c r="Q209" i="33"/>
  <c r="W209" i="11" s="1"/>
  <c r="Q208" i="33"/>
  <c r="W208" i="11" s="1"/>
  <c r="Q207" i="33"/>
  <c r="W207" i="11" s="1"/>
  <c r="Q206" i="33"/>
  <c r="W206" i="11" s="1"/>
  <c r="Q205" i="33"/>
  <c r="W205" i="11" s="1"/>
  <c r="Q204" i="33"/>
  <c r="W204" i="11" s="1"/>
  <c r="Q203" i="33"/>
  <c r="W203" i="11" s="1"/>
  <c r="Q202" i="33"/>
  <c r="W202" i="11" s="1"/>
  <c r="Q201" i="33"/>
  <c r="W201" i="11" s="1"/>
  <c r="Q200" i="33"/>
  <c r="W200" i="11" s="1"/>
  <c r="Q199" i="33"/>
  <c r="W199" i="11" s="1"/>
  <c r="Q198" i="33"/>
  <c r="W198" i="11" s="1"/>
  <c r="Q197" i="33"/>
  <c r="W196" i="11" s="1"/>
  <c r="Q196" i="33"/>
  <c r="W195" i="11" s="1"/>
  <c r="Q195" i="33"/>
  <c r="W194" i="11" s="1"/>
  <c r="Q194" i="33"/>
  <c r="W193" i="11" s="1"/>
  <c r="Q193" i="33"/>
  <c r="W192" i="11" s="1"/>
  <c r="Q192" i="33"/>
  <c r="W191" i="11" s="1"/>
  <c r="Q191" i="33"/>
  <c r="Q190" i="33"/>
  <c r="W189" i="11" s="1"/>
  <c r="Q189" i="33"/>
  <c r="W188" i="11" s="1"/>
  <c r="Q188" i="33"/>
  <c r="W187" i="11" s="1"/>
  <c r="Q187" i="33"/>
  <c r="W186" i="11" s="1"/>
  <c r="Q186" i="33"/>
  <c r="W185" i="11" s="1"/>
  <c r="Q185" i="33"/>
  <c r="W184" i="11" s="1"/>
  <c r="Q184" i="33"/>
  <c r="W183" i="11" s="1"/>
  <c r="Q183" i="33"/>
  <c r="W182" i="11" s="1"/>
  <c r="Q182" i="33"/>
  <c r="W181" i="11" s="1"/>
  <c r="Q181" i="33"/>
  <c r="W180" i="11" s="1"/>
  <c r="Q180" i="33"/>
  <c r="W179" i="11" s="1"/>
  <c r="Q179" i="33"/>
  <c r="W178" i="11" s="1"/>
  <c r="Q178" i="33"/>
  <c r="W177" i="11" s="1"/>
  <c r="Q177" i="33"/>
  <c r="W176" i="11" s="1"/>
  <c r="Q176" i="33"/>
  <c r="W175" i="11" s="1"/>
  <c r="Q175" i="33"/>
  <c r="W174" i="11" s="1"/>
  <c r="Q174" i="33"/>
  <c r="W173" i="11" s="1"/>
  <c r="Q173" i="33"/>
  <c r="W172" i="11" s="1"/>
  <c r="Q172" i="33"/>
  <c r="W171" i="11" s="1"/>
  <c r="Q171" i="33"/>
  <c r="W169" i="11" s="1"/>
  <c r="Q170" i="33"/>
  <c r="W168" i="11" s="1"/>
  <c r="Q169" i="33"/>
  <c r="W167" i="11" s="1"/>
  <c r="Q168" i="33"/>
  <c r="W166" i="11" s="1"/>
  <c r="Q167" i="33"/>
  <c r="W165" i="11" s="1"/>
  <c r="Q166" i="33"/>
  <c r="Q165" i="33"/>
  <c r="W163" i="11" s="1"/>
  <c r="Q164" i="33"/>
  <c r="W162" i="11" s="1"/>
  <c r="Q163" i="33"/>
  <c r="W161" i="11" s="1"/>
  <c r="Q162" i="33"/>
  <c r="W160" i="11" s="1"/>
  <c r="Q161" i="33"/>
  <c r="W159" i="11" s="1"/>
  <c r="Q160" i="33"/>
  <c r="W158" i="11" s="1"/>
  <c r="Q159" i="33"/>
  <c r="W157" i="11" s="1"/>
  <c r="Q158" i="33"/>
  <c r="W156" i="11" s="1"/>
  <c r="Q157" i="33"/>
  <c r="W155" i="11" s="1"/>
  <c r="Q156" i="33"/>
  <c r="W154" i="11" s="1"/>
  <c r="Q155" i="33"/>
  <c r="W153" i="11" s="1"/>
  <c r="Q154" i="33"/>
  <c r="Q153" i="33"/>
  <c r="W151" i="11" s="1"/>
  <c r="Q152" i="33"/>
  <c r="W150" i="11" s="1"/>
  <c r="Q151" i="33"/>
  <c r="W149" i="11" s="1"/>
  <c r="Q150" i="33"/>
  <c r="W148" i="11" s="1"/>
  <c r="Q149" i="33"/>
  <c r="W147" i="11" s="1"/>
  <c r="Q148" i="33"/>
  <c r="W146" i="11" s="1"/>
  <c r="Q147" i="33"/>
  <c r="W145" i="11" s="1"/>
  <c r="Q146" i="33"/>
  <c r="W144" i="11" s="1"/>
  <c r="Q145" i="33"/>
  <c r="W143" i="11" s="1"/>
  <c r="Q144" i="33"/>
  <c r="W142" i="11" s="1"/>
  <c r="Q143" i="33"/>
  <c r="W141" i="11" s="1"/>
  <c r="Q142" i="33"/>
  <c r="W140" i="11" s="1"/>
  <c r="Q141" i="33"/>
  <c r="W139" i="11" s="1"/>
  <c r="Q140" i="33"/>
  <c r="W138" i="11" s="1"/>
  <c r="Q139" i="33"/>
  <c r="W137" i="11" s="1"/>
  <c r="Q138" i="33"/>
  <c r="W136" i="11" s="1"/>
  <c r="Q137" i="33"/>
  <c r="W135" i="11" s="1"/>
  <c r="Q136" i="33"/>
  <c r="W134" i="11" s="1"/>
  <c r="Q135" i="33"/>
  <c r="W133" i="11" s="1"/>
  <c r="Q134" i="33"/>
  <c r="W132" i="11" s="1"/>
  <c r="Q133" i="33"/>
  <c r="W131" i="11" s="1"/>
  <c r="Q132" i="33"/>
  <c r="W130" i="11" s="1"/>
  <c r="Q131" i="33"/>
  <c r="W129" i="11" s="1"/>
  <c r="Q130" i="33"/>
  <c r="Q129" i="33"/>
  <c r="W127" i="11" s="1"/>
  <c r="Q128" i="33"/>
  <c r="W126" i="11" s="1"/>
  <c r="Q127" i="33"/>
  <c r="W125" i="11" s="1"/>
  <c r="Q126" i="33"/>
  <c r="Q125" i="33"/>
  <c r="W124" i="11" s="1"/>
  <c r="Q124" i="33"/>
  <c r="W123" i="11" s="1"/>
  <c r="Q123" i="33"/>
  <c r="W122" i="11" s="1"/>
  <c r="Q122" i="33"/>
  <c r="W121" i="11" s="1"/>
  <c r="Q121" i="33"/>
  <c r="W120" i="11" s="1"/>
  <c r="Q120" i="33"/>
  <c r="W119" i="11" s="1"/>
  <c r="Q119" i="33"/>
  <c r="W118" i="11" s="1"/>
  <c r="Q118" i="33"/>
  <c r="W117" i="11" s="1"/>
  <c r="Q117" i="33"/>
  <c r="W116" i="11" s="1"/>
  <c r="Q116" i="33"/>
  <c r="W115" i="11" s="1"/>
  <c r="Q115" i="33"/>
  <c r="W114" i="11" s="1"/>
  <c r="Q114" i="33"/>
  <c r="W113" i="11" s="1"/>
  <c r="Q113" i="33"/>
  <c r="W112" i="11" s="1"/>
  <c r="Q112" i="33"/>
  <c r="W111" i="11" s="1"/>
  <c r="Q111" i="33"/>
  <c r="W110" i="11" s="1"/>
  <c r="Q110" i="33"/>
  <c r="W109" i="11" s="1"/>
  <c r="Q109" i="33"/>
  <c r="W108" i="11" s="1"/>
  <c r="Q108" i="33"/>
  <c r="W107" i="11" s="1"/>
  <c r="Q107" i="33"/>
  <c r="W106" i="11" s="1"/>
  <c r="Q106" i="33"/>
  <c r="W105" i="11" s="1"/>
  <c r="Q105" i="33"/>
  <c r="W104" i="11" s="1"/>
  <c r="Q104" i="33"/>
  <c r="W103" i="11" s="1"/>
  <c r="Q103" i="33"/>
  <c r="W102" i="11" s="1"/>
  <c r="Q102" i="33"/>
  <c r="W101" i="11" s="1"/>
  <c r="Q101" i="33"/>
  <c r="W100" i="11" s="1"/>
  <c r="Q100" i="33"/>
  <c r="W99" i="11" s="1"/>
  <c r="Q99" i="33"/>
  <c r="W98" i="11" s="1"/>
  <c r="Q98" i="33"/>
  <c r="W97" i="11" s="1"/>
  <c r="Q97" i="33"/>
  <c r="W96" i="11" s="1"/>
  <c r="Q96" i="33"/>
  <c r="W95" i="11" s="1"/>
  <c r="Q95" i="33"/>
  <c r="W94" i="11" s="1"/>
  <c r="Q94" i="33"/>
  <c r="W93" i="11" s="1"/>
  <c r="Q93" i="33"/>
  <c r="W92" i="11" s="1"/>
  <c r="Q92" i="33"/>
  <c r="W91" i="11" s="1"/>
  <c r="Q91" i="33"/>
  <c r="W90" i="11" s="1"/>
  <c r="Q90" i="33"/>
  <c r="W89" i="11" s="1"/>
  <c r="Q89" i="33"/>
  <c r="W88" i="11" s="1"/>
  <c r="Q88" i="33"/>
  <c r="W87" i="11" s="1"/>
  <c r="Q87" i="33"/>
  <c r="W86" i="11" s="1"/>
  <c r="Q86" i="33"/>
  <c r="W85" i="11" s="1"/>
  <c r="Q85" i="33"/>
  <c r="W84" i="11" s="1"/>
  <c r="Q84" i="33"/>
  <c r="W83" i="11" s="1"/>
  <c r="Q83" i="33"/>
  <c r="W82" i="11" s="1"/>
  <c r="Q82" i="33"/>
  <c r="W81" i="11" s="1"/>
  <c r="Q81" i="33"/>
  <c r="W80" i="11" s="1"/>
  <c r="Q80" i="33"/>
  <c r="W79" i="11" s="1"/>
  <c r="Q79" i="33"/>
  <c r="W78" i="11" s="1"/>
  <c r="Q78" i="33"/>
  <c r="W77" i="11" s="1"/>
  <c r="Q77" i="33"/>
  <c r="W76" i="11" s="1"/>
  <c r="Q76" i="33"/>
  <c r="W75" i="11" s="1"/>
  <c r="Q75" i="33"/>
  <c r="W74" i="11" s="1"/>
  <c r="Q74" i="33"/>
  <c r="W73" i="11" s="1"/>
  <c r="Q73" i="33"/>
  <c r="W72" i="11" s="1"/>
  <c r="Q72" i="33"/>
  <c r="W71" i="11" s="1"/>
  <c r="Q71" i="33"/>
  <c r="W70" i="11" s="1"/>
  <c r="Q70" i="33"/>
  <c r="W69" i="11" s="1"/>
  <c r="Q69" i="33"/>
  <c r="W68" i="11" s="1"/>
  <c r="Q68" i="33"/>
  <c r="W67" i="11" s="1"/>
  <c r="Q67" i="33"/>
  <c r="W66" i="11" s="1"/>
  <c r="Q66" i="33"/>
  <c r="W65" i="11" s="1"/>
  <c r="Q65" i="33"/>
  <c r="W64" i="11" s="1"/>
  <c r="Q64" i="33"/>
  <c r="W63" i="11" s="1"/>
  <c r="Q63" i="33"/>
  <c r="W62" i="11" s="1"/>
  <c r="Q62" i="33"/>
  <c r="W61" i="11" s="1"/>
  <c r="Q61" i="33"/>
  <c r="W60" i="11" s="1"/>
  <c r="Q60" i="33"/>
  <c r="W59" i="11" s="1"/>
  <c r="Q59" i="33"/>
  <c r="W58" i="11" s="1"/>
  <c r="Q58" i="33"/>
  <c r="W57" i="11" s="1"/>
  <c r="Q57" i="33"/>
  <c r="W56" i="11" s="1"/>
  <c r="Q56" i="33"/>
  <c r="W55" i="11" s="1"/>
  <c r="Q55" i="33"/>
  <c r="W54" i="11" s="1"/>
  <c r="Q54" i="33"/>
  <c r="W53" i="11" s="1"/>
  <c r="Q53" i="33"/>
  <c r="W52" i="11" s="1"/>
  <c r="Q52" i="33"/>
  <c r="W51" i="11" s="1"/>
  <c r="Q51" i="33"/>
  <c r="W50" i="11" s="1"/>
  <c r="Q50" i="33"/>
  <c r="W49" i="11" s="1"/>
  <c r="Q49" i="33"/>
  <c r="W48" i="11" s="1"/>
  <c r="Q48" i="33"/>
  <c r="W47" i="11" s="1"/>
  <c r="Q47" i="33"/>
  <c r="W46" i="11" s="1"/>
  <c r="Q46" i="33"/>
  <c r="W45" i="11" s="1"/>
  <c r="Q45" i="33"/>
  <c r="W44" i="11" s="1"/>
  <c r="Q44" i="33"/>
  <c r="W43" i="11" s="1"/>
  <c r="Q43" i="33"/>
  <c r="W42" i="11" s="1"/>
  <c r="Q42" i="33"/>
  <c r="W41" i="11" s="1"/>
  <c r="Q41" i="33"/>
  <c r="W40" i="11" s="1"/>
  <c r="Q40" i="33"/>
  <c r="W39" i="11" s="1"/>
  <c r="Q39" i="33"/>
  <c r="W38" i="11" s="1"/>
  <c r="Q38" i="33"/>
  <c r="W37" i="11" s="1"/>
  <c r="Q37" i="33"/>
  <c r="W36" i="11" s="1"/>
  <c r="Q36" i="33"/>
  <c r="W35" i="11" s="1"/>
  <c r="Q35" i="33"/>
  <c r="W34" i="11" s="1"/>
  <c r="Q34" i="33"/>
  <c r="W33" i="11" s="1"/>
  <c r="Q33" i="33"/>
  <c r="W32" i="11" s="1"/>
  <c r="Q32" i="33"/>
  <c r="W31" i="11" s="1"/>
  <c r="Q31" i="33"/>
  <c r="W30" i="11" s="1"/>
  <c r="Q30" i="33"/>
  <c r="W29" i="11" s="1"/>
  <c r="Q29" i="33"/>
  <c r="W28" i="11" s="1"/>
  <c r="Q28" i="33"/>
  <c r="W27" i="11" s="1"/>
  <c r="Q27" i="33"/>
  <c r="W26" i="11" s="1"/>
  <c r="Q26" i="33"/>
  <c r="W25" i="11" s="1"/>
  <c r="Q25" i="33"/>
  <c r="W24" i="11" s="1"/>
  <c r="Q24" i="33"/>
  <c r="W23" i="11" s="1"/>
  <c r="Q23" i="33"/>
  <c r="W22" i="11" s="1"/>
  <c r="Q22" i="33"/>
  <c r="W21" i="11" s="1"/>
  <c r="Q21" i="33"/>
  <c r="W20" i="11" s="1"/>
  <c r="Q20" i="33"/>
  <c r="W19" i="11" s="1"/>
  <c r="Q19" i="33"/>
  <c r="W18" i="11" s="1"/>
  <c r="Q18" i="33"/>
  <c r="W17" i="11" s="1"/>
  <c r="Q17" i="33"/>
  <c r="W16" i="11" s="1"/>
  <c r="Q16" i="33"/>
  <c r="W15" i="11" s="1"/>
  <c r="Q14" i="33"/>
  <c r="W13" i="11" s="1"/>
  <c r="Q13" i="33"/>
  <c r="W12" i="11" s="1"/>
  <c r="Q12" i="33"/>
  <c r="W11" i="11" s="1"/>
  <c r="Q11" i="33"/>
  <c r="W10" i="11" s="1"/>
  <c r="Q10" i="33"/>
  <c r="W9" i="11" s="1"/>
  <c r="Q9" i="33"/>
  <c r="W8" i="11" s="1"/>
  <c r="Q8" i="33"/>
  <c r="W7" i="11" s="1"/>
  <c r="Q7" i="33"/>
  <c r="W6" i="11" s="1"/>
  <c r="Q6" i="33"/>
  <c r="W5" i="11" s="1"/>
  <c r="Q5" i="33"/>
  <c r="W4" i="11" s="1"/>
  <c r="Q5" i="32"/>
  <c r="V4" i="11" s="1"/>
  <c r="P417" i="32"/>
  <c r="O417" i="32"/>
  <c r="N417" i="32"/>
  <c r="M417" i="32"/>
  <c r="L417" i="32"/>
  <c r="K417" i="32"/>
  <c r="J417" i="32"/>
  <c r="I417" i="32"/>
  <c r="H417" i="32"/>
  <c r="G417" i="32"/>
  <c r="F417" i="32"/>
  <c r="E417" i="32"/>
  <c r="D417" i="32"/>
  <c r="C417" i="32"/>
  <c r="P415" i="32"/>
  <c r="O415" i="32"/>
  <c r="N415" i="32"/>
  <c r="M415" i="32"/>
  <c r="L415" i="32"/>
  <c r="K415" i="32"/>
  <c r="J415" i="32"/>
  <c r="I415" i="32"/>
  <c r="H415" i="32"/>
  <c r="G415" i="32"/>
  <c r="F415" i="32"/>
  <c r="E415" i="32"/>
  <c r="D415" i="32"/>
  <c r="C415" i="32"/>
  <c r="Q122" i="32"/>
  <c r="V121" i="11"/>
  <c r="Q312" i="32"/>
  <c r="V313" i="11" s="1"/>
  <c r="Q182" i="32"/>
  <c r="V181" i="11" s="1"/>
  <c r="Q388" i="32"/>
  <c r="V388" i="11" s="1"/>
  <c r="Q371" i="32"/>
  <c r="V372" i="11" s="1"/>
  <c r="Q266" i="32"/>
  <c r="V266" i="11" s="1"/>
  <c r="Q353" i="32"/>
  <c r="V354" i="11" s="1"/>
  <c r="Q265" i="32"/>
  <c r="V265" i="11" s="1"/>
  <c r="Q264" i="32"/>
  <c r="V264" i="11" s="1"/>
  <c r="Q73" i="32"/>
  <c r="V72" i="11" s="1"/>
  <c r="Q181" i="32"/>
  <c r="V180" i="11" s="1"/>
  <c r="Q382" i="32"/>
  <c r="V382" i="11" s="1"/>
  <c r="Q119" i="32"/>
  <c r="V118" i="11"/>
  <c r="Q116" i="32"/>
  <c r="V115" i="11" s="1"/>
  <c r="Q137" i="32"/>
  <c r="V135" i="11" s="1"/>
  <c r="Q72" i="32"/>
  <c r="V71" i="11" s="1"/>
  <c r="Q71" i="32"/>
  <c r="V70" i="11" s="1"/>
  <c r="Q306" i="32"/>
  <c r="V306" i="11" s="1"/>
  <c r="Q235" i="32"/>
  <c r="V235" i="11" s="1"/>
  <c r="Q42" i="32"/>
  <c r="V41" i="11" s="1"/>
  <c r="Q305" i="32"/>
  <c r="V305" i="11" s="1"/>
  <c r="Q358" i="32"/>
  <c r="V359" i="11" s="1"/>
  <c r="Q126" i="32"/>
  <c r="Q381" i="32"/>
  <c r="V381" i="11" s="1"/>
  <c r="Q414" i="32"/>
  <c r="V414" i="11" s="1"/>
  <c r="Q121" i="32"/>
  <c r="V120" i="11"/>
  <c r="Q13" i="32"/>
  <c r="V12" i="11"/>
  <c r="Q234" i="32"/>
  <c r="V234" i="11"/>
  <c r="Q142" i="32"/>
  <c r="V140" i="11" s="1"/>
  <c r="Q413" i="32"/>
  <c r="V413" i="11"/>
  <c r="Q364" i="32"/>
  <c r="V365" i="11" s="1"/>
  <c r="Q252" i="32"/>
  <c r="V252" i="11" s="1"/>
  <c r="Q169" i="32"/>
  <c r="V167" i="11" s="1"/>
  <c r="Q112" i="32"/>
  <c r="V111" i="11" s="1"/>
  <c r="Q336" i="32"/>
  <c r="V337" i="11" s="1"/>
  <c r="Q41" i="32"/>
  <c r="V40" i="11"/>
  <c r="Q304" i="32"/>
  <c r="V304" i="11" s="1"/>
  <c r="Q132" i="32"/>
  <c r="V130" i="11"/>
  <c r="Q168" i="32"/>
  <c r="V166" i="11"/>
  <c r="Q335" i="32"/>
  <c r="V336" i="11" s="1"/>
  <c r="Q131" i="32"/>
  <c r="V129" i="11"/>
  <c r="Q70" i="32"/>
  <c r="V69" i="11" s="1"/>
  <c r="Q175" i="32"/>
  <c r="V174" i="11" s="1"/>
  <c r="Q233" i="32"/>
  <c r="V233" i="11" s="1"/>
  <c r="Q232" i="32"/>
  <c r="V232" i="11" s="1"/>
  <c r="Q69" i="32"/>
  <c r="V68" i="11" s="1"/>
  <c r="Q231" i="32"/>
  <c r="V231" i="11"/>
  <c r="Q201" i="32"/>
  <c r="V201" i="11" s="1"/>
  <c r="Q26" i="32"/>
  <c r="V25" i="11" s="1"/>
  <c r="Q334" i="32"/>
  <c r="V335" i="11"/>
  <c r="Q333" i="32"/>
  <c r="V334" i="11" s="1"/>
  <c r="Q406" i="32"/>
  <c r="V406" i="11"/>
  <c r="Q377" i="32"/>
  <c r="V377" i="11" s="1"/>
  <c r="Q311" i="32"/>
  <c r="V312" i="11"/>
  <c r="Q268" i="32"/>
  <c r="V268" i="11" s="1"/>
  <c r="Q374" i="32"/>
  <c r="V374" i="11" s="1"/>
  <c r="Q373" i="32"/>
  <c r="V373" i="11" s="1"/>
  <c r="Q22" i="32"/>
  <c r="V21" i="11"/>
  <c r="Q68" i="32"/>
  <c r="V67" i="11" s="1"/>
  <c r="Q332" i="32"/>
  <c r="V333" i="11"/>
  <c r="Q303" i="32"/>
  <c r="V303" i="11" s="1"/>
  <c r="Q230" i="32"/>
  <c r="V230" i="11" s="1"/>
  <c r="Q404" i="32"/>
  <c r="V404" i="11"/>
  <c r="Q302" i="32"/>
  <c r="V302" i="11" s="1"/>
  <c r="Q405" i="32"/>
  <c r="V405" i="11"/>
  <c r="Q153" i="32"/>
  <c r="V151" i="11" s="1"/>
  <c r="Q251" i="32"/>
  <c r="V251" i="11" s="1"/>
  <c r="Q200" i="32"/>
  <c r="V200" i="11" s="1"/>
  <c r="Q331" i="32"/>
  <c r="V332" i="11"/>
  <c r="Q129" i="32"/>
  <c r="V127" i="11" s="1"/>
  <c r="Q141" i="32"/>
  <c r="V139" i="11"/>
  <c r="Q67" i="32"/>
  <c r="V66" i="11" s="1"/>
  <c r="Q40" i="32"/>
  <c r="V39" i="11" s="1"/>
  <c r="Q363" i="32"/>
  <c r="V364" i="11"/>
  <c r="Q174" i="32"/>
  <c r="V173" i="11" s="1"/>
  <c r="Q370" i="32"/>
  <c r="V371" i="11"/>
  <c r="Q310" i="32"/>
  <c r="V311" i="11" s="1"/>
  <c r="Q330" i="32"/>
  <c r="V331" i="11"/>
  <c r="Q301" i="32"/>
  <c r="V301" i="11" s="1"/>
  <c r="Q39" i="32"/>
  <c r="V38" i="11"/>
  <c r="Q300" i="32"/>
  <c r="V300" i="11" s="1"/>
  <c r="Q329" i="32"/>
  <c r="V330" i="11"/>
  <c r="Q328" i="32"/>
  <c r="V329" i="11" s="1"/>
  <c r="Q197" i="32"/>
  <c r="V196" i="11"/>
  <c r="Q387" i="32"/>
  <c r="V387" i="11" s="1"/>
  <c r="Q110" i="32"/>
  <c r="V109" i="11" s="1"/>
  <c r="Q76" i="32"/>
  <c r="V75" i="11"/>
  <c r="Q376" i="32"/>
  <c r="V376" i="11" s="1"/>
  <c r="Q115" i="32"/>
  <c r="V114" i="11"/>
  <c r="Q309" i="32"/>
  <c r="V310" i="11" s="1"/>
  <c r="Q403" i="32"/>
  <c r="V403" i="11" s="1"/>
  <c r="Q402" i="32"/>
  <c r="V402" i="11" s="1"/>
  <c r="Q136" i="32"/>
  <c r="V134" i="11"/>
  <c r="Q66" i="32"/>
  <c r="V65" i="11"/>
  <c r="Q357" i="32"/>
  <c r="V358" i="11"/>
  <c r="Q352" i="32"/>
  <c r="V353" i="11" s="1"/>
  <c r="Q65" i="32"/>
  <c r="V64" i="11" s="1"/>
  <c r="Q130" i="32"/>
  <c r="V128" i="11"/>
  <c r="Q327" i="32"/>
  <c r="V328" i="11" s="1"/>
  <c r="Q229" i="32"/>
  <c r="V229" i="11"/>
  <c r="Q401" i="32"/>
  <c r="V401" i="11" s="1"/>
  <c r="Q385" i="32"/>
  <c r="V385" i="11"/>
  <c r="Q97" i="32"/>
  <c r="V96" i="11" s="1"/>
  <c r="Q82" i="32"/>
  <c r="V81" i="11"/>
  <c r="Q64" i="32"/>
  <c r="V63" i="11" s="1"/>
  <c r="Q63" i="32"/>
  <c r="V62" i="11" s="1"/>
  <c r="Q409" i="32"/>
  <c r="V409" i="11" s="1"/>
  <c r="Q62" i="32"/>
  <c r="V61" i="11"/>
  <c r="Q21" i="32"/>
  <c r="V20" i="11" s="1"/>
  <c r="Q20" i="32"/>
  <c r="V19" i="11" s="1"/>
  <c r="Q19" i="32"/>
  <c r="V18" i="11" s="1"/>
  <c r="Q228" i="32"/>
  <c r="V228" i="11" s="1"/>
  <c r="Q191" i="32"/>
  <c r="V190" i="11" s="1"/>
  <c r="Q299" i="32"/>
  <c r="V299" i="11"/>
  <c r="Q38" i="32"/>
  <c r="V37" i="11" s="1"/>
  <c r="Q100" i="32"/>
  <c r="V99" i="11"/>
  <c r="Q298" i="32"/>
  <c r="V298" i="11" s="1"/>
  <c r="Q297" i="32"/>
  <c r="V297" i="11" s="1"/>
  <c r="Q296" i="32"/>
  <c r="V296" i="11" s="1"/>
  <c r="Q37" i="32"/>
  <c r="V36" i="11"/>
  <c r="Q356" i="32"/>
  <c r="V357" i="11" s="1"/>
  <c r="Q295" i="32"/>
  <c r="V295" i="11" s="1"/>
  <c r="Q369" i="32"/>
  <c r="V370" i="11" s="1"/>
  <c r="Q180" i="32"/>
  <c r="V179" i="11" s="1"/>
  <c r="Q400" i="32"/>
  <c r="V400" i="11" s="1"/>
  <c r="Q263" i="32"/>
  <c r="V263" i="11"/>
  <c r="Q140" i="32"/>
  <c r="V138" i="11" s="1"/>
  <c r="Q81" i="32"/>
  <c r="V80" i="11"/>
  <c r="Q399" i="32"/>
  <c r="V399" i="11" s="1"/>
  <c r="Q227" i="32"/>
  <c r="V227" i="11" s="1"/>
  <c r="Q326" i="32"/>
  <c r="V327" i="11" s="1"/>
  <c r="Q253" i="32"/>
  <c r="V253" i="11"/>
  <c r="Q262" i="32"/>
  <c r="V262" i="11" s="1"/>
  <c r="Q294" i="32"/>
  <c r="V294" i="11" s="1"/>
  <c r="Q199" i="32"/>
  <c r="V199" i="11" s="1"/>
  <c r="Q196" i="32"/>
  <c r="V195" i="11" s="1"/>
  <c r="Q61" i="32"/>
  <c r="V60" i="11" s="1"/>
  <c r="Q261" i="32"/>
  <c r="V261" i="11"/>
  <c r="Q398" i="32"/>
  <c r="V398" i="11" s="1"/>
  <c r="Q325" i="32"/>
  <c r="V326" i="11"/>
  <c r="Q362" i="32"/>
  <c r="V363" i="11"/>
  <c r="Q293" i="32"/>
  <c r="V293" i="11" s="1"/>
  <c r="Q226" i="32"/>
  <c r="V226" i="11" s="1"/>
  <c r="Q225" i="32"/>
  <c r="V225" i="11"/>
  <c r="Q60" i="32"/>
  <c r="V59" i="11" s="1"/>
  <c r="Q224" i="32"/>
  <c r="V224" i="11" s="1"/>
  <c r="Q135" i="32"/>
  <c r="V133" i="11" s="1"/>
  <c r="Q250" i="32"/>
  <c r="V250" i="11" s="1"/>
  <c r="Q12" i="32"/>
  <c r="V11" i="11" s="1"/>
  <c r="Q397" i="32"/>
  <c r="V397" i="11" s="1"/>
  <c r="Q308" i="32"/>
  <c r="V309" i="11" s="1"/>
  <c r="Q95" i="32"/>
  <c r="V94" i="11" s="1"/>
  <c r="Q85" i="32"/>
  <c r="V84" i="11" s="1"/>
  <c r="Q351" i="32"/>
  <c r="V352" i="11" s="1"/>
  <c r="Q167" i="32"/>
  <c r="V165" i="11"/>
  <c r="Q114" i="32"/>
  <c r="V113" i="11" s="1"/>
  <c r="Q166" i="32"/>
  <c r="V164" i="11" s="1"/>
  <c r="Q154" i="32"/>
  <c r="V152" i="11"/>
  <c r="Q59" i="32"/>
  <c r="V58" i="11" s="1"/>
  <c r="Q165" i="32"/>
  <c r="V163" i="11" s="1"/>
  <c r="Q361" i="32"/>
  <c r="V362" i="11" s="1"/>
  <c r="Q109" i="32"/>
  <c r="V108" i="11" s="1"/>
  <c r="Q11" i="32"/>
  <c r="V10" i="11" s="1"/>
  <c r="Q223" i="32"/>
  <c r="V223" i="11" s="1"/>
  <c r="Q222" i="32"/>
  <c r="V222" i="11" s="1"/>
  <c r="Q221" i="32"/>
  <c r="V221" i="11" s="1"/>
  <c r="Q220" i="32"/>
  <c r="V220" i="11" s="1"/>
  <c r="Q219" i="32"/>
  <c r="V219" i="11"/>
  <c r="Q218" i="32"/>
  <c r="V218" i="11" s="1"/>
  <c r="Q18" i="32"/>
  <c r="V17" i="11" s="1"/>
  <c r="Q36" i="32"/>
  <c r="V35" i="11" s="1"/>
  <c r="Q35" i="32"/>
  <c r="V34" i="11" s="1"/>
  <c r="Q34" i="32"/>
  <c r="V33" i="11" s="1"/>
  <c r="Q217" i="32"/>
  <c r="V217" i="11" s="1"/>
  <c r="Q195" i="32"/>
  <c r="V194" i="11" s="1"/>
  <c r="Q155" i="32"/>
  <c r="V153" i="11"/>
  <c r="Q164" i="32"/>
  <c r="V162" i="11" s="1"/>
  <c r="Q249" i="32"/>
  <c r="V249" i="11" s="1"/>
  <c r="Q101" i="32"/>
  <c r="V100" i="11" s="1"/>
  <c r="Q152" i="32"/>
  <c r="V150" i="11"/>
  <c r="Q58" i="32"/>
  <c r="V57" i="11" s="1"/>
  <c r="Q84" i="32"/>
  <c r="V83" i="11" s="1"/>
  <c r="Q240" i="32"/>
  <c r="V240" i="11" s="1"/>
  <c r="Q292" i="32"/>
  <c r="V292" i="11" s="1"/>
  <c r="Q291" i="32"/>
  <c r="V291" i="11"/>
  <c r="Q151" i="32"/>
  <c r="V149" i="11" s="1"/>
  <c r="Q33" i="32"/>
  <c r="V32" i="11" s="1"/>
  <c r="Q260" i="32"/>
  <c r="V260" i="11" s="1"/>
  <c r="Q186" i="32"/>
  <c r="V185" i="11" s="1"/>
  <c r="Q324" i="32"/>
  <c r="V325" i="11" s="1"/>
  <c r="Q15" i="32"/>
  <c r="V14" i="11" s="1"/>
  <c r="Q17" i="32"/>
  <c r="V16" i="11" s="1"/>
  <c r="Q290" i="32"/>
  <c r="V290" i="11" s="1"/>
  <c r="Q368" i="32"/>
  <c r="V369" i="11" s="1"/>
  <c r="Q192" i="32"/>
  <c r="V191" i="11" s="1"/>
  <c r="Q384" i="32"/>
  <c r="V384" i="11" s="1"/>
  <c r="Q57" i="32"/>
  <c r="V56" i="11" s="1"/>
  <c r="Q163" i="32"/>
  <c r="V161" i="11" s="1"/>
  <c r="Q185" i="32"/>
  <c r="V184" i="11" s="1"/>
  <c r="Q56" i="32"/>
  <c r="V55" i="11"/>
  <c r="Q239" i="32"/>
  <c r="V239" i="11" s="1"/>
  <c r="Q25" i="32"/>
  <c r="V24" i="11" s="1"/>
  <c r="Q248" i="32"/>
  <c r="V248" i="11" s="1"/>
  <c r="Q55" i="32"/>
  <c r="V54" i="11" s="1"/>
  <c r="Q54" i="32"/>
  <c r="V53" i="11" s="1"/>
  <c r="Q53" i="32"/>
  <c r="V52" i="11" s="1"/>
  <c r="Q323" i="32"/>
  <c r="V324" i="11"/>
  <c r="Q289" i="32"/>
  <c r="V289" i="11" s="1"/>
  <c r="Q350" i="32"/>
  <c r="V351" i="11"/>
  <c r="Q288" i="32"/>
  <c r="V288" i="11" s="1"/>
  <c r="Q349" i="32"/>
  <c r="V350" i="11" s="1"/>
  <c r="Q128" i="32"/>
  <c r="V126" i="11" s="1"/>
  <c r="Q287" i="32"/>
  <c r="V287" i="11"/>
  <c r="Q367" i="32"/>
  <c r="V368" i="11" s="1"/>
  <c r="Q396" i="32"/>
  <c r="V396" i="11"/>
  <c r="Q348" i="32"/>
  <c r="V349" i="11" s="1"/>
  <c r="Q286" i="32"/>
  <c r="V286" i="11" s="1"/>
  <c r="Q87" i="32"/>
  <c r="V86" i="11" s="1"/>
  <c r="Q386" i="32"/>
  <c r="V386" i="11" s="1"/>
  <c r="Q259" i="32"/>
  <c r="V259" i="11" s="1"/>
  <c r="Q347" i="32"/>
  <c r="V348" i="11"/>
  <c r="Q162" i="32"/>
  <c r="V160" i="11" s="1"/>
  <c r="Q124" i="32"/>
  <c r="V123" i="11" s="1"/>
  <c r="Q10" i="32"/>
  <c r="V9" i="11" s="1"/>
  <c r="Q267" i="32"/>
  <c r="V267" i="11" s="1"/>
  <c r="Q80" i="32"/>
  <c r="V79" i="11" s="1"/>
  <c r="Q238" i="32"/>
  <c r="V238" i="11"/>
  <c r="Q237" i="32"/>
  <c r="V237" i="11" s="1"/>
  <c r="Q216" i="32"/>
  <c r="V216" i="11" s="1"/>
  <c r="Q322" i="32"/>
  <c r="V323" i="11" s="1"/>
  <c r="Q198" i="32"/>
  <c r="V198" i="11" s="1"/>
  <c r="Q285" i="32"/>
  <c r="V285" i="11" s="1"/>
  <c r="Q284" i="32"/>
  <c r="V284" i="11" s="1"/>
  <c r="Q283" i="32"/>
  <c r="V283" i="11" s="1"/>
  <c r="Q118" i="32"/>
  <c r="V117" i="11" s="1"/>
  <c r="Q360" i="32"/>
  <c r="V361" i="11" s="1"/>
  <c r="Q117" i="32"/>
  <c r="V116" i="11" s="1"/>
  <c r="Q150" i="32"/>
  <c r="V148" i="11" s="1"/>
  <c r="Q94" i="32"/>
  <c r="V93" i="11" s="1"/>
  <c r="Q93" i="32"/>
  <c r="V92" i="11" s="1"/>
  <c r="Q236" i="32"/>
  <c r="V236" i="11" s="1"/>
  <c r="Q78" i="32"/>
  <c r="V77" i="11"/>
  <c r="Q355" i="32"/>
  <c r="V356" i="11" s="1"/>
  <c r="Q179" i="32"/>
  <c r="V178" i="11" s="1"/>
  <c r="Q321" i="32"/>
  <c r="V322" i="11"/>
  <c r="Q320" i="32"/>
  <c r="V321" i="11" s="1"/>
  <c r="Q139" i="32"/>
  <c r="V137" i="11" s="1"/>
  <c r="Q32" i="32"/>
  <c r="V31" i="11" s="1"/>
  <c r="Q215" i="32"/>
  <c r="V215" i="11" s="1"/>
  <c r="Q31" i="32"/>
  <c r="V30" i="11" s="1"/>
  <c r="Q282" i="32"/>
  <c r="V282" i="11" s="1"/>
  <c r="Q161" i="32"/>
  <c r="V159" i="11" s="1"/>
  <c r="Q90" i="32"/>
  <c r="V89" i="11" s="1"/>
  <c r="Q214" i="32"/>
  <c r="V214" i="11" s="1"/>
  <c r="Q190" i="32"/>
  <c r="V189" i="11" s="1"/>
  <c r="Q52" i="32"/>
  <c r="V51" i="11" s="1"/>
  <c r="Q395" i="32"/>
  <c r="V395" i="11" s="1"/>
  <c r="Q51" i="32"/>
  <c r="V50" i="11" s="1"/>
  <c r="Q243" i="32"/>
  <c r="V243" i="11" s="1"/>
  <c r="Q346" i="32"/>
  <c r="V347" i="11" s="1"/>
  <c r="Q345" i="32"/>
  <c r="V346" i="11" s="1"/>
  <c r="Q281" i="32"/>
  <c r="V281" i="11" s="1"/>
  <c r="Q9" i="32"/>
  <c r="V8" i="11" s="1"/>
  <c r="Q213" i="32"/>
  <c r="V213" i="11" s="1"/>
  <c r="Q212" i="32"/>
  <c r="V212" i="11" s="1"/>
  <c r="Q8" i="32"/>
  <c r="V7" i="11" s="1"/>
  <c r="Q280" i="32"/>
  <c r="V280" i="11" s="1"/>
  <c r="Q108" i="32"/>
  <c r="V107" i="11" s="1"/>
  <c r="Q372" i="32"/>
  <c r="Q24" i="32"/>
  <c r="V23" i="11" s="1"/>
  <c r="Q50" i="32"/>
  <c r="V49" i="11" s="1"/>
  <c r="Q344" i="32"/>
  <c r="V345" i="11" s="1"/>
  <c r="Q319" i="32"/>
  <c r="V320" i="11" s="1"/>
  <c r="Q279" i="32"/>
  <c r="V279" i="11" s="1"/>
  <c r="Q359" i="32"/>
  <c r="V360" i="11" s="1"/>
  <c r="Q160" i="32"/>
  <c r="V158" i="11" s="1"/>
  <c r="Q107" i="32"/>
  <c r="V106" i="11"/>
  <c r="Q149" i="32"/>
  <c r="V147" i="11"/>
  <c r="Q184" i="32"/>
  <c r="V183" i="11" s="1"/>
  <c r="Q106" i="32"/>
  <c r="V105" i="11" s="1"/>
  <c r="Q278" i="32"/>
  <c r="V278" i="11" s="1"/>
  <c r="Q79" i="32"/>
  <c r="V78" i="11" s="1"/>
  <c r="Q30" i="32"/>
  <c r="V29" i="11" s="1"/>
  <c r="Q148" i="32"/>
  <c r="V146" i="11"/>
  <c r="Q147" i="32"/>
  <c r="V145" i="11" s="1"/>
  <c r="Q277" i="32"/>
  <c r="V277" i="11" s="1"/>
  <c r="Q211" i="32"/>
  <c r="V211" i="11" s="1"/>
  <c r="Q14" i="32"/>
  <c r="V13" i="11" s="1"/>
  <c r="Q276" i="32"/>
  <c r="V276" i="11" s="1"/>
  <c r="Q7" i="32"/>
  <c r="V6" i="11"/>
  <c r="Q159" i="32"/>
  <c r="V157" i="11" s="1"/>
  <c r="Q343" i="32"/>
  <c r="V344" i="11" s="1"/>
  <c r="Q408" i="32"/>
  <c r="V408" i="11" s="1"/>
  <c r="Q86" i="32"/>
  <c r="V85" i="11" s="1"/>
  <c r="Q247" i="32"/>
  <c r="V247" i="11" s="1"/>
  <c r="Q375" i="32"/>
  <c r="V375" i="11"/>
  <c r="Q173" i="32"/>
  <c r="V172" i="11" s="1"/>
  <c r="Q172" i="32"/>
  <c r="V171" i="11" s="1"/>
  <c r="Q342" i="32"/>
  <c r="V343" i="11" s="1"/>
  <c r="Q49" i="32"/>
  <c r="V48" i="11" s="1"/>
  <c r="Q210" i="32"/>
  <c r="V210" i="11" s="1"/>
  <c r="Q102" i="32"/>
  <c r="V101" i="11"/>
  <c r="Q242" i="32"/>
  <c r="V242" i="11" s="1"/>
  <c r="Q138" i="32"/>
  <c r="V136" i="11" s="1"/>
  <c r="Q113" i="32"/>
  <c r="V112" i="11" s="1"/>
  <c r="Q83" i="32"/>
  <c r="V82" i="11" s="1"/>
  <c r="Q158" i="32"/>
  <c r="V156" i="11"/>
  <c r="Q134" i="32"/>
  <c r="V132" i="11"/>
  <c r="Q209" i="32"/>
  <c r="V209" i="11" s="1"/>
  <c r="Q258" i="32"/>
  <c r="V258" i="11" s="1"/>
  <c r="Q394" i="32"/>
  <c r="V394" i="11" s="1"/>
  <c r="Q412" i="32"/>
  <c r="V412" i="11" s="1"/>
  <c r="Q257" i="32"/>
  <c r="V257" i="11" s="1"/>
  <c r="Q341" i="32"/>
  <c r="V342" i="11"/>
  <c r="Q194" i="32"/>
  <c r="V193" i="11" s="1"/>
  <c r="Q318" i="32"/>
  <c r="V319" i="11" s="1"/>
  <c r="Q340" i="32"/>
  <c r="V341" i="11" s="1"/>
  <c r="Q208" i="32"/>
  <c r="V208" i="11" s="1"/>
  <c r="Q246" i="32"/>
  <c r="V246" i="11"/>
  <c r="Q393" i="32"/>
  <c r="V393" i="11" s="1"/>
  <c r="Q275" i="32"/>
  <c r="V275" i="11" s="1"/>
  <c r="Q392" i="32"/>
  <c r="V392" i="11" s="1"/>
  <c r="Q407" i="32"/>
  <c r="V407" i="11" s="1"/>
  <c r="Q48" i="32"/>
  <c r="V47" i="11" s="1"/>
  <c r="Q391" i="32"/>
  <c r="V391" i="11" s="1"/>
  <c r="Q390" i="32"/>
  <c r="V390" i="11"/>
  <c r="Q389" i="32"/>
  <c r="V389" i="11" s="1"/>
  <c r="Q47" i="32"/>
  <c r="V46" i="11" s="1"/>
  <c r="Q339" i="32"/>
  <c r="V340" i="11" s="1"/>
  <c r="Q46" i="32"/>
  <c r="V45" i="11" s="1"/>
  <c r="Q307" i="32"/>
  <c r="V308" i="11" s="1"/>
  <c r="Q207" i="32"/>
  <c r="V207" i="11"/>
  <c r="Q77" i="32"/>
  <c r="V76" i="11" s="1"/>
  <c r="Q89" i="32"/>
  <c r="V88" i="11" s="1"/>
  <c r="Q245" i="32"/>
  <c r="V245" i="11" s="1"/>
  <c r="Q354" i="32"/>
  <c r="V355" i="11" s="1"/>
  <c r="Q146" i="32"/>
  <c r="V144" i="11" s="1"/>
  <c r="Q45" i="32"/>
  <c r="V44" i="11"/>
  <c r="Q206" i="32"/>
  <c r="V206" i="11" s="1"/>
  <c r="Q44" i="32"/>
  <c r="V43" i="11" s="1"/>
  <c r="Q380" i="32"/>
  <c r="V380" i="11" s="1"/>
  <c r="Q43" i="32"/>
  <c r="V42" i="11" s="1"/>
  <c r="Q29" i="32"/>
  <c r="V28" i="11" s="1"/>
  <c r="Q28" i="32"/>
  <c r="V27" i="11"/>
  <c r="Q274" i="32"/>
  <c r="V274" i="11" s="1"/>
  <c r="Q123" i="32"/>
  <c r="V122" i="11" s="1"/>
  <c r="Q157" i="32"/>
  <c r="V155" i="11" s="1"/>
  <c r="Q317" i="32"/>
  <c r="V318" i="11" s="1"/>
  <c r="Q244" i="32"/>
  <c r="V244" i="11" s="1"/>
  <c r="Q411" i="32"/>
  <c r="V411" i="11" s="1"/>
  <c r="Q178" i="32"/>
  <c r="V177" i="11" s="1"/>
  <c r="Q105" i="32"/>
  <c r="V104" i="11" s="1"/>
  <c r="Q96" i="32"/>
  <c r="V95" i="11" s="1"/>
  <c r="Q379" i="32"/>
  <c r="V379" i="11" s="1"/>
  <c r="Q177" i="32"/>
  <c r="V176" i="11" s="1"/>
  <c r="Q366" i="32"/>
  <c r="V367" i="11"/>
  <c r="Q410" i="32"/>
  <c r="V410" i="11" s="1"/>
  <c r="Q104" i="32"/>
  <c r="V103" i="11" s="1"/>
  <c r="Q171" i="32"/>
  <c r="V169" i="11" s="1"/>
  <c r="Q27" i="32"/>
  <c r="V26" i="11" s="1"/>
  <c r="Q145" i="32"/>
  <c r="V143" i="11" s="1"/>
  <c r="Q16" i="32"/>
  <c r="V15" i="11"/>
  <c r="Q241" i="32"/>
  <c r="V241" i="11" s="1"/>
  <c r="Q378" i="32"/>
  <c r="V378" i="11" s="1"/>
  <c r="Q99" i="32"/>
  <c r="V98" i="11" s="1"/>
  <c r="Q125" i="32"/>
  <c r="V124" i="11" s="1"/>
  <c r="Q23" i="32"/>
  <c r="V22" i="11" s="1"/>
  <c r="Q176" i="32"/>
  <c r="V175" i="11"/>
  <c r="Q183" i="32"/>
  <c r="V182" i="11" s="1"/>
  <c r="Q273" i="32"/>
  <c r="V273" i="11" s="1"/>
  <c r="Q383" i="32"/>
  <c r="V383" i="11" s="1"/>
  <c r="Q189" i="32"/>
  <c r="V188" i="11" s="1"/>
  <c r="Q188" i="32"/>
  <c r="V187" i="11" s="1"/>
  <c r="Q272" i="32"/>
  <c r="V272" i="11"/>
  <c r="Q120" i="32"/>
  <c r="V119" i="11" s="1"/>
  <c r="Q170" i="32"/>
  <c r="V168" i="11" s="1"/>
  <c r="Q133" i="32"/>
  <c r="V131" i="11" s="1"/>
  <c r="Q271" i="32"/>
  <c r="V271" i="11" s="1"/>
  <c r="Q75" i="32"/>
  <c r="V74" i="11" s="1"/>
  <c r="Q205" i="32"/>
  <c r="V205" i="11"/>
  <c r="Q98" i="32"/>
  <c r="V97" i="11" s="1"/>
  <c r="Q193" i="32"/>
  <c r="V192" i="11" s="1"/>
  <c r="Q316" i="32"/>
  <c r="V317" i="11" s="1"/>
  <c r="Q315" i="32"/>
  <c r="V316" i="11" s="1"/>
  <c r="Q314" i="32"/>
  <c r="V315" i="11" s="1"/>
  <c r="Q313" i="32"/>
  <c r="V314" i="11"/>
  <c r="Q256" i="32"/>
  <c r="V256" i="11" s="1"/>
  <c r="Q270" i="32"/>
  <c r="V270" i="11" s="1"/>
  <c r="Q111" i="32"/>
  <c r="V110" i="11" s="1"/>
  <c r="Q255" i="32"/>
  <c r="V255" i="11" s="1"/>
  <c r="Q204" i="32"/>
  <c r="V204" i="11"/>
  <c r="Q144" i="32"/>
  <c r="V142" i="11" s="1"/>
  <c r="Q338" i="32"/>
  <c r="V339" i="11" s="1"/>
  <c r="Q92" i="32"/>
  <c r="V91" i="11" s="1"/>
  <c r="Q203" i="32"/>
  <c r="V203" i="11" s="1"/>
  <c r="Q127" i="32"/>
  <c r="V125" i="11" s="1"/>
  <c r="Q202" i="32"/>
  <c r="V202" i="11" s="1"/>
  <c r="Q337" i="32"/>
  <c r="V338" i="11"/>
  <c r="Q269" i="32"/>
  <c r="V269" i="11" s="1"/>
  <c r="Q91" i="32"/>
  <c r="V90" i="11" s="1"/>
  <c r="Q156" i="32"/>
  <c r="V154" i="11" s="1"/>
  <c r="Q6" i="32"/>
  <c r="V5" i="11" s="1"/>
  <c r="Q88" i="32"/>
  <c r="V87" i="11" s="1"/>
  <c r="Q254" i="32"/>
  <c r="V254" i="11"/>
  <c r="Q103" i="32"/>
  <c r="V102" i="11" s="1"/>
  <c r="Q187" i="32"/>
  <c r="V186" i="11" s="1"/>
  <c r="Q74" i="32"/>
  <c r="V73" i="11" s="1"/>
  <c r="Q365" i="32"/>
  <c r="V366" i="11" s="1"/>
  <c r="Q143" i="32"/>
  <c r="V141" i="11"/>
  <c r="Q7" i="31"/>
  <c r="Q8" i="3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U47" i="11"/>
  <c r="Q49" i="31"/>
  <c r="Q50" i="31"/>
  <c r="Q51" i="31"/>
  <c r="Q52" i="31"/>
  <c r="Q53" i="31"/>
  <c r="Q54" i="31"/>
  <c r="Q55" i="31"/>
  <c r="U54" i="11" s="1"/>
  <c r="Q56" i="31"/>
  <c r="Q57" i="31"/>
  <c r="Q58" i="31"/>
  <c r="Q59" i="31"/>
  <c r="Q60" i="31"/>
  <c r="Q61" i="31"/>
  <c r="Q62" i="31"/>
  <c r="Q63" i="31"/>
  <c r="Q64" i="31"/>
  <c r="Q65" i="31"/>
  <c r="Q66" i="31"/>
  <c r="Q67" i="31"/>
  <c r="Q68" i="31"/>
  <c r="Q69" i="31"/>
  <c r="Q70" i="31"/>
  <c r="Q71" i="31"/>
  <c r="U70" i="11" s="1"/>
  <c r="Q72" i="31"/>
  <c r="U71" i="11" s="1"/>
  <c r="Q73" i="31"/>
  <c r="Q74" i="31"/>
  <c r="Q75" i="31"/>
  <c r="U74" i="11" s="1"/>
  <c r="Q76" i="31"/>
  <c r="Q77" i="31"/>
  <c r="U76" i="11"/>
  <c r="Q78" i="31"/>
  <c r="Q79" i="31"/>
  <c r="Q80" i="31"/>
  <c r="Q81" i="31"/>
  <c r="Q82" i="31"/>
  <c r="Q83" i="31"/>
  <c r="Q84" i="31"/>
  <c r="Q85" i="31"/>
  <c r="Q86" i="31"/>
  <c r="Q87" i="31"/>
  <c r="U86" i="11" s="1"/>
  <c r="Q88" i="31"/>
  <c r="Q89" i="31"/>
  <c r="Q90" i="31"/>
  <c r="Q91" i="31"/>
  <c r="U90" i="11" s="1"/>
  <c r="Q92" i="31"/>
  <c r="Q93" i="31"/>
  <c r="Q94" i="31"/>
  <c r="Q95" i="31"/>
  <c r="Q96" i="31"/>
  <c r="Q97" i="31"/>
  <c r="Q98" i="31"/>
  <c r="Q99" i="31"/>
  <c r="Q100" i="31"/>
  <c r="Q101" i="31"/>
  <c r="Q102" i="31"/>
  <c r="Q103" i="31"/>
  <c r="Q104" i="31"/>
  <c r="Q105" i="31"/>
  <c r="Q106" i="31"/>
  <c r="U105" i="11" s="1"/>
  <c r="Q107" i="31"/>
  <c r="Q108" i="31"/>
  <c r="Q109" i="31"/>
  <c r="Q110" i="31"/>
  <c r="Q111" i="31"/>
  <c r="Q112" i="31"/>
  <c r="Q113" i="31"/>
  <c r="Q114" i="31"/>
  <c r="Q115" i="31"/>
  <c r="U114" i="11" s="1"/>
  <c r="Q116" i="31"/>
  <c r="Q117" i="31"/>
  <c r="Q118" i="31"/>
  <c r="Q119" i="31"/>
  <c r="Q120" i="31"/>
  <c r="Q121" i="31"/>
  <c r="Q122" i="31"/>
  <c r="Q123" i="31"/>
  <c r="Q124" i="31"/>
  <c r="Q125" i="31"/>
  <c r="U124" i="11" s="1"/>
  <c r="Q126" i="31"/>
  <c r="Q127" i="31"/>
  <c r="U125" i="11" s="1"/>
  <c r="Q128" i="31"/>
  <c r="Q129" i="31"/>
  <c r="Q130" i="31"/>
  <c r="Q131" i="31"/>
  <c r="Q132" i="31"/>
  <c r="U130" i="11" s="1"/>
  <c r="Q133" i="31"/>
  <c r="Q134" i="31"/>
  <c r="Q135" i="31"/>
  <c r="U133" i="11" s="1"/>
  <c r="Q136" i="31"/>
  <c r="Q137" i="31"/>
  <c r="Q138" i="31"/>
  <c r="Q139" i="31"/>
  <c r="Q140" i="31"/>
  <c r="Q141" i="31"/>
  <c r="Q142" i="31"/>
  <c r="Q143" i="31"/>
  <c r="Q144" i="31"/>
  <c r="U142" i="11" s="1"/>
  <c r="Q145" i="31"/>
  <c r="U143" i="11" s="1"/>
  <c r="Q146" i="31"/>
  <c r="Q147" i="31"/>
  <c r="U145" i="11" s="1"/>
  <c r="Q148" i="31"/>
  <c r="Q149" i="31"/>
  <c r="U147" i="11" s="1"/>
  <c r="Q150" i="31"/>
  <c r="Q151" i="31"/>
  <c r="Q152" i="31"/>
  <c r="U150" i="11" s="1"/>
  <c r="Q153" i="31"/>
  <c r="Q154" i="31"/>
  <c r="Q155" i="31"/>
  <c r="Q156" i="31"/>
  <c r="Q157" i="31"/>
  <c r="U155" i="11"/>
  <c r="Q158" i="31"/>
  <c r="Q159" i="31"/>
  <c r="U157" i="11"/>
  <c r="Q160" i="31"/>
  <c r="Q161" i="31"/>
  <c r="Q162" i="31"/>
  <c r="U160" i="11" s="1"/>
  <c r="Q163" i="31"/>
  <c r="U161" i="11" s="1"/>
  <c r="Q164" i="31"/>
  <c r="Q165" i="31"/>
  <c r="U163" i="11" s="1"/>
  <c r="Q166" i="31"/>
  <c r="Q167" i="31"/>
  <c r="U165" i="11" s="1"/>
  <c r="Q168" i="31"/>
  <c r="U166" i="11"/>
  <c r="Q169" i="31"/>
  <c r="Q170" i="31"/>
  <c r="Q171" i="31"/>
  <c r="Q172" i="31"/>
  <c r="Q173" i="31"/>
  <c r="U172" i="11" s="1"/>
  <c r="Q174" i="31"/>
  <c r="Q175" i="31"/>
  <c r="U174" i="11" s="1"/>
  <c r="Q176" i="31"/>
  <c r="U175" i="11" s="1"/>
  <c r="Q177" i="31"/>
  <c r="Q178" i="31"/>
  <c r="Q179" i="31"/>
  <c r="Q180" i="31"/>
  <c r="U179" i="11" s="1"/>
  <c r="Q181" i="31"/>
  <c r="Q182" i="31"/>
  <c r="Q183" i="31"/>
  <c r="Q184" i="31"/>
  <c r="Q185" i="31"/>
  <c r="Q186" i="31"/>
  <c r="Q187" i="31"/>
  <c r="Q188" i="31"/>
  <c r="Q189" i="31"/>
  <c r="U188" i="11" s="1"/>
  <c r="Q190" i="31"/>
  <c r="Q191" i="31"/>
  <c r="U190" i="11"/>
  <c r="Q192" i="31"/>
  <c r="U191" i="11"/>
  <c r="Q193" i="31"/>
  <c r="Q194" i="31"/>
  <c r="Q195" i="31"/>
  <c r="Q196" i="31"/>
  <c r="Q197" i="31"/>
  <c r="U196" i="11" s="1"/>
  <c r="Q198" i="31"/>
  <c r="Q199" i="31"/>
  <c r="Q200" i="31"/>
  <c r="Q201" i="31"/>
  <c r="Q202" i="31"/>
  <c r="Q203" i="31"/>
  <c r="U203" i="11" s="1"/>
  <c r="Q204" i="31"/>
  <c r="Q205" i="31"/>
  <c r="Q206" i="31"/>
  <c r="Q207" i="31"/>
  <c r="Q208" i="31"/>
  <c r="Q209" i="31"/>
  <c r="U209" i="11" s="1"/>
  <c r="Q210" i="31"/>
  <c r="U210" i="11" s="1"/>
  <c r="Q211" i="31"/>
  <c r="U211" i="11"/>
  <c r="Q212" i="31"/>
  <c r="Q213" i="31"/>
  <c r="U213" i="11" s="1"/>
  <c r="Q214" i="31"/>
  <c r="Q215" i="31"/>
  <c r="U215" i="11" s="1"/>
  <c r="Q216" i="31"/>
  <c r="U216" i="11" s="1"/>
  <c r="Q217" i="31"/>
  <c r="Q218" i="31"/>
  <c r="Q219" i="31"/>
  <c r="Q220" i="31"/>
  <c r="U220" i="11" s="1"/>
  <c r="Q221" i="31"/>
  <c r="Q222" i="31"/>
  <c r="Q223" i="31"/>
  <c r="U223" i="11"/>
  <c r="Q224" i="31"/>
  <c r="U224" i="11" s="1"/>
  <c r="Q225" i="31"/>
  <c r="Q226" i="31"/>
  <c r="U226" i="11" s="1"/>
  <c r="Q227" i="31"/>
  <c r="Q228" i="31"/>
  <c r="U228" i="11" s="1"/>
  <c r="Q229" i="31"/>
  <c r="Q230" i="31"/>
  <c r="Q231" i="31"/>
  <c r="Q232" i="31"/>
  <c r="Q233" i="31"/>
  <c r="Q234" i="31"/>
  <c r="U234" i="11" s="1"/>
  <c r="Q235" i="31"/>
  <c r="U235" i="11" s="1"/>
  <c r="Q236" i="31"/>
  <c r="U236" i="11"/>
  <c r="Q237" i="31"/>
  <c r="Q238" i="31"/>
  <c r="U238" i="11"/>
  <c r="Q239" i="31"/>
  <c r="U239" i="11" s="1"/>
  <c r="Q240" i="31"/>
  <c r="U240" i="11" s="1"/>
  <c r="Q241" i="31"/>
  <c r="U241" i="11" s="1"/>
  <c r="Q242" i="31"/>
  <c r="U242" i="11" s="1"/>
  <c r="Q243" i="31"/>
  <c r="U243" i="11" s="1"/>
  <c r="Q244" i="31"/>
  <c r="U244" i="11" s="1"/>
  <c r="Q245" i="31"/>
  <c r="U245" i="11" s="1"/>
  <c r="Q246" i="31"/>
  <c r="U246" i="11" s="1"/>
  <c r="Q247" i="31"/>
  <c r="U247" i="11" s="1"/>
  <c r="Q248" i="31"/>
  <c r="U248" i="11" s="1"/>
  <c r="Q249" i="31"/>
  <c r="U249" i="11" s="1"/>
  <c r="Q250" i="31"/>
  <c r="U250" i="11"/>
  <c r="Q251" i="31"/>
  <c r="U251" i="11" s="1"/>
  <c r="Q252" i="31"/>
  <c r="U252" i="11" s="1"/>
  <c r="Q253" i="31"/>
  <c r="U253" i="11" s="1"/>
  <c r="Q254" i="31"/>
  <c r="Q255" i="31"/>
  <c r="U255" i="11" s="1"/>
  <c r="Q256" i="31"/>
  <c r="U256" i="11" s="1"/>
  <c r="Q257" i="31"/>
  <c r="Q258" i="31"/>
  <c r="U258" i="11"/>
  <c r="Q259" i="31"/>
  <c r="U259" i="11" s="1"/>
  <c r="Q260" i="31"/>
  <c r="U260" i="11" s="1"/>
  <c r="Q261" i="31"/>
  <c r="Q262" i="31"/>
  <c r="U262" i="11" s="1"/>
  <c r="Q263" i="31"/>
  <c r="U263" i="11" s="1"/>
  <c r="Q264" i="31"/>
  <c r="Q265" i="31"/>
  <c r="Q266" i="31"/>
  <c r="U266" i="11" s="1"/>
  <c r="Q267" i="31"/>
  <c r="U267" i="11" s="1"/>
  <c r="Q268" i="31"/>
  <c r="U268" i="11"/>
  <c r="Q269" i="31"/>
  <c r="Q270" i="31"/>
  <c r="U270" i="11" s="1"/>
  <c r="Q271" i="31"/>
  <c r="U271" i="11"/>
  <c r="Q272" i="31"/>
  <c r="U272" i="11" s="1"/>
  <c r="Q273" i="31"/>
  <c r="Q274" i="31"/>
  <c r="Q275" i="31"/>
  <c r="U275" i="11" s="1"/>
  <c r="Q276" i="31"/>
  <c r="Q277" i="31"/>
  <c r="U277" i="11" s="1"/>
  <c r="Q278" i="31"/>
  <c r="U278" i="11" s="1"/>
  <c r="Q279" i="31"/>
  <c r="U279" i="11" s="1"/>
  <c r="Q280" i="31"/>
  <c r="U280" i="11" s="1"/>
  <c r="Q281" i="31"/>
  <c r="Q282" i="31"/>
  <c r="U282" i="11" s="1"/>
  <c r="Q283" i="31"/>
  <c r="U283" i="11" s="1"/>
  <c r="Q284" i="31"/>
  <c r="Q285" i="31"/>
  <c r="Q286" i="31"/>
  <c r="Q287" i="31"/>
  <c r="U287" i="11" s="1"/>
  <c r="Q288" i="31"/>
  <c r="U288" i="11" s="1"/>
  <c r="Q289" i="31"/>
  <c r="Q290" i="31"/>
  <c r="Q291" i="31"/>
  <c r="U291" i="11"/>
  <c r="Q292" i="31"/>
  <c r="Q293" i="31"/>
  <c r="Q294" i="31"/>
  <c r="Q295" i="31"/>
  <c r="U295" i="11" s="1"/>
  <c r="Q296" i="31"/>
  <c r="U296" i="11"/>
  <c r="Q297" i="31"/>
  <c r="U297" i="11" s="1"/>
  <c r="Q298" i="31"/>
  <c r="U298" i="11" s="1"/>
  <c r="Q299" i="31"/>
  <c r="U299" i="11" s="1"/>
  <c r="Q300" i="31"/>
  <c r="U300" i="11" s="1"/>
  <c r="Q301" i="31"/>
  <c r="Q302" i="31"/>
  <c r="U302" i="11" s="1"/>
  <c r="Q303" i="31"/>
  <c r="U303" i="11" s="1"/>
  <c r="Q304" i="31"/>
  <c r="U304" i="11" s="1"/>
  <c r="Q305" i="31"/>
  <c r="U305" i="11"/>
  <c r="Q306" i="31"/>
  <c r="U306" i="11"/>
  <c r="Q307" i="31"/>
  <c r="U308" i="11" s="1"/>
  <c r="Q308" i="31"/>
  <c r="Q309" i="31"/>
  <c r="U310" i="11"/>
  <c r="Q310" i="31"/>
  <c r="U311" i="11" s="1"/>
  <c r="Q311" i="31"/>
  <c r="U312" i="11" s="1"/>
  <c r="Q312" i="31"/>
  <c r="U313" i="11" s="1"/>
  <c r="Q313" i="31"/>
  <c r="Q314" i="31"/>
  <c r="Q315" i="31"/>
  <c r="U316" i="11"/>
  <c r="Q316" i="31"/>
  <c r="U317" i="11"/>
  <c r="Q317" i="31"/>
  <c r="U318" i="11" s="1"/>
  <c r="Q318" i="31"/>
  <c r="U319" i="11" s="1"/>
  <c r="Q319" i="31"/>
  <c r="Q320" i="31"/>
  <c r="U321" i="11"/>
  <c r="Q321" i="31"/>
  <c r="U322" i="11" s="1"/>
  <c r="Q322" i="31"/>
  <c r="U323" i="11" s="1"/>
  <c r="Q323" i="31"/>
  <c r="Q324" i="31"/>
  <c r="Q325" i="31"/>
  <c r="U326" i="11" s="1"/>
  <c r="Q326" i="31"/>
  <c r="U327" i="11"/>
  <c r="Q327" i="31"/>
  <c r="Q328" i="31"/>
  <c r="U329" i="11" s="1"/>
  <c r="Q329" i="31"/>
  <c r="U330" i="11"/>
  <c r="Q330" i="31"/>
  <c r="Q331" i="31"/>
  <c r="U332" i="11" s="1"/>
  <c r="Q332" i="31"/>
  <c r="U333" i="11" s="1"/>
  <c r="Q333" i="31"/>
  <c r="U334" i="11" s="1"/>
  <c r="Q334" i="31"/>
  <c r="U335" i="11" s="1"/>
  <c r="Q335" i="31"/>
  <c r="U336" i="11" s="1"/>
  <c r="Q336" i="31"/>
  <c r="U337" i="11" s="1"/>
  <c r="Q337" i="31"/>
  <c r="Q338" i="31"/>
  <c r="U339" i="11" s="1"/>
  <c r="Q339" i="31"/>
  <c r="Q340" i="31"/>
  <c r="U341" i="11" s="1"/>
  <c r="Q341" i="31"/>
  <c r="Q342" i="31"/>
  <c r="U343" i="11" s="1"/>
  <c r="Q343" i="31"/>
  <c r="U344" i="11" s="1"/>
  <c r="Q344" i="31"/>
  <c r="U345" i="11" s="1"/>
  <c r="Q345" i="31"/>
  <c r="U346" i="11"/>
  <c r="Q346" i="31"/>
  <c r="U347" i="11" s="1"/>
  <c r="Q347" i="31"/>
  <c r="U348" i="11" s="1"/>
  <c r="Q348" i="31"/>
  <c r="U349" i="11" s="1"/>
  <c r="Q349" i="31"/>
  <c r="U350" i="11" s="1"/>
  <c r="Q350" i="31"/>
  <c r="U351" i="11" s="1"/>
  <c r="Q351" i="31"/>
  <c r="U352" i="11" s="1"/>
  <c r="Q352" i="31"/>
  <c r="Q353" i="31"/>
  <c r="U354" i="11" s="1"/>
  <c r="Q354" i="31"/>
  <c r="U355" i="11" s="1"/>
  <c r="Q355" i="31"/>
  <c r="U356" i="11" s="1"/>
  <c r="Q356" i="31"/>
  <c r="U357" i="11" s="1"/>
  <c r="Q357" i="31"/>
  <c r="U358" i="11" s="1"/>
  <c r="Q358" i="31"/>
  <c r="U359" i="11" s="1"/>
  <c r="Q359" i="31"/>
  <c r="Q360" i="31"/>
  <c r="U361" i="11" s="1"/>
  <c r="Q361" i="31"/>
  <c r="Q362" i="31"/>
  <c r="U363" i="11" s="1"/>
  <c r="Q363" i="31"/>
  <c r="Q364" i="31"/>
  <c r="U365" i="11" s="1"/>
  <c r="Q365" i="31"/>
  <c r="Q366" i="31"/>
  <c r="U367" i="11" s="1"/>
  <c r="Q367" i="31"/>
  <c r="U368" i="11" s="1"/>
  <c r="Q368" i="31"/>
  <c r="U369" i="11" s="1"/>
  <c r="Q369" i="31"/>
  <c r="U370" i="11" s="1"/>
  <c r="Q370" i="31"/>
  <c r="U371" i="11" s="1"/>
  <c r="Q371" i="31"/>
  <c r="U372" i="11" s="1"/>
  <c r="Q372" i="31"/>
  <c r="Q373" i="31"/>
  <c r="U373" i="11" s="1"/>
  <c r="Q374" i="31"/>
  <c r="U374" i="11" s="1"/>
  <c r="Q375" i="31"/>
  <c r="U375" i="11" s="1"/>
  <c r="Q376" i="31"/>
  <c r="U376" i="11" s="1"/>
  <c r="Q377" i="31"/>
  <c r="U377" i="11"/>
  <c r="Q378" i="31"/>
  <c r="U378" i="11"/>
  <c r="Q379" i="31"/>
  <c r="U379" i="11" s="1"/>
  <c r="Q380" i="31"/>
  <c r="U380" i="11" s="1"/>
  <c r="Q381" i="31"/>
  <c r="U381" i="11" s="1"/>
  <c r="Q382" i="31"/>
  <c r="U382" i="11" s="1"/>
  <c r="Q383" i="31"/>
  <c r="U383" i="11" s="1"/>
  <c r="Q384" i="31"/>
  <c r="U384" i="11"/>
  <c r="Q385" i="31"/>
  <c r="Q386" i="31"/>
  <c r="U386" i="11"/>
  <c r="Q387" i="31"/>
  <c r="U387" i="11" s="1"/>
  <c r="Q388" i="31"/>
  <c r="U388" i="11" s="1"/>
  <c r="Q389" i="31"/>
  <c r="U389" i="11" s="1"/>
  <c r="Q390" i="31"/>
  <c r="Q391" i="31"/>
  <c r="U391" i="11"/>
  <c r="Q392" i="31"/>
  <c r="U392" i="11" s="1"/>
  <c r="Q393" i="31"/>
  <c r="Q394" i="31"/>
  <c r="U394" i="11" s="1"/>
  <c r="Q395" i="31"/>
  <c r="U395" i="11" s="1"/>
  <c r="Q396" i="31"/>
  <c r="U396" i="11" s="1"/>
  <c r="Q397" i="31"/>
  <c r="Q398" i="31"/>
  <c r="U398" i="11" s="1"/>
  <c r="Q399" i="31"/>
  <c r="U399" i="11" s="1"/>
  <c r="Q400" i="31"/>
  <c r="U400" i="11" s="1"/>
  <c r="Q401" i="31"/>
  <c r="U401" i="11" s="1"/>
  <c r="Q402" i="31"/>
  <c r="U402" i="11" s="1"/>
  <c r="Q403" i="31"/>
  <c r="Q404" i="31"/>
  <c r="U404" i="11" s="1"/>
  <c r="Q405" i="31"/>
  <c r="U405" i="11" s="1"/>
  <c r="Q406" i="31"/>
  <c r="U406" i="11" s="1"/>
  <c r="Q407" i="31"/>
  <c r="U407" i="11" s="1"/>
  <c r="Q408" i="31"/>
  <c r="U408" i="11" s="1"/>
  <c r="Q409" i="31"/>
  <c r="U409" i="11" s="1"/>
  <c r="Q410" i="31"/>
  <c r="U410" i="11" s="1"/>
  <c r="Q411" i="31"/>
  <c r="Q412" i="31"/>
  <c r="U412" i="11" s="1"/>
  <c r="Q413" i="31"/>
  <c r="U413" i="11" s="1"/>
  <c r="Q7" i="30"/>
  <c r="T6" i="11" s="1"/>
  <c r="Q8" i="30"/>
  <c r="Q9" i="30"/>
  <c r="T8" i="11" s="1"/>
  <c r="Q10" i="30"/>
  <c r="T9" i="11" s="1"/>
  <c r="Q11" i="30"/>
  <c r="Q12" i="30"/>
  <c r="T11" i="11" s="1"/>
  <c r="Q13" i="30"/>
  <c r="T12" i="11" s="1"/>
  <c r="Q14" i="30"/>
  <c r="T13" i="11" s="1"/>
  <c r="Q15" i="30"/>
  <c r="T14" i="11" s="1"/>
  <c r="Q16" i="30"/>
  <c r="T15" i="11" s="1"/>
  <c r="Q17" i="30"/>
  <c r="T16" i="11" s="1"/>
  <c r="Q18" i="30"/>
  <c r="T17" i="11" s="1"/>
  <c r="Q19" i="30"/>
  <c r="T18" i="11" s="1"/>
  <c r="Q20" i="30"/>
  <c r="Q21" i="30"/>
  <c r="T20" i="11" s="1"/>
  <c r="Q22" i="30"/>
  <c r="Q23" i="30"/>
  <c r="T22" i="11" s="1"/>
  <c r="Q24" i="30"/>
  <c r="T23" i="11" s="1"/>
  <c r="Q25" i="30"/>
  <c r="T24" i="11" s="1"/>
  <c r="Q26" i="30"/>
  <c r="Q27" i="30"/>
  <c r="T26" i="11" s="1"/>
  <c r="Q28" i="30"/>
  <c r="T27" i="11" s="1"/>
  <c r="Q29" i="30"/>
  <c r="T28" i="11" s="1"/>
  <c r="Q30" i="30"/>
  <c r="T29" i="11" s="1"/>
  <c r="Q31" i="30"/>
  <c r="T30" i="11" s="1"/>
  <c r="Q32" i="30"/>
  <c r="T31" i="11" s="1"/>
  <c r="Q33" i="30"/>
  <c r="T32" i="11"/>
  <c r="Q34" i="30"/>
  <c r="T33" i="11" s="1"/>
  <c r="Q35" i="30"/>
  <c r="T34" i="11" s="1"/>
  <c r="Q36" i="30"/>
  <c r="Q37" i="30"/>
  <c r="T36" i="11" s="1"/>
  <c r="Q38" i="30"/>
  <c r="Q39" i="30"/>
  <c r="T38" i="11" s="1"/>
  <c r="Q40" i="30"/>
  <c r="T39" i="11" s="1"/>
  <c r="Q41" i="30"/>
  <c r="T40" i="11" s="1"/>
  <c r="Q42" i="30"/>
  <c r="Q43" i="30"/>
  <c r="Q44" i="30"/>
  <c r="Q45" i="30"/>
  <c r="T44" i="11"/>
  <c r="Q46" i="30"/>
  <c r="T45" i="11" s="1"/>
  <c r="Q47" i="30"/>
  <c r="T46" i="11" s="1"/>
  <c r="Q48" i="30"/>
  <c r="T47" i="11"/>
  <c r="Q49" i="30"/>
  <c r="T48" i="11" s="1"/>
  <c r="Q50" i="30"/>
  <c r="Q51" i="30"/>
  <c r="T50" i="11"/>
  <c r="Q52" i="30"/>
  <c r="Q53" i="30"/>
  <c r="T52" i="11" s="1"/>
  <c r="Q54" i="30"/>
  <c r="T53" i="11" s="1"/>
  <c r="Q55" i="30"/>
  <c r="T54" i="11" s="1"/>
  <c r="Q56" i="30"/>
  <c r="Q57" i="30"/>
  <c r="T56" i="11" s="1"/>
  <c r="Q58" i="30"/>
  <c r="T57" i="11" s="1"/>
  <c r="Q59" i="30"/>
  <c r="Q60" i="30"/>
  <c r="T59" i="11" s="1"/>
  <c r="Q61" i="30"/>
  <c r="T60" i="11" s="1"/>
  <c r="Q62" i="30"/>
  <c r="T61" i="11" s="1"/>
  <c r="Q63" i="30"/>
  <c r="T62" i="11"/>
  <c r="Q64" i="30"/>
  <c r="T63" i="11" s="1"/>
  <c r="Q65" i="30"/>
  <c r="T64" i="11" s="1"/>
  <c r="Q66" i="30"/>
  <c r="T65" i="11" s="1"/>
  <c r="Q67" i="30"/>
  <c r="T66" i="11" s="1"/>
  <c r="Q68" i="30"/>
  <c r="T67" i="11" s="1"/>
  <c r="Q69" i="30"/>
  <c r="T68" i="11"/>
  <c r="Q70" i="30"/>
  <c r="Q71" i="30"/>
  <c r="T70" i="11" s="1"/>
  <c r="Q72" i="30"/>
  <c r="T71" i="11" s="1"/>
  <c r="Q73" i="30"/>
  <c r="T72" i="11" s="1"/>
  <c r="Q74" i="30"/>
  <c r="T73" i="11" s="1"/>
  <c r="Q75" i="30"/>
  <c r="T74" i="11" s="1"/>
  <c r="Q76" i="30"/>
  <c r="T75" i="11" s="1"/>
  <c r="Q77" i="30"/>
  <c r="T76" i="11"/>
  <c r="Q78" i="30"/>
  <c r="T77" i="11" s="1"/>
  <c r="Q79" i="30"/>
  <c r="T78" i="11" s="1"/>
  <c r="Q80" i="30"/>
  <c r="Q81" i="30"/>
  <c r="T80" i="11" s="1"/>
  <c r="Q82" i="30"/>
  <c r="Q83" i="30"/>
  <c r="T82" i="11" s="1"/>
  <c r="Q84" i="30"/>
  <c r="Q85" i="30"/>
  <c r="T84" i="11"/>
  <c r="Q86" i="30"/>
  <c r="T85" i="11" s="1"/>
  <c r="Q87" i="30"/>
  <c r="T86" i="11" s="1"/>
  <c r="Q88" i="30"/>
  <c r="T87" i="11" s="1"/>
  <c r="Q89" i="30"/>
  <c r="T88" i="11" s="1"/>
  <c r="Q90" i="30"/>
  <c r="Q91" i="30"/>
  <c r="T90" i="11" s="1"/>
  <c r="Q92" i="30"/>
  <c r="Q93" i="30"/>
  <c r="T92" i="11" s="1"/>
  <c r="Q94" i="30"/>
  <c r="T93" i="11" s="1"/>
  <c r="Q95" i="30"/>
  <c r="T94" i="11"/>
  <c r="Q96" i="30"/>
  <c r="Q97" i="30"/>
  <c r="T96" i="11" s="1"/>
  <c r="Q98" i="30"/>
  <c r="T97" i="11"/>
  <c r="Q99" i="30"/>
  <c r="T98" i="11" s="1"/>
  <c r="Q100" i="30"/>
  <c r="T99" i="11" s="1"/>
  <c r="Q101" i="30"/>
  <c r="T100" i="11"/>
  <c r="Q102" i="30"/>
  <c r="Q103" i="30"/>
  <c r="T102" i="11" s="1"/>
  <c r="Q104" i="30"/>
  <c r="Q105" i="30"/>
  <c r="T104" i="11" s="1"/>
  <c r="Q106" i="30"/>
  <c r="T105" i="11" s="1"/>
  <c r="Q107" i="30"/>
  <c r="T106" i="11"/>
  <c r="Q108" i="30"/>
  <c r="T107" i="11" s="1"/>
  <c r="Q109" i="30"/>
  <c r="T108" i="11"/>
  <c r="Q110" i="30"/>
  <c r="T109" i="11" s="1"/>
  <c r="Q111" i="30"/>
  <c r="T110" i="11" s="1"/>
  <c r="Q112" i="30"/>
  <c r="Q113" i="30"/>
  <c r="T112" i="11" s="1"/>
  <c r="Q114" i="30"/>
  <c r="T113" i="11" s="1"/>
  <c r="Q115" i="30"/>
  <c r="T114" i="11" s="1"/>
  <c r="Q116" i="30"/>
  <c r="T115" i="11" s="1"/>
  <c r="Q117" i="30"/>
  <c r="T116" i="11"/>
  <c r="Q118" i="30"/>
  <c r="Q119" i="30"/>
  <c r="T118" i="11" s="1"/>
  <c r="Q120" i="30"/>
  <c r="Q121" i="30"/>
  <c r="T120" i="11" s="1"/>
  <c r="Q122" i="30"/>
  <c r="T121" i="11" s="1"/>
  <c r="Q123" i="30"/>
  <c r="Q124" i="30"/>
  <c r="T123" i="11" s="1"/>
  <c r="Q125" i="30"/>
  <c r="T124" i="11" s="1"/>
  <c r="Q126" i="30"/>
  <c r="Q127" i="30"/>
  <c r="T125" i="11"/>
  <c r="Q128" i="30"/>
  <c r="T126" i="11" s="1"/>
  <c r="Q129" i="30"/>
  <c r="T127" i="11" s="1"/>
  <c r="Q130" i="30"/>
  <c r="T128" i="11" s="1"/>
  <c r="Q131" i="30"/>
  <c r="T129" i="11" s="1"/>
  <c r="Q132" i="30"/>
  <c r="Q133" i="30"/>
  <c r="T131" i="11" s="1"/>
  <c r="Q134" i="30"/>
  <c r="T132" i="11" s="1"/>
  <c r="Q135" i="30"/>
  <c r="Q136" i="30"/>
  <c r="T134" i="11" s="1"/>
  <c r="Q137" i="30"/>
  <c r="T135" i="11" s="1"/>
  <c r="Q138" i="30"/>
  <c r="T136" i="11" s="1"/>
  <c r="Q139" i="30"/>
  <c r="Q140" i="30"/>
  <c r="T138" i="11" s="1"/>
  <c r="Q141" i="30"/>
  <c r="T139" i="11" s="1"/>
  <c r="Q142" i="30"/>
  <c r="Q143" i="30"/>
  <c r="T141" i="11" s="1"/>
  <c r="Q144" i="30"/>
  <c r="Q145" i="30"/>
  <c r="T143" i="11" s="1"/>
  <c r="Q146" i="30"/>
  <c r="T144" i="11" s="1"/>
  <c r="Q147" i="30"/>
  <c r="Q148" i="30"/>
  <c r="T146" i="11" s="1"/>
  <c r="Q149" i="30"/>
  <c r="T147" i="11"/>
  <c r="Q150" i="30"/>
  <c r="Q151" i="30"/>
  <c r="Q152" i="30"/>
  <c r="T150" i="11" s="1"/>
  <c r="Q153" i="30"/>
  <c r="T151" i="11" s="1"/>
  <c r="Q154" i="30"/>
  <c r="Q155" i="30"/>
  <c r="Q156" i="30"/>
  <c r="Q157" i="30"/>
  <c r="T155" i="11" s="1"/>
  <c r="Q158" i="30"/>
  <c r="T156" i="11" s="1"/>
  <c r="Q159" i="30"/>
  <c r="T157" i="11" s="1"/>
  <c r="Q160" i="30"/>
  <c r="T158" i="11" s="1"/>
  <c r="Q161" i="30"/>
  <c r="T159" i="11"/>
  <c r="Q162" i="30"/>
  <c r="T160" i="11" s="1"/>
  <c r="Q163" i="30"/>
  <c r="T161" i="11" s="1"/>
  <c r="Q164" i="30"/>
  <c r="T162" i="11" s="1"/>
  <c r="Q165" i="30"/>
  <c r="T163" i="11" s="1"/>
  <c r="Q166" i="30"/>
  <c r="T164" i="11" s="1"/>
  <c r="Q167" i="30"/>
  <c r="T165" i="11" s="1"/>
  <c r="Q168" i="30"/>
  <c r="T166" i="11" s="1"/>
  <c r="Q169" i="30"/>
  <c r="T167" i="11" s="1"/>
  <c r="Q170" i="30"/>
  <c r="T168" i="11" s="1"/>
  <c r="Q171" i="30"/>
  <c r="T169" i="11" s="1"/>
  <c r="Q172" i="30"/>
  <c r="T171" i="11" s="1"/>
  <c r="Q173" i="30"/>
  <c r="T172" i="11" s="1"/>
  <c r="Q174" i="30"/>
  <c r="Q175" i="30"/>
  <c r="Q176" i="30"/>
  <c r="Q177" i="30"/>
  <c r="T176" i="11" s="1"/>
  <c r="Q178" i="30"/>
  <c r="T177" i="11" s="1"/>
  <c r="Q179" i="30"/>
  <c r="Q180" i="30"/>
  <c r="T179" i="11" s="1"/>
  <c r="Q181" i="30"/>
  <c r="T180" i="11" s="1"/>
  <c r="Q182" i="30"/>
  <c r="T181" i="11" s="1"/>
  <c r="Q183" i="30"/>
  <c r="T182" i="11" s="1"/>
  <c r="Q184" i="30"/>
  <c r="T183" i="11" s="1"/>
  <c r="Q185" i="30"/>
  <c r="T184" i="11" s="1"/>
  <c r="Q186" i="30"/>
  <c r="Q187" i="30"/>
  <c r="T186" i="11" s="1"/>
  <c r="Q188" i="30"/>
  <c r="T187" i="11" s="1"/>
  <c r="Q189" i="30"/>
  <c r="T188" i="11" s="1"/>
  <c r="Q190" i="30"/>
  <c r="T189" i="11" s="1"/>
  <c r="Q191" i="30"/>
  <c r="T190" i="11" s="1"/>
  <c r="Q192" i="30"/>
  <c r="T191" i="11" s="1"/>
  <c r="Q193" i="30"/>
  <c r="T192" i="11" s="1"/>
  <c r="Q194" i="30"/>
  <c r="T193" i="11"/>
  <c r="Q195" i="30"/>
  <c r="T194" i="11"/>
  <c r="Q196" i="30"/>
  <c r="Q197" i="30"/>
  <c r="T196" i="11" s="1"/>
  <c r="Q198" i="30"/>
  <c r="T198" i="11"/>
  <c r="Q199" i="30"/>
  <c r="T199" i="11"/>
  <c r="Q200" i="30"/>
  <c r="T200" i="11" s="1"/>
  <c r="Q201" i="30"/>
  <c r="T201" i="11"/>
  <c r="Q202" i="30"/>
  <c r="Q203" i="30"/>
  <c r="Q204" i="30"/>
  <c r="T204" i="11" s="1"/>
  <c r="Q205" i="30"/>
  <c r="T205" i="11" s="1"/>
  <c r="Q206" i="30"/>
  <c r="T206" i="11" s="1"/>
  <c r="Q207" i="30"/>
  <c r="T207" i="11" s="1"/>
  <c r="Q208" i="30"/>
  <c r="Q209" i="30"/>
  <c r="T209" i="11"/>
  <c r="Q210" i="30"/>
  <c r="T210" i="11" s="1"/>
  <c r="Q211" i="30"/>
  <c r="T211" i="11" s="1"/>
  <c r="Q212" i="30"/>
  <c r="T212" i="11" s="1"/>
  <c r="Q213" i="30"/>
  <c r="T213" i="11" s="1"/>
  <c r="Q214" i="30"/>
  <c r="T214" i="11" s="1"/>
  <c r="Q215" i="30"/>
  <c r="Q216" i="30"/>
  <c r="Q217" i="30"/>
  <c r="T217" i="11" s="1"/>
  <c r="Q218" i="30"/>
  <c r="T218" i="11" s="1"/>
  <c r="Q219" i="30"/>
  <c r="T219" i="11" s="1"/>
  <c r="Q220" i="30"/>
  <c r="T220" i="11"/>
  <c r="Q221" i="30"/>
  <c r="T221" i="11" s="1"/>
  <c r="Q222" i="30"/>
  <c r="T222" i="11" s="1"/>
  <c r="Q223" i="30"/>
  <c r="Q224" i="30"/>
  <c r="T224" i="11" s="1"/>
  <c r="Q225" i="30"/>
  <c r="T225" i="11" s="1"/>
  <c r="Q226" i="30"/>
  <c r="T226" i="11" s="1"/>
  <c r="Q227" i="30"/>
  <c r="T227" i="11" s="1"/>
  <c r="Q228" i="30"/>
  <c r="Q229" i="30"/>
  <c r="T229" i="11" s="1"/>
  <c r="Q230" i="30"/>
  <c r="T230" i="11" s="1"/>
  <c r="Q231" i="30"/>
  <c r="T231" i="11" s="1"/>
  <c r="Q232" i="30"/>
  <c r="T232" i="11" s="1"/>
  <c r="Q233" i="30"/>
  <c r="T233" i="11" s="1"/>
  <c r="Q234" i="30"/>
  <c r="T234" i="11" s="1"/>
  <c r="Q235" i="30"/>
  <c r="T235" i="11" s="1"/>
  <c r="Q236" i="30"/>
  <c r="T236" i="11" s="1"/>
  <c r="Q237" i="30"/>
  <c r="T237" i="11" s="1"/>
  <c r="Q238" i="30"/>
  <c r="T238" i="11" s="1"/>
  <c r="Q239" i="30"/>
  <c r="T239" i="11" s="1"/>
  <c r="Q240" i="30"/>
  <c r="Q241" i="30"/>
  <c r="T241" i="11" s="1"/>
  <c r="Q242" i="30"/>
  <c r="T242" i="11" s="1"/>
  <c r="Q243" i="30"/>
  <c r="T243" i="11" s="1"/>
  <c r="Q244" i="30"/>
  <c r="T244" i="11" s="1"/>
  <c r="Q245" i="30"/>
  <c r="T245" i="11" s="1"/>
  <c r="Q246" i="30"/>
  <c r="Q247" i="30"/>
  <c r="T247" i="11" s="1"/>
  <c r="Q248" i="30"/>
  <c r="T248" i="11" s="1"/>
  <c r="Q249" i="30"/>
  <c r="T249" i="11" s="1"/>
  <c r="Q250" i="30"/>
  <c r="T250" i="11" s="1"/>
  <c r="Q251" i="30"/>
  <c r="T251" i="11"/>
  <c r="Q252" i="30"/>
  <c r="T252" i="11" s="1"/>
  <c r="Q253" i="30"/>
  <c r="T253" i="11" s="1"/>
  <c r="Q254" i="30"/>
  <c r="T254" i="11" s="1"/>
  <c r="Q255" i="30"/>
  <c r="T255" i="11" s="1"/>
  <c r="Q256" i="30"/>
  <c r="T256" i="11" s="1"/>
  <c r="Q257" i="30"/>
  <c r="T257" i="11" s="1"/>
  <c r="Q258" i="30"/>
  <c r="T258" i="11" s="1"/>
  <c r="Q259" i="30"/>
  <c r="T259" i="11" s="1"/>
  <c r="Q260" i="30"/>
  <c r="Q261" i="30"/>
  <c r="T261" i="11" s="1"/>
  <c r="Q262" i="30"/>
  <c r="T262" i="11" s="1"/>
  <c r="Q263" i="30"/>
  <c r="T263" i="11" s="1"/>
  <c r="Q264" i="30"/>
  <c r="Q265" i="30"/>
  <c r="T265" i="11" s="1"/>
  <c r="Q266" i="30"/>
  <c r="T266" i="11" s="1"/>
  <c r="Q267" i="30"/>
  <c r="T267" i="11" s="1"/>
  <c r="Q268" i="30"/>
  <c r="T268" i="11"/>
  <c r="Q269" i="30"/>
  <c r="T269" i="11"/>
  <c r="Q270" i="30"/>
  <c r="T270" i="11" s="1"/>
  <c r="Q271" i="30"/>
  <c r="T271" i="11"/>
  <c r="Q272" i="30"/>
  <c r="T272" i="11"/>
  <c r="Q273" i="30"/>
  <c r="T273" i="11"/>
  <c r="Q274" i="30"/>
  <c r="T274" i="11" s="1"/>
  <c r="Q275" i="30"/>
  <c r="T275" i="11" s="1"/>
  <c r="Q276" i="30"/>
  <c r="T276" i="11" s="1"/>
  <c r="Q277" i="30"/>
  <c r="T277" i="11" s="1"/>
  <c r="Q278" i="30"/>
  <c r="Q279" i="30"/>
  <c r="T279" i="11" s="1"/>
  <c r="Q280" i="30"/>
  <c r="T280" i="11" s="1"/>
  <c r="Q281" i="30"/>
  <c r="T281" i="11" s="1"/>
  <c r="Q282" i="30"/>
  <c r="T282" i="11" s="1"/>
  <c r="Q283" i="30"/>
  <c r="T283" i="11" s="1"/>
  <c r="Q284" i="30"/>
  <c r="T284" i="11" s="1"/>
  <c r="Q285" i="30"/>
  <c r="T285" i="11" s="1"/>
  <c r="Q286" i="30"/>
  <c r="T286" i="11" s="1"/>
  <c r="Q287" i="30"/>
  <c r="T287" i="11" s="1"/>
  <c r="Q288" i="30"/>
  <c r="Q289" i="30"/>
  <c r="T289" i="11" s="1"/>
  <c r="Q290" i="30"/>
  <c r="T290" i="11" s="1"/>
  <c r="Q291" i="30"/>
  <c r="Q292" i="30"/>
  <c r="Q293" i="30"/>
  <c r="T293" i="11" s="1"/>
  <c r="Q294" i="30"/>
  <c r="Q295" i="30"/>
  <c r="T295" i="11" s="1"/>
  <c r="Q296" i="30"/>
  <c r="Q297" i="30"/>
  <c r="T297" i="11" s="1"/>
  <c r="Q298" i="30"/>
  <c r="T298" i="11" s="1"/>
  <c r="Q299" i="30"/>
  <c r="T299" i="11" s="1"/>
  <c r="Q300" i="30"/>
  <c r="Q301" i="30"/>
  <c r="T301" i="11" s="1"/>
  <c r="Q302" i="30"/>
  <c r="T302" i="11" s="1"/>
  <c r="Q303" i="30"/>
  <c r="Q304" i="30"/>
  <c r="T304" i="11" s="1"/>
  <c r="Q305" i="30"/>
  <c r="T305" i="11" s="1"/>
  <c r="Q306" i="30"/>
  <c r="T306" i="11" s="1"/>
  <c r="Q307" i="30"/>
  <c r="T308" i="11" s="1"/>
  <c r="Q308" i="30"/>
  <c r="T309" i="11" s="1"/>
  <c r="Q309" i="30"/>
  <c r="T310" i="11" s="1"/>
  <c r="Q310" i="30"/>
  <c r="Q311" i="30"/>
  <c r="T312" i="11" s="1"/>
  <c r="Q312" i="30"/>
  <c r="T313" i="11" s="1"/>
  <c r="Q313" i="30"/>
  <c r="T314" i="11" s="1"/>
  <c r="Q314" i="30"/>
  <c r="T315" i="11" s="1"/>
  <c r="Q315" i="30"/>
  <c r="T316" i="11" s="1"/>
  <c r="Q316" i="30"/>
  <c r="Q317" i="30"/>
  <c r="T318" i="11"/>
  <c r="Q318" i="30"/>
  <c r="T319" i="11" s="1"/>
  <c r="Q319" i="30"/>
  <c r="T320" i="11" s="1"/>
  <c r="Q320" i="30"/>
  <c r="T321" i="11" s="1"/>
  <c r="Q321" i="30"/>
  <c r="T322" i="11"/>
  <c r="Q322" i="30"/>
  <c r="T323" i="11" s="1"/>
  <c r="Q323" i="30"/>
  <c r="T324" i="11" s="1"/>
  <c r="Q324" i="30"/>
  <c r="T325" i="11" s="1"/>
  <c r="Q325" i="30"/>
  <c r="T326" i="11"/>
  <c r="Q326" i="30"/>
  <c r="Q327" i="30"/>
  <c r="T328" i="11" s="1"/>
  <c r="Q328" i="30"/>
  <c r="Q329" i="30"/>
  <c r="T330" i="11" s="1"/>
  <c r="Q330" i="30"/>
  <c r="Q331" i="30"/>
  <c r="T332" i="11" s="1"/>
  <c r="Q332" i="30"/>
  <c r="Q333" i="30"/>
  <c r="T334" i="11" s="1"/>
  <c r="Q334" i="30"/>
  <c r="T335" i="11" s="1"/>
  <c r="Q335" i="30"/>
  <c r="T336" i="11" s="1"/>
  <c r="Q336" i="30"/>
  <c r="T337" i="11" s="1"/>
  <c r="Q337" i="30"/>
  <c r="T338" i="11" s="1"/>
  <c r="Q338" i="30"/>
  <c r="T339" i="11" s="1"/>
  <c r="Q339" i="30"/>
  <c r="T340" i="11" s="1"/>
  <c r="Q340" i="30"/>
  <c r="T341" i="11" s="1"/>
  <c r="Q341" i="30"/>
  <c r="T342" i="11" s="1"/>
  <c r="Q342" i="30"/>
  <c r="T343" i="11" s="1"/>
  <c r="Q343" i="30"/>
  <c r="T344" i="11" s="1"/>
  <c r="Q344" i="30"/>
  <c r="Q345" i="30"/>
  <c r="T346" i="11" s="1"/>
  <c r="Q346" i="30"/>
  <c r="T347" i="11" s="1"/>
  <c r="Q347" i="30"/>
  <c r="Q348" i="30"/>
  <c r="Q349" i="30"/>
  <c r="T350" i="11" s="1"/>
  <c r="Q350" i="30"/>
  <c r="T351" i="11" s="1"/>
  <c r="Q351" i="30"/>
  <c r="T352" i="11" s="1"/>
  <c r="Q352" i="30"/>
  <c r="T353" i="11" s="1"/>
  <c r="Q353" i="30"/>
  <c r="T354" i="11" s="1"/>
  <c r="Q354" i="30"/>
  <c r="T355" i="11" s="1"/>
  <c r="Q355" i="30"/>
  <c r="T356" i="11" s="1"/>
  <c r="Q356" i="30"/>
  <c r="T357" i="11" s="1"/>
  <c r="Q357" i="30"/>
  <c r="T358" i="11" s="1"/>
  <c r="Q358" i="30"/>
  <c r="T359" i="11" s="1"/>
  <c r="Q359" i="30"/>
  <c r="T360" i="11" s="1"/>
  <c r="Q360" i="30"/>
  <c r="T361" i="11" s="1"/>
  <c r="Q361" i="30"/>
  <c r="T362" i="11"/>
  <c r="Q362" i="30"/>
  <c r="T363" i="11" s="1"/>
  <c r="Q363" i="30"/>
  <c r="T364" i="11" s="1"/>
  <c r="Q364" i="30"/>
  <c r="Q365" i="30"/>
  <c r="T366" i="11" s="1"/>
  <c r="Q366" i="30"/>
  <c r="T367" i="11" s="1"/>
  <c r="Q367" i="30"/>
  <c r="T368" i="11" s="1"/>
  <c r="Q368" i="30"/>
  <c r="Q369" i="30"/>
  <c r="T370" i="11" s="1"/>
  <c r="Q370" i="30"/>
  <c r="T371" i="11" s="1"/>
  <c r="Q371" i="30"/>
  <c r="T372" i="11" s="1"/>
  <c r="Q372" i="30"/>
  <c r="Q373" i="30"/>
  <c r="T373" i="11" s="1"/>
  <c r="Q374" i="30"/>
  <c r="T374" i="11" s="1"/>
  <c r="Q375" i="30"/>
  <c r="T375" i="11" s="1"/>
  <c r="Q376" i="30"/>
  <c r="Q377" i="30"/>
  <c r="T377" i="11" s="1"/>
  <c r="Q378" i="30"/>
  <c r="Q379" i="30"/>
  <c r="T379" i="11" s="1"/>
  <c r="Q380" i="30"/>
  <c r="T380" i="11" s="1"/>
  <c r="Q381" i="30"/>
  <c r="T381" i="11" s="1"/>
  <c r="Q382" i="30"/>
  <c r="Q383" i="30"/>
  <c r="T383" i="11" s="1"/>
  <c r="Q384" i="30"/>
  <c r="Q385" i="30"/>
  <c r="T385" i="11" s="1"/>
  <c r="Q386" i="30"/>
  <c r="T386" i="11" s="1"/>
  <c r="Q387" i="30"/>
  <c r="Q388" i="30"/>
  <c r="Q389" i="30"/>
  <c r="T389" i="11" s="1"/>
  <c r="Q390" i="30"/>
  <c r="T390" i="11" s="1"/>
  <c r="Q391" i="30"/>
  <c r="T391" i="11" s="1"/>
  <c r="Q392" i="30"/>
  <c r="T392" i="11" s="1"/>
  <c r="Q393" i="30"/>
  <c r="T393" i="11" s="1"/>
  <c r="Q394" i="30"/>
  <c r="T394" i="11" s="1"/>
  <c r="Q395" i="30"/>
  <c r="T395" i="11" s="1"/>
  <c r="Q396" i="30"/>
  <c r="T396" i="11" s="1"/>
  <c r="Q397" i="30"/>
  <c r="T397" i="11" s="1"/>
  <c r="Q398" i="30"/>
  <c r="T398" i="11" s="1"/>
  <c r="Q399" i="30"/>
  <c r="T399" i="11" s="1"/>
  <c r="Q400" i="30"/>
  <c r="T400" i="11" s="1"/>
  <c r="Q401" i="30"/>
  <c r="T401" i="11" s="1"/>
  <c r="Q402" i="30"/>
  <c r="T402" i="11" s="1"/>
  <c r="Q403" i="30"/>
  <c r="Q404" i="30"/>
  <c r="T404" i="11" s="1"/>
  <c r="Q405" i="30"/>
  <c r="T405" i="11"/>
  <c r="Q406" i="30"/>
  <c r="Q407" i="30"/>
  <c r="Q408" i="30"/>
  <c r="T408" i="11" s="1"/>
  <c r="Q409" i="30"/>
  <c r="T409" i="11" s="1"/>
  <c r="Q410" i="30"/>
  <c r="T410" i="11" s="1"/>
  <c r="Q411" i="30"/>
  <c r="T411" i="11" s="1"/>
  <c r="Q412" i="30"/>
  <c r="T412" i="11" s="1"/>
  <c r="Q413" i="30"/>
  <c r="T413" i="11" s="1"/>
  <c r="Q239" i="29"/>
  <c r="S239" i="11" s="1"/>
  <c r="T7" i="11"/>
  <c r="T10" i="11"/>
  <c r="T19" i="11"/>
  <c r="T21" i="11"/>
  <c r="T25" i="11"/>
  <c r="T35" i="11"/>
  <c r="T37" i="11"/>
  <c r="T41" i="11"/>
  <c r="T42" i="11"/>
  <c r="T43" i="11"/>
  <c r="T49" i="11"/>
  <c r="T51" i="11"/>
  <c r="T55" i="11"/>
  <c r="T58" i="11"/>
  <c r="T69" i="11"/>
  <c r="T79" i="11"/>
  <c r="T81" i="11"/>
  <c r="T83" i="11"/>
  <c r="T89" i="11"/>
  <c r="T91" i="11"/>
  <c r="T95" i="11"/>
  <c r="T101" i="11"/>
  <c r="T103" i="11"/>
  <c r="T111" i="11"/>
  <c r="T117" i="11"/>
  <c r="T119" i="11"/>
  <c r="T122" i="11"/>
  <c r="T130" i="11"/>
  <c r="T133" i="11"/>
  <c r="T137" i="11"/>
  <c r="T140" i="11"/>
  <c r="T142" i="11"/>
  <c r="T145" i="11"/>
  <c r="T148" i="11"/>
  <c r="T149" i="11"/>
  <c r="T152" i="11"/>
  <c r="T153" i="11"/>
  <c r="T154" i="11"/>
  <c r="T173" i="11"/>
  <c r="T174" i="11"/>
  <c r="T175" i="11"/>
  <c r="T178" i="11"/>
  <c r="T185" i="11"/>
  <c r="T195" i="11"/>
  <c r="T202" i="11"/>
  <c r="T203" i="11"/>
  <c r="T208" i="11"/>
  <c r="T215" i="11"/>
  <c r="T216" i="11"/>
  <c r="T223" i="11"/>
  <c r="T228" i="11"/>
  <c r="T240" i="11"/>
  <c r="T246" i="11"/>
  <c r="T260" i="11"/>
  <c r="T264" i="11"/>
  <c r="T278" i="11"/>
  <c r="T288" i="11"/>
  <c r="T291" i="11"/>
  <c r="T292" i="11"/>
  <c r="T294" i="11"/>
  <c r="T296" i="11"/>
  <c r="T300" i="11"/>
  <c r="T303" i="11"/>
  <c r="T311" i="11"/>
  <c r="T317" i="11"/>
  <c r="T327" i="11"/>
  <c r="T329" i="11"/>
  <c r="T331" i="11"/>
  <c r="T333" i="11"/>
  <c r="T345" i="11"/>
  <c r="T348" i="11"/>
  <c r="T349" i="11"/>
  <c r="T365" i="11"/>
  <c r="T369" i="11"/>
  <c r="T376" i="11"/>
  <c r="T378" i="11"/>
  <c r="T382" i="11"/>
  <c r="T384" i="11"/>
  <c r="T387" i="11"/>
  <c r="T388" i="11"/>
  <c r="T403" i="11"/>
  <c r="T406" i="11"/>
  <c r="T407" i="11"/>
  <c r="Q5" i="31"/>
  <c r="U4" i="11" s="1"/>
  <c r="P417" i="31"/>
  <c r="O417" i="31"/>
  <c r="N417" i="31"/>
  <c r="M417" i="31"/>
  <c r="L417" i="31"/>
  <c r="K417" i="31"/>
  <c r="J417" i="31"/>
  <c r="I417" i="31"/>
  <c r="H417" i="31"/>
  <c r="G417" i="31"/>
  <c r="F417" i="31"/>
  <c r="E417" i="31"/>
  <c r="D417" i="31"/>
  <c r="C417" i="31"/>
  <c r="P415" i="31"/>
  <c r="O415" i="31"/>
  <c r="N415" i="31"/>
  <c r="M415" i="31"/>
  <c r="L415" i="31"/>
  <c r="K415" i="31"/>
  <c r="J415" i="31"/>
  <c r="I415" i="31"/>
  <c r="H415" i="31"/>
  <c r="G415" i="31"/>
  <c r="F415" i="31"/>
  <c r="E415" i="31"/>
  <c r="D415" i="31"/>
  <c r="C415" i="31"/>
  <c r="Q414" i="31"/>
  <c r="U414" i="11" s="1"/>
  <c r="Q6" i="31"/>
  <c r="U5" i="11" s="1"/>
  <c r="Q5" i="29"/>
  <c r="S4" i="11" s="1"/>
  <c r="Q319" i="29"/>
  <c r="S320" i="11" s="1"/>
  <c r="Q334" i="29"/>
  <c r="S335" i="11" s="1"/>
  <c r="Q380" i="29"/>
  <c r="S380" i="11"/>
  <c r="Q322" i="29"/>
  <c r="S323" i="11" s="1"/>
  <c r="Q412" i="29"/>
  <c r="S412" i="11"/>
  <c r="Q109" i="29"/>
  <c r="S108" i="11" s="1"/>
  <c r="Q389" i="29"/>
  <c r="S389" i="11" s="1"/>
  <c r="Q143" i="29"/>
  <c r="S141" i="11" s="1"/>
  <c r="Q346" i="29"/>
  <c r="S347" i="11"/>
  <c r="Q48" i="29"/>
  <c r="S47" i="11"/>
  <c r="Q135" i="29"/>
  <c r="S133" i="11" s="1"/>
  <c r="Q330" i="29"/>
  <c r="S331" i="11" s="1"/>
  <c r="Q396" i="29"/>
  <c r="S396" i="11" s="1"/>
  <c r="Q14" i="29"/>
  <c r="S13" i="11" s="1"/>
  <c r="Q367" i="29"/>
  <c r="S368" i="11"/>
  <c r="Q407" i="29"/>
  <c r="S407" i="11"/>
  <c r="Q310" i="29"/>
  <c r="S311" i="11" s="1"/>
  <c r="Q344" i="29"/>
  <c r="S345" i="11" s="1"/>
  <c r="Q287" i="29"/>
  <c r="S287" i="11" s="1"/>
  <c r="Q361" i="29"/>
  <c r="S362" i="11" s="1"/>
  <c r="Q138" i="29"/>
  <c r="S136" i="11"/>
  <c r="Q224" i="29"/>
  <c r="S224" i="11" s="1"/>
  <c r="Q165" i="29"/>
  <c r="S163" i="11" s="1"/>
  <c r="Q385" i="29"/>
  <c r="S385" i="11" s="1"/>
  <c r="Q401" i="29"/>
  <c r="S401" i="11" s="1"/>
  <c r="Q229" i="29"/>
  <c r="S229" i="11" s="1"/>
  <c r="Q327" i="29"/>
  <c r="S328" i="11"/>
  <c r="Q124" i="29"/>
  <c r="S123" i="11"/>
  <c r="Q340" i="29"/>
  <c r="S341" i="11"/>
  <c r="Q128" i="29"/>
  <c r="S126" i="11" s="1"/>
  <c r="Q44" i="29"/>
  <c r="S43" i="11" s="1"/>
  <c r="Q60" i="29"/>
  <c r="S59" i="11" s="1"/>
  <c r="Q30" i="29"/>
  <c r="S29" i="11"/>
  <c r="Q320" i="29"/>
  <c r="S321" i="11"/>
  <c r="Q247" i="29"/>
  <c r="S247" i="11" s="1"/>
  <c r="Q225" i="29"/>
  <c r="S225" i="11" s="1"/>
  <c r="Q216" i="29"/>
  <c r="S216" i="11" s="1"/>
  <c r="Q237" i="29"/>
  <c r="S237" i="11" s="1"/>
  <c r="Q252" i="29"/>
  <c r="S252" i="11" s="1"/>
  <c r="Q226" i="29"/>
  <c r="S226" i="11"/>
  <c r="Q283" i="29"/>
  <c r="S283" i="11"/>
  <c r="Q204" i="29"/>
  <c r="S204" i="11" s="1"/>
  <c r="Q7" i="29"/>
  <c r="S6" i="11" s="1"/>
  <c r="Q318" i="29"/>
  <c r="S319" i="11" s="1"/>
  <c r="Q304" i="29"/>
  <c r="S304" i="11"/>
  <c r="Q195" i="29"/>
  <c r="S194" i="11"/>
  <c r="Q269" i="29"/>
  <c r="S269" i="11"/>
  <c r="Q50" i="29"/>
  <c r="S49" i="11" s="1"/>
  <c r="Q256" i="29"/>
  <c r="S256" i="11" s="1"/>
  <c r="Q321" i="29"/>
  <c r="S322" i="11" s="1"/>
  <c r="Q394" i="29"/>
  <c r="S394" i="11"/>
  <c r="Q371" i="29"/>
  <c r="S372" i="11" s="1"/>
  <c r="Q26" i="29"/>
  <c r="S25" i="11"/>
  <c r="Q337" i="29"/>
  <c r="S338" i="11" s="1"/>
  <c r="Q93" i="29"/>
  <c r="S92" i="11" s="1"/>
  <c r="Q41" i="29"/>
  <c r="S40" i="11" s="1"/>
  <c r="Q246" i="29"/>
  <c r="S246" i="11" s="1"/>
  <c r="Q258" i="29"/>
  <c r="S258" i="11"/>
  <c r="Q94" i="29"/>
  <c r="S93" i="11" s="1"/>
  <c r="Q388" i="29"/>
  <c r="S388" i="11" s="1"/>
  <c r="Q35" i="29"/>
  <c r="S34" i="11" s="1"/>
  <c r="Q130" i="29"/>
  <c r="S128" i="11" s="1"/>
  <c r="Q243" i="29"/>
  <c r="S243" i="11" s="1"/>
  <c r="Q343" i="29"/>
  <c r="S344" i="11" s="1"/>
  <c r="Q293" i="29"/>
  <c r="S293" i="11"/>
  <c r="Q313" i="29"/>
  <c r="S314" i="11" s="1"/>
  <c r="Q314" i="29"/>
  <c r="S315" i="11" s="1"/>
  <c r="Q383" i="29"/>
  <c r="S383" i="11" s="1"/>
  <c r="Q336" i="29"/>
  <c r="S337" i="11" s="1"/>
  <c r="Q273" i="29"/>
  <c r="S273" i="11" s="1"/>
  <c r="Q349" i="29"/>
  <c r="S350" i="11"/>
  <c r="Q183" i="29"/>
  <c r="S182" i="11" s="1"/>
  <c r="Q24" i="29"/>
  <c r="S23" i="11" s="1"/>
  <c r="Q303" i="29"/>
  <c r="S303" i="11" s="1"/>
  <c r="Q36" i="29"/>
  <c r="S35" i="11"/>
  <c r="Q390" i="29"/>
  <c r="S390" i="11"/>
  <c r="Q45" i="29"/>
  <c r="S44" i="11" s="1"/>
  <c r="Q288" i="29"/>
  <c r="S288" i="11" s="1"/>
  <c r="Q62" i="29"/>
  <c r="S61" i="11" s="1"/>
  <c r="Q176" i="29"/>
  <c r="S175" i="11" s="1"/>
  <c r="Q370" i="29"/>
  <c r="S371" i="11" s="1"/>
  <c r="Q23" i="29"/>
  <c r="S22" i="11" s="1"/>
  <c r="Q121" i="29"/>
  <c r="S120" i="11" s="1"/>
  <c r="Q414" i="29"/>
  <c r="S414" i="11" s="1"/>
  <c r="Q381" i="29"/>
  <c r="S381" i="11" s="1"/>
  <c r="Q125" i="29"/>
  <c r="S124" i="11" s="1"/>
  <c r="Q265" i="29"/>
  <c r="S265" i="11"/>
  <c r="Q126" i="29"/>
  <c r="Q362" i="29"/>
  <c r="S363" i="11" s="1"/>
  <c r="Q358" i="29"/>
  <c r="S359" i="11" s="1"/>
  <c r="Q18" i="29"/>
  <c r="S17" i="11"/>
  <c r="Q350" i="29"/>
  <c r="S351" i="11"/>
  <c r="Q174" i="29"/>
  <c r="S173" i="11" s="1"/>
  <c r="Q65" i="29"/>
  <c r="S64" i="11" s="1"/>
  <c r="Q10" i="29"/>
  <c r="S9" i="11" s="1"/>
  <c r="Q363" i="29"/>
  <c r="S364" i="11" s="1"/>
  <c r="Q59" i="29"/>
  <c r="S58" i="11"/>
  <c r="Q182" i="29"/>
  <c r="S181" i="11" s="1"/>
  <c r="Q305" i="29"/>
  <c r="S305" i="11" s="1"/>
  <c r="Q154" i="29"/>
  <c r="S152" i="11" s="1"/>
  <c r="Q289" i="29"/>
  <c r="S289" i="11" s="1"/>
  <c r="Q79" i="29"/>
  <c r="S78" i="11" s="1"/>
  <c r="Q51" i="29"/>
  <c r="S50" i="11" s="1"/>
  <c r="Q207" i="29"/>
  <c r="S207" i="11"/>
  <c r="Q102" i="29"/>
  <c r="S101" i="11"/>
  <c r="Q149" i="29"/>
  <c r="S147" i="11" s="1"/>
  <c r="Q217" i="29"/>
  <c r="S217" i="11" s="1"/>
  <c r="Q257" i="29"/>
  <c r="S257" i="11" s="1"/>
  <c r="Q323" i="29"/>
  <c r="S324" i="11"/>
  <c r="Q99" i="29"/>
  <c r="S98" i="11"/>
  <c r="Q40" i="29"/>
  <c r="S39" i="11" s="1"/>
  <c r="Q179" i="29"/>
  <c r="S178" i="11" s="1"/>
  <c r="Q355" i="29"/>
  <c r="S356" i="11" s="1"/>
  <c r="Q335" i="29"/>
  <c r="S336" i="11" s="1"/>
  <c r="Q218" i="29"/>
  <c r="S218" i="11"/>
  <c r="Q339" i="29"/>
  <c r="S340" i="11"/>
  <c r="Q353" i="29"/>
  <c r="S354" i="11" s="1"/>
  <c r="Q67" i="29"/>
  <c r="S66" i="11" s="1"/>
  <c r="Q395" i="29"/>
  <c r="S395" i="11" s="1"/>
  <c r="Q365" i="29"/>
  <c r="S366" i="11" s="1"/>
  <c r="Q325" i="29"/>
  <c r="S326" i="11"/>
  <c r="Q156" i="29"/>
  <c r="S154" i="11"/>
  <c r="Q53" i="29"/>
  <c r="S52" i="11"/>
  <c r="Q398" i="29"/>
  <c r="S398" i="11" s="1"/>
  <c r="Q261" i="29"/>
  <c r="S261" i="11" s="1"/>
  <c r="Q372" i="29"/>
  <c r="Q108" i="29"/>
  <c r="S107" i="11" s="1"/>
  <c r="Q315" i="29"/>
  <c r="S316" i="11" s="1"/>
  <c r="Q354" i="29"/>
  <c r="S355" i="11" s="1"/>
  <c r="Q61" i="29"/>
  <c r="S60" i="11" s="1"/>
  <c r="Q209" i="29"/>
  <c r="S209" i="11" s="1"/>
  <c r="Q284" i="29"/>
  <c r="S284" i="11"/>
  <c r="Q280" i="29"/>
  <c r="S280" i="11" s="1"/>
  <c r="Q134" i="29"/>
  <c r="S132" i="11" s="1"/>
  <c r="Q52" i="29"/>
  <c r="S51" i="11" s="1"/>
  <c r="Q374" i="29"/>
  <c r="S374" i="11" s="1"/>
  <c r="Q196" i="29"/>
  <c r="S195" i="11" s="1"/>
  <c r="Q352" i="29"/>
  <c r="S353" i="11" s="1"/>
  <c r="Q141" i="29"/>
  <c r="S139" i="11" s="1"/>
  <c r="Q378" i="29"/>
  <c r="S378" i="11" s="1"/>
  <c r="Q255" i="29"/>
  <c r="S255" i="11" s="1"/>
  <c r="Q175" i="29"/>
  <c r="S174" i="11" s="1"/>
  <c r="Q158" i="29"/>
  <c r="S156" i="11" s="1"/>
  <c r="Q199" i="29"/>
  <c r="S199" i="11"/>
  <c r="Q74" i="29"/>
  <c r="S73" i="11" s="1"/>
  <c r="Q54" i="29"/>
  <c r="S53" i="11" s="1"/>
  <c r="Q55" i="29"/>
  <c r="S54" i="11" s="1"/>
  <c r="Q187" i="29"/>
  <c r="S186" i="11" s="1"/>
  <c r="Q294" i="29"/>
  <c r="S294" i="11" s="1"/>
  <c r="Q129" i="29"/>
  <c r="S127" i="11" s="1"/>
  <c r="Q331" i="29"/>
  <c r="S332" i="11" s="1"/>
  <c r="Q34" i="29"/>
  <c r="S33" i="11" s="1"/>
  <c r="Q241" i="29"/>
  <c r="S241" i="11" s="1"/>
  <c r="Q42" i="29"/>
  <c r="S41" i="11" s="1"/>
  <c r="Q16" i="29"/>
  <c r="S15" i="11"/>
  <c r="Q238" i="29"/>
  <c r="S238" i="11"/>
  <c r="Q248" i="29"/>
  <c r="S248" i="11" s="1"/>
  <c r="Q391" i="29"/>
  <c r="S391" i="11" s="1"/>
  <c r="Q190" i="29"/>
  <c r="S189" i="11" s="1"/>
  <c r="Q262" i="29"/>
  <c r="S262" i="11" s="1"/>
  <c r="Q316" i="29"/>
  <c r="S317" i="11"/>
  <c r="Q25" i="29"/>
  <c r="S24" i="11" s="1"/>
  <c r="Q193" i="29"/>
  <c r="S192" i="11" s="1"/>
  <c r="Q107" i="29"/>
  <c r="S106" i="11" s="1"/>
  <c r="Q357" i="29"/>
  <c r="S358" i="11" s="1"/>
  <c r="Q66" i="29"/>
  <c r="S65" i="11"/>
  <c r="Q150" i="29"/>
  <c r="S148" i="11" s="1"/>
  <c r="Q332" i="29"/>
  <c r="S333" i="11"/>
  <c r="Q146" i="29"/>
  <c r="S144" i="11" s="1"/>
  <c r="Q152" i="29"/>
  <c r="S150" i="11" s="1"/>
  <c r="Q392" i="29"/>
  <c r="S392" i="11" s="1"/>
  <c r="Q275" i="29"/>
  <c r="S275" i="11" s="1"/>
  <c r="Q8" i="29"/>
  <c r="S7" i="11"/>
  <c r="Q172" i="29"/>
  <c r="S171" i="11"/>
  <c r="Q268" i="29"/>
  <c r="S268" i="11" s="1"/>
  <c r="Q173" i="29"/>
  <c r="S172" i="11" s="1"/>
  <c r="Q253" i="29"/>
  <c r="S253" i="11" s="1"/>
  <c r="Q326" i="29"/>
  <c r="S327" i="11" s="1"/>
  <c r="Q227" i="29"/>
  <c r="S227" i="11"/>
  <c r="Q386" i="29"/>
  <c r="S386" i="11"/>
  <c r="Q136" i="29"/>
  <c r="S134" i="11" s="1"/>
  <c r="Q56" i="29"/>
  <c r="S55" i="11" s="1"/>
  <c r="Q101" i="29"/>
  <c r="S100" i="11" s="1"/>
  <c r="Q249" i="29"/>
  <c r="S249" i="11" s="1"/>
  <c r="Q245" i="29"/>
  <c r="S245" i="11" s="1"/>
  <c r="Q12" i="29"/>
  <c r="S11" i="11" s="1"/>
  <c r="Q159" i="29"/>
  <c r="S157" i="11" s="1"/>
  <c r="Q103" i="29"/>
  <c r="S102" i="11" s="1"/>
  <c r="Q214" i="29"/>
  <c r="S214" i="11" s="1"/>
  <c r="Q200" i="29"/>
  <c r="S200" i="11" s="1"/>
  <c r="Q166" i="29"/>
  <c r="S164" i="11" s="1"/>
  <c r="Q142" i="29"/>
  <c r="S140" i="11" s="1"/>
  <c r="Q47" i="29"/>
  <c r="S46" i="11" s="1"/>
  <c r="Q399" i="29"/>
  <c r="S399" i="11" s="1"/>
  <c r="Q251" i="29"/>
  <c r="S251" i="11" s="1"/>
  <c r="Q235" i="29"/>
  <c r="S235" i="11" s="1"/>
  <c r="Q201" i="29"/>
  <c r="S201" i="11"/>
  <c r="Q81" i="29"/>
  <c r="S80" i="11" s="1"/>
  <c r="Q211" i="29"/>
  <c r="S211" i="11" s="1"/>
  <c r="Q153" i="29"/>
  <c r="S151" i="11" s="1"/>
  <c r="Q140" i="29"/>
  <c r="S138" i="11" s="1"/>
  <c r="Q405" i="29"/>
  <c r="S405" i="11" s="1"/>
  <c r="Q263" i="29"/>
  <c r="S263" i="11"/>
  <c r="Q402" i="29"/>
  <c r="S402" i="11" s="1"/>
  <c r="Q145" i="29"/>
  <c r="S143" i="11" s="1"/>
  <c r="Q27" i="29"/>
  <c r="S26" i="11" s="1"/>
  <c r="Q171" i="29"/>
  <c r="S169" i="11" s="1"/>
  <c r="Q219" i="29"/>
  <c r="S219" i="11" s="1"/>
  <c r="Q111" i="29"/>
  <c r="S110" i="11" s="1"/>
  <c r="Q164" i="29"/>
  <c r="S162" i="11" s="1"/>
  <c r="Q104" i="29"/>
  <c r="S103" i="11" s="1"/>
  <c r="Q285" i="29"/>
  <c r="S285" i="11" s="1"/>
  <c r="Q90" i="29"/>
  <c r="S89" i="11" s="1"/>
  <c r="Q410" i="29"/>
  <c r="S410" i="11" s="1"/>
  <c r="Q364" i="29"/>
  <c r="S365" i="11" s="1"/>
  <c r="Q267" i="29"/>
  <c r="S267" i="11"/>
  <c r="Q231" i="29"/>
  <c r="S231" i="11" s="1"/>
  <c r="Q400" i="29"/>
  <c r="S400" i="11" s="1"/>
  <c r="Q202" i="29"/>
  <c r="S202" i="11" s="1"/>
  <c r="Q91" i="29"/>
  <c r="S90" i="11" s="1"/>
  <c r="Q403" i="29"/>
  <c r="S403" i="11"/>
  <c r="Q198" i="29"/>
  <c r="S198" i="11"/>
  <c r="Q114" i="29"/>
  <c r="S113" i="11" s="1"/>
  <c r="Q98" i="29"/>
  <c r="S97" i="11" s="1"/>
  <c r="Q212" i="29"/>
  <c r="S212" i="11" s="1"/>
  <c r="Q180" i="29"/>
  <c r="S179" i="11" s="1"/>
  <c r="Q369" i="29"/>
  <c r="S370" i="11" s="1"/>
  <c r="Q155" i="29"/>
  <c r="S153" i="11" s="1"/>
  <c r="Q307" i="29"/>
  <c r="S308" i="11" s="1"/>
  <c r="Q366" i="29"/>
  <c r="S367" i="11" s="1"/>
  <c r="Q213" i="29"/>
  <c r="S213" i="11" s="1"/>
  <c r="Q341" i="29"/>
  <c r="S342" i="11" s="1"/>
  <c r="Q220" i="29"/>
  <c r="S220" i="11"/>
  <c r="Q161" i="29"/>
  <c r="S159" i="11" s="1"/>
  <c r="Q345" i="29"/>
  <c r="S346" i="11" s="1"/>
  <c r="Q162" i="29"/>
  <c r="S160" i="11" s="1"/>
  <c r="Q185" i="29"/>
  <c r="S184" i="11" s="1"/>
  <c r="Q205" i="29"/>
  <c r="S205" i="11" s="1"/>
  <c r="Q75" i="29"/>
  <c r="S74" i="11"/>
  <c r="Q271" i="29"/>
  <c r="S271" i="11"/>
  <c r="Q127" i="29"/>
  <c r="S125" i="11" s="1"/>
  <c r="Q163" i="29"/>
  <c r="S161" i="11" s="1"/>
  <c r="Q57" i="29"/>
  <c r="S56" i="11" s="1"/>
  <c r="Q384" i="29"/>
  <c r="S384" i="11" s="1"/>
  <c r="Q192" i="29"/>
  <c r="S191" i="11" s="1"/>
  <c r="Q368" i="29"/>
  <c r="S369" i="11"/>
  <c r="Q290" i="29"/>
  <c r="S290" i="11" s="1"/>
  <c r="Q254" i="29"/>
  <c r="S254" i="11" s="1"/>
  <c r="Q83" i="29"/>
  <c r="S82" i="11" s="1"/>
  <c r="Q311" i="29"/>
  <c r="S312" i="11" s="1"/>
  <c r="Q282" i="29"/>
  <c r="S282" i="11" s="1"/>
  <c r="Q281" i="29"/>
  <c r="S281" i="11" s="1"/>
  <c r="Q31" i="29"/>
  <c r="S30" i="11" s="1"/>
  <c r="Q210" i="29"/>
  <c r="S210" i="11" s="1"/>
  <c r="Q215" i="29"/>
  <c r="S215" i="11" s="1"/>
  <c r="Q302" i="29"/>
  <c r="S302" i="11" s="1"/>
  <c r="Q46" i="29"/>
  <c r="S45" i="11" s="1"/>
  <c r="Q393" i="29"/>
  <c r="S393" i="11" s="1"/>
  <c r="Q409" i="29"/>
  <c r="S409" i="11" s="1"/>
  <c r="Q306" i="29"/>
  <c r="S306" i="11" s="1"/>
  <c r="Q88" i="29"/>
  <c r="S87" i="11" s="1"/>
  <c r="Q221" i="29"/>
  <c r="S221" i="11" s="1"/>
  <c r="Q278" i="29"/>
  <c r="S278" i="11" s="1"/>
  <c r="Q17" i="29"/>
  <c r="S16" i="11"/>
  <c r="Q177" i="29"/>
  <c r="S176" i="11" s="1"/>
  <c r="Q15" i="29"/>
  <c r="S14" i="11" s="1"/>
  <c r="Q324" i="29"/>
  <c r="S325" i="11" s="1"/>
  <c r="Q295" i="29"/>
  <c r="S295" i="11" s="1"/>
  <c r="Q377" i="29"/>
  <c r="S377" i="11" s="1"/>
  <c r="Q309" i="29"/>
  <c r="S310" i="11"/>
  <c r="Q71" i="29"/>
  <c r="S70" i="11" s="1"/>
  <c r="Q167" i="29"/>
  <c r="S165" i="11" s="1"/>
  <c r="Q379" i="29"/>
  <c r="S379" i="11" s="1"/>
  <c r="Q347" i="29"/>
  <c r="S348" i="11" s="1"/>
  <c r="Q87" i="29"/>
  <c r="S86" i="11" s="1"/>
  <c r="Q356" i="29"/>
  <c r="S357" i="11" s="1"/>
  <c r="Q351" i="29"/>
  <c r="S352" i="11" s="1"/>
  <c r="Q11" i="29"/>
  <c r="S10" i="11" s="1"/>
  <c r="Q115" i="29"/>
  <c r="S114" i="11" s="1"/>
  <c r="Q186" i="29"/>
  <c r="S185" i="11" s="1"/>
  <c r="Q72" i="29"/>
  <c r="S71" i="11"/>
  <c r="Q89" i="29"/>
  <c r="S88" i="11"/>
  <c r="Q160" i="29"/>
  <c r="S158" i="11" s="1"/>
  <c r="Q85" i="29"/>
  <c r="S84" i="11" s="1"/>
  <c r="Q137" i="29"/>
  <c r="S135" i="11"/>
  <c r="Q117" i="29"/>
  <c r="S116" i="11" s="1"/>
  <c r="Q69" i="29"/>
  <c r="S68" i="11"/>
  <c r="Q37" i="29"/>
  <c r="S36" i="11"/>
  <c r="Q68" i="29"/>
  <c r="S67" i="11" s="1"/>
  <c r="Q133" i="29"/>
  <c r="S131" i="11" s="1"/>
  <c r="Q296" i="29"/>
  <c r="S296" i="11" s="1"/>
  <c r="Q297" i="29"/>
  <c r="S297" i="11"/>
  <c r="Q298" i="29"/>
  <c r="S298" i="11"/>
  <c r="Q194" i="29"/>
  <c r="S193" i="11"/>
  <c r="Q170" i="29"/>
  <c r="S168" i="11" s="1"/>
  <c r="Q100" i="29"/>
  <c r="S99" i="11" s="1"/>
  <c r="Q80" i="29"/>
  <c r="S79" i="11" s="1"/>
  <c r="Q260" i="29"/>
  <c r="S260" i="11" s="1"/>
  <c r="Q203" i="29"/>
  <c r="S203" i="11"/>
  <c r="Q92" i="29"/>
  <c r="S91" i="11" s="1"/>
  <c r="Q338" i="29"/>
  <c r="S339" i="11" s="1"/>
  <c r="Q96" i="29"/>
  <c r="S95" i="11" s="1"/>
  <c r="Q266" i="29"/>
  <c r="S266" i="11" s="1"/>
  <c r="Q105" i="29"/>
  <c r="S104" i="11" s="1"/>
  <c r="Q178" i="29"/>
  <c r="S177" i="11" s="1"/>
  <c r="Q77" i="29"/>
  <c r="S76" i="11" s="1"/>
  <c r="Q208" i="29"/>
  <c r="S208" i="11" s="1"/>
  <c r="Q413" i="29"/>
  <c r="S413" i="11" s="1"/>
  <c r="Q116" i="29"/>
  <c r="S115" i="11" s="1"/>
  <c r="Q33" i="29"/>
  <c r="S32" i="11"/>
  <c r="Q376" i="29"/>
  <c r="S376" i="11" s="1"/>
  <c r="Q411" i="29"/>
  <c r="S411" i="11"/>
  <c r="Q404" i="29"/>
  <c r="S404" i="11" s="1"/>
  <c r="Q22" i="29"/>
  <c r="S21" i="11" s="1"/>
  <c r="Q244" i="29"/>
  <c r="S244" i="11" s="1"/>
  <c r="Q106" i="29"/>
  <c r="S105" i="11" s="1"/>
  <c r="Q119" i="29"/>
  <c r="S118" i="11" s="1"/>
  <c r="Q382" i="29"/>
  <c r="S382" i="11" s="1"/>
  <c r="Q63" i="29"/>
  <c r="S62" i="11" s="1"/>
  <c r="Q49" i="29"/>
  <c r="S48" i="11" s="1"/>
  <c r="Q168" i="29"/>
  <c r="S166" i="11"/>
  <c r="Q206" i="29"/>
  <c r="S206" i="11" s="1"/>
  <c r="Q113" i="29"/>
  <c r="S112" i="11" s="1"/>
  <c r="Q234" i="29"/>
  <c r="S234" i="11" s="1"/>
  <c r="Q259" i="29"/>
  <c r="S259" i="11" s="1"/>
  <c r="Q76" i="29"/>
  <c r="S75" i="11" s="1"/>
  <c r="Q110" i="29"/>
  <c r="S109" i="11" s="1"/>
  <c r="Q38" i="29"/>
  <c r="S37" i="11" s="1"/>
  <c r="Q120" i="29"/>
  <c r="S119" i="11"/>
  <c r="Q299" i="29"/>
  <c r="S299" i="11"/>
  <c r="Q387" i="29"/>
  <c r="S387" i="11" s="1"/>
  <c r="Q64" i="29"/>
  <c r="S63" i="11" s="1"/>
  <c r="Q232" i="29"/>
  <c r="S232" i="11"/>
  <c r="Q78" i="29"/>
  <c r="S77" i="11" s="1"/>
  <c r="Q406" i="29"/>
  <c r="S406" i="11" s="1"/>
  <c r="Q272" i="29"/>
  <c r="S272" i="11" s="1"/>
  <c r="Q317" i="29"/>
  <c r="S318" i="11" s="1"/>
  <c r="Q359" i="29"/>
  <c r="S360" i="11" s="1"/>
  <c r="Q277" i="29"/>
  <c r="S277" i="11"/>
  <c r="Q197" i="29"/>
  <c r="S196" i="11" s="1"/>
  <c r="Q286" i="29"/>
  <c r="S286" i="11"/>
  <c r="Q222" i="29"/>
  <c r="S222" i="11" s="1"/>
  <c r="Q9" i="29"/>
  <c r="S8" i="11" s="1"/>
  <c r="Q73" i="29"/>
  <c r="S72" i="11" s="1"/>
  <c r="Q191" i="29"/>
  <c r="S190" i="11" s="1"/>
  <c r="Q181" i="29"/>
  <c r="S180" i="11" s="1"/>
  <c r="Q151" i="29"/>
  <c r="S149" i="11" s="1"/>
  <c r="Q228" i="29"/>
  <c r="S228" i="11" s="1"/>
  <c r="Q328" i="29"/>
  <c r="S329" i="11" s="1"/>
  <c r="Q157" i="29"/>
  <c r="S155" i="11" s="1"/>
  <c r="Q144" i="29"/>
  <c r="S142" i="11" s="1"/>
  <c r="Q70" i="29"/>
  <c r="S69" i="11" s="1"/>
  <c r="Q131" i="29"/>
  <c r="S129" i="11"/>
  <c r="Q250" i="29"/>
  <c r="S250" i="11"/>
  <c r="Q82" i="29"/>
  <c r="S81" i="11" s="1"/>
  <c r="Q132" i="29"/>
  <c r="S130" i="11" s="1"/>
  <c r="Q264" i="29"/>
  <c r="S264" i="11" s="1"/>
  <c r="Q329" i="29"/>
  <c r="S330" i="11" s="1"/>
  <c r="Q300" i="29"/>
  <c r="S300" i="11" s="1"/>
  <c r="Q270" i="29"/>
  <c r="S270" i="11" s="1"/>
  <c r="Q348" i="29"/>
  <c r="S349" i="11" s="1"/>
  <c r="Q291" i="29"/>
  <c r="S291" i="11" s="1"/>
  <c r="Q123" i="29"/>
  <c r="S122" i="11" s="1"/>
  <c r="Q292" i="29"/>
  <c r="S292" i="11" s="1"/>
  <c r="Q240" i="29"/>
  <c r="S240" i="11"/>
  <c r="Q236" i="29"/>
  <c r="S236" i="11"/>
  <c r="Q274" i="29"/>
  <c r="S274" i="11" s="1"/>
  <c r="Q147" i="29"/>
  <c r="S145" i="11" s="1"/>
  <c r="Q39" i="29"/>
  <c r="S38" i="11" s="1"/>
  <c r="Q32" i="29"/>
  <c r="S31" i="11" s="1"/>
  <c r="Q148" i="29"/>
  <c r="S146" i="11" s="1"/>
  <c r="Q19" i="29"/>
  <c r="S18" i="11"/>
  <c r="Q188" i="29"/>
  <c r="S187" i="11" s="1"/>
  <c r="Q301" i="29"/>
  <c r="S301" i="11" s="1"/>
  <c r="Q242" i="29"/>
  <c r="S242" i="11"/>
  <c r="Q139" i="29"/>
  <c r="S137" i="11" s="1"/>
  <c r="Q223" i="29"/>
  <c r="S223" i="11" s="1"/>
  <c r="Q333" i="29"/>
  <c r="S334" i="11" s="1"/>
  <c r="Q312" i="29"/>
  <c r="S313" i="11" s="1"/>
  <c r="Q279" i="29"/>
  <c r="S279" i="11" s="1"/>
  <c r="Q84" i="29"/>
  <c r="S83" i="11" s="1"/>
  <c r="Q6" i="29"/>
  <c r="S5" i="11" s="1"/>
  <c r="Q86" i="29"/>
  <c r="S85" i="11" s="1"/>
  <c r="Q122" i="29"/>
  <c r="S121" i="11"/>
  <c r="Q112" i="29"/>
  <c r="S111" i="11" s="1"/>
  <c r="Q276" i="29"/>
  <c r="S276" i="11" s="1"/>
  <c r="Q373" i="29"/>
  <c r="S373" i="11" s="1"/>
  <c r="Q20" i="29"/>
  <c r="S19" i="11" s="1"/>
  <c r="Q189" i="29"/>
  <c r="S188" i="11" s="1"/>
  <c r="Q58" i="29"/>
  <c r="S57" i="11"/>
  <c r="Q21" i="29"/>
  <c r="S20" i="11" s="1"/>
  <c r="Q28" i="29"/>
  <c r="S27" i="11" s="1"/>
  <c r="Q29" i="29"/>
  <c r="S28" i="11" s="1"/>
  <c r="Q184" i="29"/>
  <c r="S183" i="11" s="1"/>
  <c r="Q342" i="29"/>
  <c r="S343" i="11"/>
  <c r="Q375" i="29"/>
  <c r="S375" i="11" s="1"/>
  <c r="Q169" i="29"/>
  <c r="S167" i="11" s="1"/>
  <c r="Q360" i="29"/>
  <c r="S361" i="11" s="1"/>
  <c r="Q43" i="29"/>
  <c r="S42" i="11" s="1"/>
  <c r="Q95" i="29"/>
  <c r="S94" i="11" s="1"/>
  <c r="Q308" i="29"/>
  <c r="S309" i="11"/>
  <c r="Q230" i="29"/>
  <c r="S230" i="11"/>
  <c r="Q397" i="29"/>
  <c r="S397" i="11" s="1"/>
  <c r="Q233" i="29"/>
  <c r="S233" i="11" s="1"/>
  <c r="Q13" i="29"/>
  <c r="S12" i="11"/>
  <c r="Q118" i="29"/>
  <c r="S117" i="11" s="1"/>
  <c r="Q97" i="29"/>
  <c r="S96" i="11"/>
  <c r="Q408" i="29"/>
  <c r="S408" i="11"/>
  <c r="P417" i="30"/>
  <c r="O417" i="30"/>
  <c r="N417" i="30"/>
  <c r="M417" i="30"/>
  <c r="L417" i="30"/>
  <c r="K417" i="30"/>
  <c r="J417" i="30"/>
  <c r="I417" i="30"/>
  <c r="H417" i="30"/>
  <c r="G417" i="30"/>
  <c r="F417" i="30"/>
  <c r="E417" i="30"/>
  <c r="D417" i="30"/>
  <c r="C417" i="30"/>
  <c r="P415" i="30"/>
  <c r="O415" i="30"/>
  <c r="N415" i="30"/>
  <c r="M415" i="30"/>
  <c r="L415" i="30"/>
  <c r="K415" i="30"/>
  <c r="J415" i="30"/>
  <c r="I415" i="30"/>
  <c r="H415" i="30"/>
  <c r="G415" i="30"/>
  <c r="F415" i="30"/>
  <c r="E415" i="30"/>
  <c r="D415" i="30"/>
  <c r="C415" i="30"/>
  <c r="Q6" i="30"/>
  <c r="Q414" i="30"/>
  <c r="T414" i="11"/>
  <c r="Q5" i="30"/>
  <c r="T4" i="11" s="1"/>
  <c r="P417" i="29"/>
  <c r="O417" i="29"/>
  <c r="N417" i="29"/>
  <c r="M417" i="29"/>
  <c r="L417" i="29"/>
  <c r="K417" i="29"/>
  <c r="J417" i="29"/>
  <c r="I417" i="29"/>
  <c r="H417" i="29"/>
  <c r="G417" i="29"/>
  <c r="F417" i="29"/>
  <c r="E417" i="29"/>
  <c r="D417" i="29"/>
  <c r="C417" i="29"/>
  <c r="P415" i="29"/>
  <c r="O415" i="29"/>
  <c r="N415" i="29"/>
  <c r="M415" i="29"/>
  <c r="L415" i="29"/>
  <c r="K415" i="29"/>
  <c r="J415" i="29"/>
  <c r="I415" i="29"/>
  <c r="H415" i="29"/>
  <c r="G415" i="29"/>
  <c r="F415" i="29"/>
  <c r="E415" i="29"/>
  <c r="D415" i="29"/>
  <c r="C415" i="29"/>
  <c r="J365" i="13"/>
  <c r="E366" i="11" s="1"/>
  <c r="J74" i="13"/>
  <c r="E73" i="11" s="1"/>
  <c r="J187" i="13"/>
  <c r="E186" i="11"/>
  <c r="J103" i="13"/>
  <c r="E102" i="11" s="1"/>
  <c r="J254" i="13"/>
  <c r="E254" i="11" s="1"/>
  <c r="J88" i="13"/>
  <c r="E87" i="11" s="1"/>
  <c r="J6" i="13"/>
  <c r="E5" i="11" s="1"/>
  <c r="J156" i="13"/>
  <c r="E154" i="11" s="1"/>
  <c r="J91" i="13"/>
  <c r="E90" i="11" s="1"/>
  <c r="J269" i="13"/>
  <c r="E269" i="11" s="1"/>
  <c r="J337" i="13"/>
  <c r="E338" i="11" s="1"/>
  <c r="J202" i="13"/>
  <c r="E202" i="11"/>
  <c r="J127" i="13"/>
  <c r="E125" i="11"/>
  <c r="J203" i="13"/>
  <c r="E203" i="11" s="1"/>
  <c r="J92" i="13"/>
  <c r="E91" i="11" s="1"/>
  <c r="J338" i="13"/>
  <c r="E339" i="11" s="1"/>
  <c r="J144" i="13"/>
  <c r="E142" i="11" s="1"/>
  <c r="J204" i="13"/>
  <c r="E204" i="11"/>
  <c r="J255" i="13"/>
  <c r="E255" i="11" s="1"/>
  <c r="J111" i="13"/>
  <c r="E110" i="11" s="1"/>
  <c r="J270" i="13"/>
  <c r="E270" i="11" s="1"/>
  <c r="J256" i="13"/>
  <c r="E256" i="11" s="1"/>
  <c r="J313" i="13"/>
  <c r="E314" i="11" s="1"/>
  <c r="J314" i="13"/>
  <c r="E315" i="11" s="1"/>
  <c r="J315" i="13"/>
  <c r="E316" i="11"/>
  <c r="J316" i="13"/>
  <c r="E317" i="11" s="1"/>
  <c r="J193" i="13"/>
  <c r="E192" i="11"/>
  <c r="J98" i="13"/>
  <c r="E97" i="11" s="1"/>
  <c r="J205" i="13"/>
  <c r="E205" i="11" s="1"/>
  <c r="J75" i="13"/>
  <c r="E74" i="11"/>
  <c r="J271" i="13"/>
  <c r="E271" i="11" s="1"/>
  <c r="J133" i="13"/>
  <c r="E131" i="11" s="1"/>
  <c r="J170" i="13"/>
  <c r="E168" i="11" s="1"/>
  <c r="J120" i="13"/>
  <c r="E119" i="11" s="1"/>
  <c r="J272" i="13"/>
  <c r="E272" i="11" s="1"/>
  <c r="J188" i="13"/>
  <c r="E187" i="11"/>
  <c r="J189" i="13"/>
  <c r="E188" i="11"/>
  <c r="J383" i="13"/>
  <c r="E383" i="11" s="1"/>
  <c r="J273" i="13"/>
  <c r="E273" i="11"/>
  <c r="J183" i="13"/>
  <c r="E182" i="11" s="1"/>
  <c r="J176" i="13"/>
  <c r="E175" i="11" s="1"/>
  <c r="J23" i="13"/>
  <c r="E22" i="11" s="1"/>
  <c r="J125" i="13"/>
  <c r="E124" i="11" s="1"/>
  <c r="J99" i="13"/>
  <c r="E98" i="11" s="1"/>
  <c r="J378" i="13"/>
  <c r="E378" i="11" s="1"/>
  <c r="J241" i="13"/>
  <c r="E241" i="11" s="1"/>
  <c r="J16" i="13"/>
  <c r="E15" i="11" s="1"/>
  <c r="J145" i="13"/>
  <c r="E143" i="11" s="1"/>
  <c r="J27" i="13"/>
  <c r="E26" i="11"/>
  <c r="J171" i="13"/>
  <c r="E169" i="11" s="1"/>
  <c r="J104" i="13"/>
  <c r="E103" i="11"/>
  <c r="J410" i="13"/>
  <c r="E410" i="11" s="1"/>
  <c r="J366" i="13"/>
  <c r="E367" i="11" s="1"/>
  <c r="J177" i="13"/>
  <c r="E176" i="11" s="1"/>
  <c r="J379" i="13"/>
  <c r="E379" i="11"/>
  <c r="J96" i="13"/>
  <c r="E95" i="11" s="1"/>
  <c r="J105" i="13"/>
  <c r="E104" i="11" s="1"/>
  <c r="J178" i="13"/>
  <c r="E177" i="11" s="1"/>
  <c r="J411" i="13"/>
  <c r="E411" i="11" s="1"/>
  <c r="J244" i="13"/>
  <c r="E244" i="11" s="1"/>
  <c r="J317" i="13"/>
  <c r="E318" i="11" s="1"/>
  <c r="J157" i="13"/>
  <c r="E155" i="11" s="1"/>
  <c r="J123" i="13"/>
  <c r="E122" i="11" s="1"/>
  <c r="J274" i="13"/>
  <c r="E274" i="11" s="1"/>
  <c r="J28" i="13"/>
  <c r="E27" i="11" s="1"/>
  <c r="J29" i="13"/>
  <c r="E28" i="11" s="1"/>
  <c r="J43" i="13"/>
  <c r="E42" i="11"/>
  <c r="J380" i="13"/>
  <c r="E380" i="11" s="1"/>
  <c r="J44" i="13"/>
  <c r="E43" i="11"/>
  <c r="J206" i="13"/>
  <c r="E206" i="11" s="1"/>
  <c r="J45" i="13"/>
  <c r="E44" i="11" s="1"/>
  <c r="J146" i="13"/>
  <c r="E144" i="11" s="1"/>
  <c r="J354" i="13"/>
  <c r="E355" i="11" s="1"/>
  <c r="J245" i="13"/>
  <c r="E245" i="11" s="1"/>
  <c r="J89" i="13"/>
  <c r="E88" i="11" s="1"/>
  <c r="J77" i="13"/>
  <c r="E76" i="11" s="1"/>
  <c r="J207" i="13"/>
  <c r="E207" i="11" s="1"/>
  <c r="J307" i="13"/>
  <c r="E308" i="11"/>
  <c r="J46" i="13"/>
  <c r="E45" i="11"/>
  <c r="J339" i="13"/>
  <c r="E340" i="11" s="1"/>
  <c r="J47" i="13"/>
  <c r="E46" i="11" s="1"/>
  <c r="J389" i="13"/>
  <c r="E389" i="11" s="1"/>
  <c r="J390" i="13"/>
  <c r="E390" i="11" s="1"/>
  <c r="J391" i="13"/>
  <c r="E391" i="11"/>
  <c r="J48" i="13"/>
  <c r="E47" i="11" s="1"/>
  <c r="J407" i="13"/>
  <c r="E407" i="11" s="1"/>
  <c r="J392" i="13"/>
  <c r="E392" i="11"/>
  <c r="J275" i="13"/>
  <c r="E275" i="11" s="1"/>
  <c r="J393" i="13"/>
  <c r="E393" i="11" s="1"/>
  <c r="J246" i="13"/>
  <c r="E246" i="11"/>
  <c r="J208" i="13"/>
  <c r="E208" i="11" s="1"/>
  <c r="J340" i="13"/>
  <c r="E341" i="11" s="1"/>
  <c r="J318" i="13"/>
  <c r="E319" i="11"/>
  <c r="J194" i="13"/>
  <c r="E193" i="11" s="1"/>
  <c r="J341" i="13"/>
  <c r="E342" i="11" s="1"/>
  <c r="J257" i="13"/>
  <c r="E257" i="11"/>
  <c r="J412" i="13"/>
  <c r="E412" i="11" s="1"/>
  <c r="J394" i="13"/>
  <c r="E394" i="11" s="1"/>
  <c r="J258" i="13"/>
  <c r="E258" i="11"/>
  <c r="J209" i="13"/>
  <c r="E209" i="11" s="1"/>
  <c r="J134" i="13"/>
  <c r="E132" i="11" s="1"/>
  <c r="J158" i="13"/>
  <c r="E156" i="11" s="1"/>
  <c r="J83" i="13"/>
  <c r="E82" i="11" s="1"/>
  <c r="J113" i="13"/>
  <c r="E112" i="11" s="1"/>
  <c r="J138" i="13"/>
  <c r="E136" i="11" s="1"/>
  <c r="J242" i="13"/>
  <c r="E242" i="11" s="1"/>
  <c r="J102" i="13"/>
  <c r="E101" i="11" s="1"/>
  <c r="J210" i="13"/>
  <c r="E210" i="11" s="1"/>
  <c r="J49" i="13"/>
  <c r="E48" i="11" s="1"/>
  <c r="J342" i="13"/>
  <c r="E343" i="11" s="1"/>
  <c r="J172" i="13"/>
  <c r="E171" i="11" s="1"/>
  <c r="J173" i="13"/>
  <c r="E172" i="11" s="1"/>
  <c r="J375" i="13"/>
  <c r="E375" i="11" s="1"/>
  <c r="J247" i="13"/>
  <c r="E247" i="11"/>
  <c r="J86" i="13"/>
  <c r="E85" i="11" s="1"/>
  <c r="J408" i="13"/>
  <c r="E408" i="11" s="1"/>
  <c r="J343" i="13"/>
  <c r="E344" i="11" s="1"/>
  <c r="J159" i="13"/>
  <c r="E157" i="11" s="1"/>
  <c r="J7" i="13"/>
  <c r="E6" i="11" s="1"/>
  <c r="J276" i="13"/>
  <c r="E276" i="11"/>
  <c r="J14" i="13"/>
  <c r="E13" i="11"/>
  <c r="J211" i="13"/>
  <c r="E211" i="11" s="1"/>
  <c r="J277" i="13"/>
  <c r="E277" i="11" s="1"/>
  <c r="J147" i="13"/>
  <c r="E145" i="11" s="1"/>
  <c r="J148" i="13"/>
  <c r="E146" i="11" s="1"/>
  <c r="J30" i="13"/>
  <c r="E29" i="11"/>
  <c r="J79" i="13"/>
  <c r="E78" i="11"/>
  <c r="J278" i="13"/>
  <c r="E278" i="11" s="1"/>
  <c r="J106" i="13"/>
  <c r="E105" i="11"/>
  <c r="J184" i="13"/>
  <c r="E183" i="11" s="1"/>
  <c r="J149" i="13"/>
  <c r="E147" i="11" s="1"/>
  <c r="J107" i="13"/>
  <c r="E106" i="11" s="1"/>
  <c r="J160" i="13"/>
  <c r="E158" i="11"/>
  <c r="J359" i="13"/>
  <c r="E360" i="11" s="1"/>
  <c r="J279" i="13"/>
  <c r="E279" i="11" s="1"/>
  <c r="J319" i="13"/>
  <c r="E320" i="11" s="1"/>
  <c r="J344" i="13"/>
  <c r="E345" i="11" s="1"/>
  <c r="J50" i="13"/>
  <c r="E49" i="11" s="1"/>
  <c r="J24" i="13"/>
  <c r="E23" i="11" s="1"/>
  <c r="J372" i="13"/>
  <c r="J108" i="13"/>
  <c r="E107" i="11" s="1"/>
  <c r="J280" i="13"/>
  <c r="E280" i="11" s="1"/>
  <c r="J8" i="13"/>
  <c r="E7" i="11"/>
  <c r="J212" i="13"/>
  <c r="E212" i="11" s="1"/>
  <c r="J213" i="13"/>
  <c r="E213" i="11" s="1"/>
  <c r="J9" i="13"/>
  <c r="E8" i="11" s="1"/>
  <c r="J281" i="13"/>
  <c r="E281" i="11"/>
  <c r="J345" i="13"/>
  <c r="E346" i="11" s="1"/>
  <c r="J346" i="13"/>
  <c r="E347" i="11"/>
  <c r="J243" i="13"/>
  <c r="E243" i="11" s="1"/>
  <c r="J51" i="13"/>
  <c r="E50" i="11" s="1"/>
  <c r="J395" i="13"/>
  <c r="E395" i="11" s="1"/>
  <c r="J52" i="13"/>
  <c r="E51" i="11"/>
  <c r="J190" i="13"/>
  <c r="E189" i="11" s="1"/>
  <c r="J214" i="13"/>
  <c r="E214" i="11" s="1"/>
  <c r="J90" i="13"/>
  <c r="E89" i="11" s="1"/>
  <c r="J161" i="13"/>
  <c r="E159" i="11" s="1"/>
  <c r="J282" i="13"/>
  <c r="E282" i="11" s="1"/>
  <c r="J31" i="13"/>
  <c r="E30" i="11" s="1"/>
  <c r="J215" i="13"/>
  <c r="E215" i="11" s="1"/>
  <c r="J32" i="13"/>
  <c r="E31" i="11" s="1"/>
  <c r="J139" i="13"/>
  <c r="E137" i="11" s="1"/>
  <c r="J320" i="13"/>
  <c r="E321" i="11" s="1"/>
  <c r="J321" i="13"/>
  <c r="E322" i="11" s="1"/>
  <c r="J179" i="13"/>
  <c r="E178" i="11" s="1"/>
  <c r="J355" i="13"/>
  <c r="E356" i="11" s="1"/>
  <c r="J78" i="13"/>
  <c r="E77" i="11" s="1"/>
  <c r="J236" i="13"/>
  <c r="E236" i="11" s="1"/>
  <c r="J93" i="13"/>
  <c r="E92" i="11" s="1"/>
  <c r="J94" i="13"/>
  <c r="E93" i="11" s="1"/>
  <c r="J150" i="13"/>
  <c r="E148" i="11" s="1"/>
  <c r="J117" i="13"/>
  <c r="E116" i="11" s="1"/>
  <c r="J360" i="13"/>
  <c r="E361" i="11"/>
  <c r="J118" i="13"/>
  <c r="E117" i="11" s="1"/>
  <c r="J283" i="13"/>
  <c r="E283" i="11" s="1"/>
  <c r="J284" i="13"/>
  <c r="E284" i="11" s="1"/>
  <c r="J285" i="13"/>
  <c r="E285" i="11"/>
  <c r="J198" i="13"/>
  <c r="E198" i="11" s="1"/>
  <c r="J322" i="13"/>
  <c r="E323" i="11" s="1"/>
  <c r="J216" i="13"/>
  <c r="E216" i="11" s="1"/>
  <c r="J237" i="13"/>
  <c r="E237" i="11" s="1"/>
  <c r="J238" i="13"/>
  <c r="E238" i="11" s="1"/>
  <c r="J80" i="13"/>
  <c r="E79" i="11"/>
  <c r="J267" i="13"/>
  <c r="E267" i="11" s="1"/>
  <c r="J124" i="13"/>
  <c r="E123" i="11"/>
  <c r="J10" i="13"/>
  <c r="E9" i="11" s="1"/>
  <c r="J162" i="13"/>
  <c r="E160" i="11" s="1"/>
  <c r="J347" i="13"/>
  <c r="E348" i="11" s="1"/>
  <c r="J259" i="13"/>
  <c r="E259" i="11" s="1"/>
  <c r="J386" i="13"/>
  <c r="E386" i="11" s="1"/>
  <c r="J87" i="13"/>
  <c r="E86" i="11"/>
  <c r="J286" i="13"/>
  <c r="E286" i="11" s="1"/>
  <c r="J348" i="13"/>
  <c r="E349" i="11" s="1"/>
  <c r="J396" i="13"/>
  <c r="E396" i="11" s="1"/>
  <c r="J367" i="13"/>
  <c r="E368" i="11" s="1"/>
  <c r="J287" i="13"/>
  <c r="E287" i="11" s="1"/>
  <c r="J128" i="13"/>
  <c r="E126" i="11" s="1"/>
  <c r="J349" i="13"/>
  <c r="E350" i="11" s="1"/>
  <c r="J288" i="13"/>
  <c r="E288" i="11" s="1"/>
  <c r="J350" i="13"/>
  <c r="E351" i="11" s="1"/>
  <c r="J289" i="13"/>
  <c r="E289" i="11" s="1"/>
  <c r="J323" i="13"/>
  <c r="E324" i="11" s="1"/>
  <c r="J53" i="13"/>
  <c r="E52" i="11" s="1"/>
  <c r="J54" i="13"/>
  <c r="E53" i="11" s="1"/>
  <c r="J55" i="13"/>
  <c r="E54" i="11" s="1"/>
  <c r="J248" i="13"/>
  <c r="E248" i="11" s="1"/>
  <c r="J25" i="13"/>
  <c r="E24" i="11" s="1"/>
  <c r="J239" i="13"/>
  <c r="E239" i="11" s="1"/>
  <c r="J56" i="13"/>
  <c r="E55" i="11" s="1"/>
  <c r="J185" i="13"/>
  <c r="E184" i="11" s="1"/>
  <c r="J163" i="13"/>
  <c r="E161" i="11" s="1"/>
  <c r="J57" i="13"/>
  <c r="E56" i="11" s="1"/>
  <c r="J384" i="13"/>
  <c r="E384" i="11"/>
  <c r="J192" i="13"/>
  <c r="E191" i="11" s="1"/>
  <c r="J368" i="13"/>
  <c r="E369" i="11"/>
  <c r="J290" i="13"/>
  <c r="E290" i="11" s="1"/>
  <c r="J17" i="13"/>
  <c r="E16" i="11" s="1"/>
  <c r="J15" i="13"/>
  <c r="E14" i="11" s="1"/>
  <c r="J324" i="13"/>
  <c r="E325" i="11"/>
  <c r="J186" i="13"/>
  <c r="E185" i="11" s="1"/>
  <c r="J260" i="13"/>
  <c r="E260" i="11" s="1"/>
  <c r="J33" i="13"/>
  <c r="E32" i="11" s="1"/>
  <c r="J151" i="13"/>
  <c r="E149" i="11" s="1"/>
  <c r="J291" i="13"/>
  <c r="E291" i="11" s="1"/>
  <c r="J292" i="13"/>
  <c r="E292" i="11"/>
  <c r="J240" i="13"/>
  <c r="E240" i="11" s="1"/>
  <c r="J84" i="13"/>
  <c r="E83" i="11" s="1"/>
  <c r="J58" i="13"/>
  <c r="E57" i="11" s="1"/>
  <c r="J152" i="13"/>
  <c r="E150" i="11" s="1"/>
  <c r="J101" i="13"/>
  <c r="E100" i="11" s="1"/>
  <c r="J249" i="13"/>
  <c r="E249" i="11" s="1"/>
  <c r="J164" i="13"/>
  <c r="E162" i="11" s="1"/>
  <c r="J155" i="13"/>
  <c r="E153" i="11"/>
  <c r="J195" i="13"/>
  <c r="E194" i="11" s="1"/>
  <c r="J217" i="13"/>
  <c r="E217" i="11" s="1"/>
  <c r="J34" i="13"/>
  <c r="E33" i="11" s="1"/>
  <c r="J35" i="13"/>
  <c r="E34" i="11" s="1"/>
  <c r="J36" i="13"/>
  <c r="E35" i="11" s="1"/>
  <c r="J18" i="13"/>
  <c r="E17" i="11"/>
  <c r="J218" i="13"/>
  <c r="E218" i="11" s="1"/>
  <c r="J219" i="13"/>
  <c r="E219" i="11" s="1"/>
  <c r="J220" i="13"/>
  <c r="E220" i="11" s="1"/>
  <c r="J221" i="13"/>
  <c r="E221" i="11"/>
  <c r="J222" i="13"/>
  <c r="E222" i="11" s="1"/>
  <c r="J223" i="13"/>
  <c r="E223" i="11"/>
  <c r="J11" i="13"/>
  <c r="E10" i="11" s="1"/>
  <c r="J109" i="13"/>
  <c r="E108" i="11" s="1"/>
  <c r="J361" i="13"/>
  <c r="E362" i="11" s="1"/>
  <c r="J165" i="13"/>
  <c r="E163" i="11"/>
  <c r="J59" i="13"/>
  <c r="E58" i="11" s="1"/>
  <c r="J154" i="13"/>
  <c r="E152" i="11"/>
  <c r="J166" i="13"/>
  <c r="E164" i="11" s="1"/>
  <c r="J114" i="13"/>
  <c r="E113" i="11" s="1"/>
  <c r="J167" i="13"/>
  <c r="E165" i="11" s="1"/>
  <c r="J351" i="13"/>
  <c r="E352" i="11"/>
  <c r="J85" i="13"/>
  <c r="E84" i="11" s="1"/>
  <c r="J95" i="13"/>
  <c r="E94" i="11" s="1"/>
  <c r="J308" i="13"/>
  <c r="E309" i="11" s="1"/>
  <c r="J397" i="13"/>
  <c r="E397" i="11" s="1"/>
  <c r="J12" i="13"/>
  <c r="E11" i="11" s="1"/>
  <c r="J250" i="13"/>
  <c r="E250" i="11" s="1"/>
  <c r="J135" i="13"/>
  <c r="E133" i="11" s="1"/>
  <c r="J224" i="13"/>
  <c r="E224" i="11"/>
  <c r="J60" i="13"/>
  <c r="E59" i="11" s="1"/>
  <c r="J225" i="13"/>
  <c r="E225" i="11" s="1"/>
  <c r="J226" i="13"/>
  <c r="E226" i="11" s="1"/>
  <c r="J293" i="13"/>
  <c r="E293" i="11"/>
  <c r="J362" i="13"/>
  <c r="E363" i="11" s="1"/>
  <c r="J325" i="13"/>
  <c r="E326" i="11" s="1"/>
  <c r="J398" i="13"/>
  <c r="E398" i="11" s="1"/>
  <c r="J261" i="13"/>
  <c r="E261" i="11" s="1"/>
  <c r="J61" i="13"/>
  <c r="E60" i="11" s="1"/>
  <c r="J196" i="13"/>
  <c r="E195" i="11"/>
  <c r="J199" i="13"/>
  <c r="E199" i="11" s="1"/>
  <c r="J294" i="13"/>
  <c r="E294" i="11"/>
  <c r="J262" i="13"/>
  <c r="E262" i="11" s="1"/>
  <c r="J253" i="13"/>
  <c r="E253" i="11" s="1"/>
  <c r="J326" i="13"/>
  <c r="E327" i="11" s="1"/>
  <c r="J227" i="13"/>
  <c r="E227" i="11" s="1"/>
  <c r="J399" i="13"/>
  <c r="E399" i="11" s="1"/>
  <c r="J81" i="13"/>
  <c r="E80" i="11" s="1"/>
  <c r="J140" i="13"/>
  <c r="E138" i="11" s="1"/>
  <c r="J263" i="13"/>
  <c r="E263" i="11" s="1"/>
  <c r="J400" i="13"/>
  <c r="E400" i="11" s="1"/>
  <c r="J180" i="13"/>
  <c r="E179" i="11"/>
  <c r="J369" i="13"/>
  <c r="E370" i="11" s="1"/>
  <c r="J295" i="13"/>
  <c r="E295" i="11" s="1"/>
  <c r="J356" i="13"/>
  <c r="E357" i="11" s="1"/>
  <c r="J37" i="13"/>
  <c r="E36" i="11" s="1"/>
  <c r="J296" i="13"/>
  <c r="E296" i="11" s="1"/>
  <c r="J297" i="13"/>
  <c r="E297" i="11" s="1"/>
  <c r="J298" i="13"/>
  <c r="E298" i="11" s="1"/>
  <c r="J100" i="13"/>
  <c r="E99" i="11"/>
  <c r="J38" i="13"/>
  <c r="E37" i="11" s="1"/>
  <c r="J299" i="13"/>
  <c r="E299" i="11" s="1"/>
  <c r="J191" i="13"/>
  <c r="E190" i="11" s="1"/>
  <c r="J228" i="13"/>
  <c r="E228" i="11"/>
  <c r="J19" i="13"/>
  <c r="E18" i="11" s="1"/>
  <c r="J20" i="13"/>
  <c r="E19" i="11"/>
  <c r="J21" i="13"/>
  <c r="E20" i="11" s="1"/>
  <c r="J62" i="13"/>
  <c r="E61" i="11" s="1"/>
  <c r="J409" i="13"/>
  <c r="E409" i="11" s="1"/>
  <c r="J63" i="13"/>
  <c r="E62" i="11"/>
  <c r="J64" i="13"/>
  <c r="E63" i="11" s="1"/>
  <c r="J82" i="13"/>
  <c r="E81" i="11" s="1"/>
  <c r="J97" i="13"/>
  <c r="E96" i="11" s="1"/>
  <c r="J385" i="13"/>
  <c r="E385" i="11" s="1"/>
  <c r="J401" i="13"/>
  <c r="E401" i="11" s="1"/>
  <c r="J229" i="13"/>
  <c r="E229" i="11" s="1"/>
  <c r="J327" i="13"/>
  <c r="E328" i="11" s="1"/>
  <c r="J130" i="13"/>
  <c r="E128" i="11"/>
  <c r="J65" i="13"/>
  <c r="E64" i="11" s="1"/>
  <c r="J352" i="13"/>
  <c r="E353" i="11" s="1"/>
  <c r="J357" i="13"/>
  <c r="E358" i="11" s="1"/>
  <c r="J66" i="13"/>
  <c r="E65" i="11" s="1"/>
  <c r="J136" i="13"/>
  <c r="E134" i="11" s="1"/>
  <c r="J402" i="13"/>
  <c r="E402" i="11"/>
  <c r="J403" i="13"/>
  <c r="E403" i="11" s="1"/>
  <c r="J309" i="13"/>
  <c r="E310" i="11" s="1"/>
  <c r="J115" i="13"/>
  <c r="E114" i="11" s="1"/>
  <c r="J376" i="13"/>
  <c r="E376" i="11"/>
  <c r="J76" i="13"/>
  <c r="E75" i="11" s="1"/>
  <c r="J110" i="13"/>
  <c r="E109" i="11" s="1"/>
  <c r="J387" i="13"/>
  <c r="E387" i="11" s="1"/>
  <c r="J197" i="13"/>
  <c r="E196" i="11" s="1"/>
  <c r="J328" i="13"/>
  <c r="E329" i="11"/>
  <c r="J329" i="13"/>
  <c r="E330" i="11"/>
  <c r="J300" i="13"/>
  <c r="E300" i="11" s="1"/>
  <c r="J39" i="13"/>
  <c r="E38" i="11" s="1"/>
  <c r="J301" i="13"/>
  <c r="E301" i="11" s="1"/>
  <c r="J330" i="13"/>
  <c r="E331" i="11" s="1"/>
  <c r="J373" i="13"/>
  <c r="E373" i="11" s="1"/>
  <c r="J374" i="13"/>
  <c r="E374" i="11"/>
  <c r="J268" i="13"/>
  <c r="E268" i="11" s="1"/>
  <c r="J311" i="13"/>
  <c r="E312" i="11"/>
  <c r="J377" i="13"/>
  <c r="E377" i="11" s="1"/>
  <c r="J406" i="13"/>
  <c r="E406" i="11" s="1"/>
  <c r="J334" i="13"/>
  <c r="E335" i="11"/>
  <c r="J333" i="13"/>
  <c r="E334" i="11"/>
  <c r="J310" i="13"/>
  <c r="E311" i="11" s="1"/>
  <c r="J370" i="13"/>
  <c r="E371" i="11"/>
  <c r="J174" i="13"/>
  <c r="E173" i="11" s="1"/>
  <c r="J363" i="13"/>
  <c r="E364" i="11" s="1"/>
  <c r="J40" i="13"/>
  <c r="E39" i="11"/>
  <c r="J67" i="13"/>
  <c r="E66" i="11" s="1"/>
  <c r="J141" i="13"/>
  <c r="E139" i="11" s="1"/>
  <c r="J129" i="13"/>
  <c r="E127" i="11" s="1"/>
  <c r="J331" i="13"/>
  <c r="E332" i="11" s="1"/>
  <c r="J200" i="13"/>
  <c r="E200" i="11" s="1"/>
  <c r="J251" i="13"/>
  <c r="E251" i="11"/>
  <c r="J153" i="13"/>
  <c r="E151" i="11"/>
  <c r="J405" i="13"/>
  <c r="E405" i="11" s="1"/>
  <c r="J302" i="13"/>
  <c r="E302" i="11" s="1"/>
  <c r="J404" i="13"/>
  <c r="E404" i="11" s="1"/>
  <c r="J230" i="13"/>
  <c r="E230" i="11" s="1"/>
  <c r="J303" i="13"/>
  <c r="E303" i="11"/>
  <c r="J332" i="13"/>
  <c r="E333" i="11" s="1"/>
  <c r="J68" i="13"/>
  <c r="E67" i="11" s="1"/>
  <c r="J22" i="13"/>
  <c r="E21" i="11"/>
  <c r="J26" i="13"/>
  <c r="E25" i="11" s="1"/>
  <c r="J201" i="13"/>
  <c r="E201" i="11" s="1"/>
  <c r="J231" i="13"/>
  <c r="E231" i="11" s="1"/>
  <c r="J69" i="13"/>
  <c r="E68" i="11"/>
  <c r="J232" i="13"/>
  <c r="E232" i="11" s="1"/>
  <c r="J233" i="13"/>
  <c r="E233" i="11" s="1"/>
  <c r="J175" i="13"/>
  <c r="E174" i="11" s="1"/>
  <c r="J70" i="13"/>
  <c r="E69" i="11" s="1"/>
  <c r="J131" i="13"/>
  <c r="E129" i="11" s="1"/>
  <c r="J335" i="13"/>
  <c r="E336" i="11" s="1"/>
  <c r="J168" i="13"/>
  <c r="E166" i="11" s="1"/>
  <c r="J132" i="13"/>
  <c r="E130" i="11" s="1"/>
  <c r="J304" i="13"/>
  <c r="E304" i="11" s="1"/>
  <c r="J41" i="13"/>
  <c r="E40" i="11" s="1"/>
  <c r="J336" i="13"/>
  <c r="E337" i="11" s="1"/>
  <c r="J112" i="13"/>
  <c r="E111" i="11" s="1"/>
  <c r="J169" i="13"/>
  <c r="E167" i="11" s="1"/>
  <c r="J252" i="13"/>
  <c r="E252" i="11" s="1"/>
  <c r="J364" i="13"/>
  <c r="E365" i="11" s="1"/>
  <c r="J413" i="13"/>
  <c r="E413" i="11" s="1"/>
  <c r="J142" i="13"/>
  <c r="E140" i="11" s="1"/>
  <c r="J234" i="13"/>
  <c r="E234" i="11" s="1"/>
  <c r="J13" i="13"/>
  <c r="E12" i="11" s="1"/>
  <c r="J121" i="13"/>
  <c r="E120" i="11"/>
  <c r="J414" i="13"/>
  <c r="E414" i="11" s="1"/>
  <c r="J381" i="13"/>
  <c r="E381" i="11" s="1"/>
  <c r="J126" i="13"/>
  <c r="J358" i="13"/>
  <c r="E359" i="11" s="1"/>
  <c r="J305" i="13"/>
  <c r="E305" i="11" s="1"/>
  <c r="J42" i="13"/>
  <c r="E41" i="11" s="1"/>
  <c r="J235" i="13"/>
  <c r="E235" i="11" s="1"/>
  <c r="J306" i="13"/>
  <c r="E306" i="11"/>
  <c r="J71" i="13"/>
  <c r="E70" i="11" s="1"/>
  <c r="J72" i="13"/>
  <c r="E71" i="11" s="1"/>
  <c r="J137" i="13"/>
  <c r="E135" i="11" s="1"/>
  <c r="J116" i="13"/>
  <c r="E115" i="11" s="1"/>
  <c r="J119" i="13"/>
  <c r="E118" i="11"/>
  <c r="J382" i="13"/>
  <c r="E382" i="11" s="1"/>
  <c r="J181" i="13"/>
  <c r="E180" i="11" s="1"/>
  <c r="J73" i="13"/>
  <c r="E72" i="11" s="1"/>
  <c r="J264" i="13"/>
  <c r="E264" i="11" s="1"/>
  <c r="J265" i="13"/>
  <c r="E265" i="11" s="1"/>
  <c r="J353" i="13"/>
  <c r="E354" i="11"/>
  <c r="J266" i="13"/>
  <c r="E266" i="11" s="1"/>
  <c r="J371" i="13"/>
  <c r="E372" i="11" s="1"/>
  <c r="J388" i="13"/>
  <c r="E388" i="11" s="1"/>
  <c r="J182" i="13"/>
  <c r="E181" i="11" s="1"/>
  <c r="J312" i="13"/>
  <c r="E313" i="11" s="1"/>
  <c r="J122" i="13"/>
  <c r="E121" i="11" s="1"/>
  <c r="D415" i="13"/>
  <c r="E415" i="13"/>
  <c r="F415" i="13"/>
  <c r="G415" i="13"/>
  <c r="H415" i="13"/>
  <c r="I415" i="13"/>
  <c r="E417" i="22"/>
  <c r="F417" i="22"/>
  <c r="G417" i="22"/>
  <c r="J208" i="22"/>
  <c r="M208" i="11"/>
  <c r="J220" i="22"/>
  <c r="M220" i="11" s="1"/>
  <c r="J207" i="22"/>
  <c r="M207" i="11" s="1"/>
  <c r="J71" i="22"/>
  <c r="M70" i="11" s="1"/>
  <c r="J30" i="22"/>
  <c r="M29" i="11"/>
  <c r="J290" i="22"/>
  <c r="M290" i="11" s="1"/>
  <c r="E417" i="12"/>
  <c r="F417" i="12"/>
  <c r="G417" i="12"/>
  <c r="H417" i="12"/>
  <c r="J208" i="12"/>
  <c r="L208" i="11" s="1"/>
  <c r="J220" i="12"/>
  <c r="L220" i="11" s="1"/>
  <c r="J207" i="12"/>
  <c r="L207" i="11" s="1"/>
  <c r="J71" i="12"/>
  <c r="L70" i="11" s="1"/>
  <c r="J30" i="12"/>
  <c r="L29" i="11"/>
  <c r="J290" i="12"/>
  <c r="L290" i="11" s="1"/>
  <c r="E417" i="19"/>
  <c r="F417" i="19"/>
  <c r="G417" i="19"/>
  <c r="H417" i="19"/>
  <c r="C417" i="19"/>
  <c r="J208" i="19"/>
  <c r="K208" i="11"/>
  <c r="J220" i="19"/>
  <c r="K220" i="11" s="1"/>
  <c r="J207" i="19"/>
  <c r="K207" i="11" s="1"/>
  <c r="J71" i="19"/>
  <c r="K70" i="11"/>
  <c r="J30" i="19"/>
  <c r="K29" i="11" s="1"/>
  <c r="J290" i="19"/>
  <c r="K290" i="11" s="1"/>
  <c r="E417" i="18"/>
  <c r="F417" i="18"/>
  <c r="G417" i="18"/>
  <c r="H417" i="18"/>
  <c r="C417" i="18"/>
  <c r="J208" i="18"/>
  <c r="J208" i="11" s="1"/>
  <c r="J220" i="18"/>
  <c r="J220" i="11" s="1"/>
  <c r="J207" i="18"/>
  <c r="J207" i="11" s="1"/>
  <c r="J71" i="18"/>
  <c r="J70" i="11" s="1"/>
  <c r="J30" i="18"/>
  <c r="J29" i="11" s="1"/>
  <c r="J290" i="18"/>
  <c r="J290" i="11" s="1"/>
  <c r="J291" i="18"/>
  <c r="J291" i="11" s="1"/>
  <c r="E417" i="17"/>
  <c r="F417" i="17"/>
  <c r="G417" i="17"/>
  <c r="H417" i="17"/>
  <c r="C417" i="17"/>
  <c r="J208" i="17"/>
  <c r="I208" i="11"/>
  <c r="J220" i="17"/>
  <c r="I220" i="11" s="1"/>
  <c r="J207" i="17"/>
  <c r="I207" i="11" s="1"/>
  <c r="J71" i="17"/>
  <c r="I70" i="11"/>
  <c r="J30" i="17"/>
  <c r="I29" i="11" s="1"/>
  <c r="J290" i="17"/>
  <c r="I290" i="11" s="1"/>
  <c r="E417" i="16"/>
  <c r="F417" i="16"/>
  <c r="G417" i="16"/>
  <c r="H417" i="16"/>
  <c r="I417" i="16"/>
  <c r="C417" i="16"/>
  <c r="J208" i="16"/>
  <c r="H208" i="11" s="1"/>
  <c r="J220" i="16"/>
  <c r="H220" i="11" s="1"/>
  <c r="J207" i="16"/>
  <c r="H207" i="11" s="1"/>
  <c r="J71" i="16"/>
  <c r="H70" i="11"/>
  <c r="J30" i="16"/>
  <c r="H29" i="11" s="1"/>
  <c r="J290" i="16"/>
  <c r="H290" i="11" s="1"/>
  <c r="D417" i="15"/>
  <c r="E417" i="15"/>
  <c r="F417" i="15"/>
  <c r="G417" i="15"/>
  <c r="H417" i="15"/>
  <c r="I417" i="15"/>
  <c r="C417" i="15"/>
  <c r="J208" i="15"/>
  <c r="G208" i="11" s="1"/>
  <c r="J220" i="15"/>
  <c r="G220" i="11" s="1"/>
  <c r="J207" i="15"/>
  <c r="G207" i="11" s="1"/>
  <c r="J71" i="15"/>
  <c r="G70" i="11" s="1"/>
  <c r="J30" i="15"/>
  <c r="G29" i="11"/>
  <c r="J290" i="15"/>
  <c r="G290" i="11" s="1"/>
  <c r="D417" i="14"/>
  <c r="E417" i="14"/>
  <c r="F417" i="14"/>
  <c r="G417" i="14"/>
  <c r="H417" i="14"/>
  <c r="I417" i="14"/>
  <c r="C417" i="14"/>
  <c r="J208" i="14"/>
  <c r="F208" i="11" s="1"/>
  <c r="J220" i="14"/>
  <c r="F220" i="11" s="1"/>
  <c r="J207" i="14"/>
  <c r="F207" i="11"/>
  <c r="J71" i="14"/>
  <c r="F70" i="11" s="1"/>
  <c r="J30" i="14"/>
  <c r="F29" i="11" s="1"/>
  <c r="J290" i="14"/>
  <c r="F290" i="11"/>
  <c r="D417" i="13"/>
  <c r="E417" i="13"/>
  <c r="F417" i="13"/>
  <c r="G417" i="13"/>
  <c r="H417" i="13"/>
  <c r="I417" i="13"/>
  <c r="C417" i="13"/>
  <c r="D417" i="21"/>
  <c r="E417" i="21"/>
  <c r="F417" i="21"/>
  <c r="G417" i="21"/>
  <c r="H417" i="21"/>
  <c r="I417" i="21"/>
  <c r="C417" i="21"/>
  <c r="J208" i="21"/>
  <c r="D208" i="11" s="1"/>
  <c r="J220" i="21"/>
  <c r="D220" i="11"/>
  <c r="J207" i="21"/>
  <c r="D207" i="11" s="1"/>
  <c r="J71" i="21"/>
  <c r="D70" i="11" s="1"/>
  <c r="J30" i="21"/>
  <c r="D29" i="11" s="1"/>
  <c r="J290" i="21"/>
  <c r="D290" i="11" s="1"/>
  <c r="D417" i="23"/>
  <c r="E417" i="23"/>
  <c r="F417" i="23"/>
  <c r="G417" i="23"/>
  <c r="H417" i="23"/>
  <c r="I417" i="23"/>
  <c r="C417" i="23"/>
  <c r="J208" i="23"/>
  <c r="N208" i="11" s="1"/>
  <c r="J220" i="23"/>
  <c r="N220" i="11" s="1"/>
  <c r="J207" i="23"/>
  <c r="N207" i="11"/>
  <c r="J71" i="23"/>
  <c r="N70" i="11"/>
  <c r="J30" i="23"/>
  <c r="N29" i="11" s="1"/>
  <c r="J290" i="23"/>
  <c r="N290" i="11"/>
  <c r="D417" i="24"/>
  <c r="E417" i="24"/>
  <c r="F417" i="24"/>
  <c r="G417" i="24"/>
  <c r="H417" i="24"/>
  <c r="I417" i="24"/>
  <c r="C417" i="24"/>
  <c r="J208" i="24"/>
  <c r="O208" i="11" s="1"/>
  <c r="J220" i="24"/>
  <c r="O220" i="11"/>
  <c r="J207" i="24"/>
  <c r="O207" i="11" s="1"/>
  <c r="J71" i="24"/>
  <c r="O70" i="11"/>
  <c r="J30" i="24"/>
  <c r="O29" i="11" s="1"/>
  <c r="J290" i="24"/>
  <c r="O290" i="11" s="1"/>
  <c r="D417" i="25"/>
  <c r="E417" i="25"/>
  <c r="F417" i="25"/>
  <c r="G417" i="25"/>
  <c r="H417" i="25"/>
  <c r="I417" i="25"/>
  <c r="C417" i="25"/>
  <c r="J71" i="25"/>
  <c r="P70" i="11" s="1"/>
  <c r="J30" i="25"/>
  <c r="P29" i="11" s="1"/>
  <c r="J290" i="25"/>
  <c r="P290" i="11" s="1"/>
  <c r="I417" i="28"/>
  <c r="H417" i="28"/>
  <c r="G417" i="28"/>
  <c r="F417" i="28"/>
  <c r="E417" i="28"/>
  <c r="D417" i="28"/>
  <c r="C417" i="28"/>
  <c r="I415" i="28"/>
  <c r="H415" i="28"/>
  <c r="G415" i="28"/>
  <c r="F415" i="28"/>
  <c r="E415" i="28"/>
  <c r="D415" i="28"/>
  <c r="C415" i="28"/>
  <c r="J122" i="28"/>
  <c r="Q121" i="11" s="1"/>
  <c r="J312" i="28"/>
  <c r="Q313" i="11" s="1"/>
  <c r="J182" i="28"/>
  <c r="Q181" i="11" s="1"/>
  <c r="J388" i="28"/>
  <c r="Q388" i="11" s="1"/>
  <c r="J371" i="28"/>
  <c r="Q372" i="11" s="1"/>
  <c r="J266" i="28"/>
  <c r="Q266" i="11" s="1"/>
  <c r="J353" i="28"/>
  <c r="Q354" i="11"/>
  <c r="J265" i="28"/>
  <c r="Q265" i="11" s="1"/>
  <c r="J264" i="28"/>
  <c r="Q264" i="11" s="1"/>
  <c r="J73" i="28"/>
  <c r="Q72" i="11" s="1"/>
  <c r="J181" i="28"/>
  <c r="Q180" i="11" s="1"/>
  <c r="J382" i="28"/>
  <c r="Q382" i="11" s="1"/>
  <c r="J119" i="28"/>
  <c r="Q118" i="11" s="1"/>
  <c r="J116" i="28"/>
  <c r="Q115" i="11" s="1"/>
  <c r="J137" i="28"/>
  <c r="Q135" i="11" s="1"/>
  <c r="J72" i="28"/>
  <c r="Q71" i="11" s="1"/>
  <c r="J71" i="28"/>
  <c r="Q70" i="11" s="1"/>
  <c r="J306" i="28"/>
  <c r="Q306" i="11" s="1"/>
  <c r="J235" i="28"/>
  <c r="Q235" i="11"/>
  <c r="J42" i="28"/>
  <c r="Q41" i="11" s="1"/>
  <c r="J305" i="28"/>
  <c r="Q305" i="11" s="1"/>
  <c r="J358" i="28"/>
  <c r="Q359" i="11" s="1"/>
  <c r="J126" i="28"/>
  <c r="J381" i="28"/>
  <c r="Q381" i="11"/>
  <c r="J414" i="28"/>
  <c r="Q414" i="11" s="1"/>
  <c r="J121" i="28"/>
  <c r="Q120" i="11"/>
  <c r="J13" i="28"/>
  <c r="Q12" i="11" s="1"/>
  <c r="J234" i="28"/>
  <c r="Q234" i="11" s="1"/>
  <c r="J142" i="28"/>
  <c r="Q140" i="11" s="1"/>
  <c r="J413" i="28"/>
  <c r="Q413" i="11" s="1"/>
  <c r="J364" i="28"/>
  <c r="Q365" i="11" s="1"/>
  <c r="J252" i="28"/>
  <c r="Q252" i="11"/>
  <c r="J169" i="28"/>
  <c r="Q167" i="11" s="1"/>
  <c r="J112" i="28"/>
  <c r="Q111" i="11" s="1"/>
  <c r="J336" i="28"/>
  <c r="Q337" i="11" s="1"/>
  <c r="J41" i="28"/>
  <c r="Q40" i="11"/>
  <c r="J304" i="28"/>
  <c r="Q304" i="11" s="1"/>
  <c r="J132" i="28"/>
  <c r="Q130" i="11" s="1"/>
  <c r="J168" i="28"/>
  <c r="Q166" i="11" s="1"/>
  <c r="J335" i="28"/>
  <c r="Q336" i="11" s="1"/>
  <c r="J131" i="28"/>
  <c r="Q129" i="11" s="1"/>
  <c r="J70" i="28"/>
  <c r="Q69" i="11"/>
  <c r="J175" i="28"/>
  <c r="Q174" i="11" s="1"/>
  <c r="J233" i="28"/>
  <c r="Q233" i="11" s="1"/>
  <c r="J232" i="28"/>
  <c r="Q232" i="11" s="1"/>
  <c r="J69" i="28"/>
  <c r="Q68" i="11" s="1"/>
  <c r="J231" i="28"/>
  <c r="Q231" i="11" s="1"/>
  <c r="J201" i="28"/>
  <c r="Q201" i="11" s="1"/>
  <c r="J26" i="28"/>
  <c r="Q25" i="11" s="1"/>
  <c r="J22" i="28"/>
  <c r="Q21" i="11" s="1"/>
  <c r="J68" i="28"/>
  <c r="Q67" i="11" s="1"/>
  <c r="J332" i="28"/>
  <c r="Q333" i="11" s="1"/>
  <c r="J303" i="28"/>
  <c r="Q303" i="11" s="1"/>
  <c r="J230" i="28"/>
  <c r="Q230" i="11"/>
  <c r="J404" i="28"/>
  <c r="Q404" i="11" s="1"/>
  <c r="J302" i="28"/>
  <c r="Q302" i="11"/>
  <c r="J405" i="28"/>
  <c r="Q405" i="11" s="1"/>
  <c r="J153" i="28"/>
  <c r="Q151" i="11" s="1"/>
  <c r="J251" i="28"/>
  <c r="Q251" i="11" s="1"/>
  <c r="J200" i="28"/>
  <c r="Q200" i="11" s="1"/>
  <c r="J331" i="28"/>
  <c r="Q332" i="11" s="1"/>
  <c r="J129" i="28"/>
  <c r="Q127" i="11"/>
  <c r="J141" i="28"/>
  <c r="Q139" i="11" s="1"/>
  <c r="J67" i="28"/>
  <c r="Q66" i="11" s="1"/>
  <c r="J40" i="28"/>
  <c r="Q39" i="11" s="1"/>
  <c r="J363" i="28"/>
  <c r="Q364" i="11"/>
  <c r="J174" i="28"/>
  <c r="Q173" i="11" s="1"/>
  <c r="J370" i="28"/>
  <c r="Q371" i="11" s="1"/>
  <c r="J310" i="28"/>
  <c r="Q311" i="11" s="1"/>
  <c r="J333" i="28"/>
  <c r="Q334" i="11" s="1"/>
  <c r="J334" i="28"/>
  <c r="Q335" i="11" s="1"/>
  <c r="J406" i="28"/>
  <c r="Q406" i="11"/>
  <c r="J377" i="28"/>
  <c r="Q377" i="11" s="1"/>
  <c r="J311" i="28"/>
  <c r="Q312" i="11" s="1"/>
  <c r="J268" i="28"/>
  <c r="Q268" i="11" s="1"/>
  <c r="J374" i="28"/>
  <c r="Q374" i="11" s="1"/>
  <c r="J373" i="28"/>
  <c r="Q373" i="11" s="1"/>
  <c r="J330" i="28"/>
  <c r="Q331" i="11" s="1"/>
  <c r="J301" i="28"/>
  <c r="Q301" i="11" s="1"/>
  <c r="J39" i="28"/>
  <c r="Q38" i="11" s="1"/>
  <c r="J300" i="28"/>
  <c r="Q300" i="11" s="1"/>
  <c r="J329" i="28"/>
  <c r="Q330" i="11" s="1"/>
  <c r="J328" i="28"/>
  <c r="Q329" i="11" s="1"/>
  <c r="J197" i="28"/>
  <c r="Q196" i="11"/>
  <c r="J387" i="28"/>
  <c r="Q387" i="11" s="1"/>
  <c r="J110" i="28"/>
  <c r="Q109" i="11"/>
  <c r="J76" i="28"/>
  <c r="Q75" i="11" s="1"/>
  <c r="J376" i="28"/>
  <c r="Q376" i="11" s="1"/>
  <c r="J115" i="28"/>
  <c r="Q114" i="11" s="1"/>
  <c r="J309" i="28"/>
  <c r="Q310" i="11" s="1"/>
  <c r="J403" i="28"/>
  <c r="Q403" i="11" s="1"/>
  <c r="J402" i="28"/>
  <c r="Q402" i="11"/>
  <c r="J136" i="28"/>
  <c r="Q134" i="11" s="1"/>
  <c r="J66" i="28"/>
  <c r="Q65" i="11" s="1"/>
  <c r="J357" i="28"/>
  <c r="Q358" i="11" s="1"/>
  <c r="J352" i="28"/>
  <c r="Q353" i="11"/>
  <c r="J65" i="28"/>
  <c r="Q64" i="11" s="1"/>
  <c r="J130" i="28"/>
  <c r="Q128" i="11" s="1"/>
  <c r="J327" i="28"/>
  <c r="Q328" i="11" s="1"/>
  <c r="J229" i="28"/>
  <c r="Q229" i="11" s="1"/>
  <c r="J401" i="28"/>
  <c r="Q401" i="11" s="1"/>
  <c r="J385" i="28"/>
  <c r="Q385" i="11"/>
  <c r="J97" i="28"/>
  <c r="Q96" i="11" s="1"/>
  <c r="J82" i="28"/>
  <c r="Q81" i="11" s="1"/>
  <c r="J64" i="28"/>
  <c r="Q63" i="11" s="1"/>
  <c r="J63" i="28"/>
  <c r="Q62" i="11" s="1"/>
  <c r="J409" i="28"/>
  <c r="Q409" i="11" s="1"/>
  <c r="J62" i="28"/>
  <c r="Q61" i="11" s="1"/>
  <c r="J21" i="28"/>
  <c r="Q20" i="11" s="1"/>
  <c r="J20" i="28"/>
  <c r="Q19" i="11" s="1"/>
  <c r="J19" i="28"/>
  <c r="Q18" i="11" s="1"/>
  <c r="J228" i="28"/>
  <c r="Q228" i="11" s="1"/>
  <c r="J191" i="28"/>
  <c r="Q190" i="11" s="1"/>
  <c r="J299" i="28"/>
  <c r="Q299" i="11"/>
  <c r="J38" i="28"/>
  <c r="Q37" i="11" s="1"/>
  <c r="J100" i="28"/>
  <c r="Q99" i="11"/>
  <c r="J298" i="28"/>
  <c r="Q298" i="11" s="1"/>
  <c r="J297" i="28"/>
  <c r="Q297" i="11" s="1"/>
  <c r="J296" i="28"/>
  <c r="Q296" i="11" s="1"/>
  <c r="J37" i="28"/>
  <c r="Q36" i="11" s="1"/>
  <c r="J356" i="28"/>
  <c r="Q357" i="11" s="1"/>
  <c r="J295" i="28"/>
  <c r="Q295" i="11"/>
  <c r="J369" i="28"/>
  <c r="Q370" i="11" s="1"/>
  <c r="J180" i="28"/>
  <c r="Q179" i="11" s="1"/>
  <c r="J400" i="28"/>
  <c r="Q400" i="11" s="1"/>
  <c r="J263" i="28"/>
  <c r="Q263" i="11"/>
  <c r="J140" i="28"/>
  <c r="Q138" i="11" s="1"/>
  <c r="J81" i="28"/>
  <c r="Q80" i="11" s="1"/>
  <c r="J399" i="28"/>
  <c r="Q399" i="11" s="1"/>
  <c r="J227" i="28"/>
  <c r="Q227" i="11" s="1"/>
  <c r="J326" i="28"/>
  <c r="Q327" i="11" s="1"/>
  <c r="J253" i="28"/>
  <c r="Q253" i="11"/>
  <c r="J262" i="28"/>
  <c r="Q262" i="11" s="1"/>
  <c r="J294" i="28"/>
  <c r="Q294" i="11" s="1"/>
  <c r="J199" i="28"/>
  <c r="Q199" i="11" s="1"/>
  <c r="J196" i="28"/>
  <c r="Q195" i="11" s="1"/>
  <c r="J61" i="28"/>
  <c r="Q60" i="11" s="1"/>
  <c r="J261" i="28"/>
  <c r="Q261" i="11" s="1"/>
  <c r="J398" i="28"/>
  <c r="Q398" i="11" s="1"/>
  <c r="J325" i="28"/>
  <c r="Q326" i="11" s="1"/>
  <c r="J362" i="28"/>
  <c r="Q363" i="11" s="1"/>
  <c r="J293" i="28"/>
  <c r="Q293" i="11" s="1"/>
  <c r="J226" i="28"/>
  <c r="Q226" i="11" s="1"/>
  <c r="J225" i="28"/>
  <c r="Q225" i="11"/>
  <c r="J60" i="28"/>
  <c r="Q59" i="11" s="1"/>
  <c r="J224" i="28"/>
  <c r="Q224" i="11"/>
  <c r="J135" i="28"/>
  <c r="Q133" i="11" s="1"/>
  <c r="J250" i="28"/>
  <c r="Q250" i="11" s="1"/>
  <c r="J12" i="28"/>
  <c r="Q11" i="11" s="1"/>
  <c r="J397" i="28"/>
  <c r="Q397" i="11" s="1"/>
  <c r="J308" i="28"/>
  <c r="Q309" i="11" s="1"/>
  <c r="J95" i="28"/>
  <c r="Q94" i="11"/>
  <c r="J85" i="28"/>
  <c r="Q84" i="11" s="1"/>
  <c r="J351" i="28"/>
  <c r="Q352" i="11" s="1"/>
  <c r="J167" i="28"/>
  <c r="Q165" i="11" s="1"/>
  <c r="J114" i="28"/>
  <c r="Q113" i="11"/>
  <c r="J166" i="28"/>
  <c r="Q164" i="11" s="1"/>
  <c r="J154" i="28"/>
  <c r="Q152" i="11" s="1"/>
  <c r="J59" i="28"/>
  <c r="Q58" i="11" s="1"/>
  <c r="J165" i="28"/>
  <c r="Q163" i="11" s="1"/>
  <c r="J361" i="28"/>
  <c r="Q362" i="11" s="1"/>
  <c r="J109" i="28"/>
  <c r="Q108" i="11"/>
  <c r="J11" i="28"/>
  <c r="Q10" i="11" s="1"/>
  <c r="J223" i="28"/>
  <c r="Q223" i="11" s="1"/>
  <c r="J222" i="28"/>
  <c r="Q222" i="11" s="1"/>
  <c r="J221" i="28"/>
  <c r="Q221" i="11" s="1"/>
  <c r="J220" i="28"/>
  <c r="Q220" i="11" s="1"/>
  <c r="J219" i="28"/>
  <c r="Q219" i="11" s="1"/>
  <c r="J218" i="28"/>
  <c r="Q218" i="11" s="1"/>
  <c r="J18" i="28"/>
  <c r="Q17" i="11" s="1"/>
  <c r="J36" i="28"/>
  <c r="Q35" i="11" s="1"/>
  <c r="J35" i="28"/>
  <c r="Q34" i="11" s="1"/>
  <c r="J34" i="28"/>
  <c r="Q33" i="11" s="1"/>
  <c r="J217" i="28"/>
  <c r="Q217" i="11"/>
  <c r="J195" i="28"/>
  <c r="Q194" i="11" s="1"/>
  <c r="J155" i="28"/>
  <c r="Q153" i="11"/>
  <c r="J164" i="28"/>
  <c r="Q162" i="11" s="1"/>
  <c r="J249" i="28"/>
  <c r="Q249" i="11" s="1"/>
  <c r="J101" i="28"/>
  <c r="Q100" i="11" s="1"/>
  <c r="J152" i="28"/>
  <c r="Q150" i="11" s="1"/>
  <c r="J58" i="28"/>
  <c r="Q57" i="11" s="1"/>
  <c r="J84" i="28"/>
  <c r="Q83" i="11"/>
  <c r="J240" i="28"/>
  <c r="Q240" i="11" s="1"/>
  <c r="J292" i="28"/>
  <c r="Q292" i="11" s="1"/>
  <c r="J291" i="28"/>
  <c r="Q291" i="11" s="1"/>
  <c r="J151" i="28"/>
  <c r="Q149" i="11"/>
  <c r="J33" i="28"/>
  <c r="Q32" i="11" s="1"/>
  <c r="J260" i="28"/>
  <c r="Q260" i="11" s="1"/>
  <c r="J186" i="28"/>
  <c r="Q185" i="11" s="1"/>
  <c r="J324" i="28"/>
  <c r="Q325" i="11" s="1"/>
  <c r="J15" i="28"/>
  <c r="Q14" i="11" s="1"/>
  <c r="J17" i="28"/>
  <c r="Q16" i="11"/>
  <c r="J290" i="28"/>
  <c r="Q290" i="11" s="1"/>
  <c r="J368" i="28"/>
  <c r="Q369" i="11" s="1"/>
  <c r="J192" i="28"/>
  <c r="Q191" i="11" s="1"/>
  <c r="J384" i="28"/>
  <c r="Q384" i="11" s="1"/>
  <c r="J57" i="28"/>
  <c r="Q56" i="11" s="1"/>
  <c r="J163" i="28"/>
  <c r="Q161" i="11" s="1"/>
  <c r="J185" i="28"/>
  <c r="Q184" i="11" s="1"/>
  <c r="J56" i="28"/>
  <c r="Q55" i="11" s="1"/>
  <c r="J239" i="28"/>
  <c r="Q239" i="11" s="1"/>
  <c r="J25" i="28"/>
  <c r="Q24" i="11" s="1"/>
  <c r="J248" i="28"/>
  <c r="Q248" i="11" s="1"/>
  <c r="J55" i="28"/>
  <c r="Q54" i="11"/>
  <c r="J54" i="28"/>
  <c r="Q53" i="11" s="1"/>
  <c r="J53" i="28"/>
  <c r="Q52" i="11"/>
  <c r="J323" i="28"/>
  <c r="Q324" i="11" s="1"/>
  <c r="J289" i="28"/>
  <c r="Q289" i="11" s="1"/>
  <c r="J350" i="28"/>
  <c r="Q351" i="11" s="1"/>
  <c r="J288" i="28"/>
  <c r="Q288" i="11"/>
  <c r="J349" i="28"/>
  <c r="Q350" i="11" s="1"/>
  <c r="J128" i="28"/>
  <c r="Q126" i="11"/>
  <c r="J287" i="28"/>
  <c r="Q287" i="11" s="1"/>
  <c r="J367" i="28"/>
  <c r="Q368" i="11" s="1"/>
  <c r="J396" i="28"/>
  <c r="Q396" i="11" s="1"/>
  <c r="J348" i="28"/>
  <c r="Q349" i="11"/>
  <c r="J286" i="28"/>
  <c r="Q286" i="11" s="1"/>
  <c r="J87" i="28"/>
  <c r="Q86" i="11" s="1"/>
  <c r="J386" i="28"/>
  <c r="Q386" i="11" s="1"/>
  <c r="J259" i="28"/>
  <c r="Q259" i="11" s="1"/>
  <c r="J347" i="28"/>
  <c r="Q348" i="11" s="1"/>
  <c r="J162" i="28"/>
  <c r="Q160" i="11"/>
  <c r="J10" i="28"/>
  <c r="Q9" i="11" s="1"/>
  <c r="J124" i="28"/>
  <c r="Q123" i="11" s="1"/>
  <c r="J267" i="28"/>
  <c r="Q267" i="11" s="1"/>
  <c r="J80" i="28"/>
  <c r="Q79" i="11" s="1"/>
  <c r="J238" i="28"/>
  <c r="Q238" i="11" s="1"/>
  <c r="J237" i="28"/>
  <c r="Q237" i="11" s="1"/>
  <c r="J216" i="28"/>
  <c r="Q216" i="11" s="1"/>
  <c r="J322" i="28"/>
  <c r="Q323" i="11" s="1"/>
  <c r="J198" i="28"/>
  <c r="Q198" i="11" s="1"/>
  <c r="J285" i="28"/>
  <c r="Q285" i="11" s="1"/>
  <c r="J284" i="28"/>
  <c r="Q284" i="11" s="1"/>
  <c r="J283" i="28"/>
  <c r="Q283" i="11"/>
  <c r="J118" i="28"/>
  <c r="Q117" i="11" s="1"/>
  <c r="J360" i="28"/>
  <c r="Q361" i="11"/>
  <c r="J117" i="28"/>
  <c r="Q116" i="11" s="1"/>
  <c r="J150" i="28"/>
  <c r="Q148" i="11"/>
  <c r="J94" i="28"/>
  <c r="Q93" i="11" s="1"/>
  <c r="J93" i="28"/>
  <c r="Q92" i="11"/>
  <c r="J236" i="28"/>
  <c r="Q236" i="11" s="1"/>
  <c r="J78" i="28"/>
  <c r="Q77" i="11" s="1"/>
  <c r="J355" i="28"/>
  <c r="Q356" i="11" s="1"/>
  <c r="J179" i="28"/>
  <c r="Q178" i="11" s="1"/>
  <c r="J321" i="28"/>
  <c r="Q322" i="11"/>
  <c r="J320" i="28"/>
  <c r="Q321" i="11" s="1"/>
  <c r="J139" i="28"/>
  <c r="Q137" i="11" s="1"/>
  <c r="J32" i="28"/>
  <c r="Q31" i="11"/>
  <c r="J215" i="28"/>
  <c r="Q215" i="11" s="1"/>
  <c r="J31" i="28"/>
  <c r="Q30" i="11" s="1"/>
  <c r="J282" i="28"/>
  <c r="Q282" i="11" s="1"/>
  <c r="J161" i="28"/>
  <c r="Q159" i="11"/>
  <c r="J90" i="28"/>
  <c r="Q89" i="11" s="1"/>
  <c r="J214" i="28"/>
  <c r="Q214" i="11"/>
  <c r="J190" i="28"/>
  <c r="Q189" i="11" s="1"/>
  <c r="J52" i="28"/>
  <c r="Q51" i="11" s="1"/>
  <c r="J395" i="28"/>
  <c r="Q395" i="11" s="1"/>
  <c r="J51" i="28"/>
  <c r="Q50" i="11"/>
  <c r="J243" i="28"/>
  <c r="Q243" i="11" s="1"/>
  <c r="J346" i="28"/>
  <c r="Q347" i="11"/>
  <c r="J345" i="28"/>
  <c r="Q346" i="11" s="1"/>
  <c r="J281" i="28"/>
  <c r="Q281" i="11" s="1"/>
  <c r="J9" i="28"/>
  <c r="Q8" i="11" s="1"/>
  <c r="J213" i="28"/>
  <c r="Q213" i="11" s="1"/>
  <c r="J212" i="28"/>
  <c r="Q212" i="11" s="1"/>
  <c r="J8" i="28"/>
  <c r="Q7" i="11" s="1"/>
  <c r="J280" i="28"/>
  <c r="Q280" i="11" s="1"/>
  <c r="J108" i="28"/>
  <c r="Q107" i="11" s="1"/>
  <c r="J372" i="28"/>
  <c r="J24" i="28"/>
  <c r="Q23" i="11" s="1"/>
  <c r="J50" i="28"/>
  <c r="Q49" i="11" s="1"/>
  <c r="J344" i="28"/>
  <c r="Q345" i="11"/>
  <c r="J319" i="28"/>
  <c r="Q320" i="11" s="1"/>
  <c r="J279" i="28"/>
  <c r="Q279" i="11" s="1"/>
  <c r="J359" i="28"/>
  <c r="Q360" i="11" s="1"/>
  <c r="J160" i="28"/>
  <c r="Q158" i="11" s="1"/>
  <c r="J107" i="28"/>
  <c r="Q106" i="11" s="1"/>
  <c r="J149" i="28"/>
  <c r="Q147" i="11"/>
  <c r="J184" i="28"/>
  <c r="Q183" i="11" s="1"/>
  <c r="J106" i="28"/>
  <c r="Q105" i="11" s="1"/>
  <c r="J278" i="28"/>
  <c r="Q278" i="11" s="1"/>
  <c r="J79" i="28"/>
  <c r="Q78" i="11"/>
  <c r="J30" i="28"/>
  <c r="Q29" i="11" s="1"/>
  <c r="J148" i="28"/>
  <c r="Q146" i="11"/>
  <c r="J147" i="28"/>
  <c r="Q145" i="11" s="1"/>
  <c r="J277" i="28"/>
  <c r="Q277" i="11" s="1"/>
  <c r="J211" i="28"/>
  <c r="Q211" i="11" s="1"/>
  <c r="J14" i="28"/>
  <c r="Q13" i="11"/>
  <c r="J276" i="28"/>
  <c r="Q276" i="11" s="1"/>
  <c r="J7" i="28"/>
  <c r="Q6" i="11"/>
  <c r="J159" i="28"/>
  <c r="Q157" i="11" s="1"/>
  <c r="J343" i="28"/>
  <c r="Q344" i="11" s="1"/>
  <c r="J408" i="28"/>
  <c r="Q408" i="11" s="1"/>
  <c r="J86" i="28"/>
  <c r="Q85" i="11" s="1"/>
  <c r="J247" i="28"/>
  <c r="Q247" i="11" s="1"/>
  <c r="J375" i="28"/>
  <c r="Q375" i="11" s="1"/>
  <c r="J173" i="28"/>
  <c r="Q172" i="11" s="1"/>
  <c r="J172" i="28"/>
  <c r="Q171" i="11" s="1"/>
  <c r="J342" i="28"/>
  <c r="Q343" i="11" s="1"/>
  <c r="J49" i="28"/>
  <c r="Q48" i="11" s="1"/>
  <c r="J210" i="28"/>
  <c r="Q210" i="11" s="1"/>
  <c r="J102" i="28"/>
  <c r="Q101" i="11" s="1"/>
  <c r="J242" i="28"/>
  <c r="Q242" i="11" s="1"/>
  <c r="J138" i="28"/>
  <c r="Q136" i="11" s="1"/>
  <c r="J113" i="28"/>
  <c r="Q112" i="11" s="1"/>
  <c r="J83" i="28"/>
  <c r="Q82" i="11" s="1"/>
  <c r="J158" i="28"/>
  <c r="Q156" i="11" s="1"/>
  <c r="J134" i="28"/>
  <c r="Q132" i="11" s="1"/>
  <c r="J209" i="28"/>
  <c r="Q209" i="11" s="1"/>
  <c r="J258" i="28"/>
  <c r="Q258" i="11" s="1"/>
  <c r="J394" i="28"/>
  <c r="Q394" i="11" s="1"/>
  <c r="J412" i="28"/>
  <c r="Q412" i="11"/>
  <c r="J257" i="28"/>
  <c r="Q257" i="11" s="1"/>
  <c r="J341" i="28"/>
  <c r="Q342" i="11" s="1"/>
  <c r="J194" i="28"/>
  <c r="Q193" i="11" s="1"/>
  <c r="J318" i="28"/>
  <c r="Q319" i="11" s="1"/>
  <c r="J340" i="28"/>
  <c r="Q341" i="11" s="1"/>
  <c r="J208" i="28"/>
  <c r="Q208" i="11" s="1"/>
  <c r="J246" i="28"/>
  <c r="Q246" i="11" s="1"/>
  <c r="J393" i="28"/>
  <c r="Q393" i="11"/>
  <c r="J275" i="28"/>
  <c r="Q275" i="11" s="1"/>
  <c r="J392" i="28"/>
  <c r="Q392" i="11" s="1"/>
  <c r="J407" i="28"/>
  <c r="Q407" i="11" s="1"/>
  <c r="J48" i="28"/>
  <c r="Q47" i="11" s="1"/>
  <c r="J391" i="28"/>
  <c r="Q391" i="11" s="1"/>
  <c r="J390" i="28"/>
  <c r="Q390" i="11"/>
  <c r="J389" i="28"/>
  <c r="Q389" i="11" s="1"/>
  <c r="J47" i="28"/>
  <c r="Q46" i="11" s="1"/>
  <c r="J339" i="28"/>
  <c r="Q340" i="11" s="1"/>
  <c r="J46" i="28"/>
  <c r="Q45" i="11" s="1"/>
  <c r="J307" i="28"/>
  <c r="Q308" i="11" s="1"/>
  <c r="J207" i="28"/>
  <c r="Q207" i="11"/>
  <c r="J77" i="28"/>
  <c r="Q76" i="11" s="1"/>
  <c r="J89" i="28"/>
  <c r="Q88" i="11" s="1"/>
  <c r="J245" i="28"/>
  <c r="Q245" i="11" s="1"/>
  <c r="J354" i="28"/>
  <c r="Q355" i="11" s="1"/>
  <c r="J146" i="28"/>
  <c r="Q144" i="11" s="1"/>
  <c r="J45" i="28"/>
  <c r="Q44" i="11" s="1"/>
  <c r="J206" i="28"/>
  <c r="Q206" i="11" s="1"/>
  <c r="J44" i="28"/>
  <c r="Q43" i="11" s="1"/>
  <c r="J380" i="28"/>
  <c r="Q380" i="11" s="1"/>
  <c r="J43" i="28"/>
  <c r="Q42" i="11" s="1"/>
  <c r="J29" i="28"/>
  <c r="Q28" i="11" s="1"/>
  <c r="J28" i="28"/>
  <c r="Q27" i="11" s="1"/>
  <c r="J274" i="28"/>
  <c r="Q274" i="11" s="1"/>
  <c r="J123" i="28"/>
  <c r="Q122" i="11" s="1"/>
  <c r="J157" i="28"/>
  <c r="Q155" i="11" s="1"/>
  <c r="J317" i="28"/>
  <c r="Q318" i="11" s="1"/>
  <c r="J244" i="28"/>
  <c r="Q244" i="11" s="1"/>
  <c r="J411" i="28"/>
  <c r="Q411" i="11"/>
  <c r="J178" i="28"/>
  <c r="Q177" i="11" s="1"/>
  <c r="J105" i="28"/>
  <c r="Q104" i="11" s="1"/>
  <c r="J96" i="28"/>
  <c r="Q95" i="11" s="1"/>
  <c r="J379" i="28"/>
  <c r="Q379" i="11" s="1"/>
  <c r="J177" i="28"/>
  <c r="Q176" i="11" s="1"/>
  <c r="J366" i="28"/>
  <c r="Q367" i="11"/>
  <c r="J410" i="28"/>
  <c r="Q410" i="11" s="1"/>
  <c r="J104" i="28"/>
  <c r="Q103" i="11" s="1"/>
  <c r="J171" i="28"/>
  <c r="Q169" i="11" s="1"/>
  <c r="J27" i="28"/>
  <c r="Q26" i="11" s="1"/>
  <c r="J145" i="28"/>
  <c r="Q143" i="11" s="1"/>
  <c r="J16" i="28"/>
  <c r="Q15" i="11"/>
  <c r="J241" i="28"/>
  <c r="Q241" i="11" s="1"/>
  <c r="J378" i="28"/>
  <c r="Q378" i="11" s="1"/>
  <c r="J99" i="28"/>
  <c r="Q98" i="11" s="1"/>
  <c r="J125" i="28"/>
  <c r="Q124" i="11" s="1"/>
  <c r="J23" i="28"/>
  <c r="Q22" i="11" s="1"/>
  <c r="J176" i="28"/>
  <c r="Q175" i="11" s="1"/>
  <c r="J183" i="28"/>
  <c r="Q182" i="11" s="1"/>
  <c r="J273" i="28"/>
  <c r="Q273" i="11" s="1"/>
  <c r="J383" i="28"/>
  <c r="Q383" i="11" s="1"/>
  <c r="J189" i="28"/>
  <c r="Q188" i="11" s="1"/>
  <c r="J188" i="28"/>
  <c r="Q187" i="11" s="1"/>
  <c r="J272" i="28"/>
  <c r="Q272" i="11" s="1"/>
  <c r="J120" i="28"/>
  <c r="Q119" i="11" s="1"/>
  <c r="J170" i="28"/>
  <c r="Q168" i="11" s="1"/>
  <c r="J133" i="28"/>
  <c r="Q131" i="11" s="1"/>
  <c r="J271" i="28"/>
  <c r="Q271" i="11" s="1"/>
  <c r="J75" i="28"/>
  <c r="Q74" i="11" s="1"/>
  <c r="J205" i="28"/>
  <c r="Q205" i="11" s="1"/>
  <c r="J98" i="28"/>
  <c r="Q97" i="11" s="1"/>
  <c r="J193" i="28"/>
  <c r="Q192" i="11" s="1"/>
  <c r="J316" i="28"/>
  <c r="Q317" i="11" s="1"/>
  <c r="J315" i="28"/>
  <c r="Q316" i="11" s="1"/>
  <c r="J314" i="28"/>
  <c r="Q315" i="11" s="1"/>
  <c r="J313" i="28"/>
  <c r="Q314" i="11"/>
  <c r="J256" i="28"/>
  <c r="Q256" i="11" s="1"/>
  <c r="J270" i="28"/>
  <c r="Q270" i="11" s="1"/>
  <c r="J111" i="28"/>
  <c r="Q110" i="11" s="1"/>
  <c r="J255" i="28"/>
  <c r="Q255" i="11" s="1"/>
  <c r="J204" i="28"/>
  <c r="Q204" i="11" s="1"/>
  <c r="J144" i="28"/>
  <c r="Q142" i="11"/>
  <c r="J338" i="28"/>
  <c r="Q339" i="11" s="1"/>
  <c r="J92" i="28"/>
  <c r="Q91" i="11" s="1"/>
  <c r="J203" i="28"/>
  <c r="Q203" i="11" s="1"/>
  <c r="J127" i="28"/>
  <c r="Q125" i="11" s="1"/>
  <c r="J202" i="28"/>
  <c r="Q202" i="11" s="1"/>
  <c r="J337" i="28"/>
  <c r="Q338" i="11" s="1"/>
  <c r="J269" i="28"/>
  <c r="Q269" i="11" s="1"/>
  <c r="J91" i="28"/>
  <c r="Q90" i="11" s="1"/>
  <c r="J156" i="28"/>
  <c r="Q154" i="11" s="1"/>
  <c r="J6" i="28"/>
  <c r="Q5" i="11" s="1"/>
  <c r="J88" i="28"/>
  <c r="Q87" i="11" s="1"/>
  <c r="J254" i="28"/>
  <c r="Q254" i="11" s="1"/>
  <c r="J103" i="28"/>
  <c r="Q102" i="11" s="1"/>
  <c r="J187" i="28"/>
  <c r="Q186" i="11" s="1"/>
  <c r="J74" i="28"/>
  <c r="Q73" i="11" s="1"/>
  <c r="J365" i="28"/>
  <c r="Q366" i="11" s="1"/>
  <c r="J143" i="28"/>
  <c r="Q141" i="11" s="1"/>
  <c r="J5" i="28"/>
  <c r="Q4" i="11" s="1"/>
  <c r="I417" i="27"/>
  <c r="H417" i="27"/>
  <c r="G417" i="27"/>
  <c r="F417" i="27"/>
  <c r="E417" i="27"/>
  <c r="D417" i="27"/>
  <c r="C417" i="27"/>
  <c r="I415" i="27"/>
  <c r="H415" i="27"/>
  <c r="G415" i="27"/>
  <c r="F415" i="27"/>
  <c r="E415" i="27"/>
  <c r="D415" i="27"/>
  <c r="C415" i="27"/>
  <c r="J415" i="27" s="1"/>
  <c r="J122" i="27"/>
  <c r="J312" i="27"/>
  <c r="R313" i="11"/>
  <c r="J182" i="27"/>
  <c r="R181" i="11" s="1"/>
  <c r="J388" i="27"/>
  <c r="J371" i="27"/>
  <c r="J266" i="27"/>
  <c r="R266" i="11" s="1"/>
  <c r="R409" i="11"/>
  <c r="J353" i="27"/>
  <c r="R354" i="11" s="1"/>
  <c r="J265" i="27"/>
  <c r="J264" i="27"/>
  <c r="R264" i="11"/>
  <c r="J73" i="27"/>
  <c r="J181" i="27"/>
  <c r="R180" i="11" s="1"/>
  <c r="J382" i="27"/>
  <c r="R382" i="11" s="1"/>
  <c r="J119" i="27"/>
  <c r="J116" i="27"/>
  <c r="J137" i="27"/>
  <c r="R135" i="11" s="1"/>
  <c r="J72" i="27"/>
  <c r="R71" i="11" s="1"/>
  <c r="J71" i="27"/>
  <c r="J306" i="27"/>
  <c r="R306" i="11" s="1"/>
  <c r="J235" i="27"/>
  <c r="R235" i="11"/>
  <c r="J42" i="27"/>
  <c r="R41" i="11" s="1"/>
  <c r="J305" i="27"/>
  <c r="J358" i="27"/>
  <c r="J126" i="27"/>
  <c r="J381" i="27"/>
  <c r="R381" i="11" s="1"/>
  <c r="J414" i="27"/>
  <c r="J121" i="27"/>
  <c r="R120" i="11"/>
  <c r="J13" i="27"/>
  <c r="R12" i="11" s="1"/>
  <c r="R388" i="11"/>
  <c r="J234" i="27"/>
  <c r="R234" i="11" s="1"/>
  <c r="J142" i="27"/>
  <c r="J413" i="27"/>
  <c r="R385" i="11"/>
  <c r="J364" i="27"/>
  <c r="R365" i="11" s="1"/>
  <c r="J252" i="27"/>
  <c r="J169" i="27"/>
  <c r="J112" i="27"/>
  <c r="J336" i="27"/>
  <c r="J41" i="27"/>
  <c r="R40" i="11" s="1"/>
  <c r="J304" i="27"/>
  <c r="J132" i="27"/>
  <c r="J168" i="27"/>
  <c r="R166" i="11" s="1"/>
  <c r="J335" i="27"/>
  <c r="R336" i="11" s="1"/>
  <c r="J131" i="27"/>
  <c r="J70" i="27"/>
  <c r="J175" i="27"/>
  <c r="J233" i="27"/>
  <c r="R233" i="11" s="1"/>
  <c r="J232" i="27"/>
  <c r="J69" i="27"/>
  <c r="J231" i="27"/>
  <c r="R231" i="11" s="1"/>
  <c r="J201" i="27"/>
  <c r="J26" i="27"/>
  <c r="J22" i="27"/>
  <c r="J68" i="27"/>
  <c r="J332" i="27"/>
  <c r="R333" i="11" s="1"/>
  <c r="J303" i="27"/>
  <c r="R303" i="11" s="1"/>
  <c r="J230" i="27"/>
  <c r="R230" i="11" s="1"/>
  <c r="J404" i="27"/>
  <c r="J302" i="27"/>
  <c r="R302" i="11" s="1"/>
  <c r="J405" i="27"/>
  <c r="R405" i="11" s="1"/>
  <c r="J153" i="27"/>
  <c r="J251" i="27"/>
  <c r="R251" i="11" s="1"/>
  <c r="J200" i="27"/>
  <c r="R200" i="11"/>
  <c r="J331" i="27"/>
  <c r="J129" i="27"/>
  <c r="R127" i="11" s="1"/>
  <c r="J141" i="27"/>
  <c r="J67" i="27"/>
  <c r="J40" i="27"/>
  <c r="J363" i="27"/>
  <c r="J174" i="27"/>
  <c r="J370" i="27"/>
  <c r="R371" i="11"/>
  <c r="J310" i="27"/>
  <c r="R311" i="11" s="1"/>
  <c r="J333" i="27"/>
  <c r="R334" i="11" s="1"/>
  <c r="J334" i="27"/>
  <c r="R335" i="11" s="1"/>
  <c r="J406" i="27"/>
  <c r="R406" i="11" s="1"/>
  <c r="J377" i="27"/>
  <c r="R377" i="11" s="1"/>
  <c r="J311" i="27"/>
  <c r="J268" i="27"/>
  <c r="R268" i="11" s="1"/>
  <c r="J374" i="27"/>
  <c r="R374" i="11" s="1"/>
  <c r="J373" i="27"/>
  <c r="R373" i="11" s="1"/>
  <c r="J330" i="27"/>
  <c r="J301" i="27"/>
  <c r="R301" i="11"/>
  <c r="R337" i="11"/>
  <c r="J39" i="27"/>
  <c r="R38" i="11" s="1"/>
  <c r="J300" i="27"/>
  <c r="R300" i="11" s="1"/>
  <c r="J329" i="27"/>
  <c r="J328" i="27"/>
  <c r="J197" i="27"/>
  <c r="J387" i="27"/>
  <c r="J110" i="27"/>
  <c r="R109" i="11" s="1"/>
  <c r="R330" i="11"/>
  <c r="J76" i="27"/>
  <c r="R75" i="11" s="1"/>
  <c r="R329" i="11"/>
  <c r="J376" i="27"/>
  <c r="J115" i="27"/>
  <c r="J309" i="27"/>
  <c r="J403" i="27"/>
  <c r="R403" i="11" s="1"/>
  <c r="J402" i="27"/>
  <c r="J136" i="27"/>
  <c r="J66" i="27"/>
  <c r="J357" i="27"/>
  <c r="R358" i="11" s="1"/>
  <c r="J352" i="27"/>
  <c r="J65" i="27"/>
  <c r="J130" i="27"/>
  <c r="R128" i="11" s="1"/>
  <c r="J327" i="27"/>
  <c r="J229" i="27"/>
  <c r="J401" i="27"/>
  <c r="J385" i="27"/>
  <c r="J97" i="27"/>
  <c r="R96" i="11" s="1"/>
  <c r="J82" i="27"/>
  <c r="R81" i="11" s="1"/>
  <c r="J64" i="27"/>
  <c r="J63" i="27"/>
  <c r="R62" i="11" s="1"/>
  <c r="J409" i="27"/>
  <c r="J62" i="27"/>
  <c r="R61" i="11" s="1"/>
  <c r="R308" i="11"/>
  <c r="J21" i="27"/>
  <c r="J20" i="27"/>
  <c r="R19" i="11" s="1"/>
  <c r="J19" i="27"/>
  <c r="R18" i="11" s="1"/>
  <c r="J228" i="27"/>
  <c r="J191" i="27"/>
  <c r="J299" i="27"/>
  <c r="J38" i="27"/>
  <c r="J100" i="27"/>
  <c r="J298" i="27"/>
  <c r="R298" i="11" s="1"/>
  <c r="J297" i="27"/>
  <c r="R297" i="11" s="1"/>
  <c r="J296" i="27"/>
  <c r="R296" i="11"/>
  <c r="J37" i="27"/>
  <c r="J356" i="27"/>
  <c r="J295" i="27"/>
  <c r="R295" i="11" s="1"/>
  <c r="J369" i="27"/>
  <c r="R370" i="11" s="1"/>
  <c r="J180" i="27"/>
  <c r="J400" i="27"/>
  <c r="J263" i="27"/>
  <c r="R263" i="11" s="1"/>
  <c r="J140" i="27"/>
  <c r="R288" i="11"/>
  <c r="J81" i="27"/>
  <c r="J399" i="27"/>
  <c r="R399" i="11" s="1"/>
  <c r="J227" i="27"/>
  <c r="J326" i="27"/>
  <c r="J253" i="27"/>
  <c r="R253" i="11" s="1"/>
  <c r="J262" i="27"/>
  <c r="R262" i="11" s="1"/>
  <c r="J294" i="27"/>
  <c r="J199" i="27"/>
  <c r="J196" i="27"/>
  <c r="J61" i="27"/>
  <c r="R60" i="11" s="1"/>
  <c r="J261" i="27"/>
  <c r="J398" i="27"/>
  <c r="J325" i="27"/>
  <c r="R326" i="11" s="1"/>
  <c r="J362" i="27"/>
  <c r="J293" i="27"/>
  <c r="J226" i="27"/>
  <c r="R226" i="11" s="1"/>
  <c r="J225" i="27"/>
  <c r="R225" i="11" s="1"/>
  <c r="J60" i="27"/>
  <c r="J224" i="27"/>
  <c r="J135" i="27"/>
  <c r="R133" i="11" s="1"/>
  <c r="J250" i="27"/>
  <c r="R250" i="11" s="1"/>
  <c r="J12" i="27"/>
  <c r="J397" i="27"/>
  <c r="J308" i="27"/>
  <c r="J95" i="27"/>
  <c r="R94" i="11" s="1"/>
  <c r="J85" i="27"/>
  <c r="J351" i="27"/>
  <c r="J167" i="27"/>
  <c r="R165" i="11" s="1"/>
  <c r="J114" i="27"/>
  <c r="J166" i="27"/>
  <c r="R164" i="11" s="1"/>
  <c r="J154" i="27"/>
  <c r="R152" i="11" s="1"/>
  <c r="J59" i="27"/>
  <c r="J165" i="27"/>
  <c r="J361" i="27"/>
  <c r="J109" i="27"/>
  <c r="R108" i="11" s="1"/>
  <c r="J11" i="27"/>
  <c r="R10" i="11" s="1"/>
  <c r="R252" i="11"/>
  <c r="J223" i="27"/>
  <c r="R223" i="11" s="1"/>
  <c r="J222" i="27"/>
  <c r="R222" i="11" s="1"/>
  <c r="J221" i="27"/>
  <c r="R221" i="11" s="1"/>
  <c r="J220" i="27"/>
  <c r="R220" i="11"/>
  <c r="J219" i="27"/>
  <c r="R219" i="11" s="1"/>
  <c r="J218" i="27"/>
  <c r="J18" i="27"/>
  <c r="R17" i="11" s="1"/>
  <c r="J36" i="27"/>
  <c r="R35" i="11" s="1"/>
  <c r="J35" i="27"/>
  <c r="R34" i="11" s="1"/>
  <c r="J34" i="27"/>
  <c r="J217" i="27"/>
  <c r="R217" i="11" s="1"/>
  <c r="J195" i="27"/>
  <c r="R194" i="11"/>
  <c r="J155" i="27"/>
  <c r="J164" i="27"/>
  <c r="J249" i="27"/>
  <c r="J101" i="27"/>
  <c r="R100" i="11" s="1"/>
  <c r="J152" i="27"/>
  <c r="J58" i="27"/>
  <c r="J84" i="27"/>
  <c r="R83" i="11" s="1"/>
  <c r="J240" i="27"/>
  <c r="J292" i="27"/>
  <c r="J291" i="27"/>
  <c r="J151" i="27"/>
  <c r="R149" i="11" s="1"/>
  <c r="J33" i="27"/>
  <c r="R32" i="11" s="1"/>
  <c r="J260" i="27"/>
  <c r="R260" i="11" s="1"/>
  <c r="J186" i="27"/>
  <c r="J324" i="27"/>
  <c r="J15" i="27"/>
  <c r="R14" i="11" s="1"/>
  <c r="J17" i="27"/>
  <c r="J290" i="27"/>
  <c r="J368" i="27"/>
  <c r="J192" i="27"/>
  <c r="R191" i="11" s="1"/>
  <c r="J384" i="27"/>
  <c r="R384" i="11" s="1"/>
  <c r="J57" i="27"/>
  <c r="R56" i="11" s="1"/>
  <c r="J163" i="27"/>
  <c r="R161" i="11" s="1"/>
  <c r="J185" i="27"/>
  <c r="J56" i="27"/>
  <c r="J239" i="27"/>
  <c r="R239" i="11" s="1"/>
  <c r="J25" i="27"/>
  <c r="R24" i="11"/>
  <c r="J248" i="27"/>
  <c r="J55" i="27"/>
  <c r="R211" i="11"/>
  <c r="J54" i="27"/>
  <c r="R53" i="11" s="1"/>
  <c r="J53" i="27"/>
  <c r="J323" i="27"/>
  <c r="R208" i="11"/>
  <c r="J289" i="27"/>
  <c r="J350" i="27"/>
  <c r="R351" i="11" s="1"/>
  <c r="J288" i="27"/>
  <c r="J349" i="27"/>
  <c r="R350" i="11" s="1"/>
  <c r="J128" i="27"/>
  <c r="R126" i="11" s="1"/>
  <c r="J287" i="27"/>
  <c r="R287" i="11" s="1"/>
  <c r="J367" i="27"/>
  <c r="R201" i="11"/>
  <c r="J396" i="27"/>
  <c r="J348" i="27"/>
  <c r="J286" i="27"/>
  <c r="J87" i="27"/>
  <c r="R86" i="11" s="1"/>
  <c r="R196" i="11"/>
  <c r="J386" i="27"/>
  <c r="R195" i="11"/>
  <c r="J259" i="27"/>
  <c r="R259" i="11" s="1"/>
  <c r="J347" i="27"/>
  <c r="R348" i="11" s="1"/>
  <c r="J162" i="27"/>
  <c r="R160" i="11" s="1"/>
  <c r="J10" i="27"/>
  <c r="R9" i="11" s="1"/>
  <c r="J124" i="27"/>
  <c r="J267" i="27"/>
  <c r="J80" i="27"/>
  <c r="R79" i="11"/>
  <c r="J238" i="27"/>
  <c r="R238" i="11" s="1"/>
  <c r="J237" i="27"/>
  <c r="J216" i="27"/>
  <c r="R185" i="11"/>
  <c r="J322" i="27"/>
  <c r="R323" i="11" s="1"/>
  <c r="J198" i="27"/>
  <c r="J285" i="27"/>
  <c r="R285" i="11" s="1"/>
  <c r="J284" i="27"/>
  <c r="J283" i="27"/>
  <c r="J118" i="27"/>
  <c r="R117" i="11" s="1"/>
  <c r="J360" i="27"/>
  <c r="J117" i="27"/>
  <c r="R116" i="11" s="1"/>
  <c r="J150" i="27"/>
  <c r="R148" i="11" s="1"/>
  <c r="J94" i="27"/>
  <c r="R93" i="11" s="1"/>
  <c r="J93" i="27"/>
  <c r="R174" i="11"/>
  <c r="J236" i="27"/>
  <c r="R173" i="11"/>
  <c r="J78" i="27"/>
  <c r="R77" i="11" s="1"/>
  <c r="J355" i="27"/>
  <c r="J179" i="27"/>
  <c r="J321" i="27"/>
  <c r="J320" i="27"/>
  <c r="J139" i="27"/>
  <c r="R137" i="11" s="1"/>
  <c r="J32" i="27"/>
  <c r="J215" i="27"/>
  <c r="J31" i="27"/>
  <c r="R30" i="11" s="1"/>
  <c r="J282" i="27"/>
  <c r="J161" i="27"/>
  <c r="J90" i="27"/>
  <c r="R89" i="11" s="1"/>
  <c r="J214" i="27"/>
  <c r="J190" i="27"/>
  <c r="R189" i="11"/>
  <c r="J52" i="27"/>
  <c r="J395" i="27"/>
  <c r="J51" i="27"/>
  <c r="R50" i="11" s="1"/>
  <c r="J243" i="27"/>
  <c r="R243" i="11"/>
  <c r="J346" i="27"/>
  <c r="R347" i="11" s="1"/>
  <c r="J345" i="27"/>
  <c r="R346" i="11"/>
  <c r="J281" i="27"/>
  <c r="R281" i="11" s="1"/>
  <c r="J9" i="27"/>
  <c r="J213" i="27"/>
  <c r="J212" i="27"/>
  <c r="R212" i="11" s="1"/>
  <c r="J8" i="27"/>
  <c r="J280" i="27"/>
  <c r="R280" i="11" s="1"/>
  <c r="J108" i="27"/>
  <c r="J372" i="27"/>
  <c r="J24" i="27"/>
  <c r="R23" i="11" s="1"/>
  <c r="J50" i="27"/>
  <c r="J344" i="27"/>
  <c r="J319" i="27"/>
  <c r="R320" i="11" s="1"/>
  <c r="J279" i="27"/>
  <c r="R279" i="11" s="1"/>
  <c r="R139" i="11"/>
  <c r="J359" i="27"/>
  <c r="R138" i="11"/>
  <c r="J160" i="27"/>
  <c r="J107" i="27"/>
  <c r="R106" i="11" s="1"/>
  <c r="J149" i="27"/>
  <c r="J184" i="27"/>
  <c r="J106" i="27"/>
  <c r="R105" i="11" s="1"/>
  <c r="J278" i="27"/>
  <c r="J79" i="27"/>
  <c r="J30" i="27"/>
  <c r="R29" i="11" s="1"/>
  <c r="J148" i="27"/>
  <c r="J147" i="27"/>
  <c r="R145" i="11" s="1"/>
  <c r="J277" i="27"/>
  <c r="J211" i="27"/>
  <c r="J14" i="27"/>
  <c r="R13" i="11" s="1"/>
  <c r="J276" i="27"/>
  <c r="R276" i="11" s="1"/>
  <c r="J7" i="27"/>
  <c r="J159" i="27"/>
  <c r="R157" i="11"/>
  <c r="J343" i="27"/>
  <c r="J408" i="27"/>
  <c r="J86" i="27"/>
  <c r="R85" i="11"/>
  <c r="J247" i="27"/>
  <c r="R247" i="11" s="1"/>
  <c r="J375" i="27"/>
  <c r="J173" i="27"/>
  <c r="J172" i="27"/>
  <c r="J342" i="27"/>
  <c r="R343" i="11" s="1"/>
  <c r="J49" i="27"/>
  <c r="R48" i="11" s="1"/>
  <c r="J210" i="27"/>
  <c r="R113" i="11"/>
  <c r="J102" i="27"/>
  <c r="J242" i="27"/>
  <c r="R242" i="11" s="1"/>
  <c r="J138" i="27"/>
  <c r="J113" i="27"/>
  <c r="R112" i="11" s="1"/>
  <c r="J83" i="27"/>
  <c r="J158" i="27"/>
  <c r="J134" i="27"/>
  <c r="J209" i="27"/>
  <c r="J258" i="27"/>
  <c r="J394" i="27"/>
  <c r="R394" i="11" s="1"/>
  <c r="J412" i="27"/>
  <c r="J257" i="27"/>
  <c r="J341" i="27"/>
  <c r="J194" i="27"/>
  <c r="R193" i="11" s="1"/>
  <c r="J318" i="27"/>
  <c r="R319" i="11" s="1"/>
  <c r="J340" i="27"/>
  <c r="R341" i="11" s="1"/>
  <c r="J208" i="27"/>
  <c r="J246" i="27"/>
  <c r="R246" i="11" s="1"/>
  <c r="J393" i="27"/>
  <c r="J275" i="27"/>
  <c r="J392" i="27"/>
  <c r="J407" i="27"/>
  <c r="J48" i="27"/>
  <c r="J391" i="27"/>
  <c r="J390" i="27"/>
  <c r="R390" i="11" s="1"/>
  <c r="J389" i="27"/>
  <c r="R389" i="11" s="1"/>
  <c r="J47" i="27"/>
  <c r="J339" i="27"/>
  <c r="J46" i="27"/>
  <c r="J307" i="27"/>
  <c r="J207" i="27"/>
  <c r="J77" i="27"/>
  <c r="J89" i="27"/>
  <c r="R88" i="11" s="1"/>
  <c r="J245" i="27"/>
  <c r="J354" i="27"/>
  <c r="R355" i="11"/>
  <c r="R78" i="11"/>
  <c r="J146" i="27"/>
  <c r="J45" i="27"/>
  <c r="J206" i="27"/>
  <c r="R206" i="11" s="1"/>
  <c r="J44" i="27"/>
  <c r="R74" i="11"/>
  <c r="J380" i="27"/>
  <c r="R380" i="11"/>
  <c r="J43" i="27"/>
  <c r="R42" i="11" s="1"/>
  <c r="J29" i="27"/>
  <c r="J28" i="27"/>
  <c r="R70" i="11"/>
  <c r="J274" i="27"/>
  <c r="R274" i="11" s="1"/>
  <c r="J123" i="27"/>
  <c r="J157" i="27"/>
  <c r="R67" i="11"/>
  <c r="J317" i="27"/>
  <c r="J244" i="27"/>
  <c r="R65" i="11"/>
  <c r="J411" i="27"/>
  <c r="R411" i="11"/>
  <c r="J178" i="27"/>
  <c r="R177" i="11" s="1"/>
  <c r="J105" i="27"/>
  <c r="R104" i="11" s="1"/>
  <c r="J96" i="27"/>
  <c r="J379" i="27"/>
  <c r="J177" i="27"/>
  <c r="J366" i="27"/>
  <c r="R367" i="11" s="1"/>
  <c r="R58" i="11"/>
  <c r="J410" i="27"/>
  <c r="J104" i="27"/>
  <c r="J171" i="27"/>
  <c r="R169" i="11" s="1"/>
  <c r="J27" i="27"/>
  <c r="J145" i="27"/>
  <c r="J16" i="27"/>
  <c r="R52" i="11"/>
  <c r="J241" i="27"/>
  <c r="J378" i="27"/>
  <c r="R378" i="11" s="1"/>
  <c r="J99" i="27"/>
  <c r="J125" i="27"/>
  <c r="R124" i="11" s="1"/>
  <c r="J23" i="27"/>
  <c r="R22" i="11" s="1"/>
  <c r="J176" i="27"/>
  <c r="J183" i="27"/>
  <c r="R45" i="11"/>
  <c r="J273" i="27"/>
  <c r="R273" i="11" s="1"/>
  <c r="J383" i="27"/>
  <c r="J189" i="27"/>
  <c r="J188" i="27"/>
  <c r="J272" i="27"/>
  <c r="J120" i="27"/>
  <c r="R119" i="11"/>
  <c r="J170" i="27"/>
  <c r="R168" i="11" s="1"/>
  <c r="J133" i="27"/>
  <c r="R131" i="11" s="1"/>
  <c r="J271" i="27"/>
  <c r="J75" i="27"/>
  <c r="J205" i="27"/>
  <c r="J98" i="27"/>
  <c r="R97" i="11" s="1"/>
  <c r="J193" i="27"/>
  <c r="R192" i="11" s="1"/>
  <c r="J316" i="27"/>
  <c r="R31" i="11"/>
  <c r="J315" i="27"/>
  <c r="R316" i="11"/>
  <c r="J314" i="27"/>
  <c r="R315" i="11" s="1"/>
  <c r="J313" i="27"/>
  <c r="J256" i="27"/>
  <c r="R256" i="11" s="1"/>
  <c r="J270" i="27"/>
  <c r="R270" i="11" s="1"/>
  <c r="R26" i="11"/>
  <c r="J111" i="27"/>
  <c r="R25" i="11"/>
  <c r="J255" i="27"/>
  <c r="R255" i="11" s="1"/>
  <c r="J204" i="27"/>
  <c r="R204" i="11"/>
  <c r="J144" i="27"/>
  <c r="R142" i="11" s="1"/>
  <c r="J338" i="27"/>
  <c r="R339" i="11" s="1"/>
  <c r="J92" i="27"/>
  <c r="J203" i="27"/>
  <c r="J127" i="27"/>
  <c r="J202" i="27"/>
  <c r="J337" i="27"/>
  <c r="R338" i="11" s="1"/>
  <c r="J269" i="27"/>
  <c r="J91" i="27"/>
  <c r="R90" i="11" s="1"/>
  <c r="J156" i="27"/>
  <c r="J6" i="27"/>
  <c r="J88" i="27"/>
  <c r="J254" i="27"/>
  <c r="R254" i="11"/>
  <c r="J103" i="27"/>
  <c r="J187" i="27"/>
  <c r="J74" i="27"/>
  <c r="R7" i="11"/>
  <c r="J365" i="27"/>
  <c r="R366" i="11" s="1"/>
  <c r="J143" i="27"/>
  <c r="R141" i="11" s="1"/>
  <c r="J5" i="27"/>
  <c r="R4" i="11" s="1"/>
  <c r="D417" i="20"/>
  <c r="E417" i="20"/>
  <c r="F417" i="20"/>
  <c r="G417" i="20"/>
  <c r="H417" i="20"/>
  <c r="I417" i="20"/>
  <c r="C417" i="20"/>
  <c r="J208" i="20"/>
  <c r="C208" i="11" s="1"/>
  <c r="J220" i="20"/>
  <c r="C220" i="11" s="1"/>
  <c r="J207" i="20"/>
  <c r="C207" i="11"/>
  <c r="J71" i="20"/>
  <c r="C70" i="11" s="1"/>
  <c r="J30" i="20"/>
  <c r="C29" i="11" s="1"/>
  <c r="J290" i="20"/>
  <c r="C290" i="11" s="1"/>
  <c r="J207" i="25"/>
  <c r="P207" i="11" s="1"/>
  <c r="J85" i="25"/>
  <c r="P84" i="11"/>
  <c r="J220" i="25"/>
  <c r="P220" i="11"/>
  <c r="J248" i="25"/>
  <c r="P248" i="11"/>
  <c r="J208" i="25"/>
  <c r="P208" i="11" s="1"/>
  <c r="J99" i="25"/>
  <c r="P98" i="11" s="1"/>
  <c r="J365" i="25"/>
  <c r="P366" i="11"/>
  <c r="J7" i="25"/>
  <c r="P6" i="11" s="1"/>
  <c r="J74" i="25"/>
  <c r="P73" i="11"/>
  <c r="J8" i="25"/>
  <c r="P7" i="11" s="1"/>
  <c r="J187" i="25"/>
  <c r="P186" i="11" s="1"/>
  <c r="J9" i="25"/>
  <c r="P8" i="11" s="1"/>
  <c r="J103" i="25"/>
  <c r="P102" i="11" s="1"/>
  <c r="J10" i="25"/>
  <c r="P9" i="11"/>
  <c r="J254" i="25"/>
  <c r="P254" i="11" s="1"/>
  <c r="J11" i="25"/>
  <c r="P10" i="11" s="1"/>
  <c r="J88" i="25"/>
  <c r="P87" i="11" s="1"/>
  <c r="J12" i="25"/>
  <c r="P11" i="11" s="1"/>
  <c r="J6" i="25"/>
  <c r="P5" i="11" s="1"/>
  <c r="J13" i="25"/>
  <c r="P12" i="11"/>
  <c r="J156" i="25"/>
  <c r="P154" i="11" s="1"/>
  <c r="J14" i="25"/>
  <c r="P13" i="11" s="1"/>
  <c r="J91" i="25"/>
  <c r="P90" i="11" s="1"/>
  <c r="J15" i="25"/>
  <c r="P14" i="11" s="1"/>
  <c r="J269" i="25"/>
  <c r="P269" i="11"/>
  <c r="J16" i="25"/>
  <c r="P15" i="11" s="1"/>
  <c r="J337" i="25"/>
  <c r="P338" i="11"/>
  <c r="J202" i="25"/>
  <c r="P202" i="11" s="1"/>
  <c r="J17" i="25"/>
  <c r="P16" i="11" s="1"/>
  <c r="J127" i="25"/>
  <c r="P125" i="11" s="1"/>
  <c r="J18" i="25"/>
  <c r="P17" i="11"/>
  <c r="J203" i="25"/>
  <c r="P203" i="11"/>
  <c r="J19" i="25"/>
  <c r="P18" i="11" s="1"/>
  <c r="J92" i="25"/>
  <c r="P91" i="11" s="1"/>
  <c r="J20" i="25"/>
  <c r="P19" i="11" s="1"/>
  <c r="J338" i="25"/>
  <c r="P339" i="11" s="1"/>
  <c r="J21" i="25"/>
  <c r="P20" i="11" s="1"/>
  <c r="J144" i="25"/>
  <c r="P142" i="11"/>
  <c r="J22" i="25"/>
  <c r="P21" i="11"/>
  <c r="J204" i="25"/>
  <c r="P204" i="11"/>
  <c r="J23" i="25"/>
  <c r="P22" i="11" s="1"/>
  <c r="J255" i="25"/>
  <c r="P255" i="11" s="1"/>
  <c r="J24" i="25"/>
  <c r="P23" i="11"/>
  <c r="J111" i="25"/>
  <c r="P110" i="11" s="1"/>
  <c r="J25" i="25"/>
  <c r="P24" i="11"/>
  <c r="J270" i="25"/>
  <c r="P270" i="11" s="1"/>
  <c r="J26" i="25"/>
  <c r="P25" i="11" s="1"/>
  <c r="J256" i="25"/>
  <c r="P256" i="11" s="1"/>
  <c r="J27" i="25"/>
  <c r="P26" i="11"/>
  <c r="J313" i="25"/>
  <c r="P314" i="11"/>
  <c r="J28" i="25"/>
  <c r="P27" i="11" s="1"/>
  <c r="J314" i="25"/>
  <c r="P315" i="11" s="1"/>
  <c r="J29" i="25"/>
  <c r="P28" i="11" s="1"/>
  <c r="J315" i="25"/>
  <c r="P316" i="11" s="1"/>
  <c r="J31" i="25"/>
  <c r="P30" i="11"/>
  <c r="J316" i="25"/>
  <c r="P317" i="11"/>
  <c r="J32" i="25"/>
  <c r="P31" i="11" s="1"/>
  <c r="J193" i="25"/>
  <c r="P192" i="11" s="1"/>
  <c r="J33" i="25"/>
  <c r="P32" i="11" s="1"/>
  <c r="J98" i="25"/>
  <c r="P97" i="11" s="1"/>
  <c r="J34" i="25"/>
  <c r="P33" i="11" s="1"/>
  <c r="J205" i="25"/>
  <c r="P205" i="11"/>
  <c r="J35" i="25"/>
  <c r="P34" i="11"/>
  <c r="J75" i="25"/>
  <c r="P74" i="11" s="1"/>
  <c r="J36" i="25"/>
  <c r="P35" i="11" s="1"/>
  <c r="J271" i="25"/>
  <c r="P271" i="11" s="1"/>
  <c r="J37" i="25"/>
  <c r="P36" i="11" s="1"/>
  <c r="J133" i="25"/>
  <c r="P131" i="11" s="1"/>
  <c r="J38" i="25"/>
  <c r="P37" i="11"/>
  <c r="J170" i="25"/>
  <c r="P168" i="11" s="1"/>
  <c r="J39" i="25"/>
  <c r="P38" i="11" s="1"/>
  <c r="J120" i="25"/>
  <c r="P119" i="11" s="1"/>
  <c r="J40" i="25"/>
  <c r="P39" i="11" s="1"/>
  <c r="J272" i="25"/>
  <c r="P272" i="11"/>
  <c r="J41" i="25"/>
  <c r="P40" i="11" s="1"/>
  <c r="J188" i="25"/>
  <c r="P187" i="11"/>
  <c r="J42" i="25"/>
  <c r="P41" i="11" s="1"/>
  <c r="J189" i="25"/>
  <c r="P188" i="11" s="1"/>
  <c r="J43" i="25"/>
  <c r="P42" i="11"/>
  <c r="J383" i="25"/>
  <c r="P383" i="11"/>
  <c r="J44" i="25"/>
  <c r="P43" i="11"/>
  <c r="J273" i="25"/>
  <c r="P273" i="11" s="1"/>
  <c r="J45" i="25"/>
  <c r="P44" i="11" s="1"/>
  <c r="J183" i="25"/>
  <c r="P182" i="11" s="1"/>
  <c r="J46" i="25"/>
  <c r="P45" i="11" s="1"/>
  <c r="J176" i="25"/>
  <c r="P175" i="11" s="1"/>
  <c r="J47" i="25"/>
  <c r="P46" i="11"/>
  <c r="J48" i="25"/>
  <c r="P47" i="11" s="1"/>
  <c r="J125" i="25"/>
  <c r="P124" i="11" s="1"/>
  <c r="J49" i="25"/>
  <c r="P48" i="11" s="1"/>
  <c r="J50" i="25"/>
  <c r="P49" i="11"/>
  <c r="J378" i="25"/>
  <c r="P378" i="11"/>
  <c r="J51" i="25"/>
  <c r="P50" i="11"/>
  <c r="J241" i="25"/>
  <c r="P241" i="11" s="1"/>
  <c r="J52" i="25"/>
  <c r="P51" i="11" s="1"/>
  <c r="J53" i="25"/>
  <c r="P52" i="11" s="1"/>
  <c r="J145" i="25"/>
  <c r="P143" i="11"/>
  <c r="J54" i="25"/>
  <c r="P53" i="11" s="1"/>
  <c r="J55" i="25"/>
  <c r="P54" i="11" s="1"/>
  <c r="J171" i="25"/>
  <c r="P169" i="11"/>
  <c r="J56" i="25"/>
  <c r="P55" i="11" s="1"/>
  <c r="J104" i="25"/>
  <c r="P103" i="11" s="1"/>
  <c r="J57" i="25"/>
  <c r="P56" i="11" s="1"/>
  <c r="J410" i="25"/>
  <c r="P410" i="11"/>
  <c r="J58" i="25"/>
  <c r="P57" i="11" s="1"/>
  <c r="J366" i="25"/>
  <c r="P367" i="11" s="1"/>
  <c r="J59" i="25"/>
  <c r="P58" i="11" s="1"/>
  <c r="J60" i="25"/>
  <c r="P59" i="11" s="1"/>
  <c r="J177" i="25"/>
  <c r="P176" i="11" s="1"/>
  <c r="J61" i="25"/>
  <c r="P60" i="11"/>
  <c r="J379" i="25"/>
  <c r="P379" i="11" s="1"/>
  <c r="J62" i="25"/>
  <c r="P61" i="11"/>
  <c r="J96" i="25"/>
  <c r="P95" i="11" s="1"/>
  <c r="J63" i="25"/>
  <c r="P62" i="11" s="1"/>
  <c r="J105" i="25"/>
  <c r="P104" i="11"/>
  <c r="J64" i="25"/>
  <c r="P63" i="11"/>
  <c r="J178" i="25"/>
  <c r="P177" i="11"/>
  <c r="J65" i="25"/>
  <c r="P64" i="11" s="1"/>
  <c r="J411" i="25"/>
  <c r="P411" i="11" s="1"/>
  <c r="J66" i="25"/>
  <c r="P65" i="11" s="1"/>
  <c r="J244" i="25"/>
  <c r="P244" i="11"/>
  <c r="J67" i="25"/>
  <c r="P66" i="11"/>
  <c r="J317" i="25"/>
  <c r="P318" i="11" s="1"/>
  <c r="J68" i="25"/>
  <c r="P67" i="11" s="1"/>
  <c r="J157" i="25"/>
  <c r="P155" i="11" s="1"/>
  <c r="J69" i="25"/>
  <c r="P68" i="11" s="1"/>
  <c r="J123" i="25"/>
  <c r="P122" i="11" s="1"/>
  <c r="J70" i="25"/>
  <c r="P69" i="11"/>
  <c r="J274" i="25"/>
  <c r="P274" i="11"/>
  <c r="J72" i="25"/>
  <c r="P71" i="11"/>
  <c r="J73" i="25"/>
  <c r="P72" i="11" s="1"/>
  <c r="J380" i="25"/>
  <c r="P380" i="11" s="1"/>
  <c r="J76" i="25"/>
  <c r="P75" i="11"/>
  <c r="J77" i="25"/>
  <c r="P76" i="11" s="1"/>
  <c r="J206" i="25"/>
  <c r="P206" i="11"/>
  <c r="J78" i="25"/>
  <c r="P77" i="11" s="1"/>
  <c r="J79" i="25"/>
  <c r="P78" i="11" s="1"/>
  <c r="J146" i="25"/>
  <c r="P144" i="11" s="1"/>
  <c r="J80" i="25"/>
  <c r="P79" i="11" s="1"/>
  <c r="J354" i="25"/>
  <c r="P355" i="11"/>
  <c r="J81" i="25"/>
  <c r="P80" i="11"/>
  <c r="J245" i="25"/>
  <c r="P245" i="11" s="1"/>
  <c r="J82" i="25"/>
  <c r="P81" i="11" s="1"/>
  <c r="J89" i="25"/>
  <c r="P88" i="11" s="1"/>
  <c r="J83" i="25"/>
  <c r="P82" i="11" s="1"/>
  <c r="J84" i="25"/>
  <c r="P83" i="11"/>
  <c r="J307" i="25"/>
  <c r="P308" i="11"/>
  <c r="J86" i="25"/>
  <c r="P85" i="11" s="1"/>
  <c r="J87" i="25"/>
  <c r="P86" i="11" s="1"/>
  <c r="J339" i="25"/>
  <c r="P340" i="11" s="1"/>
  <c r="J389" i="25"/>
  <c r="P389" i="11" s="1"/>
  <c r="J90" i="25"/>
  <c r="P89" i="11" s="1"/>
  <c r="J390" i="25"/>
  <c r="P390" i="11"/>
  <c r="J391" i="25"/>
  <c r="P391" i="11" s="1"/>
  <c r="J93" i="25"/>
  <c r="P92" i="11" s="1"/>
  <c r="J407" i="25"/>
  <c r="P407" i="11" s="1"/>
  <c r="J94" i="25"/>
  <c r="P93" i="11" s="1"/>
  <c r="J392" i="25"/>
  <c r="P392" i="11"/>
  <c r="J95" i="25"/>
  <c r="P94" i="11"/>
  <c r="J275" i="25"/>
  <c r="P275" i="11" s="1"/>
  <c r="J393" i="25"/>
  <c r="P393" i="11" s="1"/>
  <c r="J97" i="25"/>
  <c r="P96" i="11" s="1"/>
  <c r="J246" i="25"/>
  <c r="P246" i="11" s="1"/>
  <c r="J340" i="25"/>
  <c r="P341" i="11" s="1"/>
  <c r="J100" i="25"/>
  <c r="P99" i="11"/>
  <c r="J318" i="25"/>
  <c r="P319" i="11" s="1"/>
  <c r="J101" i="25"/>
  <c r="P100" i="11" s="1"/>
  <c r="J194" i="25"/>
  <c r="P193" i="11" s="1"/>
  <c r="J102" i="25"/>
  <c r="P101" i="11" s="1"/>
  <c r="J341" i="25"/>
  <c r="P342" i="11"/>
  <c r="J257" i="25"/>
  <c r="P257" i="11" s="1"/>
  <c r="J412" i="25"/>
  <c r="P412" i="11" s="1"/>
  <c r="J394" i="25"/>
  <c r="P394" i="11" s="1"/>
  <c r="J106" i="25"/>
  <c r="P105" i="11" s="1"/>
  <c r="J258" i="25"/>
  <c r="P258" i="11" s="1"/>
  <c r="J107" i="25"/>
  <c r="P106" i="11"/>
  <c r="J209" i="25"/>
  <c r="P209" i="11" s="1"/>
  <c r="J108" i="25"/>
  <c r="P107" i="11" s="1"/>
  <c r="J134" i="25"/>
  <c r="P132" i="11" s="1"/>
  <c r="J109" i="25"/>
  <c r="P108" i="11" s="1"/>
  <c r="J158" i="25"/>
  <c r="P156" i="11" s="1"/>
  <c r="J110" i="25"/>
  <c r="P109" i="11"/>
  <c r="J113" i="25"/>
  <c r="P112" i="11"/>
  <c r="J112" i="25"/>
  <c r="P111" i="11" s="1"/>
  <c r="J138" i="25"/>
  <c r="P136" i="11" s="1"/>
  <c r="J242" i="25"/>
  <c r="P242" i="11" s="1"/>
  <c r="J114" i="25"/>
  <c r="P113" i="11" s="1"/>
  <c r="J115" i="25"/>
  <c r="P114" i="11"/>
  <c r="J210" i="25"/>
  <c r="P210" i="11" s="1"/>
  <c r="J116" i="25"/>
  <c r="P115" i="11"/>
  <c r="J117" i="25"/>
  <c r="P116" i="11" s="1"/>
  <c r="J342" i="25"/>
  <c r="P343" i="11" s="1"/>
  <c r="J118" i="25"/>
  <c r="P117" i="11" s="1"/>
  <c r="J172" i="25"/>
  <c r="P171" i="11"/>
  <c r="J119" i="25"/>
  <c r="P118" i="11"/>
  <c r="J173" i="25"/>
  <c r="P172" i="11" s="1"/>
  <c r="J375" i="25"/>
  <c r="P375" i="11" s="1"/>
  <c r="J121" i="25"/>
  <c r="P120" i="11" s="1"/>
  <c r="J247" i="25"/>
  <c r="P247" i="11" s="1"/>
  <c r="J122" i="25"/>
  <c r="P121" i="11"/>
  <c r="J408" i="25"/>
  <c r="P408" i="11"/>
  <c r="J124" i="25"/>
  <c r="P123" i="11" s="1"/>
  <c r="J343" i="25"/>
  <c r="P344" i="11" s="1"/>
  <c r="J159" i="25"/>
  <c r="P157" i="11" s="1"/>
  <c r="J126" i="25"/>
  <c r="J276" i="25"/>
  <c r="P276" i="11" s="1"/>
  <c r="J128" i="25"/>
  <c r="P126" i="11" s="1"/>
  <c r="J129" i="25"/>
  <c r="P127" i="11"/>
  <c r="J211" i="25"/>
  <c r="P211" i="11"/>
  <c r="J130" i="25"/>
  <c r="P128" i="11" s="1"/>
  <c r="J277" i="25"/>
  <c r="P277" i="11" s="1"/>
  <c r="J131" i="25"/>
  <c r="P129" i="11"/>
  <c r="J147" i="25"/>
  <c r="P145" i="11" s="1"/>
  <c r="J132" i="25"/>
  <c r="P130" i="11" s="1"/>
  <c r="J148" i="25"/>
  <c r="P146" i="11"/>
  <c r="J278" i="25"/>
  <c r="P278" i="11"/>
  <c r="J135" i="25"/>
  <c r="P133" i="11" s="1"/>
  <c r="J136" i="25"/>
  <c r="P134" i="11" s="1"/>
  <c r="J184" i="25"/>
  <c r="P183" i="11" s="1"/>
  <c r="J137" i="25"/>
  <c r="P135" i="11"/>
  <c r="J149" i="25"/>
  <c r="P147" i="11" s="1"/>
  <c r="J139" i="25"/>
  <c r="P137" i="11"/>
  <c r="J160" i="25"/>
  <c r="P158" i="11" s="1"/>
  <c r="J140" i="25"/>
  <c r="P138" i="11" s="1"/>
  <c r="J359" i="25"/>
  <c r="P360" i="11" s="1"/>
  <c r="J141" i="25"/>
  <c r="P139" i="11" s="1"/>
  <c r="J279" i="25"/>
  <c r="P279" i="11" s="1"/>
  <c r="J142" i="25"/>
  <c r="P140" i="11"/>
  <c r="J319" i="25"/>
  <c r="P320" i="11" s="1"/>
  <c r="J143" i="25"/>
  <c r="P141" i="11" s="1"/>
  <c r="J344" i="25"/>
  <c r="P345" i="11" s="1"/>
  <c r="J372" i="25"/>
  <c r="J280" i="25"/>
  <c r="P280" i="11"/>
  <c r="J150" i="25"/>
  <c r="P148" i="11" s="1"/>
  <c r="J212" i="25"/>
  <c r="P212" i="11" s="1"/>
  <c r="J151" i="25"/>
  <c r="P149" i="11"/>
  <c r="J213" i="25"/>
  <c r="P213" i="11" s="1"/>
  <c r="J152" i="25"/>
  <c r="P150" i="11"/>
  <c r="J153" i="25"/>
  <c r="P151" i="11"/>
  <c r="J281" i="25"/>
  <c r="P281" i="11" s="1"/>
  <c r="J154" i="25"/>
  <c r="P152" i="11" s="1"/>
  <c r="J345" i="25"/>
  <c r="P346" i="11"/>
  <c r="J155" i="25"/>
  <c r="P153" i="11"/>
  <c r="J346" i="25"/>
  <c r="P347" i="11" s="1"/>
  <c r="J243" i="25"/>
  <c r="P243" i="11"/>
  <c r="J395" i="25"/>
  <c r="P395" i="11" s="1"/>
  <c r="J190" i="25"/>
  <c r="P189" i="11" s="1"/>
  <c r="J161" i="25"/>
  <c r="P159" i="11"/>
  <c r="J214" i="25"/>
  <c r="P214" i="11" s="1"/>
  <c r="J162" i="25"/>
  <c r="P160" i="11"/>
  <c r="J163" i="25"/>
  <c r="P161" i="11"/>
  <c r="J164" i="25"/>
  <c r="P162" i="11" s="1"/>
  <c r="J282" i="25"/>
  <c r="P282" i="11" s="1"/>
  <c r="J165" i="25"/>
  <c r="P163" i="11"/>
  <c r="J166" i="25"/>
  <c r="P164" i="11"/>
  <c r="J215" i="25"/>
  <c r="P215" i="11" s="1"/>
  <c r="J167" i="25"/>
  <c r="P165" i="11"/>
  <c r="J168" i="25"/>
  <c r="P166" i="11" s="1"/>
  <c r="J169" i="25"/>
  <c r="P167" i="11" s="1"/>
  <c r="J320" i="25"/>
  <c r="P321" i="11"/>
  <c r="J321" i="25"/>
  <c r="P322" i="11" s="1"/>
  <c r="J179" i="25"/>
  <c r="P178" i="11"/>
  <c r="J355" i="25"/>
  <c r="P356" i="11" s="1"/>
  <c r="J174" i="25"/>
  <c r="P173" i="11" s="1"/>
  <c r="J236" i="25"/>
  <c r="P236" i="11" s="1"/>
  <c r="J175" i="25"/>
  <c r="P174" i="11" s="1"/>
  <c r="J360" i="25"/>
  <c r="P361" i="11" s="1"/>
  <c r="J180" i="25"/>
  <c r="P179" i="11"/>
  <c r="J181" i="25"/>
  <c r="P180" i="11"/>
  <c r="J283" i="25"/>
  <c r="P283" i="11" s="1"/>
  <c r="J182" i="25"/>
  <c r="P181" i="11" s="1"/>
  <c r="J284" i="25"/>
  <c r="P284" i="11" s="1"/>
  <c r="J285" i="25"/>
  <c r="P285" i="11"/>
  <c r="J198" i="25"/>
  <c r="P198" i="11"/>
  <c r="J185" i="25"/>
  <c r="P184" i="11" s="1"/>
  <c r="J322" i="25"/>
  <c r="P323" i="11" s="1"/>
  <c r="J186" i="25"/>
  <c r="P185" i="11" s="1"/>
  <c r="J216" i="25"/>
  <c r="P216" i="11" s="1"/>
  <c r="J237" i="25"/>
  <c r="P237" i="11" s="1"/>
  <c r="J238" i="25"/>
  <c r="P238" i="11"/>
  <c r="J267" i="25"/>
  <c r="P267" i="11"/>
  <c r="J191" i="25"/>
  <c r="P190" i="11" s="1"/>
  <c r="J192" i="25"/>
  <c r="P191" i="11" s="1"/>
  <c r="J347" i="25"/>
  <c r="P348" i="11" s="1"/>
  <c r="J195" i="25"/>
  <c r="P194" i="11"/>
  <c r="J259" i="25"/>
  <c r="P259" i="11" s="1"/>
  <c r="J196" i="25"/>
  <c r="P195" i="11"/>
  <c r="J386" i="25"/>
  <c r="P386" i="11" s="1"/>
  <c r="J197" i="25"/>
  <c r="P196" i="11" s="1"/>
  <c r="J286" i="25"/>
  <c r="P286" i="11" s="1"/>
  <c r="J199" i="25"/>
  <c r="P199" i="11" s="1"/>
  <c r="J348" i="25"/>
  <c r="P349" i="11" s="1"/>
  <c r="J200" i="25"/>
  <c r="P200" i="11" s="1"/>
  <c r="J396" i="25"/>
  <c r="P396" i="11" s="1"/>
  <c r="J201" i="25"/>
  <c r="P201" i="11" s="1"/>
  <c r="J367" i="25"/>
  <c r="P368" i="11" s="1"/>
  <c r="J287" i="25"/>
  <c r="P287" i="11" s="1"/>
  <c r="J349" i="25"/>
  <c r="P350" i="11" s="1"/>
  <c r="J288" i="25"/>
  <c r="P288" i="11" s="1"/>
  <c r="J350" i="25"/>
  <c r="P351" i="11" s="1"/>
  <c r="J289" i="25"/>
  <c r="P289" i="11" s="1"/>
  <c r="J323" i="25"/>
  <c r="P324" i="11" s="1"/>
  <c r="J239" i="25"/>
  <c r="P239" i="11" s="1"/>
  <c r="J217" i="25"/>
  <c r="P217" i="11"/>
  <c r="J218" i="25"/>
  <c r="P218" i="11" s="1"/>
  <c r="J219" i="25"/>
  <c r="P219" i="11" s="1"/>
  <c r="J384" i="25"/>
  <c r="P384" i="11" s="1"/>
  <c r="J221" i="25"/>
  <c r="P221" i="11" s="1"/>
  <c r="J368" i="25"/>
  <c r="P369" i="11" s="1"/>
  <c r="J222" i="25"/>
  <c r="P222" i="11"/>
  <c r="J223" i="25"/>
  <c r="P223" i="11" s="1"/>
  <c r="J224" i="25"/>
  <c r="P224" i="11" s="1"/>
  <c r="J324" i="25"/>
  <c r="P325" i="11" s="1"/>
  <c r="J225" i="25"/>
  <c r="P225" i="11" s="1"/>
  <c r="J226" i="25"/>
  <c r="P226" i="11"/>
  <c r="J260" i="25"/>
  <c r="P260" i="11" s="1"/>
  <c r="J227" i="25"/>
  <c r="P227" i="11" s="1"/>
  <c r="J228" i="25"/>
  <c r="P228" i="11" s="1"/>
  <c r="J229" i="25"/>
  <c r="P229" i="11" s="1"/>
  <c r="J291" i="25"/>
  <c r="P291" i="11" s="1"/>
  <c r="J230" i="25"/>
  <c r="P230" i="11" s="1"/>
  <c r="J292" i="25"/>
  <c r="P292" i="11"/>
  <c r="J231" i="25"/>
  <c r="P231" i="11" s="1"/>
  <c r="J240" i="25"/>
  <c r="P240" i="11" s="1"/>
  <c r="J232" i="25"/>
  <c r="P232" i="11" s="1"/>
  <c r="J233" i="25"/>
  <c r="P233" i="11" s="1"/>
  <c r="J234" i="25"/>
  <c r="P234" i="11" s="1"/>
  <c r="J235" i="25"/>
  <c r="P235" i="11"/>
  <c r="J249" i="25"/>
  <c r="P249" i="11"/>
  <c r="J250" i="25"/>
  <c r="P250" i="11" s="1"/>
  <c r="J251" i="25"/>
  <c r="P251" i="11" s="1"/>
  <c r="J252" i="25"/>
  <c r="P252" i="11" s="1"/>
  <c r="J253" i="25"/>
  <c r="P253" i="11"/>
  <c r="J361" i="25"/>
  <c r="P362" i="11"/>
  <c r="J351" i="25"/>
  <c r="P352" i="11"/>
  <c r="J261" i="25"/>
  <c r="P261" i="11" s="1"/>
  <c r="J262" i="25"/>
  <c r="P262" i="11" s="1"/>
  <c r="J263" i="25"/>
  <c r="P263" i="11" s="1"/>
  <c r="J308" i="25"/>
  <c r="P309" i="11" s="1"/>
  <c r="J264" i="25"/>
  <c r="P264" i="11" s="1"/>
  <c r="J397" i="25"/>
  <c r="P397" i="11" s="1"/>
  <c r="J265" i="25"/>
  <c r="P265" i="11" s="1"/>
  <c r="J266" i="25"/>
  <c r="P266" i="11" s="1"/>
  <c r="J268" i="25"/>
  <c r="P268" i="11" s="1"/>
  <c r="J293" i="25"/>
  <c r="P293" i="11" s="1"/>
  <c r="J362" i="25"/>
  <c r="P363" i="11"/>
  <c r="J325" i="25"/>
  <c r="P326" i="11" s="1"/>
  <c r="J398" i="25"/>
  <c r="P398" i="11" s="1"/>
  <c r="J294" i="25"/>
  <c r="P294" i="11" s="1"/>
  <c r="J326" i="25"/>
  <c r="P327" i="11" s="1"/>
  <c r="J399" i="25"/>
  <c r="P399" i="11"/>
  <c r="J400" i="25"/>
  <c r="P400" i="11"/>
  <c r="J369" i="25"/>
  <c r="P370" i="11" s="1"/>
  <c r="J295" i="25"/>
  <c r="P295" i="11" s="1"/>
  <c r="J356" i="25"/>
  <c r="P357" i="11" s="1"/>
  <c r="J296" i="25"/>
  <c r="P296" i="11" s="1"/>
  <c r="J297" i="25"/>
  <c r="P297" i="11" s="1"/>
  <c r="J298" i="25"/>
  <c r="P298" i="11"/>
  <c r="J299" i="25"/>
  <c r="P299" i="11"/>
  <c r="J300" i="25"/>
  <c r="P300" i="11" s="1"/>
  <c r="J301" i="25"/>
  <c r="P301" i="11" s="1"/>
  <c r="J302" i="25"/>
  <c r="P302" i="11" s="1"/>
  <c r="J303" i="25"/>
  <c r="P303" i="11" s="1"/>
  <c r="J304" i="25"/>
  <c r="P304" i="11"/>
  <c r="J305" i="25"/>
  <c r="P305" i="11" s="1"/>
  <c r="J306" i="25"/>
  <c r="P306" i="11" s="1"/>
  <c r="J409" i="25"/>
  <c r="P409" i="11" s="1"/>
  <c r="J309" i="25"/>
  <c r="P310" i="11" s="1"/>
  <c r="J311" i="25"/>
  <c r="P312" i="11" s="1"/>
  <c r="J310" i="25"/>
  <c r="P311" i="11"/>
  <c r="J312" i="25"/>
  <c r="P313" i="11" s="1"/>
  <c r="J385" i="25"/>
  <c r="P385" i="11" s="1"/>
  <c r="J401" i="25"/>
  <c r="P401" i="11" s="1"/>
  <c r="J327" i="25"/>
  <c r="P328" i="11" s="1"/>
  <c r="J352" i="25"/>
  <c r="P353" i="11"/>
  <c r="J357" i="25"/>
  <c r="P358" i="11" s="1"/>
  <c r="J402" i="25"/>
  <c r="P402" i="11" s="1"/>
  <c r="J403" i="25"/>
  <c r="P403" i="11" s="1"/>
  <c r="J376" i="25"/>
  <c r="P376" i="11" s="1"/>
  <c r="J328" i="25"/>
  <c r="P329" i="11" s="1"/>
  <c r="J329" i="25"/>
  <c r="P330" i="11"/>
  <c r="J330" i="25"/>
  <c r="P331" i="11" s="1"/>
  <c r="J387" i="25"/>
  <c r="P387" i="11"/>
  <c r="J334" i="25"/>
  <c r="P335" i="11" s="1"/>
  <c r="J333" i="25"/>
  <c r="P334" i="11" s="1"/>
  <c r="J331" i="25"/>
  <c r="P332" i="11" s="1"/>
  <c r="J332" i="25"/>
  <c r="P333" i="11" s="1"/>
  <c r="J335" i="25"/>
  <c r="P336" i="11"/>
  <c r="J336" i="25"/>
  <c r="P337" i="11" s="1"/>
  <c r="J373" i="25"/>
  <c r="P373" i="11" s="1"/>
  <c r="J374" i="25"/>
  <c r="P374" i="11" s="1"/>
  <c r="J377" i="25"/>
  <c r="P377" i="11" s="1"/>
  <c r="J406" i="25"/>
  <c r="P406" i="11"/>
  <c r="J370" i="25"/>
  <c r="P371" i="11"/>
  <c r="J363" i="25"/>
  <c r="P364" i="11" s="1"/>
  <c r="J353" i="25"/>
  <c r="P354" i="11" s="1"/>
  <c r="J358" i="25"/>
  <c r="P359" i="11" s="1"/>
  <c r="J405" i="25"/>
  <c r="P405" i="11" s="1"/>
  <c r="J404" i="25"/>
  <c r="P404" i="11"/>
  <c r="J364" i="25"/>
  <c r="P365" i="11" s="1"/>
  <c r="J371" i="25"/>
  <c r="P372" i="11" s="1"/>
  <c r="J381" i="25"/>
  <c r="P381" i="11" s="1"/>
  <c r="J382" i="25"/>
  <c r="P382" i="11" s="1"/>
  <c r="J413" i="25"/>
  <c r="P413" i="11" s="1"/>
  <c r="J388" i="25"/>
  <c r="P388" i="11"/>
  <c r="J414" i="25"/>
  <c r="P414" i="11"/>
  <c r="J5" i="25"/>
  <c r="P4" i="11" s="1"/>
  <c r="C415" i="25"/>
  <c r="D415" i="25"/>
  <c r="E415" i="25"/>
  <c r="F415" i="25"/>
  <c r="G415" i="25"/>
  <c r="H415" i="25"/>
  <c r="I415" i="25"/>
  <c r="J18" i="24"/>
  <c r="O17" i="11" s="1"/>
  <c r="J27" i="24"/>
  <c r="O26" i="11" s="1"/>
  <c r="J34" i="24"/>
  <c r="O33" i="11"/>
  <c r="J44" i="24"/>
  <c r="O43" i="11" s="1"/>
  <c r="J77" i="24"/>
  <c r="O76" i="11" s="1"/>
  <c r="J78" i="24"/>
  <c r="O77" i="11" s="1"/>
  <c r="J81" i="24"/>
  <c r="O80" i="11" s="1"/>
  <c r="J85" i="24"/>
  <c r="O84" i="11"/>
  <c r="J206" i="24"/>
  <c r="O206" i="11" s="1"/>
  <c r="J224" i="24"/>
  <c r="O224" i="11" s="1"/>
  <c r="J109" i="24"/>
  <c r="O108" i="11"/>
  <c r="J160" i="24"/>
  <c r="O158" i="11" s="1"/>
  <c r="J161" i="24"/>
  <c r="O159" i="11" s="1"/>
  <c r="J168" i="24"/>
  <c r="O166" i="11" s="1"/>
  <c r="J242" i="24"/>
  <c r="O242" i="11"/>
  <c r="J283" i="24"/>
  <c r="O283" i="11" s="1"/>
  <c r="J301" i="24"/>
  <c r="O301" i="11" s="1"/>
  <c r="J306" i="24"/>
  <c r="O306" i="11" s="1"/>
  <c r="J311" i="24"/>
  <c r="O312" i="11" s="1"/>
  <c r="J312" i="24"/>
  <c r="O313" i="11"/>
  <c r="J332" i="24"/>
  <c r="O333" i="11" s="1"/>
  <c r="J335" i="24"/>
  <c r="O336" i="11" s="1"/>
  <c r="J337" i="24"/>
  <c r="O338" i="11"/>
  <c r="J339" i="24"/>
  <c r="O340" i="11" s="1"/>
  <c r="J347" i="24"/>
  <c r="O348" i="11" s="1"/>
  <c r="J373" i="24"/>
  <c r="O373" i="11" s="1"/>
  <c r="J371" i="24"/>
  <c r="O372" i="11"/>
  <c r="J396" i="24"/>
  <c r="O396" i="11" s="1"/>
  <c r="J397" i="24"/>
  <c r="O397" i="11" s="1"/>
  <c r="J403" i="24"/>
  <c r="O403" i="11" s="1"/>
  <c r="J7" i="24"/>
  <c r="O6" i="11" s="1"/>
  <c r="J16" i="24"/>
  <c r="O15" i="11"/>
  <c r="J102" i="24"/>
  <c r="O101" i="11" s="1"/>
  <c r="J147" i="24"/>
  <c r="O145" i="11" s="1"/>
  <c r="J164" i="24"/>
  <c r="O162" i="11" s="1"/>
  <c r="J193" i="24"/>
  <c r="O192" i="11" s="1"/>
  <c r="J271" i="24"/>
  <c r="O271" i="11" s="1"/>
  <c r="J404" i="24"/>
  <c r="O404" i="11" s="1"/>
  <c r="J393" i="24"/>
  <c r="O393" i="11"/>
  <c r="J408" i="24"/>
  <c r="O408" i="11" s="1"/>
  <c r="I415" i="24"/>
  <c r="J5" i="24"/>
  <c r="O4" i="11"/>
  <c r="J6" i="24"/>
  <c r="O5" i="11" s="1"/>
  <c r="J8" i="24"/>
  <c r="O7" i="11" s="1"/>
  <c r="J9" i="24"/>
  <c r="O8" i="11" s="1"/>
  <c r="J10" i="24"/>
  <c r="O9" i="11" s="1"/>
  <c r="J11" i="24"/>
  <c r="O10" i="11" s="1"/>
  <c r="J12" i="24"/>
  <c r="O11" i="11"/>
  <c r="J13" i="24"/>
  <c r="O12" i="11" s="1"/>
  <c r="J14" i="24"/>
  <c r="O13" i="11" s="1"/>
  <c r="J15" i="24"/>
  <c r="O14" i="11" s="1"/>
  <c r="J17" i="24"/>
  <c r="O16" i="11" s="1"/>
  <c r="J19" i="24"/>
  <c r="O18" i="11"/>
  <c r="J20" i="24"/>
  <c r="O19" i="11" s="1"/>
  <c r="J21" i="24"/>
  <c r="O20" i="11" s="1"/>
  <c r="J22" i="24"/>
  <c r="O21" i="11"/>
  <c r="J23" i="24"/>
  <c r="O22" i="11" s="1"/>
  <c r="J24" i="24"/>
  <c r="O23" i="11" s="1"/>
  <c r="J25" i="24"/>
  <c r="O24" i="11" s="1"/>
  <c r="J26" i="24"/>
  <c r="O25" i="11" s="1"/>
  <c r="J28" i="24"/>
  <c r="O27" i="11"/>
  <c r="J29" i="24"/>
  <c r="O28" i="11" s="1"/>
  <c r="J31" i="24"/>
  <c r="O30" i="11" s="1"/>
  <c r="J32" i="24"/>
  <c r="O31" i="11" s="1"/>
  <c r="J33" i="24"/>
  <c r="O32" i="11"/>
  <c r="J35" i="24"/>
  <c r="O34" i="11" s="1"/>
  <c r="J36" i="24"/>
  <c r="O35" i="11" s="1"/>
  <c r="J37" i="24"/>
  <c r="O36" i="11"/>
  <c r="J38" i="24"/>
  <c r="O37" i="11" s="1"/>
  <c r="J39" i="24"/>
  <c r="O38" i="11" s="1"/>
  <c r="J40" i="24"/>
  <c r="O39" i="11" s="1"/>
  <c r="J41" i="24"/>
  <c r="O40" i="11" s="1"/>
  <c r="J42" i="24"/>
  <c r="O41" i="11"/>
  <c r="J43" i="24"/>
  <c r="O42" i="11" s="1"/>
  <c r="J45" i="24"/>
  <c r="O44" i="11" s="1"/>
  <c r="J46" i="24"/>
  <c r="O45" i="11" s="1"/>
  <c r="J47" i="24"/>
  <c r="O46" i="11"/>
  <c r="J48" i="24"/>
  <c r="O47" i="11" s="1"/>
  <c r="J49" i="24"/>
  <c r="O48" i="11" s="1"/>
  <c r="J50" i="24"/>
  <c r="O49" i="11" s="1"/>
  <c r="J51" i="24"/>
  <c r="O50" i="11" s="1"/>
  <c r="J52" i="24"/>
  <c r="O51" i="11" s="1"/>
  <c r="J53" i="24"/>
  <c r="O52" i="11" s="1"/>
  <c r="J54" i="24"/>
  <c r="O53" i="11" s="1"/>
  <c r="J55" i="24"/>
  <c r="O54" i="11" s="1"/>
  <c r="J56" i="24"/>
  <c r="O55" i="11" s="1"/>
  <c r="J57" i="24"/>
  <c r="O56" i="11" s="1"/>
  <c r="J58" i="24"/>
  <c r="O57" i="11" s="1"/>
  <c r="J59" i="24"/>
  <c r="O58" i="11"/>
  <c r="J60" i="24"/>
  <c r="O59" i="11" s="1"/>
  <c r="J61" i="24"/>
  <c r="O60" i="11"/>
  <c r="J62" i="24"/>
  <c r="O61" i="11"/>
  <c r="J63" i="24"/>
  <c r="O62" i="11" s="1"/>
  <c r="J64" i="24"/>
  <c r="O63" i="11" s="1"/>
  <c r="J65" i="24"/>
  <c r="O64" i="11" s="1"/>
  <c r="J66" i="24"/>
  <c r="O65" i="11" s="1"/>
  <c r="J67" i="24"/>
  <c r="O66" i="11" s="1"/>
  <c r="J68" i="24"/>
  <c r="O67" i="11" s="1"/>
  <c r="J69" i="24"/>
  <c r="O68" i="11" s="1"/>
  <c r="J70" i="24"/>
  <c r="O69" i="11" s="1"/>
  <c r="J72" i="24"/>
  <c r="O71" i="11" s="1"/>
  <c r="J73" i="24"/>
  <c r="O72" i="11"/>
  <c r="J74" i="24"/>
  <c r="O73" i="11" s="1"/>
  <c r="J75" i="24"/>
  <c r="O74" i="11"/>
  <c r="J76" i="24"/>
  <c r="O75" i="11" s="1"/>
  <c r="J79" i="24"/>
  <c r="O78" i="11" s="1"/>
  <c r="J80" i="24"/>
  <c r="O79" i="11"/>
  <c r="J82" i="24"/>
  <c r="O81" i="11" s="1"/>
  <c r="J83" i="24"/>
  <c r="O82" i="11" s="1"/>
  <c r="J84" i="24"/>
  <c r="O83" i="11"/>
  <c r="J86" i="24"/>
  <c r="O85" i="11" s="1"/>
  <c r="J87" i="24"/>
  <c r="O86" i="11"/>
  <c r="J88" i="24"/>
  <c r="O87" i="11" s="1"/>
  <c r="J89" i="24"/>
  <c r="O88" i="11" s="1"/>
  <c r="J90" i="24"/>
  <c r="O89" i="11" s="1"/>
  <c r="J91" i="24"/>
  <c r="O90" i="11" s="1"/>
  <c r="J92" i="24"/>
  <c r="O91" i="11"/>
  <c r="J93" i="24"/>
  <c r="O92" i="11"/>
  <c r="J94" i="24"/>
  <c r="O93" i="11"/>
  <c r="J95" i="24"/>
  <c r="O94" i="11" s="1"/>
  <c r="J96" i="24"/>
  <c r="O95" i="11" s="1"/>
  <c r="J97" i="24"/>
  <c r="O96" i="11"/>
  <c r="J98" i="24"/>
  <c r="O97" i="11" s="1"/>
  <c r="J99" i="24"/>
  <c r="O98" i="11"/>
  <c r="J100" i="24"/>
  <c r="O99" i="11" s="1"/>
  <c r="J101" i="24"/>
  <c r="O100" i="11" s="1"/>
  <c r="J103" i="24"/>
  <c r="O102" i="11" s="1"/>
  <c r="J104" i="24"/>
  <c r="O103" i="11" s="1"/>
  <c r="J105" i="24"/>
  <c r="O104" i="11"/>
  <c r="J106" i="24"/>
  <c r="O105" i="11"/>
  <c r="J107" i="24"/>
  <c r="O106" i="11"/>
  <c r="J108" i="24"/>
  <c r="O107" i="11" s="1"/>
  <c r="J110" i="24"/>
  <c r="O109" i="11" s="1"/>
  <c r="J111" i="24"/>
  <c r="O110" i="11"/>
  <c r="J112" i="24"/>
  <c r="O111" i="11" s="1"/>
  <c r="J113" i="24"/>
  <c r="O112" i="11"/>
  <c r="J114" i="24"/>
  <c r="O113" i="11" s="1"/>
  <c r="J115" i="24"/>
  <c r="O114" i="11" s="1"/>
  <c r="J116" i="24"/>
  <c r="O115" i="11" s="1"/>
  <c r="J117" i="24"/>
  <c r="O116" i="11" s="1"/>
  <c r="J118" i="24"/>
  <c r="O117" i="11"/>
  <c r="J119" i="24"/>
  <c r="O118" i="11"/>
  <c r="J120" i="24"/>
  <c r="O119" i="11"/>
  <c r="J121" i="24"/>
  <c r="O120" i="11" s="1"/>
  <c r="J122" i="24"/>
  <c r="O121" i="11" s="1"/>
  <c r="J123" i="24"/>
  <c r="O122" i="11"/>
  <c r="J124" i="24"/>
  <c r="O123" i="11" s="1"/>
  <c r="J125" i="24"/>
  <c r="O124" i="11"/>
  <c r="J126" i="24"/>
  <c r="J127" i="24"/>
  <c r="O125" i="11" s="1"/>
  <c r="J128" i="24"/>
  <c r="O126" i="11"/>
  <c r="J129" i="24"/>
  <c r="O127" i="11" s="1"/>
  <c r="J130" i="24"/>
  <c r="O128" i="11" s="1"/>
  <c r="J131" i="24"/>
  <c r="O129" i="11" s="1"/>
  <c r="J132" i="24"/>
  <c r="O130" i="11" s="1"/>
  <c r="J133" i="24"/>
  <c r="O131" i="11" s="1"/>
  <c r="J134" i="24"/>
  <c r="O132" i="11"/>
  <c r="J135" i="24"/>
  <c r="O133" i="11" s="1"/>
  <c r="J136" i="24"/>
  <c r="O134" i="11" s="1"/>
  <c r="J137" i="24"/>
  <c r="O135" i="11" s="1"/>
  <c r="J138" i="24"/>
  <c r="O136" i="11" s="1"/>
  <c r="J139" i="24"/>
  <c r="O137" i="11" s="1"/>
  <c r="J140" i="24"/>
  <c r="O138" i="11" s="1"/>
  <c r="J141" i="24"/>
  <c r="O139" i="11"/>
  <c r="J142" i="24"/>
  <c r="O140" i="11" s="1"/>
  <c r="J143" i="24"/>
  <c r="O141" i="11"/>
  <c r="J144" i="24"/>
  <c r="O142" i="11" s="1"/>
  <c r="J145" i="24"/>
  <c r="O143" i="11" s="1"/>
  <c r="J146" i="24"/>
  <c r="O144" i="11" s="1"/>
  <c r="J148" i="24"/>
  <c r="O146" i="11"/>
  <c r="J149" i="24"/>
  <c r="O147" i="11" s="1"/>
  <c r="J150" i="24"/>
  <c r="O148" i="11"/>
  <c r="J151" i="24"/>
  <c r="O149" i="11" s="1"/>
  <c r="J152" i="24"/>
  <c r="O150" i="11" s="1"/>
  <c r="J153" i="24"/>
  <c r="O151" i="11" s="1"/>
  <c r="J154" i="24"/>
  <c r="O152" i="11"/>
  <c r="J155" i="24"/>
  <c r="O153" i="11" s="1"/>
  <c r="J156" i="24"/>
  <c r="O154" i="11"/>
  <c r="J157" i="24"/>
  <c r="O155" i="11" s="1"/>
  <c r="J158" i="24"/>
  <c r="O156" i="11" s="1"/>
  <c r="J159" i="24"/>
  <c r="O157" i="11" s="1"/>
  <c r="J162" i="24"/>
  <c r="O160" i="11" s="1"/>
  <c r="J163" i="24"/>
  <c r="O161" i="11" s="1"/>
  <c r="J165" i="24"/>
  <c r="O163" i="11"/>
  <c r="J166" i="24"/>
  <c r="O164" i="11" s="1"/>
  <c r="J167" i="24"/>
  <c r="O165" i="11" s="1"/>
  <c r="J169" i="24"/>
  <c r="O167" i="11" s="1"/>
  <c r="J170" i="24"/>
  <c r="O168" i="11" s="1"/>
  <c r="J171" i="24"/>
  <c r="O169" i="11" s="1"/>
  <c r="J172" i="24"/>
  <c r="O171" i="11"/>
  <c r="J173" i="24"/>
  <c r="O172" i="11" s="1"/>
  <c r="J174" i="24"/>
  <c r="O173" i="11" s="1"/>
  <c r="J175" i="24"/>
  <c r="O174" i="11" s="1"/>
  <c r="J176" i="24"/>
  <c r="O175" i="11" s="1"/>
  <c r="J177" i="24"/>
  <c r="O176" i="11" s="1"/>
  <c r="J178" i="24"/>
  <c r="O177" i="11"/>
  <c r="J179" i="24"/>
  <c r="O178" i="11" s="1"/>
  <c r="J180" i="24"/>
  <c r="O179" i="11" s="1"/>
  <c r="J181" i="24"/>
  <c r="O180" i="11" s="1"/>
  <c r="J182" i="24"/>
  <c r="O181" i="11"/>
  <c r="J183" i="24"/>
  <c r="O182" i="11" s="1"/>
  <c r="J184" i="24"/>
  <c r="O183" i="11"/>
  <c r="J185" i="24"/>
  <c r="O184" i="11" s="1"/>
  <c r="J186" i="24"/>
  <c r="O185" i="11" s="1"/>
  <c r="J187" i="24"/>
  <c r="O186" i="11" s="1"/>
  <c r="J188" i="24"/>
  <c r="O187" i="11"/>
  <c r="J189" i="24"/>
  <c r="O188" i="11" s="1"/>
  <c r="J190" i="24"/>
  <c r="O189" i="11"/>
  <c r="J191" i="24"/>
  <c r="O190" i="11" s="1"/>
  <c r="J192" i="24"/>
  <c r="O191" i="11" s="1"/>
  <c r="J194" i="24"/>
  <c r="O193" i="11" s="1"/>
  <c r="J195" i="24"/>
  <c r="O194" i="11" s="1"/>
  <c r="J196" i="24"/>
  <c r="O195" i="11" s="1"/>
  <c r="J197" i="24"/>
  <c r="O196" i="11"/>
  <c r="J198" i="24"/>
  <c r="O198" i="11" s="1"/>
  <c r="J199" i="24"/>
  <c r="O199" i="11" s="1"/>
  <c r="J200" i="24"/>
  <c r="O200" i="11" s="1"/>
  <c r="J201" i="24"/>
  <c r="O201" i="11" s="1"/>
  <c r="J202" i="24"/>
  <c r="O202" i="11" s="1"/>
  <c r="J203" i="24"/>
  <c r="O203" i="11"/>
  <c r="J204" i="24"/>
  <c r="O204" i="11" s="1"/>
  <c r="J205" i="24"/>
  <c r="O205" i="11" s="1"/>
  <c r="J209" i="24"/>
  <c r="O209" i="11" s="1"/>
  <c r="J210" i="24"/>
  <c r="O210" i="11" s="1"/>
  <c r="J211" i="24"/>
  <c r="O211" i="11" s="1"/>
  <c r="J212" i="24"/>
  <c r="O212" i="11"/>
  <c r="J213" i="24"/>
  <c r="O213" i="11" s="1"/>
  <c r="J214" i="24"/>
  <c r="O214" i="11" s="1"/>
  <c r="J215" i="24"/>
  <c r="O215" i="11" s="1"/>
  <c r="J216" i="24"/>
  <c r="O216" i="11"/>
  <c r="J217" i="24"/>
  <c r="O217" i="11" s="1"/>
  <c r="J218" i="24"/>
  <c r="O218" i="11"/>
  <c r="J219" i="24"/>
  <c r="O219" i="11" s="1"/>
  <c r="J221" i="24"/>
  <c r="O221" i="11" s="1"/>
  <c r="J222" i="24"/>
  <c r="O222" i="11" s="1"/>
  <c r="J223" i="24"/>
  <c r="O223" i="11"/>
  <c r="J225" i="24"/>
  <c r="O225" i="11" s="1"/>
  <c r="J226" i="24"/>
  <c r="O226" i="11"/>
  <c r="J227" i="24"/>
  <c r="O227" i="11" s="1"/>
  <c r="J228" i="24"/>
  <c r="O228" i="11" s="1"/>
  <c r="J229" i="24"/>
  <c r="O229" i="11" s="1"/>
  <c r="J230" i="24"/>
  <c r="O230" i="11" s="1"/>
  <c r="J231" i="24"/>
  <c r="O231" i="11" s="1"/>
  <c r="J232" i="24"/>
  <c r="O232" i="11"/>
  <c r="J233" i="24"/>
  <c r="O233" i="11" s="1"/>
  <c r="J234" i="24"/>
  <c r="O234" i="11" s="1"/>
  <c r="J235" i="24"/>
  <c r="O235" i="11"/>
  <c r="J236" i="24"/>
  <c r="O236" i="11" s="1"/>
  <c r="J237" i="24"/>
  <c r="O237" i="11" s="1"/>
  <c r="J238" i="24"/>
  <c r="O238" i="11"/>
  <c r="J239" i="24"/>
  <c r="O239" i="11" s="1"/>
  <c r="J240" i="24"/>
  <c r="O240" i="11" s="1"/>
  <c r="J241" i="24"/>
  <c r="O241" i="11" s="1"/>
  <c r="J243" i="24"/>
  <c r="O243" i="11"/>
  <c r="J244" i="24"/>
  <c r="O244" i="11" s="1"/>
  <c r="J245" i="24"/>
  <c r="O245" i="11"/>
  <c r="J246" i="24"/>
  <c r="O246" i="11" s="1"/>
  <c r="J247" i="24"/>
  <c r="O247" i="11" s="1"/>
  <c r="J248" i="24"/>
  <c r="O248" i="11"/>
  <c r="J249" i="24"/>
  <c r="O249" i="11"/>
  <c r="J250" i="24"/>
  <c r="O250" i="11" s="1"/>
  <c r="J251" i="24"/>
  <c r="O251" i="11" s="1"/>
  <c r="J252" i="24"/>
  <c r="O252" i="11" s="1"/>
  <c r="J253" i="24"/>
  <c r="O253" i="11" s="1"/>
  <c r="J254" i="24"/>
  <c r="O254" i="11" s="1"/>
  <c r="J255" i="24"/>
  <c r="O255" i="11" s="1"/>
  <c r="J256" i="24"/>
  <c r="O256" i="11" s="1"/>
  <c r="J257" i="24"/>
  <c r="O257" i="11"/>
  <c r="J258" i="24"/>
  <c r="O258" i="11" s="1"/>
  <c r="J259" i="24"/>
  <c r="O259" i="11" s="1"/>
  <c r="J260" i="24"/>
  <c r="O260" i="11"/>
  <c r="J261" i="24"/>
  <c r="O261" i="11"/>
  <c r="J262" i="24"/>
  <c r="O262" i="11" s="1"/>
  <c r="J263" i="24"/>
  <c r="O263" i="11" s="1"/>
  <c r="J264" i="24"/>
  <c r="O264" i="11" s="1"/>
  <c r="J265" i="24"/>
  <c r="O265" i="11" s="1"/>
  <c r="J266" i="24"/>
  <c r="O266" i="11"/>
  <c r="J267" i="24"/>
  <c r="O267" i="11" s="1"/>
  <c r="J268" i="24"/>
  <c r="O268" i="11" s="1"/>
  <c r="J269" i="24"/>
  <c r="O269" i="11"/>
  <c r="J270" i="24"/>
  <c r="O270" i="11" s="1"/>
  <c r="J272" i="24"/>
  <c r="O272" i="11" s="1"/>
  <c r="J273" i="24"/>
  <c r="O273" i="11"/>
  <c r="J274" i="24"/>
  <c r="O274" i="11"/>
  <c r="J275" i="24"/>
  <c r="O275" i="11" s="1"/>
  <c r="J276" i="24"/>
  <c r="O276" i="11" s="1"/>
  <c r="J277" i="24"/>
  <c r="O277" i="11" s="1"/>
  <c r="J278" i="24"/>
  <c r="O278" i="11" s="1"/>
  <c r="J279" i="24"/>
  <c r="O279" i="11" s="1"/>
  <c r="J280" i="24"/>
  <c r="O280" i="11"/>
  <c r="J281" i="24"/>
  <c r="O281" i="11" s="1"/>
  <c r="J282" i="24"/>
  <c r="O282" i="11" s="1"/>
  <c r="J284" i="24"/>
  <c r="O284" i="11" s="1"/>
  <c r="J285" i="24"/>
  <c r="O285" i="11" s="1"/>
  <c r="J286" i="24"/>
  <c r="O286" i="11" s="1"/>
  <c r="J287" i="24"/>
  <c r="O287" i="11"/>
  <c r="J288" i="24"/>
  <c r="O288" i="11" s="1"/>
  <c r="J289" i="24"/>
  <c r="O289" i="11" s="1"/>
  <c r="J291" i="24"/>
  <c r="O291" i="11" s="1"/>
  <c r="J292" i="24"/>
  <c r="O292" i="11" s="1"/>
  <c r="J293" i="24"/>
  <c r="O293" i="11" s="1"/>
  <c r="J294" i="24"/>
  <c r="O294" i="11"/>
  <c r="J295" i="24"/>
  <c r="O295" i="11" s="1"/>
  <c r="J296" i="24"/>
  <c r="O296" i="11" s="1"/>
  <c r="J297" i="24"/>
  <c r="O297" i="11" s="1"/>
  <c r="J298" i="24"/>
  <c r="O298" i="11" s="1"/>
  <c r="J299" i="24"/>
  <c r="O299" i="11" s="1"/>
  <c r="J300" i="24"/>
  <c r="O300" i="11"/>
  <c r="J302" i="24"/>
  <c r="O302" i="11" s="1"/>
  <c r="J303" i="24"/>
  <c r="O303" i="11"/>
  <c r="J304" i="24"/>
  <c r="O304" i="11" s="1"/>
  <c r="J305" i="24"/>
  <c r="O305" i="11" s="1"/>
  <c r="J307" i="24"/>
  <c r="O308" i="11" s="1"/>
  <c r="J308" i="24"/>
  <c r="O309" i="11"/>
  <c r="J309" i="24"/>
  <c r="O310" i="11" s="1"/>
  <c r="J310" i="24"/>
  <c r="O311" i="11" s="1"/>
  <c r="J313" i="24"/>
  <c r="O314" i="11" s="1"/>
  <c r="J314" i="24"/>
  <c r="O315" i="11" s="1"/>
  <c r="J315" i="24"/>
  <c r="O316" i="11" s="1"/>
  <c r="J316" i="24"/>
  <c r="O317" i="11"/>
  <c r="J317" i="24"/>
  <c r="O318" i="11" s="1"/>
  <c r="J318" i="24"/>
  <c r="O319" i="11" s="1"/>
  <c r="J319" i="24"/>
  <c r="O320" i="11" s="1"/>
  <c r="J320" i="24"/>
  <c r="O321" i="11" s="1"/>
  <c r="J321" i="24"/>
  <c r="O322" i="11" s="1"/>
  <c r="J322" i="24"/>
  <c r="O323" i="11"/>
  <c r="J323" i="24"/>
  <c r="O324" i="11" s="1"/>
  <c r="J324" i="24"/>
  <c r="O325" i="11" s="1"/>
  <c r="J325" i="24"/>
  <c r="O326" i="11" s="1"/>
  <c r="J326" i="24"/>
  <c r="O327" i="11" s="1"/>
  <c r="J327" i="24"/>
  <c r="O328" i="11" s="1"/>
  <c r="J328" i="24"/>
  <c r="O329" i="11"/>
  <c r="J329" i="24"/>
  <c r="O330" i="11" s="1"/>
  <c r="J330" i="24"/>
  <c r="O331" i="11" s="1"/>
  <c r="J334" i="24"/>
  <c r="O335" i="11" s="1"/>
  <c r="J333" i="24"/>
  <c r="O334" i="11" s="1"/>
  <c r="J331" i="24"/>
  <c r="O332" i="11" s="1"/>
  <c r="J336" i="24"/>
  <c r="O337" i="11"/>
  <c r="J338" i="24"/>
  <c r="O339" i="11" s="1"/>
  <c r="J340" i="24"/>
  <c r="O341" i="11"/>
  <c r="J341" i="24"/>
  <c r="O342" i="11" s="1"/>
  <c r="J342" i="24"/>
  <c r="O343" i="11" s="1"/>
  <c r="J343" i="24"/>
  <c r="O344" i="11" s="1"/>
  <c r="J344" i="24"/>
  <c r="O345" i="11"/>
  <c r="J345" i="24"/>
  <c r="O346" i="11" s="1"/>
  <c r="J346" i="24"/>
  <c r="O347" i="11" s="1"/>
  <c r="J348" i="24"/>
  <c r="O349" i="11" s="1"/>
  <c r="J349" i="24"/>
  <c r="O350" i="11" s="1"/>
  <c r="J350" i="24"/>
  <c r="O351" i="11" s="1"/>
  <c r="J351" i="24"/>
  <c r="O352" i="11"/>
  <c r="J352" i="24"/>
  <c r="O353" i="11" s="1"/>
  <c r="J353" i="24"/>
  <c r="O354" i="11" s="1"/>
  <c r="J354" i="24"/>
  <c r="O355" i="11" s="1"/>
  <c r="J355" i="24"/>
  <c r="O356" i="11" s="1"/>
  <c r="J356" i="24"/>
  <c r="O357" i="11" s="1"/>
  <c r="J357" i="24"/>
  <c r="O358" i="11"/>
  <c r="J358" i="24"/>
  <c r="O359" i="11" s="1"/>
  <c r="J372" i="24"/>
  <c r="J374" i="24"/>
  <c r="O374" i="11"/>
  <c r="J375" i="24"/>
  <c r="O375" i="11"/>
  <c r="J376" i="24"/>
  <c r="O376" i="11"/>
  <c r="J377" i="24"/>
  <c r="O377" i="11" s="1"/>
  <c r="J359" i="24"/>
  <c r="O360" i="11"/>
  <c r="J360" i="24"/>
  <c r="O361" i="11" s="1"/>
  <c r="J361" i="24"/>
  <c r="O362" i="11"/>
  <c r="J362" i="24"/>
  <c r="O363" i="11"/>
  <c r="J363" i="24"/>
  <c r="O364" i="11"/>
  <c r="J364" i="24"/>
  <c r="O365" i="11"/>
  <c r="J365" i="24"/>
  <c r="O366" i="11"/>
  <c r="J366" i="24"/>
  <c r="O367" i="11"/>
  <c r="J367" i="24"/>
  <c r="O368" i="11"/>
  <c r="J368" i="24"/>
  <c r="O369" i="11" s="1"/>
  <c r="J369" i="24"/>
  <c r="O370" i="11"/>
  <c r="J370" i="24"/>
  <c r="O371" i="11" s="1"/>
  <c r="J378" i="24"/>
  <c r="O378" i="11" s="1"/>
  <c r="J379" i="24"/>
  <c r="O379" i="11" s="1"/>
  <c r="J380" i="24"/>
  <c r="O380" i="11"/>
  <c r="J381" i="24"/>
  <c r="O381" i="11" s="1"/>
  <c r="J382" i="24"/>
  <c r="O382" i="11" s="1"/>
  <c r="J383" i="24"/>
  <c r="O383" i="11" s="1"/>
  <c r="J384" i="24"/>
  <c r="O384" i="11" s="1"/>
  <c r="J385" i="24"/>
  <c r="O385" i="11"/>
  <c r="J386" i="24"/>
  <c r="O386" i="11" s="1"/>
  <c r="J387" i="24"/>
  <c r="O387" i="11"/>
  <c r="J388" i="24"/>
  <c r="O388" i="11" s="1"/>
  <c r="J389" i="24"/>
  <c r="O389" i="11" s="1"/>
  <c r="J390" i="24"/>
  <c r="O390" i="11"/>
  <c r="J391" i="24"/>
  <c r="O391" i="11"/>
  <c r="J392" i="24"/>
  <c r="O392" i="11"/>
  <c r="J394" i="24"/>
  <c r="O394" i="11"/>
  <c r="J395" i="24"/>
  <c r="O395" i="11" s="1"/>
  <c r="J398" i="24"/>
  <c r="O398" i="11" s="1"/>
  <c r="J399" i="24"/>
  <c r="O399" i="11"/>
  <c r="J400" i="24"/>
  <c r="O400" i="11"/>
  <c r="J401" i="24"/>
  <c r="O401" i="11" s="1"/>
  <c r="J402" i="24"/>
  <c r="O402" i="11"/>
  <c r="J406" i="24"/>
  <c r="O406" i="11" s="1"/>
  <c r="J405" i="24"/>
  <c r="O405" i="11" s="1"/>
  <c r="J407" i="24"/>
  <c r="O407" i="11"/>
  <c r="J409" i="24"/>
  <c r="O409" i="11"/>
  <c r="J410" i="24"/>
  <c r="O410" i="11"/>
  <c r="J411" i="24"/>
  <c r="O411" i="11"/>
  <c r="J412" i="24"/>
  <c r="O412" i="11" s="1"/>
  <c r="J413" i="24"/>
  <c r="O413" i="11" s="1"/>
  <c r="J414" i="24"/>
  <c r="O414" i="11"/>
  <c r="C415" i="24"/>
  <c r="D415" i="24"/>
  <c r="E415" i="24"/>
  <c r="F415" i="24"/>
  <c r="G415" i="24"/>
  <c r="H415" i="24"/>
  <c r="I415" i="23"/>
  <c r="D415" i="23"/>
  <c r="J5" i="23"/>
  <c r="N4" i="11" s="1"/>
  <c r="J6" i="23"/>
  <c r="N5" i="11" s="1"/>
  <c r="J7" i="23"/>
  <c r="N6" i="11"/>
  <c r="J8" i="23"/>
  <c r="N7" i="11" s="1"/>
  <c r="J9" i="23"/>
  <c r="N8" i="11" s="1"/>
  <c r="J10" i="23"/>
  <c r="N9" i="11" s="1"/>
  <c r="J11" i="23"/>
  <c r="N10" i="11" s="1"/>
  <c r="J12" i="23"/>
  <c r="N11" i="11" s="1"/>
  <c r="J13" i="23"/>
  <c r="N12" i="11" s="1"/>
  <c r="J14" i="23"/>
  <c r="N13" i="11" s="1"/>
  <c r="J15" i="23"/>
  <c r="N14" i="11"/>
  <c r="J16" i="23"/>
  <c r="N15" i="11" s="1"/>
  <c r="J17" i="23"/>
  <c r="N16" i="11" s="1"/>
  <c r="J18" i="23"/>
  <c r="N17" i="11" s="1"/>
  <c r="J19" i="23"/>
  <c r="N18" i="11"/>
  <c r="J20" i="23"/>
  <c r="N19" i="11" s="1"/>
  <c r="J21" i="23"/>
  <c r="N20" i="11" s="1"/>
  <c r="J22" i="23"/>
  <c r="N21" i="11" s="1"/>
  <c r="J23" i="23"/>
  <c r="N22" i="11" s="1"/>
  <c r="J24" i="23"/>
  <c r="N23" i="11" s="1"/>
  <c r="J25" i="23"/>
  <c r="N24" i="11" s="1"/>
  <c r="J26" i="23"/>
  <c r="N25" i="11" s="1"/>
  <c r="J27" i="23"/>
  <c r="N26" i="11"/>
  <c r="J28" i="23"/>
  <c r="N27" i="11" s="1"/>
  <c r="J29" i="23"/>
  <c r="N28" i="11" s="1"/>
  <c r="J31" i="23"/>
  <c r="N30" i="11" s="1"/>
  <c r="J32" i="23"/>
  <c r="N31" i="11"/>
  <c r="J33" i="23"/>
  <c r="N32" i="11" s="1"/>
  <c r="J34" i="23"/>
  <c r="N33" i="11" s="1"/>
  <c r="J35" i="23"/>
  <c r="N34" i="11" s="1"/>
  <c r="J36" i="23"/>
  <c r="N35" i="11" s="1"/>
  <c r="J37" i="23"/>
  <c r="N36" i="11" s="1"/>
  <c r="J38" i="23"/>
  <c r="N37" i="11" s="1"/>
  <c r="J39" i="23"/>
  <c r="N38" i="11" s="1"/>
  <c r="J40" i="23"/>
  <c r="N39" i="11"/>
  <c r="J41" i="23"/>
  <c r="N40" i="11" s="1"/>
  <c r="J42" i="23"/>
  <c r="N41" i="11" s="1"/>
  <c r="J43" i="23"/>
  <c r="N42" i="11" s="1"/>
  <c r="J44" i="23"/>
  <c r="N43" i="11"/>
  <c r="J45" i="23"/>
  <c r="N44" i="11" s="1"/>
  <c r="J46" i="23"/>
  <c r="N45" i="11" s="1"/>
  <c r="J47" i="23"/>
  <c r="N46" i="11" s="1"/>
  <c r="J48" i="23"/>
  <c r="N47" i="11" s="1"/>
  <c r="J49" i="23"/>
  <c r="N48" i="11" s="1"/>
  <c r="J50" i="23"/>
  <c r="N49" i="11" s="1"/>
  <c r="J51" i="23"/>
  <c r="N50" i="11" s="1"/>
  <c r="J52" i="23"/>
  <c r="N51" i="11"/>
  <c r="J53" i="23"/>
  <c r="N52" i="11" s="1"/>
  <c r="J54" i="23"/>
  <c r="N53" i="11" s="1"/>
  <c r="J55" i="23"/>
  <c r="N54" i="11" s="1"/>
  <c r="J56" i="23"/>
  <c r="N55" i="11"/>
  <c r="J57" i="23"/>
  <c r="N56" i="11" s="1"/>
  <c r="J58" i="23"/>
  <c r="N57" i="11" s="1"/>
  <c r="J59" i="23"/>
  <c r="N58" i="11" s="1"/>
  <c r="J60" i="23"/>
  <c r="N59" i="11" s="1"/>
  <c r="J61" i="23"/>
  <c r="N60" i="11" s="1"/>
  <c r="J62" i="23"/>
  <c r="N61" i="11" s="1"/>
  <c r="J63" i="23"/>
  <c r="N62" i="11" s="1"/>
  <c r="J64" i="23"/>
  <c r="N63" i="11"/>
  <c r="J65" i="23"/>
  <c r="N64" i="11" s="1"/>
  <c r="J66" i="23"/>
  <c r="N65" i="11" s="1"/>
  <c r="J67" i="23"/>
  <c r="N66" i="11" s="1"/>
  <c r="J68" i="23"/>
  <c r="N67" i="11"/>
  <c r="J69" i="23"/>
  <c r="N68" i="11" s="1"/>
  <c r="J70" i="23"/>
  <c r="N69" i="11" s="1"/>
  <c r="J72" i="23"/>
  <c r="N71" i="11" s="1"/>
  <c r="J73" i="23"/>
  <c r="N72" i="11" s="1"/>
  <c r="J74" i="23"/>
  <c r="N73" i="11" s="1"/>
  <c r="J75" i="23"/>
  <c r="N74" i="11" s="1"/>
  <c r="J76" i="23"/>
  <c r="N75" i="11" s="1"/>
  <c r="J77" i="23"/>
  <c r="N76" i="11"/>
  <c r="J78" i="23"/>
  <c r="N77" i="11" s="1"/>
  <c r="J79" i="23"/>
  <c r="N78" i="11" s="1"/>
  <c r="J80" i="23"/>
  <c r="N79" i="11" s="1"/>
  <c r="J81" i="23"/>
  <c r="N80" i="11"/>
  <c r="J82" i="23"/>
  <c r="N81" i="11" s="1"/>
  <c r="J83" i="23"/>
  <c r="N82" i="11" s="1"/>
  <c r="J84" i="23"/>
  <c r="N83" i="11" s="1"/>
  <c r="J85" i="23"/>
  <c r="N84" i="11" s="1"/>
  <c r="J86" i="23"/>
  <c r="N85" i="11" s="1"/>
  <c r="J87" i="23"/>
  <c r="N86" i="11" s="1"/>
  <c r="J88" i="23"/>
  <c r="N87" i="11" s="1"/>
  <c r="J89" i="23"/>
  <c r="N88" i="11"/>
  <c r="J90" i="23"/>
  <c r="N89" i="11" s="1"/>
  <c r="J91" i="23"/>
  <c r="N90" i="11" s="1"/>
  <c r="J92" i="23"/>
  <c r="N91" i="11" s="1"/>
  <c r="J93" i="23"/>
  <c r="N92" i="11"/>
  <c r="J94" i="23"/>
  <c r="N93" i="11" s="1"/>
  <c r="J95" i="23"/>
  <c r="N94" i="11" s="1"/>
  <c r="J96" i="23"/>
  <c r="N95" i="11" s="1"/>
  <c r="J97" i="23"/>
  <c r="N96" i="11" s="1"/>
  <c r="J98" i="23"/>
  <c r="N97" i="11" s="1"/>
  <c r="J99" i="23"/>
  <c r="N98" i="11" s="1"/>
  <c r="J100" i="23"/>
  <c r="N99" i="11" s="1"/>
  <c r="J101" i="23"/>
  <c r="N100" i="11"/>
  <c r="J102" i="23"/>
  <c r="N101" i="11" s="1"/>
  <c r="J103" i="23"/>
  <c r="N102" i="11" s="1"/>
  <c r="J104" i="23"/>
  <c r="N103" i="11" s="1"/>
  <c r="J105" i="23"/>
  <c r="N104" i="11"/>
  <c r="J106" i="23"/>
  <c r="N105" i="11" s="1"/>
  <c r="J107" i="23"/>
  <c r="N106" i="11" s="1"/>
  <c r="J108" i="23"/>
  <c r="N107" i="11" s="1"/>
  <c r="J109" i="23"/>
  <c r="N108" i="11" s="1"/>
  <c r="J110" i="23"/>
  <c r="N109" i="11" s="1"/>
  <c r="J111" i="23"/>
  <c r="N110" i="11" s="1"/>
  <c r="J112" i="23"/>
  <c r="N111" i="11" s="1"/>
  <c r="J113" i="23"/>
  <c r="N112" i="11"/>
  <c r="J114" i="23"/>
  <c r="N113" i="11" s="1"/>
  <c r="J115" i="23"/>
  <c r="N114" i="11" s="1"/>
  <c r="J116" i="23"/>
  <c r="N115" i="11" s="1"/>
  <c r="J117" i="23"/>
  <c r="N116" i="11"/>
  <c r="J118" i="23"/>
  <c r="N117" i="11" s="1"/>
  <c r="J119" i="23"/>
  <c r="N118" i="11" s="1"/>
  <c r="J120" i="23"/>
  <c r="N119" i="11" s="1"/>
  <c r="J121" i="23"/>
  <c r="N120" i="11" s="1"/>
  <c r="J122" i="23"/>
  <c r="N121" i="11" s="1"/>
  <c r="J123" i="23"/>
  <c r="N122" i="11" s="1"/>
  <c r="J124" i="23"/>
  <c r="N123" i="11" s="1"/>
  <c r="J125" i="23"/>
  <c r="N124" i="11"/>
  <c r="J126" i="23"/>
  <c r="J127" i="23"/>
  <c r="N125" i="11" s="1"/>
  <c r="J128" i="23"/>
  <c r="N126" i="11" s="1"/>
  <c r="J129" i="23"/>
  <c r="N127" i="11" s="1"/>
  <c r="J130" i="23"/>
  <c r="N128" i="11"/>
  <c r="J131" i="23"/>
  <c r="N129" i="11" s="1"/>
  <c r="J132" i="23"/>
  <c r="N130" i="11" s="1"/>
  <c r="J133" i="23"/>
  <c r="N131" i="11" s="1"/>
  <c r="J134" i="23"/>
  <c r="N132" i="11"/>
  <c r="J135" i="23"/>
  <c r="N133" i="11" s="1"/>
  <c r="J136" i="23"/>
  <c r="N134" i="11"/>
  <c r="J137" i="23"/>
  <c r="N135" i="11" s="1"/>
  <c r="J138" i="23"/>
  <c r="N136" i="11" s="1"/>
  <c r="J139" i="23"/>
  <c r="N137" i="11" s="1"/>
  <c r="J140" i="23"/>
  <c r="N138" i="11"/>
  <c r="J141" i="23"/>
  <c r="N139" i="11" s="1"/>
  <c r="J142" i="23"/>
  <c r="N140" i="11" s="1"/>
  <c r="J143" i="23"/>
  <c r="N141" i="11" s="1"/>
  <c r="J144" i="23"/>
  <c r="N142" i="11" s="1"/>
  <c r="J145" i="23"/>
  <c r="N143" i="11" s="1"/>
  <c r="J146" i="23"/>
  <c r="N144" i="11" s="1"/>
  <c r="J147" i="23"/>
  <c r="N145" i="11" s="1"/>
  <c r="J148" i="23"/>
  <c r="N146" i="11"/>
  <c r="J149" i="23"/>
  <c r="N147" i="11" s="1"/>
  <c r="J150" i="23"/>
  <c r="N148" i="11" s="1"/>
  <c r="J151" i="23"/>
  <c r="N149" i="11" s="1"/>
  <c r="J152" i="23"/>
  <c r="N150" i="11" s="1"/>
  <c r="J153" i="23"/>
  <c r="N151" i="11" s="1"/>
  <c r="J154" i="23"/>
  <c r="N152" i="11"/>
  <c r="J155" i="23"/>
  <c r="N153" i="11" s="1"/>
  <c r="J156" i="23"/>
  <c r="N154" i="11" s="1"/>
  <c r="J157" i="23"/>
  <c r="N155" i="11" s="1"/>
  <c r="J158" i="23"/>
  <c r="N156" i="11" s="1"/>
  <c r="J159" i="23"/>
  <c r="N157" i="11" s="1"/>
  <c r="J160" i="23"/>
  <c r="N158" i="11"/>
  <c r="J161" i="23"/>
  <c r="N159" i="11" s="1"/>
  <c r="J162" i="23"/>
  <c r="N160" i="11" s="1"/>
  <c r="J163" i="23"/>
  <c r="N161" i="11" s="1"/>
  <c r="J164" i="23"/>
  <c r="N162" i="11"/>
  <c r="J165" i="23"/>
  <c r="N163" i="11" s="1"/>
  <c r="J166" i="23"/>
  <c r="N164" i="11"/>
  <c r="J167" i="23"/>
  <c r="N165" i="11" s="1"/>
  <c r="J168" i="23"/>
  <c r="N166" i="11" s="1"/>
  <c r="J169" i="23"/>
  <c r="N167" i="11" s="1"/>
  <c r="J170" i="23"/>
  <c r="N168" i="11"/>
  <c r="J171" i="23"/>
  <c r="N169" i="11" s="1"/>
  <c r="J172" i="23"/>
  <c r="N171" i="11" s="1"/>
  <c r="J173" i="23"/>
  <c r="N172" i="11" s="1"/>
  <c r="J174" i="23"/>
  <c r="N173" i="11" s="1"/>
  <c r="J175" i="23"/>
  <c r="N174" i="11" s="1"/>
  <c r="J176" i="23"/>
  <c r="N175" i="11" s="1"/>
  <c r="J177" i="23"/>
  <c r="N176" i="11" s="1"/>
  <c r="J178" i="23"/>
  <c r="N177" i="11"/>
  <c r="J179" i="23"/>
  <c r="N178" i="11" s="1"/>
  <c r="J180" i="23"/>
  <c r="N179" i="11" s="1"/>
  <c r="J181" i="23"/>
  <c r="N180" i="11" s="1"/>
  <c r="J182" i="23"/>
  <c r="N181" i="11" s="1"/>
  <c r="J183" i="23"/>
  <c r="N182" i="11" s="1"/>
  <c r="J184" i="23"/>
  <c r="N183" i="11"/>
  <c r="J185" i="23"/>
  <c r="N184" i="11" s="1"/>
  <c r="J186" i="23"/>
  <c r="N185" i="11" s="1"/>
  <c r="J187" i="23"/>
  <c r="N186" i="11" s="1"/>
  <c r="J188" i="23"/>
  <c r="N187" i="11" s="1"/>
  <c r="J189" i="23"/>
  <c r="N188" i="11" s="1"/>
  <c r="J190" i="23"/>
  <c r="N189" i="11"/>
  <c r="J191" i="23"/>
  <c r="N190" i="11" s="1"/>
  <c r="J192" i="23"/>
  <c r="N191" i="11" s="1"/>
  <c r="J193" i="23"/>
  <c r="N192" i="11" s="1"/>
  <c r="J194" i="23"/>
  <c r="N193" i="11"/>
  <c r="J195" i="23"/>
  <c r="N194" i="11" s="1"/>
  <c r="J196" i="23"/>
  <c r="N195" i="11"/>
  <c r="J197" i="23"/>
  <c r="N196" i="11" s="1"/>
  <c r="J198" i="23"/>
  <c r="N198" i="11" s="1"/>
  <c r="J199" i="23"/>
  <c r="N199" i="11" s="1"/>
  <c r="J200" i="23"/>
  <c r="N200" i="11"/>
  <c r="J201" i="23"/>
  <c r="N201" i="11" s="1"/>
  <c r="J202" i="23"/>
  <c r="N202" i="11" s="1"/>
  <c r="J203" i="23"/>
  <c r="N203" i="11" s="1"/>
  <c r="J204" i="23"/>
  <c r="N204" i="11" s="1"/>
  <c r="J205" i="23"/>
  <c r="N205" i="11" s="1"/>
  <c r="J206" i="23"/>
  <c r="N206" i="11" s="1"/>
  <c r="J209" i="23"/>
  <c r="N209" i="11" s="1"/>
  <c r="J210" i="23"/>
  <c r="N210" i="11"/>
  <c r="J211" i="23"/>
  <c r="N211" i="11" s="1"/>
  <c r="J212" i="23"/>
  <c r="N212" i="11" s="1"/>
  <c r="J213" i="23"/>
  <c r="N213" i="11" s="1"/>
  <c r="J214" i="23"/>
  <c r="N214" i="11" s="1"/>
  <c r="J215" i="23"/>
  <c r="N215" i="11" s="1"/>
  <c r="J216" i="23"/>
  <c r="N216" i="11"/>
  <c r="J217" i="23"/>
  <c r="N217" i="11" s="1"/>
  <c r="J218" i="23"/>
  <c r="N218" i="11" s="1"/>
  <c r="J219" i="23"/>
  <c r="N219" i="11" s="1"/>
  <c r="J221" i="23"/>
  <c r="N221" i="11" s="1"/>
  <c r="J222" i="23"/>
  <c r="N222" i="11" s="1"/>
  <c r="J223" i="23"/>
  <c r="N223" i="11"/>
  <c r="J224" i="23"/>
  <c r="N224" i="11" s="1"/>
  <c r="J225" i="23"/>
  <c r="N225" i="11" s="1"/>
  <c r="J226" i="23"/>
  <c r="N226" i="11" s="1"/>
  <c r="J227" i="23"/>
  <c r="N227" i="11"/>
  <c r="J228" i="23"/>
  <c r="N228" i="11" s="1"/>
  <c r="J229" i="23"/>
  <c r="N229" i="11"/>
  <c r="J230" i="23"/>
  <c r="N230" i="11" s="1"/>
  <c r="J231" i="23"/>
  <c r="N231" i="11" s="1"/>
  <c r="J232" i="23"/>
  <c r="N232" i="11" s="1"/>
  <c r="J233" i="23"/>
  <c r="N233" i="11"/>
  <c r="J234" i="23"/>
  <c r="N234" i="11" s="1"/>
  <c r="J235" i="23"/>
  <c r="N235" i="11" s="1"/>
  <c r="J236" i="23"/>
  <c r="N236" i="11" s="1"/>
  <c r="J237" i="23"/>
  <c r="N237" i="11" s="1"/>
  <c r="J238" i="23"/>
  <c r="N238" i="11" s="1"/>
  <c r="J239" i="23"/>
  <c r="N239" i="11" s="1"/>
  <c r="J240" i="23"/>
  <c r="N240" i="11" s="1"/>
  <c r="J241" i="23"/>
  <c r="N241" i="11"/>
  <c r="J242" i="23"/>
  <c r="N242" i="11" s="1"/>
  <c r="J243" i="23"/>
  <c r="N243" i="11" s="1"/>
  <c r="J244" i="23"/>
  <c r="N244" i="11" s="1"/>
  <c r="J245" i="23"/>
  <c r="N245" i="11" s="1"/>
  <c r="J246" i="23"/>
  <c r="N246" i="11" s="1"/>
  <c r="J247" i="23"/>
  <c r="N247" i="11"/>
  <c r="J248" i="23"/>
  <c r="N248" i="11" s="1"/>
  <c r="J249" i="23"/>
  <c r="N249" i="11" s="1"/>
  <c r="J250" i="23"/>
  <c r="N250" i="11" s="1"/>
  <c r="J251" i="23"/>
  <c r="N251" i="11" s="1"/>
  <c r="J252" i="23"/>
  <c r="N252" i="11" s="1"/>
  <c r="J253" i="23"/>
  <c r="N253" i="11"/>
  <c r="J254" i="23"/>
  <c r="N254" i="11" s="1"/>
  <c r="J255" i="23"/>
  <c r="N255" i="11" s="1"/>
  <c r="J256" i="23"/>
  <c r="N256" i="11" s="1"/>
  <c r="J257" i="23"/>
  <c r="N257" i="11"/>
  <c r="J258" i="23"/>
  <c r="N258" i="11" s="1"/>
  <c r="J259" i="23"/>
  <c r="N259" i="11"/>
  <c r="J260" i="23"/>
  <c r="N260" i="11" s="1"/>
  <c r="J261" i="23"/>
  <c r="N261" i="11" s="1"/>
  <c r="J262" i="23"/>
  <c r="N262" i="11" s="1"/>
  <c r="J263" i="23"/>
  <c r="N263" i="11"/>
  <c r="J264" i="23"/>
  <c r="N264" i="11" s="1"/>
  <c r="J265" i="23"/>
  <c r="N265" i="11" s="1"/>
  <c r="J266" i="23"/>
  <c r="N266" i="11" s="1"/>
  <c r="J267" i="23"/>
  <c r="N267" i="11" s="1"/>
  <c r="J268" i="23"/>
  <c r="N268" i="11" s="1"/>
  <c r="J269" i="23"/>
  <c r="N269" i="11" s="1"/>
  <c r="J270" i="23"/>
  <c r="N270" i="11" s="1"/>
  <c r="J271" i="23"/>
  <c r="N271" i="11"/>
  <c r="J272" i="23"/>
  <c r="N272" i="11" s="1"/>
  <c r="J273" i="23"/>
  <c r="N273" i="11" s="1"/>
  <c r="J274" i="23"/>
  <c r="N274" i="11" s="1"/>
  <c r="J275" i="23"/>
  <c r="N275" i="11" s="1"/>
  <c r="J276" i="23"/>
  <c r="N276" i="11" s="1"/>
  <c r="J277" i="23"/>
  <c r="N277" i="11"/>
  <c r="J278" i="23"/>
  <c r="N278" i="11" s="1"/>
  <c r="J279" i="23"/>
  <c r="N279" i="11" s="1"/>
  <c r="J280" i="23"/>
  <c r="N280" i="11" s="1"/>
  <c r="J281" i="23"/>
  <c r="N281" i="11" s="1"/>
  <c r="J282" i="23"/>
  <c r="N282" i="11" s="1"/>
  <c r="J283" i="23"/>
  <c r="N283" i="11"/>
  <c r="J284" i="23"/>
  <c r="N284" i="11" s="1"/>
  <c r="J285" i="23"/>
  <c r="N285" i="11" s="1"/>
  <c r="J286" i="23"/>
  <c r="N286" i="11" s="1"/>
  <c r="J287" i="23"/>
  <c r="N287" i="11"/>
  <c r="J288" i="23"/>
  <c r="N288" i="11" s="1"/>
  <c r="J289" i="23"/>
  <c r="N289" i="11"/>
  <c r="J291" i="23"/>
  <c r="N291" i="11" s="1"/>
  <c r="J292" i="23"/>
  <c r="N292" i="11" s="1"/>
  <c r="J293" i="23"/>
  <c r="N293" i="11" s="1"/>
  <c r="J294" i="23"/>
  <c r="N294" i="11"/>
  <c r="J295" i="23"/>
  <c r="N295" i="11" s="1"/>
  <c r="J296" i="23"/>
  <c r="N296" i="11" s="1"/>
  <c r="J297" i="23"/>
  <c r="N297" i="11" s="1"/>
  <c r="J298" i="23"/>
  <c r="N298" i="11" s="1"/>
  <c r="J299" i="23"/>
  <c r="N299" i="11" s="1"/>
  <c r="J300" i="23"/>
  <c r="N300" i="11" s="1"/>
  <c r="J301" i="23"/>
  <c r="N301" i="11" s="1"/>
  <c r="J302" i="23"/>
  <c r="N302" i="11"/>
  <c r="J303" i="23"/>
  <c r="N303" i="11" s="1"/>
  <c r="J304" i="23"/>
  <c r="N304" i="11" s="1"/>
  <c r="J305" i="23"/>
  <c r="N305" i="11" s="1"/>
  <c r="J306" i="23"/>
  <c r="N306" i="11" s="1"/>
  <c r="J307" i="23"/>
  <c r="N308" i="11" s="1"/>
  <c r="J308" i="23"/>
  <c r="N309" i="11"/>
  <c r="J309" i="23"/>
  <c r="N310" i="11" s="1"/>
  <c r="J311" i="23"/>
  <c r="N312" i="11" s="1"/>
  <c r="J310" i="23"/>
  <c r="N311" i="11" s="1"/>
  <c r="J312" i="23"/>
  <c r="N313" i="11" s="1"/>
  <c r="J313" i="23"/>
  <c r="N314" i="11" s="1"/>
  <c r="J314" i="23"/>
  <c r="N315" i="11"/>
  <c r="J315" i="23"/>
  <c r="N316" i="11" s="1"/>
  <c r="J316" i="23"/>
  <c r="N317" i="11" s="1"/>
  <c r="J317" i="23"/>
  <c r="N318" i="11" s="1"/>
  <c r="J318" i="23"/>
  <c r="N319" i="11"/>
  <c r="J319" i="23"/>
  <c r="N320" i="11" s="1"/>
  <c r="J320" i="23"/>
  <c r="N321" i="11"/>
  <c r="J321" i="23"/>
  <c r="N322" i="11" s="1"/>
  <c r="J322" i="23"/>
  <c r="N323" i="11" s="1"/>
  <c r="J323" i="23"/>
  <c r="N324" i="11" s="1"/>
  <c r="J324" i="23"/>
  <c r="N325" i="11"/>
  <c r="J325" i="23"/>
  <c r="N326" i="11" s="1"/>
  <c r="J326" i="23"/>
  <c r="N327" i="11" s="1"/>
  <c r="J327" i="23"/>
  <c r="N328" i="11" s="1"/>
  <c r="J328" i="23"/>
  <c r="N329" i="11" s="1"/>
  <c r="J329" i="23"/>
  <c r="N330" i="11" s="1"/>
  <c r="J330" i="23"/>
  <c r="N331" i="11" s="1"/>
  <c r="J334" i="23"/>
  <c r="N335" i="11" s="1"/>
  <c r="J333" i="23"/>
  <c r="N334" i="11"/>
  <c r="J331" i="23"/>
  <c r="N332" i="11" s="1"/>
  <c r="J332" i="23"/>
  <c r="N333" i="11" s="1"/>
  <c r="J335" i="23"/>
  <c r="N336" i="11" s="1"/>
  <c r="J336" i="23"/>
  <c r="N337" i="11" s="1"/>
  <c r="J337" i="23"/>
  <c r="N338" i="11" s="1"/>
  <c r="J338" i="23"/>
  <c r="N339" i="11"/>
  <c r="J339" i="23"/>
  <c r="N340" i="11" s="1"/>
  <c r="J340" i="23"/>
  <c r="N341" i="11" s="1"/>
  <c r="J341" i="23"/>
  <c r="N342" i="11" s="1"/>
  <c r="J342" i="23"/>
  <c r="N343" i="11" s="1"/>
  <c r="J343" i="23"/>
  <c r="N344" i="11" s="1"/>
  <c r="J344" i="23"/>
  <c r="N345" i="11"/>
  <c r="J345" i="23"/>
  <c r="N346" i="11" s="1"/>
  <c r="J346" i="23"/>
  <c r="N347" i="11" s="1"/>
  <c r="J347" i="23"/>
  <c r="N348" i="11" s="1"/>
  <c r="J348" i="23"/>
  <c r="N349" i="11"/>
  <c r="J349" i="23"/>
  <c r="N350" i="11" s="1"/>
  <c r="J350" i="23"/>
  <c r="N351" i="11"/>
  <c r="J351" i="23"/>
  <c r="N352" i="11" s="1"/>
  <c r="J352" i="23"/>
  <c r="N353" i="11" s="1"/>
  <c r="J353" i="23"/>
  <c r="N354" i="11" s="1"/>
  <c r="J354" i="23"/>
  <c r="N355" i="11"/>
  <c r="J355" i="23"/>
  <c r="N356" i="11" s="1"/>
  <c r="J356" i="23"/>
  <c r="N357" i="11" s="1"/>
  <c r="J357" i="23"/>
  <c r="N358" i="11" s="1"/>
  <c r="J358" i="23"/>
  <c r="N359" i="11" s="1"/>
  <c r="J372" i="23"/>
  <c r="J373" i="23"/>
  <c r="N373" i="11" s="1"/>
  <c r="J374" i="23"/>
  <c r="N374" i="11"/>
  <c r="J375" i="23"/>
  <c r="N375" i="11"/>
  <c r="J376" i="23"/>
  <c r="N376" i="11"/>
  <c r="J377" i="23"/>
  <c r="N377" i="11"/>
  <c r="J359" i="23"/>
  <c r="N360" i="11" s="1"/>
  <c r="J360" i="23"/>
  <c r="N361" i="11" s="1"/>
  <c r="J361" i="23"/>
  <c r="N362" i="11"/>
  <c r="J362" i="23"/>
  <c r="N363" i="11" s="1"/>
  <c r="J363" i="23"/>
  <c r="N364" i="11" s="1"/>
  <c r="J364" i="23"/>
  <c r="N365" i="11"/>
  <c r="J365" i="23"/>
  <c r="N366" i="11" s="1"/>
  <c r="J366" i="23"/>
  <c r="N367" i="11" s="1"/>
  <c r="J367" i="23"/>
  <c r="N368" i="11"/>
  <c r="J368" i="23"/>
  <c r="N369" i="11"/>
  <c r="J369" i="23"/>
  <c r="N370" i="11" s="1"/>
  <c r="J370" i="23"/>
  <c r="N371" i="11"/>
  <c r="J371" i="23"/>
  <c r="N372" i="11" s="1"/>
  <c r="J378" i="23"/>
  <c r="N378" i="11" s="1"/>
  <c r="J379" i="23"/>
  <c r="N379" i="11"/>
  <c r="J380" i="23"/>
  <c r="N380" i="11" s="1"/>
  <c r="J381" i="23"/>
  <c r="N381" i="11" s="1"/>
  <c r="J382" i="23"/>
  <c r="N382" i="11"/>
  <c r="J383" i="23"/>
  <c r="N383" i="11" s="1"/>
  <c r="J384" i="23"/>
  <c r="N384" i="11" s="1"/>
  <c r="J385" i="23"/>
  <c r="N385" i="11"/>
  <c r="J386" i="23"/>
  <c r="N386" i="11"/>
  <c r="J387" i="23"/>
  <c r="N387" i="11"/>
  <c r="J388" i="23"/>
  <c r="N388" i="11"/>
  <c r="J389" i="23"/>
  <c r="N389" i="11" s="1"/>
  <c r="J390" i="23"/>
  <c r="N390" i="11" s="1"/>
  <c r="J391" i="23"/>
  <c r="N391" i="11"/>
  <c r="J392" i="23"/>
  <c r="N392" i="11" s="1"/>
  <c r="J393" i="23"/>
  <c r="N393" i="11" s="1"/>
  <c r="J394" i="23"/>
  <c r="N394" i="11"/>
  <c r="J395" i="23"/>
  <c r="N395" i="11" s="1"/>
  <c r="J396" i="23"/>
  <c r="N396" i="11" s="1"/>
  <c r="J397" i="23"/>
  <c r="N397" i="11" s="1"/>
  <c r="J398" i="23"/>
  <c r="N398" i="11"/>
  <c r="J399" i="23"/>
  <c r="N399" i="11" s="1"/>
  <c r="J400" i="23"/>
  <c r="N400" i="11" s="1"/>
  <c r="J401" i="23"/>
  <c r="N401" i="11" s="1"/>
  <c r="J402" i="23"/>
  <c r="N402" i="11" s="1"/>
  <c r="J403" i="23"/>
  <c r="N403" i="11"/>
  <c r="J404" i="23"/>
  <c r="N404" i="11" s="1"/>
  <c r="J406" i="23"/>
  <c r="N406" i="11" s="1"/>
  <c r="J405" i="23"/>
  <c r="N405" i="11"/>
  <c r="J407" i="23"/>
  <c r="N407" i="11" s="1"/>
  <c r="J408" i="23"/>
  <c r="N408" i="11" s="1"/>
  <c r="J409" i="23"/>
  <c r="N409" i="11"/>
  <c r="J410" i="23"/>
  <c r="N410" i="11" s="1"/>
  <c r="J411" i="23"/>
  <c r="N411" i="11"/>
  <c r="J412" i="23"/>
  <c r="N412" i="11" s="1"/>
  <c r="J413" i="23"/>
  <c r="N413" i="11" s="1"/>
  <c r="J414" i="23"/>
  <c r="N414" i="11" s="1"/>
  <c r="C415" i="23"/>
  <c r="E415" i="23"/>
  <c r="F415" i="23"/>
  <c r="G415" i="23"/>
  <c r="H415" i="23"/>
  <c r="J27" i="15"/>
  <c r="G26" i="11" s="1"/>
  <c r="J256" i="15"/>
  <c r="G256" i="11" s="1"/>
  <c r="J5" i="15"/>
  <c r="G4" i="11" s="1"/>
  <c r="J143" i="15"/>
  <c r="G141" i="11" s="1"/>
  <c r="J6" i="15"/>
  <c r="G5" i="11" s="1"/>
  <c r="J365" i="15"/>
  <c r="G366" i="11"/>
  <c r="J7" i="15"/>
  <c r="G6" i="11" s="1"/>
  <c r="J74" i="15"/>
  <c r="G73" i="11" s="1"/>
  <c r="J8" i="15"/>
  <c r="G7" i="11" s="1"/>
  <c r="J187" i="15"/>
  <c r="G186" i="11" s="1"/>
  <c r="J9" i="15"/>
  <c r="G8" i="11" s="1"/>
  <c r="J103" i="15"/>
  <c r="G102" i="11"/>
  <c r="J10" i="15"/>
  <c r="G9" i="11" s="1"/>
  <c r="J254" i="15"/>
  <c r="G254" i="11" s="1"/>
  <c r="J11" i="15"/>
  <c r="G10" i="11" s="1"/>
  <c r="J88" i="15"/>
  <c r="G87" i="11" s="1"/>
  <c r="J12" i="15"/>
  <c r="G11" i="11" s="1"/>
  <c r="J13" i="15"/>
  <c r="G12" i="11"/>
  <c r="J156" i="15"/>
  <c r="G154" i="11" s="1"/>
  <c r="J14" i="15"/>
  <c r="G13" i="11" s="1"/>
  <c r="J91" i="15"/>
  <c r="G90" i="11" s="1"/>
  <c r="J15" i="15"/>
  <c r="G14" i="11" s="1"/>
  <c r="J269" i="15"/>
  <c r="G269" i="11" s="1"/>
  <c r="J16" i="15"/>
  <c r="G15" i="11" s="1"/>
  <c r="J337" i="15"/>
  <c r="G338" i="11" s="1"/>
  <c r="J202" i="15"/>
  <c r="G202" i="11" s="1"/>
  <c r="J17" i="15"/>
  <c r="G16" i="11" s="1"/>
  <c r="J127" i="15"/>
  <c r="G125" i="11" s="1"/>
  <c r="J18" i="15"/>
  <c r="G17" i="11" s="1"/>
  <c r="J203" i="15"/>
  <c r="G203" i="11" s="1"/>
  <c r="J19" i="15"/>
  <c r="G18" i="11" s="1"/>
  <c r="J92" i="15"/>
  <c r="G91" i="11" s="1"/>
  <c r="J20" i="15"/>
  <c r="G19" i="11" s="1"/>
  <c r="J338" i="15"/>
  <c r="G339" i="11" s="1"/>
  <c r="J21" i="15"/>
  <c r="G20" i="11" s="1"/>
  <c r="J144" i="15"/>
  <c r="G142" i="11"/>
  <c r="J22" i="15"/>
  <c r="G21" i="11" s="1"/>
  <c r="J204" i="15"/>
  <c r="G204" i="11" s="1"/>
  <c r="J23" i="15"/>
  <c r="G22" i="11" s="1"/>
  <c r="J255" i="15"/>
  <c r="G255" i="11" s="1"/>
  <c r="J24" i="15"/>
  <c r="G23" i="11" s="1"/>
  <c r="J111" i="15"/>
  <c r="G110" i="11"/>
  <c r="J25" i="15"/>
  <c r="G24" i="11" s="1"/>
  <c r="J270" i="15"/>
  <c r="G270" i="11" s="1"/>
  <c r="J26" i="15"/>
  <c r="G25" i="11" s="1"/>
  <c r="J313" i="15"/>
  <c r="G314" i="11" s="1"/>
  <c r="J28" i="15"/>
  <c r="G27" i="11" s="1"/>
  <c r="J314" i="15"/>
  <c r="G315" i="11"/>
  <c r="J29" i="15"/>
  <c r="G28" i="11" s="1"/>
  <c r="J315" i="15"/>
  <c r="G316" i="11" s="1"/>
  <c r="J31" i="15"/>
  <c r="G30" i="11" s="1"/>
  <c r="J316" i="15"/>
  <c r="G317" i="11" s="1"/>
  <c r="J32" i="15"/>
  <c r="G31" i="11" s="1"/>
  <c r="J193" i="15"/>
  <c r="G192" i="11"/>
  <c r="J33" i="15"/>
  <c r="G32" i="11" s="1"/>
  <c r="J98" i="15"/>
  <c r="G97" i="11" s="1"/>
  <c r="J34" i="15"/>
  <c r="G33" i="11" s="1"/>
  <c r="J205" i="15"/>
  <c r="G205" i="11" s="1"/>
  <c r="J35" i="15"/>
  <c r="G34" i="11" s="1"/>
  <c r="J75" i="15"/>
  <c r="G74" i="11"/>
  <c r="J36" i="15"/>
  <c r="G35" i="11" s="1"/>
  <c r="J271" i="15"/>
  <c r="G271" i="11" s="1"/>
  <c r="J37" i="15"/>
  <c r="G36" i="11" s="1"/>
  <c r="J133" i="15"/>
  <c r="G131" i="11" s="1"/>
  <c r="J38" i="15"/>
  <c r="G37" i="11" s="1"/>
  <c r="J170" i="15"/>
  <c r="G168" i="11"/>
  <c r="J39" i="15"/>
  <c r="G38" i="11" s="1"/>
  <c r="J120" i="15"/>
  <c r="G119" i="11" s="1"/>
  <c r="J40" i="15"/>
  <c r="G39" i="11" s="1"/>
  <c r="J272" i="15"/>
  <c r="G272" i="11" s="1"/>
  <c r="J41" i="15"/>
  <c r="G40" i="11" s="1"/>
  <c r="J188" i="15"/>
  <c r="G187" i="11"/>
  <c r="J42" i="15"/>
  <c r="G41" i="11" s="1"/>
  <c r="J189" i="15"/>
  <c r="G188" i="11" s="1"/>
  <c r="J43" i="15"/>
  <c r="G42" i="11" s="1"/>
  <c r="J383" i="15"/>
  <c r="G383" i="11" s="1"/>
  <c r="J44" i="15"/>
  <c r="G43" i="11" s="1"/>
  <c r="J273" i="15"/>
  <c r="G273" i="11"/>
  <c r="J45" i="15"/>
  <c r="G44" i="11" s="1"/>
  <c r="J183" i="15"/>
  <c r="G182" i="11" s="1"/>
  <c r="J46" i="15"/>
  <c r="G45" i="11" s="1"/>
  <c r="J176" i="15"/>
  <c r="G175" i="11" s="1"/>
  <c r="J47" i="15"/>
  <c r="G46" i="11" s="1"/>
  <c r="J48" i="15"/>
  <c r="G47" i="11"/>
  <c r="J125" i="15"/>
  <c r="G124" i="11" s="1"/>
  <c r="J49" i="15"/>
  <c r="G48" i="11" s="1"/>
  <c r="J99" i="15"/>
  <c r="G98" i="11" s="1"/>
  <c r="J50" i="15"/>
  <c r="G49" i="11" s="1"/>
  <c r="J378" i="15"/>
  <c r="G378" i="11" s="1"/>
  <c r="J51" i="15"/>
  <c r="G50" i="11"/>
  <c r="J241" i="15"/>
  <c r="G241" i="11" s="1"/>
  <c r="J52" i="15"/>
  <c r="G51" i="11" s="1"/>
  <c r="J53" i="15"/>
  <c r="G52" i="11" s="1"/>
  <c r="J145" i="15"/>
  <c r="G143" i="11" s="1"/>
  <c r="J54" i="15"/>
  <c r="G53" i="11" s="1"/>
  <c r="J55" i="15"/>
  <c r="G54" i="11"/>
  <c r="J171" i="15"/>
  <c r="G169" i="11" s="1"/>
  <c r="J56" i="15"/>
  <c r="G55" i="11" s="1"/>
  <c r="J104" i="15"/>
  <c r="G103" i="11" s="1"/>
  <c r="J57" i="15"/>
  <c r="G56" i="11" s="1"/>
  <c r="J410" i="15"/>
  <c r="G410" i="11" s="1"/>
  <c r="J58" i="15"/>
  <c r="G57" i="11"/>
  <c r="J366" i="15"/>
  <c r="G367" i="11" s="1"/>
  <c r="J59" i="15"/>
  <c r="G58" i="11" s="1"/>
  <c r="J60" i="15"/>
  <c r="G59" i="11" s="1"/>
  <c r="J177" i="15"/>
  <c r="G176" i="11" s="1"/>
  <c r="J61" i="15"/>
  <c r="G60" i="11" s="1"/>
  <c r="J379" i="15"/>
  <c r="G379" i="11"/>
  <c r="J62" i="15"/>
  <c r="G61" i="11" s="1"/>
  <c r="J96" i="15"/>
  <c r="G95" i="11" s="1"/>
  <c r="J63" i="15"/>
  <c r="G62" i="11" s="1"/>
  <c r="J105" i="15"/>
  <c r="G104" i="11"/>
  <c r="J64" i="15"/>
  <c r="G63" i="11" s="1"/>
  <c r="J178" i="15"/>
  <c r="G177" i="11" s="1"/>
  <c r="J65" i="15"/>
  <c r="G64" i="11" s="1"/>
  <c r="J411" i="15"/>
  <c r="G411" i="11" s="1"/>
  <c r="J66" i="15"/>
  <c r="G65" i="11" s="1"/>
  <c r="J244" i="15"/>
  <c r="G244" i="11" s="1"/>
  <c r="J67" i="15"/>
  <c r="G66" i="11" s="1"/>
  <c r="J317" i="15"/>
  <c r="G318" i="11" s="1"/>
  <c r="J68" i="15"/>
  <c r="G67" i="11" s="1"/>
  <c r="J157" i="15"/>
  <c r="G155" i="11" s="1"/>
  <c r="J69" i="15"/>
  <c r="G68" i="11" s="1"/>
  <c r="J123" i="15"/>
  <c r="G122" i="11" s="1"/>
  <c r="J70" i="15"/>
  <c r="G69" i="11" s="1"/>
  <c r="J274" i="15"/>
  <c r="G274" i="11"/>
  <c r="J72" i="15"/>
  <c r="G71" i="11" s="1"/>
  <c r="J73" i="15"/>
  <c r="G72" i="11" s="1"/>
  <c r="J380" i="15"/>
  <c r="G380" i="11" s="1"/>
  <c r="J76" i="15"/>
  <c r="G75" i="11" s="1"/>
  <c r="J77" i="15"/>
  <c r="G76" i="11" s="1"/>
  <c r="J206" i="15"/>
  <c r="G206" i="11"/>
  <c r="J78" i="15"/>
  <c r="G77" i="11" s="1"/>
  <c r="J79" i="15"/>
  <c r="G78" i="11" s="1"/>
  <c r="J146" i="15"/>
  <c r="G144" i="11" s="1"/>
  <c r="J80" i="15"/>
  <c r="G79" i="11"/>
  <c r="J354" i="15"/>
  <c r="G355" i="11" s="1"/>
  <c r="J81" i="15"/>
  <c r="G80" i="11"/>
  <c r="J245" i="15"/>
  <c r="G245" i="11" s="1"/>
  <c r="J82" i="15"/>
  <c r="G81" i="11" s="1"/>
  <c r="J89" i="15"/>
  <c r="G88" i="11" s="1"/>
  <c r="J83" i="15"/>
  <c r="G82" i="11"/>
  <c r="J84" i="15"/>
  <c r="G83" i="11" s="1"/>
  <c r="J307" i="15"/>
  <c r="G308" i="11"/>
  <c r="J85" i="15"/>
  <c r="G84" i="11" s="1"/>
  <c r="J86" i="15"/>
  <c r="G85" i="11" s="1"/>
  <c r="J339" i="15"/>
  <c r="G340" i="11" s="1"/>
  <c r="J87" i="15"/>
  <c r="G86" i="11" s="1"/>
  <c r="J389" i="15"/>
  <c r="G389" i="11" s="1"/>
  <c r="J390" i="15"/>
  <c r="G390" i="11"/>
  <c r="J90" i="15"/>
  <c r="G89" i="11" s="1"/>
  <c r="J391" i="15"/>
  <c r="G391" i="11" s="1"/>
  <c r="J407" i="15"/>
  <c r="G407" i="11" s="1"/>
  <c r="J93" i="15"/>
  <c r="G92" i="11" s="1"/>
  <c r="J392" i="15"/>
  <c r="G392" i="11" s="1"/>
  <c r="J94" i="15"/>
  <c r="G93" i="11"/>
  <c r="J275" i="15"/>
  <c r="G275" i="11" s="1"/>
  <c r="J95" i="15"/>
  <c r="G94" i="11" s="1"/>
  <c r="J393" i="15"/>
  <c r="G393" i="11" s="1"/>
  <c r="J246" i="15"/>
  <c r="G246" i="11" s="1"/>
  <c r="J97" i="15"/>
  <c r="G96" i="11" s="1"/>
  <c r="J340" i="15"/>
  <c r="G341" i="11"/>
  <c r="J318" i="15"/>
  <c r="G319" i="11" s="1"/>
  <c r="J194" i="15"/>
  <c r="G193" i="11" s="1"/>
  <c r="J100" i="15"/>
  <c r="G99" i="11" s="1"/>
  <c r="J341" i="15"/>
  <c r="G342" i="11"/>
  <c r="J101" i="15"/>
  <c r="G100" i="11" s="1"/>
  <c r="J257" i="15"/>
  <c r="G257" i="11"/>
  <c r="J102" i="15"/>
  <c r="G101" i="11" s="1"/>
  <c r="J412" i="15"/>
  <c r="G412" i="11" s="1"/>
  <c r="J394" i="15"/>
  <c r="G394" i="11" s="1"/>
  <c r="J258" i="15"/>
  <c r="G258" i="11"/>
  <c r="J209" i="15"/>
  <c r="G209" i="11" s="1"/>
  <c r="J106" i="15"/>
  <c r="G105" i="11"/>
  <c r="J134" i="15"/>
  <c r="G132" i="11" s="1"/>
  <c r="J107" i="15"/>
  <c r="G106" i="11" s="1"/>
  <c r="J158" i="15"/>
  <c r="G156" i="11" s="1"/>
  <c r="J108" i="15"/>
  <c r="G107" i="11" s="1"/>
  <c r="J109" i="15"/>
  <c r="G108" i="11" s="1"/>
  <c r="J113" i="15"/>
  <c r="G112" i="11"/>
  <c r="J110" i="15"/>
  <c r="G109" i="11" s="1"/>
  <c r="J138" i="15"/>
  <c r="G136" i="11" s="1"/>
  <c r="J242" i="15"/>
  <c r="G242" i="11" s="1"/>
  <c r="J112" i="15"/>
  <c r="G111" i="11" s="1"/>
  <c r="J210" i="15"/>
  <c r="G210" i="11" s="1"/>
  <c r="J114" i="15"/>
  <c r="G113" i="11"/>
  <c r="J115" i="15"/>
  <c r="G114" i="11" s="1"/>
  <c r="J342" i="15"/>
  <c r="G343" i="11" s="1"/>
  <c r="J116" i="15"/>
  <c r="G115" i="11" s="1"/>
  <c r="J172" i="15"/>
  <c r="G171" i="11" s="1"/>
  <c r="J117" i="15"/>
  <c r="G116" i="11" s="1"/>
  <c r="J173" i="15"/>
  <c r="G172" i="11"/>
  <c r="J118" i="15"/>
  <c r="G117" i="11" s="1"/>
  <c r="J375" i="15"/>
  <c r="G375" i="11" s="1"/>
  <c r="J119" i="15"/>
  <c r="G118" i="11" s="1"/>
  <c r="J247" i="15"/>
  <c r="G247" i="11" s="1"/>
  <c r="J121" i="15"/>
  <c r="G120" i="11" s="1"/>
  <c r="J408" i="15"/>
  <c r="G408" i="11"/>
  <c r="J122" i="15"/>
  <c r="G121" i="11" s="1"/>
  <c r="J343" i="15"/>
  <c r="G344" i="11" s="1"/>
  <c r="J159" i="15"/>
  <c r="G157" i="11" s="1"/>
  <c r="J124" i="15"/>
  <c r="G123" i="11"/>
  <c r="J276" i="15"/>
  <c r="G276" i="11" s="1"/>
  <c r="J126" i="15"/>
  <c r="J211" i="15"/>
  <c r="G211" i="11" s="1"/>
  <c r="J128" i="15"/>
  <c r="G126" i="11" s="1"/>
  <c r="J277" i="15"/>
  <c r="G277" i="11" s="1"/>
  <c r="J129" i="15"/>
  <c r="G127" i="11" s="1"/>
  <c r="J147" i="15"/>
  <c r="G145" i="11"/>
  <c r="J130" i="15"/>
  <c r="G128" i="11" s="1"/>
  <c r="J148" i="15"/>
  <c r="G146" i="11" s="1"/>
  <c r="J131" i="15"/>
  <c r="G129" i="11" s="1"/>
  <c r="J132" i="15"/>
  <c r="G130" i="11" s="1"/>
  <c r="J278" i="15"/>
  <c r="G278" i="11" s="1"/>
  <c r="J184" i="15"/>
  <c r="G183" i="11"/>
  <c r="J135" i="15"/>
  <c r="G133" i="11"/>
  <c r="J149" i="15"/>
  <c r="G147" i="11" s="1"/>
  <c r="J136" i="15"/>
  <c r="G134" i="11" s="1"/>
  <c r="J137" i="15"/>
  <c r="G135" i="11" s="1"/>
  <c r="J160" i="15"/>
  <c r="G158" i="11" s="1"/>
  <c r="J359" i="15"/>
  <c r="G360" i="11" s="1"/>
  <c r="J139" i="15"/>
  <c r="G137" i="11"/>
  <c r="J279" i="15"/>
  <c r="G279" i="11" s="1"/>
  <c r="J140" i="15"/>
  <c r="G138" i="11" s="1"/>
  <c r="J319" i="15"/>
  <c r="G320" i="11" s="1"/>
  <c r="J141" i="15"/>
  <c r="G139" i="11" s="1"/>
  <c r="J344" i="15"/>
  <c r="G345" i="11"/>
  <c r="J142" i="15"/>
  <c r="G140" i="11"/>
  <c r="J372" i="15"/>
  <c r="J280" i="15"/>
  <c r="G280" i="11" s="1"/>
  <c r="J212" i="15"/>
  <c r="G212" i="11" s="1"/>
  <c r="J213" i="15"/>
  <c r="G213" i="11"/>
  <c r="J150" i="15"/>
  <c r="G148" i="11"/>
  <c r="J151" i="15"/>
  <c r="G149" i="11" s="1"/>
  <c r="J281" i="15"/>
  <c r="G281" i="11" s="1"/>
  <c r="J152" i="15"/>
  <c r="G150" i="11" s="1"/>
  <c r="J345" i="15"/>
  <c r="G346" i="11" s="1"/>
  <c r="J153" i="15"/>
  <c r="G151" i="11" s="1"/>
  <c r="J346" i="15"/>
  <c r="G347" i="11"/>
  <c r="J154" i="15"/>
  <c r="G152" i="11" s="1"/>
  <c r="J243" i="15"/>
  <c r="G243" i="11"/>
  <c r="J155" i="15"/>
  <c r="G153" i="11" s="1"/>
  <c r="J395" i="15"/>
  <c r="G395" i="11" s="1"/>
  <c r="J190" i="15"/>
  <c r="G189" i="11" s="1"/>
  <c r="J214" i="15"/>
  <c r="G214" i="11"/>
  <c r="J161" i="15"/>
  <c r="G159" i="11" s="1"/>
  <c r="J162" i="15"/>
  <c r="G160" i="11" s="1"/>
  <c r="J282" i="15"/>
  <c r="G282" i="11" s="1"/>
  <c r="J163" i="15"/>
  <c r="G161" i="11" s="1"/>
  <c r="J164" i="15"/>
  <c r="G162" i="11" s="1"/>
  <c r="J215" i="15"/>
  <c r="G215" i="11" s="1"/>
  <c r="J165" i="15"/>
  <c r="G163" i="11" s="1"/>
  <c r="J166" i="15"/>
  <c r="G164" i="11" s="1"/>
  <c r="J167" i="15"/>
  <c r="G165" i="11" s="1"/>
  <c r="J320" i="15"/>
  <c r="G321" i="11" s="1"/>
  <c r="J168" i="15"/>
  <c r="G166" i="11" s="1"/>
  <c r="J321" i="15"/>
  <c r="G322" i="11" s="1"/>
  <c r="J169" i="15"/>
  <c r="G167" i="11" s="1"/>
  <c r="J179" i="15"/>
  <c r="G178" i="11" s="1"/>
  <c r="J355" i="15"/>
  <c r="G356" i="11" s="1"/>
  <c r="J236" i="15"/>
  <c r="G236" i="11" s="1"/>
  <c r="J174" i="15"/>
  <c r="G173" i="11" s="1"/>
  <c r="J175" i="15"/>
  <c r="G174" i="11"/>
  <c r="J360" i="15"/>
  <c r="G361" i="11" s="1"/>
  <c r="J283" i="15"/>
  <c r="G283" i="11" s="1"/>
  <c r="J180" i="15"/>
  <c r="G179" i="11" s="1"/>
  <c r="J284" i="15"/>
  <c r="G284" i="11" s="1"/>
  <c r="J181" i="15"/>
  <c r="G180" i="11" s="1"/>
  <c r="J285" i="15"/>
  <c r="G285" i="11"/>
  <c r="J182" i="15"/>
  <c r="G181" i="11" s="1"/>
  <c r="J198" i="15"/>
  <c r="G198" i="11"/>
  <c r="J322" i="15"/>
  <c r="G323" i="11" s="1"/>
  <c r="J216" i="15"/>
  <c r="G216" i="11" s="1"/>
  <c r="J185" i="15"/>
  <c r="G184" i="11" s="1"/>
  <c r="J237" i="15"/>
  <c r="G237" i="11"/>
  <c r="J186" i="15"/>
  <c r="G185" i="11" s="1"/>
  <c r="J238" i="15"/>
  <c r="G238" i="11" s="1"/>
  <c r="J267" i="15"/>
  <c r="G267" i="11" s="1"/>
  <c r="J191" i="15"/>
  <c r="G190" i="11" s="1"/>
  <c r="J192" i="15"/>
  <c r="G191" i="11" s="1"/>
  <c r="J347" i="15"/>
  <c r="G348" i="11" s="1"/>
  <c r="J259" i="15"/>
  <c r="G259" i="11" s="1"/>
  <c r="J386" i="15"/>
  <c r="G386" i="11" s="1"/>
  <c r="J195" i="15"/>
  <c r="G194" i="11" s="1"/>
  <c r="J196" i="15"/>
  <c r="G195" i="11" s="1"/>
  <c r="J286" i="15"/>
  <c r="G286" i="11" s="1"/>
  <c r="J197" i="15"/>
  <c r="G196" i="11" s="1"/>
  <c r="J348" i="15"/>
  <c r="G349" i="11" s="1"/>
  <c r="J396" i="15"/>
  <c r="G396" i="11" s="1"/>
  <c r="J199" i="15"/>
  <c r="G199" i="11" s="1"/>
  <c r="J367" i="15"/>
  <c r="G368" i="11" s="1"/>
  <c r="J200" i="15"/>
  <c r="G200" i="11" s="1"/>
  <c r="J287" i="15"/>
  <c r="G287" i="11"/>
  <c r="J201" i="15"/>
  <c r="G201" i="11" s="1"/>
  <c r="J349" i="15"/>
  <c r="G350" i="11" s="1"/>
  <c r="J288" i="15"/>
  <c r="G288" i="11" s="1"/>
  <c r="J350" i="15"/>
  <c r="G351" i="11" s="1"/>
  <c r="J289" i="15"/>
  <c r="G289" i="11" s="1"/>
  <c r="J323" i="15"/>
  <c r="G324" i="11"/>
  <c r="J248" i="15"/>
  <c r="G248" i="11" s="1"/>
  <c r="J239" i="15"/>
  <c r="G239" i="11"/>
  <c r="J217" i="15"/>
  <c r="G217" i="11" s="1"/>
  <c r="J218" i="15"/>
  <c r="G218" i="11" s="1"/>
  <c r="J219" i="15"/>
  <c r="G219" i="11" s="1"/>
  <c r="J384" i="15"/>
  <c r="G384" i="11"/>
  <c r="J221" i="15"/>
  <c r="G221" i="11" s="1"/>
  <c r="J222" i="15"/>
  <c r="G222" i="11" s="1"/>
  <c r="J368" i="15"/>
  <c r="G369" i="11" s="1"/>
  <c r="J223" i="15"/>
  <c r="G223" i="11" s="1"/>
  <c r="J224" i="15"/>
  <c r="G224" i="11" s="1"/>
  <c r="J225" i="15"/>
  <c r="G225" i="11" s="1"/>
  <c r="J324" i="15"/>
  <c r="G325" i="11" s="1"/>
  <c r="J226" i="15"/>
  <c r="G226" i="11" s="1"/>
  <c r="J227" i="15"/>
  <c r="G227" i="11" s="1"/>
  <c r="J260" i="15"/>
  <c r="G260" i="11" s="1"/>
  <c r="J228" i="15"/>
  <c r="G228" i="11" s="1"/>
  <c r="J229" i="15"/>
  <c r="G229" i="11" s="1"/>
  <c r="J230" i="15"/>
  <c r="G230" i="11" s="1"/>
  <c r="J291" i="15"/>
  <c r="G291" i="11" s="1"/>
  <c r="J231" i="15"/>
  <c r="G231" i="11" s="1"/>
  <c r="J292" i="15"/>
  <c r="G292" i="11" s="1"/>
  <c r="J232" i="15"/>
  <c r="G232" i="11" s="1"/>
  <c r="J240" i="15"/>
  <c r="G240" i="11"/>
  <c r="J233" i="15"/>
  <c r="G233" i="11" s="1"/>
  <c r="J234" i="15"/>
  <c r="G234" i="11"/>
  <c r="J235" i="15"/>
  <c r="G235" i="11" s="1"/>
  <c r="J249" i="15"/>
  <c r="G249" i="11" s="1"/>
  <c r="J250" i="15"/>
  <c r="G250" i="11" s="1"/>
  <c r="J251" i="15"/>
  <c r="G251" i="11"/>
  <c r="J252" i="15"/>
  <c r="G252" i="11" s="1"/>
  <c r="J253" i="15"/>
  <c r="G253" i="11"/>
  <c r="J361" i="15"/>
  <c r="G362" i="11" s="1"/>
  <c r="J351" i="15"/>
  <c r="G352" i="11" s="1"/>
  <c r="J261" i="15"/>
  <c r="G261" i="11" s="1"/>
  <c r="J262" i="15"/>
  <c r="G262" i="11" s="1"/>
  <c r="J263" i="15"/>
  <c r="G263" i="11" s="1"/>
  <c r="J308" i="15"/>
  <c r="G309" i="11" s="1"/>
  <c r="J264" i="15"/>
  <c r="G264" i="11" s="1"/>
  <c r="J397" i="15"/>
  <c r="G397" i="11" s="1"/>
  <c r="J265" i="15"/>
  <c r="G265" i="11" s="1"/>
  <c r="J266" i="15"/>
  <c r="G266" i="11"/>
  <c r="J268" i="15"/>
  <c r="G268" i="11" s="1"/>
  <c r="J293" i="15"/>
  <c r="G293" i="11" s="1"/>
  <c r="J362" i="15"/>
  <c r="G363" i="11" s="1"/>
  <c r="J325" i="15"/>
  <c r="G326" i="11" s="1"/>
  <c r="J398" i="15"/>
  <c r="G398" i="11" s="1"/>
  <c r="J294" i="15"/>
  <c r="G294" i="11" s="1"/>
  <c r="J326" i="15"/>
  <c r="G327" i="11" s="1"/>
  <c r="J399" i="15"/>
  <c r="G399" i="11"/>
  <c r="J400" i="15"/>
  <c r="G400" i="11" s="1"/>
  <c r="J369" i="15"/>
  <c r="G370" i="11" s="1"/>
  <c r="J295" i="15"/>
  <c r="G295" i="11" s="1"/>
  <c r="J356" i="15"/>
  <c r="G357" i="11"/>
  <c r="J296" i="15"/>
  <c r="G296" i="11" s="1"/>
  <c r="J297" i="15"/>
  <c r="G297" i="11"/>
  <c r="J298" i="15"/>
  <c r="G298" i="11" s="1"/>
  <c r="J299" i="15"/>
  <c r="G299" i="11" s="1"/>
  <c r="J300" i="15"/>
  <c r="G300" i="11" s="1"/>
  <c r="J301" i="15"/>
  <c r="G301" i="11"/>
  <c r="J302" i="15"/>
  <c r="G302" i="11" s="1"/>
  <c r="J303" i="15"/>
  <c r="G303" i="11"/>
  <c r="J304" i="15"/>
  <c r="G304" i="11" s="1"/>
  <c r="J305" i="15"/>
  <c r="G305" i="11" s="1"/>
  <c r="J306" i="15"/>
  <c r="G306" i="11" s="1"/>
  <c r="J409" i="15"/>
  <c r="G409" i="11" s="1"/>
  <c r="J309" i="15"/>
  <c r="G310" i="11" s="1"/>
  <c r="J311" i="15"/>
  <c r="G312" i="11" s="1"/>
  <c r="J310" i="15"/>
  <c r="G311" i="11" s="1"/>
  <c r="J312" i="15"/>
  <c r="G313" i="11" s="1"/>
  <c r="J385" i="15"/>
  <c r="G385" i="11" s="1"/>
  <c r="J401" i="15"/>
  <c r="G401" i="11"/>
  <c r="J327" i="15"/>
  <c r="G328" i="11" s="1"/>
  <c r="J352" i="15"/>
  <c r="G353" i="11" s="1"/>
  <c r="J357" i="15"/>
  <c r="G358" i="11" s="1"/>
  <c r="J402" i="15"/>
  <c r="G402" i="11" s="1"/>
  <c r="J403" i="15"/>
  <c r="G403" i="11" s="1"/>
  <c r="J376" i="15"/>
  <c r="G376" i="11" s="1"/>
  <c r="J328" i="15"/>
  <c r="G329" i="11" s="1"/>
  <c r="J329" i="15"/>
  <c r="G330" i="11" s="1"/>
  <c r="J330" i="15"/>
  <c r="G331" i="11" s="1"/>
  <c r="J387" i="15"/>
  <c r="G387" i="11" s="1"/>
  <c r="J334" i="15"/>
  <c r="G335" i="11" s="1"/>
  <c r="J333" i="15"/>
  <c r="G334" i="11"/>
  <c r="J331" i="15"/>
  <c r="G332" i="11" s="1"/>
  <c r="J332" i="15"/>
  <c r="G333" i="11" s="1"/>
  <c r="J335" i="15"/>
  <c r="G336" i="11" s="1"/>
  <c r="J336" i="15"/>
  <c r="G337" i="11" s="1"/>
  <c r="J373" i="15"/>
  <c r="G373" i="11" s="1"/>
  <c r="J374" i="15"/>
  <c r="G374" i="11"/>
  <c r="J377" i="15"/>
  <c r="G377" i="11" s="1"/>
  <c r="J406" i="15"/>
  <c r="G406" i="11"/>
  <c r="J370" i="15"/>
  <c r="G371" i="11" s="1"/>
  <c r="J363" i="15"/>
  <c r="G364" i="11" s="1"/>
  <c r="J353" i="15"/>
  <c r="G354" i="11" s="1"/>
  <c r="J358" i="15"/>
  <c r="G359" i="11"/>
  <c r="J405" i="15"/>
  <c r="G405" i="11" s="1"/>
  <c r="J404" i="15"/>
  <c r="G404" i="11" s="1"/>
  <c r="J364" i="15"/>
  <c r="G365" i="11" s="1"/>
  <c r="J371" i="15"/>
  <c r="G372" i="11" s="1"/>
  <c r="J381" i="15"/>
  <c r="G381" i="11" s="1"/>
  <c r="J382" i="15"/>
  <c r="G382" i="11" s="1"/>
  <c r="J413" i="15"/>
  <c r="G413" i="11" s="1"/>
  <c r="J388" i="15"/>
  <c r="G388" i="11" s="1"/>
  <c r="J414" i="15"/>
  <c r="G414" i="11" s="1"/>
  <c r="C415" i="15"/>
  <c r="D415" i="15"/>
  <c r="E415" i="15"/>
  <c r="F415" i="15"/>
  <c r="G415" i="15"/>
  <c r="H415" i="15"/>
  <c r="I415" i="15"/>
  <c r="D376" i="16"/>
  <c r="J376" i="16" s="1"/>
  <c r="H376" i="11" s="1"/>
  <c r="J261" i="16"/>
  <c r="H261" i="11" s="1"/>
  <c r="D242" i="16"/>
  <c r="J242" i="16" s="1"/>
  <c r="H242" i="11" s="1"/>
  <c r="D188" i="16"/>
  <c r="J188" i="16"/>
  <c r="H187" i="11" s="1"/>
  <c r="D69" i="16"/>
  <c r="J69" i="16" s="1"/>
  <c r="H68" i="11" s="1"/>
  <c r="D46" i="16"/>
  <c r="J27" i="16"/>
  <c r="H26" i="11" s="1"/>
  <c r="J37" i="16"/>
  <c r="H36" i="11" s="1"/>
  <c r="J39" i="16"/>
  <c r="H38" i="11" s="1"/>
  <c r="J44" i="16"/>
  <c r="H43" i="11" s="1"/>
  <c r="J47" i="16"/>
  <c r="H46" i="11" s="1"/>
  <c r="J59" i="16"/>
  <c r="H58" i="11"/>
  <c r="J60" i="16"/>
  <c r="H59" i="11"/>
  <c r="J63" i="16"/>
  <c r="H62" i="11" s="1"/>
  <c r="J70" i="16"/>
  <c r="H69" i="11" s="1"/>
  <c r="J76" i="16"/>
  <c r="H75" i="11" s="1"/>
  <c r="J78" i="16"/>
  <c r="H77" i="11" s="1"/>
  <c r="J85" i="16"/>
  <c r="H84" i="11"/>
  <c r="J84" i="16"/>
  <c r="H83" i="11"/>
  <c r="J202" i="16"/>
  <c r="H202" i="11" s="1"/>
  <c r="J229" i="16"/>
  <c r="H229" i="11" s="1"/>
  <c r="J231" i="16"/>
  <c r="H231" i="11"/>
  <c r="J130" i="16"/>
  <c r="H128" i="11" s="1"/>
  <c r="J151" i="16"/>
  <c r="H149" i="11"/>
  <c r="J157" i="16"/>
  <c r="H155" i="11" s="1"/>
  <c r="J158" i="16"/>
  <c r="H156" i="11" s="1"/>
  <c r="J167" i="16"/>
  <c r="H165" i="11" s="1"/>
  <c r="J168" i="16"/>
  <c r="H166" i="11" s="1"/>
  <c r="J171" i="16"/>
  <c r="H169" i="11" s="1"/>
  <c r="J181" i="16"/>
  <c r="H180" i="11" s="1"/>
  <c r="J201" i="16"/>
  <c r="H201" i="11" s="1"/>
  <c r="J237" i="16"/>
  <c r="H237" i="11" s="1"/>
  <c r="J236" i="16"/>
  <c r="H236" i="11" s="1"/>
  <c r="J246" i="16"/>
  <c r="H246" i="11"/>
  <c r="J260" i="16"/>
  <c r="H260" i="11" s="1"/>
  <c r="J262" i="16"/>
  <c r="H262" i="11" s="1"/>
  <c r="J265" i="16"/>
  <c r="H265" i="11"/>
  <c r="J283" i="16"/>
  <c r="H283" i="11" s="1"/>
  <c r="J297" i="16"/>
  <c r="H297" i="11" s="1"/>
  <c r="J301" i="16"/>
  <c r="H301" i="11" s="1"/>
  <c r="J304" i="16"/>
  <c r="H304" i="11" s="1"/>
  <c r="J307" i="16"/>
  <c r="H308" i="11"/>
  <c r="J313" i="16"/>
  <c r="H314" i="11"/>
  <c r="J318" i="16"/>
  <c r="H319" i="11" s="1"/>
  <c r="J326" i="16"/>
  <c r="H327" i="11" s="1"/>
  <c r="J330" i="16"/>
  <c r="H331" i="11" s="1"/>
  <c r="J335" i="16"/>
  <c r="H336" i="11" s="1"/>
  <c r="J337" i="16"/>
  <c r="H338" i="11" s="1"/>
  <c r="J344" i="16"/>
  <c r="H345" i="11" s="1"/>
  <c r="J347" i="16"/>
  <c r="H348" i="11" s="1"/>
  <c r="J350" i="16"/>
  <c r="H351" i="11" s="1"/>
  <c r="J349" i="16"/>
  <c r="H350" i="11" s="1"/>
  <c r="J356" i="16"/>
  <c r="H357" i="11" s="1"/>
  <c r="J362" i="16"/>
  <c r="H363" i="11" s="1"/>
  <c r="J365" i="16"/>
  <c r="H366" i="11" s="1"/>
  <c r="J369" i="16"/>
  <c r="H370" i="11" s="1"/>
  <c r="J370" i="16"/>
  <c r="H371" i="11" s="1"/>
  <c r="J371" i="16"/>
  <c r="H372" i="11"/>
  <c r="J367" i="16"/>
  <c r="H368" i="11" s="1"/>
  <c r="J396" i="16"/>
  <c r="H396" i="11"/>
  <c r="J397" i="16"/>
  <c r="H397" i="11" s="1"/>
  <c r="J399" i="16"/>
  <c r="H399" i="11" s="1"/>
  <c r="J393" i="16"/>
  <c r="H393" i="11" s="1"/>
  <c r="J72" i="16"/>
  <c r="H71" i="11" s="1"/>
  <c r="J139" i="16"/>
  <c r="H137" i="11" s="1"/>
  <c r="J196" i="16"/>
  <c r="H195" i="11" s="1"/>
  <c r="J198" i="16"/>
  <c r="H198" i="11" s="1"/>
  <c r="J278" i="16"/>
  <c r="H278" i="11" s="1"/>
  <c r="J317" i="16"/>
  <c r="H318" i="11" s="1"/>
  <c r="J320" i="16"/>
  <c r="H321" i="11" s="1"/>
  <c r="J325" i="16"/>
  <c r="H326" i="11" s="1"/>
  <c r="J333" i="16"/>
  <c r="H334" i="11"/>
  <c r="J343" i="16"/>
  <c r="H344" i="11" s="1"/>
  <c r="J351" i="16"/>
  <c r="H352" i="11" s="1"/>
  <c r="J400" i="16"/>
  <c r="H400" i="11" s="1"/>
  <c r="J17" i="16"/>
  <c r="H16" i="11"/>
  <c r="J19" i="16"/>
  <c r="H18" i="11" s="1"/>
  <c r="J21" i="16"/>
  <c r="H20" i="11" s="1"/>
  <c r="J34" i="16"/>
  <c r="H33" i="11" s="1"/>
  <c r="J45" i="16"/>
  <c r="H44" i="11" s="1"/>
  <c r="J87" i="16"/>
  <c r="H86" i="11" s="1"/>
  <c r="J219" i="16"/>
  <c r="H219" i="11" s="1"/>
  <c r="J92" i="16"/>
  <c r="H91" i="11" s="1"/>
  <c r="J95" i="16"/>
  <c r="H94" i="11"/>
  <c r="J169" i="16"/>
  <c r="H167" i="11" s="1"/>
  <c r="J191" i="16"/>
  <c r="H190" i="11" s="1"/>
  <c r="J254" i="16"/>
  <c r="H254" i="11" s="1"/>
  <c r="J263" i="16"/>
  <c r="H263" i="11"/>
  <c r="J309" i="16"/>
  <c r="H310" i="11" s="1"/>
  <c r="J314" i="16"/>
  <c r="H315" i="11"/>
  <c r="J338" i="16"/>
  <c r="H339" i="11"/>
  <c r="J339" i="16"/>
  <c r="H340" i="11" s="1"/>
  <c r="J340" i="16"/>
  <c r="H341" i="11" s="1"/>
  <c r="J359" i="16"/>
  <c r="H360" i="11" s="1"/>
  <c r="J392" i="16"/>
  <c r="H392" i="11" s="1"/>
  <c r="J402" i="16"/>
  <c r="H402" i="11"/>
  <c r="J411" i="16"/>
  <c r="H411" i="11" s="1"/>
  <c r="J35" i="16"/>
  <c r="H34" i="11" s="1"/>
  <c r="J91" i="16"/>
  <c r="H90" i="11" s="1"/>
  <c r="J114" i="16"/>
  <c r="H113" i="11"/>
  <c r="J174" i="16"/>
  <c r="H173" i="11" s="1"/>
  <c r="J175" i="16"/>
  <c r="H174" i="11" s="1"/>
  <c r="J267" i="16"/>
  <c r="H267" i="11" s="1"/>
  <c r="J268" i="16"/>
  <c r="H268" i="11" s="1"/>
  <c r="J312" i="16"/>
  <c r="H313" i="11" s="1"/>
  <c r="J323" i="16"/>
  <c r="H324" i="11"/>
  <c r="J327" i="16"/>
  <c r="H328" i="11" s="1"/>
  <c r="J334" i="16"/>
  <c r="H335" i="11"/>
  <c r="J331" i="16"/>
  <c r="H332" i="11"/>
  <c r="J366" i="16"/>
  <c r="H367" i="11" s="1"/>
  <c r="J389" i="16"/>
  <c r="H389" i="11" s="1"/>
  <c r="J324" i="16"/>
  <c r="H325" i="11" s="1"/>
  <c r="J178" i="16"/>
  <c r="H177" i="11" s="1"/>
  <c r="J42" i="16"/>
  <c r="H41" i="11"/>
  <c r="J43" i="16"/>
  <c r="H42" i="11"/>
  <c r="J48" i="16"/>
  <c r="H47" i="11" s="1"/>
  <c r="J53" i="16"/>
  <c r="H52" i="11" s="1"/>
  <c r="J65" i="16"/>
  <c r="H64" i="11"/>
  <c r="J66" i="16"/>
  <c r="H65" i="11" s="1"/>
  <c r="J213" i="16"/>
  <c r="H213" i="11" s="1"/>
  <c r="J161" i="16"/>
  <c r="H159" i="11" s="1"/>
  <c r="J165" i="16"/>
  <c r="H163" i="11" s="1"/>
  <c r="J275" i="16"/>
  <c r="H275" i="11" s="1"/>
  <c r="J281" i="16"/>
  <c r="H281" i="11"/>
  <c r="J299" i="16"/>
  <c r="H299" i="11" s="1"/>
  <c r="J404" i="16"/>
  <c r="H404" i="11" s="1"/>
  <c r="J52" i="16"/>
  <c r="H51" i="11" s="1"/>
  <c r="J77" i="16"/>
  <c r="H76" i="11" s="1"/>
  <c r="J233" i="16"/>
  <c r="H233" i="11" s="1"/>
  <c r="J109" i="16"/>
  <c r="H108" i="11" s="1"/>
  <c r="J293" i="16"/>
  <c r="H293" i="11" s="1"/>
  <c r="J321" i="16"/>
  <c r="H322" i="11" s="1"/>
  <c r="J147" i="16"/>
  <c r="H145" i="11" s="1"/>
  <c r="J286" i="16"/>
  <c r="H286" i="11" s="1"/>
  <c r="C415" i="16"/>
  <c r="E415" i="16"/>
  <c r="F415" i="16"/>
  <c r="G415" i="16"/>
  <c r="H415" i="16"/>
  <c r="I415" i="16"/>
  <c r="I341" i="17"/>
  <c r="I417" i="17"/>
  <c r="D363" i="17"/>
  <c r="J363" i="17" s="1"/>
  <c r="I364" i="11" s="1"/>
  <c r="D261" i="17"/>
  <c r="D242" i="17"/>
  <c r="J242" i="17" s="1"/>
  <c r="I242" i="11" s="1"/>
  <c r="D188" i="17"/>
  <c r="J188" i="17" s="1"/>
  <c r="I187" i="11"/>
  <c r="D92" i="17"/>
  <c r="D69" i="17"/>
  <c r="J69" i="17" s="1"/>
  <c r="I68" i="11" s="1"/>
  <c r="D46" i="17"/>
  <c r="J27" i="17"/>
  <c r="I26" i="11" s="1"/>
  <c r="J37" i="17"/>
  <c r="I36" i="11" s="1"/>
  <c r="J39" i="17"/>
  <c r="I38" i="11" s="1"/>
  <c r="J44" i="17"/>
  <c r="I43" i="11" s="1"/>
  <c r="J47" i="17"/>
  <c r="I46" i="11"/>
  <c r="J59" i="17"/>
  <c r="I58" i="11"/>
  <c r="J64" i="17"/>
  <c r="I63" i="11"/>
  <c r="J70" i="17"/>
  <c r="I69" i="11" s="1"/>
  <c r="J85" i="17"/>
  <c r="I84" i="11" s="1"/>
  <c r="J84" i="17"/>
  <c r="I83" i="11" s="1"/>
  <c r="J213" i="17"/>
  <c r="I213" i="11"/>
  <c r="J202" i="17"/>
  <c r="I202" i="11"/>
  <c r="J229" i="17"/>
  <c r="I229" i="11"/>
  <c r="J231" i="17"/>
  <c r="I231" i="11"/>
  <c r="J130" i="17"/>
  <c r="I128" i="11" s="1"/>
  <c r="J151" i="17"/>
  <c r="I149" i="11" s="1"/>
  <c r="J157" i="17"/>
  <c r="I155" i="11" s="1"/>
  <c r="J158" i="17"/>
  <c r="I156" i="11" s="1"/>
  <c r="J163" i="17"/>
  <c r="I161" i="11" s="1"/>
  <c r="J167" i="17"/>
  <c r="I165" i="11" s="1"/>
  <c r="J168" i="17"/>
  <c r="I166" i="11" s="1"/>
  <c r="J171" i="17"/>
  <c r="I169" i="11" s="1"/>
  <c r="J201" i="17"/>
  <c r="I201" i="11" s="1"/>
  <c r="J237" i="17"/>
  <c r="I237" i="11" s="1"/>
  <c r="J236" i="17"/>
  <c r="I236" i="11" s="1"/>
  <c r="J246" i="17"/>
  <c r="I246" i="11" s="1"/>
  <c r="J258" i="17"/>
  <c r="I258" i="11" s="1"/>
  <c r="J260" i="17"/>
  <c r="I260" i="11" s="1"/>
  <c r="J262" i="17"/>
  <c r="I262" i="11" s="1"/>
  <c r="J265" i="17"/>
  <c r="I265" i="11"/>
  <c r="J283" i="17"/>
  <c r="I283" i="11" s="1"/>
  <c r="J284" i="17"/>
  <c r="I284" i="11" s="1"/>
  <c r="J297" i="17"/>
  <c r="I297" i="11" s="1"/>
  <c r="J301" i="17"/>
  <c r="I301" i="11" s="1"/>
  <c r="J304" i="17"/>
  <c r="I304" i="11" s="1"/>
  <c r="J307" i="17"/>
  <c r="I308" i="11"/>
  <c r="J313" i="17"/>
  <c r="I314" i="11"/>
  <c r="J318" i="17"/>
  <c r="I319" i="11" s="1"/>
  <c r="J330" i="17"/>
  <c r="I331" i="11" s="1"/>
  <c r="J335" i="17"/>
  <c r="I336" i="11" s="1"/>
  <c r="J337" i="17"/>
  <c r="I338" i="11" s="1"/>
  <c r="J344" i="17"/>
  <c r="I345" i="11" s="1"/>
  <c r="J347" i="17"/>
  <c r="I348" i="11"/>
  <c r="J350" i="17"/>
  <c r="I351" i="11"/>
  <c r="J349" i="17"/>
  <c r="I350" i="11" s="1"/>
  <c r="J356" i="17"/>
  <c r="I357" i="11" s="1"/>
  <c r="J368" i="17"/>
  <c r="I369" i="11"/>
  <c r="J371" i="17"/>
  <c r="I372" i="11" s="1"/>
  <c r="J375" i="17"/>
  <c r="I375" i="11" s="1"/>
  <c r="J376" i="17"/>
  <c r="I376" i="11" s="1"/>
  <c r="J377" i="17"/>
  <c r="I377" i="11" s="1"/>
  <c r="J373" i="17"/>
  <c r="I373" i="11" s="1"/>
  <c r="J396" i="17"/>
  <c r="I396" i="11"/>
  <c r="J397" i="17"/>
  <c r="I397" i="11" s="1"/>
  <c r="J399" i="17"/>
  <c r="I399" i="11" s="1"/>
  <c r="J393" i="17"/>
  <c r="I393" i="11" s="1"/>
  <c r="J63" i="17"/>
  <c r="I62" i="11" s="1"/>
  <c r="J76" i="17"/>
  <c r="I75" i="11"/>
  <c r="J78" i="17"/>
  <c r="I77" i="11" s="1"/>
  <c r="J210" i="17"/>
  <c r="I210" i="11" s="1"/>
  <c r="J93" i="17"/>
  <c r="I92" i="11"/>
  <c r="J139" i="17"/>
  <c r="I137" i="11" s="1"/>
  <c r="J196" i="17"/>
  <c r="I195" i="11" s="1"/>
  <c r="J198" i="17"/>
  <c r="I198" i="11"/>
  <c r="J317" i="17"/>
  <c r="I318" i="11" s="1"/>
  <c r="J320" i="17"/>
  <c r="I321" i="11" s="1"/>
  <c r="J325" i="17"/>
  <c r="I326" i="11"/>
  <c r="J332" i="17"/>
  <c r="I333" i="11" s="1"/>
  <c r="J351" i="17"/>
  <c r="I352" i="11" s="1"/>
  <c r="J400" i="17"/>
  <c r="I400" i="11"/>
  <c r="J17" i="17"/>
  <c r="I16" i="11" s="1"/>
  <c r="J19" i="17"/>
  <c r="I18" i="11" s="1"/>
  <c r="J21" i="17"/>
  <c r="I20" i="11" s="1"/>
  <c r="J34" i="17"/>
  <c r="I33" i="11" s="1"/>
  <c r="J45" i="17"/>
  <c r="I44" i="11" s="1"/>
  <c r="J87" i="17"/>
  <c r="I86" i="11" s="1"/>
  <c r="J219" i="17"/>
  <c r="I219" i="11"/>
  <c r="J91" i="17"/>
  <c r="I90" i="11"/>
  <c r="J95" i="17"/>
  <c r="I94" i="11" s="1"/>
  <c r="J131" i="17"/>
  <c r="I129" i="11" s="1"/>
  <c r="J169" i="17"/>
  <c r="I167" i="11" s="1"/>
  <c r="J238" i="17"/>
  <c r="I238" i="11"/>
  <c r="J254" i="17"/>
  <c r="I254" i="11" s="1"/>
  <c r="J263" i="17"/>
  <c r="I263" i="11"/>
  <c r="J289" i="17"/>
  <c r="I289" i="11" s="1"/>
  <c r="J308" i="17"/>
  <c r="I309" i="11" s="1"/>
  <c r="J309" i="17"/>
  <c r="I310" i="11" s="1"/>
  <c r="J338" i="17"/>
  <c r="I339" i="11" s="1"/>
  <c r="J339" i="17"/>
  <c r="I340" i="11" s="1"/>
  <c r="J340" i="17"/>
  <c r="I341" i="11" s="1"/>
  <c r="J392" i="17"/>
  <c r="I392" i="11" s="1"/>
  <c r="J411" i="17"/>
  <c r="I411" i="11" s="1"/>
  <c r="J72" i="17"/>
  <c r="I71" i="11" s="1"/>
  <c r="J174" i="17"/>
  <c r="I173" i="11" s="1"/>
  <c r="J175" i="17"/>
  <c r="I174" i="11" s="1"/>
  <c r="J267" i="17"/>
  <c r="I267" i="11" s="1"/>
  <c r="J268" i="17"/>
  <c r="I268" i="11" s="1"/>
  <c r="J305" i="17"/>
  <c r="I305" i="11" s="1"/>
  <c r="J312" i="17"/>
  <c r="I313" i="11" s="1"/>
  <c r="J314" i="17"/>
  <c r="I315" i="11" s="1"/>
  <c r="J321" i="17"/>
  <c r="I322" i="11" s="1"/>
  <c r="J323" i="17"/>
  <c r="I324" i="11" s="1"/>
  <c r="J324" i="17"/>
  <c r="I325" i="11" s="1"/>
  <c r="J326" i="17"/>
  <c r="I327" i="11"/>
  <c r="J327" i="17"/>
  <c r="I328" i="11" s="1"/>
  <c r="J331" i="17"/>
  <c r="I332" i="11" s="1"/>
  <c r="J333" i="17"/>
  <c r="I334" i="11" s="1"/>
  <c r="J334" i="17"/>
  <c r="I335" i="11"/>
  <c r="J372" i="17"/>
  <c r="J389" i="17"/>
  <c r="I389" i="11" s="1"/>
  <c r="J11" i="17"/>
  <c r="I10" i="11" s="1"/>
  <c r="J302" i="17"/>
  <c r="I302" i="11"/>
  <c r="J178" i="17"/>
  <c r="I177" i="11" s="1"/>
  <c r="J42" i="17"/>
  <c r="I41" i="11" s="1"/>
  <c r="J43" i="17"/>
  <c r="I42" i="11" s="1"/>
  <c r="J48" i="17"/>
  <c r="I47" i="11"/>
  <c r="J65" i="17"/>
  <c r="I64" i="11" s="1"/>
  <c r="J66" i="17"/>
  <c r="I65" i="11" s="1"/>
  <c r="J216" i="17"/>
  <c r="I216" i="11"/>
  <c r="J161" i="17"/>
  <c r="I159" i="11" s="1"/>
  <c r="J165" i="17"/>
  <c r="I163" i="11" s="1"/>
  <c r="J275" i="17"/>
  <c r="I275" i="11" s="1"/>
  <c r="J281" i="17"/>
  <c r="I281" i="11" s="1"/>
  <c r="J402" i="17"/>
  <c r="I402" i="11" s="1"/>
  <c r="J404" i="17"/>
  <c r="I404" i="11" s="1"/>
  <c r="J77" i="17"/>
  <c r="I76" i="11" s="1"/>
  <c r="J164" i="17"/>
  <c r="I162" i="11" s="1"/>
  <c r="J278" i="17"/>
  <c r="I278" i="11" s="1"/>
  <c r="J306" i="17"/>
  <c r="I306" i="11" s="1"/>
  <c r="J271" i="17"/>
  <c r="I271" i="11"/>
  <c r="J286" i="17"/>
  <c r="I286" i="11" s="1"/>
  <c r="C415" i="17"/>
  <c r="E415" i="17"/>
  <c r="F415" i="17"/>
  <c r="G415" i="17"/>
  <c r="H415" i="17"/>
  <c r="I77" i="18"/>
  <c r="J77" i="18" s="1"/>
  <c r="J76" i="11" s="1"/>
  <c r="D261" i="18"/>
  <c r="J261" i="18"/>
  <c r="J261" i="11" s="1"/>
  <c r="D242" i="18"/>
  <c r="J242" i="18" s="1"/>
  <c r="J242" i="11" s="1"/>
  <c r="D188" i="18"/>
  <c r="D92" i="18"/>
  <c r="J92" i="18" s="1"/>
  <c r="J91" i="11" s="1"/>
  <c r="D45" i="18"/>
  <c r="J45" i="18" s="1"/>
  <c r="J44" i="11" s="1"/>
  <c r="J27" i="18"/>
  <c r="J26" i="11" s="1"/>
  <c r="J37" i="18"/>
  <c r="J36" i="11" s="1"/>
  <c r="J39" i="18"/>
  <c r="J38" i="11" s="1"/>
  <c r="J44" i="18"/>
  <c r="J43" i="11" s="1"/>
  <c r="J46" i="18"/>
  <c r="J45" i="11"/>
  <c r="J47" i="18"/>
  <c r="J46" i="11" s="1"/>
  <c r="J59" i="18"/>
  <c r="J58" i="11" s="1"/>
  <c r="J63" i="18"/>
  <c r="J62" i="11"/>
  <c r="J69" i="18"/>
  <c r="J68" i="11" s="1"/>
  <c r="J70" i="18"/>
  <c r="J69" i="11" s="1"/>
  <c r="J74" i="18"/>
  <c r="J73" i="11" s="1"/>
  <c r="J85" i="18"/>
  <c r="J84" i="11" s="1"/>
  <c r="J84" i="18"/>
  <c r="J83" i="11" s="1"/>
  <c r="J210" i="18"/>
  <c r="J210" i="11" s="1"/>
  <c r="J213" i="18"/>
  <c r="J213" i="11" s="1"/>
  <c r="J202" i="18"/>
  <c r="J202" i="11" s="1"/>
  <c r="J229" i="18"/>
  <c r="J229" i="11" s="1"/>
  <c r="J231" i="18"/>
  <c r="J231" i="11" s="1"/>
  <c r="J130" i="18"/>
  <c r="J128" i="11" s="1"/>
  <c r="J157" i="18"/>
  <c r="J155" i="11" s="1"/>
  <c r="J158" i="18"/>
  <c r="J156" i="11" s="1"/>
  <c r="J160" i="18"/>
  <c r="J158" i="11" s="1"/>
  <c r="J163" i="18"/>
  <c r="J161" i="11" s="1"/>
  <c r="J164" i="18"/>
  <c r="J162" i="11" s="1"/>
  <c r="J167" i="18"/>
  <c r="J165" i="11" s="1"/>
  <c r="J168" i="18"/>
  <c r="J166" i="11" s="1"/>
  <c r="J171" i="18"/>
  <c r="J169" i="11"/>
  <c r="J172" i="18"/>
  <c r="J171" i="11" s="1"/>
  <c r="J196" i="18"/>
  <c r="J195" i="11" s="1"/>
  <c r="J201" i="18"/>
  <c r="J201" i="11" s="1"/>
  <c r="J237" i="18"/>
  <c r="J237" i="11"/>
  <c r="J236" i="18"/>
  <c r="J236" i="11"/>
  <c r="J246" i="18"/>
  <c r="J246" i="11" s="1"/>
  <c r="J258" i="18"/>
  <c r="J258" i="11" s="1"/>
  <c r="J260" i="18"/>
  <c r="J260" i="11" s="1"/>
  <c r="J262" i="18"/>
  <c r="J262" i="11" s="1"/>
  <c r="J265" i="18"/>
  <c r="J265" i="11" s="1"/>
  <c r="J278" i="18"/>
  <c r="J278" i="11"/>
  <c r="J283" i="18"/>
  <c r="J283" i="11" s="1"/>
  <c r="J284" i="18"/>
  <c r="J284" i="11" s="1"/>
  <c r="J297" i="18"/>
  <c r="J297" i="11" s="1"/>
  <c r="J301" i="18"/>
  <c r="J301" i="11" s="1"/>
  <c r="J304" i="18"/>
  <c r="J304" i="11" s="1"/>
  <c r="J307" i="18"/>
  <c r="J308" i="11" s="1"/>
  <c r="J318" i="18"/>
  <c r="J319" i="11" s="1"/>
  <c r="J330" i="18"/>
  <c r="J331" i="11" s="1"/>
  <c r="J335" i="18"/>
  <c r="J336" i="11"/>
  <c r="J337" i="18"/>
  <c r="J338" i="11" s="1"/>
  <c r="J344" i="18"/>
  <c r="J345" i="11" s="1"/>
  <c r="J350" i="18"/>
  <c r="J351" i="11" s="1"/>
  <c r="J349" i="18"/>
  <c r="J350" i="11"/>
  <c r="J376" i="18"/>
  <c r="J376" i="11" s="1"/>
  <c r="J362" i="18"/>
  <c r="J363" i="11" s="1"/>
  <c r="J365" i="18"/>
  <c r="J366" i="11" s="1"/>
  <c r="J369" i="18"/>
  <c r="J370" i="11" s="1"/>
  <c r="J370" i="18"/>
  <c r="J371" i="11"/>
  <c r="J371" i="18"/>
  <c r="J372" i="11"/>
  <c r="J367" i="18"/>
  <c r="J368" i="11"/>
  <c r="J382" i="18"/>
  <c r="J382" i="11" s="1"/>
  <c r="J396" i="18"/>
  <c r="J396" i="11" s="1"/>
  <c r="J397" i="18"/>
  <c r="J397" i="11" s="1"/>
  <c r="J399" i="18"/>
  <c r="J399" i="11" s="1"/>
  <c r="J393" i="18"/>
  <c r="J393" i="11" s="1"/>
  <c r="J76" i="18"/>
  <c r="J75" i="11" s="1"/>
  <c r="J139" i="18"/>
  <c r="J137" i="11" s="1"/>
  <c r="J188" i="18"/>
  <c r="J187" i="11" s="1"/>
  <c r="J313" i="18"/>
  <c r="J314" i="11" s="1"/>
  <c r="J317" i="18"/>
  <c r="J318" i="11"/>
  <c r="J320" i="18"/>
  <c r="J321" i="11" s="1"/>
  <c r="J325" i="18"/>
  <c r="J326" i="11"/>
  <c r="J333" i="18"/>
  <c r="J334" i="11" s="1"/>
  <c r="J347" i="18"/>
  <c r="J348" i="11" s="1"/>
  <c r="J351" i="18"/>
  <c r="J352" i="11" s="1"/>
  <c r="J400" i="18"/>
  <c r="J400" i="11" s="1"/>
  <c r="J17" i="18"/>
  <c r="J16" i="11" s="1"/>
  <c r="J19" i="18"/>
  <c r="J18" i="11" s="1"/>
  <c r="J21" i="18"/>
  <c r="J20" i="11" s="1"/>
  <c r="J34" i="18"/>
  <c r="J33" i="11" s="1"/>
  <c r="J53" i="18"/>
  <c r="J52" i="11" s="1"/>
  <c r="J87" i="18"/>
  <c r="J86" i="11" s="1"/>
  <c r="J219" i="18"/>
  <c r="J219" i="11" s="1"/>
  <c r="J91" i="18"/>
  <c r="J90" i="11"/>
  <c r="J95" i="18"/>
  <c r="J94" i="11" s="1"/>
  <c r="J119" i="18"/>
  <c r="J118" i="11" s="1"/>
  <c r="J131" i="18"/>
  <c r="J129" i="11" s="1"/>
  <c r="J169" i="18"/>
  <c r="J167" i="11" s="1"/>
  <c r="J238" i="18"/>
  <c r="J238" i="11"/>
  <c r="J254" i="18"/>
  <c r="J254" i="11" s="1"/>
  <c r="J263" i="18"/>
  <c r="J263" i="11" s="1"/>
  <c r="J308" i="18"/>
  <c r="J309" i="11" s="1"/>
  <c r="J309" i="18"/>
  <c r="J310" i="11" s="1"/>
  <c r="J314" i="18"/>
  <c r="J315" i="11"/>
  <c r="J319" i="18"/>
  <c r="J320" i="11"/>
  <c r="J338" i="18"/>
  <c r="J339" i="11"/>
  <c r="J339" i="18"/>
  <c r="J340" i="11" s="1"/>
  <c r="J340" i="18"/>
  <c r="J341" i="11" s="1"/>
  <c r="J359" i="18"/>
  <c r="J360" i="11" s="1"/>
  <c r="J384" i="18"/>
  <c r="J384" i="11" s="1"/>
  <c r="J385" i="18"/>
  <c r="J385" i="11" s="1"/>
  <c r="J392" i="18"/>
  <c r="J392" i="11" s="1"/>
  <c r="J411" i="18"/>
  <c r="J411" i="11" s="1"/>
  <c r="J31" i="18"/>
  <c r="J30" i="11" s="1"/>
  <c r="J35" i="18"/>
  <c r="J34" i="11" s="1"/>
  <c r="J72" i="18"/>
  <c r="J71" i="11"/>
  <c r="J75" i="18"/>
  <c r="J74" i="11" s="1"/>
  <c r="J174" i="18"/>
  <c r="J173" i="11"/>
  <c r="J173" i="18"/>
  <c r="J172" i="11" s="1"/>
  <c r="J267" i="18"/>
  <c r="J267" i="11"/>
  <c r="J268" i="18"/>
  <c r="J268" i="11" s="1"/>
  <c r="J305" i="18"/>
  <c r="J305" i="11" s="1"/>
  <c r="J312" i="18"/>
  <c r="J313" i="11" s="1"/>
  <c r="J323" i="18"/>
  <c r="J324" i="11" s="1"/>
  <c r="J327" i="18"/>
  <c r="J328" i="11" s="1"/>
  <c r="J334" i="18"/>
  <c r="J335" i="11" s="1"/>
  <c r="J331" i="18"/>
  <c r="J332" i="11" s="1"/>
  <c r="J366" i="18"/>
  <c r="J367" i="11" s="1"/>
  <c r="J389" i="18"/>
  <c r="J389" i="11"/>
  <c r="J109" i="18"/>
  <c r="J108" i="11"/>
  <c r="J324" i="18"/>
  <c r="J325" i="11" s="1"/>
  <c r="J11" i="18"/>
  <c r="J10" i="11"/>
  <c r="J178" i="18"/>
  <c r="J177" i="11" s="1"/>
  <c r="J42" i="18"/>
  <c r="J41" i="11" s="1"/>
  <c r="J43" i="18"/>
  <c r="J42" i="11"/>
  <c r="J48" i="18"/>
  <c r="J47" i="11" s="1"/>
  <c r="J49" i="18"/>
  <c r="J48" i="11" s="1"/>
  <c r="J65" i="18"/>
  <c r="J64" i="11" s="1"/>
  <c r="J66" i="18"/>
  <c r="J65" i="11" s="1"/>
  <c r="J161" i="18"/>
  <c r="J159" i="11"/>
  <c r="J165" i="18"/>
  <c r="J163" i="11" s="1"/>
  <c r="J198" i="18"/>
  <c r="J198" i="11"/>
  <c r="J275" i="18"/>
  <c r="J275" i="11" s="1"/>
  <c r="J281" i="18"/>
  <c r="J281" i="11"/>
  <c r="J299" i="18"/>
  <c r="J299" i="11" s="1"/>
  <c r="J402" i="18"/>
  <c r="J402" i="11" s="1"/>
  <c r="J404" i="18"/>
  <c r="J404" i="11"/>
  <c r="J60" i="18"/>
  <c r="J59" i="11"/>
  <c r="J212" i="18"/>
  <c r="J212" i="11" s="1"/>
  <c r="J93" i="18"/>
  <c r="J92" i="11" s="1"/>
  <c r="J200" i="18"/>
  <c r="J200" i="11" s="1"/>
  <c r="J306" i="18"/>
  <c r="J306" i="11"/>
  <c r="J232" i="18"/>
  <c r="J232" i="11"/>
  <c r="J147" i="18"/>
  <c r="J145" i="11"/>
  <c r="J341" i="18"/>
  <c r="J342" i="11" s="1"/>
  <c r="C415" i="18"/>
  <c r="E415" i="18"/>
  <c r="F415" i="18"/>
  <c r="G415" i="18"/>
  <c r="H415" i="18"/>
  <c r="I168" i="19"/>
  <c r="I417" i="19" s="1"/>
  <c r="D400" i="19"/>
  <c r="D367" i="19"/>
  <c r="J367" i="19" s="1"/>
  <c r="K368" i="11" s="1"/>
  <c r="D341" i="19"/>
  <c r="J341" i="19"/>
  <c r="K342" i="11" s="1"/>
  <c r="D261" i="19"/>
  <c r="J261" i="19" s="1"/>
  <c r="K261" i="11" s="1"/>
  <c r="D242" i="19"/>
  <c r="J242" i="19" s="1"/>
  <c r="K242" i="11" s="1"/>
  <c r="D188" i="19"/>
  <c r="J188" i="19"/>
  <c r="K187" i="11" s="1"/>
  <c r="D92" i="19"/>
  <c r="J258" i="19"/>
  <c r="K258" i="11"/>
  <c r="J166" i="19"/>
  <c r="K164" i="11" s="1"/>
  <c r="J260" i="19"/>
  <c r="K260" i="11"/>
  <c r="J167" i="19"/>
  <c r="K165" i="11" s="1"/>
  <c r="J351" i="19"/>
  <c r="K352" i="11" s="1"/>
  <c r="J262" i="19"/>
  <c r="K262" i="11" s="1"/>
  <c r="J85" i="19"/>
  <c r="K84" i="11"/>
  <c r="J265" i="19"/>
  <c r="K265" i="11" s="1"/>
  <c r="J397" i="19"/>
  <c r="K397" i="11" s="1"/>
  <c r="J278" i="19"/>
  <c r="K278" i="11" s="1"/>
  <c r="J61" i="19"/>
  <c r="K60" i="11" s="1"/>
  <c r="J283" i="19"/>
  <c r="K283" i="11" s="1"/>
  <c r="J253" i="19"/>
  <c r="K253" i="11"/>
  <c r="J284" i="19"/>
  <c r="K284" i="11" s="1"/>
  <c r="J326" i="19"/>
  <c r="K327" i="11" s="1"/>
  <c r="J301" i="19"/>
  <c r="K301" i="11" s="1"/>
  <c r="J38" i="19"/>
  <c r="K37" i="11"/>
  <c r="J304" i="19"/>
  <c r="K304" i="11" s="1"/>
  <c r="J228" i="19"/>
  <c r="K228" i="11" s="1"/>
  <c r="J307" i="19"/>
  <c r="K308" i="11" s="1"/>
  <c r="J21" i="19"/>
  <c r="K20" i="11" s="1"/>
  <c r="J318" i="19"/>
  <c r="K319" i="11"/>
  <c r="J130" i="19"/>
  <c r="K128" i="11"/>
  <c r="J309" i="19"/>
  <c r="K310" i="11" s="1"/>
  <c r="J330" i="19"/>
  <c r="K331" i="11"/>
  <c r="J110" i="19"/>
  <c r="K109" i="11" s="1"/>
  <c r="J335" i="19"/>
  <c r="K336" i="11" s="1"/>
  <c r="J300" i="19"/>
  <c r="K300" i="11"/>
  <c r="J337" i="19"/>
  <c r="K338" i="11" s="1"/>
  <c r="J344" i="19"/>
  <c r="K345" i="11" s="1"/>
  <c r="J406" i="19"/>
  <c r="K406" i="11"/>
  <c r="J350" i="19"/>
  <c r="K351" i="11" s="1"/>
  <c r="J363" i="19"/>
  <c r="K364" i="11" s="1"/>
  <c r="J349" i="19"/>
  <c r="K350" i="11"/>
  <c r="J174" i="19"/>
  <c r="K173" i="11" s="1"/>
  <c r="J376" i="19"/>
  <c r="K376" i="11" s="1"/>
  <c r="J303" i="19"/>
  <c r="K303" i="11"/>
  <c r="J362" i="19"/>
  <c r="K363" i="11" s="1"/>
  <c r="J201" i="19"/>
  <c r="K201" i="11" s="1"/>
  <c r="J365" i="19"/>
  <c r="K366" i="11" s="1"/>
  <c r="J232" i="19"/>
  <c r="K232" i="11" s="1"/>
  <c r="J369" i="19"/>
  <c r="K370" i="11" s="1"/>
  <c r="J131" i="19"/>
  <c r="K129" i="11" s="1"/>
  <c r="J370" i="19"/>
  <c r="K371" i="11" s="1"/>
  <c r="J371" i="19"/>
  <c r="K372" i="11" s="1"/>
  <c r="J175" i="19"/>
  <c r="K174" i="11" s="1"/>
  <c r="J396" i="19"/>
  <c r="K396" i="11"/>
  <c r="J42" i="19"/>
  <c r="K41" i="11" s="1"/>
  <c r="J235" i="19"/>
  <c r="K235" i="11"/>
  <c r="J399" i="19"/>
  <c r="K399" i="11" s="1"/>
  <c r="J72" i="19"/>
  <c r="K71" i="11"/>
  <c r="J393" i="19"/>
  <c r="K393" i="11" s="1"/>
  <c r="J126" i="19"/>
  <c r="J33" i="19"/>
  <c r="K32" i="11" s="1"/>
  <c r="J193" i="19"/>
  <c r="K192" i="11" s="1"/>
  <c r="J69" i="19"/>
  <c r="K68" i="11" s="1"/>
  <c r="J157" i="19"/>
  <c r="K155" i="11" s="1"/>
  <c r="J76" i="19"/>
  <c r="K75" i="11" s="1"/>
  <c r="J380" i="19"/>
  <c r="K380" i="11"/>
  <c r="J210" i="19"/>
  <c r="K210" i="11" s="1"/>
  <c r="J53" i="19"/>
  <c r="K52" i="11"/>
  <c r="J48" i="19"/>
  <c r="K47" i="11" s="1"/>
  <c r="J125" i="19"/>
  <c r="K124" i="11" s="1"/>
  <c r="J7" i="19"/>
  <c r="K6" i="11" s="1"/>
  <c r="J139" i="19"/>
  <c r="K137" i="11"/>
  <c r="J359" i="19"/>
  <c r="K360" i="11" s="1"/>
  <c r="J80" i="19"/>
  <c r="K79" i="11" s="1"/>
  <c r="J196" i="19"/>
  <c r="K195" i="11" s="1"/>
  <c r="J87" i="19"/>
  <c r="K86" i="11" s="1"/>
  <c r="J236" i="19"/>
  <c r="K236" i="11" s="1"/>
  <c r="J152" i="19"/>
  <c r="K150" i="11"/>
  <c r="J217" i="19"/>
  <c r="K217" i="11" s="1"/>
  <c r="J282" i="19"/>
  <c r="K282" i="11" s="1"/>
  <c r="J297" i="19"/>
  <c r="K297" i="11" s="1"/>
  <c r="J296" i="19"/>
  <c r="K296" i="11" s="1"/>
  <c r="J313" i="19"/>
  <c r="K314" i="11" s="1"/>
  <c r="J97" i="19"/>
  <c r="K96" i="11"/>
  <c r="J317" i="19"/>
  <c r="K318" i="11" s="1"/>
  <c r="J327" i="19"/>
  <c r="K328" i="11" s="1"/>
  <c r="J320" i="19"/>
  <c r="K321" i="11" s="1"/>
  <c r="J352" i="19"/>
  <c r="K353" i="11" s="1"/>
  <c r="J323" i="19"/>
  <c r="K324" i="11" s="1"/>
  <c r="J136" i="19"/>
  <c r="K134" i="11" s="1"/>
  <c r="J325" i="19"/>
  <c r="K326" i="11" s="1"/>
  <c r="J403" i="19"/>
  <c r="K403" i="11"/>
  <c r="J333" i="19"/>
  <c r="K334" i="11" s="1"/>
  <c r="J197" i="19"/>
  <c r="K196" i="11" s="1"/>
  <c r="J268" i="19"/>
  <c r="K268" i="11" s="1"/>
  <c r="J40" i="19"/>
  <c r="K39" i="11"/>
  <c r="J400" i="19"/>
  <c r="K400" i="11" s="1"/>
  <c r="J137" i="19"/>
  <c r="K135" i="11" s="1"/>
  <c r="J17" i="19"/>
  <c r="K16" i="11" s="1"/>
  <c r="J202" i="19"/>
  <c r="K202" i="11" s="1"/>
  <c r="J19" i="19"/>
  <c r="K18" i="11" s="1"/>
  <c r="J203" i="19"/>
  <c r="K203" i="11"/>
  <c r="J338" i="19"/>
  <c r="K339" i="11" s="1"/>
  <c r="J22" i="19"/>
  <c r="K21" i="11"/>
  <c r="J144" i="19"/>
  <c r="K142" i="11" s="1"/>
  <c r="J34" i="19"/>
  <c r="K33" i="11" s="1"/>
  <c r="J98" i="19"/>
  <c r="K97" i="11" s="1"/>
  <c r="J45" i="19"/>
  <c r="K44" i="11" s="1"/>
  <c r="J273" i="19"/>
  <c r="K273" i="11" s="1"/>
  <c r="J46" i="19"/>
  <c r="K45" i="11" s="1"/>
  <c r="J183" i="19"/>
  <c r="K182" i="11" s="1"/>
  <c r="J16" i="19"/>
  <c r="K15" i="11" s="1"/>
  <c r="J63" i="19"/>
  <c r="K62" i="11" s="1"/>
  <c r="J96" i="19"/>
  <c r="K95" i="11" s="1"/>
  <c r="J66" i="19"/>
  <c r="K65" i="11" s="1"/>
  <c r="J411" i="19"/>
  <c r="K411" i="11" s="1"/>
  <c r="J70" i="19"/>
  <c r="K69" i="11" s="1"/>
  <c r="J123" i="19"/>
  <c r="K122" i="11" s="1"/>
  <c r="J339" i="19"/>
  <c r="K340" i="11" s="1"/>
  <c r="J219" i="19"/>
  <c r="K219" i="11" s="1"/>
  <c r="J57" i="19"/>
  <c r="K56" i="11" s="1"/>
  <c r="J89" i="19"/>
  <c r="K88" i="11" s="1"/>
  <c r="J389" i="19"/>
  <c r="K389" i="11" s="1"/>
  <c r="J91" i="19"/>
  <c r="K90" i="11" s="1"/>
  <c r="J391" i="19"/>
  <c r="K391" i="11" s="1"/>
  <c r="J95" i="19"/>
  <c r="K94" i="11"/>
  <c r="J275" i="19"/>
  <c r="K275" i="11" s="1"/>
  <c r="J147" i="19"/>
  <c r="K145" i="11" s="1"/>
  <c r="J148" i="19"/>
  <c r="K146" i="11" s="1"/>
  <c r="J169" i="19"/>
  <c r="K167" i="11" s="1"/>
  <c r="J321" i="19"/>
  <c r="K322" i="11" s="1"/>
  <c r="J287" i="19"/>
  <c r="K287" i="11"/>
  <c r="J238" i="19"/>
  <c r="K238" i="11" s="1"/>
  <c r="J249" i="19"/>
  <c r="K249" i="11"/>
  <c r="J254" i="19"/>
  <c r="K254" i="11" s="1"/>
  <c r="J361" i="19"/>
  <c r="K362" i="11" s="1"/>
  <c r="J263" i="19"/>
  <c r="K263" i="11" s="1"/>
  <c r="J289" i="19"/>
  <c r="K289" i="11" s="1"/>
  <c r="J308" i="19"/>
  <c r="K309" i="11" s="1"/>
  <c r="J62" i="19"/>
  <c r="K61" i="11" s="1"/>
  <c r="J314" i="19"/>
  <c r="K315" i="11" s="1"/>
  <c r="J385" i="19"/>
  <c r="K385" i="11" s="1"/>
  <c r="J319" i="19"/>
  <c r="K320" i="11" s="1"/>
  <c r="J65" i="19"/>
  <c r="K64" i="11" s="1"/>
  <c r="J324" i="19"/>
  <c r="K325" i="11" s="1"/>
  <c r="J402" i="19"/>
  <c r="K402" i="11" s="1"/>
  <c r="J373" i="19"/>
  <c r="K373" i="11" s="1"/>
  <c r="J340" i="19"/>
  <c r="K341" i="11" s="1"/>
  <c r="J374" i="19"/>
  <c r="K374" i="11" s="1"/>
  <c r="J347" i="19"/>
  <c r="K348" i="11" s="1"/>
  <c r="J310" i="19"/>
  <c r="K311" i="11" s="1"/>
  <c r="J353" i="19"/>
  <c r="K354" i="11"/>
  <c r="J141" i="19"/>
  <c r="K139" i="11" s="1"/>
  <c r="J68" i="19"/>
  <c r="K67" i="11" s="1"/>
  <c r="J382" i="19"/>
  <c r="K382" i="11" s="1"/>
  <c r="J112" i="19"/>
  <c r="K111" i="11"/>
  <c r="J384" i="19"/>
  <c r="K384" i="11" s="1"/>
  <c r="J252" i="19"/>
  <c r="K252" i="11" s="1"/>
  <c r="J364" i="19"/>
  <c r="K365" i="11" s="1"/>
  <c r="J392" i="19"/>
  <c r="K392" i="11" s="1"/>
  <c r="J381" i="19"/>
  <c r="K381" i="11" s="1"/>
  <c r="J395" i="19"/>
  <c r="K395" i="11"/>
  <c r="J305" i="19"/>
  <c r="K305" i="11" s="1"/>
  <c r="J388" i="19"/>
  <c r="K388" i="11"/>
  <c r="J37" i="19"/>
  <c r="K36" i="11" s="1"/>
  <c r="J271" i="19"/>
  <c r="K271" i="11" s="1"/>
  <c r="J59" i="19"/>
  <c r="K58" i="11" s="1"/>
  <c r="J366" i="19"/>
  <c r="K367" i="11" s="1"/>
  <c r="J274" i="19"/>
  <c r="K274" i="11" s="1"/>
  <c r="J84" i="19"/>
  <c r="K83" i="11" s="1"/>
  <c r="J77" i="19"/>
  <c r="K76" i="11" s="1"/>
  <c r="J171" i="19"/>
  <c r="K169" i="11" s="1"/>
  <c r="J355" i="19"/>
  <c r="K356" i="11" s="1"/>
  <c r="J93" i="19"/>
  <c r="K92" i="11" s="1"/>
  <c r="J237" i="19"/>
  <c r="K237" i="11" s="1"/>
  <c r="J101" i="19"/>
  <c r="K100" i="11" s="1"/>
  <c r="J246" i="19"/>
  <c r="K246" i="11" s="1"/>
  <c r="J18" i="19"/>
  <c r="K17" i="11" s="1"/>
  <c r="J267" i="19"/>
  <c r="K267" i="11" s="1"/>
  <c r="J250" i="19"/>
  <c r="K250" i="11" s="1"/>
  <c r="J135" i="19"/>
  <c r="K133" i="11" s="1"/>
  <c r="J312" i="19"/>
  <c r="K313" i="11"/>
  <c r="J82" i="19"/>
  <c r="K81" i="11" s="1"/>
  <c r="J357" i="19"/>
  <c r="K358" i="11" s="1"/>
  <c r="J115" i="19"/>
  <c r="K114" i="11" s="1"/>
  <c r="J334" i="19"/>
  <c r="K335" i="11"/>
  <c r="J387" i="19"/>
  <c r="K387" i="11" s="1"/>
  <c r="J331" i="19"/>
  <c r="K332" i="11"/>
  <c r="J328" i="19"/>
  <c r="K329" i="11" s="1"/>
  <c r="J332" i="19"/>
  <c r="K333" i="11" s="1"/>
  <c r="J329" i="19"/>
  <c r="K330" i="11" s="1"/>
  <c r="J231" i="19"/>
  <c r="K231" i="11"/>
  <c r="J233" i="19"/>
  <c r="K233" i="11" s="1"/>
  <c r="J13" i="19"/>
  <c r="K12" i="11"/>
  <c r="J409" i="19"/>
  <c r="K409" i="11" s="1"/>
  <c r="J178" i="19"/>
  <c r="K177" i="11" s="1"/>
  <c r="J360" i="19"/>
  <c r="K361" i="11" s="1"/>
  <c r="J20" i="19"/>
  <c r="K19" i="11" s="1"/>
  <c r="J27" i="19"/>
  <c r="K26" i="11" s="1"/>
  <c r="J256" i="19"/>
  <c r="K256" i="11" s="1"/>
  <c r="J43" i="19"/>
  <c r="K42" i="11" s="1"/>
  <c r="J189" i="19"/>
  <c r="K188" i="11" s="1"/>
  <c r="J44" i="19"/>
  <c r="K43" i="11" s="1"/>
  <c r="J383" i="19"/>
  <c r="K383" i="11"/>
  <c r="J47" i="19"/>
  <c r="K46" i="11" s="1"/>
  <c r="J176" i="19"/>
  <c r="K175" i="11" s="1"/>
  <c r="J23" i="19"/>
  <c r="K22" i="11" s="1"/>
  <c r="J213" i="19"/>
  <c r="K213" i="11" s="1"/>
  <c r="J248" i="19"/>
  <c r="K248" i="11" s="1"/>
  <c r="J128" i="19"/>
  <c r="K126" i="11"/>
  <c r="J229" i="19"/>
  <c r="K229" i="11" s="1"/>
  <c r="J291" i="19"/>
  <c r="K291" i="11" s="1"/>
  <c r="J158" i="19"/>
  <c r="K156" i="11" s="1"/>
  <c r="J52" i="19"/>
  <c r="K51" i="11" s="1"/>
  <c r="J160" i="19"/>
  <c r="K158" i="11" s="1"/>
  <c r="J214" i="19"/>
  <c r="K214" i="11"/>
  <c r="J161" i="19"/>
  <c r="K159" i="11" s="1"/>
  <c r="J90" i="19"/>
  <c r="K89" i="11"/>
  <c r="J164" i="19"/>
  <c r="K162" i="11" s="1"/>
  <c r="J31" i="19"/>
  <c r="K30" i="11" s="1"/>
  <c r="J165" i="19"/>
  <c r="K163" i="11" s="1"/>
  <c r="J215" i="19"/>
  <c r="K215" i="11"/>
  <c r="J172" i="19"/>
  <c r="K171" i="11" s="1"/>
  <c r="J78" i="19"/>
  <c r="K77" i="11" s="1"/>
  <c r="J198" i="19"/>
  <c r="K198" i="11" s="1"/>
  <c r="J348" i="19"/>
  <c r="K349" i="11" s="1"/>
  <c r="J281" i="19"/>
  <c r="K281" i="11" s="1"/>
  <c r="J294" i="19"/>
  <c r="K294" i="11" s="1"/>
  <c r="J299" i="19"/>
  <c r="K299" i="11" s="1"/>
  <c r="J298" i="19"/>
  <c r="K298" i="11" s="1"/>
  <c r="J119" i="19"/>
  <c r="K118" i="11" s="1"/>
  <c r="J404" i="19"/>
  <c r="K404" i="11" s="1"/>
  <c r="J181" i="19"/>
  <c r="K180" i="11" s="1"/>
  <c r="J170" i="19"/>
  <c r="K168" i="11"/>
  <c r="J179" i="19"/>
  <c r="K178" i="11" s="1"/>
  <c r="J200" i="19"/>
  <c r="K200" i="11" s="1"/>
  <c r="J306" i="19"/>
  <c r="K306" i="11" s="1"/>
  <c r="J269" i="19"/>
  <c r="K269" i="11" s="1"/>
  <c r="J292" i="19"/>
  <c r="K292" i="11" s="1"/>
  <c r="J280" i="19"/>
  <c r="K280" i="11"/>
  <c r="J245" i="19"/>
  <c r="K245" i="11" s="1"/>
  <c r="J36" i="19"/>
  <c r="K35" i="11"/>
  <c r="J5" i="19"/>
  <c r="K4" i="11" s="1"/>
  <c r="J143" i="19"/>
  <c r="K141" i="11" s="1"/>
  <c r="J6" i="19"/>
  <c r="K5" i="11" s="1"/>
  <c r="J74" i="19"/>
  <c r="K73" i="11"/>
  <c r="J8" i="19"/>
  <c r="K7" i="11" s="1"/>
  <c r="J187" i="19"/>
  <c r="K186" i="11" s="1"/>
  <c r="J9" i="19"/>
  <c r="K8" i="11" s="1"/>
  <c r="J103" i="19"/>
  <c r="K102" i="11" s="1"/>
  <c r="J10" i="19"/>
  <c r="K9" i="11" s="1"/>
  <c r="J11" i="19"/>
  <c r="K10" i="11"/>
  <c r="J88" i="19"/>
  <c r="K87" i="11" s="1"/>
  <c r="J12" i="19"/>
  <c r="K11" i="11" s="1"/>
  <c r="J156" i="19"/>
  <c r="K154" i="11" s="1"/>
  <c r="J14" i="19"/>
  <c r="K13" i="11" s="1"/>
  <c r="J15" i="19"/>
  <c r="K14" i="11" s="1"/>
  <c r="J127" i="19"/>
  <c r="K125" i="11"/>
  <c r="J204" i="19"/>
  <c r="K204" i="11" s="1"/>
  <c r="J255" i="19"/>
  <c r="K255" i="11" s="1"/>
  <c r="J24" i="19"/>
  <c r="K23" i="11" s="1"/>
  <c r="J111" i="19"/>
  <c r="K110" i="11" s="1"/>
  <c r="J25" i="19"/>
  <c r="K24" i="11" s="1"/>
  <c r="J270" i="19"/>
  <c r="K270" i="11" s="1"/>
  <c r="J26" i="19"/>
  <c r="K25" i="11" s="1"/>
  <c r="J28" i="19"/>
  <c r="K27" i="11" s="1"/>
  <c r="J29" i="19"/>
  <c r="K28" i="11" s="1"/>
  <c r="J315" i="19"/>
  <c r="K316" i="11" s="1"/>
  <c r="J316" i="19"/>
  <c r="K317" i="11" s="1"/>
  <c r="J32" i="19"/>
  <c r="K31" i="11"/>
  <c r="J205" i="19"/>
  <c r="K205" i="11" s="1"/>
  <c r="J35" i="19"/>
  <c r="K34" i="11" s="1"/>
  <c r="J75" i="19"/>
  <c r="K74" i="11" s="1"/>
  <c r="J133" i="19"/>
  <c r="K131" i="11" s="1"/>
  <c r="J39" i="19"/>
  <c r="K38" i="11" s="1"/>
  <c r="J120" i="19"/>
  <c r="K119" i="11"/>
  <c r="J272" i="19"/>
  <c r="K272" i="11" s="1"/>
  <c r="J41" i="19"/>
  <c r="K40" i="11"/>
  <c r="J49" i="19"/>
  <c r="K48" i="11" s="1"/>
  <c r="J99" i="19"/>
  <c r="K98" i="11" s="1"/>
  <c r="J50" i="19"/>
  <c r="K49" i="11" s="1"/>
  <c r="J378" i="19"/>
  <c r="K378" i="11"/>
  <c r="J51" i="19"/>
  <c r="K50" i="11" s="1"/>
  <c r="J241" i="19"/>
  <c r="K241" i="11" s="1"/>
  <c r="J145" i="19"/>
  <c r="K143" i="11" s="1"/>
  <c r="J54" i="19"/>
  <c r="K53" i="11" s="1"/>
  <c r="J55" i="19"/>
  <c r="K54" i="11" s="1"/>
  <c r="J56" i="19"/>
  <c r="K55" i="11"/>
  <c r="J104" i="19"/>
  <c r="K103" i="11" s="1"/>
  <c r="J410" i="19"/>
  <c r="K410" i="11" s="1"/>
  <c r="J58" i="19"/>
  <c r="K57" i="11" s="1"/>
  <c r="J60" i="19"/>
  <c r="K59" i="11" s="1"/>
  <c r="J177" i="19"/>
  <c r="K176" i="11" s="1"/>
  <c r="J379" i="19"/>
  <c r="K379" i="11" s="1"/>
  <c r="J105" i="19"/>
  <c r="K104" i="11" s="1"/>
  <c r="J64" i="19"/>
  <c r="K63" i="11" s="1"/>
  <c r="J244" i="19"/>
  <c r="K244" i="11" s="1"/>
  <c r="J67" i="19"/>
  <c r="K66" i="11" s="1"/>
  <c r="J73" i="19"/>
  <c r="K72" i="11" s="1"/>
  <c r="J206" i="19"/>
  <c r="K206" i="11"/>
  <c r="J79" i="19"/>
  <c r="K78" i="11" s="1"/>
  <c r="J146" i="19"/>
  <c r="K144" i="11" s="1"/>
  <c r="J354" i="19"/>
  <c r="K355" i="11" s="1"/>
  <c r="J81" i="19"/>
  <c r="K80" i="11" s="1"/>
  <c r="J83" i="19"/>
  <c r="K82" i="11" s="1"/>
  <c r="J86" i="19"/>
  <c r="K85" i="11"/>
  <c r="J390" i="19"/>
  <c r="K390" i="11" s="1"/>
  <c r="J407" i="19"/>
  <c r="K407" i="11"/>
  <c r="J94" i="19"/>
  <c r="K93" i="11" s="1"/>
  <c r="J194" i="19"/>
  <c r="K193" i="11" s="1"/>
  <c r="J100" i="19"/>
  <c r="K99" i="11" s="1"/>
  <c r="J257" i="19"/>
  <c r="K257" i="11"/>
  <c r="J102" i="19"/>
  <c r="K101" i="11" s="1"/>
  <c r="J412" i="19"/>
  <c r="K412" i="11"/>
  <c r="J394" i="19"/>
  <c r="K394" i="11" s="1"/>
  <c r="J209" i="19"/>
  <c r="K209" i="11" s="1"/>
  <c r="J106" i="19"/>
  <c r="K105" i="11" s="1"/>
  <c r="J134" i="19"/>
  <c r="K132" i="11"/>
  <c r="J107" i="19"/>
  <c r="K106" i="11" s="1"/>
  <c r="J108" i="19"/>
  <c r="K107" i="11" s="1"/>
  <c r="J109" i="19"/>
  <c r="K108" i="11" s="1"/>
  <c r="J113" i="19"/>
  <c r="K112" i="11" s="1"/>
  <c r="J138" i="19"/>
  <c r="K136" i="11" s="1"/>
  <c r="J114" i="19"/>
  <c r="K113" i="11"/>
  <c r="J342" i="19"/>
  <c r="K343" i="11" s="1"/>
  <c r="J116" i="19"/>
  <c r="K115" i="11" s="1"/>
  <c r="J117" i="19"/>
  <c r="K116" i="11" s="1"/>
  <c r="J173" i="19"/>
  <c r="K172" i="11" s="1"/>
  <c r="J118" i="19"/>
  <c r="K117" i="11" s="1"/>
  <c r="J375" i="19"/>
  <c r="K375" i="11" s="1"/>
  <c r="J247" i="19"/>
  <c r="K247" i="11" s="1"/>
  <c r="J121" i="19"/>
  <c r="K120" i="11" s="1"/>
  <c r="J408" i="19"/>
  <c r="K408" i="11" s="1"/>
  <c r="J122" i="19"/>
  <c r="K121" i="11" s="1"/>
  <c r="J343" i="19"/>
  <c r="K344" i="11" s="1"/>
  <c r="J159" i="19"/>
  <c r="K157" i="11"/>
  <c r="J124" i="19"/>
  <c r="K123" i="11" s="1"/>
  <c r="J276" i="19"/>
  <c r="K276" i="11" s="1"/>
  <c r="J211" i="19"/>
  <c r="K211" i="11" s="1"/>
  <c r="J277" i="19"/>
  <c r="K277" i="11" s="1"/>
  <c r="J129" i="19"/>
  <c r="K127" i="11" s="1"/>
  <c r="J132" i="19"/>
  <c r="K130" i="11"/>
  <c r="J184" i="19"/>
  <c r="K183" i="11" s="1"/>
  <c r="J149" i="19"/>
  <c r="K147" i="11"/>
  <c r="J279" i="19"/>
  <c r="K279" i="11" s="1"/>
  <c r="J140" i="19"/>
  <c r="K138" i="11" s="1"/>
  <c r="J142" i="19"/>
  <c r="K140" i="11" s="1"/>
  <c r="J372" i="19"/>
  <c r="J212" i="19"/>
  <c r="K212" i="11" s="1"/>
  <c r="J150" i="19"/>
  <c r="K148" i="11" s="1"/>
  <c r="J151" i="19"/>
  <c r="K149" i="11"/>
  <c r="J345" i="19"/>
  <c r="K346" i="11" s="1"/>
  <c r="J153" i="19"/>
  <c r="K151" i="11" s="1"/>
  <c r="J346" i="19"/>
  <c r="K347" i="11" s="1"/>
  <c r="J154" i="19"/>
  <c r="K152" i="11" s="1"/>
  <c r="J243" i="19"/>
  <c r="K243" i="11" s="1"/>
  <c r="J155" i="19"/>
  <c r="K153" i="11" s="1"/>
  <c r="J190" i="19"/>
  <c r="K189" i="11" s="1"/>
  <c r="J162" i="19"/>
  <c r="K160" i="11"/>
  <c r="J163" i="19"/>
  <c r="K161" i="11"/>
  <c r="J180" i="19"/>
  <c r="K179" i="11" s="1"/>
  <c r="J285" i="19"/>
  <c r="K285" i="11" s="1"/>
  <c r="J182" i="19"/>
  <c r="K181" i="11"/>
  <c r="J322" i="19"/>
  <c r="K323" i="11" s="1"/>
  <c r="J216" i="19"/>
  <c r="K216" i="11"/>
  <c r="J185" i="19"/>
  <c r="K184" i="11" s="1"/>
  <c r="J186" i="19"/>
  <c r="K185" i="11" s="1"/>
  <c r="J191" i="19"/>
  <c r="K190" i="11" s="1"/>
  <c r="J192" i="19"/>
  <c r="K191" i="11" s="1"/>
  <c r="J259" i="19"/>
  <c r="K259" i="11" s="1"/>
  <c r="J386" i="19"/>
  <c r="K386" i="11" s="1"/>
  <c r="J195" i="19"/>
  <c r="K194" i="11"/>
  <c r="J286" i="19"/>
  <c r="K286" i="11"/>
  <c r="J199" i="19"/>
  <c r="K199" i="11" s="1"/>
  <c r="J288" i="19"/>
  <c r="K288" i="11"/>
  <c r="J239" i="19"/>
  <c r="K239" i="11" s="1"/>
  <c r="J218" i="19"/>
  <c r="K218" i="11" s="1"/>
  <c r="J221" i="19"/>
  <c r="K221" i="11" s="1"/>
  <c r="J222" i="19"/>
  <c r="K222" i="11" s="1"/>
  <c r="J368" i="19"/>
  <c r="K369" i="11" s="1"/>
  <c r="J223" i="19"/>
  <c r="K223" i="11" s="1"/>
  <c r="J224" i="19"/>
  <c r="K224" i="11" s="1"/>
  <c r="J225" i="19"/>
  <c r="K225" i="11"/>
  <c r="J226" i="19"/>
  <c r="K226" i="11" s="1"/>
  <c r="J227" i="19"/>
  <c r="K227" i="11"/>
  <c r="J230" i="19"/>
  <c r="K230" i="11" s="1"/>
  <c r="J240" i="19"/>
  <c r="K240" i="11"/>
  <c r="J234" i="19"/>
  <c r="K234" i="11" s="1"/>
  <c r="J251" i="19"/>
  <c r="K251" i="11" s="1"/>
  <c r="J264" i="19"/>
  <c r="K264" i="11" s="1"/>
  <c r="J266" i="19"/>
  <c r="K266" i="11" s="1"/>
  <c r="J293" i="19"/>
  <c r="K293" i="11" s="1"/>
  <c r="J398" i="19"/>
  <c r="K398" i="11"/>
  <c r="J295" i="19"/>
  <c r="K295" i="11" s="1"/>
  <c r="J356" i="19"/>
  <c r="K357" i="11"/>
  <c r="J302" i="19"/>
  <c r="K302" i="11" s="1"/>
  <c r="J311" i="19"/>
  <c r="K312" i="11" s="1"/>
  <c r="J401" i="19"/>
  <c r="K401" i="11" s="1"/>
  <c r="J336" i="19"/>
  <c r="K337" i="11"/>
  <c r="J377" i="19"/>
  <c r="K377" i="11" s="1"/>
  <c r="J358" i="19"/>
  <c r="K359" i="11" s="1"/>
  <c r="J405" i="19"/>
  <c r="K405" i="11" s="1"/>
  <c r="J413" i="19"/>
  <c r="K413" i="11" s="1"/>
  <c r="J414" i="19"/>
  <c r="K414" i="11" s="1"/>
  <c r="C415" i="19"/>
  <c r="E415" i="19"/>
  <c r="F415" i="19"/>
  <c r="G415" i="19"/>
  <c r="H415" i="19"/>
  <c r="I415" i="19"/>
  <c r="J5" i="20"/>
  <c r="C4" i="11"/>
  <c r="J6" i="20"/>
  <c r="C5" i="11" s="1"/>
  <c r="J143" i="20"/>
  <c r="C141" i="11" s="1"/>
  <c r="J7" i="20"/>
  <c r="C6" i="11"/>
  <c r="J365" i="20"/>
  <c r="C366" i="11" s="1"/>
  <c r="J8" i="20"/>
  <c r="C7" i="11"/>
  <c r="J74" i="20"/>
  <c r="C73" i="11"/>
  <c r="J9" i="20"/>
  <c r="C8" i="11"/>
  <c r="J187" i="20"/>
  <c r="C186" i="11" s="1"/>
  <c r="J10" i="20"/>
  <c r="C9" i="11"/>
  <c r="J103" i="20"/>
  <c r="C102" i="11" s="1"/>
  <c r="J11" i="20"/>
  <c r="C10" i="11" s="1"/>
  <c r="J254" i="20"/>
  <c r="C254" i="11"/>
  <c r="J12" i="20"/>
  <c r="C11" i="11" s="1"/>
  <c r="J88" i="20"/>
  <c r="C87" i="11" s="1"/>
  <c r="J13" i="20"/>
  <c r="C12" i="11"/>
  <c r="J14" i="20"/>
  <c r="C13" i="11" s="1"/>
  <c r="J156" i="20"/>
  <c r="C154" i="11"/>
  <c r="J15" i="20"/>
  <c r="C14" i="11"/>
  <c r="J91" i="20"/>
  <c r="C90" i="11"/>
  <c r="J16" i="20"/>
  <c r="C15" i="11" s="1"/>
  <c r="J269" i="20"/>
  <c r="C269" i="11"/>
  <c r="J337" i="20"/>
  <c r="C338" i="11" s="1"/>
  <c r="J17" i="20"/>
  <c r="C16" i="11" s="1"/>
  <c r="J202" i="20"/>
  <c r="C202" i="11" s="1"/>
  <c r="J18" i="20"/>
  <c r="C17" i="11" s="1"/>
  <c r="J127" i="20"/>
  <c r="C125" i="11" s="1"/>
  <c r="J19" i="20"/>
  <c r="C18" i="11"/>
  <c r="J203" i="20"/>
  <c r="C203" i="11" s="1"/>
  <c r="J20" i="20"/>
  <c r="C19" i="11"/>
  <c r="J92" i="20"/>
  <c r="C91" i="11"/>
  <c r="J21" i="20"/>
  <c r="C20" i="11"/>
  <c r="J338" i="20"/>
  <c r="C339" i="11" s="1"/>
  <c r="J22" i="20"/>
  <c r="C21" i="11"/>
  <c r="J144" i="20"/>
  <c r="C142" i="11" s="1"/>
  <c r="J23" i="20"/>
  <c r="C22" i="11" s="1"/>
  <c r="J204" i="20"/>
  <c r="C204" i="11"/>
  <c r="J24" i="20"/>
  <c r="C23" i="11" s="1"/>
  <c r="J255" i="20"/>
  <c r="C255" i="11" s="1"/>
  <c r="J25" i="20"/>
  <c r="C24" i="11"/>
  <c r="J111" i="20"/>
  <c r="C110" i="11" s="1"/>
  <c r="J26" i="20"/>
  <c r="C25" i="11"/>
  <c r="J270" i="20"/>
  <c r="C270" i="11"/>
  <c r="J27" i="20"/>
  <c r="C26" i="11"/>
  <c r="J256" i="20"/>
  <c r="C256" i="11" s="1"/>
  <c r="J28" i="20"/>
  <c r="C27" i="11"/>
  <c r="J313" i="20"/>
  <c r="C314" i="11" s="1"/>
  <c r="J29" i="20"/>
  <c r="C28" i="11" s="1"/>
  <c r="J314" i="20"/>
  <c r="C315" i="11" s="1"/>
  <c r="J31" i="20"/>
  <c r="C30" i="11" s="1"/>
  <c r="J315" i="20"/>
  <c r="C316" i="11" s="1"/>
  <c r="J32" i="20"/>
  <c r="C31" i="11"/>
  <c r="J316" i="20"/>
  <c r="C317" i="11" s="1"/>
  <c r="J33" i="20"/>
  <c r="C32" i="11"/>
  <c r="J193" i="20"/>
  <c r="C192" i="11" s="1"/>
  <c r="J34" i="20"/>
  <c r="C33" i="11" s="1"/>
  <c r="J98" i="20"/>
  <c r="C97" i="11" s="1"/>
  <c r="J35" i="20"/>
  <c r="C34" i="11"/>
  <c r="J205" i="20"/>
  <c r="C205" i="11" s="1"/>
  <c r="J36" i="20"/>
  <c r="C35" i="11"/>
  <c r="J75" i="20"/>
  <c r="C74" i="11" s="1"/>
  <c r="J37" i="20"/>
  <c r="C36" i="11" s="1"/>
  <c r="J271" i="20"/>
  <c r="C271" i="11" s="1"/>
  <c r="J38" i="20"/>
  <c r="C37" i="11" s="1"/>
  <c r="J133" i="20"/>
  <c r="C131" i="11" s="1"/>
  <c r="J39" i="20"/>
  <c r="C38" i="11" s="1"/>
  <c r="J170" i="20"/>
  <c r="C168" i="11" s="1"/>
  <c r="J40" i="20"/>
  <c r="C39" i="11" s="1"/>
  <c r="J120" i="20"/>
  <c r="C119" i="11" s="1"/>
  <c r="J41" i="20"/>
  <c r="C40" i="11" s="1"/>
  <c r="J272" i="20"/>
  <c r="C272" i="11" s="1"/>
  <c r="J42" i="20"/>
  <c r="C41" i="11"/>
  <c r="J188" i="20"/>
  <c r="C187" i="11"/>
  <c r="J43" i="20"/>
  <c r="C42" i="11" s="1"/>
  <c r="J189" i="20"/>
  <c r="C188" i="11" s="1"/>
  <c r="J44" i="20"/>
  <c r="C43" i="11" s="1"/>
  <c r="J383" i="20"/>
  <c r="C383" i="11" s="1"/>
  <c r="J45" i="20"/>
  <c r="C44" i="11" s="1"/>
  <c r="J273" i="20"/>
  <c r="C273" i="11" s="1"/>
  <c r="J46" i="20"/>
  <c r="C45" i="11" s="1"/>
  <c r="J183" i="20"/>
  <c r="C182" i="11" s="1"/>
  <c r="J47" i="20"/>
  <c r="C46" i="11"/>
  <c r="J176" i="20"/>
  <c r="C175" i="11" s="1"/>
  <c r="J48" i="20"/>
  <c r="C47" i="11"/>
  <c r="J49" i="20"/>
  <c r="C48" i="11"/>
  <c r="J125" i="20"/>
  <c r="C124" i="11" s="1"/>
  <c r="J50" i="20"/>
  <c r="C49" i="11" s="1"/>
  <c r="J99" i="20"/>
  <c r="C98" i="11"/>
  <c r="J51" i="20"/>
  <c r="C50" i="11" s="1"/>
  <c r="J378" i="20"/>
  <c r="C378" i="11"/>
  <c r="J52" i="20"/>
  <c r="C51" i="11"/>
  <c r="J241" i="20"/>
  <c r="C241" i="11" s="1"/>
  <c r="J53" i="20"/>
  <c r="C52" i="11" s="1"/>
  <c r="J54" i="20"/>
  <c r="C53" i="11"/>
  <c r="J145" i="20"/>
  <c r="C143" i="11" s="1"/>
  <c r="J55" i="20"/>
  <c r="C54" i="11" s="1"/>
  <c r="J56" i="20"/>
  <c r="C55" i="11" s="1"/>
  <c r="J171" i="20"/>
  <c r="C169" i="11" s="1"/>
  <c r="J57" i="20"/>
  <c r="C56" i="11" s="1"/>
  <c r="J104" i="20"/>
  <c r="C103" i="11" s="1"/>
  <c r="J58" i="20"/>
  <c r="C57" i="11" s="1"/>
  <c r="J410" i="20"/>
  <c r="C410" i="11"/>
  <c r="J59" i="20"/>
  <c r="C58" i="11" s="1"/>
  <c r="J366" i="20"/>
  <c r="C367" i="11"/>
  <c r="J60" i="20"/>
  <c r="C59" i="11" s="1"/>
  <c r="J61" i="20"/>
  <c r="C60" i="11" s="1"/>
  <c r="J177" i="20"/>
  <c r="C176" i="11" s="1"/>
  <c r="J62" i="20"/>
  <c r="C61" i="11" s="1"/>
  <c r="J379" i="20"/>
  <c r="C379" i="11"/>
  <c r="J63" i="20"/>
  <c r="C62" i="11" s="1"/>
  <c r="J96" i="20"/>
  <c r="C95" i="11" s="1"/>
  <c r="J64" i="20"/>
  <c r="C63" i="11"/>
  <c r="J105" i="20"/>
  <c r="C104" i="11" s="1"/>
  <c r="J65" i="20"/>
  <c r="C64" i="11"/>
  <c r="J178" i="20"/>
  <c r="C177" i="11" s="1"/>
  <c r="J66" i="20"/>
  <c r="C65" i="11" s="1"/>
  <c r="J411" i="20"/>
  <c r="C411" i="11" s="1"/>
  <c r="J67" i="20"/>
  <c r="C66" i="11" s="1"/>
  <c r="J244" i="20"/>
  <c r="C244" i="11" s="1"/>
  <c r="J68" i="20"/>
  <c r="C67" i="11" s="1"/>
  <c r="J317" i="20"/>
  <c r="C318" i="11" s="1"/>
  <c r="J69" i="20"/>
  <c r="C68" i="11" s="1"/>
  <c r="J157" i="20"/>
  <c r="C155" i="11" s="1"/>
  <c r="J70" i="20"/>
  <c r="C69" i="11" s="1"/>
  <c r="J123" i="20"/>
  <c r="C122" i="11" s="1"/>
  <c r="J72" i="20"/>
  <c r="C71" i="11"/>
  <c r="J274" i="20"/>
  <c r="C274" i="11"/>
  <c r="J73" i="20"/>
  <c r="C72" i="11" s="1"/>
  <c r="J76" i="20"/>
  <c r="C75" i="11" s="1"/>
  <c r="J380" i="20"/>
  <c r="C380" i="11"/>
  <c r="J77" i="20"/>
  <c r="C76" i="11" s="1"/>
  <c r="J78" i="20"/>
  <c r="C77" i="11" s="1"/>
  <c r="J206" i="20"/>
  <c r="C206" i="11" s="1"/>
  <c r="J79" i="20"/>
  <c r="C78" i="11" s="1"/>
  <c r="J80" i="20"/>
  <c r="C79" i="11" s="1"/>
  <c r="J146" i="20"/>
  <c r="C144" i="11"/>
  <c r="J81" i="20"/>
  <c r="C80" i="11" s="1"/>
  <c r="J354" i="20"/>
  <c r="C355" i="11"/>
  <c r="J82" i="20"/>
  <c r="C81" i="11"/>
  <c r="J245" i="20"/>
  <c r="J83" i="20"/>
  <c r="C82" i="11" s="1"/>
  <c r="J89" i="20"/>
  <c r="C88" i="11"/>
  <c r="J84" i="20"/>
  <c r="C83" i="11" s="1"/>
  <c r="J85" i="20"/>
  <c r="C84" i="11"/>
  <c r="J307" i="20"/>
  <c r="C308" i="11"/>
  <c r="J86" i="20"/>
  <c r="C85" i="11" s="1"/>
  <c r="J87" i="20"/>
  <c r="C86" i="11" s="1"/>
  <c r="J339" i="20"/>
  <c r="C340" i="11" s="1"/>
  <c r="J389" i="20"/>
  <c r="C389" i="11" s="1"/>
  <c r="J90" i="20"/>
  <c r="C89" i="11"/>
  <c r="J390" i="20"/>
  <c r="C390" i="11" s="1"/>
  <c r="J391" i="20"/>
  <c r="C391" i="11" s="1"/>
  <c r="J93" i="20"/>
  <c r="C92" i="11" s="1"/>
  <c r="J407" i="20"/>
  <c r="C407" i="11"/>
  <c r="J94" i="20"/>
  <c r="C93" i="11" s="1"/>
  <c r="J392" i="20"/>
  <c r="C392" i="11"/>
  <c r="J95" i="20"/>
  <c r="C94" i="11"/>
  <c r="J275" i="20"/>
  <c r="C275" i="11" s="1"/>
  <c r="J393" i="20"/>
  <c r="C393" i="11" s="1"/>
  <c r="J97" i="20"/>
  <c r="C96" i="11" s="1"/>
  <c r="J246" i="20"/>
  <c r="C246" i="11" s="1"/>
  <c r="J340" i="20"/>
  <c r="C341" i="11" s="1"/>
  <c r="J318" i="20"/>
  <c r="C319" i="11"/>
  <c r="J100" i="20"/>
  <c r="C99" i="11" s="1"/>
  <c r="J194" i="20"/>
  <c r="C193" i="11" s="1"/>
  <c r="J101" i="20"/>
  <c r="C100" i="11"/>
  <c r="J341" i="20"/>
  <c r="C342" i="11" s="1"/>
  <c r="J102" i="20"/>
  <c r="C101" i="11"/>
  <c r="J257" i="20"/>
  <c r="C257" i="11" s="1"/>
  <c r="J412" i="20"/>
  <c r="C412" i="11" s="1"/>
  <c r="J394" i="20"/>
  <c r="C394" i="11" s="1"/>
  <c r="J258" i="20"/>
  <c r="C258" i="11" s="1"/>
  <c r="J106" i="20"/>
  <c r="C105" i="11" s="1"/>
  <c r="J209" i="20"/>
  <c r="C209" i="11" s="1"/>
  <c r="J107" i="20"/>
  <c r="C106" i="11"/>
  <c r="J134" i="20"/>
  <c r="C132" i="11" s="1"/>
  <c r="J108" i="20"/>
  <c r="C107" i="11" s="1"/>
  <c r="J158" i="20"/>
  <c r="C156" i="11" s="1"/>
  <c r="J109" i="20"/>
  <c r="C108" i="11" s="1"/>
  <c r="J110" i="20"/>
  <c r="C109" i="11"/>
  <c r="J113" i="20"/>
  <c r="C112" i="11"/>
  <c r="J138" i="20"/>
  <c r="C136" i="11" s="1"/>
  <c r="J112" i="20"/>
  <c r="C111" i="11" s="1"/>
  <c r="J242" i="20"/>
  <c r="C242" i="11" s="1"/>
  <c r="J114" i="20"/>
  <c r="C113" i="11" s="1"/>
  <c r="J210" i="20"/>
  <c r="C210" i="11" s="1"/>
  <c r="J115" i="20"/>
  <c r="C114" i="11" s="1"/>
  <c r="J116" i="20"/>
  <c r="C115" i="11" s="1"/>
  <c r="J342" i="20"/>
  <c r="C343" i="11" s="1"/>
  <c r="J117" i="20"/>
  <c r="C116" i="11"/>
  <c r="J172" i="20"/>
  <c r="C171" i="11" s="1"/>
  <c r="J118" i="20"/>
  <c r="C117" i="11"/>
  <c r="J173" i="20"/>
  <c r="C172" i="11"/>
  <c r="J119" i="20"/>
  <c r="C118" i="11" s="1"/>
  <c r="J375" i="20"/>
  <c r="C375" i="11" s="1"/>
  <c r="J247" i="20"/>
  <c r="C247" i="11"/>
  <c r="J121" i="20"/>
  <c r="C120" i="11" s="1"/>
  <c r="J122" i="20"/>
  <c r="C121" i="11"/>
  <c r="J408" i="20"/>
  <c r="C408" i="11"/>
  <c r="J343" i="20"/>
  <c r="C344" i="11" s="1"/>
  <c r="J124" i="20"/>
  <c r="C123" i="11" s="1"/>
  <c r="J159" i="20"/>
  <c r="C157" i="11"/>
  <c r="J126" i="20"/>
  <c r="J276" i="20"/>
  <c r="C276" i="11" s="1"/>
  <c r="J128" i="20"/>
  <c r="C126" i="11" s="1"/>
  <c r="J211" i="20"/>
  <c r="C211" i="11"/>
  <c r="J129" i="20"/>
  <c r="C127" i="11" s="1"/>
  <c r="J277" i="20"/>
  <c r="C277" i="11" s="1"/>
  <c r="J130" i="20"/>
  <c r="C128" i="11" s="1"/>
  <c r="J147" i="20"/>
  <c r="C145" i="11" s="1"/>
  <c r="J131" i="20"/>
  <c r="C129" i="11" s="1"/>
  <c r="J148" i="20"/>
  <c r="C146" i="11" s="1"/>
  <c r="J132" i="20"/>
  <c r="C130" i="11" s="1"/>
  <c r="J278" i="20"/>
  <c r="C278" i="11"/>
  <c r="J135" i="20"/>
  <c r="C133" i="11" s="1"/>
  <c r="J184" i="20"/>
  <c r="C183" i="11" s="1"/>
  <c r="J136" i="20"/>
  <c r="C134" i="11" s="1"/>
  <c r="J149" i="20"/>
  <c r="C147" i="11" s="1"/>
  <c r="J137" i="20"/>
  <c r="C135" i="11" s="1"/>
  <c r="J160" i="20"/>
  <c r="C158" i="11" s="1"/>
  <c r="J139" i="20"/>
  <c r="C137" i="11" s="1"/>
  <c r="J359" i="20"/>
  <c r="C360" i="11" s="1"/>
  <c r="J140" i="20"/>
  <c r="C138" i="11" s="1"/>
  <c r="J279" i="20"/>
  <c r="C279" i="11"/>
  <c r="J141" i="20"/>
  <c r="C139" i="11" s="1"/>
  <c r="J319" i="20"/>
  <c r="C320" i="11" s="1"/>
  <c r="J142" i="20"/>
  <c r="C140" i="11" s="1"/>
  <c r="J344" i="20"/>
  <c r="C345" i="11" s="1"/>
  <c r="J372" i="20"/>
  <c r="J280" i="20"/>
  <c r="C280" i="11" s="1"/>
  <c r="J212" i="20"/>
  <c r="C212" i="11" s="1"/>
  <c r="J150" i="20"/>
  <c r="C148" i="11" s="1"/>
  <c r="J213" i="20"/>
  <c r="C213" i="11"/>
  <c r="J151" i="20"/>
  <c r="C149" i="11" s="1"/>
  <c r="J152" i="20"/>
  <c r="C150" i="11"/>
  <c r="J281" i="20"/>
  <c r="C281" i="11"/>
  <c r="J153" i="20"/>
  <c r="C151" i="11"/>
  <c r="J345" i="20"/>
  <c r="C346" i="11" s="1"/>
  <c r="J154" i="20"/>
  <c r="C152" i="11"/>
  <c r="J346" i="20"/>
  <c r="C347" i="11" s="1"/>
  <c r="J155" i="20"/>
  <c r="C153" i="11"/>
  <c r="J243" i="20"/>
  <c r="C243" i="11"/>
  <c r="J395" i="20"/>
  <c r="C395" i="11" s="1"/>
  <c r="J190" i="20"/>
  <c r="C189" i="11" s="1"/>
  <c r="J214" i="20"/>
  <c r="C214" i="11" s="1"/>
  <c r="J161" i="20"/>
  <c r="C159" i="11" s="1"/>
  <c r="J162" i="20"/>
  <c r="C160" i="11"/>
  <c r="J163" i="20"/>
  <c r="C161" i="11" s="1"/>
  <c r="J282" i="20"/>
  <c r="C282" i="11" s="1"/>
  <c r="J164" i="20"/>
  <c r="C162" i="11" s="1"/>
  <c r="J165" i="20"/>
  <c r="C163" i="11" s="1"/>
  <c r="J215" i="20"/>
  <c r="C215" i="11" s="1"/>
  <c r="J166" i="20"/>
  <c r="C164" i="11"/>
  <c r="J167" i="20"/>
  <c r="C165" i="11"/>
  <c r="J168" i="20"/>
  <c r="C166" i="11" s="1"/>
  <c r="J320" i="20"/>
  <c r="C321" i="11" s="1"/>
  <c r="J169" i="20"/>
  <c r="C167" i="11"/>
  <c r="J321" i="20"/>
  <c r="C322" i="11" s="1"/>
  <c r="J179" i="20"/>
  <c r="C178" i="11"/>
  <c r="J355" i="20"/>
  <c r="C356" i="11"/>
  <c r="J236" i="20"/>
  <c r="C236" i="11" s="1"/>
  <c r="J174" i="20"/>
  <c r="C173" i="11" s="1"/>
  <c r="J175" i="20"/>
  <c r="C174" i="11"/>
  <c r="J360" i="20"/>
  <c r="C361" i="11" s="1"/>
  <c r="J180" i="20"/>
  <c r="C179" i="11"/>
  <c r="J283" i="20"/>
  <c r="C283" i="11" s="1"/>
  <c r="J181" i="20"/>
  <c r="C180" i="11" s="1"/>
  <c r="J284" i="20"/>
  <c r="C284" i="11" s="1"/>
  <c r="J182" i="20"/>
  <c r="C181" i="11"/>
  <c r="J285" i="20"/>
  <c r="C285" i="11" s="1"/>
  <c r="J198" i="20"/>
  <c r="C198" i="11" s="1"/>
  <c r="J322" i="20"/>
  <c r="C323" i="11" s="1"/>
  <c r="J185" i="20"/>
  <c r="C184" i="11"/>
  <c r="J216" i="20"/>
  <c r="C216" i="11" s="1"/>
  <c r="J186" i="20"/>
  <c r="C185" i="11" s="1"/>
  <c r="J237" i="20"/>
  <c r="C237" i="11" s="1"/>
  <c r="J238" i="20"/>
  <c r="C238" i="11"/>
  <c r="J267" i="20"/>
  <c r="C267" i="11"/>
  <c r="J191" i="20"/>
  <c r="C190" i="11" s="1"/>
  <c r="J192" i="20"/>
  <c r="C191" i="11" s="1"/>
  <c r="J347" i="20"/>
  <c r="C348" i="11" s="1"/>
  <c r="J259" i="20"/>
  <c r="C259" i="11" s="1"/>
  <c r="J195" i="20"/>
  <c r="C194" i="11" s="1"/>
  <c r="J386" i="20"/>
  <c r="C386" i="11"/>
  <c r="J196" i="20"/>
  <c r="C195" i="11" s="1"/>
  <c r="J197" i="20"/>
  <c r="C196" i="11" s="1"/>
  <c r="J286" i="20"/>
  <c r="C286" i="11" s="1"/>
  <c r="J348" i="20"/>
  <c r="C349" i="11" s="1"/>
  <c r="J199" i="20"/>
  <c r="C199" i="11"/>
  <c r="J396" i="20"/>
  <c r="C396" i="11"/>
  <c r="J200" i="20"/>
  <c r="C200" i="11" s="1"/>
  <c r="J367" i="20"/>
  <c r="C368" i="11" s="1"/>
  <c r="J201" i="20"/>
  <c r="C201" i="11"/>
  <c r="J287" i="20"/>
  <c r="C287" i="11" s="1"/>
  <c r="J349" i="20"/>
  <c r="C350" i="11"/>
  <c r="J288" i="20"/>
  <c r="C288" i="11" s="1"/>
  <c r="J350" i="20"/>
  <c r="C351" i="11" s="1"/>
  <c r="J289" i="20"/>
  <c r="C289" i="11" s="1"/>
  <c r="J323" i="20"/>
  <c r="C324" i="11"/>
  <c r="J248" i="20"/>
  <c r="C248" i="11" s="1"/>
  <c r="J239" i="20"/>
  <c r="C239" i="11"/>
  <c r="J217" i="20"/>
  <c r="C217" i="11"/>
  <c r="J218" i="20"/>
  <c r="C218" i="11" s="1"/>
  <c r="J219" i="20"/>
  <c r="C219" i="11" s="1"/>
  <c r="J221" i="20"/>
  <c r="C221" i="11"/>
  <c r="J384" i="20"/>
  <c r="C384" i="11" s="1"/>
  <c r="J222" i="20"/>
  <c r="C222" i="11"/>
  <c r="J223" i="20"/>
  <c r="C223" i="11"/>
  <c r="J368" i="20"/>
  <c r="C369" i="11" s="1"/>
  <c r="J224" i="20"/>
  <c r="C224" i="11" s="1"/>
  <c r="J225" i="20"/>
  <c r="C225" i="11" s="1"/>
  <c r="J226" i="20"/>
  <c r="C226" i="11" s="1"/>
  <c r="J324" i="20"/>
  <c r="C325" i="11" s="1"/>
  <c r="J227" i="20"/>
  <c r="C227" i="11" s="1"/>
  <c r="J228" i="20"/>
  <c r="C228" i="11" s="1"/>
  <c r="J260" i="20"/>
  <c r="C260" i="11" s="1"/>
  <c r="J229" i="20"/>
  <c r="C229" i="11"/>
  <c r="J230" i="20"/>
  <c r="C230" i="11" s="1"/>
  <c r="J231" i="20"/>
  <c r="C231" i="11"/>
  <c r="J291" i="20"/>
  <c r="C291" i="11"/>
  <c r="J232" i="20"/>
  <c r="C232" i="11" s="1"/>
  <c r="J292" i="20"/>
  <c r="C292" i="11" s="1"/>
  <c r="J233" i="20"/>
  <c r="C233" i="11" s="1"/>
  <c r="J240" i="20"/>
  <c r="C240" i="11" s="1"/>
  <c r="J234" i="20"/>
  <c r="C234" i="11"/>
  <c r="J235" i="20"/>
  <c r="C235" i="11" s="1"/>
  <c r="J249" i="20"/>
  <c r="C249" i="11" s="1"/>
  <c r="J250" i="20"/>
  <c r="C250" i="11" s="1"/>
  <c r="J251" i="20"/>
  <c r="C251" i="11" s="1"/>
  <c r="J252" i="20"/>
  <c r="C252" i="11" s="1"/>
  <c r="J253" i="20"/>
  <c r="C253" i="11"/>
  <c r="J361" i="20"/>
  <c r="C362" i="11"/>
  <c r="J261" i="20"/>
  <c r="C261" i="11" s="1"/>
  <c r="J351" i="20"/>
  <c r="C352" i="11" s="1"/>
  <c r="J262" i="20"/>
  <c r="C262" i="11"/>
  <c r="J263" i="20"/>
  <c r="C263" i="11" s="1"/>
  <c r="J264" i="20"/>
  <c r="C264" i="11"/>
  <c r="J308" i="20"/>
  <c r="C309" i="11"/>
  <c r="J265" i="20"/>
  <c r="C265" i="11" s="1"/>
  <c r="J397" i="20"/>
  <c r="C397" i="11" s="1"/>
  <c r="J266" i="20"/>
  <c r="C266" i="11" s="1"/>
  <c r="J268" i="20"/>
  <c r="C268" i="11" s="1"/>
  <c r="J293" i="20"/>
  <c r="C293" i="11"/>
  <c r="J362" i="20"/>
  <c r="C363" i="11"/>
  <c r="J325" i="20"/>
  <c r="C326" i="11"/>
  <c r="J398" i="20"/>
  <c r="C398" i="11" s="1"/>
  <c r="J294" i="20"/>
  <c r="C294" i="11" s="1"/>
  <c r="J326" i="20"/>
  <c r="C327" i="11" s="1"/>
  <c r="J399" i="20"/>
  <c r="C399" i="11" s="1"/>
  <c r="J400" i="20"/>
  <c r="C400" i="11" s="1"/>
  <c r="J369" i="20"/>
  <c r="C370" i="11" s="1"/>
  <c r="J295" i="20"/>
  <c r="C295" i="11" s="1"/>
  <c r="J356" i="20"/>
  <c r="C357" i="11"/>
  <c r="J296" i="20"/>
  <c r="C296" i="11" s="1"/>
  <c r="J297" i="20"/>
  <c r="C297" i="11" s="1"/>
  <c r="J298" i="20"/>
  <c r="C298" i="11"/>
  <c r="J299" i="20"/>
  <c r="C299" i="11" s="1"/>
  <c r="J300" i="20"/>
  <c r="C300" i="11" s="1"/>
  <c r="J301" i="20"/>
  <c r="C301" i="11"/>
  <c r="J302" i="20"/>
  <c r="C302" i="11" s="1"/>
  <c r="J303" i="20"/>
  <c r="C303" i="11"/>
  <c r="J304" i="20"/>
  <c r="C304" i="11" s="1"/>
  <c r="J305" i="20"/>
  <c r="C305" i="11" s="1"/>
  <c r="J306" i="20"/>
  <c r="C306" i="11" s="1"/>
  <c r="J309" i="20"/>
  <c r="C310" i="11"/>
  <c r="J409" i="20"/>
  <c r="C409" i="11" s="1"/>
  <c r="J311" i="20"/>
  <c r="C312" i="11" s="1"/>
  <c r="J310" i="20"/>
  <c r="C311" i="11" s="1"/>
  <c r="J312" i="20"/>
  <c r="C313" i="11"/>
  <c r="J385" i="20"/>
  <c r="C385" i="11" s="1"/>
  <c r="J401" i="20"/>
  <c r="C401" i="11"/>
  <c r="J327" i="20"/>
  <c r="C328" i="11" s="1"/>
  <c r="J352" i="20"/>
  <c r="C353" i="11"/>
  <c r="J357" i="20"/>
  <c r="C358" i="11" s="1"/>
  <c r="J402" i="20"/>
  <c r="C402" i="11" s="1"/>
  <c r="J403" i="20"/>
  <c r="C403" i="11" s="1"/>
  <c r="J328" i="20"/>
  <c r="C329" i="11"/>
  <c r="J376" i="20"/>
  <c r="C376" i="11" s="1"/>
  <c r="J329" i="20"/>
  <c r="C330" i="11"/>
  <c r="J330" i="20"/>
  <c r="C331" i="11"/>
  <c r="J334" i="20"/>
  <c r="C335" i="11"/>
  <c r="J387" i="20"/>
  <c r="C387" i="11" s="1"/>
  <c r="J333" i="20"/>
  <c r="C334" i="11" s="1"/>
  <c r="J331" i="20"/>
  <c r="C332" i="11" s="1"/>
  <c r="J332" i="20"/>
  <c r="C333" i="11" s="1"/>
  <c r="J335" i="20"/>
  <c r="C336" i="11" s="1"/>
  <c r="J336" i="20"/>
  <c r="C337" i="11" s="1"/>
  <c r="J373" i="20"/>
  <c r="C373" i="11" s="1"/>
  <c r="J374" i="20"/>
  <c r="C374" i="11" s="1"/>
  <c r="J377" i="20"/>
  <c r="C377" i="11" s="1"/>
  <c r="J406" i="20"/>
  <c r="C406" i="11" s="1"/>
  <c r="J370" i="20"/>
  <c r="C371" i="11" s="1"/>
  <c r="J363" i="20"/>
  <c r="C364" i="11" s="1"/>
  <c r="J353" i="20"/>
  <c r="C354" i="11" s="1"/>
  <c r="J358" i="20"/>
  <c r="C359" i="11"/>
  <c r="J405" i="20"/>
  <c r="C405" i="11" s="1"/>
  <c r="J404" i="20"/>
  <c r="C404" i="11"/>
  <c r="J364" i="20"/>
  <c r="C365" i="11"/>
  <c r="J371" i="20"/>
  <c r="C372" i="11" s="1"/>
  <c r="J381" i="20"/>
  <c r="C381" i="11" s="1"/>
  <c r="J382" i="20"/>
  <c r="C382" i="11" s="1"/>
  <c r="J413" i="20"/>
  <c r="C413" i="11" s="1"/>
  <c r="J388" i="20"/>
  <c r="C388" i="11"/>
  <c r="J414" i="20"/>
  <c r="C414" i="11" s="1"/>
  <c r="C415" i="20"/>
  <c r="J415" i="20" s="1"/>
  <c r="D415" i="20"/>
  <c r="E415" i="20"/>
  <c r="F415" i="20"/>
  <c r="G415" i="20"/>
  <c r="H415" i="20"/>
  <c r="I415" i="20"/>
  <c r="J5" i="21"/>
  <c r="D4" i="11" s="1"/>
  <c r="J6" i="21"/>
  <c r="D5" i="11" s="1"/>
  <c r="J143" i="21"/>
  <c r="D141" i="11" s="1"/>
  <c r="J7" i="21"/>
  <c r="D6" i="11"/>
  <c r="J365" i="21"/>
  <c r="D366" i="11" s="1"/>
  <c r="J8" i="21"/>
  <c r="D7" i="11" s="1"/>
  <c r="J74" i="21"/>
  <c r="D73" i="11" s="1"/>
  <c r="J9" i="21"/>
  <c r="D8" i="11"/>
  <c r="J187" i="21"/>
  <c r="D186" i="11" s="1"/>
  <c r="J10" i="21"/>
  <c r="D9" i="11"/>
  <c r="J103" i="21"/>
  <c r="D102" i="11" s="1"/>
  <c r="J11" i="21"/>
  <c r="D10" i="11" s="1"/>
  <c r="J254" i="21"/>
  <c r="D254" i="11" s="1"/>
  <c r="J12" i="21"/>
  <c r="D11" i="11"/>
  <c r="J88" i="21"/>
  <c r="D87" i="11" s="1"/>
  <c r="J13" i="21"/>
  <c r="D12" i="11"/>
  <c r="J14" i="21"/>
  <c r="D13" i="11" s="1"/>
  <c r="J156" i="21"/>
  <c r="D154" i="11" s="1"/>
  <c r="J15" i="21"/>
  <c r="D14" i="11" s="1"/>
  <c r="J91" i="21"/>
  <c r="D90" i="11" s="1"/>
  <c r="J16" i="21"/>
  <c r="D15" i="11" s="1"/>
  <c r="J269" i="21"/>
  <c r="D269" i="11" s="1"/>
  <c r="J337" i="21"/>
  <c r="D338" i="11" s="1"/>
  <c r="J17" i="21"/>
  <c r="D16" i="11" s="1"/>
  <c r="J202" i="21"/>
  <c r="D202" i="11" s="1"/>
  <c r="J18" i="21"/>
  <c r="D17" i="11" s="1"/>
  <c r="J127" i="21"/>
  <c r="D125" i="11" s="1"/>
  <c r="J19" i="21"/>
  <c r="D18" i="11"/>
  <c r="J203" i="21"/>
  <c r="D203" i="11" s="1"/>
  <c r="J20" i="21"/>
  <c r="D19" i="11" s="1"/>
  <c r="J92" i="21"/>
  <c r="D91" i="11" s="1"/>
  <c r="J21" i="21"/>
  <c r="D20" i="11"/>
  <c r="J338" i="21"/>
  <c r="D339" i="11" s="1"/>
  <c r="J22" i="21"/>
  <c r="D21" i="11" s="1"/>
  <c r="J144" i="21"/>
  <c r="D142" i="11" s="1"/>
  <c r="J23" i="21"/>
  <c r="D22" i="11" s="1"/>
  <c r="J204" i="21"/>
  <c r="D204" i="11" s="1"/>
  <c r="J24" i="21"/>
  <c r="D23" i="11"/>
  <c r="J255" i="21"/>
  <c r="D255" i="11" s="1"/>
  <c r="J25" i="21"/>
  <c r="D24" i="11"/>
  <c r="J111" i="21"/>
  <c r="D110" i="11" s="1"/>
  <c r="J26" i="21"/>
  <c r="D25" i="11" s="1"/>
  <c r="J270" i="21"/>
  <c r="D270" i="11" s="1"/>
  <c r="J27" i="21"/>
  <c r="D26" i="11"/>
  <c r="J256" i="21"/>
  <c r="D256" i="11" s="1"/>
  <c r="J28" i="21"/>
  <c r="D27" i="11" s="1"/>
  <c r="J313" i="21"/>
  <c r="D314" i="11" s="1"/>
  <c r="J29" i="21"/>
  <c r="D28" i="11" s="1"/>
  <c r="J314" i="21"/>
  <c r="D315" i="11" s="1"/>
  <c r="J31" i="21"/>
  <c r="D30" i="11" s="1"/>
  <c r="J315" i="21"/>
  <c r="D316" i="11" s="1"/>
  <c r="J32" i="21"/>
  <c r="D31" i="11" s="1"/>
  <c r="J316" i="21"/>
  <c r="D317" i="11" s="1"/>
  <c r="J33" i="21"/>
  <c r="D32" i="11" s="1"/>
  <c r="J193" i="21"/>
  <c r="D192" i="11" s="1"/>
  <c r="J34" i="21"/>
  <c r="D33" i="11" s="1"/>
  <c r="J98" i="21"/>
  <c r="D97" i="11" s="1"/>
  <c r="J35" i="21"/>
  <c r="D34" i="11"/>
  <c r="J205" i="21"/>
  <c r="D205" i="11" s="1"/>
  <c r="J36" i="21"/>
  <c r="D35" i="11" s="1"/>
  <c r="J75" i="21"/>
  <c r="D74" i="11" s="1"/>
  <c r="J37" i="21"/>
  <c r="D36" i="11"/>
  <c r="J271" i="21"/>
  <c r="D271" i="11" s="1"/>
  <c r="J38" i="21"/>
  <c r="D37" i="11"/>
  <c r="J133" i="21"/>
  <c r="D131" i="11" s="1"/>
  <c r="J39" i="21"/>
  <c r="D38" i="11" s="1"/>
  <c r="J170" i="21"/>
  <c r="D168" i="11" s="1"/>
  <c r="J40" i="21"/>
  <c r="D39" i="11"/>
  <c r="J120" i="21"/>
  <c r="D119" i="11" s="1"/>
  <c r="J41" i="21"/>
  <c r="D40" i="11"/>
  <c r="J272" i="21"/>
  <c r="D272" i="11" s="1"/>
  <c r="J42" i="21"/>
  <c r="D41" i="11" s="1"/>
  <c r="J188" i="21"/>
  <c r="D187" i="11" s="1"/>
  <c r="J43" i="21"/>
  <c r="D42" i="11"/>
  <c r="J189" i="21"/>
  <c r="D188" i="11" s="1"/>
  <c r="J44" i="21"/>
  <c r="D43" i="11"/>
  <c r="J383" i="21"/>
  <c r="D383" i="11" s="1"/>
  <c r="J45" i="21"/>
  <c r="D44" i="11" s="1"/>
  <c r="J273" i="21"/>
  <c r="D273" i="11" s="1"/>
  <c r="J46" i="21"/>
  <c r="D45" i="11" s="1"/>
  <c r="J183" i="21"/>
  <c r="D182" i="11" s="1"/>
  <c r="J47" i="21"/>
  <c r="D46" i="11" s="1"/>
  <c r="J176" i="21"/>
  <c r="D175" i="11" s="1"/>
  <c r="J48" i="21"/>
  <c r="D47" i="11" s="1"/>
  <c r="J49" i="21"/>
  <c r="D48" i="11" s="1"/>
  <c r="J125" i="21"/>
  <c r="D124" i="11" s="1"/>
  <c r="J50" i="21"/>
  <c r="D49" i="11" s="1"/>
  <c r="J99" i="21"/>
  <c r="D98" i="11"/>
  <c r="J51" i="21"/>
  <c r="D50" i="11" s="1"/>
  <c r="J378" i="21"/>
  <c r="D378" i="11" s="1"/>
  <c r="J52" i="21"/>
  <c r="D51" i="11" s="1"/>
  <c r="J241" i="21"/>
  <c r="D241" i="11" s="1"/>
  <c r="J53" i="21"/>
  <c r="D52" i="11" s="1"/>
  <c r="J54" i="21"/>
  <c r="D53" i="11"/>
  <c r="J145" i="21"/>
  <c r="D143" i="11" s="1"/>
  <c r="J55" i="21"/>
  <c r="D54" i="11" s="1"/>
  <c r="J56" i="21"/>
  <c r="D55" i="11" s="1"/>
  <c r="J171" i="21"/>
  <c r="D169" i="11"/>
  <c r="J57" i="21"/>
  <c r="D56" i="11" s="1"/>
  <c r="J104" i="21"/>
  <c r="D103" i="11"/>
  <c r="J58" i="21"/>
  <c r="D57" i="11" s="1"/>
  <c r="J410" i="21"/>
  <c r="D410" i="11" s="1"/>
  <c r="J59" i="21"/>
  <c r="D58" i="11" s="1"/>
  <c r="J366" i="21"/>
  <c r="D367" i="11"/>
  <c r="J60" i="21"/>
  <c r="D59" i="11" s="1"/>
  <c r="J61" i="21"/>
  <c r="D60" i="11" s="1"/>
  <c r="J177" i="21"/>
  <c r="D176" i="11" s="1"/>
  <c r="J62" i="21"/>
  <c r="D61" i="11" s="1"/>
  <c r="J379" i="21"/>
  <c r="D379" i="11" s="1"/>
  <c r="J63" i="21"/>
  <c r="D62" i="11" s="1"/>
  <c r="J96" i="21"/>
  <c r="D95" i="11" s="1"/>
  <c r="J64" i="21"/>
  <c r="D63" i="11" s="1"/>
  <c r="J105" i="21"/>
  <c r="D104" i="11" s="1"/>
  <c r="J65" i="21"/>
  <c r="D64" i="11" s="1"/>
  <c r="J178" i="21"/>
  <c r="D177" i="11" s="1"/>
  <c r="J66" i="21"/>
  <c r="D65" i="11" s="1"/>
  <c r="J411" i="21"/>
  <c r="D411" i="11" s="1"/>
  <c r="J67" i="21"/>
  <c r="D66" i="11"/>
  <c r="J244" i="21"/>
  <c r="D244" i="11" s="1"/>
  <c r="J68" i="21"/>
  <c r="D67" i="11" s="1"/>
  <c r="J317" i="21"/>
  <c r="D318" i="11" s="1"/>
  <c r="J69" i="21"/>
  <c r="D68" i="11" s="1"/>
  <c r="J157" i="21"/>
  <c r="D155" i="11" s="1"/>
  <c r="J70" i="21"/>
  <c r="D69" i="11" s="1"/>
  <c r="J123" i="21"/>
  <c r="D122" i="11" s="1"/>
  <c r="J72" i="21"/>
  <c r="D71" i="11" s="1"/>
  <c r="J274" i="21"/>
  <c r="D274" i="11" s="1"/>
  <c r="J73" i="21"/>
  <c r="D72" i="11"/>
  <c r="J76" i="21"/>
  <c r="D75" i="11" s="1"/>
  <c r="J380" i="21"/>
  <c r="D380" i="11"/>
  <c r="J77" i="21"/>
  <c r="D76" i="11" s="1"/>
  <c r="J78" i="21"/>
  <c r="D77" i="11" s="1"/>
  <c r="J206" i="21"/>
  <c r="D206" i="11" s="1"/>
  <c r="J79" i="21"/>
  <c r="D78" i="11"/>
  <c r="J80" i="21"/>
  <c r="D79" i="11" s="1"/>
  <c r="J146" i="21"/>
  <c r="D144" i="11"/>
  <c r="J81" i="21"/>
  <c r="D80" i="11" s="1"/>
  <c r="J354" i="21"/>
  <c r="D355" i="11" s="1"/>
  <c r="J82" i="21"/>
  <c r="D81" i="11" s="1"/>
  <c r="J245" i="21"/>
  <c r="D245" i="11" s="1"/>
  <c r="J83" i="21"/>
  <c r="D82" i="11" s="1"/>
  <c r="J89" i="21"/>
  <c r="D88" i="11" s="1"/>
  <c r="J84" i="21"/>
  <c r="D83" i="11" s="1"/>
  <c r="J85" i="21"/>
  <c r="D84" i="11" s="1"/>
  <c r="J307" i="21"/>
  <c r="D308" i="11" s="1"/>
  <c r="J86" i="21"/>
  <c r="D85" i="11" s="1"/>
  <c r="J87" i="21"/>
  <c r="D86" i="11" s="1"/>
  <c r="J339" i="21"/>
  <c r="D340" i="11"/>
  <c r="J389" i="21"/>
  <c r="D389" i="11" s="1"/>
  <c r="J90" i="21"/>
  <c r="D89" i="11" s="1"/>
  <c r="J390" i="21"/>
  <c r="D390" i="11" s="1"/>
  <c r="J391" i="21"/>
  <c r="D391" i="11" s="1"/>
  <c r="J93" i="21"/>
  <c r="D92" i="11" s="1"/>
  <c r="J407" i="21"/>
  <c r="D407" i="11" s="1"/>
  <c r="J94" i="21"/>
  <c r="D93" i="11" s="1"/>
  <c r="J392" i="21"/>
  <c r="D392" i="11" s="1"/>
  <c r="J95" i="21"/>
  <c r="D94" i="11" s="1"/>
  <c r="J275" i="21"/>
  <c r="D275" i="11"/>
  <c r="J393" i="21"/>
  <c r="D393" i="11" s="1"/>
  <c r="J97" i="21"/>
  <c r="D96" i="11"/>
  <c r="J246" i="21"/>
  <c r="D246" i="11" s="1"/>
  <c r="J340" i="21"/>
  <c r="D341" i="11" s="1"/>
  <c r="J318" i="21"/>
  <c r="D319" i="11" s="1"/>
  <c r="J100" i="21"/>
  <c r="D99" i="11"/>
  <c r="J194" i="21"/>
  <c r="D193" i="11" s="1"/>
  <c r="J101" i="21"/>
  <c r="D100" i="11"/>
  <c r="J341" i="21"/>
  <c r="D342" i="11" s="1"/>
  <c r="J102" i="21"/>
  <c r="D101" i="11" s="1"/>
  <c r="J257" i="21"/>
  <c r="D257" i="11" s="1"/>
  <c r="J412" i="21"/>
  <c r="D412" i="11" s="1"/>
  <c r="J394" i="21"/>
  <c r="D394" i="11" s="1"/>
  <c r="J258" i="21"/>
  <c r="D258" i="11" s="1"/>
  <c r="J106" i="21"/>
  <c r="D105" i="11" s="1"/>
  <c r="J209" i="21"/>
  <c r="D209" i="11" s="1"/>
  <c r="J107" i="21"/>
  <c r="D106" i="11" s="1"/>
  <c r="J134" i="21"/>
  <c r="D132" i="11" s="1"/>
  <c r="J108" i="21"/>
  <c r="D107" i="11" s="1"/>
  <c r="J158" i="21"/>
  <c r="D156" i="11"/>
  <c r="J109" i="21"/>
  <c r="D108" i="11" s="1"/>
  <c r="J110" i="21"/>
  <c r="D109" i="11" s="1"/>
  <c r="J113" i="21"/>
  <c r="D112" i="11" s="1"/>
  <c r="J138" i="21"/>
  <c r="D136" i="11" s="1"/>
  <c r="J112" i="21"/>
  <c r="D111" i="11" s="1"/>
  <c r="J242" i="21"/>
  <c r="D242" i="11" s="1"/>
  <c r="J114" i="21"/>
  <c r="D113" i="11" s="1"/>
  <c r="J210" i="21"/>
  <c r="D210" i="11" s="1"/>
  <c r="J115" i="21"/>
  <c r="D114" i="11" s="1"/>
  <c r="J116" i="21"/>
  <c r="D115" i="11"/>
  <c r="J342" i="21"/>
  <c r="D343" i="11" s="1"/>
  <c r="J117" i="21"/>
  <c r="D116" i="11"/>
  <c r="J172" i="21"/>
  <c r="D171" i="11" s="1"/>
  <c r="J118" i="21"/>
  <c r="D117" i="11" s="1"/>
  <c r="J173" i="21"/>
  <c r="D172" i="11" s="1"/>
  <c r="J119" i="21"/>
  <c r="D118" i="11"/>
  <c r="J375" i="21"/>
  <c r="D375" i="11" s="1"/>
  <c r="J247" i="21"/>
  <c r="D247" i="11" s="1"/>
  <c r="J121" i="21"/>
  <c r="D120" i="11" s="1"/>
  <c r="J122" i="21"/>
  <c r="D121" i="11" s="1"/>
  <c r="J408" i="21"/>
  <c r="D408" i="11" s="1"/>
  <c r="J343" i="21"/>
  <c r="D344" i="11" s="1"/>
  <c r="J124" i="21"/>
  <c r="D123" i="11" s="1"/>
  <c r="J159" i="21"/>
  <c r="D157" i="11" s="1"/>
  <c r="J126" i="21"/>
  <c r="J276" i="21"/>
  <c r="D276" i="11" s="1"/>
  <c r="J128" i="21"/>
  <c r="D126" i="11"/>
  <c r="J211" i="21"/>
  <c r="D211" i="11"/>
  <c r="J129" i="21"/>
  <c r="D127" i="11" s="1"/>
  <c r="J277" i="21"/>
  <c r="D277" i="11" s="1"/>
  <c r="J130" i="21"/>
  <c r="D128" i="11"/>
  <c r="J147" i="21"/>
  <c r="D145" i="11" s="1"/>
  <c r="J131" i="21"/>
  <c r="D129" i="11" s="1"/>
  <c r="J148" i="21"/>
  <c r="D146" i="11"/>
  <c r="J132" i="21"/>
  <c r="D130" i="11" s="1"/>
  <c r="J278" i="21"/>
  <c r="D278" i="11" s="1"/>
  <c r="J135" i="21"/>
  <c r="D133" i="11"/>
  <c r="J184" i="21"/>
  <c r="D183" i="11" s="1"/>
  <c r="J136" i="21"/>
  <c r="D134" i="11" s="1"/>
  <c r="J149" i="21"/>
  <c r="D147" i="11" s="1"/>
  <c r="J137" i="21"/>
  <c r="D135" i="11" s="1"/>
  <c r="J160" i="21"/>
  <c r="D158" i="11"/>
  <c r="J139" i="21"/>
  <c r="D137" i="11" s="1"/>
  <c r="J359" i="21"/>
  <c r="D360" i="11" s="1"/>
  <c r="J140" i="21"/>
  <c r="D138" i="11"/>
  <c r="J279" i="21"/>
  <c r="D279" i="11" s="1"/>
  <c r="J141" i="21"/>
  <c r="D139" i="11" s="1"/>
  <c r="J319" i="21"/>
  <c r="D320" i="11" s="1"/>
  <c r="J142" i="21"/>
  <c r="D140" i="11"/>
  <c r="J344" i="21"/>
  <c r="D345" i="11" s="1"/>
  <c r="J372" i="21"/>
  <c r="J280" i="21"/>
  <c r="D280" i="11" s="1"/>
  <c r="J212" i="21"/>
  <c r="D212" i="11" s="1"/>
  <c r="J150" i="21"/>
  <c r="D148" i="11" s="1"/>
  <c r="J213" i="21"/>
  <c r="D213" i="11" s="1"/>
  <c r="J151" i="21"/>
  <c r="D149" i="11" s="1"/>
  <c r="J152" i="21"/>
  <c r="D150" i="11" s="1"/>
  <c r="J281" i="21"/>
  <c r="D281" i="11" s="1"/>
  <c r="J153" i="21"/>
  <c r="D151" i="11" s="1"/>
  <c r="J345" i="21"/>
  <c r="D346" i="11" s="1"/>
  <c r="J154" i="21"/>
  <c r="D152" i="11"/>
  <c r="J346" i="21"/>
  <c r="D347" i="11"/>
  <c r="J155" i="21"/>
  <c r="D153" i="11" s="1"/>
  <c r="J243" i="21"/>
  <c r="D243" i="11" s="1"/>
  <c r="J395" i="21"/>
  <c r="D395" i="11" s="1"/>
  <c r="J190" i="21"/>
  <c r="D189" i="11" s="1"/>
  <c r="J214" i="21"/>
  <c r="D214" i="11"/>
  <c r="J161" i="21"/>
  <c r="D159" i="11"/>
  <c r="J162" i="21"/>
  <c r="D160" i="11" s="1"/>
  <c r="J163" i="21"/>
  <c r="D161" i="11" s="1"/>
  <c r="J282" i="21"/>
  <c r="D282" i="11"/>
  <c r="J164" i="21"/>
  <c r="D162" i="11" s="1"/>
  <c r="J165" i="21"/>
  <c r="D163" i="11" s="1"/>
  <c r="J215" i="21"/>
  <c r="D215" i="11" s="1"/>
  <c r="J166" i="21"/>
  <c r="D164" i="11" s="1"/>
  <c r="J167" i="21"/>
  <c r="D165" i="11" s="1"/>
  <c r="J168" i="21"/>
  <c r="D166" i="11"/>
  <c r="J320" i="21"/>
  <c r="D321" i="11" s="1"/>
  <c r="J169" i="21"/>
  <c r="D167" i="11" s="1"/>
  <c r="J321" i="21"/>
  <c r="D322" i="11" s="1"/>
  <c r="J179" i="21"/>
  <c r="D178" i="11" s="1"/>
  <c r="J355" i="21"/>
  <c r="D356" i="11" s="1"/>
  <c r="J236" i="21"/>
  <c r="D236" i="11"/>
  <c r="J174" i="21"/>
  <c r="D173" i="11" s="1"/>
  <c r="J175" i="21"/>
  <c r="D174" i="11" s="1"/>
  <c r="J360" i="21"/>
  <c r="D361" i="11" s="1"/>
  <c r="J180" i="21"/>
  <c r="D179" i="11" s="1"/>
  <c r="J283" i="21"/>
  <c r="D283" i="11" s="1"/>
  <c r="J181" i="21"/>
  <c r="D180" i="11" s="1"/>
  <c r="J284" i="21"/>
  <c r="D284" i="11" s="1"/>
  <c r="J182" i="21"/>
  <c r="D181" i="11" s="1"/>
  <c r="J285" i="21"/>
  <c r="D285" i="11" s="1"/>
  <c r="J198" i="21"/>
  <c r="D198" i="11" s="1"/>
  <c r="J322" i="21"/>
  <c r="D323" i="11" s="1"/>
  <c r="J185" i="21"/>
  <c r="D184" i="11" s="1"/>
  <c r="J216" i="21"/>
  <c r="D216" i="11" s="1"/>
  <c r="J186" i="21"/>
  <c r="D185" i="11" s="1"/>
  <c r="J237" i="21"/>
  <c r="D237" i="11" s="1"/>
  <c r="J238" i="21"/>
  <c r="D238" i="11" s="1"/>
  <c r="J267" i="21"/>
  <c r="D267" i="11" s="1"/>
  <c r="J191" i="21"/>
  <c r="D190" i="11" s="1"/>
  <c r="J192" i="21"/>
  <c r="D191" i="11" s="1"/>
  <c r="J347" i="21"/>
  <c r="D348" i="11" s="1"/>
  <c r="J259" i="21"/>
  <c r="D259" i="11"/>
  <c r="J195" i="21"/>
  <c r="D194" i="11" s="1"/>
  <c r="J386" i="21"/>
  <c r="D386" i="11" s="1"/>
  <c r="J196" i="21"/>
  <c r="D195" i="11"/>
  <c r="J197" i="21"/>
  <c r="D196" i="11" s="1"/>
  <c r="J286" i="21"/>
  <c r="D286" i="11" s="1"/>
  <c r="J348" i="21"/>
  <c r="D349" i="11" s="1"/>
  <c r="J199" i="21"/>
  <c r="D199" i="11" s="1"/>
  <c r="J396" i="21"/>
  <c r="D396" i="11" s="1"/>
  <c r="J200" i="21"/>
  <c r="D200" i="11" s="1"/>
  <c r="J367" i="21"/>
  <c r="D368" i="11" s="1"/>
  <c r="J201" i="21"/>
  <c r="D201" i="11" s="1"/>
  <c r="J287" i="21"/>
  <c r="D287" i="11"/>
  <c r="J349" i="21"/>
  <c r="D350" i="11" s="1"/>
  <c r="J288" i="21"/>
  <c r="D288" i="11" s="1"/>
  <c r="J350" i="21"/>
  <c r="D351" i="11" s="1"/>
  <c r="J289" i="21"/>
  <c r="D289" i="11" s="1"/>
  <c r="J323" i="21"/>
  <c r="D324" i="11"/>
  <c r="J248" i="21"/>
  <c r="D248" i="11" s="1"/>
  <c r="J239" i="21"/>
  <c r="D239" i="11" s="1"/>
  <c r="J217" i="21"/>
  <c r="D217" i="11" s="1"/>
  <c r="J218" i="21"/>
  <c r="D218" i="11" s="1"/>
  <c r="J219" i="21"/>
  <c r="D219" i="11" s="1"/>
  <c r="J221" i="21"/>
  <c r="D221" i="11"/>
  <c r="J384" i="21"/>
  <c r="D384" i="11" s="1"/>
  <c r="J222" i="21"/>
  <c r="D222" i="11" s="1"/>
  <c r="J223" i="21"/>
  <c r="D223" i="11" s="1"/>
  <c r="J368" i="21"/>
  <c r="D369" i="11" s="1"/>
  <c r="J224" i="21"/>
  <c r="D224" i="11" s="1"/>
  <c r="J225" i="21"/>
  <c r="D225" i="11" s="1"/>
  <c r="J226" i="21"/>
  <c r="D226" i="11" s="1"/>
  <c r="J324" i="21"/>
  <c r="D325" i="11" s="1"/>
  <c r="J227" i="21"/>
  <c r="D227" i="11" s="1"/>
  <c r="J228" i="21"/>
  <c r="D228" i="11" s="1"/>
  <c r="J260" i="21"/>
  <c r="D260" i="11" s="1"/>
  <c r="J229" i="21"/>
  <c r="D229" i="11"/>
  <c r="J230" i="21"/>
  <c r="D230" i="11" s="1"/>
  <c r="J231" i="21"/>
  <c r="D231" i="11" s="1"/>
  <c r="J291" i="21"/>
  <c r="D291" i="11" s="1"/>
  <c r="J232" i="21"/>
  <c r="D232" i="11" s="1"/>
  <c r="J292" i="21"/>
  <c r="D292" i="11" s="1"/>
  <c r="J233" i="21"/>
  <c r="D233" i="11"/>
  <c r="J240" i="21"/>
  <c r="D240" i="11" s="1"/>
  <c r="J234" i="21"/>
  <c r="D234" i="11" s="1"/>
  <c r="J235" i="21"/>
  <c r="D235" i="11" s="1"/>
  <c r="J249" i="21"/>
  <c r="D249" i="11"/>
  <c r="J250" i="21"/>
  <c r="D250" i="11" s="1"/>
  <c r="J251" i="21"/>
  <c r="D251" i="11"/>
  <c r="J252" i="21"/>
  <c r="D252" i="11" s="1"/>
  <c r="J253" i="21"/>
  <c r="D253" i="11" s="1"/>
  <c r="J361" i="21"/>
  <c r="D362" i="11" s="1"/>
  <c r="J261" i="21"/>
  <c r="D261" i="11" s="1"/>
  <c r="J351" i="21"/>
  <c r="D352" i="11" s="1"/>
  <c r="J262" i="21"/>
  <c r="D262" i="11" s="1"/>
  <c r="J263" i="21"/>
  <c r="D263" i="11" s="1"/>
  <c r="J264" i="21"/>
  <c r="D264" i="11" s="1"/>
  <c r="J308" i="21"/>
  <c r="D309" i="11" s="1"/>
  <c r="J265" i="21"/>
  <c r="D265" i="11" s="1"/>
  <c r="J397" i="21"/>
  <c r="D397" i="11" s="1"/>
  <c r="J266" i="21"/>
  <c r="D266" i="11"/>
  <c r="J268" i="21"/>
  <c r="D268" i="11"/>
  <c r="J293" i="21"/>
  <c r="D293" i="11" s="1"/>
  <c r="J362" i="21"/>
  <c r="D363" i="11" s="1"/>
  <c r="J325" i="21"/>
  <c r="D326" i="11" s="1"/>
  <c r="J398" i="21"/>
  <c r="D398" i="11" s="1"/>
  <c r="J294" i="21"/>
  <c r="D294" i="11"/>
  <c r="J326" i="21"/>
  <c r="D327" i="11" s="1"/>
  <c r="J399" i="21"/>
  <c r="D399" i="11" s="1"/>
  <c r="J400" i="21"/>
  <c r="D400" i="11" s="1"/>
  <c r="J369" i="21"/>
  <c r="D370" i="11" s="1"/>
  <c r="J295" i="21"/>
  <c r="D295" i="11" s="1"/>
  <c r="J356" i="21"/>
  <c r="D357" i="11" s="1"/>
  <c r="J296" i="21"/>
  <c r="D296" i="11" s="1"/>
  <c r="J297" i="21"/>
  <c r="D297" i="11" s="1"/>
  <c r="J298" i="21"/>
  <c r="D298" i="11" s="1"/>
  <c r="J299" i="21"/>
  <c r="D299" i="11"/>
  <c r="J300" i="21"/>
  <c r="D300" i="11" s="1"/>
  <c r="J301" i="21"/>
  <c r="D301" i="11" s="1"/>
  <c r="J302" i="21"/>
  <c r="D302" i="11"/>
  <c r="J303" i="21"/>
  <c r="D303" i="11" s="1"/>
  <c r="J304" i="21"/>
  <c r="D304" i="11" s="1"/>
  <c r="J305" i="21"/>
  <c r="D305" i="11" s="1"/>
  <c r="J306" i="21"/>
  <c r="D306" i="11" s="1"/>
  <c r="J309" i="21"/>
  <c r="D310" i="11"/>
  <c r="J409" i="21"/>
  <c r="D409" i="11" s="1"/>
  <c r="J311" i="21"/>
  <c r="D312" i="11" s="1"/>
  <c r="J310" i="21"/>
  <c r="D311" i="11" s="1"/>
  <c r="J312" i="21"/>
  <c r="D313" i="11" s="1"/>
  <c r="J385" i="21"/>
  <c r="D385" i="11" s="1"/>
  <c r="J401" i="21"/>
  <c r="D401" i="11"/>
  <c r="J327" i="21"/>
  <c r="D328" i="11" s="1"/>
  <c r="J352" i="21"/>
  <c r="D353" i="11" s="1"/>
  <c r="J357" i="21"/>
  <c r="D358" i="11" s="1"/>
  <c r="J402" i="21"/>
  <c r="D402" i="11" s="1"/>
  <c r="J403" i="21"/>
  <c r="D403" i="11" s="1"/>
  <c r="J328" i="21"/>
  <c r="D329" i="11" s="1"/>
  <c r="J376" i="21"/>
  <c r="D376" i="11" s="1"/>
  <c r="J329" i="21"/>
  <c r="D330" i="11" s="1"/>
  <c r="J330" i="21"/>
  <c r="D331" i="11" s="1"/>
  <c r="J334" i="21"/>
  <c r="D335" i="11"/>
  <c r="J387" i="21"/>
  <c r="D387" i="11" s="1"/>
  <c r="J333" i="21"/>
  <c r="D334" i="11" s="1"/>
  <c r="J331" i="21"/>
  <c r="D332" i="11" s="1"/>
  <c r="J332" i="21"/>
  <c r="D333" i="11" s="1"/>
  <c r="J335" i="21"/>
  <c r="D336" i="11" s="1"/>
  <c r="J336" i="21"/>
  <c r="D337" i="11" s="1"/>
  <c r="J373" i="21"/>
  <c r="D373" i="11" s="1"/>
  <c r="J374" i="21"/>
  <c r="D374" i="11"/>
  <c r="J377" i="21"/>
  <c r="D377" i="11" s="1"/>
  <c r="J406" i="21"/>
  <c r="D406" i="11" s="1"/>
  <c r="J370" i="21"/>
  <c r="D371" i="11" s="1"/>
  <c r="J363" i="21"/>
  <c r="D364" i="11" s="1"/>
  <c r="J353" i="21"/>
  <c r="D354" i="11" s="1"/>
  <c r="J358" i="21"/>
  <c r="D359" i="11" s="1"/>
  <c r="J405" i="21"/>
  <c r="D405" i="11" s="1"/>
  <c r="J404" i="21"/>
  <c r="D404" i="11" s="1"/>
  <c r="J364" i="21"/>
  <c r="D365" i="11" s="1"/>
  <c r="J371" i="21"/>
  <c r="D372" i="11"/>
  <c r="J381" i="21"/>
  <c r="D381" i="11" s="1"/>
  <c r="J382" i="21"/>
  <c r="D382" i="11"/>
  <c r="J413" i="21"/>
  <c r="D413" i="11" s="1"/>
  <c r="J388" i="21"/>
  <c r="D388" i="11" s="1"/>
  <c r="J414" i="21"/>
  <c r="D414" i="11" s="1"/>
  <c r="C415" i="21"/>
  <c r="J415" i="21" s="1"/>
  <c r="D415" i="21"/>
  <c r="E415" i="21"/>
  <c r="F415" i="21"/>
  <c r="G415" i="21"/>
  <c r="H415" i="21"/>
  <c r="I415" i="21"/>
  <c r="J5" i="13"/>
  <c r="E4" i="11"/>
  <c r="J143" i="13"/>
  <c r="E141" i="11"/>
  <c r="C415" i="13"/>
  <c r="J415" i="13" s="1"/>
  <c r="J5" i="14"/>
  <c r="F4" i="11" s="1"/>
  <c r="J6" i="14"/>
  <c r="F5" i="11"/>
  <c r="J143" i="14"/>
  <c r="F141" i="11" s="1"/>
  <c r="J7" i="14"/>
  <c r="F6" i="11" s="1"/>
  <c r="J365" i="14"/>
  <c r="F366" i="11" s="1"/>
  <c r="J8" i="14"/>
  <c r="F7" i="11" s="1"/>
  <c r="J74" i="14"/>
  <c r="F73" i="11" s="1"/>
  <c r="J9" i="14"/>
  <c r="F8" i="11"/>
  <c r="J187" i="14"/>
  <c r="F186" i="11" s="1"/>
  <c r="J10" i="14"/>
  <c r="F9" i="11" s="1"/>
  <c r="J103" i="14"/>
  <c r="F102" i="11" s="1"/>
  <c r="J11" i="14"/>
  <c r="F10" i="11" s="1"/>
  <c r="J254" i="14"/>
  <c r="F254" i="11"/>
  <c r="J12" i="14"/>
  <c r="F11" i="11" s="1"/>
  <c r="J88" i="14"/>
  <c r="F87" i="11" s="1"/>
  <c r="J13" i="14"/>
  <c r="F12" i="11"/>
  <c r="J14" i="14"/>
  <c r="F13" i="11" s="1"/>
  <c r="J156" i="14"/>
  <c r="F154" i="11"/>
  <c r="J15" i="14"/>
  <c r="F14" i="11"/>
  <c r="J91" i="14"/>
  <c r="F90" i="11" s="1"/>
  <c r="J16" i="14"/>
  <c r="F15" i="11" s="1"/>
  <c r="J269" i="14"/>
  <c r="F269" i="11"/>
  <c r="J337" i="14"/>
  <c r="F338" i="11"/>
  <c r="J17" i="14"/>
  <c r="F16" i="11" s="1"/>
  <c r="J202" i="14"/>
  <c r="F202" i="11"/>
  <c r="J18" i="14"/>
  <c r="F17" i="11"/>
  <c r="J127" i="14"/>
  <c r="F125" i="11" s="1"/>
  <c r="J19" i="14"/>
  <c r="F18" i="11" s="1"/>
  <c r="J203" i="14"/>
  <c r="F203" i="11" s="1"/>
  <c r="J20" i="14"/>
  <c r="F19" i="11" s="1"/>
  <c r="J92" i="14"/>
  <c r="F91" i="11"/>
  <c r="J21" i="14"/>
  <c r="F20" i="11" s="1"/>
  <c r="J338" i="14"/>
  <c r="F339" i="11" s="1"/>
  <c r="J22" i="14"/>
  <c r="F21" i="11"/>
  <c r="J144" i="14"/>
  <c r="F142" i="11"/>
  <c r="J23" i="14"/>
  <c r="F22" i="11" s="1"/>
  <c r="J204" i="14"/>
  <c r="F204" i="11" s="1"/>
  <c r="J24" i="14"/>
  <c r="F23" i="11"/>
  <c r="J255" i="14"/>
  <c r="F255" i="11" s="1"/>
  <c r="J25" i="14"/>
  <c r="F24" i="11" s="1"/>
  <c r="J111" i="14"/>
  <c r="F110" i="11" s="1"/>
  <c r="J26" i="14"/>
  <c r="F25" i="11" s="1"/>
  <c r="J270" i="14"/>
  <c r="F270" i="11"/>
  <c r="J27" i="14"/>
  <c r="F26" i="11"/>
  <c r="J256" i="14"/>
  <c r="F256" i="11" s="1"/>
  <c r="J28" i="14"/>
  <c r="F27" i="11" s="1"/>
  <c r="J313" i="14"/>
  <c r="F314" i="11" s="1"/>
  <c r="J29" i="14"/>
  <c r="F28" i="11" s="1"/>
  <c r="J314" i="14"/>
  <c r="F315" i="11"/>
  <c r="J31" i="14"/>
  <c r="F30" i="11" s="1"/>
  <c r="J315" i="14"/>
  <c r="F316" i="11" s="1"/>
  <c r="J32" i="14"/>
  <c r="F31" i="11" s="1"/>
  <c r="J316" i="14"/>
  <c r="F317" i="11"/>
  <c r="J33" i="14"/>
  <c r="F32" i="11" s="1"/>
  <c r="J193" i="14"/>
  <c r="F192" i="11"/>
  <c r="J34" i="14"/>
  <c r="F33" i="11"/>
  <c r="J98" i="14"/>
  <c r="F97" i="11" s="1"/>
  <c r="J35" i="14"/>
  <c r="F34" i="11" s="1"/>
  <c r="J205" i="14"/>
  <c r="F205" i="11"/>
  <c r="J36" i="14"/>
  <c r="F35" i="11" s="1"/>
  <c r="J75" i="14"/>
  <c r="F74" i="11" s="1"/>
  <c r="J37" i="14"/>
  <c r="F36" i="11"/>
  <c r="J271" i="14"/>
  <c r="F271" i="11" s="1"/>
  <c r="J38" i="14"/>
  <c r="F37" i="11" s="1"/>
  <c r="J133" i="14"/>
  <c r="F131" i="11" s="1"/>
  <c r="J39" i="14"/>
  <c r="F38" i="11" s="1"/>
  <c r="J170" i="14"/>
  <c r="F168" i="11" s="1"/>
  <c r="J40" i="14"/>
  <c r="F39" i="11" s="1"/>
  <c r="J120" i="14"/>
  <c r="F119" i="11" s="1"/>
  <c r="J41" i="14"/>
  <c r="F40" i="11"/>
  <c r="J272" i="14"/>
  <c r="F272" i="11" s="1"/>
  <c r="J42" i="14"/>
  <c r="F41" i="11" s="1"/>
  <c r="J188" i="14"/>
  <c r="F187" i="11"/>
  <c r="J43" i="14"/>
  <c r="F42" i="11" s="1"/>
  <c r="J189" i="14"/>
  <c r="F188" i="11" s="1"/>
  <c r="J44" i="14"/>
  <c r="F43" i="11" s="1"/>
  <c r="J383" i="14"/>
  <c r="F383" i="11" s="1"/>
  <c r="J45" i="14"/>
  <c r="F44" i="11"/>
  <c r="J273" i="14"/>
  <c r="F273" i="11"/>
  <c r="J46" i="14"/>
  <c r="F45" i="11"/>
  <c r="J183" i="14"/>
  <c r="F182" i="11" s="1"/>
  <c r="J47" i="14"/>
  <c r="F46" i="11" s="1"/>
  <c r="J176" i="14"/>
  <c r="F175" i="11"/>
  <c r="J48" i="14"/>
  <c r="F47" i="11" s="1"/>
  <c r="J49" i="14"/>
  <c r="F48" i="11"/>
  <c r="J125" i="14"/>
  <c r="F124" i="11"/>
  <c r="J50" i="14"/>
  <c r="F49" i="11" s="1"/>
  <c r="J99" i="14"/>
  <c r="F98" i="11"/>
  <c r="J51" i="14"/>
  <c r="F50" i="11"/>
  <c r="J378" i="14"/>
  <c r="F378" i="11" s="1"/>
  <c r="J52" i="14"/>
  <c r="F51" i="11" s="1"/>
  <c r="J241" i="14"/>
  <c r="F241" i="11" s="1"/>
  <c r="J53" i="14"/>
  <c r="F52" i="11" s="1"/>
  <c r="J54" i="14"/>
  <c r="F53" i="11" s="1"/>
  <c r="J145" i="14"/>
  <c r="F143" i="11" s="1"/>
  <c r="J55" i="14"/>
  <c r="F54" i="11" s="1"/>
  <c r="J56" i="14"/>
  <c r="F55" i="11" s="1"/>
  <c r="J171" i="14"/>
  <c r="F169" i="11" s="1"/>
  <c r="J57" i="14"/>
  <c r="F56" i="11" s="1"/>
  <c r="J104" i="14"/>
  <c r="F103" i="11" s="1"/>
  <c r="J58" i="14"/>
  <c r="F57" i="11"/>
  <c r="J410" i="14"/>
  <c r="F410" i="11" s="1"/>
  <c r="J59" i="14"/>
  <c r="F58" i="11" s="1"/>
  <c r="J366" i="14"/>
  <c r="F367" i="11" s="1"/>
  <c r="J60" i="14"/>
  <c r="F59" i="11" s="1"/>
  <c r="J61" i="14"/>
  <c r="F60" i="11" s="1"/>
  <c r="J177" i="14"/>
  <c r="F176" i="11"/>
  <c r="J62" i="14"/>
  <c r="F61" i="11" s="1"/>
  <c r="J379" i="14"/>
  <c r="F379" i="11" s="1"/>
  <c r="J63" i="14"/>
  <c r="F62" i="11" s="1"/>
  <c r="J96" i="14"/>
  <c r="F95" i="11" s="1"/>
  <c r="J64" i="14"/>
  <c r="F63" i="11"/>
  <c r="J105" i="14"/>
  <c r="F104" i="11" s="1"/>
  <c r="J65" i="14"/>
  <c r="F64" i="11" s="1"/>
  <c r="J178" i="14"/>
  <c r="F177" i="11" s="1"/>
  <c r="J66" i="14"/>
  <c r="F65" i="11" s="1"/>
  <c r="J411" i="14"/>
  <c r="F411" i="11" s="1"/>
  <c r="J67" i="14"/>
  <c r="F66" i="11"/>
  <c r="J244" i="14"/>
  <c r="F244" i="11" s="1"/>
  <c r="J68" i="14"/>
  <c r="F67" i="11" s="1"/>
  <c r="J317" i="14"/>
  <c r="F318" i="11" s="1"/>
  <c r="J69" i="14"/>
  <c r="F68" i="11"/>
  <c r="J157" i="14"/>
  <c r="F155" i="11" s="1"/>
  <c r="J70" i="14"/>
  <c r="F69" i="11"/>
  <c r="J123" i="14"/>
  <c r="F122" i="11"/>
  <c r="J72" i="14"/>
  <c r="F71" i="11" s="1"/>
  <c r="J274" i="14"/>
  <c r="F274" i="11" s="1"/>
  <c r="J73" i="14"/>
  <c r="F72" i="11"/>
  <c r="J76" i="14"/>
  <c r="F75" i="11" s="1"/>
  <c r="J380" i="14"/>
  <c r="F380" i="11" s="1"/>
  <c r="J77" i="14"/>
  <c r="F76" i="11"/>
  <c r="J78" i="14"/>
  <c r="F77" i="11" s="1"/>
  <c r="J206" i="14"/>
  <c r="F206" i="11" s="1"/>
  <c r="J79" i="14"/>
  <c r="F78" i="11" s="1"/>
  <c r="J80" i="14"/>
  <c r="F79" i="11" s="1"/>
  <c r="J146" i="14"/>
  <c r="F144" i="11" s="1"/>
  <c r="J81" i="14"/>
  <c r="F80" i="11" s="1"/>
  <c r="J354" i="14"/>
  <c r="F355" i="11" s="1"/>
  <c r="J82" i="14"/>
  <c r="F81" i="11"/>
  <c r="J245" i="14"/>
  <c r="F245" i="11" s="1"/>
  <c r="J83" i="14"/>
  <c r="F82" i="11" s="1"/>
  <c r="J89" i="14"/>
  <c r="F88" i="11"/>
  <c r="J84" i="14"/>
  <c r="F83" i="11" s="1"/>
  <c r="J85" i="14"/>
  <c r="F84" i="11" s="1"/>
  <c r="J307" i="14"/>
  <c r="F308" i="11" s="1"/>
  <c r="J86" i="14"/>
  <c r="F85" i="11" s="1"/>
  <c r="J87" i="14"/>
  <c r="F86" i="11" s="1"/>
  <c r="J339" i="14"/>
  <c r="F340" i="11" s="1"/>
  <c r="J389" i="14"/>
  <c r="F389" i="11" s="1"/>
  <c r="J90" i="14"/>
  <c r="F89" i="11" s="1"/>
  <c r="J390" i="14"/>
  <c r="F390" i="11" s="1"/>
  <c r="J391" i="14"/>
  <c r="F391" i="11" s="1"/>
  <c r="J93" i="14"/>
  <c r="F92" i="11" s="1"/>
  <c r="J407" i="14"/>
  <c r="F407" i="11" s="1"/>
  <c r="J94" i="14"/>
  <c r="F93" i="11"/>
  <c r="J392" i="14"/>
  <c r="F392" i="11" s="1"/>
  <c r="J95" i="14"/>
  <c r="F94" i="11" s="1"/>
  <c r="J275" i="14"/>
  <c r="F275" i="11"/>
  <c r="J393" i="14"/>
  <c r="F393" i="11" s="1"/>
  <c r="J97" i="14"/>
  <c r="F96" i="11" s="1"/>
  <c r="J246" i="14"/>
  <c r="F246" i="11" s="1"/>
  <c r="J340" i="14"/>
  <c r="F341" i="11" s="1"/>
  <c r="J318" i="14"/>
  <c r="F319" i="11"/>
  <c r="J100" i="14"/>
  <c r="F99" i="11" s="1"/>
  <c r="J194" i="14"/>
  <c r="F193" i="11" s="1"/>
  <c r="J101" i="14"/>
  <c r="F100" i="11"/>
  <c r="J341" i="14"/>
  <c r="F342" i="11" s="1"/>
  <c r="J102" i="14"/>
  <c r="F101" i="11" s="1"/>
  <c r="J257" i="14"/>
  <c r="F257" i="11"/>
  <c r="J412" i="14"/>
  <c r="F412" i="11" s="1"/>
  <c r="J394" i="14"/>
  <c r="F394" i="11" s="1"/>
  <c r="J258" i="14"/>
  <c r="F258" i="11"/>
  <c r="J106" i="14"/>
  <c r="F105" i="11"/>
  <c r="J209" i="14"/>
  <c r="F209" i="11" s="1"/>
  <c r="J107" i="14"/>
  <c r="F106" i="11" s="1"/>
  <c r="J134" i="14"/>
  <c r="F132" i="11"/>
  <c r="J108" i="14"/>
  <c r="F107" i="11" s="1"/>
  <c r="J158" i="14"/>
  <c r="F156" i="11" s="1"/>
  <c r="J109" i="14"/>
  <c r="F108" i="11" s="1"/>
  <c r="J110" i="14"/>
  <c r="F109" i="11" s="1"/>
  <c r="J113" i="14"/>
  <c r="F112" i="11"/>
  <c r="J138" i="14"/>
  <c r="F136" i="11"/>
  <c r="J112" i="14"/>
  <c r="F111" i="11" s="1"/>
  <c r="J242" i="14"/>
  <c r="F242" i="11" s="1"/>
  <c r="J114" i="14"/>
  <c r="F113" i="11" s="1"/>
  <c r="J210" i="14"/>
  <c r="F210" i="11"/>
  <c r="J115" i="14"/>
  <c r="F114" i="11" s="1"/>
  <c r="J116" i="14"/>
  <c r="F115" i="11"/>
  <c r="J342" i="14"/>
  <c r="F343" i="11" s="1"/>
  <c r="J117" i="14"/>
  <c r="F116" i="11" s="1"/>
  <c r="J172" i="14"/>
  <c r="F171" i="11" s="1"/>
  <c r="J118" i="14"/>
  <c r="F117" i="11" s="1"/>
  <c r="J173" i="14"/>
  <c r="F172" i="11" s="1"/>
  <c r="J119" i="14"/>
  <c r="F118" i="11" s="1"/>
  <c r="J375" i="14"/>
  <c r="F375" i="11" s="1"/>
  <c r="J247" i="14"/>
  <c r="F247" i="11"/>
  <c r="J121" i="14"/>
  <c r="F120" i="11"/>
  <c r="J122" i="14"/>
  <c r="F121" i="11" s="1"/>
  <c r="J408" i="14"/>
  <c r="F408" i="11" s="1"/>
  <c r="J343" i="14"/>
  <c r="F344" i="11"/>
  <c r="J124" i="14"/>
  <c r="F123" i="11" s="1"/>
  <c r="J159" i="14"/>
  <c r="F157" i="11" s="1"/>
  <c r="J126" i="14"/>
  <c r="J276" i="14"/>
  <c r="F276" i="11"/>
  <c r="J128" i="14"/>
  <c r="F126" i="11" s="1"/>
  <c r="J211" i="14"/>
  <c r="F211" i="11"/>
  <c r="J129" i="14"/>
  <c r="F127" i="11"/>
  <c r="J277" i="14"/>
  <c r="F277" i="11" s="1"/>
  <c r="J130" i="14"/>
  <c r="F128" i="11" s="1"/>
  <c r="J147" i="14"/>
  <c r="F145" i="11"/>
  <c r="J131" i="14"/>
  <c r="F129" i="11" s="1"/>
  <c r="J148" i="14"/>
  <c r="F146" i="11" s="1"/>
  <c r="J132" i="14"/>
  <c r="F130" i="11" s="1"/>
  <c r="J278" i="14"/>
  <c r="F278" i="11" s="1"/>
  <c r="J135" i="14"/>
  <c r="F133" i="11" s="1"/>
  <c r="J184" i="14"/>
  <c r="F183" i="11" s="1"/>
  <c r="J136" i="14"/>
  <c r="F134" i="11" s="1"/>
  <c r="J149" i="14"/>
  <c r="F147" i="11"/>
  <c r="J137" i="14"/>
  <c r="F135" i="11" s="1"/>
  <c r="J160" i="14"/>
  <c r="F158" i="11" s="1"/>
  <c r="J139" i="14"/>
  <c r="F137" i="11" s="1"/>
  <c r="J359" i="14"/>
  <c r="F360" i="11"/>
  <c r="J140" i="14"/>
  <c r="F138" i="11" s="1"/>
  <c r="J279" i="14"/>
  <c r="F279" i="11" s="1"/>
  <c r="J141" i="14"/>
  <c r="F139" i="11"/>
  <c r="J319" i="14"/>
  <c r="F320" i="11" s="1"/>
  <c r="J142" i="14"/>
  <c r="F140" i="11" s="1"/>
  <c r="J344" i="14"/>
  <c r="F345" i="11"/>
  <c r="J372" i="14"/>
  <c r="J280" i="14"/>
  <c r="F280" i="11" s="1"/>
  <c r="J212" i="14"/>
  <c r="F212" i="11" s="1"/>
  <c r="J150" i="14"/>
  <c r="F148" i="11" s="1"/>
  <c r="J213" i="14"/>
  <c r="F213" i="11" s="1"/>
  <c r="J151" i="14"/>
  <c r="F149" i="11" s="1"/>
  <c r="J152" i="14"/>
  <c r="F150" i="11" s="1"/>
  <c r="J281" i="14"/>
  <c r="F281" i="11"/>
  <c r="J153" i="14"/>
  <c r="F151" i="11" s="1"/>
  <c r="J345" i="14"/>
  <c r="F346" i="11" s="1"/>
  <c r="J154" i="14"/>
  <c r="F152" i="11" s="1"/>
  <c r="J346" i="14"/>
  <c r="F347" i="11"/>
  <c r="J155" i="14"/>
  <c r="F153" i="11" s="1"/>
  <c r="J243" i="14"/>
  <c r="F243" i="11" s="1"/>
  <c r="J395" i="14"/>
  <c r="F395" i="11" s="1"/>
  <c r="J190" i="14"/>
  <c r="F189" i="11" s="1"/>
  <c r="J214" i="14"/>
  <c r="F214" i="11"/>
  <c r="J161" i="14"/>
  <c r="F159" i="11"/>
  <c r="J162" i="14"/>
  <c r="F160" i="11"/>
  <c r="J163" i="14"/>
  <c r="F161" i="11"/>
  <c r="J282" i="14"/>
  <c r="F282" i="11" s="1"/>
  <c r="J164" i="14"/>
  <c r="F162" i="11" s="1"/>
  <c r="J165" i="14"/>
  <c r="F163" i="11"/>
  <c r="J215" i="14"/>
  <c r="F215" i="11" s="1"/>
  <c r="J166" i="14"/>
  <c r="F164" i="11"/>
  <c r="J167" i="14"/>
  <c r="F165" i="11" s="1"/>
  <c r="J168" i="14"/>
  <c r="F166" i="11" s="1"/>
  <c r="J320" i="14"/>
  <c r="F321" i="11" s="1"/>
  <c r="J169" i="14"/>
  <c r="F167" i="11" s="1"/>
  <c r="J321" i="14"/>
  <c r="F322" i="11" s="1"/>
  <c r="J179" i="14"/>
  <c r="F178" i="11" s="1"/>
  <c r="J355" i="14"/>
  <c r="F356" i="11" s="1"/>
  <c r="J236" i="14"/>
  <c r="F236" i="11" s="1"/>
  <c r="J174" i="14"/>
  <c r="F173" i="11" s="1"/>
  <c r="J175" i="14"/>
  <c r="F174" i="11"/>
  <c r="J360" i="14"/>
  <c r="F361" i="11" s="1"/>
  <c r="J180" i="14"/>
  <c r="F179" i="11" s="1"/>
  <c r="J283" i="14"/>
  <c r="F283" i="11" s="1"/>
  <c r="J181" i="14"/>
  <c r="F180" i="11" s="1"/>
  <c r="J284" i="14"/>
  <c r="F284" i="11" s="1"/>
  <c r="J182" i="14"/>
  <c r="F181" i="11"/>
  <c r="J285" i="14"/>
  <c r="F285" i="11"/>
  <c r="J198" i="14"/>
  <c r="F198" i="11" s="1"/>
  <c r="J322" i="14"/>
  <c r="F323" i="11" s="1"/>
  <c r="J185" i="14"/>
  <c r="F184" i="11"/>
  <c r="J216" i="14"/>
  <c r="F216" i="11" s="1"/>
  <c r="J186" i="14"/>
  <c r="F185" i="11" s="1"/>
  <c r="J237" i="14"/>
  <c r="F237" i="11"/>
  <c r="J238" i="14"/>
  <c r="F238" i="11" s="1"/>
  <c r="J267" i="14"/>
  <c r="F267" i="11" s="1"/>
  <c r="J191" i="14"/>
  <c r="F190" i="11" s="1"/>
  <c r="J192" i="14"/>
  <c r="F191" i="11" s="1"/>
  <c r="J347" i="14"/>
  <c r="F348" i="11" s="1"/>
  <c r="J259" i="14"/>
  <c r="F259" i="11" s="1"/>
  <c r="J195" i="14"/>
  <c r="F194" i="11" s="1"/>
  <c r="J386" i="14"/>
  <c r="F386" i="11"/>
  <c r="J196" i="14"/>
  <c r="F195" i="11" s="1"/>
  <c r="J197" i="14"/>
  <c r="F196" i="11" s="1"/>
  <c r="J286" i="14"/>
  <c r="F286" i="11"/>
  <c r="J348" i="14"/>
  <c r="F349" i="11" s="1"/>
  <c r="J199" i="14"/>
  <c r="F199" i="11" s="1"/>
  <c r="J396" i="14"/>
  <c r="F396" i="11"/>
  <c r="J200" i="14"/>
  <c r="F200" i="11" s="1"/>
  <c r="J367" i="14"/>
  <c r="F368" i="11" s="1"/>
  <c r="J201" i="14"/>
  <c r="F201" i="11" s="1"/>
  <c r="J287" i="14"/>
  <c r="F287" i="11" s="1"/>
  <c r="J349" i="14"/>
  <c r="F350" i="11" s="1"/>
  <c r="J288" i="14"/>
  <c r="F288" i="11"/>
  <c r="J350" i="14"/>
  <c r="F351" i="11" s="1"/>
  <c r="J289" i="14"/>
  <c r="F289" i="11" s="1"/>
  <c r="J323" i="14"/>
  <c r="F324" i="11"/>
  <c r="J248" i="14"/>
  <c r="F248" i="11"/>
  <c r="J239" i="14"/>
  <c r="F239" i="11"/>
  <c r="J217" i="14"/>
  <c r="F217" i="11" s="1"/>
  <c r="J218" i="14"/>
  <c r="F218" i="11" s="1"/>
  <c r="J219" i="14"/>
  <c r="F219" i="11" s="1"/>
  <c r="J221" i="14"/>
  <c r="F221" i="11" s="1"/>
  <c r="J384" i="14"/>
  <c r="F384" i="11" s="1"/>
  <c r="J222" i="14"/>
  <c r="F222" i="11" s="1"/>
  <c r="J223" i="14"/>
  <c r="F223" i="11"/>
  <c r="J368" i="14"/>
  <c r="F369" i="11"/>
  <c r="J224" i="14"/>
  <c r="F224" i="11" s="1"/>
  <c r="J225" i="14"/>
  <c r="F225" i="11" s="1"/>
  <c r="J226" i="14"/>
  <c r="F226" i="11"/>
  <c r="J324" i="14"/>
  <c r="F325" i="11" s="1"/>
  <c r="J227" i="14"/>
  <c r="F227" i="11" s="1"/>
  <c r="J228" i="14"/>
  <c r="F228" i="11" s="1"/>
  <c r="J260" i="14"/>
  <c r="F260" i="11" s="1"/>
  <c r="J229" i="14"/>
  <c r="F229" i="11" s="1"/>
  <c r="J230" i="14"/>
  <c r="F230" i="11"/>
  <c r="J231" i="14"/>
  <c r="F231" i="11"/>
  <c r="J291" i="14"/>
  <c r="F291" i="11"/>
  <c r="J232" i="14"/>
  <c r="F232" i="11" s="1"/>
  <c r="J292" i="14"/>
  <c r="F292" i="11" s="1"/>
  <c r="J233" i="14"/>
  <c r="F233" i="11"/>
  <c r="J240" i="14"/>
  <c r="F240" i="11" s="1"/>
  <c r="J234" i="14"/>
  <c r="F234" i="11"/>
  <c r="J235" i="14"/>
  <c r="F235" i="11" s="1"/>
  <c r="J249" i="14"/>
  <c r="F249" i="11" s="1"/>
  <c r="J250" i="14"/>
  <c r="F250" i="11" s="1"/>
  <c r="J251" i="14"/>
  <c r="F251" i="11" s="1"/>
  <c r="J252" i="14"/>
  <c r="F252" i="11" s="1"/>
  <c r="J253" i="14"/>
  <c r="F253" i="11" s="1"/>
  <c r="J361" i="14"/>
  <c r="F362" i="11" s="1"/>
  <c r="J261" i="14"/>
  <c r="F261" i="11" s="1"/>
  <c r="J351" i="14"/>
  <c r="F352" i="11" s="1"/>
  <c r="J262" i="14"/>
  <c r="F262" i="11" s="1"/>
  <c r="J263" i="14"/>
  <c r="F263" i="11" s="1"/>
  <c r="J264" i="14"/>
  <c r="F264" i="11" s="1"/>
  <c r="J308" i="14"/>
  <c r="F309" i="11" s="1"/>
  <c r="J265" i="14"/>
  <c r="F265" i="11" s="1"/>
  <c r="J397" i="14"/>
  <c r="F397" i="11" s="1"/>
  <c r="J266" i="14"/>
  <c r="F266" i="11"/>
  <c r="J268" i="14"/>
  <c r="F268" i="11"/>
  <c r="J293" i="14"/>
  <c r="F293" i="11" s="1"/>
  <c r="J362" i="14"/>
  <c r="F363" i="11" s="1"/>
  <c r="J325" i="14"/>
  <c r="F326" i="11" s="1"/>
  <c r="J398" i="14"/>
  <c r="F398" i="11" s="1"/>
  <c r="J294" i="14"/>
  <c r="F294" i="11" s="1"/>
  <c r="J326" i="14"/>
  <c r="F327" i="11"/>
  <c r="J399" i="14"/>
  <c r="F399" i="11" s="1"/>
  <c r="J400" i="14"/>
  <c r="F400" i="11" s="1"/>
  <c r="J369" i="14"/>
  <c r="F370" i="11" s="1"/>
  <c r="J295" i="14"/>
  <c r="F295" i="11" s="1"/>
  <c r="J356" i="14"/>
  <c r="F357" i="11" s="1"/>
  <c r="J296" i="14"/>
  <c r="F296" i="11" s="1"/>
  <c r="J297" i="14"/>
  <c r="F297" i="11" s="1"/>
  <c r="J298" i="14"/>
  <c r="F298" i="11"/>
  <c r="J299" i="14"/>
  <c r="F299" i="11"/>
  <c r="J300" i="14"/>
  <c r="F300" i="11" s="1"/>
  <c r="J301" i="14"/>
  <c r="F301" i="11" s="1"/>
  <c r="J302" i="14"/>
  <c r="F302" i="11"/>
  <c r="J303" i="14"/>
  <c r="F303" i="11" s="1"/>
  <c r="J304" i="14"/>
  <c r="F304" i="11"/>
  <c r="J305" i="14"/>
  <c r="F305" i="11"/>
  <c r="J306" i="14"/>
  <c r="F306" i="11" s="1"/>
  <c r="J309" i="14"/>
  <c r="F310" i="11"/>
  <c r="J409" i="14"/>
  <c r="F409" i="11"/>
  <c r="J311" i="14"/>
  <c r="F312" i="11" s="1"/>
  <c r="J310" i="14"/>
  <c r="F311" i="11"/>
  <c r="J312" i="14"/>
  <c r="F313" i="11"/>
  <c r="J385" i="14"/>
  <c r="F385" i="11" s="1"/>
  <c r="J401" i="14"/>
  <c r="F401" i="11" s="1"/>
  <c r="J327" i="14"/>
  <c r="F328" i="11"/>
  <c r="J352" i="14"/>
  <c r="F353" i="11" s="1"/>
  <c r="J357" i="14"/>
  <c r="F358" i="11" s="1"/>
  <c r="J402" i="14"/>
  <c r="F402" i="11" s="1"/>
  <c r="J403" i="14"/>
  <c r="F403" i="11" s="1"/>
  <c r="J328" i="14"/>
  <c r="F329" i="11" s="1"/>
  <c r="J376" i="14"/>
  <c r="F376" i="11" s="1"/>
  <c r="J329" i="14"/>
  <c r="F330" i="11" s="1"/>
  <c r="J330" i="14"/>
  <c r="F331" i="11" s="1"/>
  <c r="J334" i="14"/>
  <c r="F335" i="11"/>
  <c r="J387" i="14"/>
  <c r="F387" i="11" s="1"/>
  <c r="J333" i="14"/>
  <c r="F334" i="11"/>
  <c r="J331" i="14"/>
  <c r="F332" i="11" s="1"/>
  <c r="J332" i="14"/>
  <c r="F333" i="11"/>
  <c r="J335" i="14"/>
  <c r="F336" i="11"/>
  <c r="J336" i="14"/>
  <c r="F337" i="11" s="1"/>
  <c r="J373" i="14"/>
  <c r="F373" i="11" s="1"/>
  <c r="J374" i="14"/>
  <c r="F374" i="11"/>
  <c r="J377" i="14"/>
  <c r="F377" i="11"/>
  <c r="J406" i="14"/>
  <c r="F406" i="11"/>
  <c r="J370" i="14"/>
  <c r="F371" i="11" s="1"/>
  <c r="J363" i="14"/>
  <c r="F364" i="11"/>
  <c r="J353" i="14"/>
  <c r="F354" i="11" s="1"/>
  <c r="J358" i="14"/>
  <c r="F359" i="11" s="1"/>
  <c r="J405" i="14"/>
  <c r="F405" i="11"/>
  <c r="J404" i="14"/>
  <c r="F404" i="11" s="1"/>
  <c r="J364" i="14"/>
  <c r="F365" i="11" s="1"/>
  <c r="J371" i="14"/>
  <c r="F372" i="11"/>
  <c r="J381" i="14"/>
  <c r="F381" i="11" s="1"/>
  <c r="J382" i="14"/>
  <c r="F382" i="11" s="1"/>
  <c r="J413" i="14"/>
  <c r="F413" i="11" s="1"/>
  <c r="J388" i="14"/>
  <c r="F388" i="11"/>
  <c r="J414" i="14"/>
  <c r="F414" i="11" s="1"/>
  <c r="C415" i="14"/>
  <c r="D415" i="14"/>
  <c r="E415" i="14"/>
  <c r="E416" i="14" s="1"/>
  <c r="F415" i="14"/>
  <c r="G415" i="14"/>
  <c r="H415" i="14"/>
  <c r="I415" i="14"/>
  <c r="J5" i="16"/>
  <c r="H4" i="11" s="1"/>
  <c r="J6" i="16"/>
  <c r="H5" i="11" s="1"/>
  <c r="J7" i="16"/>
  <c r="H6" i="11" s="1"/>
  <c r="J8" i="16"/>
  <c r="H7" i="11" s="1"/>
  <c r="J9" i="16"/>
  <c r="H8" i="11" s="1"/>
  <c r="J10" i="16"/>
  <c r="H9" i="11" s="1"/>
  <c r="J11" i="16"/>
  <c r="H10" i="11" s="1"/>
  <c r="J12" i="16"/>
  <c r="H11" i="11" s="1"/>
  <c r="J13" i="16"/>
  <c r="H12" i="11"/>
  <c r="J14" i="16"/>
  <c r="H13" i="11" s="1"/>
  <c r="J15" i="16"/>
  <c r="H14" i="11" s="1"/>
  <c r="J16" i="16"/>
  <c r="H15" i="11" s="1"/>
  <c r="J18" i="16"/>
  <c r="H17" i="11"/>
  <c r="J20" i="16"/>
  <c r="H19" i="11" s="1"/>
  <c r="J22" i="16"/>
  <c r="H21" i="11" s="1"/>
  <c r="J23" i="16"/>
  <c r="H22" i="11" s="1"/>
  <c r="J24" i="16"/>
  <c r="H23" i="11" s="1"/>
  <c r="J25" i="16"/>
  <c r="H24" i="11" s="1"/>
  <c r="J26" i="16"/>
  <c r="H25" i="11" s="1"/>
  <c r="J28" i="16"/>
  <c r="H27" i="11" s="1"/>
  <c r="J29" i="16"/>
  <c r="H28" i="11"/>
  <c r="J31" i="16"/>
  <c r="H30" i="11" s="1"/>
  <c r="J32" i="16"/>
  <c r="H31" i="11" s="1"/>
  <c r="J33" i="16"/>
  <c r="H32" i="11" s="1"/>
  <c r="J36" i="16"/>
  <c r="H35" i="11"/>
  <c r="J38" i="16"/>
  <c r="H37" i="11" s="1"/>
  <c r="J40" i="16"/>
  <c r="H39" i="11" s="1"/>
  <c r="J41" i="16"/>
  <c r="H40" i="11" s="1"/>
  <c r="J49" i="16"/>
  <c r="H48" i="11" s="1"/>
  <c r="J50" i="16"/>
  <c r="H49" i="11" s="1"/>
  <c r="J51" i="16"/>
  <c r="H50" i="11"/>
  <c r="J54" i="16"/>
  <c r="H53" i="11" s="1"/>
  <c r="J55" i="16"/>
  <c r="H54" i="11" s="1"/>
  <c r="J56" i="16"/>
  <c r="H55" i="11" s="1"/>
  <c r="J57" i="16"/>
  <c r="H56" i="11" s="1"/>
  <c r="J58" i="16"/>
  <c r="H57" i="11" s="1"/>
  <c r="J61" i="16"/>
  <c r="H60" i="11"/>
  <c r="J62" i="16"/>
  <c r="H61" i="11" s="1"/>
  <c r="J64" i="16"/>
  <c r="H63" i="11" s="1"/>
  <c r="J67" i="16"/>
  <c r="H66" i="11" s="1"/>
  <c r="J68" i="16"/>
  <c r="H67" i="11" s="1"/>
  <c r="J73" i="16"/>
  <c r="H72" i="11" s="1"/>
  <c r="J74" i="16"/>
  <c r="H73" i="11" s="1"/>
  <c r="J75" i="16"/>
  <c r="H74" i="11" s="1"/>
  <c r="J79" i="16"/>
  <c r="H78" i="11" s="1"/>
  <c r="J80" i="16"/>
  <c r="H79" i="11" s="1"/>
  <c r="J81" i="16"/>
  <c r="H80" i="11" s="1"/>
  <c r="J82" i="16"/>
  <c r="H81" i="11" s="1"/>
  <c r="J83" i="16"/>
  <c r="H82" i="11"/>
  <c r="J86" i="16"/>
  <c r="H85" i="11" s="1"/>
  <c r="J88" i="16"/>
  <c r="H87" i="11" s="1"/>
  <c r="J89" i="16"/>
  <c r="H88" i="11" s="1"/>
  <c r="J90" i="16"/>
  <c r="H89" i="11" s="1"/>
  <c r="J93" i="16"/>
  <c r="H92" i="11" s="1"/>
  <c r="J94" i="16"/>
  <c r="H93" i="11" s="1"/>
  <c r="J96" i="16"/>
  <c r="H95" i="11" s="1"/>
  <c r="J97" i="16"/>
  <c r="H96" i="11" s="1"/>
  <c r="J98" i="16"/>
  <c r="H97" i="11" s="1"/>
  <c r="J99" i="16"/>
  <c r="H98" i="11" s="1"/>
  <c r="J100" i="16"/>
  <c r="H99" i="11" s="1"/>
  <c r="J101" i="16"/>
  <c r="H100" i="11" s="1"/>
  <c r="J102" i="16"/>
  <c r="H101" i="11" s="1"/>
  <c r="J103" i="16"/>
  <c r="H102" i="11"/>
  <c r="J104" i="16"/>
  <c r="H103" i="11" s="1"/>
  <c r="J105" i="16"/>
  <c r="H104" i="11" s="1"/>
  <c r="J106" i="16"/>
  <c r="H105" i="11" s="1"/>
  <c r="J107" i="16"/>
  <c r="H106" i="11"/>
  <c r="J108" i="16"/>
  <c r="H107" i="11" s="1"/>
  <c r="J110" i="16"/>
  <c r="H109" i="11" s="1"/>
  <c r="J111" i="16"/>
  <c r="H110" i="11" s="1"/>
  <c r="J112" i="16"/>
  <c r="H111" i="11" s="1"/>
  <c r="J113" i="16"/>
  <c r="H112" i="11" s="1"/>
  <c r="J115" i="16"/>
  <c r="H114" i="11"/>
  <c r="J116" i="16"/>
  <c r="H115" i="11" s="1"/>
  <c r="J117" i="16"/>
  <c r="H116" i="11"/>
  <c r="J118" i="16"/>
  <c r="H117" i="11"/>
  <c r="J119" i="16"/>
  <c r="H118" i="11" s="1"/>
  <c r="J120" i="16"/>
  <c r="H119" i="11" s="1"/>
  <c r="J121" i="16"/>
  <c r="H120" i="11"/>
  <c r="J122" i="16"/>
  <c r="H121" i="11" s="1"/>
  <c r="J123" i="16"/>
  <c r="H122" i="11"/>
  <c r="J124" i="16"/>
  <c r="H123" i="11" s="1"/>
  <c r="J125" i="16"/>
  <c r="H124" i="11" s="1"/>
  <c r="J126" i="16"/>
  <c r="J127" i="16"/>
  <c r="H125" i="11" s="1"/>
  <c r="J128" i="16"/>
  <c r="H126" i="11" s="1"/>
  <c r="J129" i="16"/>
  <c r="H127" i="11"/>
  <c r="J131" i="16"/>
  <c r="H129" i="11" s="1"/>
  <c r="J132" i="16"/>
  <c r="H130" i="11" s="1"/>
  <c r="J133" i="16"/>
  <c r="H131" i="11"/>
  <c r="J134" i="16"/>
  <c r="H132" i="11"/>
  <c r="J135" i="16"/>
  <c r="H133" i="11" s="1"/>
  <c r="J136" i="16"/>
  <c r="H134" i="11" s="1"/>
  <c r="J137" i="16"/>
  <c r="H135" i="11" s="1"/>
  <c r="J138" i="16"/>
  <c r="H136" i="11" s="1"/>
  <c r="J140" i="16"/>
  <c r="H138" i="11" s="1"/>
  <c r="J141" i="16"/>
  <c r="H139" i="11" s="1"/>
  <c r="J142" i="16"/>
  <c r="H140" i="11" s="1"/>
  <c r="J143" i="16"/>
  <c r="H141" i="11"/>
  <c r="J144" i="16"/>
  <c r="H142" i="11" s="1"/>
  <c r="J145" i="16"/>
  <c r="H143" i="11" s="1"/>
  <c r="J146" i="16"/>
  <c r="H144" i="11"/>
  <c r="J148" i="16"/>
  <c r="H146" i="11" s="1"/>
  <c r="J149" i="16"/>
  <c r="H147" i="11" s="1"/>
  <c r="J150" i="16"/>
  <c r="H148" i="11"/>
  <c r="J152" i="16"/>
  <c r="H150" i="11" s="1"/>
  <c r="J153" i="16"/>
  <c r="H151" i="11" s="1"/>
  <c r="J154" i="16"/>
  <c r="H152" i="11"/>
  <c r="J155" i="16"/>
  <c r="H153" i="11" s="1"/>
  <c r="J156" i="16"/>
  <c r="H154" i="11" s="1"/>
  <c r="J159" i="16"/>
  <c r="H157" i="11"/>
  <c r="J160" i="16"/>
  <c r="H158" i="11" s="1"/>
  <c r="J162" i="16"/>
  <c r="H160" i="11" s="1"/>
  <c r="J163" i="16"/>
  <c r="H161" i="11"/>
  <c r="J164" i="16"/>
  <c r="H162" i="11"/>
  <c r="J166" i="16"/>
  <c r="H164" i="11" s="1"/>
  <c r="J170" i="16"/>
  <c r="H168" i="11" s="1"/>
  <c r="J172" i="16"/>
  <c r="H171" i="11"/>
  <c r="J173" i="16"/>
  <c r="H172" i="11" s="1"/>
  <c r="J176" i="16"/>
  <c r="H175" i="11"/>
  <c r="J177" i="16"/>
  <c r="H176" i="11" s="1"/>
  <c r="J179" i="16"/>
  <c r="H178" i="11" s="1"/>
  <c r="J180" i="16"/>
  <c r="H179" i="11"/>
  <c r="J182" i="16"/>
  <c r="H181" i="11" s="1"/>
  <c r="J183" i="16"/>
  <c r="H182" i="11" s="1"/>
  <c r="J184" i="16"/>
  <c r="H183" i="11"/>
  <c r="J185" i="16"/>
  <c r="H184" i="11" s="1"/>
  <c r="J186" i="16"/>
  <c r="H185" i="11" s="1"/>
  <c r="J187" i="16"/>
  <c r="H186" i="11"/>
  <c r="J189" i="16"/>
  <c r="H188" i="11" s="1"/>
  <c r="J190" i="16"/>
  <c r="H189" i="11" s="1"/>
  <c r="J192" i="16"/>
  <c r="H191" i="11"/>
  <c r="J193" i="16"/>
  <c r="H192" i="11" s="1"/>
  <c r="J194" i="16"/>
  <c r="H193" i="11" s="1"/>
  <c r="J195" i="16"/>
  <c r="H194" i="11"/>
  <c r="J197" i="16"/>
  <c r="H196" i="11" s="1"/>
  <c r="J199" i="16"/>
  <c r="H199" i="11" s="1"/>
  <c r="J200" i="16"/>
  <c r="H200" i="11"/>
  <c r="J203" i="16"/>
  <c r="H203" i="11"/>
  <c r="J204" i="16"/>
  <c r="H204" i="11" s="1"/>
  <c r="J205" i="16"/>
  <c r="H205" i="11" s="1"/>
  <c r="J206" i="16"/>
  <c r="H206" i="11"/>
  <c r="J209" i="16"/>
  <c r="H209" i="11" s="1"/>
  <c r="J210" i="16"/>
  <c r="H210" i="11"/>
  <c r="J211" i="16"/>
  <c r="H211" i="11" s="1"/>
  <c r="J212" i="16"/>
  <c r="H212" i="11" s="1"/>
  <c r="J214" i="16"/>
  <c r="H214" i="11"/>
  <c r="J215" i="16"/>
  <c r="H215" i="11" s="1"/>
  <c r="J216" i="16"/>
  <c r="H216" i="11" s="1"/>
  <c r="J217" i="16"/>
  <c r="H217" i="11"/>
  <c r="J218" i="16"/>
  <c r="H218" i="11" s="1"/>
  <c r="J221" i="16"/>
  <c r="H221" i="11" s="1"/>
  <c r="J222" i="16"/>
  <c r="H222" i="11" s="1"/>
  <c r="J223" i="16"/>
  <c r="H223" i="11" s="1"/>
  <c r="J224" i="16"/>
  <c r="H224" i="11" s="1"/>
  <c r="J225" i="16"/>
  <c r="H225" i="11" s="1"/>
  <c r="J226" i="16"/>
  <c r="H226" i="11" s="1"/>
  <c r="J227" i="16"/>
  <c r="H227" i="11" s="1"/>
  <c r="J228" i="16"/>
  <c r="H228" i="11"/>
  <c r="J230" i="16"/>
  <c r="H230" i="11" s="1"/>
  <c r="J232" i="16"/>
  <c r="H232" i="11" s="1"/>
  <c r="J234" i="16"/>
  <c r="H234" i="11"/>
  <c r="J235" i="16"/>
  <c r="H235" i="11" s="1"/>
  <c r="J238" i="16"/>
  <c r="H238" i="11" s="1"/>
  <c r="J239" i="16"/>
  <c r="H239" i="11"/>
  <c r="J240" i="16"/>
  <c r="H240" i="11" s="1"/>
  <c r="J241" i="16"/>
  <c r="H241" i="11" s="1"/>
  <c r="J243" i="16"/>
  <c r="H243" i="11"/>
  <c r="J244" i="16"/>
  <c r="H244" i="11" s="1"/>
  <c r="J245" i="16"/>
  <c r="H245" i="11" s="1"/>
  <c r="J247" i="16"/>
  <c r="H247" i="11"/>
  <c r="J248" i="16"/>
  <c r="H248" i="11" s="1"/>
  <c r="J249" i="16"/>
  <c r="H249" i="11" s="1"/>
  <c r="J250" i="16"/>
  <c r="H250" i="11"/>
  <c r="J251" i="16"/>
  <c r="H251" i="11"/>
  <c r="J252" i="16"/>
  <c r="H252" i="11" s="1"/>
  <c r="J253" i="16"/>
  <c r="H253" i="11"/>
  <c r="J255" i="16"/>
  <c r="H255" i="11"/>
  <c r="J256" i="16"/>
  <c r="H256" i="11" s="1"/>
  <c r="J257" i="16"/>
  <c r="H257" i="11" s="1"/>
  <c r="J258" i="16"/>
  <c r="H258" i="11" s="1"/>
  <c r="J259" i="16"/>
  <c r="H259" i="11" s="1"/>
  <c r="J264" i="16"/>
  <c r="H264" i="11"/>
  <c r="J266" i="16"/>
  <c r="H266" i="11" s="1"/>
  <c r="J269" i="16"/>
  <c r="H269" i="11" s="1"/>
  <c r="J270" i="16"/>
  <c r="H270" i="11"/>
  <c r="J271" i="16"/>
  <c r="H271" i="11" s="1"/>
  <c r="J272" i="16"/>
  <c r="H272" i="11" s="1"/>
  <c r="J273" i="16"/>
  <c r="H273" i="11"/>
  <c r="J274" i="16"/>
  <c r="H274" i="11"/>
  <c r="J276" i="16"/>
  <c r="H276" i="11" s="1"/>
  <c r="J277" i="16"/>
  <c r="H277" i="11"/>
  <c r="J279" i="16"/>
  <c r="H279" i="11" s="1"/>
  <c r="J280" i="16"/>
  <c r="H280" i="11" s="1"/>
  <c r="J282" i="16"/>
  <c r="H282" i="11"/>
  <c r="J284" i="16"/>
  <c r="H284" i="11" s="1"/>
  <c r="J285" i="16"/>
  <c r="H285" i="11" s="1"/>
  <c r="J287" i="16"/>
  <c r="H287" i="11"/>
  <c r="J288" i="16"/>
  <c r="H288" i="11"/>
  <c r="J289" i="16"/>
  <c r="H289" i="11" s="1"/>
  <c r="J291" i="16"/>
  <c r="H291" i="11" s="1"/>
  <c r="J292" i="16"/>
  <c r="H292" i="11"/>
  <c r="J294" i="16"/>
  <c r="H294" i="11" s="1"/>
  <c r="J295" i="16"/>
  <c r="H295" i="11" s="1"/>
  <c r="J296" i="16"/>
  <c r="H296" i="11" s="1"/>
  <c r="J298" i="16"/>
  <c r="H298" i="11" s="1"/>
  <c r="J300" i="16"/>
  <c r="H300" i="11"/>
  <c r="J302" i="16"/>
  <c r="H302" i="11" s="1"/>
  <c r="J303" i="16"/>
  <c r="H303" i="11" s="1"/>
  <c r="J305" i="16"/>
  <c r="H305" i="11"/>
  <c r="J306" i="16"/>
  <c r="H306" i="11"/>
  <c r="J308" i="16"/>
  <c r="H309" i="11" s="1"/>
  <c r="J311" i="16"/>
  <c r="H312" i="11" s="1"/>
  <c r="J310" i="16"/>
  <c r="H311" i="11" s="1"/>
  <c r="J315" i="16"/>
  <c r="H316" i="11" s="1"/>
  <c r="J316" i="16"/>
  <c r="H317" i="11" s="1"/>
  <c r="J319" i="16"/>
  <c r="H320" i="11" s="1"/>
  <c r="J322" i="16"/>
  <c r="H323" i="11" s="1"/>
  <c r="J328" i="16"/>
  <c r="H329" i="11"/>
  <c r="J329" i="16"/>
  <c r="H330" i="11" s="1"/>
  <c r="J332" i="16"/>
  <c r="H333" i="11" s="1"/>
  <c r="J336" i="16"/>
  <c r="H337" i="11"/>
  <c r="J341" i="16"/>
  <c r="H342" i="11" s="1"/>
  <c r="J342" i="16"/>
  <c r="H343" i="11" s="1"/>
  <c r="J345" i="16"/>
  <c r="H346" i="11"/>
  <c r="J346" i="16"/>
  <c r="H347" i="11" s="1"/>
  <c r="J348" i="16"/>
  <c r="H349" i="11" s="1"/>
  <c r="J352" i="16"/>
  <c r="H353" i="11"/>
  <c r="J353" i="16"/>
  <c r="H354" i="11" s="1"/>
  <c r="J354" i="16"/>
  <c r="H355" i="11" s="1"/>
  <c r="J355" i="16"/>
  <c r="H356" i="11"/>
  <c r="J357" i="16"/>
  <c r="H358" i="11" s="1"/>
  <c r="J358" i="16"/>
  <c r="H359" i="11" s="1"/>
  <c r="J372" i="16"/>
  <c r="J373" i="16"/>
  <c r="H373" i="11" s="1"/>
  <c r="J374" i="16"/>
  <c r="H374" i="11"/>
  <c r="J375" i="16"/>
  <c r="H375" i="11" s="1"/>
  <c r="J377" i="16"/>
  <c r="H377" i="11" s="1"/>
  <c r="J360" i="16"/>
  <c r="H361" i="11" s="1"/>
  <c r="J361" i="16"/>
  <c r="H362" i="11"/>
  <c r="J363" i="16"/>
  <c r="H364" i="11" s="1"/>
  <c r="J364" i="16"/>
  <c r="H365" i="11" s="1"/>
  <c r="J368" i="16"/>
  <c r="H369" i="11" s="1"/>
  <c r="J378" i="16"/>
  <c r="H378" i="11" s="1"/>
  <c r="J379" i="16"/>
  <c r="H379" i="11" s="1"/>
  <c r="J380" i="16"/>
  <c r="H380" i="11" s="1"/>
  <c r="J381" i="16"/>
  <c r="H381" i="11" s="1"/>
  <c r="J382" i="16"/>
  <c r="H382" i="11" s="1"/>
  <c r="J383" i="16"/>
  <c r="H383" i="11" s="1"/>
  <c r="J384" i="16"/>
  <c r="H384" i="11" s="1"/>
  <c r="J385" i="16"/>
  <c r="H385" i="11" s="1"/>
  <c r="J386" i="16"/>
  <c r="H386" i="11"/>
  <c r="J387" i="16"/>
  <c r="H387" i="11" s="1"/>
  <c r="J388" i="16"/>
  <c r="H388" i="11"/>
  <c r="J390" i="16"/>
  <c r="H390" i="11" s="1"/>
  <c r="J391" i="16"/>
  <c r="H391" i="11" s="1"/>
  <c r="J394" i="16"/>
  <c r="H394" i="11"/>
  <c r="J395" i="16"/>
  <c r="H395" i="11" s="1"/>
  <c r="J398" i="16"/>
  <c r="H398" i="11" s="1"/>
  <c r="J401" i="16"/>
  <c r="H401" i="11" s="1"/>
  <c r="J403" i="16"/>
  <c r="H403" i="11" s="1"/>
  <c r="J406" i="16"/>
  <c r="H406" i="11" s="1"/>
  <c r="J405" i="16"/>
  <c r="H405" i="11" s="1"/>
  <c r="J407" i="16"/>
  <c r="H407" i="11" s="1"/>
  <c r="J408" i="16"/>
  <c r="H408" i="11" s="1"/>
  <c r="J409" i="16"/>
  <c r="H409" i="11" s="1"/>
  <c r="J410" i="16"/>
  <c r="H410" i="11" s="1"/>
  <c r="J412" i="16"/>
  <c r="H412" i="11" s="1"/>
  <c r="J413" i="16"/>
  <c r="H413" i="11" s="1"/>
  <c r="J414" i="16"/>
  <c r="H414" i="11" s="1"/>
  <c r="J5" i="17"/>
  <c r="I4" i="11" s="1"/>
  <c r="J6" i="17"/>
  <c r="I5" i="11" s="1"/>
  <c r="J7" i="17"/>
  <c r="I6" i="11" s="1"/>
  <c r="J8" i="17"/>
  <c r="I7" i="11" s="1"/>
  <c r="J9" i="17"/>
  <c r="I8" i="11" s="1"/>
  <c r="J10" i="17"/>
  <c r="J12" i="17"/>
  <c r="I11" i="11" s="1"/>
  <c r="J13" i="17"/>
  <c r="I12" i="11" s="1"/>
  <c r="J14" i="17"/>
  <c r="I13" i="11" s="1"/>
  <c r="J15" i="17"/>
  <c r="I14" i="11" s="1"/>
  <c r="J16" i="17"/>
  <c r="I15" i="11" s="1"/>
  <c r="J18" i="17"/>
  <c r="I17" i="11" s="1"/>
  <c r="J20" i="17"/>
  <c r="I19" i="11" s="1"/>
  <c r="J22" i="17"/>
  <c r="I21" i="11" s="1"/>
  <c r="J23" i="17"/>
  <c r="I22" i="11" s="1"/>
  <c r="J24" i="17"/>
  <c r="I23" i="11" s="1"/>
  <c r="J25" i="17"/>
  <c r="I24" i="11" s="1"/>
  <c r="J26" i="17"/>
  <c r="I25" i="11" s="1"/>
  <c r="J28" i="17"/>
  <c r="I27" i="11" s="1"/>
  <c r="J29" i="17"/>
  <c r="I28" i="11"/>
  <c r="J31" i="17"/>
  <c r="I30" i="11" s="1"/>
  <c r="J32" i="17"/>
  <c r="I31" i="11" s="1"/>
  <c r="J33" i="17"/>
  <c r="I32" i="11" s="1"/>
  <c r="J35" i="17"/>
  <c r="I34" i="11" s="1"/>
  <c r="J36" i="17"/>
  <c r="I35" i="11" s="1"/>
  <c r="J38" i="17"/>
  <c r="I37" i="11" s="1"/>
  <c r="J40" i="17"/>
  <c r="I39" i="11" s="1"/>
  <c r="J41" i="17"/>
  <c r="I40" i="11" s="1"/>
  <c r="J49" i="17"/>
  <c r="I48" i="11" s="1"/>
  <c r="J50" i="17"/>
  <c r="I49" i="11" s="1"/>
  <c r="J51" i="17"/>
  <c r="I50" i="11" s="1"/>
  <c r="J52" i="17"/>
  <c r="I51" i="11" s="1"/>
  <c r="J53" i="17"/>
  <c r="I52" i="11" s="1"/>
  <c r="J54" i="17"/>
  <c r="I53" i="11"/>
  <c r="J55" i="17"/>
  <c r="I54" i="11" s="1"/>
  <c r="J56" i="17"/>
  <c r="I55" i="11" s="1"/>
  <c r="J57" i="17"/>
  <c r="I56" i="11"/>
  <c r="J58" i="17"/>
  <c r="I57" i="11" s="1"/>
  <c r="J60" i="17"/>
  <c r="I59" i="11" s="1"/>
  <c r="J61" i="17"/>
  <c r="I60" i="11" s="1"/>
  <c r="J62" i="17"/>
  <c r="I61" i="11" s="1"/>
  <c r="J67" i="17"/>
  <c r="I66" i="11" s="1"/>
  <c r="J68" i="17"/>
  <c r="I67" i="11" s="1"/>
  <c r="J73" i="17"/>
  <c r="I72" i="11" s="1"/>
  <c r="J74" i="17"/>
  <c r="I73" i="11" s="1"/>
  <c r="J75" i="17"/>
  <c r="I74" i="11" s="1"/>
  <c r="J79" i="17"/>
  <c r="I78" i="11" s="1"/>
  <c r="J80" i="17"/>
  <c r="I79" i="11" s="1"/>
  <c r="J81" i="17"/>
  <c r="I80" i="11"/>
  <c r="J82" i="17"/>
  <c r="I81" i="11"/>
  <c r="J83" i="17"/>
  <c r="I82" i="11" s="1"/>
  <c r="J86" i="17"/>
  <c r="I85" i="11"/>
  <c r="J88" i="17"/>
  <c r="I87" i="11" s="1"/>
  <c r="J89" i="17"/>
  <c r="I88" i="11" s="1"/>
  <c r="J90" i="17"/>
  <c r="I89" i="11" s="1"/>
  <c r="J94" i="17"/>
  <c r="I93" i="11"/>
  <c r="J96" i="17"/>
  <c r="I95" i="11" s="1"/>
  <c r="J97" i="17"/>
  <c r="I96" i="11" s="1"/>
  <c r="J98" i="17"/>
  <c r="I97" i="11" s="1"/>
  <c r="J99" i="17"/>
  <c r="I98" i="11"/>
  <c r="J100" i="17"/>
  <c r="I99" i="11" s="1"/>
  <c r="J101" i="17"/>
  <c r="I100" i="11" s="1"/>
  <c r="J102" i="17"/>
  <c r="I101" i="11" s="1"/>
  <c r="J103" i="17"/>
  <c r="I102" i="11" s="1"/>
  <c r="J104" i="17"/>
  <c r="I103" i="11"/>
  <c r="J105" i="17"/>
  <c r="I104" i="11" s="1"/>
  <c r="J106" i="17"/>
  <c r="I105" i="11"/>
  <c r="J107" i="17"/>
  <c r="I106" i="11" s="1"/>
  <c r="J108" i="17"/>
  <c r="I107" i="11" s="1"/>
  <c r="J109" i="17"/>
  <c r="I108" i="11" s="1"/>
  <c r="J110" i="17"/>
  <c r="I109" i="11" s="1"/>
  <c r="J111" i="17"/>
  <c r="I110" i="11" s="1"/>
  <c r="J112" i="17"/>
  <c r="I111" i="11" s="1"/>
  <c r="J113" i="17"/>
  <c r="I112" i="11" s="1"/>
  <c r="J114" i="17"/>
  <c r="I113" i="11" s="1"/>
  <c r="J115" i="17"/>
  <c r="I114" i="11" s="1"/>
  <c r="J116" i="17"/>
  <c r="I115" i="11" s="1"/>
  <c r="J117" i="17"/>
  <c r="I116" i="11"/>
  <c r="J118" i="17"/>
  <c r="I117" i="11" s="1"/>
  <c r="J119" i="17"/>
  <c r="I118" i="11" s="1"/>
  <c r="J120" i="17"/>
  <c r="I119" i="11" s="1"/>
  <c r="J121" i="17"/>
  <c r="I120" i="11"/>
  <c r="J122" i="17"/>
  <c r="I121" i="11"/>
  <c r="J123" i="17"/>
  <c r="I122" i="11" s="1"/>
  <c r="J124" i="17"/>
  <c r="I123" i="11" s="1"/>
  <c r="J125" i="17"/>
  <c r="I124" i="11"/>
  <c r="J126" i="17"/>
  <c r="J127" i="17"/>
  <c r="I125" i="11" s="1"/>
  <c r="J128" i="17"/>
  <c r="I126" i="11"/>
  <c r="J129" i="17"/>
  <c r="I127" i="11" s="1"/>
  <c r="J132" i="17"/>
  <c r="I130" i="11" s="1"/>
  <c r="J133" i="17"/>
  <c r="I131" i="11" s="1"/>
  <c r="J134" i="17"/>
  <c r="I132" i="11" s="1"/>
  <c r="J135" i="17"/>
  <c r="I133" i="11" s="1"/>
  <c r="J136" i="17"/>
  <c r="I134" i="11"/>
  <c r="J137" i="17"/>
  <c r="I135" i="11" s="1"/>
  <c r="J138" i="17"/>
  <c r="I136" i="11" s="1"/>
  <c r="J140" i="17"/>
  <c r="I138" i="11" s="1"/>
  <c r="J141" i="17"/>
  <c r="I139" i="11"/>
  <c r="J142" i="17"/>
  <c r="I140" i="11" s="1"/>
  <c r="J143" i="17"/>
  <c r="I141" i="11" s="1"/>
  <c r="J144" i="17"/>
  <c r="I142" i="11" s="1"/>
  <c r="J145" i="17"/>
  <c r="I143" i="11" s="1"/>
  <c r="J146" i="17"/>
  <c r="I144" i="11" s="1"/>
  <c r="J147" i="17"/>
  <c r="I145" i="11" s="1"/>
  <c r="J148" i="17"/>
  <c r="I146" i="11" s="1"/>
  <c r="J149" i="17"/>
  <c r="I147" i="11" s="1"/>
  <c r="J150" i="17"/>
  <c r="I148" i="11" s="1"/>
  <c r="J152" i="17"/>
  <c r="I150" i="11"/>
  <c r="J153" i="17"/>
  <c r="I151" i="11" s="1"/>
  <c r="J154" i="17"/>
  <c r="I152" i="11" s="1"/>
  <c r="J155" i="17"/>
  <c r="I153" i="11" s="1"/>
  <c r="J156" i="17"/>
  <c r="I154" i="11"/>
  <c r="J159" i="17"/>
  <c r="I157" i="11" s="1"/>
  <c r="J160" i="17"/>
  <c r="I158" i="11" s="1"/>
  <c r="J162" i="17"/>
  <c r="I160" i="11" s="1"/>
  <c r="J166" i="17"/>
  <c r="I164" i="11" s="1"/>
  <c r="J170" i="17"/>
  <c r="I168" i="11" s="1"/>
  <c r="J172" i="17"/>
  <c r="I171" i="11" s="1"/>
  <c r="J173" i="17"/>
  <c r="I172" i="11" s="1"/>
  <c r="J176" i="17"/>
  <c r="I175" i="11" s="1"/>
  <c r="J177" i="17"/>
  <c r="I176" i="11" s="1"/>
  <c r="J179" i="17"/>
  <c r="I178" i="11"/>
  <c r="J180" i="17"/>
  <c r="I179" i="11" s="1"/>
  <c r="J181" i="17"/>
  <c r="I180" i="11"/>
  <c r="J182" i="17"/>
  <c r="I181" i="11" s="1"/>
  <c r="J183" i="17"/>
  <c r="I182" i="11"/>
  <c r="J184" i="17"/>
  <c r="I183" i="11" s="1"/>
  <c r="J185" i="17"/>
  <c r="I184" i="11"/>
  <c r="J186" i="17"/>
  <c r="I185" i="11" s="1"/>
  <c r="J187" i="17"/>
  <c r="I186" i="11" s="1"/>
  <c r="J189" i="17"/>
  <c r="I188" i="11" s="1"/>
  <c r="J190" i="17"/>
  <c r="I189" i="11"/>
  <c r="J191" i="17"/>
  <c r="I190" i="11" s="1"/>
  <c r="J192" i="17"/>
  <c r="I191" i="11"/>
  <c r="J193" i="17"/>
  <c r="I192" i="11" s="1"/>
  <c r="J194" i="17"/>
  <c r="I193" i="11" s="1"/>
  <c r="J195" i="17"/>
  <c r="I194" i="11" s="1"/>
  <c r="J197" i="17"/>
  <c r="I196" i="11"/>
  <c r="J199" i="17"/>
  <c r="I199" i="11" s="1"/>
  <c r="J200" i="17"/>
  <c r="I200" i="11" s="1"/>
  <c r="J203" i="17"/>
  <c r="I203" i="11" s="1"/>
  <c r="J204" i="17"/>
  <c r="I204" i="11"/>
  <c r="J205" i="17"/>
  <c r="I205" i="11" s="1"/>
  <c r="J206" i="17"/>
  <c r="I206" i="11" s="1"/>
  <c r="J209" i="17"/>
  <c r="I209" i="11" s="1"/>
  <c r="J211" i="17"/>
  <c r="I211" i="11"/>
  <c r="J212" i="17"/>
  <c r="I212" i="11" s="1"/>
  <c r="J214" i="17"/>
  <c r="I214" i="11"/>
  <c r="J215" i="17"/>
  <c r="I215" i="11" s="1"/>
  <c r="J217" i="17"/>
  <c r="I217" i="11"/>
  <c r="J218" i="17"/>
  <c r="I218" i="11" s="1"/>
  <c r="J221" i="17"/>
  <c r="I221" i="11" s="1"/>
  <c r="J222" i="17"/>
  <c r="I222" i="11" s="1"/>
  <c r="J223" i="17"/>
  <c r="I223" i="11" s="1"/>
  <c r="J224" i="17"/>
  <c r="I224" i="11" s="1"/>
  <c r="J225" i="17"/>
  <c r="I225" i="11"/>
  <c r="J226" i="17"/>
  <c r="I226" i="11" s="1"/>
  <c r="J227" i="17"/>
  <c r="I227" i="11"/>
  <c r="J228" i="17"/>
  <c r="I228" i="11" s="1"/>
  <c r="J230" i="17"/>
  <c r="I230" i="11"/>
  <c r="J232" i="17"/>
  <c r="I232" i="11" s="1"/>
  <c r="J233" i="17"/>
  <c r="I233" i="11" s="1"/>
  <c r="J234" i="17"/>
  <c r="I234" i="11" s="1"/>
  <c r="J235" i="17"/>
  <c r="I235" i="11" s="1"/>
  <c r="J239" i="17"/>
  <c r="I239" i="11" s="1"/>
  <c r="J240" i="17"/>
  <c r="I240" i="11" s="1"/>
  <c r="J241" i="17"/>
  <c r="I241" i="11" s="1"/>
  <c r="J243" i="17"/>
  <c r="I243" i="11"/>
  <c r="J244" i="17"/>
  <c r="I244" i="11" s="1"/>
  <c r="J245" i="17"/>
  <c r="I245" i="11" s="1"/>
  <c r="J247" i="17"/>
  <c r="I247" i="11" s="1"/>
  <c r="J248" i="17"/>
  <c r="I248" i="11"/>
  <c r="J249" i="17"/>
  <c r="I249" i="11" s="1"/>
  <c r="J250" i="17"/>
  <c r="I250" i="11"/>
  <c r="J251" i="17"/>
  <c r="I251" i="11" s="1"/>
  <c r="J252" i="17"/>
  <c r="I252" i="11" s="1"/>
  <c r="J253" i="17"/>
  <c r="I253" i="11" s="1"/>
  <c r="J255" i="17"/>
  <c r="I255" i="11"/>
  <c r="J256" i="17"/>
  <c r="I256" i="11" s="1"/>
  <c r="J257" i="17"/>
  <c r="I257" i="11" s="1"/>
  <c r="J259" i="17"/>
  <c r="I259" i="11" s="1"/>
  <c r="J264" i="17"/>
  <c r="I264" i="11"/>
  <c r="J266" i="17"/>
  <c r="I266" i="11" s="1"/>
  <c r="J269" i="17"/>
  <c r="I269" i="11" s="1"/>
  <c r="J270" i="17"/>
  <c r="I270" i="11" s="1"/>
  <c r="J272" i="17"/>
  <c r="I272" i="11" s="1"/>
  <c r="J273" i="17"/>
  <c r="I273" i="11" s="1"/>
  <c r="J274" i="17"/>
  <c r="I274" i="11" s="1"/>
  <c r="J276" i="17"/>
  <c r="I276" i="11" s="1"/>
  <c r="J277" i="17"/>
  <c r="I277" i="11" s="1"/>
  <c r="J279" i="17"/>
  <c r="I279" i="11" s="1"/>
  <c r="J280" i="17"/>
  <c r="I280" i="11"/>
  <c r="J282" i="17"/>
  <c r="I282" i="11" s="1"/>
  <c r="J285" i="17"/>
  <c r="I285" i="11" s="1"/>
  <c r="J287" i="17"/>
  <c r="I287" i="11" s="1"/>
  <c r="J288" i="17"/>
  <c r="I288" i="11" s="1"/>
  <c r="J291" i="17"/>
  <c r="I291" i="11" s="1"/>
  <c r="J292" i="17"/>
  <c r="I292" i="11"/>
  <c r="J293" i="17"/>
  <c r="I293" i="11" s="1"/>
  <c r="J294" i="17"/>
  <c r="I294" i="11"/>
  <c r="J295" i="17"/>
  <c r="I295" i="11" s="1"/>
  <c r="J296" i="17"/>
  <c r="I296" i="11" s="1"/>
  <c r="J298" i="17"/>
  <c r="I298" i="11" s="1"/>
  <c r="J299" i="17"/>
  <c r="I299" i="11"/>
  <c r="J300" i="17"/>
  <c r="I300" i="11" s="1"/>
  <c r="J303" i="17"/>
  <c r="I303" i="11"/>
  <c r="J310" i="17"/>
  <c r="I311" i="11" s="1"/>
  <c r="J311" i="17"/>
  <c r="I312" i="11" s="1"/>
  <c r="J315" i="17"/>
  <c r="I316" i="11" s="1"/>
  <c r="J316" i="17"/>
  <c r="I317" i="11" s="1"/>
  <c r="J319" i="17"/>
  <c r="I320" i="11" s="1"/>
  <c r="J322" i="17"/>
  <c r="I323" i="11" s="1"/>
  <c r="J328" i="17"/>
  <c r="I329" i="11" s="1"/>
  <c r="J329" i="17"/>
  <c r="I330" i="11"/>
  <c r="J336" i="17"/>
  <c r="I337" i="11" s="1"/>
  <c r="J342" i="17"/>
  <c r="I343" i="11" s="1"/>
  <c r="J343" i="17"/>
  <c r="I344" i="11" s="1"/>
  <c r="J345" i="17"/>
  <c r="I346" i="11"/>
  <c r="J346" i="17"/>
  <c r="I347" i="11" s="1"/>
  <c r="J348" i="17"/>
  <c r="I349" i="11" s="1"/>
  <c r="J352" i="17"/>
  <c r="I353" i="11" s="1"/>
  <c r="J353" i="17"/>
  <c r="I354" i="11" s="1"/>
  <c r="J354" i="17"/>
  <c r="I355" i="11" s="1"/>
  <c r="J355" i="17"/>
  <c r="I356" i="11" s="1"/>
  <c r="J357" i="17"/>
  <c r="I358" i="11" s="1"/>
  <c r="J358" i="17"/>
  <c r="I359" i="11" s="1"/>
  <c r="J359" i="17"/>
  <c r="I360" i="11" s="1"/>
  <c r="J360" i="17"/>
  <c r="I361" i="11" s="1"/>
  <c r="J361" i="17"/>
  <c r="I362" i="11" s="1"/>
  <c r="J362" i="17"/>
  <c r="I363" i="11"/>
  <c r="J364" i="17"/>
  <c r="I365" i="11" s="1"/>
  <c r="J365" i="17"/>
  <c r="I366" i="11"/>
  <c r="J366" i="17"/>
  <c r="I367" i="11" s="1"/>
  <c r="J367" i="17"/>
  <c r="I368" i="11" s="1"/>
  <c r="J369" i="17"/>
  <c r="I370" i="11" s="1"/>
  <c r="J370" i="17"/>
  <c r="I371" i="11" s="1"/>
  <c r="J374" i="17"/>
  <c r="I374" i="11" s="1"/>
  <c r="J378" i="17"/>
  <c r="I378" i="11" s="1"/>
  <c r="J379" i="17"/>
  <c r="I379" i="11" s="1"/>
  <c r="J380" i="17"/>
  <c r="I380" i="11" s="1"/>
  <c r="J381" i="17"/>
  <c r="I381" i="11" s="1"/>
  <c r="J382" i="17"/>
  <c r="I382" i="11"/>
  <c r="J383" i="17"/>
  <c r="I383" i="11" s="1"/>
  <c r="J384" i="17"/>
  <c r="I384" i="11"/>
  <c r="J385" i="17"/>
  <c r="I385" i="11" s="1"/>
  <c r="J386" i="17"/>
  <c r="I386" i="11" s="1"/>
  <c r="J387" i="17"/>
  <c r="I387" i="11" s="1"/>
  <c r="J388" i="17"/>
  <c r="I388" i="11" s="1"/>
  <c r="J390" i="17"/>
  <c r="I390" i="11" s="1"/>
  <c r="J391" i="17"/>
  <c r="I391" i="11"/>
  <c r="J394" i="17"/>
  <c r="I394" i="11" s="1"/>
  <c r="J395" i="17"/>
  <c r="I395" i="11" s="1"/>
  <c r="J398" i="17"/>
  <c r="I398" i="11" s="1"/>
  <c r="J401" i="17"/>
  <c r="I401" i="11"/>
  <c r="J403" i="17"/>
  <c r="I403" i="11" s="1"/>
  <c r="J405" i="17"/>
  <c r="I405" i="11" s="1"/>
  <c r="J406" i="17"/>
  <c r="I406" i="11" s="1"/>
  <c r="J407" i="17"/>
  <c r="I407" i="11" s="1"/>
  <c r="J408" i="17"/>
  <c r="I408" i="11" s="1"/>
  <c r="J409" i="17"/>
  <c r="I409" i="11" s="1"/>
  <c r="J410" i="17"/>
  <c r="I410" i="11" s="1"/>
  <c r="J412" i="17"/>
  <c r="I412" i="11"/>
  <c r="J413" i="17"/>
  <c r="I413" i="11" s="1"/>
  <c r="J414" i="17"/>
  <c r="I414" i="11" s="1"/>
  <c r="J5" i="18"/>
  <c r="J4" i="11" s="1"/>
  <c r="J6" i="18"/>
  <c r="J5" i="11" s="1"/>
  <c r="J7" i="18"/>
  <c r="J6" i="11" s="1"/>
  <c r="J8" i="18"/>
  <c r="J7" i="11"/>
  <c r="J9" i="18"/>
  <c r="J8" i="11" s="1"/>
  <c r="J10" i="18"/>
  <c r="J9" i="11"/>
  <c r="J12" i="18"/>
  <c r="J11" i="11" s="1"/>
  <c r="J13" i="18"/>
  <c r="J12" i="11" s="1"/>
  <c r="J14" i="18"/>
  <c r="J13" i="11" s="1"/>
  <c r="J15" i="18"/>
  <c r="J14" i="11" s="1"/>
  <c r="J16" i="18"/>
  <c r="J15" i="11" s="1"/>
  <c r="J18" i="18"/>
  <c r="J17" i="11"/>
  <c r="J20" i="18"/>
  <c r="J19" i="11" s="1"/>
  <c r="J22" i="18"/>
  <c r="J21" i="11" s="1"/>
  <c r="J23" i="18"/>
  <c r="J22" i="11" s="1"/>
  <c r="J24" i="18"/>
  <c r="J23" i="11" s="1"/>
  <c r="J25" i="18"/>
  <c r="J24" i="11" s="1"/>
  <c r="J26" i="18"/>
  <c r="J25" i="11"/>
  <c r="J28" i="18"/>
  <c r="J27" i="11" s="1"/>
  <c r="J29" i="18"/>
  <c r="J28" i="11" s="1"/>
  <c r="J32" i="18"/>
  <c r="J31" i="11" s="1"/>
  <c r="J33" i="18"/>
  <c r="J32" i="11" s="1"/>
  <c r="J36" i="18"/>
  <c r="J35" i="11" s="1"/>
  <c r="J38" i="18"/>
  <c r="J37" i="11" s="1"/>
  <c r="J40" i="18"/>
  <c r="J39" i="11" s="1"/>
  <c r="J41" i="18"/>
  <c r="J40" i="11"/>
  <c r="J50" i="18"/>
  <c r="J49" i="11" s="1"/>
  <c r="J51" i="18"/>
  <c r="J50" i="11" s="1"/>
  <c r="J52" i="18"/>
  <c r="J51" i="11" s="1"/>
  <c r="J54" i="18"/>
  <c r="J53" i="11" s="1"/>
  <c r="J55" i="18"/>
  <c r="J54" i="11" s="1"/>
  <c r="J56" i="18"/>
  <c r="J55" i="11" s="1"/>
  <c r="J57" i="18"/>
  <c r="J56" i="11" s="1"/>
  <c r="J58" i="18"/>
  <c r="J57" i="11"/>
  <c r="J61" i="18"/>
  <c r="J60" i="11" s="1"/>
  <c r="J62" i="18"/>
  <c r="J61" i="11" s="1"/>
  <c r="J64" i="18"/>
  <c r="J63" i="11" s="1"/>
  <c r="J67" i="18"/>
  <c r="J66" i="11"/>
  <c r="J68" i="18"/>
  <c r="J67" i="11" s="1"/>
  <c r="J73" i="18"/>
  <c r="J72" i="11" s="1"/>
  <c r="J78" i="18"/>
  <c r="J77" i="11" s="1"/>
  <c r="J79" i="18"/>
  <c r="J78" i="11" s="1"/>
  <c r="J80" i="18"/>
  <c r="J79" i="11" s="1"/>
  <c r="J81" i="18"/>
  <c r="J80" i="11" s="1"/>
  <c r="J82" i="18"/>
  <c r="J81" i="11" s="1"/>
  <c r="J83" i="18"/>
  <c r="J82" i="11"/>
  <c r="J86" i="18"/>
  <c r="J85" i="11" s="1"/>
  <c r="J88" i="18"/>
  <c r="J87" i="11" s="1"/>
  <c r="J89" i="18"/>
  <c r="J88" i="11" s="1"/>
  <c r="J90" i="18"/>
  <c r="J89" i="11" s="1"/>
  <c r="J94" i="18"/>
  <c r="J93" i="11" s="1"/>
  <c r="J96" i="18"/>
  <c r="J95" i="11"/>
  <c r="J97" i="18"/>
  <c r="J96" i="11" s="1"/>
  <c r="J98" i="18"/>
  <c r="J97" i="11" s="1"/>
  <c r="J99" i="18"/>
  <c r="J98" i="11" s="1"/>
  <c r="J100" i="18"/>
  <c r="J99" i="11" s="1"/>
  <c r="J101" i="18"/>
  <c r="J100" i="11" s="1"/>
  <c r="J102" i="18"/>
  <c r="J101" i="11"/>
  <c r="J103" i="18"/>
  <c r="J102" i="11" s="1"/>
  <c r="J104" i="18"/>
  <c r="J103" i="11" s="1"/>
  <c r="J105" i="18"/>
  <c r="J104" i="11" s="1"/>
  <c r="J106" i="18"/>
  <c r="J105" i="11"/>
  <c r="J107" i="18"/>
  <c r="J106" i="11" s="1"/>
  <c r="J108" i="18"/>
  <c r="J107" i="11" s="1"/>
  <c r="J110" i="18"/>
  <c r="J109" i="11" s="1"/>
  <c r="J111" i="18"/>
  <c r="J110" i="11" s="1"/>
  <c r="J112" i="18"/>
  <c r="J111" i="11" s="1"/>
  <c r="J113" i="18"/>
  <c r="J112" i="11" s="1"/>
  <c r="J114" i="18"/>
  <c r="J113" i="11" s="1"/>
  <c r="J115" i="18"/>
  <c r="J114" i="11"/>
  <c r="J116" i="18"/>
  <c r="J115" i="11" s="1"/>
  <c r="J117" i="18"/>
  <c r="J116" i="11" s="1"/>
  <c r="J118" i="18"/>
  <c r="J117" i="11" s="1"/>
  <c r="J120" i="18"/>
  <c r="J119" i="11"/>
  <c r="J121" i="18"/>
  <c r="J120" i="11" s="1"/>
  <c r="J122" i="18"/>
  <c r="J121" i="11"/>
  <c r="J123" i="18"/>
  <c r="J122" i="11" s="1"/>
  <c r="J124" i="18"/>
  <c r="J123" i="11" s="1"/>
  <c r="J125" i="18"/>
  <c r="J124" i="11" s="1"/>
  <c r="J126" i="18"/>
  <c r="J127" i="18"/>
  <c r="J125" i="11" s="1"/>
  <c r="J128" i="18"/>
  <c r="J126" i="11"/>
  <c r="J129" i="18"/>
  <c r="J127" i="11"/>
  <c r="J132" i="18"/>
  <c r="J130" i="11" s="1"/>
  <c r="J133" i="18"/>
  <c r="J131" i="11" s="1"/>
  <c r="J134" i="18"/>
  <c r="J132" i="11" s="1"/>
  <c r="J135" i="18"/>
  <c r="J133" i="11" s="1"/>
  <c r="J136" i="18"/>
  <c r="J134" i="11"/>
  <c r="J137" i="18"/>
  <c r="J135" i="11" s="1"/>
  <c r="J138" i="18"/>
  <c r="J136" i="11" s="1"/>
  <c r="J140" i="18"/>
  <c r="J138" i="11" s="1"/>
  <c r="J141" i="18"/>
  <c r="J139" i="11"/>
  <c r="J142" i="18"/>
  <c r="J140" i="11" s="1"/>
  <c r="J143" i="18"/>
  <c r="J141" i="11" s="1"/>
  <c r="J144" i="18"/>
  <c r="J142" i="11"/>
  <c r="J145" i="18"/>
  <c r="J143" i="11" s="1"/>
  <c r="J146" i="18"/>
  <c r="J144" i="11" s="1"/>
  <c r="J148" i="18"/>
  <c r="J146" i="11"/>
  <c r="J149" i="18"/>
  <c r="J147" i="11" s="1"/>
  <c r="J150" i="18"/>
  <c r="J148" i="11" s="1"/>
  <c r="J151" i="18"/>
  <c r="J149" i="11"/>
  <c r="J152" i="18"/>
  <c r="J150" i="11" s="1"/>
  <c r="J153" i="18"/>
  <c r="J151" i="11" s="1"/>
  <c r="J154" i="18"/>
  <c r="J152" i="11"/>
  <c r="J155" i="18"/>
  <c r="J153" i="11" s="1"/>
  <c r="J156" i="18"/>
  <c r="J154" i="11" s="1"/>
  <c r="J159" i="18"/>
  <c r="J157" i="11" s="1"/>
  <c r="J162" i="18"/>
  <c r="J160" i="11" s="1"/>
  <c r="J166" i="18"/>
  <c r="J164" i="11" s="1"/>
  <c r="J170" i="18"/>
  <c r="J168" i="11"/>
  <c r="J175" i="18"/>
  <c r="J174" i="11" s="1"/>
  <c r="J176" i="18"/>
  <c r="J175" i="11"/>
  <c r="J177" i="18"/>
  <c r="J176" i="11" s="1"/>
  <c r="J179" i="18"/>
  <c r="J178" i="11" s="1"/>
  <c r="J180" i="18"/>
  <c r="J179" i="11" s="1"/>
  <c r="J181" i="18"/>
  <c r="J180" i="11"/>
  <c r="J182" i="18"/>
  <c r="J181" i="11" s="1"/>
  <c r="J183" i="18"/>
  <c r="J182" i="11"/>
  <c r="J184" i="18"/>
  <c r="J183" i="11" s="1"/>
  <c r="J185" i="18"/>
  <c r="J184" i="11" s="1"/>
  <c r="J186" i="18"/>
  <c r="J185" i="11" s="1"/>
  <c r="J187" i="18"/>
  <c r="J186" i="11" s="1"/>
  <c r="J189" i="18"/>
  <c r="J188" i="11" s="1"/>
  <c r="J190" i="18"/>
  <c r="J189" i="11" s="1"/>
  <c r="J191" i="18"/>
  <c r="J190" i="11"/>
  <c r="J192" i="18"/>
  <c r="J191" i="11" s="1"/>
  <c r="J193" i="18"/>
  <c r="J192" i="11" s="1"/>
  <c r="J194" i="18"/>
  <c r="J193" i="11" s="1"/>
  <c r="J195" i="18"/>
  <c r="J194" i="11" s="1"/>
  <c r="J197" i="18"/>
  <c r="J196" i="11"/>
  <c r="J199" i="18"/>
  <c r="J199" i="11" s="1"/>
  <c r="J203" i="18"/>
  <c r="J203" i="11" s="1"/>
  <c r="J204" i="18"/>
  <c r="J204" i="11" s="1"/>
  <c r="J205" i="18"/>
  <c r="J205" i="11"/>
  <c r="J206" i="18"/>
  <c r="J206" i="11" s="1"/>
  <c r="J209" i="18"/>
  <c r="J209" i="11" s="1"/>
  <c r="J211" i="18"/>
  <c r="J211" i="11" s="1"/>
  <c r="J214" i="18"/>
  <c r="J214" i="11" s="1"/>
  <c r="J215" i="18"/>
  <c r="J215" i="11" s="1"/>
  <c r="J216" i="18"/>
  <c r="J216" i="11"/>
  <c r="J217" i="18"/>
  <c r="J217" i="11" s="1"/>
  <c r="J218" i="18"/>
  <c r="J218" i="11"/>
  <c r="J221" i="18"/>
  <c r="J221" i="11" s="1"/>
  <c r="J222" i="18"/>
  <c r="J222" i="11" s="1"/>
  <c r="J223" i="18"/>
  <c r="J223" i="11" s="1"/>
  <c r="J224" i="18"/>
  <c r="J224" i="11"/>
  <c r="J225" i="18"/>
  <c r="J225" i="11" s="1"/>
  <c r="J226" i="18"/>
  <c r="J226" i="11"/>
  <c r="J227" i="18"/>
  <c r="J227" i="11"/>
  <c r="J228" i="18"/>
  <c r="J228" i="11" s="1"/>
  <c r="J230" i="18"/>
  <c r="J230" i="11" s="1"/>
  <c r="J233" i="18"/>
  <c r="J233" i="11" s="1"/>
  <c r="J234" i="18"/>
  <c r="J234" i="11" s="1"/>
  <c r="J235" i="18"/>
  <c r="J235" i="11" s="1"/>
  <c r="J239" i="18"/>
  <c r="J239" i="11" s="1"/>
  <c r="J240" i="18"/>
  <c r="J240" i="11" s="1"/>
  <c r="J241" i="18"/>
  <c r="J241" i="11" s="1"/>
  <c r="J243" i="18"/>
  <c r="J243" i="11" s="1"/>
  <c r="J244" i="18"/>
  <c r="J244" i="11" s="1"/>
  <c r="J245" i="18"/>
  <c r="J245" i="11"/>
  <c r="J247" i="18"/>
  <c r="J247" i="11" s="1"/>
  <c r="J248" i="18"/>
  <c r="J248" i="11" s="1"/>
  <c r="J249" i="18"/>
  <c r="J249" i="11" s="1"/>
  <c r="J250" i="18"/>
  <c r="J250" i="11"/>
  <c r="J251" i="18"/>
  <c r="J251" i="11" s="1"/>
  <c r="J252" i="18"/>
  <c r="J252" i="11" s="1"/>
  <c r="J253" i="18"/>
  <c r="J253" i="11" s="1"/>
  <c r="J255" i="18"/>
  <c r="J255" i="11" s="1"/>
  <c r="J256" i="18"/>
  <c r="J256" i="11" s="1"/>
  <c r="J257" i="18"/>
  <c r="J257" i="11"/>
  <c r="J259" i="18"/>
  <c r="J259" i="11" s="1"/>
  <c r="J264" i="18"/>
  <c r="J264" i="11"/>
  <c r="J266" i="18"/>
  <c r="J266" i="11" s="1"/>
  <c r="J269" i="18"/>
  <c r="J269" i="11" s="1"/>
  <c r="J270" i="18"/>
  <c r="J270" i="11" s="1"/>
  <c r="J271" i="18"/>
  <c r="J271" i="11"/>
  <c r="J272" i="18"/>
  <c r="J272" i="11" s="1"/>
  <c r="J273" i="18"/>
  <c r="J273" i="11"/>
  <c r="J274" i="18"/>
  <c r="J274" i="11"/>
  <c r="J276" i="18"/>
  <c r="J276" i="11" s="1"/>
  <c r="J277" i="18"/>
  <c r="J277" i="11" s="1"/>
  <c r="J279" i="18"/>
  <c r="J279" i="11"/>
  <c r="J280" i="18"/>
  <c r="J280" i="11" s="1"/>
  <c r="J282" i="18"/>
  <c r="J282" i="11" s="1"/>
  <c r="J285" i="18"/>
  <c r="J285" i="11" s="1"/>
  <c r="J286" i="18"/>
  <c r="J286" i="11" s="1"/>
  <c r="J287" i="18"/>
  <c r="J287" i="11" s="1"/>
  <c r="J288" i="18"/>
  <c r="J288" i="11" s="1"/>
  <c r="J289" i="18"/>
  <c r="J289" i="11" s="1"/>
  <c r="J292" i="18"/>
  <c r="J292" i="11"/>
  <c r="J293" i="18"/>
  <c r="J293" i="11" s="1"/>
  <c r="J294" i="18"/>
  <c r="J294" i="11" s="1"/>
  <c r="J295" i="18"/>
  <c r="J295" i="11" s="1"/>
  <c r="J296" i="18"/>
  <c r="J296" i="11"/>
  <c r="J298" i="18"/>
  <c r="J298" i="11" s="1"/>
  <c r="J300" i="18"/>
  <c r="J300" i="11"/>
  <c r="J302" i="18"/>
  <c r="J302" i="11" s="1"/>
  <c r="J303" i="18"/>
  <c r="J303" i="11" s="1"/>
  <c r="J311" i="18"/>
  <c r="J312" i="11" s="1"/>
  <c r="J310" i="18"/>
  <c r="J311" i="11"/>
  <c r="J315" i="18"/>
  <c r="J316" i="11" s="1"/>
  <c r="J316" i="18"/>
  <c r="J317" i="11" s="1"/>
  <c r="J321" i="18"/>
  <c r="J322" i="11" s="1"/>
  <c r="J322" i="18"/>
  <c r="J323" i="11" s="1"/>
  <c r="J326" i="18"/>
  <c r="J327" i="11" s="1"/>
  <c r="J328" i="18"/>
  <c r="J329" i="11"/>
  <c r="J329" i="18"/>
  <c r="J330" i="11" s="1"/>
  <c r="J332" i="18"/>
  <c r="J333" i="11" s="1"/>
  <c r="J336" i="18"/>
  <c r="J337" i="11" s="1"/>
  <c r="J342" i="18"/>
  <c r="J343" i="11" s="1"/>
  <c r="J343" i="18"/>
  <c r="J344" i="11" s="1"/>
  <c r="J345" i="18"/>
  <c r="J346" i="11"/>
  <c r="J346" i="18"/>
  <c r="J347" i="11" s="1"/>
  <c r="J348" i="18"/>
  <c r="J349" i="11" s="1"/>
  <c r="J352" i="18"/>
  <c r="J353" i="11" s="1"/>
  <c r="J353" i="18"/>
  <c r="J354" i="11" s="1"/>
  <c r="J354" i="18"/>
  <c r="J355" i="11" s="1"/>
  <c r="J355" i="18"/>
  <c r="J356" i="11" s="1"/>
  <c r="J356" i="18"/>
  <c r="J357" i="11" s="1"/>
  <c r="J357" i="18"/>
  <c r="J358" i="11"/>
  <c r="J358" i="18"/>
  <c r="J359" i="11" s="1"/>
  <c r="J372" i="18"/>
  <c r="J373" i="18"/>
  <c r="J373" i="11" s="1"/>
  <c r="J374" i="18"/>
  <c r="J374" i="11" s="1"/>
  <c r="J375" i="18"/>
  <c r="J375" i="11" s="1"/>
  <c r="J377" i="18"/>
  <c r="J377" i="11" s="1"/>
  <c r="J360" i="18"/>
  <c r="J361" i="11"/>
  <c r="J361" i="18"/>
  <c r="J362" i="11" s="1"/>
  <c r="J363" i="18"/>
  <c r="J364" i="11" s="1"/>
  <c r="J364" i="18"/>
  <c r="J365" i="11" s="1"/>
  <c r="J368" i="18"/>
  <c r="J369" i="11"/>
  <c r="J378" i="18"/>
  <c r="J378" i="11" s="1"/>
  <c r="J379" i="18"/>
  <c r="J379" i="11"/>
  <c r="J380" i="18"/>
  <c r="J380" i="11" s="1"/>
  <c r="J381" i="18"/>
  <c r="J381" i="11" s="1"/>
  <c r="J383" i="18"/>
  <c r="J383" i="11" s="1"/>
  <c r="J386" i="18"/>
  <c r="J386" i="11"/>
  <c r="J387" i="18"/>
  <c r="J387" i="11" s="1"/>
  <c r="J388" i="18"/>
  <c r="J388" i="11"/>
  <c r="J390" i="18"/>
  <c r="J390" i="11" s="1"/>
  <c r="J391" i="18"/>
  <c r="J391" i="11" s="1"/>
  <c r="J394" i="18"/>
  <c r="J394" i="11" s="1"/>
  <c r="J395" i="18"/>
  <c r="J395" i="11"/>
  <c r="J398" i="18"/>
  <c r="J398" i="11" s="1"/>
  <c r="J401" i="18"/>
  <c r="J401" i="11" s="1"/>
  <c r="J403" i="18"/>
  <c r="J403" i="11" s="1"/>
  <c r="J406" i="18"/>
  <c r="J406" i="11" s="1"/>
  <c r="J405" i="18"/>
  <c r="J405" i="11" s="1"/>
  <c r="J407" i="18"/>
  <c r="J407" i="11" s="1"/>
  <c r="J408" i="18"/>
  <c r="J408" i="11" s="1"/>
  <c r="J409" i="18"/>
  <c r="J409" i="11" s="1"/>
  <c r="J410" i="18"/>
  <c r="J410" i="11" s="1"/>
  <c r="J412" i="18"/>
  <c r="J412" i="11" s="1"/>
  <c r="J413" i="18"/>
  <c r="J413" i="11" s="1"/>
  <c r="J414" i="18"/>
  <c r="J414" i="11"/>
  <c r="C191" i="12"/>
  <c r="J191" i="12" s="1"/>
  <c r="L190" i="11" s="1"/>
  <c r="D69" i="12"/>
  <c r="D91" i="12"/>
  <c r="J91" i="12" s="1"/>
  <c r="L90" i="11" s="1"/>
  <c r="D188" i="12"/>
  <c r="J188" i="12"/>
  <c r="L187" i="11" s="1"/>
  <c r="D261" i="12"/>
  <c r="D365" i="12"/>
  <c r="J365" i="12" s="1"/>
  <c r="L366" i="11" s="1"/>
  <c r="D400" i="12"/>
  <c r="J400" i="12" s="1"/>
  <c r="L400" i="11" s="1"/>
  <c r="E415" i="12"/>
  <c r="F415" i="12"/>
  <c r="G415" i="12"/>
  <c r="H415" i="12"/>
  <c r="I63" i="12"/>
  <c r="I168" i="12"/>
  <c r="J168" i="12" s="1"/>
  <c r="L166" i="11" s="1"/>
  <c r="I242" i="12"/>
  <c r="J242" i="12" s="1"/>
  <c r="L242" i="11" s="1"/>
  <c r="I396" i="12"/>
  <c r="J396" i="12" s="1"/>
  <c r="L396" i="11" s="1"/>
  <c r="C337" i="22"/>
  <c r="C415" i="22" s="1"/>
  <c r="C392" i="22"/>
  <c r="C417" i="22" s="1"/>
  <c r="D69" i="22"/>
  <c r="J69" i="22" s="1"/>
  <c r="M68" i="11" s="1"/>
  <c r="D76" i="22"/>
  <c r="D417" i="22" s="1"/>
  <c r="D91" i="22"/>
  <c r="J91" i="22" s="1"/>
  <c r="M90" i="11" s="1"/>
  <c r="D92" i="22"/>
  <c r="J92" i="22" s="1"/>
  <c r="M91" i="11" s="1"/>
  <c r="D95" i="22"/>
  <c r="D188" i="22"/>
  <c r="J188" i="22" s="1"/>
  <c r="M187" i="11" s="1"/>
  <c r="D245" i="22"/>
  <c r="J245" i="22" s="1"/>
  <c r="M245" i="11" s="1"/>
  <c r="D261" i="22"/>
  <c r="J261" i="22" s="1"/>
  <c r="M261" i="11" s="1"/>
  <c r="D318" i="22"/>
  <c r="D376" i="22"/>
  <c r="J376" i="22"/>
  <c r="M376" i="11"/>
  <c r="D365" i="22"/>
  <c r="J365" i="22" s="1"/>
  <c r="M366" i="11" s="1"/>
  <c r="D400" i="22"/>
  <c r="J400" i="22" s="1"/>
  <c r="M400" i="11" s="1"/>
  <c r="E415" i="22"/>
  <c r="F415" i="22"/>
  <c r="G415" i="22"/>
  <c r="H366" i="22"/>
  <c r="H415" i="22"/>
  <c r="I63" i="22"/>
  <c r="I168" i="22"/>
  <c r="J168" i="22"/>
  <c r="M166" i="11" s="1"/>
  <c r="I242" i="22"/>
  <c r="J5" i="12"/>
  <c r="L4" i="11" s="1"/>
  <c r="J6" i="12"/>
  <c r="L5" i="11"/>
  <c r="J143" i="12"/>
  <c r="L141" i="11" s="1"/>
  <c r="J7" i="12"/>
  <c r="L6" i="11"/>
  <c r="J8" i="12"/>
  <c r="L7" i="11"/>
  <c r="J74" i="12"/>
  <c r="L73" i="11" s="1"/>
  <c r="J9" i="12"/>
  <c r="J187" i="12"/>
  <c r="L186" i="11"/>
  <c r="J10" i="12"/>
  <c r="L9" i="11" s="1"/>
  <c r="J103" i="12"/>
  <c r="L102" i="11"/>
  <c r="J11" i="12"/>
  <c r="L10" i="11" s="1"/>
  <c r="J254" i="12"/>
  <c r="L254" i="11" s="1"/>
  <c r="J12" i="12"/>
  <c r="L11" i="11" s="1"/>
  <c r="J88" i="12"/>
  <c r="L87" i="11" s="1"/>
  <c r="J13" i="12"/>
  <c r="L12" i="11" s="1"/>
  <c r="J14" i="12"/>
  <c r="L13" i="11" s="1"/>
  <c r="J156" i="12"/>
  <c r="L154" i="11" s="1"/>
  <c r="J15" i="12"/>
  <c r="L14" i="11" s="1"/>
  <c r="J16" i="12"/>
  <c r="L15" i="11" s="1"/>
  <c r="J269" i="12"/>
  <c r="L269" i="11" s="1"/>
  <c r="J337" i="12"/>
  <c r="L338" i="11" s="1"/>
  <c r="J17" i="12"/>
  <c r="L16" i="11" s="1"/>
  <c r="J202" i="12"/>
  <c r="L202" i="11" s="1"/>
  <c r="J18" i="12"/>
  <c r="L17" i="11" s="1"/>
  <c r="J127" i="12"/>
  <c r="L125" i="11"/>
  <c r="J19" i="12"/>
  <c r="L18" i="11"/>
  <c r="J203" i="12"/>
  <c r="L203" i="11" s="1"/>
  <c r="J20" i="12"/>
  <c r="L19" i="11"/>
  <c r="J92" i="12"/>
  <c r="L91" i="11" s="1"/>
  <c r="J21" i="12"/>
  <c r="L20" i="11" s="1"/>
  <c r="J338" i="12"/>
  <c r="L339" i="11" s="1"/>
  <c r="J22" i="12"/>
  <c r="L21" i="11" s="1"/>
  <c r="J144" i="12"/>
  <c r="L142" i="11" s="1"/>
  <c r="J23" i="12"/>
  <c r="L22" i="11"/>
  <c r="J204" i="12"/>
  <c r="L204" i="11" s="1"/>
  <c r="J24" i="12"/>
  <c r="L23" i="11" s="1"/>
  <c r="J255" i="12"/>
  <c r="L255" i="11"/>
  <c r="J25" i="12"/>
  <c r="L24" i="11" s="1"/>
  <c r="J111" i="12"/>
  <c r="L110" i="11" s="1"/>
  <c r="J26" i="12"/>
  <c r="L25" i="11"/>
  <c r="J270" i="12"/>
  <c r="L270" i="11" s="1"/>
  <c r="J27" i="12"/>
  <c r="L26" i="11" s="1"/>
  <c r="J256" i="12"/>
  <c r="L256" i="11" s="1"/>
  <c r="J28" i="12"/>
  <c r="L27" i="11"/>
  <c r="J313" i="12"/>
  <c r="L314" i="11" s="1"/>
  <c r="J29" i="12"/>
  <c r="L28" i="11"/>
  <c r="J314" i="12"/>
  <c r="L315" i="11" s="1"/>
  <c r="J31" i="12"/>
  <c r="L30" i="11" s="1"/>
  <c r="J315" i="12"/>
  <c r="L316" i="11" s="1"/>
  <c r="J32" i="12"/>
  <c r="L31" i="11" s="1"/>
  <c r="J316" i="12"/>
  <c r="L317" i="11" s="1"/>
  <c r="J33" i="12"/>
  <c r="L32" i="11"/>
  <c r="J193" i="12"/>
  <c r="L192" i="11" s="1"/>
  <c r="J34" i="12"/>
  <c r="L33" i="11" s="1"/>
  <c r="J98" i="12"/>
  <c r="L97" i="11"/>
  <c r="J35" i="12"/>
  <c r="L34" i="11" s="1"/>
  <c r="J205" i="12"/>
  <c r="L205" i="11" s="1"/>
  <c r="J36" i="12"/>
  <c r="L35" i="11"/>
  <c r="J75" i="12"/>
  <c r="L74" i="11" s="1"/>
  <c r="J37" i="12"/>
  <c r="L36" i="11" s="1"/>
  <c r="J271" i="12"/>
  <c r="L271" i="11" s="1"/>
  <c r="J38" i="12"/>
  <c r="L37" i="11"/>
  <c r="J133" i="12"/>
  <c r="L131" i="11" s="1"/>
  <c r="J39" i="12"/>
  <c r="L38" i="11" s="1"/>
  <c r="J170" i="12"/>
  <c r="L168" i="11"/>
  <c r="J40" i="12"/>
  <c r="L39" i="11" s="1"/>
  <c r="J120" i="12"/>
  <c r="L119" i="11" s="1"/>
  <c r="J41" i="12"/>
  <c r="L40" i="11" s="1"/>
  <c r="J272" i="12"/>
  <c r="L272" i="11" s="1"/>
  <c r="J42" i="12"/>
  <c r="L41" i="11" s="1"/>
  <c r="J43" i="12"/>
  <c r="L42" i="11" s="1"/>
  <c r="J189" i="12"/>
  <c r="L188" i="11" s="1"/>
  <c r="J44" i="12"/>
  <c r="L43" i="11"/>
  <c r="J383" i="12"/>
  <c r="L383" i="11" s="1"/>
  <c r="J45" i="12"/>
  <c r="L44" i="11" s="1"/>
  <c r="J273" i="12"/>
  <c r="L273" i="11"/>
  <c r="J46" i="12"/>
  <c r="L45" i="11" s="1"/>
  <c r="J183" i="12"/>
  <c r="L182" i="11" s="1"/>
  <c r="J47" i="12"/>
  <c r="L46" i="11" s="1"/>
  <c r="J176" i="12"/>
  <c r="L175" i="11"/>
  <c r="J48" i="12"/>
  <c r="L47" i="11" s="1"/>
  <c r="J49" i="12"/>
  <c r="L48" i="11" s="1"/>
  <c r="J125" i="12"/>
  <c r="L124" i="11" s="1"/>
  <c r="J50" i="12"/>
  <c r="L49" i="11" s="1"/>
  <c r="J99" i="12"/>
  <c r="L98" i="11" s="1"/>
  <c r="J51" i="12"/>
  <c r="L50" i="11" s="1"/>
  <c r="J378" i="12"/>
  <c r="L378" i="11" s="1"/>
  <c r="J52" i="12"/>
  <c r="L51" i="11"/>
  <c r="J241" i="12"/>
  <c r="L241" i="11" s="1"/>
  <c r="J53" i="12"/>
  <c r="L52" i="11" s="1"/>
  <c r="J54" i="12"/>
  <c r="L53" i="11"/>
  <c r="J145" i="12"/>
  <c r="L143" i="11" s="1"/>
  <c r="J55" i="12"/>
  <c r="L54" i="11" s="1"/>
  <c r="J56" i="12"/>
  <c r="L55" i="11" s="1"/>
  <c r="J171" i="12"/>
  <c r="L169" i="11" s="1"/>
  <c r="J57" i="12"/>
  <c r="L56" i="11" s="1"/>
  <c r="J104" i="12"/>
  <c r="L103" i="11"/>
  <c r="J58" i="12"/>
  <c r="L57" i="11" s="1"/>
  <c r="J410" i="12"/>
  <c r="L410" i="11" s="1"/>
  <c r="J59" i="12"/>
  <c r="L58" i="11"/>
  <c r="J366" i="12"/>
  <c r="L367" i="11" s="1"/>
  <c r="J60" i="12"/>
  <c r="L59" i="11" s="1"/>
  <c r="J61" i="12"/>
  <c r="L60" i="11" s="1"/>
  <c r="J177" i="12"/>
  <c r="L176" i="11"/>
  <c r="J62" i="12"/>
  <c r="L61" i="11" s="1"/>
  <c r="J379" i="12"/>
  <c r="L379" i="11" s="1"/>
  <c r="J96" i="12"/>
  <c r="L95" i="11" s="1"/>
  <c r="J64" i="12"/>
  <c r="L63" i="11" s="1"/>
  <c r="J105" i="12"/>
  <c r="L104" i="11"/>
  <c r="J65" i="12"/>
  <c r="L64" i="11" s="1"/>
  <c r="J178" i="12"/>
  <c r="L177" i="11" s="1"/>
  <c r="J66" i="12"/>
  <c r="L65" i="11"/>
  <c r="J411" i="12"/>
  <c r="L411" i="11" s="1"/>
  <c r="J67" i="12"/>
  <c r="L66" i="11" s="1"/>
  <c r="J244" i="12"/>
  <c r="L244" i="11" s="1"/>
  <c r="J68" i="12"/>
  <c r="L67" i="11"/>
  <c r="J317" i="12"/>
  <c r="L318" i="11" s="1"/>
  <c r="J157" i="12"/>
  <c r="L155" i="11"/>
  <c r="J70" i="12"/>
  <c r="L69" i="11" s="1"/>
  <c r="J123" i="12"/>
  <c r="L122" i="11" s="1"/>
  <c r="J72" i="12"/>
  <c r="L71" i="11" s="1"/>
  <c r="J274" i="12"/>
  <c r="L274" i="11" s="1"/>
  <c r="J73" i="12"/>
  <c r="L72" i="11" s="1"/>
  <c r="J76" i="12"/>
  <c r="L75" i="11"/>
  <c r="J380" i="12"/>
  <c r="L380" i="11" s="1"/>
  <c r="J77" i="12"/>
  <c r="L76" i="11" s="1"/>
  <c r="J78" i="12"/>
  <c r="L77" i="11"/>
  <c r="J206" i="12"/>
  <c r="L206" i="11" s="1"/>
  <c r="J79" i="12"/>
  <c r="L78" i="11" s="1"/>
  <c r="J80" i="12"/>
  <c r="L79" i="11" s="1"/>
  <c r="J146" i="12"/>
  <c r="L144" i="11" s="1"/>
  <c r="J81" i="12"/>
  <c r="L80" i="11" s="1"/>
  <c r="J354" i="12"/>
  <c r="L355" i="11" s="1"/>
  <c r="J82" i="12"/>
  <c r="L81" i="11"/>
  <c r="J245" i="12"/>
  <c r="L245" i="11" s="1"/>
  <c r="J83" i="12"/>
  <c r="L82" i="11"/>
  <c r="J89" i="12"/>
  <c r="L88" i="11"/>
  <c r="J84" i="12"/>
  <c r="L83" i="11" s="1"/>
  <c r="J85" i="12"/>
  <c r="L84" i="11"/>
  <c r="J307" i="12"/>
  <c r="L308" i="11"/>
  <c r="J86" i="12"/>
  <c r="L85" i="11" s="1"/>
  <c r="J87" i="12"/>
  <c r="L86" i="11" s="1"/>
  <c r="J339" i="12"/>
  <c r="L340" i="11"/>
  <c r="J389" i="12"/>
  <c r="L389" i="11" s="1"/>
  <c r="J90" i="12"/>
  <c r="L89" i="11" s="1"/>
  <c r="J390" i="12"/>
  <c r="L390" i="11"/>
  <c r="J391" i="12"/>
  <c r="L391" i="11" s="1"/>
  <c r="J93" i="12"/>
  <c r="L92" i="11"/>
  <c r="J407" i="12"/>
  <c r="L407" i="11"/>
  <c r="J94" i="12"/>
  <c r="L93" i="11" s="1"/>
  <c r="J392" i="12"/>
  <c r="L392" i="11" s="1"/>
  <c r="J95" i="12"/>
  <c r="L94" i="11" s="1"/>
  <c r="J275" i="12"/>
  <c r="L275" i="11" s="1"/>
  <c r="J393" i="12"/>
  <c r="L393" i="11"/>
  <c r="J97" i="12"/>
  <c r="L96" i="11" s="1"/>
  <c r="J246" i="12"/>
  <c r="L246" i="11" s="1"/>
  <c r="J340" i="12"/>
  <c r="L341" i="11" s="1"/>
  <c r="J318" i="12"/>
  <c r="L319" i="11" s="1"/>
  <c r="J100" i="12"/>
  <c r="L99" i="11" s="1"/>
  <c r="J194" i="12"/>
  <c r="L193" i="11" s="1"/>
  <c r="J101" i="12"/>
  <c r="L100" i="11"/>
  <c r="J341" i="12"/>
  <c r="L342" i="11" s="1"/>
  <c r="J102" i="12"/>
  <c r="L101" i="11" s="1"/>
  <c r="J257" i="12"/>
  <c r="L257" i="11" s="1"/>
  <c r="J412" i="12"/>
  <c r="L412" i="11" s="1"/>
  <c r="J394" i="12"/>
  <c r="L394" i="11" s="1"/>
  <c r="J258" i="12"/>
  <c r="L258" i="11"/>
  <c r="J106" i="12"/>
  <c r="L105" i="11" s="1"/>
  <c r="J209" i="12"/>
  <c r="L209" i="11"/>
  <c r="J107" i="12"/>
  <c r="L106" i="11" s="1"/>
  <c r="J134" i="12"/>
  <c r="L132" i="11" s="1"/>
  <c r="J108" i="12"/>
  <c r="L107" i="11" s="1"/>
  <c r="J158" i="12"/>
  <c r="L156" i="11" s="1"/>
  <c r="J109" i="12"/>
  <c r="L108" i="11" s="1"/>
  <c r="J110" i="12"/>
  <c r="L109" i="11" s="1"/>
  <c r="J113" i="12"/>
  <c r="L112" i="11" s="1"/>
  <c r="J138" i="12"/>
  <c r="L136" i="11" s="1"/>
  <c r="J112" i="12"/>
  <c r="L111" i="11" s="1"/>
  <c r="J114" i="12"/>
  <c r="L113" i="11" s="1"/>
  <c r="J210" i="12"/>
  <c r="L210" i="11" s="1"/>
  <c r="J115" i="12"/>
  <c r="L114" i="11" s="1"/>
  <c r="J116" i="12"/>
  <c r="L115" i="11" s="1"/>
  <c r="J342" i="12"/>
  <c r="L343" i="11" s="1"/>
  <c r="J117" i="12"/>
  <c r="L116" i="11" s="1"/>
  <c r="J172" i="12"/>
  <c r="L171" i="11"/>
  <c r="J118" i="12"/>
  <c r="L117" i="11" s="1"/>
  <c r="J173" i="12"/>
  <c r="L172" i="11" s="1"/>
  <c r="J119" i="12"/>
  <c r="L118" i="11" s="1"/>
  <c r="J375" i="12"/>
  <c r="L375" i="11" s="1"/>
  <c r="J247" i="12"/>
  <c r="L247" i="11" s="1"/>
  <c r="J121" i="12"/>
  <c r="L120" i="11" s="1"/>
  <c r="J122" i="12"/>
  <c r="L121" i="11" s="1"/>
  <c r="J408" i="12"/>
  <c r="L408" i="11"/>
  <c r="J343" i="12"/>
  <c r="L344" i="11"/>
  <c r="J124" i="12"/>
  <c r="L123" i="11" s="1"/>
  <c r="J159" i="12"/>
  <c r="L157" i="11" s="1"/>
  <c r="J126" i="12"/>
  <c r="J276" i="12"/>
  <c r="L276" i="11" s="1"/>
  <c r="J128" i="12"/>
  <c r="L126" i="11" s="1"/>
  <c r="J211" i="12"/>
  <c r="L211" i="11" s="1"/>
  <c r="J129" i="12"/>
  <c r="L127" i="11" s="1"/>
  <c r="J277" i="12"/>
  <c r="L277" i="11" s="1"/>
  <c r="J130" i="12"/>
  <c r="L128" i="11"/>
  <c r="J147" i="12"/>
  <c r="L145" i="11" s="1"/>
  <c r="J131" i="12"/>
  <c r="L129" i="11" s="1"/>
  <c r="J148" i="12"/>
  <c r="L146" i="11" s="1"/>
  <c r="J132" i="12"/>
  <c r="L130" i="11" s="1"/>
  <c r="J278" i="12"/>
  <c r="L278" i="11"/>
  <c r="J135" i="12"/>
  <c r="L133" i="11" s="1"/>
  <c r="J184" i="12"/>
  <c r="L183" i="11" s="1"/>
  <c r="J136" i="12"/>
  <c r="L134" i="11"/>
  <c r="J149" i="12"/>
  <c r="L147" i="11" s="1"/>
  <c r="J137" i="12"/>
  <c r="L135" i="11" s="1"/>
  <c r="J160" i="12"/>
  <c r="L158" i="11"/>
  <c r="J139" i="12"/>
  <c r="L137" i="11" s="1"/>
  <c r="J359" i="12"/>
  <c r="L360" i="11" s="1"/>
  <c r="J140" i="12"/>
  <c r="L138" i="11"/>
  <c r="J279" i="12"/>
  <c r="L279" i="11" s="1"/>
  <c r="J141" i="12"/>
  <c r="L139" i="11" s="1"/>
  <c r="J319" i="12"/>
  <c r="L320" i="11" s="1"/>
  <c r="J142" i="12"/>
  <c r="L140" i="11" s="1"/>
  <c r="J344" i="12"/>
  <c r="L345" i="11" s="1"/>
  <c r="J372" i="12"/>
  <c r="J280" i="12"/>
  <c r="L280" i="11" s="1"/>
  <c r="J212" i="12"/>
  <c r="L212" i="11" s="1"/>
  <c r="J150" i="12"/>
  <c r="L148" i="11" s="1"/>
  <c r="J213" i="12"/>
  <c r="L213" i="11" s="1"/>
  <c r="J151" i="12"/>
  <c r="L149" i="11" s="1"/>
  <c r="J152" i="12"/>
  <c r="L150" i="11" s="1"/>
  <c r="J281" i="12"/>
  <c r="L281" i="11" s="1"/>
  <c r="J153" i="12"/>
  <c r="L151" i="11"/>
  <c r="J345" i="12"/>
  <c r="L346" i="11" s="1"/>
  <c r="J154" i="12"/>
  <c r="L152" i="11" s="1"/>
  <c r="J346" i="12"/>
  <c r="L347" i="11" s="1"/>
  <c r="J155" i="12"/>
  <c r="L153" i="11" s="1"/>
  <c r="J243" i="12"/>
  <c r="L243" i="11" s="1"/>
  <c r="J395" i="12"/>
  <c r="L395" i="11"/>
  <c r="J190" i="12"/>
  <c r="L189" i="11" s="1"/>
  <c r="J214" i="12"/>
  <c r="L214" i="11" s="1"/>
  <c r="J161" i="12"/>
  <c r="L159" i="11" s="1"/>
  <c r="J162" i="12"/>
  <c r="L160" i="11" s="1"/>
  <c r="J163" i="12"/>
  <c r="L161" i="11" s="1"/>
  <c r="J282" i="12"/>
  <c r="L282" i="11" s="1"/>
  <c r="J164" i="12"/>
  <c r="L162" i="11" s="1"/>
  <c r="J165" i="12"/>
  <c r="L163" i="11" s="1"/>
  <c r="J215" i="12"/>
  <c r="L215" i="11"/>
  <c r="J166" i="12"/>
  <c r="L164" i="11" s="1"/>
  <c r="J167" i="12"/>
  <c r="L165" i="11" s="1"/>
  <c r="J320" i="12"/>
  <c r="L321" i="11" s="1"/>
  <c r="J169" i="12"/>
  <c r="L167" i="11" s="1"/>
  <c r="J321" i="12"/>
  <c r="L322" i="11" s="1"/>
  <c r="J179" i="12"/>
  <c r="L178" i="11" s="1"/>
  <c r="J355" i="12"/>
  <c r="L356" i="11" s="1"/>
  <c r="J236" i="12"/>
  <c r="L236" i="11" s="1"/>
  <c r="J174" i="12"/>
  <c r="L173" i="11" s="1"/>
  <c r="J175" i="12"/>
  <c r="L174" i="11" s="1"/>
  <c r="J360" i="12"/>
  <c r="L361" i="11" s="1"/>
  <c r="J180" i="12"/>
  <c r="L179" i="11"/>
  <c r="J283" i="12"/>
  <c r="L283" i="11" s="1"/>
  <c r="J181" i="12"/>
  <c r="L180" i="11"/>
  <c r="J284" i="12"/>
  <c r="L284" i="11" s="1"/>
  <c r="J182" i="12"/>
  <c r="L181" i="11" s="1"/>
  <c r="J285" i="12"/>
  <c r="L285" i="11" s="1"/>
  <c r="J198" i="12"/>
  <c r="L198" i="11" s="1"/>
  <c r="J322" i="12"/>
  <c r="L323" i="11" s="1"/>
  <c r="J185" i="12"/>
  <c r="L184" i="11"/>
  <c r="J216" i="12"/>
  <c r="L216" i="11" s="1"/>
  <c r="J186" i="12"/>
  <c r="L185" i="11" s="1"/>
  <c r="J237" i="12"/>
  <c r="L237" i="11" s="1"/>
  <c r="J238" i="12"/>
  <c r="L238" i="11" s="1"/>
  <c r="J267" i="12"/>
  <c r="L267" i="11" s="1"/>
  <c r="J192" i="12"/>
  <c r="L191" i="11" s="1"/>
  <c r="J347" i="12"/>
  <c r="L348" i="11" s="1"/>
  <c r="J259" i="12"/>
  <c r="L259" i="11" s="1"/>
  <c r="J195" i="12"/>
  <c r="L194" i="11" s="1"/>
  <c r="J386" i="12"/>
  <c r="L386" i="11"/>
  <c r="J196" i="12"/>
  <c r="L195" i="11" s="1"/>
  <c r="J197" i="12"/>
  <c r="L196" i="11" s="1"/>
  <c r="J286" i="12"/>
  <c r="L286" i="11"/>
  <c r="J348" i="12"/>
  <c r="L349" i="11" s="1"/>
  <c r="J199" i="12"/>
  <c r="L199" i="11" s="1"/>
  <c r="J200" i="12"/>
  <c r="L200" i="11"/>
  <c r="J367" i="12"/>
  <c r="L368" i="11" s="1"/>
  <c r="J201" i="12"/>
  <c r="L201" i="11"/>
  <c r="J287" i="12"/>
  <c r="L287" i="11"/>
  <c r="J349" i="12"/>
  <c r="L350" i="11" s="1"/>
  <c r="J288" i="12"/>
  <c r="L288" i="11" s="1"/>
  <c r="J350" i="12"/>
  <c r="L351" i="11" s="1"/>
  <c r="J289" i="12"/>
  <c r="L289" i="11" s="1"/>
  <c r="J323" i="12"/>
  <c r="L324" i="11"/>
  <c r="J248" i="12"/>
  <c r="L248" i="11" s="1"/>
  <c r="J239" i="12"/>
  <c r="L239" i="11" s="1"/>
  <c r="J217" i="12"/>
  <c r="L217" i="11" s="1"/>
  <c r="J218" i="12"/>
  <c r="L218" i="11"/>
  <c r="J219" i="12"/>
  <c r="L219" i="11" s="1"/>
  <c r="J221" i="12"/>
  <c r="L221" i="11" s="1"/>
  <c r="J384" i="12"/>
  <c r="L384" i="11" s="1"/>
  <c r="J222" i="12"/>
  <c r="L222" i="11" s="1"/>
  <c r="J223" i="12"/>
  <c r="L223" i="11" s="1"/>
  <c r="J368" i="12"/>
  <c r="L369" i="11"/>
  <c r="J224" i="12"/>
  <c r="L224" i="11" s="1"/>
  <c r="J225" i="12"/>
  <c r="L225" i="11"/>
  <c r="J226" i="12"/>
  <c r="L226" i="11" s="1"/>
  <c r="J324" i="12"/>
  <c r="L325" i="11" s="1"/>
  <c r="J227" i="12"/>
  <c r="L227" i="11" s="1"/>
  <c r="J228" i="12"/>
  <c r="L228" i="11"/>
  <c r="J260" i="12"/>
  <c r="L260" i="11" s="1"/>
  <c r="J229" i="12"/>
  <c r="L229" i="11"/>
  <c r="J230" i="12"/>
  <c r="L230" i="11" s="1"/>
  <c r="J231" i="12"/>
  <c r="L231" i="11" s="1"/>
  <c r="J291" i="12"/>
  <c r="L291" i="11" s="1"/>
  <c r="J232" i="12"/>
  <c r="L232" i="11" s="1"/>
  <c r="J292" i="12"/>
  <c r="L292" i="11" s="1"/>
  <c r="J233" i="12"/>
  <c r="L233" i="11"/>
  <c r="J240" i="12"/>
  <c r="L240" i="11" s="1"/>
  <c r="J234" i="12"/>
  <c r="L234" i="11" s="1"/>
  <c r="J235" i="12"/>
  <c r="L235" i="11" s="1"/>
  <c r="J249" i="12"/>
  <c r="L249" i="11"/>
  <c r="J250" i="12"/>
  <c r="L250" i="11" s="1"/>
  <c r="J251" i="12"/>
  <c r="L251" i="11" s="1"/>
  <c r="J252" i="12"/>
  <c r="L252" i="11" s="1"/>
  <c r="J253" i="12"/>
  <c r="L253" i="11" s="1"/>
  <c r="J361" i="12"/>
  <c r="L362" i="11" s="1"/>
  <c r="J351" i="12"/>
  <c r="L352" i="11" s="1"/>
  <c r="J262" i="12"/>
  <c r="L262" i="11"/>
  <c r="J263" i="12"/>
  <c r="L263" i="11"/>
  <c r="J264" i="12"/>
  <c r="L264" i="11" s="1"/>
  <c r="J308" i="12"/>
  <c r="L309" i="11" s="1"/>
  <c r="J265" i="12"/>
  <c r="L265" i="11" s="1"/>
  <c r="J397" i="12"/>
  <c r="L397" i="11" s="1"/>
  <c r="J266" i="12"/>
  <c r="L266" i="11"/>
  <c r="J268" i="12"/>
  <c r="L268" i="11" s="1"/>
  <c r="J293" i="12"/>
  <c r="L293" i="11" s="1"/>
  <c r="J362" i="12"/>
  <c r="L363" i="11" s="1"/>
  <c r="J325" i="12"/>
  <c r="L326" i="11" s="1"/>
  <c r="J398" i="12"/>
  <c r="L398" i="11" s="1"/>
  <c r="J294" i="12"/>
  <c r="L294" i="11"/>
  <c r="J326" i="12"/>
  <c r="L327" i="11" s="1"/>
  <c r="J399" i="12"/>
  <c r="L399" i="11" s="1"/>
  <c r="J369" i="12"/>
  <c r="L370" i="11" s="1"/>
  <c r="J295" i="12"/>
  <c r="L295" i="11"/>
  <c r="J356" i="12"/>
  <c r="L357" i="11" s="1"/>
  <c r="J296" i="12"/>
  <c r="L296" i="11" s="1"/>
  <c r="J297" i="12"/>
  <c r="L297" i="11" s="1"/>
  <c r="J298" i="12"/>
  <c r="L298" i="11" s="1"/>
  <c r="J299" i="12"/>
  <c r="L299" i="11" s="1"/>
  <c r="J300" i="12"/>
  <c r="L300" i="11"/>
  <c r="J301" i="12"/>
  <c r="L301" i="11" s="1"/>
  <c r="J302" i="12"/>
  <c r="L302" i="11"/>
  <c r="J303" i="12"/>
  <c r="L303" i="11" s="1"/>
  <c r="J304" i="12"/>
  <c r="L304" i="11" s="1"/>
  <c r="J305" i="12"/>
  <c r="L305" i="11" s="1"/>
  <c r="J306" i="12"/>
  <c r="L306" i="11"/>
  <c r="J309" i="12"/>
  <c r="L310" i="11" s="1"/>
  <c r="J409" i="12"/>
  <c r="L409" i="11" s="1"/>
  <c r="J311" i="12"/>
  <c r="L312" i="11"/>
  <c r="J310" i="12"/>
  <c r="L311" i="11" s="1"/>
  <c r="J312" i="12"/>
  <c r="L313" i="11" s="1"/>
  <c r="J385" i="12"/>
  <c r="L385" i="11" s="1"/>
  <c r="J401" i="12"/>
  <c r="L401" i="11" s="1"/>
  <c r="J327" i="12"/>
  <c r="L328" i="11"/>
  <c r="J352" i="12"/>
  <c r="L353" i="11" s="1"/>
  <c r="J357" i="12"/>
  <c r="L358" i="11" s="1"/>
  <c r="J402" i="12"/>
  <c r="L402" i="11" s="1"/>
  <c r="J403" i="12"/>
  <c r="L403" i="11"/>
  <c r="J328" i="12"/>
  <c r="L329" i="11" s="1"/>
  <c r="J376" i="12"/>
  <c r="L376" i="11" s="1"/>
  <c r="J329" i="12"/>
  <c r="L330" i="11" s="1"/>
  <c r="J330" i="12"/>
  <c r="L331" i="11" s="1"/>
  <c r="J334" i="12"/>
  <c r="L335" i="11" s="1"/>
  <c r="J387" i="12"/>
  <c r="L387" i="11" s="1"/>
  <c r="J333" i="12"/>
  <c r="L334" i="11" s="1"/>
  <c r="J331" i="12"/>
  <c r="L332" i="11"/>
  <c r="J332" i="12"/>
  <c r="L333" i="11" s="1"/>
  <c r="J335" i="12"/>
  <c r="L336" i="11" s="1"/>
  <c r="J336" i="12"/>
  <c r="L337" i="11" s="1"/>
  <c r="J373" i="12"/>
  <c r="L373" i="11" s="1"/>
  <c r="J374" i="12"/>
  <c r="L374" i="11" s="1"/>
  <c r="J377" i="12"/>
  <c r="L377" i="11" s="1"/>
  <c r="J406" i="12"/>
  <c r="L406" i="11"/>
  <c r="J370" i="12"/>
  <c r="L371" i="11" s="1"/>
  <c r="J363" i="12"/>
  <c r="L364" i="11" s="1"/>
  <c r="J353" i="12"/>
  <c r="L354" i="11" s="1"/>
  <c r="J358" i="12"/>
  <c r="L359" i="11" s="1"/>
  <c r="J405" i="12"/>
  <c r="L405" i="11" s="1"/>
  <c r="J404" i="12"/>
  <c r="L404" i="11" s="1"/>
  <c r="J364" i="12"/>
  <c r="L365" i="11" s="1"/>
  <c r="J371" i="12"/>
  <c r="L372" i="11" s="1"/>
  <c r="J381" i="12"/>
  <c r="L381" i="11" s="1"/>
  <c r="J382" i="12"/>
  <c r="L382" i="11" s="1"/>
  <c r="J413" i="12"/>
  <c r="L413" i="11" s="1"/>
  <c r="J388" i="12"/>
  <c r="L388" i="11" s="1"/>
  <c r="J414" i="12"/>
  <c r="L414" i="11" s="1"/>
  <c r="J5" i="22"/>
  <c r="M4" i="11" s="1"/>
  <c r="J6" i="22"/>
  <c r="M5" i="11"/>
  <c r="J143" i="22"/>
  <c r="M141" i="11" s="1"/>
  <c r="J7" i="22"/>
  <c r="M6" i="11"/>
  <c r="J8" i="22"/>
  <c r="M7" i="11" s="1"/>
  <c r="J74" i="22"/>
  <c r="M73" i="11" s="1"/>
  <c r="J9" i="22"/>
  <c r="M8" i="11" s="1"/>
  <c r="J187" i="22"/>
  <c r="M186" i="11" s="1"/>
  <c r="J10" i="22"/>
  <c r="M9" i="11"/>
  <c r="J103" i="22"/>
  <c r="M102" i="11"/>
  <c r="J11" i="22"/>
  <c r="M10" i="11" s="1"/>
  <c r="J254" i="22"/>
  <c r="M254" i="11" s="1"/>
  <c r="J12" i="22"/>
  <c r="M11" i="11" s="1"/>
  <c r="J88" i="22"/>
  <c r="M87" i="11" s="1"/>
  <c r="J13" i="22"/>
  <c r="M12" i="11"/>
  <c r="J14" i="22"/>
  <c r="M13" i="11" s="1"/>
  <c r="J156" i="22"/>
  <c r="M154" i="11" s="1"/>
  <c r="J15" i="22"/>
  <c r="M14" i="11" s="1"/>
  <c r="J16" i="22"/>
  <c r="M15" i="11"/>
  <c r="J269" i="22"/>
  <c r="M269" i="11" s="1"/>
  <c r="J17" i="22"/>
  <c r="M16" i="11" s="1"/>
  <c r="J202" i="22"/>
  <c r="M202" i="11" s="1"/>
  <c r="J18" i="22"/>
  <c r="M17" i="11" s="1"/>
  <c r="J127" i="22"/>
  <c r="M125" i="11" s="1"/>
  <c r="J19" i="22"/>
  <c r="J203" i="22"/>
  <c r="M203" i="11" s="1"/>
  <c r="J20" i="22"/>
  <c r="M19" i="11" s="1"/>
  <c r="J21" i="22"/>
  <c r="M20" i="11" s="1"/>
  <c r="J338" i="22"/>
  <c r="M339" i="11" s="1"/>
  <c r="J22" i="22"/>
  <c r="M21" i="11"/>
  <c r="J144" i="22"/>
  <c r="M142" i="11" s="1"/>
  <c r="J23" i="22"/>
  <c r="M22" i="11" s="1"/>
  <c r="J204" i="22"/>
  <c r="M204" i="11" s="1"/>
  <c r="J24" i="22"/>
  <c r="M23" i="11" s="1"/>
  <c r="J255" i="22"/>
  <c r="M255" i="11" s="1"/>
  <c r="J25" i="22"/>
  <c r="M24" i="11"/>
  <c r="J111" i="22"/>
  <c r="M110" i="11"/>
  <c r="J26" i="22"/>
  <c r="M25" i="11" s="1"/>
  <c r="J270" i="22"/>
  <c r="M270" i="11" s="1"/>
  <c r="J27" i="22"/>
  <c r="M26" i="11"/>
  <c r="J256" i="22"/>
  <c r="M256" i="11" s="1"/>
  <c r="J28" i="22"/>
  <c r="M27" i="11" s="1"/>
  <c r="J313" i="22"/>
  <c r="M314" i="11" s="1"/>
  <c r="J29" i="22"/>
  <c r="M28" i="11" s="1"/>
  <c r="J314" i="22"/>
  <c r="M315" i="11" s="1"/>
  <c r="J31" i="22"/>
  <c r="M30" i="11" s="1"/>
  <c r="J315" i="22"/>
  <c r="M316" i="11" s="1"/>
  <c r="J32" i="22"/>
  <c r="M31" i="11" s="1"/>
  <c r="J316" i="22"/>
  <c r="M317" i="11" s="1"/>
  <c r="J33" i="22"/>
  <c r="M32" i="11" s="1"/>
  <c r="J193" i="22"/>
  <c r="M192" i="11" s="1"/>
  <c r="J34" i="22"/>
  <c r="M33" i="11" s="1"/>
  <c r="J98" i="22"/>
  <c r="M97" i="11" s="1"/>
  <c r="J35" i="22"/>
  <c r="M34" i="11" s="1"/>
  <c r="J205" i="22"/>
  <c r="M205" i="11" s="1"/>
  <c r="J36" i="22"/>
  <c r="M35" i="11" s="1"/>
  <c r="J75" i="22"/>
  <c r="M74" i="11" s="1"/>
  <c r="J37" i="22"/>
  <c r="M36" i="11" s="1"/>
  <c r="J271" i="22"/>
  <c r="M271" i="11" s="1"/>
  <c r="J38" i="22"/>
  <c r="M37" i="11" s="1"/>
  <c r="J133" i="22"/>
  <c r="M131" i="11" s="1"/>
  <c r="J39" i="22"/>
  <c r="M38" i="11" s="1"/>
  <c r="J170" i="22"/>
  <c r="M168" i="11" s="1"/>
  <c r="J40" i="22"/>
  <c r="M39" i="11" s="1"/>
  <c r="J120" i="22"/>
  <c r="M119" i="11" s="1"/>
  <c r="J41" i="22"/>
  <c r="M40" i="11"/>
  <c r="J272" i="22"/>
  <c r="M272" i="11" s="1"/>
  <c r="J42" i="22"/>
  <c r="M41" i="11" s="1"/>
  <c r="J43" i="22"/>
  <c r="M42" i="11" s="1"/>
  <c r="J189" i="22"/>
  <c r="M188" i="11" s="1"/>
  <c r="J44" i="22"/>
  <c r="M43" i="11" s="1"/>
  <c r="J383" i="22"/>
  <c r="M383" i="11" s="1"/>
  <c r="J45" i="22"/>
  <c r="M44" i="11"/>
  <c r="J273" i="22"/>
  <c r="M273" i="11" s="1"/>
  <c r="J46" i="22"/>
  <c r="M45" i="11"/>
  <c r="J183" i="22"/>
  <c r="M182" i="11" s="1"/>
  <c r="J47" i="22"/>
  <c r="M46" i="11" s="1"/>
  <c r="J176" i="22"/>
  <c r="M175" i="11"/>
  <c r="J48" i="22"/>
  <c r="M47" i="11" s="1"/>
  <c r="J49" i="22"/>
  <c r="M48" i="11" s="1"/>
  <c r="J125" i="22"/>
  <c r="M124" i="11"/>
  <c r="J50" i="22"/>
  <c r="M49" i="11" s="1"/>
  <c r="J99" i="22"/>
  <c r="M98" i="11" s="1"/>
  <c r="J51" i="22"/>
  <c r="M50" i="11" s="1"/>
  <c r="J378" i="22"/>
  <c r="M378" i="11"/>
  <c r="J52" i="22"/>
  <c r="M51" i="11" s="1"/>
  <c r="J241" i="22"/>
  <c r="M241" i="11" s="1"/>
  <c r="J53" i="22"/>
  <c r="M52" i="11"/>
  <c r="J54" i="22"/>
  <c r="M53" i="11" s="1"/>
  <c r="J145" i="22"/>
  <c r="M143" i="11" s="1"/>
  <c r="J55" i="22"/>
  <c r="M54" i="11" s="1"/>
  <c r="J56" i="22"/>
  <c r="M55" i="11" s="1"/>
  <c r="J171" i="22"/>
  <c r="M169" i="11" s="1"/>
  <c r="J57" i="22"/>
  <c r="M56" i="11" s="1"/>
  <c r="J104" i="22"/>
  <c r="M103" i="11" s="1"/>
  <c r="J58" i="22"/>
  <c r="M57" i="11" s="1"/>
  <c r="J410" i="22"/>
  <c r="M410" i="11" s="1"/>
  <c r="J59" i="22"/>
  <c r="M58" i="11" s="1"/>
  <c r="J60" i="22"/>
  <c r="M59" i="11" s="1"/>
  <c r="J61" i="22"/>
  <c r="M60" i="11" s="1"/>
  <c r="J177" i="22"/>
  <c r="M176" i="11" s="1"/>
  <c r="J62" i="22"/>
  <c r="M61" i="11"/>
  <c r="J379" i="22"/>
  <c r="M379" i="11" s="1"/>
  <c r="J96" i="22"/>
  <c r="M95" i="11" s="1"/>
  <c r="J64" i="22"/>
  <c r="M63" i="11"/>
  <c r="J105" i="22"/>
  <c r="M104" i="11" s="1"/>
  <c r="J65" i="22"/>
  <c r="M64" i="11" s="1"/>
  <c r="J178" i="22"/>
  <c r="M177" i="11" s="1"/>
  <c r="J66" i="22"/>
  <c r="M65" i="11"/>
  <c r="J411" i="22"/>
  <c r="M411" i="11" s="1"/>
  <c r="J67" i="22"/>
  <c r="M66" i="11" s="1"/>
  <c r="J244" i="22"/>
  <c r="M244" i="11"/>
  <c r="J68" i="22"/>
  <c r="M67" i="11" s="1"/>
  <c r="J317" i="22"/>
  <c r="M318" i="11" s="1"/>
  <c r="J157" i="22"/>
  <c r="M155" i="11"/>
  <c r="J70" i="22"/>
  <c r="M69" i="11" s="1"/>
  <c r="J123" i="22"/>
  <c r="M122" i="11" s="1"/>
  <c r="J72" i="22"/>
  <c r="M71" i="11"/>
  <c r="J274" i="22"/>
  <c r="M274" i="11" s="1"/>
  <c r="J73" i="22"/>
  <c r="M72" i="11"/>
  <c r="J380" i="22"/>
  <c r="M380" i="11" s="1"/>
  <c r="J77" i="22"/>
  <c r="M76" i="11" s="1"/>
  <c r="J78" i="22"/>
  <c r="M77" i="11" s="1"/>
  <c r="J206" i="22"/>
  <c r="M206" i="11" s="1"/>
  <c r="J79" i="22"/>
  <c r="M78" i="11" s="1"/>
  <c r="J80" i="22"/>
  <c r="M79" i="11" s="1"/>
  <c r="J146" i="22"/>
  <c r="M144" i="11" s="1"/>
  <c r="J81" i="22"/>
  <c r="M80" i="11" s="1"/>
  <c r="J354" i="22"/>
  <c r="M355" i="11" s="1"/>
  <c r="J82" i="22"/>
  <c r="M81" i="11" s="1"/>
  <c r="J83" i="22"/>
  <c r="M82" i="11" s="1"/>
  <c r="J89" i="22"/>
  <c r="M88" i="11" s="1"/>
  <c r="J84" i="22"/>
  <c r="M83" i="11" s="1"/>
  <c r="J85" i="22"/>
  <c r="M84" i="11" s="1"/>
  <c r="J307" i="22"/>
  <c r="M308" i="11" s="1"/>
  <c r="J86" i="22"/>
  <c r="M85" i="11" s="1"/>
  <c r="J87" i="22"/>
  <c r="M86" i="11" s="1"/>
  <c r="J339" i="22"/>
  <c r="M340" i="11" s="1"/>
  <c r="J389" i="22"/>
  <c r="M389" i="11" s="1"/>
  <c r="J90" i="22"/>
  <c r="M89" i="11" s="1"/>
  <c r="J390" i="22"/>
  <c r="M390" i="11" s="1"/>
  <c r="J391" i="22"/>
  <c r="M391" i="11" s="1"/>
  <c r="J93" i="22"/>
  <c r="M92" i="11" s="1"/>
  <c r="J407" i="22"/>
  <c r="M407" i="11" s="1"/>
  <c r="J94" i="22"/>
  <c r="M93" i="11" s="1"/>
  <c r="J95" i="22"/>
  <c r="M94" i="11"/>
  <c r="J275" i="22"/>
  <c r="M275" i="11" s="1"/>
  <c r="J393" i="22"/>
  <c r="M393" i="11" s="1"/>
  <c r="J97" i="22"/>
  <c r="M96" i="11" s="1"/>
  <c r="J246" i="22"/>
  <c r="M246" i="11"/>
  <c r="J340" i="22"/>
  <c r="M341" i="11" s="1"/>
  <c r="J318" i="22"/>
  <c r="M319" i="11"/>
  <c r="J100" i="22"/>
  <c r="M99" i="11" s="1"/>
  <c r="J194" i="22"/>
  <c r="M193" i="11" s="1"/>
  <c r="J101" i="22"/>
  <c r="M100" i="11" s="1"/>
  <c r="J341" i="22"/>
  <c r="M342" i="11" s="1"/>
  <c r="J102" i="22"/>
  <c r="M101" i="11" s="1"/>
  <c r="J257" i="22"/>
  <c r="M257" i="11" s="1"/>
  <c r="J412" i="22"/>
  <c r="M412" i="11"/>
  <c r="J394" i="22"/>
  <c r="M394" i="11" s="1"/>
  <c r="J258" i="22"/>
  <c r="M258" i="11" s="1"/>
  <c r="J106" i="22"/>
  <c r="M105" i="11"/>
  <c r="J209" i="22"/>
  <c r="M209" i="11" s="1"/>
  <c r="J107" i="22"/>
  <c r="M106" i="11" s="1"/>
  <c r="J134" i="22"/>
  <c r="M132" i="11" s="1"/>
  <c r="J108" i="22"/>
  <c r="M107" i="11" s="1"/>
  <c r="J158" i="22"/>
  <c r="M156" i="11" s="1"/>
  <c r="J109" i="22"/>
  <c r="M108" i="11" s="1"/>
  <c r="J110" i="22"/>
  <c r="M109" i="11" s="1"/>
  <c r="J113" i="22"/>
  <c r="M112" i="11" s="1"/>
  <c r="J138" i="22"/>
  <c r="M136" i="11" s="1"/>
  <c r="J112" i="22"/>
  <c r="M111" i="11" s="1"/>
  <c r="J114" i="22"/>
  <c r="M113" i="11" s="1"/>
  <c r="J210" i="22"/>
  <c r="M210" i="11" s="1"/>
  <c r="J115" i="22"/>
  <c r="M114" i="11" s="1"/>
  <c r="J116" i="22"/>
  <c r="M115" i="11"/>
  <c r="J342" i="22"/>
  <c r="M343" i="11" s="1"/>
  <c r="J117" i="22"/>
  <c r="M116" i="11" s="1"/>
  <c r="J172" i="22"/>
  <c r="M171" i="11"/>
  <c r="J118" i="22"/>
  <c r="M117" i="11" s="1"/>
  <c r="J173" i="22"/>
  <c r="M172" i="11" s="1"/>
  <c r="J119" i="22"/>
  <c r="M118" i="11"/>
  <c r="J375" i="22"/>
  <c r="M375" i="11" s="1"/>
  <c r="J247" i="22"/>
  <c r="M247" i="11" s="1"/>
  <c r="J121" i="22"/>
  <c r="M120" i="11" s="1"/>
  <c r="J122" i="22"/>
  <c r="M121" i="11"/>
  <c r="J408" i="22"/>
  <c r="M408" i="11" s="1"/>
  <c r="J343" i="22"/>
  <c r="M344" i="11" s="1"/>
  <c r="J124" i="22"/>
  <c r="M123" i="11"/>
  <c r="J159" i="22"/>
  <c r="M157" i="11" s="1"/>
  <c r="J126" i="22"/>
  <c r="J276" i="22"/>
  <c r="M276" i="11" s="1"/>
  <c r="J128" i="22"/>
  <c r="M126" i="11" s="1"/>
  <c r="J211" i="22"/>
  <c r="M211" i="11" s="1"/>
  <c r="J129" i="22"/>
  <c r="M127" i="11" s="1"/>
  <c r="J277" i="22"/>
  <c r="M277" i="11" s="1"/>
  <c r="J130" i="22"/>
  <c r="M128" i="11"/>
  <c r="J147" i="22"/>
  <c r="M145" i="11" s="1"/>
  <c r="J131" i="22"/>
  <c r="M129" i="11" s="1"/>
  <c r="J148" i="22"/>
  <c r="M146" i="11" s="1"/>
  <c r="J132" i="22"/>
  <c r="M130" i="11" s="1"/>
  <c r="J278" i="22"/>
  <c r="M278" i="11"/>
  <c r="J135" i="22"/>
  <c r="M133" i="11" s="1"/>
  <c r="J184" i="22"/>
  <c r="M183" i="11" s="1"/>
  <c r="J136" i="22"/>
  <c r="M134" i="11" s="1"/>
  <c r="J149" i="22"/>
  <c r="M147" i="11" s="1"/>
  <c r="J137" i="22"/>
  <c r="M135" i="11" s="1"/>
  <c r="J160" i="22"/>
  <c r="M158" i="11" s="1"/>
  <c r="J139" i="22"/>
  <c r="M137" i="11"/>
  <c r="J359" i="22"/>
  <c r="M360" i="11" s="1"/>
  <c r="J140" i="22"/>
  <c r="M138" i="11" s="1"/>
  <c r="J279" i="22"/>
  <c r="M279" i="11" s="1"/>
  <c r="J141" i="22"/>
  <c r="M139" i="11" s="1"/>
  <c r="J319" i="22"/>
  <c r="M320" i="11"/>
  <c r="J142" i="22"/>
  <c r="M140" i="11" s="1"/>
  <c r="J344" i="22"/>
  <c r="M345" i="11" s="1"/>
  <c r="J372" i="22"/>
  <c r="J280" i="22"/>
  <c r="M280" i="11" s="1"/>
  <c r="J212" i="22"/>
  <c r="M212" i="11" s="1"/>
  <c r="J150" i="22"/>
  <c r="M148" i="11" s="1"/>
  <c r="J213" i="22"/>
  <c r="M213" i="11" s="1"/>
  <c r="J151" i="22"/>
  <c r="M149" i="11" s="1"/>
  <c r="J152" i="22"/>
  <c r="M150" i="11"/>
  <c r="J281" i="22"/>
  <c r="M281" i="11" s="1"/>
  <c r="J153" i="22"/>
  <c r="M151" i="11" s="1"/>
  <c r="J345" i="22"/>
  <c r="M346" i="11" s="1"/>
  <c r="J154" i="22"/>
  <c r="M152" i="11" s="1"/>
  <c r="J346" i="22"/>
  <c r="M347" i="11" s="1"/>
  <c r="J155" i="22"/>
  <c r="M153" i="11" s="1"/>
  <c r="J243" i="22"/>
  <c r="M243" i="11" s="1"/>
  <c r="J395" i="22"/>
  <c r="M395" i="11" s="1"/>
  <c r="J190" i="22"/>
  <c r="M189" i="11" s="1"/>
  <c r="J214" i="22"/>
  <c r="M214" i="11" s="1"/>
  <c r="J161" i="22"/>
  <c r="M159" i="11"/>
  <c r="J162" i="22"/>
  <c r="M160" i="11" s="1"/>
  <c r="J163" i="22"/>
  <c r="M161" i="11" s="1"/>
  <c r="J282" i="22"/>
  <c r="M282" i="11" s="1"/>
  <c r="J164" i="22"/>
  <c r="M162" i="11" s="1"/>
  <c r="J165" i="22"/>
  <c r="M163" i="11" s="1"/>
  <c r="J215" i="22"/>
  <c r="M215" i="11"/>
  <c r="J166" i="22"/>
  <c r="M164" i="11"/>
  <c r="J167" i="22"/>
  <c r="M165" i="11" s="1"/>
  <c r="J320" i="22"/>
  <c r="M321" i="11" s="1"/>
  <c r="J169" i="22"/>
  <c r="M167" i="11"/>
  <c r="J321" i="22"/>
  <c r="M322" i="11" s="1"/>
  <c r="J179" i="22"/>
  <c r="M178" i="11" s="1"/>
  <c r="J355" i="22"/>
  <c r="M356" i="11"/>
  <c r="J236" i="22"/>
  <c r="M236" i="11" s="1"/>
  <c r="J174" i="22"/>
  <c r="M173" i="11"/>
  <c r="J175" i="22"/>
  <c r="M174" i="11"/>
  <c r="J360" i="22"/>
  <c r="M361" i="11" s="1"/>
  <c r="J180" i="22"/>
  <c r="M179" i="11"/>
  <c r="J283" i="22"/>
  <c r="M283" i="11"/>
  <c r="J181" i="22"/>
  <c r="M180" i="11" s="1"/>
  <c r="J284" i="22"/>
  <c r="M284" i="11" s="1"/>
  <c r="J182" i="22"/>
  <c r="M181" i="11" s="1"/>
  <c r="J285" i="22"/>
  <c r="M285" i="11" s="1"/>
  <c r="J198" i="22"/>
  <c r="M198" i="11" s="1"/>
  <c r="J322" i="22"/>
  <c r="M323" i="11"/>
  <c r="J185" i="22"/>
  <c r="M184" i="11" s="1"/>
  <c r="J216" i="22"/>
  <c r="M216" i="11" s="1"/>
  <c r="J186" i="22"/>
  <c r="M185" i="11" s="1"/>
  <c r="J237" i="22"/>
  <c r="M237" i="11" s="1"/>
  <c r="J238" i="22"/>
  <c r="M238" i="11"/>
  <c r="J267" i="22"/>
  <c r="M267" i="11"/>
  <c r="J191" i="22"/>
  <c r="M190" i="11" s="1"/>
  <c r="J192" i="22"/>
  <c r="M191" i="11" s="1"/>
  <c r="J347" i="22"/>
  <c r="M348" i="11" s="1"/>
  <c r="J259" i="22"/>
  <c r="M259" i="11" s="1"/>
  <c r="J195" i="22"/>
  <c r="M194" i="11" s="1"/>
  <c r="J386" i="22"/>
  <c r="M386" i="11"/>
  <c r="J196" i="22"/>
  <c r="M195" i="11" s="1"/>
  <c r="J197" i="22"/>
  <c r="M196" i="11" s="1"/>
  <c r="J286" i="22"/>
  <c r="M286" i="11" s="1"/>
  <c r="J348" i="22"/>
  <c r="M349" i="11" s="1"/>
  <c r="J199" i="22"/>
  <c r="M199" i="11"/>
  <c r="J396" i="22"/>
  <c r="M396" i="11"/>
  <c r="J200" i="22"/>
  <c r="M200" i="11" s="1"/>
  <c r="J367" i="22"/>
  <c r="M368" i="11" s="1"/>
  <c r="J201" i="22"/>
  <c r="M201" i="11" s="1"/>
  <c r="J287" i="22"/>
  <c r="M287" i="11" s="1"/>
  <c r="J349" i="22"/>
  <c r="M350" i="11" s="1"/>
  <c r="J288" i="22"/>
  <c r="M288" i="11"/>
  <c r="J350" i="22"/>
  <c r="M351" i="11" s="1"/>
  <c r="J289" i="22"/>
  <c r="M289" i="11" s="1"/>
  <c r="J323" i="22"/>
  <c r="M324" i="11" s="1"/>
  <c r="J248" i="22"/>
  <c r="M248" i="11" s="1"/>
  <c r="J239" i="22"/>
  <c r="M239" i="11"/>
  <c r="J217" i="22"/>
  <c r="M217" i="11"/>
  <c r="J218" i="22"/>
  <c r="M218" i="11" s="1"/>
  <c r="J219" i="22"/>
  <c r="M219" i="11" s="1"/>
  <c r="J221" i="22"/>
  <c r="M221" i="11" s="1"/>
  <c r="J384" i="22"/>
  <c r="M384" i="11" s="1"/>
  <c r="J222" i="22"/>
  <c r="M222" i="11" s="1"/>
  <c r="J223" i="22"/>
  <c r="M223" i="11"/>
  <c r="J368" i="22"/>
  <c r="M369" i="11" s="1"/>
  <c r="J224" i="22"/>
  <c r="M224" i="11" s="1"/>
  <c r="J225" i="22"/>
  <c r="M225" i="11" s="1"/>
  <c r="J226" i="22"/>
  <c r="M226" i="11" s="1"/>
  <c r="J324" i="22"/>
  <c r="M325" i="11"/>
  <c r="J227" i="22"/>
  <c r="M227" i="11"/>
  <c r="J228" i="22"/>
  <c r="M228" i="11" s="1"/>
  <c r="J260" i="22"/>
  <c r="M260" i="11" s="1"/>
  <c r="J229" i="22"/>
  <c r="M229" i="11" s="1"/>
  <c r="J230" i="22"/>
  <c r="M230" i="11" s="1"/>
  <c r="J231" i="22"/>
  <c r="M231" i="11" s="1"/>
  <c r="J291" i="22"/>
  <c r="M291" i="11"/>
  <c r="J232" i="22"/>
  <c r="M232" i="11" s="1"/>
  <c r="J292" i="22"/>
  <c r="M292" i="11" s="1"/>
  <c r="J233" i="22"/>
  <c r="M233" i="11" s="1"/>
  <c r="J240" i="22"/>
  <c r="M240" i="11" s="1"/>
  <c r="J234" i="22"/>
  <c r="M234" i="11"/>
  <c r="J235" i="22"/>
  <c r="M235" i="11"/>
  <c r="J249" i="22"/>
  <c r="M249" i="11" s="1"/>
  <c r="J250" i="22"/>
  <c r="M250" i="11" s="1"/>
  <c r="J251" i="22"/>
  <c r="M251" i="11" s="1"/>
  <c r="J252" i="22"/>
  <c r="M252" i="11" s="1"/>
  <c r="J253" i="22"/>
  <c r="M253" i="11" s="1"/>
  <c r="J361" i="22"/>
  <c r="M362" i="11"/>
  <c r="J351" i="22"/>
  <c r="M352" i="11" s="1"/>
  <c r="J262" i="22"/>
  <c r="M262" i="11" s="1"/>
  <c r="J263" i="22"/>
  <c r="M263" i="11" s="1"/>
  <c r="J264" i="22"/>
  <c r="M264" i="11" s="1"/>
  <c r="J308" i="22"/>
  <c r="M309" i="11"/>
  <c r="J265" i="22"/>
  <c r="M265" i="11"/>
  <c r="J397" i="22"/>
  <c r="M397" i="11" s="1"/>
  <c r="J266" i="22"/>
  <c r="M266" i="11" s="1"/>
  <c r="J268" i="22"/>
  <c r="M268" i="11" s="1"/>
  <c r="J293" i="22"/>
  <c r="M293" i="11" s="1"/>
  <c r="J362" i="22"/>
  <c r="M363" i="11" s="1"/>
  <c r="J325" i="22"/>
  <c r="M326" i="11"/>
  <c r="J398" i="22"/>
  <c r="M398" i="11" s="1"/>
  <c r="J294" i="22"/>
  <c r="M294" i="11" s="1"/>
  <c r="J326" i="22"/>
  <c r="M327" i="11" s="1"/>
  <c r="J399" i="22"/>
  <c r="M399" i="11" s="1"/>
  <c r="J369" i="22"/>
  <c r="M370" i="11"/>
  <c r="J295" i="22"/>
  <c r="M295" i="11"/>
  <c r="J356" i="22"/>
  <c r="M357" i="11" s="1"/>
  <c r="J296" i="22"/>
  <c r="M296" i="11" s="1"/>
  <c r="J297" i="22"/>
  <c r="M297" i="11" s="1"/>
  <c r="J298" i="22"/>
  <c r="M298" i="11" s="1"/>
  <c r="J299" i="22"/>
  <c r="M299" i="11" s="1"/>
  <c r="J300" i="22"/>
  <c r="M300" i="11"/>
  <c r="J301" i="22"/>
  <c r="M301" i="11" s="1"/>
  <c r="J302" i="22"/>
  <c r="M302" i="11" s="1"/>
  <c r="J303" i="22"/>
  <c r="M303" i="11" s="1"/>
  <c r="J304" i="22"/>
  <c r="M304" i="11" s="1"/>
  <c r="J305" i="22"/>
  <c r="M305" i="11"/>
  <c r="J306" i="22"/>
  <c r="M306" i="11"/>
  <c r="J309" i="22"/>
  <c r="M310" i="11" s="1"/>
  <c r="J409" i="22"/>
  <c r="M409" i="11" s="1"/>
  <c r="J311" i="22"/>
  <c r="M312" i="11" s="1"/>
  <c r="J310" i="22"/>
  <c r="M311" i="11" s="1"/>
  <c r="J312" i="22"/>
  <c r="M313" i="11" s="1"/>
  <c r="J385" i="22"/>
  <c r="M385" i="11"/>
  <c r="J401" i="22"/>
  <c r="M401" i="11" s="1"/>
  <c r="J327" i="22"/>
  <c r="M328" i="11" s="1"/>
  <c r="J352" i="22"/>
  <c r="M353" i="11" s="1"/>
  <c r="J357" i="22"/>
  <c r="M358" i="11" s="1"/>
  <c r="J402" i="22"/>
  <c r="M402" i="11"/>
  <c r="J403" i="22"/>
  <c r="M403" i="11"/>
  <c r="J328" i="22"/>
  <c r="M329" i="11" s="1"/>
  <c r="J329" i="22"/>
  <c r="M330" i="11" s="1"/>
  <c r="J330" i="22"/>
  <c r="M331" i="11" s="1"/>
  <c r="J334" i="22"/>
  <c r="M335" i="11" s="1"/>
  <c r="J387" i="22"/>
  <c r="M387" i="11" s="1"/>
  <c r="J333" i="22"/>
  <c r="M334" i="11"/>
  <c r="J331" i="22"/>
  <c r="M332" i="11" s="1"/>
  <c r="J332" i="22"/>
  <c r="M333" i="11" s="1"/>
  <c r="J335" i="22"/>
  <c r="M336" i="11" s="1"/>
  <c r="J336" i="22"/>
  <c r="M337" i="11" s="1"/>
  <c r="J373" i="22"/>
  <c r="M373" i="11"/>
  <c r="J374" i="22"/>
  <c r="M374" i="11"/>
  <c r="J377" i="22"/>
  <c r="M377" i="11" s="1"/>
  <c r="J406" i="22"/>
  <c r="M406" i="11" s="1"/>
  <c r="J370" i="22"/>
  <c r="M371" i="11" s="1"/>
  <c r="J363" i="22"/>
  <c r="M364" i="11" s="1"/>
  <c r="J353" i="22"/>
  <c r="M354" i="11" s="1"/>
  <c r="J358" i="22"/>
  <c r="M359" i="11"/>
  <c r="J405" i="22"/>
  <c r="M405" i="11" s="1"/>
  <c r="J404" i="22"/>
  <c r="M404" i="11" s="1"/>
  <c r="J364" i="22"/>
  <c r="M365" i="11" s="1"/>
  <c r="J371" i="22"/>
  <c r="M372" i="11" s="1"/>
  <c r="J381" i="22"/>
  <c r="M381" i="11"/>
  <c r="J382" i="22"/>
  <c r="M382" i="11"/>
  <c r="J413" i="22"/>
  <c r="M413" i="11" s="1"/>
  <c r="J388" i="22"/>
  <c r="M388" i="11" s="1"/>
  <c r="J414" i="22"/>
  <c r="M414" i="11" s="1"/>
  <c r="J63" i="22"/>
  <c r="M62" i="11" s="1"/>
  <c r="C417" i="12"/>
  <c r="J242" i="22"/>
  <c r="M242" i="11" s="1"/>
  <c r="J63" i="12"/>
  <c r="L62" i="11" s="1"/>
  <c r="C415" i="12"/>
  <c r="J92" i="17"/>
  <c r="I91" i="11" s="1"/>
  <c r="J46" i="16"/>
  <c r="H45" i="11" s="1"/>
  <c r="D415" i="18"/>
  <c r="J415" i="18" s="1"/>
  <c r="J417" i="13"/>
  <c r="E417" i="11"/>
  <c r="D415" i="16"/>
  <c r="J415" i="16" s="1"/>
  <c r="D417" i="18"/>
  <c r="Q417" i="29"/>
  <c r="S417" i="11" s="1"/>
  <c r="D416" i="13"/>
  <c r="I416" i="13"/>
  <c r="C416" i="13"/>
  <c r="J416" i="13"/>
  <c r="E415" i="11"/>
  <c r="G416" i="13"/>
  <c r="H416" i="13"/>
  <c r="F416" i="13"/>
  <c r="E416" i="13"/>
  <c r="J415" i="14"/>
  <c r="C416" i="14" s="1"/>
  <c r="J415" i="15"/>
  <c r="D416" i="15" s="1"/>
  <c r="J417" i="16"/>
  <c r="H417" i="11" s="1"/>
  <c r="D417" i="17"/>
  <c r="J46" i="17"/>
  <c r="I415" i="18"/>
  <c r="I417" i="18"/>
  <c r="D415" i="19"/>
  <c r="J415" i="19" s="1"/>
  <c r="J92" i="19"/>
  <c r="K91" i="11" s="1"/>
  <c r="J168" i="19"/>
  <c r="J366" i="22"/>
  <c r="M367" i="11"/>
  <c r="H417" i="22"/>
  <c r="J417" i="23"/>
  <c r="N417" i="11" s="1"/>
  <c r="J415" i="23"/>
  <c r="G416" i="23" s="1"/>
  <c r="F416" i="23"/>
  <c r="J415" i="24"/>
  <c r="F416" i="24" s="1"/>
  <c r="J416" i="24"/>
  <c r="J415" i="28"/>
  <c r="G416" i="28"/>
  <c r="Q415" i="30"/>
  <c r="G416" i="30" s="1"/>
  <c r="T5" i="11"/>
  <c r="I45" i="11"/>
  <c r="K166" i="11"/>
  <c r="E416" i="28"/>
  <c r="J416" i="28"/>
  <c r="D416" i="28"/>
  <c r="Q415" i="11"/>
  <c r="I416" i="28"/>
  <c r="F416" i="28"/>
  <c r="U397" i="11"/>
  <c r="U257" i="11"/>
  <c r="U233" i="11"/>
  <c r="U229" i="11"/>
  <c r="U411" i="11"/>
  <c r="U218" i="11"/>
  <c r="U177" i="11"/>
  <c r="U136" i="11"/>
  <c r="U117" i="11"/>
  <c r="U109" i="11"/>
  <c r="U81" i="11"/>
  <c r="U186" i="11"/>
  <c r="U149" i="11"/>
  <c r="U62" i="11"/>
  <c r="U390" i="11"/>
  <c r="U331" i="11"/>
  <c r="U315" i="11"/>
  <c r="U294" i="11"/>
  <c r="U290" i="11"/>
  <c r="U286" i="11"/>
  <c r="U274" i="11"/>
  <c r="U254" i="11"/>
  <c r="U230" i="11"/>
  <c r="U222" i="11"/>
  <c r="U214" i="11"/>
  <c r="U206" i="11"/>
  <c r="U202" i="11"/>
  <c r="U198" i="11"/>
  <c r="U193" i="11"/>
  <c r="U189" i="11"/>
  <c r="U185" i="11"/>
  <c r="U181" i="11"/>
  <c r="U173" i="11"/>
  <c r="U168" i="11"/>
  <c r="U164" i="11"/>
  <c r="U156" i="11"/>
  <c r="U152" i="11"/>
  <c r="U148" i="11"/>
  <c r="U144" i="11"/>
  <c r="U140" i="11"/>
  <c r="U132" i="11"/>
  <c r="U128" i="11"/>
  <c r="U121" i="11"/>
  <c r="U113" i="11"/>
  <c r="U101" i="11"/>
  <c r="U97" i="11"/>
  <c r="U89" i="11"/>
  <c r="U85" i="11"/>
  <c r="U77" i="11"/>
  <c r="U73" i="11"/>
  <c r="U69" i="11"/>
  <c r="U65" i="11"/>
  <c r="U61" i="11"/>
  <c r="U57" i="11"/>
  <c r="U53" i="11"/>
  <c r="U49" i="11"/>
  <c r="U45" i="11"/>
  <c r="U41" i="11"/>
  <c r="U37" i="11"/>
  <c r="U33" i="11"/>
  <c r="U29" i="11"/>
  <c r="U25" i="11"/>
  <c r="U21" i="11"/>
  <c r="U17" i="11"/>
  <c r="U13" i="11"/>
  <c r="U9" i="11"/>
  <c r="U393" i="11"/>
  <c r="U385" i="11"/>
  <c r="U366" i="11"/>
  <c r="U362" i="11"/>
  <c r="U342" i="11"/>
  <c r="U338" i="11"/>
  <c r="U314" i="11"/>
  <c r="U301" i="11"/>
  <c r="U293" i="11"/>
  <c r="U289" i="11"/>
  <c r="U285" i="11"/>
  <c r="U281" i="11"/>
  <c r="U273" i="11"/>
  <c r="U269" i="11"/>
  <c r="U265" i="11"/>
  <c r="U261" i="11"/>
  <c r="U237" i="11"/>
  <c r="U225" i="11"/>
  <c r="U221" i="11"/>
  <c r="U217" i="11"/>
  <c r="U205" i="11"/>
  <c r="U201" i="11"/>
  <c r="U192" i="11"/>
  <c r="U184" i="11"/>
  <c r="U180" i="11"/>
  <c r="U176" i="11"/>
  <c r="U167" i="11"/>
  <c r="U159" i="11"/>
  <c r="U151" i="11"/>
  <c r="U139" i="11"/>
  <c r="U135" i="11"/>
  <c r="U131" i="11"/>
  <c r="U127" i="11"/>
  <c r="U120" i="11"/>
  <c r="U116" i="11"/>
  <c r="U112" i="11"/>
  <c r="U108" i="11"/>
  <c r="U104" i="11"/>
  <c r="U100" i="11"/>
  <c r="U96" i="11"/>
  <c r="U92" i="11"/>
  <c r="U88" i="11"/>
  <c r="U84" i="11"/>
  <c r="U80" i="11"/>
  <c r="U72" i="11"/>
  <c r="U68" i="11"/>
  <c r="U64" i="11"/>
  <c r="U60" i="11"/>
  <c r="U56" i="11"/>
  <c r="U52" i="11"/>
  <c r="U48" i="11"/>
  <c r="U44" i="11"/>
  <c r="U40" i="11"/>
  <c r="U36" i="11"/>
  <c r="U32" i="11"/>
  <c r="U28" i="11"/>
  <c r="U24" i="11"/>
  <c r="U20" i="11"/>
  <c r="U16" i="11"/>
  <c r="U12" i="11"/>
  <c r="U8" i="11"/>
  <c r="U353" i="11"/>
  <c r="U325" i="11"/>
  <c r="U309" i="11"/>
  <c r="U292" i="11"/>
  <c r="U284" i="11"/>
  <c r="U276" i="11"/>
  <c r="U264" i="11"/>
  <c r="U232" i="11"/>
  <c r="U212" i="11"/>
  <c r="U208" i="11"/>
  <c r="U204" i="11"/>
  <c r="U200" i="11"/>
  <c r="U195" i="11"/>
  <c r="U187" i="11"/>
  <c r="U183" i="11"/>
  <c r="U171" i="11"/>
  <c r="U162" i="11"/>
  <c r="U158" i="11"/>
  <c r="U154" i="11"/>
  <c r="U146" i="11"/>
  <c r="U138" i="11"/>
  <c r="U134" i="11"/>
  <c r="U126" i="11"/>
  <c r="U123" i="11"/>
  <c r="U119" i="11"/>
  <c r="U115" i="11"/>
  <c r="U111" i="11"/>
  <c r="U107" i="11"/>
  <c r="U103" i="11"/>
  <c r="U99" i="11"/>
  <c r="U95" i="11"/>
  <c r="U91" i="11"/>
  <c r="U87" i="11"/>
  <c r="U83" i="11"/>
  <c r="U79" i="11"/>
  <c r="U75" i="11"/>
  <c r="U67" i="11"/>
  <c r="U63" i="11"/>
  <c r="U59" i="11"/>
  <c r="U55" i="11"/>
  <c r="U51" i="11"/>
  <c r="U43" i="11"/>
  <c r="U39" i="11"/>
  <c r="U35" i="11"/>
  <c r="U31" i="11"/>
  <c r="U27" i="11"/>
  <c r="U23" i="11"/>
  <c r="U19" i="11"/>
  <c r="U15" i="11"/>
  <c r="U11" i="11"/>
  <c r="U7" i="11"/>
  <c r="U403" i="11"/>
  <c r="U364" i="11"/>
  <c r="U360" i="11"/>
  <c r="U340" i="11"/>
  <c r="U328" i="11"/>
  <c r="U324" i="11"/>
  <c r="U320" i="11"/>
  <c r="U231" i="11"/>
  <c r="U227" i="11"/>
  <c r="U219" i="11"/>
  <c r="U207" i="11"/>
  <c r="U199" i="11"/>
  <c r="U194" i="11"/>
  <c r="U182" i="11"/>
  <c r="U178" i="11"/>
  <c r="U169" i="11"/>
  <c r="U153" i="11"/>
  <c r="U141" i="11"/>
  <c r="U137" i="11"/>
  <c r="U129" i="11"/>
  <c r="U122" i="11"/>
  <c r="U118" i="11"/>
  <c r="U110" i="11"/>
  <c r="U106" i="11"/>
  <c r="U102" i="11"/>
  <c r="U98" i="11"/>
  <c r="U94" i="11"/>
  <c r="U82" i="11"/>
  <c r="U78" i="11"/>
  <c r="U66" i="11"/>
  <c r="U58" i="11"/>
  <c r="U50" i="11"/>
  <c r="U46" i="11"/>
  <c r="U42" i="11"/>
  <c r="U38" i="11"/>
  <c r="U34" i="11"/>
  <c r="U30" i="11"/>
  <c r="U26" i="11"/>
  <c r="U22" i="11"/>
  <c r="U18" i="11"/>
  <c r="U14" i="11"/>
  <c r="U10" i="11"/>
  <c r="U6" i="11"/>
  <c r="Q417" i="33"/>
  <c r="W417" i="11" s="1"/>
  <c r="Q415" i="33"/>
  <c r="I416" i="33" s="1"/>
  <c r="M416" i="33"/>
  <c r="C416" i="33"/>
  <c r="C416" i="28"/>
  <c r="H416" i="28"/>
  <c r="F416" i="33"/>
  <c r="R66" i="11"/>
  <c r="R318" i="11"/>
  <c r="R265" i="11"/>
  <c r="R397" i="11"/>
  <c r="R277" i="11"/>
  <c r="R6" i="11"/>
  <c r="R44" i="11"/>
  <c r="R82" i="11"/>
  <c r="R101" i="11"/>
  <c r="R156" i="11"/>
  <c r="R395" i="11"/>
  <c r="R207" i="11"/>
  <c r="R215" i="11"/>
  <c r="R258" i="11"/>
  <c r="R362" i="11"/>
  <c r="R342" i="11"/>
  <c r="R393" i="11"/>
  <c r="R401" i="11"/>
  <c r="R413" i="11"/>
  <c r="R15" i="11"/>
  <c r="R269" i="11"/>
  <c r="R28" i="11"/>
  <c r="R49" i="11"/>
  <c r="R57" i="11"/>
  <c r="R64" i="11"/>
  <c r="R144" i="11"/>
  <c r="R151" i="11"/>
  <c r="R178" i="11"/>
  <c r="R182" i="11"/>
  <c r="R216" i="11"/>
  <c r="R227" i="11"/>
  <c r="R291" i="11"/>
  <c r="R312" i="11"/>
  <c r="R8" i="11"/>
  <c r="R186" i="11"/>
  <c r="R16" i="11"/>
  <c r="R20" i="11"/>
  <c r="R123" i="11"/>
  <c r="R130" i="11"/>
  <c r="R134" i="11"/>
  <c r="R154" i="11"/>
  <c r="R284" i="11"/>
  <c r="R292" i="11"/>
  <c r="R324" i="11"/>
  <c r="R363" i="11"/>
  <c r="R386" i="11"/>
  <c r="R398" i="11"/>
  <c r="R402" i="11"/>
  <c r="R410" i="11"/>
  <c r="R414" i="11"/>
  <c r="R36" i="11"/>
  <c r="R39" i="11"/>
  <c r="R43" i="11"/>
  <c r="R46" i="11"/>
  <c r="R54" i="11"/>
  <c r="R68" i="11"/>
  <c r="R72" i="11"/>
  <c r="R76" i="11"/>
  <c r="R87" i="11"/>
  <c r="R91" i="11"/>
  <c r="R95" i="11"/>
  <c r="R98" i="11"/>
  <c r="R102" i="11"/>
  <c r="R110" i="11"/>
  <c r="R114" i="11"/>
  <c r="R118" i="11"/>
  <c r="R121" i="11"/>
  <c r="R132" i="11"/>
  <c r="R136" i="11"/>
  <c r="R143" i="11"/>
  <c r="R146" i="11"/>
  <c r="R155" i="11"/>
  <c r="R158" i="11"/>
  <c r="R162" i="11"/>
  <c r="R171" i="11"/>
  <c r="R175" i="11"/>
  <c r="R179" i="11"/>
  <c r="R183" i="11"/>
  <c r="R187" i="11"/>
  <c r="R190" i="11"/>
  <c r="R198" i="11"/>
  <c r="R202" i="11"/>
  <c r="R205" i="11"/>
  <c r="R209" i="11"/>
  <c r="R213" i="11"/>
  <c r="R224" i="11"/>
  <c r="R228" i="11"/>
  <c r="R232" i="11"/>
  <c r="R236" i="11"/>
  <c r="R240" i="11"/>
  <c r="R244" i="11"/>
  <c r="R248" i="11"/>
  <c r="R267" i="11"/>
  <c r="R271" i="11"/>
  <c r="R278" i="11"/>
  <c r="R282" i="11"/>
  <c r="R289" i="11"/>
  <c r="R293" i="11"/>
  <c r="R299" i="11"/>
  <c r="R304" i="11"/>
  <c r="R309" i="11"/>
  <c r="R317" i="11"/>
  <c r="R321" i="11"/>
  <c r="R328" i="11"/>
  <c r="R332" i="11"/>
  <c r="R360" i="11"/>
  <c r="R364" i="11"/>
  <c r="R340" i="11"/>
  <c r="R344" i="11"/>
  <c r="R352" i="11"/>
  <c r="R356" i="11"/>
  <c r="R368" i="11"/>
  <c r="R372" i="11"/>
  <c r="R375" i="11"/>
  <c r="R379" i="11"/>
  <c r="R383" i="11"/>
  <c r="R387" i="11"/>
  <c r="R391" i="11"/>
  <c r="R407" i="11"/>
  <c r="R327" i="11"/>
  <c r="R331" i="11"/>
  <c r="R359" i="11"/>
  <c r="R5" i="11"/>
  <c r="R11" i="11"/>
  <c r="R21" i="11"/>
  <c r="R27" i="11"/>
  <c r="R33" i="11"/>
  <c r="R37" i="11"/>
  <c r="R47" i="11"/>
  <c r="R51" i="11"/>
  <c r="R55" i="11"/>
  <c r="R59" i="11"/>
  <c r="R63" i="11"/>
  <c r="R69" i="11"/>
  <c r="R73" i="11"/>
  <c r="R80" i="11"/>
  <c r="R84" i="11"/>
  <c r="R92" i="11"/>
  <c r="R99" i="11"/>
  <c r="R103" i="11"/>
  <c r="R107" i="11"/>
  <c r="R111" i="11"/>
  <c r="R115" i="11"/>
  <c r="R122" i="11"/>
  <c r="R125" i="11"/>
  <c r="R129" i="11"/>
  <c r="R140" i="11"/>
  <c r="R147" i="11"/>
  <c r="R150" i="11"/>
  <c r="R153" i="11"/>
  <c r="R159" i="11"/>
  <c r="R163" i="11"/>
  <c r="R167" i="11"/>
  <c r="R172" i="11"/>
  <c r="R176" i="11"/>
  <c r="R184" i="11"/>
  <c r="R188" i="11"/>
  <c r="R199" i="11"/>
  <c r="R203" i="11"/>
  <c r="R210" i="11"/>
  <c r="R214" i="11"/>
  <c r="R218" i="11"/>
  <c r="R229" i="11"/>
  <c r="R237" i="11"/>
  <c r="R241" i="11"/>
  <c r="R245" i="11"/>
  <c r="R249" i="11"/>
  <c r="R257" i="11"/>
  <c r="R261" i="11"/>
  <c r="R272" i="11"/>
  <c r="R275" i="11"/>
  <c r="R283" i="11"/>
  <c r="R286" i="11"/>
  <c r="R290" i="11"/>
  <c r="R294" i="11"/>
  <c r="R305" i="11"/>
  <c r="R310" i="11"/>
  <c r="R314" i="11"/>
  <c r="R322" i="11"/>
  <c r="R325" i="11"/>
  <c r="R361" i="11"/>
  <c r="R345" i="11"/>
  <c r="R349" i="11"/>
  <c r="R353" i="11"/>
  <c r="R357" i="11"/>
  <c r="R369" i="11"/>
  <c r="R376" i="11"/>
  <c r="R392" i="11"/>
  <c r="R396" i="11"/>
  <c r="R400" i="11"/>
  <c r="R404" i="11"/>
  <c r="R408" i="11"/>
  <c r="R412" i="11"/>
  <c r="G416" i="20"/>
  <c r="F416" i="20"/>
  <c r="J416" i="20"/>
  <c r="C415" i="11"/>
  <c r="I416" i="20"/>
  <c r="E416" i="20"/>
  <c r="C416" i="20"/>
  <c r="R415" i="11"/>
  <c r="J416" i="27"/>
  <c r="G416" i="27"/>
  <c r="F416" i="27"/>
  <c r="D416" i="27"/>
  <c r="H416" i="27"/>
  <c r="C416" i="27"/>
  <c r="I416" i="27"/>
  <c r="E416" i="27"/>
  <c r="I415" i="22"/>
  <c r="J337" i="22"/>
  <c r="M338" i="11" s="1"/>
  <c r="D415" i="22"/>
  <c r="D417" i="12"/>
  <c r="J417" i="24"/>
  <c r="O417" i="11" s="1"/>
  <c r="J69" i="12"/>
  <c r="L68" i="11" s="1"/>
  <c r="I417" i="22"/>
  <c r="J417" i="25"/>
  <c r="P417" i="11" s="1"/>
  <c r="D416" i="20"/>
  <c r="E416" i="15"/>
  <c r="D417" i="19"/>
  <c r="D417" i="16"/>
  <c r="I415" i="17"/>
  <c r="J341" i="17"/>
  <c r="I342" i="11"/>
  <c r="X169" i="11"/>
  <c r="X122" i="11"/>
  <c r="X133" i="11"/>
  <c r="X12" i="11"/>
  <c r="X190" i="11"/>
  <c r="X125" i="11"/>
  <c r="X395" i="11"/>
  <c r="X308" i="11"/>
  <c r="X7" i="11"/>
  <c r="X312" i="11"/>
  <c r="X33" i="11"/>
  <c r="X259" i="11"/>
  <c r="X106" i="11"/>
  <c r="X110" i="11"/>
  <c r="X77" i="11"/>
  <c r="X107" i="11"/>
  <c r="X38" i="11"/>
  <c r="X63" i="11"/>
  <c r="X158" i="11"/>
  <c r="X99" i="11"/>
  <c r="X183" i="11"/>
  <c r="X17" i="11"/>
  <c r="X75" i="11"/>
  <c r="X113" i="11"/>
  <c r="X159" i="11"/>
  <c r="X387" i="11"/>
  <c r="X187" i="11"/>
  <c r="X111" i="11"/>
  <c r="X95" i="11"/>
  <c r="X267" i="11"/>
  <c r="X10" i="11"/>
  <c r="X104" i="11"/>
  <c r="X26" i="11"/>
  <c r="X69" i="11"/>
  <c r="X132" i="11"/>
  <c r="X162" i="11"/>
  <c r="X198" i="11"/>
  <c r="X222" i="11"/>
  <c r="X281" i="11"/>
  <c r="X352" i="11"/>
  <c r="X29" i="11"/>
  <c r="X98" i="11"/>
  <c r="X184" i="11"/>
  <c r="X284" i="11"/>
  <c r="X21" i="11"/>
  <c r="X115" i="11"/>
  <c r="X153" i="11"/>
  <c r="X206" i="11"/>
  <c r="X78" i="11"/>
  <c r="X274" i="11"/>
  <c r="X58" i="11"/>
  <c r="X340" i="11"/>
  <c r="X360" i="11"/>
  <c r="X50" i="11"/>
  <c r="X403" i="11"/>
  <c r="X195" i="11"/>
  <c r="X88" i="11"/>
  <c r="X103" i="11"/>
  <c r="X276" i="11"/>
  <c r="X324" i="11"/>
  <c r="X364" i="11"/>
  <c r="X57" i="11"/>
  <c r="X390" i="11"/>
  <c r="X82" i="11"/>
  <c r="X118" i="11"/>
  <c r="X70" i="11"/>
  <c r="X165" i="11"/>
  <c r="X74" i="11"/>
  <c r="X90" i="11"/>
  <c r="X157" i="11"/>
  <c r="X215" i="11"/>
  <c r="X399" i="11"/>
  <c r="X20" i="11"/>
  <c r="X61" i="11"/>
  <c r="X299" i="11"/>
  <c r="X56" i="11"/>
  <c r="X145" i="11"/>
  <c r="X39" i="11"/>
  <c r="X203" i="11"/>
  <c r="X22" i="11"/>
  <c r="X129" i="11"/>
  <c r="X235" i="11"/>
  <c r="X13" i="11"/>
  <c r="X137" i="11"/>
  <c r="X116" i="11"/>
  <c r="X46" i="11"/>
  <c r="X291" i="11"/>
  <c r="X134" i="11"/>
  <c r="X41" i="11"/>
  <c r="X279" i="11"/>
  <c r="X348" i="11"/>
  <c r="X23" i="11"/>
  <c r="X96" i="11"/>
  <c r="X148" i="11"/>
  <c r="X185" i="11"/>
  <c r="X303" i="11"/>
  <c r="X173" i="11"/>
  <c r="X232" i="11"/>
  <c r="X65" i="11"/>
  <c r="X212" i="11"/>
  <c r="X383" i="11"/>
  <c r="X27" i="11"/>
  <c r="X227" i="11"/>
  <c r="X40" i="11"/>
  <c r="X146" i="11"/>
  <c r="X181" i="11"/>
  <c r="X205" i="11"/>
  <c r="X231" i="11"/>
  <c r="X264" i="11"/>
  <c r="X31" i="11"/>
  <c r="X167" i="11"/>
  <c r="X225" i="11"/>
  <c r="X356" i="11"/>
  <c r="X97" i="11"/>
  <c r="X141" i="11"/>
  <c r="X199" i="11"/>
  <c r="X320" i="11"/>
  <c r="X294" i="11"/>
  <c r="X178" i="11"/>
  <c r="X221" i="11"/>
  <c r="X144" i="11"/>
  <c r="X328" i="11"/>
  <c r="X73" i="11"/>
  <c r="X219" i="11"/>
  <c r="X411" i="11"/>
  <c r="X92" i="11"/>
  <c r="X200" i="11"/>
  <c r="X290" i="11"/>
  <c r="X353" i="11"/>
  <c r="X121" i="11"/>
  <c r="X102" i="11"/>
  <c r="X59" i="11"/>
  <c r="X14" i="11"/>
  <c r="X18" i="11"/>
  <c r="X194" i="11"/>
  <c r="X30" i="11"/>
  <c r="X223" i="11"/>
  <c r="X295" i="11"/>
  <c r="X379" i="11"/>
  <c r="X114" i="11"/>
  <c r="X287" i="11"/>
  <c r="X80" i="11"/>
  <c r="X174" i="11"/>
  <c r="X62" i="11"/>
  <c r="X48" i="11"/>
  <c r="X37" i="11"/>
  <c r="X53" i="11"/>
  <c r="X135" i="11"/>
  <c r="X67" i="11"/>
  <c r="X161" i="11"/>
  <c r="X255" i="11"/>
  <c r="X117" i="11"/>
  <c r="X42" i="11"/>
  <c r="X32" i="11"/>
  <c r="X332" i="11"/>
  <c r="X368" i="11"/>
  <c r="X34" i="11"/>
  <c r="X105" i="11"/>
  <c r="X149" i="11"/>
  <c r="X271" i="11"/>
  <c r="X316" i="11"/>
  <c r="X372" i="11"/>
  <c r="X186" i="11"/>
  <c r="X51" i="11"/>
  <c r="X79" i="11"/>
  <c r="X237" i="11"/>
  <c r="X283" i="11"/>
  <c r="X101" i="11"/>
  <c r="X407" i="11"/>
  <c r="X15" i="11"/>
  <c r="X44" i="11"/>
  <c r="X127" i="11"/>
  <c r="X151" i="11"/>
  <c r="X182" i="11"/>
  <c r="X207" i="11"/>
  <c r="X273" i="11"/>
  <c r="X28" i="11"/>
  <c r="X66" i="11"/>
  <c r="X168" i="11"/>
  <c r="X275" i="11"/>
  <c r="X16" i="11"/>
  <c r="X100" i="11"/>
  <c r="X152" i="11"/>
  <c r="X204" i="11"/>
  <c r="X321" i="11"/>
  <c r="X254" i="11"/>
  <c r="X6" i="11"/>
  <c r="X292" i="11"/>
  <c r="X359" i="11"/>
  <c r="X363" i="11"/>
  <c r="X391" i="11"/>
  <c r="X314" i="11"/>
  <c r="X87" i="11"/>
  <c r="X94" i="11"/>
  <c r="X265" i="11"/>
  <c r="X315" i="11"/>
  <c r="X351" i="11"/>
  <c r="X309" i="11"/>
  <c r="X385" i="11"/>
  <c r="X313" i="11"/>
  <c r="Q415" i="34"/>
  <c r="M416" i="34" s="1"/>
  <c r="K416" i="34"/>
  <c r="Q417" i="34"/>
  <c r="X417" i="11" s="1"/>
  <c r="X11" i="11"/>
  <c r="L416" i="34"/>
  <c r="C416" i="34"/>
  <c r="X415" i="11"/>
  <c r="P416" i="34"/>
  <c r="D416" i="34"/>
  <c r="E416" i="34"/>
  <c r="H416" i="34"/>
  <c r="U80" i="29"/>
  <c r="U96" i="29"/>
  <c r="U88" i="29"/>
  <c r="U104" i="29"/>
  <c r="U89" i="30"/>
  <c r="U105" i="30"/>
  <c r="U121" i="30"/>
  <c r="U137" i="30"/>
  <c r="U153" i="30"/>
  <c r="U169" i="30"/>
  <c r="U365" i="30"/>
  <c r="U397" i="30"/>
  <c r="U413" i="30"/>
  <c r="U377" i="30"/>
  <c r="U385" i="30"/>
  <c r="U401" i="30"/>
  <c r="U81" i="30"/>
  <c r="U97" i="30"/>
  <c r="U113" i="30"/>
  <c r="U129" i="30"/>
  <c r="U145" i="30"/>
  <c r="U161" i="30"/>
  <c r="U357" i="30"/>
  <c r="U389" i="30"/>
  <c r="U405" i="30"/>
  <c r="U83" i="31"/>
  <c r="U99" i="31"/>
  <c r="U107" i="31"/>
  <c r="U119" i="31"/>
  <c r="U191" i="31"/>
  <c r="U235" i="31"/>
  <c r="U259" i="31"/>
  <c r="U267" i="31"/>
  <c r="U283" i="31"/>
  <c r="U299" i="31"/>
  <c r="U315" i="31"/>
  <c r="U331" i="31"/>
  <c r="U347" i="31"/>
  <c r="U363" i="31"/>
  <c r="U379" i="31"/>
  <c r="U395" i="31"/>
  <c r="U411" i="31"/>
  <c r="U227" i="31"/>
  <c r="U239" i="31"/>
  <c r="U251" i="31"/>
  <c r="U271" i="31"/>
  <c r="U287" i="31"/>
  <c r="U303" i="31"/>
  <c r="U319" i="31"/>
  <c r="U335" i="31"/>
  <c r="U351" i="31"/>
  <c r="U367" i="31"/>
  <c r="U383" i="31"/>
  <c r="U399" i="31"/>
  <c r="U91" i="31"/>
  <c r="U103" i="31"/>
  <c r="U111" i="31"/>
  <c r="U183" i="31"/>
  <c r="U243" i="31"/>
  <c r="U263" i="31"/>
  <c r="U275" i="31"/>
  <c r="U291" i="31"/>
  <c r="U307" i="31"/>
  <c r="U323" i="31"/>
  <c r="U339" i="31"/>
  <c r="U355" i="31"/>
  <c r="U371" i="31"/>
  <c r="U387" i="31"/>
  <c r="U403" i="31"/>
  <c r="U85" i="32"/>
  <c r="U101" i="32"/>
  <c r="U117" i="32"/>
  <c r="U133" i="32"/>
  <c r="U149" i="32"/>
  <c r="U193" i="32"/>
  <c r="U209" i="32"/>
  <c r="U225" i="32"/>
  <c r="U241" i="32"/>
  <c r="U249" i="32"/>
  <c r="U257" i="32"/>
  <c r="U265" i="32"/>
  <c r="U273" i="32"/>
  <c r="U281" i="32"/>
  <c r="U289" i="32"/>
  <c r="U297" i="32"/>
  <c r="U305" i="32"/>
  <c r="U313" i="32"/>
  <c r="U321" i="32"/>
  <c r="U329" i="32"/>
  <c r="U337" i="32"/>
  <c r="U345" i="32"/>
  <c r="U77" i="32"/>
  <c r="U93" i="32"/>
  <c r="U109" i="32"/>
  <c r="U125" i="32"/>
  <c r="U141" i="32"/>
  <c r="U201" i="32"/>
  <c r="U217" i="32"/>
  <c r="U233" i="32"/>
  <c r="U245" i="32"/>
  <c r="U253" i="32"/>
  <c r="U261" i="32"/>
  <c r="U269" i="32"/>
  <c r="U277" i="32"/>
  <c r="U285" i="32"/>
  <c r="U293" i="32"/>
  <c r="U301" i="32"/>
  <c r="U309" i="32"/>
  <c r="U317" i="32"/>
  <c r="U325" i="32"/>
  <c r="U333" i="32"/>
  <c r="U341" i="32"/>
  <c r="U85" i="33"/>
  <c r="U93" i="33"/>
  <c r="U101" i="33"/>
  <c r="U109" i="33"/>
  <c r="U117" i="33"/>
  <c r="U125" i="33"/>
  <c r="U133" i="33"/>
  <c r="U141" i="33"/>
  <c r="U149" i="33"/>
  <c r="U157" i="33"/>
  <c r="U165" i="33"/>
  <c r="U173" i="33"/>
  <c r="U181" i="33"/>
  <c r="U189" i="33"/>
  <c r="U197" i="33"/>
  <c r="U205" i="33"/>
  <c r="U213" i="33"/>
  <c r="U221" i="33"/>
  <c r="U229" i="33"/>
  <c r="U237" i="33"/>
  <c r="U245" i="33"/>
  <c r="U253" i="33"/>
  <c r="U261" i="33"/>
  <c r="U269" i="33"/>
  <c r="U277" i="33"/>
  <c r="U285" i="33"/>
  <c r="U293" i="33"/>
  <c r="U301" i="33"/>
  <c r="U309" i="33"/>
  <c r="U317" i="33"/>
  <c r="U325" i="33"/>
  <c r="U333" i="33"/>
  <c r="U341" i="33"/>
  <c r="U349" i="33"/>
  <c r="U357" i="33"/>
  <c r="U365" i="33"/>
  <c r="U373" i="33"/>
  <c r="U381" i="33"/>
  <c r="U389" i="33"/>
  <c r="U397" i="33"/>
  <c r="U405" i="33"/>
  <c r="U413" i="33"/>
  <c r="U81" i="33"/>
  <c r="U89" i="33"/>
  <c r="U97" i="33"/>
  <c r="U105" i="33"/>
  <c r="U113" i="33"/>
  <c r="U121" i="33"/>
  <c r="U129" i="33"/>
  <c r="U137" i="33"/>
  <c r="U145" i="33"/>
  <c r="U153" i="33"/>
  <c r="U161" i="33"/>
  <c r="U169" i="33"/>
  <c r="U177" i="33"/>
  <c r="U185" i="33"/>
  <c r="U193" i="33"/>
  <c r="U201" i="33"/>
  <c r="U209" i="33"/>
  <c r="U217" i="33"/>
  <c r="U225" i="33"/>
  <c r="U233" i="33"/>
  <c r="U241" i="33"/>
  <c r="U249" i="33"/>
  <c r="U257" i="33"/>
  <c r="U265" i="33"/>
  <c r="U273" i="33"/>
  <c r="U281" i="33"/>
  <c r="U289" i="33"/>
  <c r="U297" i="33"/>
  <c r="U305" i="33"/>
  <c r="U313" i="33"/>
  <c r="U321" i="33"/>
  <c r="U329" i="33"/>
  <c r="U337" i="33"/>
  <c r="U345" i="33"/>
  <c r="U353" i="33"/>
  <c r="U361" i="33"/>
  <c r="U369" i="33"/>
  <c r="U377" i="33"/>
  <c r="U385" i="33"/>
  <c r="U393" i="33"/>
  <c r="U401" i="33"/>
  <c r="U409" i="33"/>
  <c r="U81" i="34"/>
  <c r="U97" i="34"/>
  <c r="U113" i="34"/>
  <c r="U129" i="34"/>
  <c r="U145" i="34"/>
  <c r="U161" i="34"/>
  <c r="U177" i="34"/>
  <c r="U193" i="34"/>
  <c r="U209" i="34"/>
  <c r="U225" i="34"/>
  <c r="U241" i="34"/>
  <c r="U257" i="34"/>
  <c r="U273" i="34"/>
  <c r="U289" i="34"/>
  <c r="U305" i="34"/>
  <c r="U321" i="34"/>
  <c r="U337" i="34"/>
  <c r="U353" i="34"/>
  <c r="U369" i="34"/>
  <c r="U385" i="34"/>
  <c r="U401" i="34"/>
  <c r="U89" i="34"/>
  <c r="U105" i="34"/>
  <c r="U121" i="34"/>
  <c r="U137" i="34"/>
  <c r="U153" i="34"/>
  <c r="U169" i="34"/>
  <c r="U185" i="34"/>
  <c r="U201" i="34"/>
  <c r="U217" i="34"/>
  <c r="U233" i="34"/>
  <c r="U249" i="34"/>
  <c r="U265" i="34"/>
  <c r="U281" i="34"/>
  <c r="U297" i="34"/>
  <c r="U313" i="34"/>
  <c r="U329" i="34"/>
  <c r="U345" i="34"/>
  <c r="U361" i="34"/>
  <c r="U377" i="34"/>
  <c r="U393" i="34"/>
  <c r="U409" i="34"/>
  <c r="U334" i="35"/>
  <c r="U318" i="35"/>
  <c r="U338" i="35"/>
  <c r="U322" i="35"/>
  <c r="U410" i="36"/>
  <c r="U92" i="36"/>
  <c r="U88" i="36"/>
  <c r="U84" i="36"/>
  <c r="U80" i="36"/>
  <c r="U313" i="36"/>
  <c r="U321" i="36"/>
  <c r="U329" i="36"/>
  <c r="U384" i="36"/>
  <c r="U294" i="36"/>
  <c r="U253" i="36"/>
  <c r="U265" i="36"/>
  <c r="U269" i="36"/>
  <c r="U289" i="36"/>
  <c r="U260" i="36"/>
  <c r="U280" i="36"/>
  <c r="U300" i="36"/>
  <c r="U359" i="36"/>
  <c r="U394" i="36"/>
  <c r="U319" i="36"/>
  <c r="U373" i="36"/>
  <c r="U181" i="36"/>
  <c r="U248" i="36"/>
  <c r="U33" i="36"/>
  <c r="U101" i="36"/>
  <c r="U232" i="36"/>
  <c r="U256" i="36"/>
  <c r="U341" i="36"/>
  <c r="U361" i="36"/>
  <c r="U209" i="36"/>
  <c r="U285" i="36"/>
  <c r="U233" i="36"/>
  <c r="U261" i="36"/>
  <c r="U257" i="36"/>
  <c r="U49" i="36"/>
  <c r="U37" i="36"/>
  <c r="U375" i="36"/>
  <c r="U11" i="36"/>
  <c r="U19" i="36"/>
  <c r="U39" i="36"/>
  <c r="U55" i="36"/>
  <c r="U59" i="36"/>
  <c r="U87" i="36"/>
  <c r="U95" i="36"/>
  <c r="U119" i="36"/>
  <c r="U143" i="36"/>
  <c r="U159" i="36"/>
  <c r="U183" i="36"/>
  <c r="U211" i="36"/>
  <c r="U239" i="36"/>
  <c r="U275" i="36"/>
  <c r="U279" i="36"/>
  <c r="U287" i="36"/>
  <c r="U299" i="36"/>
  <c r="U320" i="36"/>
  <c r="U336" i="36"/>
  <c r="U344" i="36"/>
  <c r="U348" i="36"/>
  <c r="U368" i="36"/>
  <c r="U372" i="36"/>
  <c r="U376" i="36"/>
  <c r="U380" i="36"/>
  <c r="U388" i="36"/>
  <c r="U392" i="36"/>
  <c r="U400" i="36"/>
  <c r="U404" i="36"/>
  <c r="U131" i="36"/>
  <c r="U223" i="36"/>
  <c r="U259" i="36"/>
  <c r="U267" i="36"/>
  <c r="U324" i="36"/>
  <c r="U408" i="36"/>
  <c r="U412" i="36"/>
  <c r="U68" i="36"/>
  <c r="U208" i="36"/>
  <c r="U284" i="36"/>
  <c r="U409" i="36"/>
  <c r="U413" i="36"/>
  <c r="U5" i="36"/>
  <c r="U9" i="36"/>
  <c r="U13" i="36"/>
  <c r="U17" i="36"/>
  <c r="U21" i="36"/>
  <c r="U25" i="36"/>
  <c r="U198" i="36"/>
  <c r="U73" i="36"/>
  <c r="U74" i="36"/>
  <c r="U78" i="36"/>
  <c r="U86" i="36"/>
  <c r="U94" i="36"/>
  <c r="U98" i="36"/>
  <c r="U106" i="36"/>
  <c r="U110" i="36"/>
  <c r="U126" i="36"/>
  <c r="U186" i="36"/>
  <c r="U214" i="36"/>
  <c r="U218" i="36"/>
  <c r="U230" i="36"/>
  <c r="U234" i="36"/>
  <c r="U238" i="36"/>
  <c r="U242" i="36"/>
  <c r="U246" i="36"/>
  <c r="U250" i="36"/>
  <c r="U254" i="36"/>
  <c r="U258" i="36"/>
  <c r="U262" i="36"/>
  <c r="U270" i="36"/>
  <c r="U274" i="36"/>
  <c r="U278" i="36"/>
  <c r="U282" i="36"/>
  <c r="U286" i="36"/>
  <c r="U290" i="36"/>
  <c r="U331" i="36"/>
  <c r="U335" i="36"/>
  <c r="U351" i="36"/>
  <c r="U355" i="36"/>
  <c r="U7" i="36"/>
  <c r="U15" i="36"/>
  <c r="U23" i="36"/>
  <c r="U75" i="36"/>
  <c r="U79" i="36"/>
  <c r="U83" i="36"/>
  <c r="U91" i="36"/>
  <c r="U99" i="36"/>
  <c r="U123" i="36"/>
  <c r="U127" i="36"/>
  <c r="U139" i="36"/>
  <c r="U147" i="36"/>
  <c r="U151" i="36"/>
  <c r="U163" i="36"/>
  <c r="U187" i="36"/>
  <c r="U199" i="36"/>
  <c r="U203" i="36"/>
  <c r="U207" i="36"/>
  <c r="U215" i="36"/>
  <c r="U219" i="36"/>
  <c r="U227" i="36"/>
  <c r="U255" i="36"/>
  <c r="U263" i="36"/>
  <c r="U271" i="36"/>
  <c r="U283" i="36"/>
  <c r="U295" i="36"/>
  <c r="U303" i="36"/>
  <c r="U307" i="36"/>
  <c r="U312" i="36"/>
  <c r="U328" i="36"/>
  <c r="U332" i="36"/>
  <c r="U340" i="36"/>
  <c r="U364" i="36"/>
  <c r="U416" i="36"/>
  <c r="U8" i="36"/>
  <c r="U76" i="36"/>
  <c r="U96" i="36"/>
  <c r="U100" i="36"/>
  <c r="U104" i="36"/>
  <c r="U108" i="36"/>
  <c r="U112" i="36"/>
  <c r="U124" i="36"/>
  <c r="U164" i="36"/>
  <c r="U168" i="36"/>
  <c r="U172" i="36"/>
  <c r="U176" i="36"/>
  <c r="U184" i="36"/>
  <c r="U188" i="36"/>
  <c r="U192" i="36"/>
  <c r="U196" i="36"/>
  <c r="U212" i="36"/>
  <c r="U216" i="36"/>
  <c r="U220" i="36"/>
  <c r="U224" i="36"/>
  <c r="U252" i="36"/>
  <c r="U264" i="36"/>
  <c r="U268" i="36"/>
  <c r="U272" i="36"/>
  <c r="U276" i="36"/>
  <c r="U288" i="36"/>
  <c r="U292" i="36"/>
  <c r="U365" i="36"/>
  <c r="U369" i="36"/>
  <c r="U377" i="36"/>
  <c r="U389" i="36"/>
  <c r="U393" i="36"/>
  <c r="U397" i="36"/>
  <c r="U401" i="36"/>
  <c r="U405" i="36"/>
  <c r="T417" i="36"/>
  <c r="U77" i="36"/>
  <c r="U81" i="36"/>
  <c r="U85" i="36"/>
  <c r="U89" i="36"/>
  <c r="U93" i="36"/>
  <c r="U113" i="36"/>
  <c r="U117" i="36"/>
  <c r="U121" i="36"/>
  <c r="U125" i="36"/>
  <c r="U129" i="36"/>
  <c r="U137" i="36"/>
  <c r="U141" i="36"/>
  <c r="U145" i="36"/>
  <c r="U149" i="36"/>
  <c r="U153" i="36"/>
  <c r="U157" i="36"/>
  <c r="U161" i="36"/>
  <c r="U185" i="36"/>
  <c r="U189" i="36"/>
  <c r="U205" i="36"/>
  <c r="U213" i="36"/>
  <c r="U217" i="36"/>
  <c r="U221" i="36"/>
  <c r="U273" i="36"/>
  <c r="U277" i="36"/>
  <c r="U281" i="36"/>
  <c r="U350" i="36"/>
  <c r="U354" i="36"/>
  <c r="U358" i="36"/>
  <c r="U362" i="36"/>
  <c r="U366" i="36"/>
  <c r="U370" i="36"/>
  <c r="U374" i="36"/>
  <c r="U378" i="36"/>
  <c r="U382" i="36"/>
  <c r="U386" i="36"/>
  <c r="U390" i="36"/>
  <c r="U398" i="36"/>
  <c r="U402" i="36"/>
  <c r="U406" i="36"/>
  <c r="U414" i="36"/>
  <c r="U6" i="36"/>
  <c r="U10" i="36"/>
  <c r="U26" i="36"/>
  <c r="U30" i="36"/>
  <c r="U34" i="36"/>
  <c r="U38" i="36"/>
  <c r="U42" i="36"/>
  <c r="U46" i="36"/>
  <c r="U144" i="36"/>
  <c r="U22" i="36"/>
  <c r="U201" i="36"/>
  <c r="U308" i="36"/>
  <c r="U231" i="36"/>
  <c r="U235" i="36"/>
  <c r="U243" i="36"/>
  <c r="U228" i="36"/>
  <c r="U381" i="36"/>
  <c r="U158" i="36"/>
  <c r="U293" i="36"/>
  <c r="U297" i="36"/>
  <c r="U301" i="36"/>
  <c r="U305" i="36"/>
  <c r="U326" i="36"/>
  <c r="U342" i="36"/>
  <c r="U266" i="36"/>
  <c r="U27" i="36"/>
  <c r="U43" i="36"/>
  <c r="U47" i="36"/>
  <c r="U51" i="36"/>
  <c r="U63" i="36"/>
  <c r="U71" i="36"/>
  <c r="U114" i="36"/>
  <c r="U165" i="36"/>
  <c r="U169" i="36"/>
  <c r="U173" i="36"/>
  <c r="U200" i="36"/>
  <c r="U204" i="36"/>
  <c r="U247" i="36"/>
  <c r="U251" i="36"/>
  <c r="U12" i="36"/>
  <c r="U20" i="36"/>
  <c r="U24" i="36"/>
  <c r="U103" i="36"/>
  <c r="U111" i="36"/>
  <c r="U122" i="36"/>
  <c r="U134" i="36"/>
  <c r="U142" i="36"/>
  <c r="U146" i="36"/>
  <c r="U150" i="36"/>
  <c r="U154" i="36"/>
  <c r="U193" i="36"/>
  <c r="U197" i="36"/>
  <c r="U28" i="36"/>
  <c r="U32" i="36"/>
  <c r="U36" i="36"/>
  <c r="U40" i="36"/>
  <c r="U44" i="36"/>
  <c r="U48" i="36"/>
  <c r="U52" i="36"/>
  <c r="U56" i="36"/>
  <c r="U60" i="36"/>
  <c r="U64" i="36"/>
  <c r="U72" i="36"/>
  <c r="U115" i="36"/>
  <c r="U166" i="36"/>
  <c r="U178" i="36"/>
  <c r="U236" i="36"/>
  <c r="U240" i="36"/>
  <c r="U244" i="36"/>
  <c r="U352" i="36"/>
  <c r="U356" i="36"/>
  <c r="U360" i="36"/>
  <c r="U391" i="36"/>
  <c r="U190" i="36"/>
  <c r="U225" i="36"/>
  <c r="U296" i="36"/>
  <c r="U304" i="36"/>
  <c r="U309" i="36"/>
  <c r="U317" i="36"/>
  <c r="U333" i="36"/>
  <c r="U337" i="36"/>
  <c r="U345" i="36"/>
  <c r="U349" i="36"/>
  <c r="U29" i="36"/>
  <c r="U45" i="36"/>
  <c r="U53" i="36"/>
  <c r="U61" i="36"/>
  <c r="U69" i="36"/>
  <c r="U120" i="36"/>
  <c r="U135" i="36"/>
  <c r="U167" i="36"/>
  <c r="U171" i="36"/>
  <c r="U175" i="36"/>
  <c r="U179" i="36"/>
  <c r="U202" i="36"/>
  <c r="U237" i="36"/>
  <c r="U241" i="36"/>
  <c r="U245" i="36"/>
  <c r="U249" i="36"/>
  <c r="U353" i="36"/>
  <c r="U357" i="36"/>
  <c r="U396" i="36"/>
  <c r="U62" i="36"/>
  <c r="U14" i="36"/>
  <c r="U18" i="36"/>
  <c r="U109" i="36"/>
  <c r="U128" i="36"/>
  <c r="U132" i="36"/>
  <c r="U136" i="36"/>
  <c r="U140" i="36"/>
  <c r="U148" i="36"/>
  <c r="U156" i="36"/>
  <c r="U160" i="36"/>
  <c r="U191" i="36"/>
  <c r="U195" i="36"/>
  <c r="U310" i="36"/>
  <c r="U314" i="36"/>
  <c r="U322" i="36"/>
  <c r="U330" i="36"/>
  <c r="U334" i="36"/>
  <c r="U338" i="36"/>
  <c r="U346" i="36"/>
  <c r="U385" i="36"/>
  <c r="U31" i="36"/>
  <c r="U35" i="36"/>
  <c r="U82" i="36"/>
  <c r="U152" i="36"/>
  <c r="U316" i="36"/>
  <c r="U57" i="36"/>
  <c r="U107" i="36"/>
  <c r="U226" i="36"/>
  <c r="U65" i="36"/>
  <c r="U116" i="36"/>
  <c r="U325" i="36"/>
  <c r="U41" i="36"/>
  <c r="U180" i="36"/>
  <c r="U97" i="36"/>
  <c r="U155" i="36"/>
  <c r="U229" i="36"/>
  <c r="U318" i="36"/>
  <c r="U67" i="36"/>
  <c r="U133" i="36"/>
  <c r="U177" i="36"/>
  <c r="U16" i="36"/>
  <c r="U105" i="36"/>
  <c r="U130" i="36"/>
  <c r="U291" i="36"/>
  <c r="U298" i="36"/>
  <c r="U302" i="36"/>
  <c r="U138" i="36"/>
  <c r="U182" i="36"/>
  <c r="S417" i="36"/>
  <c r="U417" i="36" s="1"/>
  <c r="Q417" i="36"/>
  <c r="O418" i="36" s="1"/>
  <c r="Q419" i="36"/>
  <c r="Z417" i="11" s="1"/>
  <c r="Y95" i="11"/>
  <c r="Y264" i="11"/>
  <c r="Y36" i="11"/>
  <c r="Y60" i="11"/>
  <c r="Y108" i="11"/>
  <c r="Y120" i="11"/>
  <c r="Y180" i="11"/>
  <c r="Y205" i="11"/>
  <c r="U412" i="35"/>
  <c r="U406" i="35"/>
  <c r="U400" i="35"/>
  <c r="U394" i="35"/>
  <c r="U388" i="35"/>
  <c r="U382" i="35"/>
  <c r="U310" i="35"/>
  <c r="U304" i="35"/>
  <c r="U298" i="35"/>
  <c r="U292" i="35"/>
  <c r="U286" i="35"/>
  <c r="U280" i="35"/>
  <c r="U274" i="35"/>
  <c r="U268" i="35"/>
  <c r="U262" i="35"/>
  <c r="U256" i="35"/>
  <c r="U250" i="35"/>
  <c r="U232" i="35"/>
  <c r="U226" i="35"/>
  <c r="Y14" i="11"/>
  <c r="Y26" i="11"/>
  <c r="Y50" i="11"/>
  <c r="Y74" i="11"/>
  <c r="Y98" i="11"/>
  <c r="Y194" i="11"/>
  <c r="Y219" i="11"/>
  <c r="Y231" i="11"/>
  <c r="Y267" i="11"/>
  <c r="Y328" i="11"/>
  <c r="Y340" i="11"/>
  <c r="Y352" i="11"/>
  <c r="Y364" i="11"/>
  <c r="U219" i="35"/>
  <c r="U213" i="35"/>
  <c r="U207" i="35"/>
  <c r="U183" i="35"/>
  <c r="U177" i="35"/>
  <c r="U171" i="35"/>
  <c r="U165" i="35"/>
  <c r="U159" i="35"/>
  <c r="Y63" i="11"/>
  <c r="Y111" i="11"/>
  <c r="Y183" i="11"/>
  <c r="Y353" i="11"/>
  <c r="Y40" i="11"/>
  <c r="Y88" i="11"/>
  <c r="Y112" i="11"/>
  <c r="Y159" i="11"/>
  <c r="Y184" i="11"/>
  <c r="Y221" i="11"/>
  <c r="Y269" i="11"/>
  <c r="Y281" i="11"/>
  <c r="Y293" i="11"/>
  <c r="U350" i="35"/>
  <c r="U332" i="35"/>
  <c r="U326" i="35"/>
  <c r="U218" i="35"/>
  <c r="U188" i="35"/>
  <c r="U182" i="35"/>
  <c r="U164" i="35"/>
  <c r="Y8" i="11"/>
  <c r="Y20" i="11"/>
  <c r="Y56" i="11"/>
  <c r="Y104" i="11"/>
  <c r="Y116" i="11"/>
  <c r="Y127" i="11"/>
  <c r="Y163" i="11"/>
  <c r="Y201" i="11"/>
  <c r="U354" i="35"/>
  <c r="U342" i="35"/>
  <c r="U330" i="35"/>
  <c r="U210" i="35"/>
  <c r="U198" i="35"/>
  <c r="U180" i="35"/>
  <c r="U156" i="35"/>
  <c r="U150" i="35"/>
  <c r="U132" i="35"/>
  <c r="U108" i="35"/>
  <c r="U102" i="35"/>
  <c r="U84" i="35"/>
  <c r="U60" i="35"/>
  <c r="U48" i="35"/>
  <c r="U42" i="35"/>
  <c r="U12" i="35"/>
  <c r="U6" i="35"/>
  <c r="Y83" i="11"/>
  <c r="U147" i="35"/>
  <c r="Y207" i="11"/>
  <c r="Y123" i="11"/>
  <c r="Y171" i="11"/>
  <c r="Y89" i="11"/>
  <c r="U337" i="35"/>
  <c r="U325" i="35"/>
  <c r="U223" i="35"/>
  <c r="Y9" i="11"/>
  <c r="U359" i="35"/>
  <c r="U155" i="35"/>
  <c r="Y51" i="11"/>
  <c r="U351" i="35"/>
  <c r="U345" i="35"/>
  <c r="U333" i="35"/>
  <c r="U220" i="35"/>
  <c r="U214" i="35"/>
  <c r="U196" i="35"/>
  <c r="U172" i="35"/>
  <c r="U166" i="35"/>
  <c r="Y16" i="11"/>
  <c r="Y28" i="11"/>
  <c r="Y172" i="11"/>
  <c r="Y233" i="11"/>
  <c r="Y257" i="11"/>
  <c r="Y354" i="11"/>
  <c r="Y366" i="11"/>
  <c r="Y413" i="11"/>
  <c r="U362" i="35"/>
  <c r="U243" i="35"/>
  <c r="U231" i="35"/>
  <c r="U148" i="35"/>
  <c r="U124" i="35"/>
  <c r="U118" i="35"/>
  <c r="U100" i="35"/>
  <c r="U76" i="35"/>
  <c r="U64" i="35"/>
  <c r="U52" i="35"/>
  <c r="U28" i="35"/>
  <c r="U10" i="35"/>
  <c r="Y53" i="11"/>
  <c r="Y185" i="11"/>
  <c r="Y125" i="11"/>
  <c r="Y199" i="11"/>
  <c r="Y356" i="11"/>
  <c r="U361" i="35"/>
  <c r="U314" i="35"/>
  <c r="U308" i="35"/>
  <c r="U302" i="35"/>
  <c r="U296" i="35"/>
  <c r="U290" i="35"/>
  <c r="U284" i="35"/>
  <c r="U278" i="35"/>
  <c r="U272" i="35"/>
  <c r="U266" i="35"/>
  <c r="U260" i="35"/>
  <c r="U254" i="35"/>
  <c r="U248" i="35"/>
  <c r="U242" i="35"/>
  <c r="U236" i="35"/>
  <c r="U230" i="35"/>
  <c r="U153" i="35"/>
  <c r="U135" i="35"/>
  <c r="U129" i="35"/>
  <c r="U123" i="35"/>
  <c r="U117" i="35"/>
  <c r="U111" i="35"/>
  <c r="U105" i="35"/>
  <c r="U87" i="35"/>
  <c r="U81" i="35"/>
  <c r="U75" i="35"/>
  <c r="U69" i="35"/>
  <c r="U63" i="35"/>
  <c r="U57" i="35"/>
  <c r="U39" i="35"/>
  <c r="U33" i="35"/>
  <c r="U27" i="35"/>
  <c r="U15" i="35"/>
  <c r="U9" i="35"/>
  <c r="Y67" i="11"/>
  <c r="Y200" i="11"/>
  <c r="Y309" i="11"/>
  <c r="U355" i="35"/>
  <c r="Y32" i="11"/>
  <c r="Y176" i="11"/>
  <c r="Y188" i="11"/>
  <c r="U414" i="35"/>
  <c r="U408" i="35"/>
  <c r="U402" i="35"/>
  <c r="U396" i="35"/>
  <c r="U390" i="35"/>
  <c r="U384" i="35"/>
  <c r="U378" i="35"/>
  <c r="U372" i="35"/>
  <c r="U366" i="35"/>
  <c r="U313" i="35"/>
  <c r="U307" i="35"/>
  <c r="U301" i="35"/>
  <c r="U295" i="35"/>
  <c r="U289" i="35"/>
  <c r="U283" i="35"/>
  <c r="U277" i="35"/>
  <c r="U271" i="35"/>
  <c r="U265" i="35"/>
  <c r="U259" i="35"/>
  <c r="U253" i="35"/>
  <c r="U247" i="35"/>
  <c r="U229" i="35"/>
  <c r="U140" i="35"/>
  <c r="U134" i="35"/>
  <c r="U116" i="35"/>
  <c r="U92" i="35"/>
  <c r="U80" i="35"/>
  <c r="U68" i="35"/>
  <c r="U50" i="35"/>
  <c r="U44" i="35"/>
  <c r="U32" i="35"/>
  <c r="U20" i="35"/>
  <c r="Y128" i="11"/>
  <c r="Y22" i="11"/>
  <c r="Y34" i="11"/>
  <c r="Y178" i="11"/>
  <c r="Y275" i="11"/>
  <c r="U413" i="35"/>
  <c r="U407" i="35"/>
  <c r="U401" i="35"/>
  <c r="U395" i="35"/>
  <c r="U389" i="35"/>
  <c r="U383" i="35"/>
  <c r="U377" i="35"/>
  <c r="U324" i="35"/>
  <c r="U240" i="35"/>
  <c r="U234" i="35"/>
  <c r="U151" i="35"/>
  <c r="U145" i="35"/>
  <c r="U139" i="35"/>
  <c r="U133" i="35"/>
  <c r="U127" i="35"/>
  <c r="U121" i="35"/>
  <c r="U103" i="35"/>
  <c r="U97" i="35"/>
  <c r="U91" i="35"/>
  <c r="U85" i="35"/>
  <c r="U79" i="35"/>
  <c r="U73" i="35"/>
  <c r="U55" i="35"/>
  <c r="U49" i="35"/>
  <c r="U43" i="35"/>
  <c r="U37" i="35"/>
  <c r="U31" i="35"/>
  <c r="U25" i="35"/>
  <c r="U7" i="35"/>
  <c r="Y204" i="11"/>
  <c r="Y13" i="11"/>
  <c r="Y37" i="11"/>
  <c r="Y61" i="11"/>
  <c r="Y254" i="11"/>
  <c r="U346" i="35"/>
  <c r="U340" i="35"/>
  <c r="U221" i="35"/>
  <c r="U215" i="35"/>
  <c r="U191" i="35"/>
  <c r="U185" i="35"/>
  <c r="U167" i="35"/>
  <c r="U161" i="35"/>
  <c r="Y19" i="11"/>
  <c r="Y43" i="11"/>
  <c r="Y91" i="11"/>
  <c r="U320" i="35"/>
  <c r="Y139" i="11"/>
  <c r="Y285" i="11"/>
  <c r="Y93" i="11"/>
  <c r="Y202" i="11"/>
  <c r="Y214" i="11"/>
  <c r="Y226" i="11"/>
  <c r="Y250" i="11"/>
  <c r="Y335" i="11"/>
  <c r="Y359" i="11"/>
  <c r="U319" i="35"/>
  <c r="U347" i="35"/>
  <c r="Y193" i="11"/>
  <c r="U115" i="35"/>
  <c r="Y86" i="11"/>
  <c r="Y157" i="11"/>
  <c r="Y208" i="11"/>
  <c r="Y220" i="11"/>
  <c r="U179" i="35"/>
  <c r="Y76" i="11"/>
  <c r="Y245" i="11"/>
  <c r="Y305" i="11"/>
  <c r="Y318" i="11"/>
  <c r="Y330" i="11"/>
  <c r="Y377" i="11"/>
  <c r="Y389" i="11"/>
  <c r="Y401" i="11"/>
  <c r="Y5" i="11"/>
  <c r="U321" i="35"/>
  <c r="Y283" i="11"/>
  <c r="U163" i="35"/>
  <c r="U99" i="35"/>
  <c r="U51" i="35"/>
  <c r="Y380" i="11"/>
  <c r="Y164" i="11"/>
  <c r="Y177" i="11"/>
  <c r="Y238" i="11"/>
  <c r="Y262" i="11"/>
  <c r="Y347" i="11"/>
  <c r="Y382" i="11"/>
  <c r="Y406" i="11"/>
  <c r="U67" i="35"/>
  <c r="U19" i="35"/>
  <c r="Y94" i="11"/>
  <c r="Y153" i="11"/>
  <c r="Y325" i="11"/>
  <c r="U195" i="35"/>
  <c r="U131" i="35"/>
  <c r="Y338" i="11"/>
  <c r="U363" i="35"/>
  <c r="U235" i="35"/>
  <c r="U83" i="35"/>
  <c r="U35" i="35"/>
  <c r="Y62" i="11"/>
  <c r="Y110" i="11"/>
  <c r="Y169" i="11"/>
  <c r="Y182" i="11"/>
  <c r="Y243" i="11"/>
  <c r="Y255" i="11"/>
  <c r="Y279" i="11"/>
  <c r="Y291" i="11"/>
  <c r="Y303" i="11"/>
  <c r="Y316" i="11"/>
  <c r="Y375" i="11"/>
  <c r="Y387" i="11"/>
  <c r="Y399" i="11"/>
  <c r="Y411" i="11"/>
  <c r="Y15" i="11"/>
  <c r="Y87" i="11"/>
  <c r="Y134" i="11"/>
  <c r="Y158" i="11"/>
  <c r="Y244" i="11"/>
  <c r="Y256" i="11"/>
  <c r="Y280" i="11"/>
  <c r="Y292" i="11"/>
  <c r="Y304" i="11"/>
  <c r="Y341" i="11"/>
  <c r="Y365" i="11"/>
  <c r="Y376" i="11"/>
  <c r="Y388" i="11"/>
  <c r="Y400" i="11"/>
  <c r="Y412" i="11"/>
  <c r="Y268" i="11"/>
  <c r="Y317" i="11"/>
  <c r="Y329" i="11"/>
  <c r="U411" i="35"/>
  <c r="U405" i="35"/>
  <c r="U399" i="35"/>
  <c r="U393" i="35"/>
  <c r="U387" i="35"/>
  <c r="U381" i="35"/>
  <c r="U375" i="35"/>
  <c r="U369" i="35"/>
  <c r="U358" i="35"/>
  <c r="U244" i="35"/>
  <c r="U228" i="35"/>
  <c r="U212" i="35"/>
  <c r="U190" i="35"/>
  <c r="U174" i="35"/>
  <c r="U158" i="35"/>
  <c r="U142" i="35"/>
  <c r="U126" i="35"/>
  <c r="U110" i="35"/>
  <c r="U94" i="35"/>
  <c r="U78" i="35"/>
  <c r="U62" i="35"/>
  <c r="U46" i="35"/>
  <c r="U30" i="35"/>
  <c r="U14" i="35"/>
  <c r="Y124" i="11"/>
  <c r="Y196" i="11"/>
  <c r="U303" i="35"/>
  <c r="U291" i="35"/>
  <c r="U279" i="35"/>
  <c r="U267" i="35"/>
  <c r="U255" i="35"/>
  <c r="U233" i="35"/>
  <c r="U200" i="35"/>
  <c r="U168" i="35"/>
  <c r="U104" i="35"/>
  <c r="U72" i="35"/>
  <c r="U40" i="35"/>
  <c r="Y17" i="11"/>
  <c r="Y65" i="11"/>
  <c r="Y101" i="11"/>
  <c r="Y113" i="11"/>
  <c r="Y136" i="11"/>
  <c r="Y148" i="11"/>
  <c r="Y160" i="11"/>
  <c r="Y198" i="11"/>
  <c r="Y210" i="11"/>
  <c r="Y234" i="11"/>
  <c r="Y246" i="11"/>
  <c r="Y258" i="11"/>
  <c r="Y270" i="11"/>
  <c r="Y282" i="11"/>
  <c r="Y306" i="11"/>
  <c r="Y319" i="11"/>
  <c r="Y331" i="11"/>
  <c r="Y343" i="11"/>
  <c r="Y355" i="11"/>
  <c r="Y367" i="11"/>
  <c r="Y378" i="11"/>
  <c r="Y402" i="11"/>
  <c r="Y414" i="11"/>
  <c r="U410" i="35"/>
  <c r="U404" i="35"/>
  <c r="U398" i="35"/>
  <c r="U392" i="35"/>
  <c r="U386" i="35"/>
  <c r="U380" i="35"/>
  <c r="U374" i="35"/>
  <c r="U368" i="35"/>
  <c r="U357" i="35"/>
  <c r="U336" i="35"/>
  <c r="U238" i="35"/>
  <c r="U222" i="35"/>
  <c r="U173" i="35"/>
  <c r="U157" i="35"/>
  <c r="U141" i="35"/>
  <c r="U125" i="35"/>
  <c r="U109" i="35"/>
  <c r="U93" i="35"/>
  <c r="U77" i="35"/>
  <c r="U61" i="35"/>
  <c r="U45" i="35"/>
  <c r="U29" i="35"/>
  <c r="U13" i="35"/>
  <c r="Y52" i="11"/>
  <c r="Y147" i="11"/>
  <c r="Y342" i="11"/>
  <c r="U315" i="35"/>
  <c r="Y6" i="11"/>
  <c r="Y30" i="11"/>
  <c r="Y42" i="11"/>
  <c r="Y54" i="11"/>
  <c r="Y66" i="11"/>
  <c r="Y90" i="11"/>
  <c r="Y102" i="11"/>
  <c r="Y137" i="11"/>
  <c r="Y161" i="11"/>
  <c r="Y174" i="11"/>
  <c r="Y186" i="11"/>
  <c r="Y211" i="11"/>
  <c r="Y223" i="11"/>
  <c r="Y235" i="11"/>
  <c r="Y247" i="11"/>
  <c r="Y259" i="11"/>
  <c r="Y271" i="11"/>
  <c r="Y295" i="11"/>
  <c r="Y308" i="11"/>
  <c r="Y320" i="11"/>
  <c r="Y332" i="11"/>
  <c r="Y344" i="11"/>
  <c r="Y368" i="11"/>
  <c r="Y379" i="11"/>
  <c r="Y391" i="11"/>
  <c r="Y403" i="11"/>
  <c r="U216" i="35"/>
  <c r="U194" i="35"/>
  <c r="U178" i="35"/>
  <c r="U162" i="35"/>
  <c r="U146" i="35"/>
  <c r="U130" i="35"/>
  <c r="U114" i="35"/>
  <c r="U98" i="35"/>
  <c r="U82" i="35"/>
  <c r="U66" i="35"/>
  <c r="U34" i="35"/>
  <c r="U18" i="35"/>
  <c r="Y64" i="11"/>
  <c r="Y135" i="11"/>
  <c r="Y209" i="11"/>
  <c r="U352" i="35"/>
  <c r="U331" i="35"/>
  <c r="U309" i="35"/>
  <c r="U297" i="35"/>
  <c r="U285" i="35"/>
  <c r="U273" i="35"/>
  <c r="U261" i="35"/>
  <c r="U249" i="35"/>
  <c r="U217" i="35"/>
  <c r="U206" i="35"/>
  <c r="U184" i="35"/>
  <c r="U152" i="35"/>
  <c r="U136" i="35"/>
  <c r="U120" i="35"/>
  <c r="U88" i="35"/>
  <c r="U56" i="35"/>
  <c r="U24" i="35"/>
  <c r="U8" i="35"/>
  <c r="Y31" i="11"/>
  <c r="Y55" i="11"/>
  <c r="Y79" i="11"/>
  <c r="Y103" i="11"/>
  <c r="Y115" i="11"/>
  <c r="Y126" i="11"/>
  <c r="Y138" i="11"/>
  <c r="Y150" i="11"/>
  <c r="Y162" i="11"/>
  <c r="Y175" i="11"/>
  <c r="Y187" i="11"/>
  <c r="Y224" i="11"/>
  <c r="Y236" i="11"/>
  <c r="Y248" i="11"/>
  <c r="Y260" i="11"/>
  <c r="Y272" i="11"/>
  <c r="Y321" i="11"/>
  <c r="Y333" i="11"/>
  <c r="Y345" i="11"/>
  <c r="Y357" i="11"/>
  <c r="Y369" i="11"/>
  <c r="Y392" i="11"/>
  <c r="Y404" i="11"/>
  <c r="T416" i="35"/>
  <c r="U415" i="35"/>
  <c r="U409" i="35"/>
  <c r="U403" i="35"/>
  <c r="U397" i="35"/>
  <c r="U391" i="35"/>
  <c r="U385" i="35"/>
  <c r="U379" i="35"/>
  <c r="U373" i="35"/>
  <c r="U367" i="35"/>
  <c r="U356" i="35"/>
  <c r="U335" i="35"/>
  <c r="U237" i="35"/>
  <c r="Y225" i="11"/>
  <c r="Y68" i="11"/>
  <c r="Y80" i="11"/>
  <c r="Y151" i="11"/>
  <c r="Y213" i="11"/>
  <c r="Y249" i="11"/>
  <c r="Y261" i="11"/>
  <c r="Y273" i="11"/>
  <c r="Y310" i="11"/>
  <c r="Y322" i="11"/>
  <c r="Y334" i="11"/>
  <c r="Y346" i="11"/>
  <c r="Y358" i="11"/>
  <c r="Y381" i="11"/>
  <c r="Y393" i="11"/>
  <c r="Y405" i="11"/>
  <c r="S416" i="35"/>
  <c r="U416" i="35" s="1"/>
  <c r="Y81" i="11"/>
  <c r="Y45" i="11"/>
  <c r="Y105" i="11"/>
  <c r="Y117" i="11"/>
  <c r="Y140" i="11"/>
  <c r="Y152" i="11"/>
  <c r="Y189" i="11"/>
  <c r="Y286" i="11"/>
  <c r="Y311" i="11"/>
  <c r="Y323" i="11"/>
  <c r="Y371" i="11"/>
  <c r="Y394" i="11"/>
  <c r="U86" i="35"/>
  <c r="U70" i="35"/>
  <c r="U54" i="35"/>
  <c r="U38" i="35"/>
  <c r="U22" i="35"/>
  <c r="Y70" i="11"/>
  <c r="Y82" i="11"/>
  <c r="Y118" i="11"/>
  <c r="Y129" i="11"/>
  <c r="Y190" i="11"/>
  <c r="Y203" i="11"/>
  <c r="Y215" i="11"/>
  <c r="Y239" i="11"/>
  <c r="Y251" i="11"/>
  <c r="Y263" i="11"/>
  <c r="Y287" i="11"/>
  <c r="Y299" i="11"/>
  <c r="Y312" i="11"/>
  <c r="Y336" i="11"/>
  <c r="Y348" i="11"/>
  <c r="Y372" i="11"/>
  <c r="Y383" i="11"/>
  <c r="Y395" i="11"/>
  <c r="Y407" i="11"/>
  <c r="Y170" i="11"/>
  <c r="U360" i="35"/>
  <c r="U344" i="35"/>
  <c r="U312" i="35"/>
  <c r="U306" i="35"/>
  <c r="U300" i="35"/>
  <c r="U294" i="35"/>
  <c r="U288" i="35"/>
  <c r="U282" i="35"/>
  <c r="U276" i="35"/>
  <c r="U270" i="35"/>
  <c r="U264" i="35"/>
  <c r="U258" i="35"/>
  <c r="U252" i="35"/>
  <c r="U241" i="35"/>
  <c r="U225" i="35"/>
  <c r="U209" i="35"/>
  <c r="U203" i="35"/>
  <c r="U192" i="35"/>
  <c r="U176" i="35"/>
  <c r="U160" i="35"/>
  <c r="U144" i="35"/>
  <c r="U128" i="35"/>
  <c r="U112" i="35"/>
  <c r="U96" i="35"/>
  <c r="U16" i="35"/>
  <c r="Y11" i="11"/>
  <c r="Y35" i="11"/>
  <c r="Y47" i="11"/>
  <c r="Y59" i="11"/>
  <c r="Y71" i="11"/>
  <c r="Y119" i="11"/>
  <c r="Y130" i="11"/>
  <c r="Y154" i="11"/>
  <c r="Y166" i="11"/>
  <c r="Y179" i="11"/>
  <c r="Y191" i="11"/>
  <c r="Y216" i="11"/>
  <c r="Y228" i="11"/>
  <c r="Y240" i="11"/>
  <c r="Y252" i="11"/>
  <c r="Y288" i="11"/>
  <c r="Y300" i="11"/>
  <c r="Y313" i="11"/>
  <c r="Y337" i="11"/>
  <c r="Y349" i="11"/>
  <c r="Y361" i="11"/>
  <c r="Y384" i="11"/>
  <c r="Y396" i="11"/>
  <c r="Y408" i="11"/>
  <c r="U371" i="35"/>
  <c r="U365" i="35"/>
  <c r="U349" i="35"/>
  <c r="U339" i="35"/>
  <c r="U328" i="35"/>
  <c r="U323" i="35"/>
  <c r="U246" i="35"/>
  <c r="U21" i="35"/>
  <c r="Y12" i="11"/>
  <c r="Y24" i="11"/>
  <c r="Y48" i="11"/>
  <c r="Y72" i="11"/>
  <c r="Y84" i="11"/>
  <c r="Y96" i="11"/>
  <c r="Y131" i="11"/>
  <c r="Y143" i="11"/>
  <c r="Y155" i="11"/>
  <c r="Y167" i="11"/>
  <c r="Y192" i="11"/>
  <c r="Y217" i="11"/>
  <c r="Y229" i="11"/>
  <c r="Y241" i="11"/>
  <c r="Y253" i="11"/>
  <c r="Y277" i="11"/>
  <c r="Y289" i="11"/>
  <c r="Y301" i="11"/>
  <c r="Y326" i="11"/>
  <c r="Y350" i="11"/>
  <c r="Y362" i="11"/>
  <c r="Y373" i="11"/>
  <c r="Y385" i="11"/>
  <c r="Y397" i="11"/>
  <c r="Y409" i="11"/>
  <c r="U224" i="35"/>
  <c r="U208" i="35"/>
  <c r="U202" i="35"/>
  <c r="U170" i="35"/>
  <c r="U154" i="35"/>
  <c r="U138" i="35"/>
  <c r="U122" i="35"/>
  <c r="U106" i="35"/>
  <c r="U90" i="35"/>
  <c r="U74" i="35"/>
  <c r="U58" i="35"/>
  <c r="U26" i="35"/>
  <c r="Y25" i="11"/>
  <c r="Y49" i="11"/>
  <c r="Y85" i="11"/>
  <c r="Y97" i="11"/>
  <c r="Y109" i="11"/>
  <c r="Y121" i="11"/>
  <c r="Y132" i="11"/>
  <c r="Y144" i="11"/>
  <c r="Y156" i="11"/>
  <c r="Y218" i="11"/>
  <c r="Y230" i="11"/>
  <c r="Y242" i="11"/>
  <c r="Y266" i="11"/>
  <c r="Y278" i="11"/>
  <c r="Y290" i="11"/>
  <c r="Y302" i="11"/>
  <c r="Y315" i="11"/>
  <c r="Y327" i="11"/>
  <c r="Y339" i="11"/>
  <c r="Y351" i="11"/>
  <c r="Y363" i="11"/>
  <c r="Y374" i="11"/>
  <c r="Y386" i="11"/>
  <c r="Y398" i="11"/>
  <c r="Y410" i="11"/>
  <c r="U376" i="35"/>
  <c r="U370" i="35"/>
  <c r="U364" i="35"/>
  <c r="U348" i="35"/>
  <c r="U327" i="35"/>
  <c r="U36" i="35"/>
  <c r="U197" i="35"/>
  <c r="Q416" i="35"/>
  <c r="P417" i="35" s="1"/>
  <c r="K417" i="35"/>
  <c r="U201" i="35"/>
  <c r="Q418" i="35"/>
  <c r="Y417" i="11" s="1"/>
  <c r="U205" i="35"/>
  <c r="U189" i="35"/>
  <c r="U204" i="35"/>
  <c r="U193" i="35"/>
  <c r="G418" i="36"/>
  <c r="J418" i="36"/>
  <c r="H418" i="36"/>
  <c r="E417" i="35"/>
  <c r="F417" i="35"/>
  <c r="U344" i="37"/>
  <c r="U309" i="37"/>
  <c r="U333" i="37"/>
  <c r="U341" i="37"/>
  <c r="U345" i="37"/>
  <c r="U349" i="37"/>
  <c r="U353" i="37"/>
  <c r="U357" i="37"/>
  <c r="U361" i="37"/>
  <c r="U365" i="37"/>
  <c r="U376" i="37"/>
  <c r="U328" i="37"/>
  <c r="U61" i="37"/>
  <c r="U116" i="37"/>
  <c r="U372" i="37"/>
  <c r="U317" i="37"/>
  <c r="U293" i="37"/>
  <c r="U209" i="37"/>
  <c r="U176" i="37"/>
  <c r="U97" i="37"/>
  <c r="U325" i="37"/>
  <c r="U285" i="37"/>
  <c r="U268" i="37"/>
  <c r="U261" i="37"/>
  <c r="U248" i="37"/>
  <c r="U233" i="37"/>
  <c r="U220" i="37"/>
  <c r="U189" i="37"/>
  <c r="U145" i="37"/>
  <c r="U141" i="37"/>
  <c r="U77" i="37"/>
  <c r="U53" i="37"/>
  <c r="U49" i="37"/>
  <c r="U37" i="37"/>
  <c r="U300" i="37"/>
  <c r="U296" i="37"/>
  <c r="U272" i="37"/>
  <c r="U228" i="37"/>
  <c r="U96" i="37"/>
  <c r="U88" i="37"/>
  <c r="U85" i="37"/>
  <c r="U73" i="37"/>
  <c r="U64" i="37"/>
  <c r="U56" i="37"/>
  <c r="U7" i="37"/>
  <c r="U15" i="37"/>
  <c r="U19" i="37"/>
  <c r="U23" i="37"/>
  <c r="U27" i="37"/>
  <c r="U31" i="37"/>
  <c r="U35" i="37"/>
  <c r="U43" i="37"/>
  <c r="U47" i="37"/>
  <c r="U51" i="37"/>
  <c r="U55" i="37"/>
  <c r="U59" i="37"/>
  <c r="U63" i="37"/>
  <c r="U67" i="37"/>
  <c r="U75" i="37"/>
  <c r="U83" i="37"/>
  <c r="U87" i="37"/>
  <c r="U91" i="37"/>
  <c r="U99" i="37"/>
  <c r="U107" i="37"/>
  <c r="U111" i="37"/>
  <c r="U115" i="37"/>
  <c r="U119" i="37"/>
  <c r="U123" i="37"/>
  <c r="U127" i="37"/>
  <c r="U131" i="37"/>
  <c r="U135" i="37"/>
  <c r="U139" i="37"/>
  <c r="U143" i="37"/>
  <c r="U151" i="37"/>
  <c r="U155" i="37"/>
  <c r="U159" i="37"/>
  <c r="U163" i="37"/>
  <c r="U171" i="37"/>
  <c r="U179" i="37"/>
  <c r="U183" i="37"/>
  <c r="U187" i="37"/>
  <c r="U191" i="37"/>
  <c r="U195" i="37"/>
  <c r="U199" i="37"/>
  <c r="U207" i="37"/>
  <c r="U215" i="37"/>
  <c r="U219" i="37"/>
  <c r="U223" i="37"/>
  <c r="U227" i="37"/>
  <c r="U231" i="37"/>
  <c r="U235" i="37"/>
  <c r="U239" i="37"/>
  <c r="U243" i="37"/>
  <c r="U251" i="37"/>
  <c r="U255" i="37"/>
  <c r="U259" i="37"/>
  <c r="U263" i="37"/>
  <c r="U267" i="37"/>
  <c r="U275" i="37"/>
  <c r="U279" i="37"/>
  <c r="U283" i="37"/>
  <c r="U287" i="37"/>
  <c r="U291" i="37"/>
  <c r="U295" i="37"/>
  <c r="U299" i="37"/>
  <c r="U303" i="37"/>
  <c r="U307" i="37"/>
  <c r="U311" i="37"/>
  <c r="U315" i="37"/>
  <c r="U319" i="37"/>
  <c r="U323" i="37"/>
  <c r="U327" i="37"/>
  <c r="U331" i="37"/>
  <c r="U335" i="37"/>
  <c r="U339" i="37"/>
  <c r="U343" i="37"/>
  <c r="U347" i="37"/>
  <c r="U355" i="37"/>
  <c r="U359" i="37"/>
  <c r="U363" i="37"/>
  <c r="U367" i="37"/>
  <c r="U371" i="37"/>
  <c r="U375" i="37"/>
  <c r="U379" i="37"/>
  <c r="U383" i="37"/>
  <c r="U391" i="37"/>
  <c r="U395" i="37"/>
  <c r="U399" i="37"/>
  <c r="U403" i="37"/>
  <c r="U407" i="37"/>
  <c r="U411" i="37"/>
  <c r="U380" i="37"/>
  <c r="U384" i="37"/>
  <c r="U388" i="37"/>
  <c r="U392" i="37"/>
  <c r="U396" i="37"/>
  <c r="U400" i="37"/>
  <c r="U408" i="37"/>
  <c r="U412" i="37"/>
  <c r="U369" i="37"/>
  <c r="U377" i="37"/>
  <c r="U381" i="37"/>
  <c r="U385" i="37"/>
  <c r="U389" i="37"/>
  <c r="U393" i="37"/>
  <c r="U397" i="37"/>
  <c r="U405" i="37"/>
  <c r="U409" i="37"/>
  <c r="U413" i="37"/>
  <c r="U169" i="37"/>
  <c r="U32" i="38"/>
  <c r="U36" i="38"/>
  <c r="U44" i="38"/>
  <c r="U48" i="38"/>
  <c r="U191" i="38"/>
  <c r="U195" i="38"/>
  <c r="U203" i="38"/>
  <c r="U211" i="38"/>
  <c r="U227" i="38"/>
  <c r="U295" i="38"/>
  <c r="U299" i="38"/>
  <c r="U307" i="38"/>
  <c r="U176" i="38"/>
  <c r="U21" i="38"/>
  <c r="U81" i="38"/>
  <c r="U204" i="38"/>
  <c r="U212" i="38"/>
  <c r="U344" i="38"/>
  <c r="U173" i="38"/>
  <c r="U6" i="38"/>
  <c r="U341" i="38"/>
  <c r="U43" i="38"/>
  <c r="U63" i="38"/>
  <c r="U226" i="38"/>
  <c r="U314" i="38"/>
  <c r="U334" i="38"/>
  <c r="U8" i="38"/>
  <c r="U374" i="38"/>
  <c r="U319" i="38"/>
  <c r="U379" i="38"/>
  <c r="U49" i="38"/>
  <c r="U18" i="38"/>
  <c r="U33" i="38"/>
  <c r="U337" i="38"/>
  <c r="U317" i="38"/>
  <c r="U272" i="38"/>
  <c r="U407" i="38"/>
  <c r="U290" i="38"/>
  <c r="U207" i="38"/>
  <c r="U275" i="38"/>
  <c r="U123" i="38"/>
  <c r="U93" i="38"/>
  <c r="U15" i="38"/>
  <c r="U310" i="38"/>
  <c r="U303" i="38"/>
  <c r="U296" i="38"/>
  <c r="U287" i="38"/>
  <c r="U99" i="38"/>
  <c r="U380" i="38"/>
  <c r="U335" i="38"/>
  <c r="U257" i="38"/>
  <c r="U201" i="38"/>
  <c r="U174" i="38"/>
  <c r="U105" i="38"/>
  <c r="U75" i="38"/>
  <c r="U398" i="38"/>
  <c r="U34" i="38"/>
  <c r="U42" i="38"/>
  <c r="U69" i="38"/>
  <c r="U85" i="38"/>
  <c r="U89" i="38"/>
  <c r="U97" i="38"/>
  <c r="U140" i="38"/>
  <c r="U144" i="38"/>
  <c r="U152" i="38"/>
  <c r="U266" i="38"/>
  <c r="U329" i="38"/>
  <c r="U391" i="38"/>
  <c r="U410" i="38"/>
  <c r="U7" i="38"/>
  <c r="U50" i="38"/>
  <c r="U54" i="38"/>
  <c r="U62" i="38"/>
  <c r="U117" i="38"/>
  <c r="U160" i="38"/>
  <c r="U168" i="38"/>
  <c r="U172" i="38"/>
  <c r="U180" i="38"/>
  <c r="U184" i="38"/>
  <c r="U219" i="38"/>
  <c r="U345" i="38"/>
  <c r="U353" i="38"/>
  <c r="U399" i="38"/>
  <c r="U414" i="38"/>
  <c r="U27" i="38"/>
  <c r="U70" i="38"/>
  <c r="U78" i="38"/>
  <c r="U121" i="38"/>
  <c r="U125" i="38"/>
  <c r="U133" i="38"/>
  <c r="U208" i="38"/>
  <c r="U243" i="38"/>
  <c r="U318" i="38"/>
  <c r="U90" i="38"/>
  <c r="U98" i="38"/>
  <c r="U153" i="38"/>
  <c r="U259" i="38"/>
  <c r="U263" i="38"/>
  <c r="U365" i="38"/>
  <c r="U373" i="38"/>
  <c r="U392" i="38"/>
  <c r="U39" i="38"/>
  <c r="U16" i="38"/>
  <c r="U24" i="38"/>
  <c r="U51" i="38"/>
  <c r="U67" i="38"/>
  <c r="U71" i="38"/>
  <c r="U79" i="38"/>
  <c r="U122" i="38"/>
  <c r="U126" i="38"/>
  <c r="U134" i="38"/>
  <c r="U165" i="38"/>
  <c r="U209" i="38"/>
  <c r="U228" i="38"/>
  <c r="U236" i="38"/>
  <c r="U240" i="38"/>
  <c r="U323" i="38"/>
  <c r="U404" i="38"/>
  <c r="U159" i="38"/>
  <c r="U57" i="38"/>
  <c r="U9" i="38"/>
  <c r="U52" i="38"/>
  <c r="U60" i="38"/>
  <c r="U87" i="38"/>
  <c r="U103" i="38"/>
  <c r="U107" i="38"/>
  <c r="U115" i="38"/>
  <c r="U158" i="38"/>
  <c r="U162" i="38"/>
  <c r="U186" i="38"/>
  <c r="U351" i="38"/>
  <c r="U378" i="38"/>
  <c r="U397" i="38"/>
  <c r="U17" i="38"/>
  <c r="U25" i="38"/>
  <c r="U68" i="38"/>
  <c r="U72" i="38"/>
  <c r="U80" i="38"/>
  <c r="U135" i="38"/>
  <c r="U194" i="38"/>
  <c r="U198" i="38"/>
  <c r="U202" i="38"/>
  <c r="U229" i="38"/>
  <c r="U245" i="38"/>
  <c r="U249" i="38"/>
  <c r="U253" i="38"/>
  <c r="U386" i="38"/>
  <c r="U45" i="38"/>
  <c r="U88" i="38"/>
  <c r="U96" i="38"/>
  <c r="U139" i="38"/>
  <c r="U143" i="38"/>
  <c r="U151" i="38"/>
  <c r="U218" i="38"/>
  <c r="U222" i="38"/>
  <c r="U269" i="38"/>
  <c r="U336" i="38"/>
  <c r="U340" i="38"/>
  <c r="U390" i="38"/>
  <c r="U409" i="38"/>
  <c r="U23" i="38"/>
  <c r="U41" i="38"/>
  <c r="U59" i="38"/>
  <c r="U77" i="38"/>
  <c r="U95" i="38"/>
  <c r="U113" i="38"/>
  <c r="U131" i="38"/>
  <c r="U149" i="38"/>
  <c r="U167" i="38"/>
  <c r="U182" i="38"/>
  <c r="U193" i="38"/>
  <c r="U216" i="38"/>
  <c r="U220" i="38"/>
  <c r="U231" i="38"/>
  <c r="U239" i="38"/>
  <c r="U258" i="38"/>
  <c r="U262" i="38"/>
  <c r="U285" i="38"/>
  <c r="U289" i="38"/>
  <c r="U312" i="38"/>
  <c r="U316" i="38"/>
  <c r="U339" i="38"/>
  <c r="U343" i="38"/>
  <c r="U366" i="38"/>
  <c r="U370" i="38"/>
  <c r="U388" i="38"/>
  <c r="U406" i="38"/>
  <c r="U20" i="38"/>
  <c r="U38" i="38"/>
  <c r="U56" i="38"/>
  <c r="U74" i="38"/>
  <c r="U92" i="38"/>
  <c r="U110" i="38"/>
  <c r="U128" i="38"/>
  <c r="U146" i="38"/>
  <c r="U164" i="38"/>
  <c r="U175" i="38"/>
  <c r="U190" i="38"/>
  <c r="U224" i="38"/>
  <c r="U251" i="38"/>
  <c r="U278" i="38"/>
  <c r="U293" i="38"/>
  <c r="U305" i="38"/>
  <c r="U328" i="38"/>
  <c r="U332" i="38"/>
  <c r="U347" i="38"/>
  <c r="U355" i="38"/>
  <c r="U359" i="38"/>
  <c r="U385" i="38"/>
  <c r="U403" i="38"/>
  <c r="U13" i="38"/>
  <c r="U183" i="38"/>
  <c r="U244" i="38"/>
  <c r="U267" i="38"/>
  <c r="U271" i="38"/>
  <c r="U294" i="38"/>
  <c r="U298" i="38"/>
  <c r="U321" i="38"/>
  <c r="U325" i="38"/>
  <c r="U348" i="38"/>
  <c r="U352" i="38"/>
  <c r="U382" i="38"/>
  <c r="U400" i="38"/>
  <c r="U10" i="38"/>
  <c r="U28" i="38"/>
  <c r="U46" i="38"/>
  <c r="U64" i="38"/>
  <c r="U82" i="38"/>
  <c r="U100" i="38"/>
  <c r="U118" i="38"/>
  <c r="U136" i="38"/>
  <c r="U154" i="38"/>
  <c r="U248" i="38"/>
  <c r="U279" i="38"/>
  <c r="U302" i="38"/>
  <c r="U333" i="38"/>
  <c r="U356" i="38"/>
  <c r="U360" i="38"/>
  <c r="U375" i="38"/>
  <c r="U393" i="38"/>
  <c r="U411" i="38"/>
  <c r="U233" i="38"/>
  <c r="U237" i="38"/>
  <c r="U349" i="38"/>
  <c r="U372" i="38"/>
  <c r="U408" i="38"/>
  <c r="U11" i="38"/>
  <c r="U29" i="38"/>
  <c r="U47" i="38"/>
  <c r="U65" i="38"/>
  <c r="U83" i="38"/>
  <c r="U101" i="38"/>
  <c r="U119" i="38"/>
  <c r="U137" i="38"/>
  <c r="U155" i="38"/>
  <c r="U188" i="38"/>
  <c r="U357" i="38"/>
  <c r="U361" i="38"/>
  <c r="U376" i="38"/>
  <c r="U394" i="38"/>
  <c r="U22" i="38"/>
  <c r="U40" i="38"/>
  <c r="U58" i="38"/>
  <c r="U76" i="38"/>
  <c r="U94" i="38"/>
  <c r="U112" i="38"/>
  <c r="U130" i="38"/>
  <c r="U148" i="38"/>
  <c r="U166" i="38"/>
  <c r="U177" i="38"/>
  <c r="U181" i="38"/>
  <c r="U185" i="38"/>
  <c r="U192" i="38"/>
  <c r="U200" i="38"/>
  <c r="U215" i="38"/>
  <c r="U230" i="38"/>
  <c r="U234" i="38"/>
  <c r="U238" i="38"/>
  <c r="U261" i="38"/>
  <c r="U284" i="38"/>
  <c r="U315" i="38"/>
  <c r="U338" i="38"/>
  <c r="U342" i="38"/>
  <c r="U369" i="38"/>
  <c r="U387" i="38"/>
  <c r="U405" i="38"/>
  <c r="U19" i="38"/>
  <c r="U37" i="38"/>
  <c r="U55" i="38"/>
  <c r="U73" i="38"/>
  <c r="U91" i="38"/>
  <c r="U109" i="38"/>
  <c r="U127" i="38"/>
  <c r="U145" i="38"/>
  <c r="U163" i="38"/>
  <c r="U170" i="38"/>
  <c r="U242" i="38"/>
  <c r="U250" i="38"/>
  <c r="U277" i="38"/>
  <c r="U304" i="38"/>
  <c r="U327" i="38"/>
  <c r="U331" i="38"/>
  <c r="U354" i="38"/>
  <c r="U358" i="38"/>
  <c r="U384" i="38"/>
  <c r="U402" i="38"/>
  <c r="U187" i="38"/>
  <c r="U223" i="38"/>
  <c r="U246" i="38"/>
  <c r="U264" i="38"/>
  <c r="U282" i="38"/>
  <c r="U300" i="38"/>
  <c r="U178" i="38"/>
  <c r="U214" i="38"/>
  <c r="U247" i="38"/>
  <c r="U265" i="38"/>
  <c r="U283" i="38"/>
  <c r="U301" i="38"/>
  <c r="U169" i="38"/>
  <c r="U205" i="38"/>
  <c r="U241" i="38"/>
  <c r="U255" i="38"/>
  <c r="U273" i="38"/>
  <c r="U291" i="38"/>
  <c r="U309" i="38"/>
  <c r="U199" i="38"/>
  <c r="U235" i="38"/>
  <c r="U252" i="38"/>
  <c r="U270" i="38"/>
  <c r="U288" i="38"/>
  <c r="U306" i="38"/>
  <c r="Q419" i="38"/>
  <c r="AB417" i="11" s="1"/>
  <c r="Q417" i="38"/>
  <c r="AB415" i="11" s="1"/>
  <c r="U196" i="38"/>
  <c r="U232" i="38"/>
  <c r="U256" i="38"/>
  <c r="U274" i="38"/>
  <c r="U292" i="38"/>
  <c r="S417" i="38"/>
  <c r="U417" i="38" s="1"/>
  <c r="T417" i="38"/>
  <c r="AA258" i="11"/>
  <c r="U358" i="37"/>
  <c r="AA309" i="11"/>
  <c r="AA155" i="11"/>
  <c r="U265" i="37"/>
  <c r="AA413" i="11"/>
  <c r="U92" i="37"/>
  <c r="U415" i="37"/>
  <c r="S417" i="37"/>
  <c r="Q419" i="37"/>
  <c r="AA417" i="11" s="1"/>
  <c r="U68" i="37"/>
  <c r="AA91" i="11"/>
  <c r="Q417" i="37"/>
  <c r="O418" i="37" s="1"/>
  <c r="J418" i="37"/>
  <c r="C418" i="37"/>
  <c r="E418" i="37"/>
  <c r="M418" i="37"/>
  <c r="U190" i="39"/>
  <c r="U353" i="39"/>
  <c r="U220" i="39"/>
  <c r="U232" i="39"/>
  <c r="U146" i="39"/>
  <c r="U9" i="39"/>
  <c r="U13" i="39"/>
  <c r="U33" i="39"/>
  <c r="U121" i="39"/>
  <c r="U233" i="39"/>
  <c r="U42" i="39"/>
  <c r="U194" i="39"/>
  <c r="U226" i="39"/>
  <c r="U17" i="39"/>
  <c r="U21" i="39"/>
  <c r="U25" i="39"/>
  <c r="U89" i="39"/>
  <c r="U133" i="39"/>
  <c r="U137" i="39"/>
  <c r="U333" i="39"/>
  <c r="U138" i="39"/>
  <c r="U230" i="39"/>
  <c r="U314" i="39"/>
  <c r="U318" i="39"/>
  <c r="U322" i="39"/>
  <c r="U334" i="39"/>
  <c r="U338" i="39"/>
  <c r="U358" i="39"/>
  <c r="U362" i="39"/>
  <c r="U40" i="39"/>
  <c r="U216" i="39"/>
  <c r="U22" i="39"/>
  <c r="U34" i="39"/>
  <c r="U38" i="39"/>
  <c r="U170" i="39"/>
  <c r="U262" i="39"/>
  <c r="U266" i="39"/>
  <c r="U274" i="39"/>
  <c r="U310" i="39"/>
  <c r="U326" i="39"/>
  <c r="U370" i="39"/>
  <c r="U374" i="39"/>
  <c r="U48" i="39"/>
  <c r="U100" i="39"/>
  <c r="U37" i="39"/>
  <c r="U85" i="39"/>
  <c r="U105" i="39"/>
  <c r="U109" i="39"/>
  <c r="U113" i="39"/>
  <c r="U125" i="39"/>
  <c r="U129" i="39"/>
  <c r="U36" i="39"/>
  <c r="U238" i="39"/>
  <c r="U52" i="39"/>
  <c r="U60" i="39"/>
  <c r="U278" i="39"/>
  <c r="U282" i="39"/>
  <c r="U286" i="39"/>
  <c r="U294" i="39"/>
  <c r="U298" i="39"/>
  <c r="U6" i="39"/>
  <c r="U10" i="39"/>
  <c r="U14" i="39"/>
  <c r="U73" i="39"/>
  <c r="U77" i="39"/>
  <c r="U81" i="39"/>
  <c r="U378" i="39"/>
  <c r="U382" i="39"/>
  <c r="U26" i="39"/>
  <c r="U46" i="39"/>
  <c r="U117" i="39"/>
  <c r="U280" i="39"/>
  <c r="U304" i="39"/>
  <c r="U399" i="39"/>
  <c r="U411" i="39"/>
  <c r="U162" i="39"/>
  <c r="U174" i="39"/>
  <c r="U178" i="39"/>
  <c r="U206" i="39"/>
  <c r="U210" i="39"/>
  <c r="U222" i="39"/>
  <c r="U214" i="39"/>
  <c r="U218" i="39"/>
  <c r="U350" i="39"/>
  <c r="U354" i="39"/>
  <c r="U29" i="39"/>
  <c r="U302" i="39"/>
  <c r="U306" i="39"/>
  <c r="U126" i="39"/>
  <c r="U414" i="39"/>
  <c r="U28" i="39"/>
  <c r="U150" i="39"/>
  <c r="U50" i="39"/>
  <c r="U54" i="39"/>
  <c r="U58" i="39"/>
  <c r="U32" i="39"/>
  <c r="U18" i="39"/>
  <c r="U44" i="39"/>
  <c r="U165" i="39"/>
  <c r="U330" i="39"/>
  <c r="U142" i="39"/>
  <c r="U154" i="39"/>
  <c r="U342" i="39"/>
  <c r="U346" i="39"/>
  <c r="U166" i="39"/>
  <c r="U270" i="39"/>
  <c r="U49" i="39"/>
  <c r="U65" i="39"/>
  <c r="U69" i="39"/>
  <c r="U198" i="39"/>
  <c r="U202" i="39"/>
  <c r="U290" i="39"/>
  <c r="U366" i="39"/>
  <c r="U158" i="39"/>
  <c r="U398" i="39"/>
  <c r="U402" i="39"/>
  <c r="U406" i="39"/>
  <c r="U410" i="39"/>
  <c r="U395" i="39"/>
  <c r="P418" i="36"/>
  <c r="L418" i="36"/>
  <c r="Q418" i="36"/>
  <c r="Z415" i="11"/>
  <c r="I418" i="36"/>
  <c r="M418" i="36"/>
  <c r="N418" i="36"/>
  <c r="D418" i="36"/>
  <c r="K418" i="36"/>
  <c r="U5" i="40"/>
  <c r="U200" i="39"/>
  <c r="U204" i="39"/>
  <c r="U240" i="39"/>
  <c r="U248" i="39"/>
  <c r="U292" i="39"/>
  <c r="U104" i="39"/>
  <c r="U372" i="39"/>
  <c r="U376" i="39"/>
  <c r="U380" i="39"/>
  <c r="U400" i="39"/>
  <c r="U408" i="39"/>
  <c r="U412" i="39"/>
  <c r="U30" i="39"/>
  <c r="U64" i="39"/>
  <c r="U68" i="39"/>
  <c r="U72" i="39"/>
  <c r="U76" i="39"/>
  <c r="U80" i="39"/>
  <c r="U84" i="39"/>
  <c r="U88" i="39"/>
  <c r="U92" i="39"/>
  <c r="U96" i="39"/>
  <c r="U120" i="39"/>
  <c r="U124" i="39"/>
  <c r="U128" i="39"/>
  <c r="U132" i="39"/>
  <c r="U136" i="39"/>
  <c r="U164" i="39"/>
  <c r="U172" i="39"/>
  <c r="U176" i="39"/>
  <c r="U180" i="39"/>
  <c r="U184" i="39"/>
  <c r="U188" i="39"/>
  <c r="U192" i="39"/>
  <c r="U409" i="39"/>
  <c r="U201" i="39"/>
  <c r="U205" i="39"/>
  <c r="U209" i="39"/>
  <c r="U213" i="39"/>
  <c r="U217" i="39"/>
  <c r="U221" i="39"/>
  <c r="U225" i="39"/>
  <c r="U229" i="39"/>
  <c r="U237" i="39"/>
  <c r="U241" i="39"/>
  <c r="U245" i="39"/>
  <c r="U249" i="39"/>
  <c r="U253" i="39"/>
  <c r="U257" i="39"/>
  <c r="U273" i="39"/>
  <c r="U277" i="39"/>
  <c r="U281" i="39"/>
  <c r="U285" i="39"/>
  <c r="U289" i="39"/>
  <c r="U293" i="39"/>
  <c r="U297" i="39"/>
  <c r="U301" i="39"/>
  <c r="U305" i="39"/>
  <c r="U309" i="39"/>
  <c r="U313" i="39"/>
  <c r="U317" i="39"/>
  <c r="U321" i="39"/>
  <c r="U325" i="39"/>
  <c r="U329" i="39"/>
  <c r="U337" i="39"/>
  <c r="U341" i="39"/>
  <c r="U345" i="39"/>
  <c r="U250" i="39"/>
  <c r="U254" i="39"/>
  <c r="U258" i="39"/>
  <c r="U63" i="39"/>
  <c r="U71" i="39"/>
  <c r="U75" i="39"/>
  <c r="U79" i="39"/>
  <c r="U83" i="39"/>
  <c r="U87" i="39"/>
  <c r="U95" i="39"/>
  <c r="U99" i="39"/>
  <c r="U111" i="39"/>
  <c r="U283" i="39"/>
  <c r="U327" i="39"/>
  <c r="U351" i="39"/>
  <c r="U169" i="39"/>
  <c r="U173" i="39"/>
  <c r="U177" i="39"/>
  <c r="U181" i="39"/>
  <c r="U185" i="39"/>
  <c r="U189" i="39"/>
  <c r="U193" i="39"/>
  <c r="U127" i="39"/>
  <c r="U139" i="39"/>
  <c r="U163" i="39"/>
  <c r="U167" i="39"/>
  <c r="U171" i="39"/>
  <c r="U179" i="39"/>
  <c r="U187" i="39"/>
  <c r="U191" i="39"/>
  <c r="U195" i="39"/>
  <c r="U219" i="39"/>
  <c r="U223" i="39"/>
  <c r="U243" i="39"/>
  <c r="U251" i="39"/>
  <c r="U267" i="39"/>
  <c r="U275" i="39"/>
  <c r="U279" i="39"/>
  <c r="U287" i="39"/>
  <c r="U291" i="39"/>
  <c r="U295" i="39"/>
  <c r="U299" i="39"/>
  <c r="U303" i="39"/>
  <c r="U307" i="39"/>
  <c r="U311" i="39"/>
  <c r="U315" i="39"/>
  <c r="U319" i="39"/>
  <c r="U323" i="39"/>
  <c r="U331" i="39"/>
  <c r="U335" i="39"/>
  <c r="U339" i="39"/>
  <c r="U343" i="39"/>
  <c r="U347" i="39"/>
  <c r="U355" i="39"/>
  <c r="U359" i="39"/>
  <c r="U363" i="39"/>
  <c r="U141" i="39"/>
  <c r="U149" i="39"/>
  <c r="U153" i="39"/>
  <c r="U157" i="39"/>
  <c r="U161" i="39"/>
  <c r="U130" i="39"/>
  <c r="U140" i="39"/>
  <c r="U144" i="39"/>
  <c r="U148" i="39"/>
  <c r="U51" i="39"/>
  <c r="U208" i="39"/>
  <c r="U316" i="39"/>
  <c r="U320" i="39"/>
  <c r="U328" i="39"/>
  <c r="U332" i="39"/>
  <c r="U336" i="39"/>
  <c r="U349" i="39"/>
  <c r="U45" i="39"/>
  <c r="U416" i="39"/>
  <c r="U62" i="39"/>
  <c r="U66" i="39"/>
  <c r="U70" i="39"/>
  <c r="U74" i="39"/>
  <c r="U78" i="39"/>
  <c r="U94" i="39"/>
  <c r="U98" i="39"/>
  <c r="U102" i="39"/>
  <c r="U106" i="39"/>
  <c r="U110" i="39"/>
  <c r="U114" i="39"/>
  <c r="U118" i="39"/>
  <c r="U122" i="39"/>
  <c r="U39" i="39"/>
  <c r="U103" i="39"/>
  <c r="U199" i="39"/>
  <c r="U203" i="39"/>
  <c r="U207" i="39"/>
  <c r="U211" i="39"/>
  <c r="U231" i="39"/>
  <c r="U247" i="39"/>
  <c r="U82" i="39"/>
  <c r="U90" i="39"/>
  <c r="U197" i="39"/>
  <c r="U261" i="39"/>
  <c r="U357" i="39"/>
  <c r="U361" i="39"/>
  <c r="U365" i="39"/>
  <c r="U369" i="39"/>
  <c r="U386" i="39"/>
  <c r="U390" i="39"/>
  <c r="U394" i="39"/>
  <c r="U186" i="39"/>
  <c r="U7" i="39"/>
  <c r="U19" i="39"/>
  <c r="U23" i="39"/>
  <c r="U27" i="39"/>
  <c r="U91" i="39"/>
  <c r="U107" i="39"/>
  <c r="U123" i="39"/>
  <c r="U234" i="39"/>
  <c r="U387" i="39"/>
  <c r="U391" i="39"/>
  <c r="U407" i="39"/>
  <c r="U55" i="39"/>
  <c r="U59" i="39"/>
  <c r="U143" i="39"/>
  <c r="U147" i="39"/>
  <c r="U151" i="39"/>
  <c r="U155" i="39"/>
  <c r="U5" i="39"/>
  <c r="U20" i="39"/>
  <c r="U24" i="39"/>
  <c r="U108" i="39"/>
  <c r="U112" i="39"/>
  <c r="U239" i="39"/>
  <c r="U259" i="39"/>
  <c r="U384" i="39"/>
  <c r="U388" i="39"/>
  <c r="U392" i="39"/>
  <c r="U396" i="39"/>
  <c r="U404" i="39"/>
  <c r="U56" i="39"/>
  <c r="U156" i="39"/>
  <c r="U160" i="39"/>
  <c r="U168" i="39"/>
  <c r="Q419" i="39"/>
  <c r="AC417" i="11" s="1"/>
  <c r="Q417" i="39"/>
  <c r="AC415" i="11" s="1"/>
  <c r="U97" i="39"/>
  <c r="U101" i="39"/>
  <c r="U356" i="39"/>
  <c r="U360" i="39"/>
  <c r="U364" i="39"/>
  <c r="U145" i="39"/>
  <c r="U373" i="39"/>
  <c r="U377" i="39"/>
  <c r="U381" i="39"/>
  <c r="U413" i="39"/>
  <c r="S371" i="39"/>
  <c r="T371" i="39"/>
  <c r="U41" i="39"/>
  <c r="S61" i="39"/>
  <c r="U367" i="39"/>
  <c r="U375" i="39"/>
  <c r="U379" i="39"/>
  <c r="U383" i="39"/>
  <c r="U403" i="39"/>
  <c r="G417" i="39"/>
  <c r="G418" i="39" s="1"/>
  <c r="U116" i="39"/>
  <c r="U131" i="39"/>
  <c r="U135" i="39"/>
  <c r="U312" i="39"/>
  <c r="U340" i="39"/>
  <c r="U348" i="39"/>
  <c r="U352" i="39"/>
  <c r="U11" i="39"/>
  <c r="U15" i="39"/>
  <c r="U159" i="39"/>
  <c r="U182" i="39"/>
  <c r="U31" i="39"/>
  <c r="U35" i="39"/>
  <c r="U93" i="39"/>
  <c r="U175" i="39"/>
  <c r="U265" i="39"/>
  <c r="U269" i="39"/>
  <c r="U43" i="39"/>
  <c r="U47" i="39"/>
  <c r="U86" i="39"/>
  <c r="U183" i="39"/>
  <c r="U385" i="39"/>
  <c r="U389" i="39"/>
  <c r="U393" i="39"/>
  <c r="U397" i="39"/>
  <c r="U401" i="39"/>
  <c r="U405" i="39"/>
  <c r="U67" i="39"/>
  <c r="U152" i="39"/>
  <c r="U242" i="39"/>
  <c r="U246" i="39"/>
  <c r="U215" i="39"/>
  <c r="U227" i="39"/>
  <c r="U235" i="39"/>
  <c r="U255" i="39"/>
  <c r="U115" i="39"/>
  <c r="U119" i="39"/>
  <c r="U134" i="39"/>
  <c r="U212" i="39"/>
  <c r="U263" i="39"/>
  <c r="U271" i="39"/>
  <c r="P418" i="39"/>
  <c r="T61" i="39"/>
  <c r="M418" i="39"/>
  <c r="Q418" i="39"/>
  <c r="K418" i="39"/>
  <c r="U371" i="39"/>
  <c r="C417" i="39"/>
  <c r="C418" i="39" s="1"/>
  <c r="E417" i="39"/>
  <c r="I417" i="39"/>
  <c r="O417" i="39"/>
  <c r="F417" i="39"/>
  <c r="T417" i="39"/>
  <c r="L417" i="39"/>
  <c r="N417" i="39"/>
  <c r="X255" i="41"/>
  <c r="X233" i="41"/>
  <c r="X140" i="41"/>
  <c r="X107" i="41"/>
  <c r="W416" i="41"/>
  <c r="V416" i="41"/>
  <c r="X234" i="41"/>
  <c r="T416" i="41"/>
  <c r="T418" i="41"/>
  <c r="AE417" i="11" s="1"/>
  <c r="U408" i="40"/>
  <c r="U366" i="40"/>
  <c r="U224" i="40"/>
  <c r="U377" i="40"/>
  <c r="U353" i="40"/>
  <c r="U308" i="40"/>
  <c r="U297" i="40"/>
  <c r="U286" i="40"/>
  <c r="U280" i="40"/>
  <c r="U269" i="40"/>
  <c r="U264" i="40"/>
  <c r="U258" i="40"/>
  <c r="U248" i="40"/>
  <c r="U177" i="40"/>
  <c r="U33" i="40"/>
  <c r="U12" i="40"/>
  <c r="U94" i="40"/>
  <c r="U336" i="40"/>
  <c r="U330" i="40"/>
  <c r="U296" i="40"/>
  <c r="U291" i="40"/>
  <c r="U268" i="40"/>
  <c r="U228" i="40"/>
  <c r="U187" i="40"/>
  <c r="U181" i="40"/>
  <c r="U148" i="40"/>
  <c r="U137" i="40"/>
  <c r="U131" i="40"/>
  <c r="U126" i="40"/>
  <c r="U120" i="40"/>
  <c r="U104" i="40"/>
  <c r="U76" i="40"/>
  <c r="U70" i="40"/>
  <c r="U65" i="40"/>
  <c r="U43" i="40"/>
  <c r="U37" i="40"/>
  <c r="U15" i="40"/>
  <c r="U28" i="40"/>
  <c r="U329" i="40"/>
  <c r="U208" i="40"/>
  <c r="U164" i="40"/>
  <c r="U142" i="40"/>
  <c r="U136" i="40"/>
  <c r="U125" i="40"/>
  <c r="U114" i="40"/>
  <c r="U81" i="40"/>
  <c r="U64" i="40"/>
  <c r="U337" i="40"/>
  <c r="U405" i="40"/>
  <c r="U393" i="40"/>
  <c r="U357" i="40"/>
  <c r="U340" i="40"/>
  <c r="U312" i="40"/>
  <c r="U295" i="40"/>
  <c r="U284" i="40"/>
  <c r="U273" i="40"/>
  <c r="U256" i="40"/>
  <c r="U231" i="40"/>
  <c r="U207" i="40"/>
  <c r="U197" i="40"/>
  <c r="U186" i="40"/>
  <c r="U169" i="40"/>
  <c r="U85" i="40"/>
  <c r="U53" i="40"/>
  <c r="U42" i="40"/>
  <c r="U20" i="40"/>
  <c r="U339" i="40"/>
  <c r="U278" i="40"/>
  <c r="U255" i="40"/>
  <c r="U191" i="40"/>
  <c r="U168" i="40"/>
  <c r="U152" i="40"/>
  <c r="U25" i="40"/>
  <c r="U404" i="40"/>
  <c r="U398" i="40"/>
  <c r="U392" i="40"/>
  <c r="U288" i="40"/>
  <c r="U272" i="40"/>
  <c r="U236" i="40"/>
  <c r="U211" i="40"/>
  <c r="U179" i="40"/>
  <c r="U140" i="40"/>
  <c r="U123" i="40"/>
  <c r="U107" i="40"/>
  <c r="U57" i="40"/>
  <c r="U52" i="40"/>
  <c r="U41" i="40"/>
  <c r="U35" i="40"/>
  <c r="U24" i="40"/>
  <c r="U402" i="40"/>
  <c r="U354" i="40"/>
  <c r="U172" i="40"/>
  <c r="U45" i="40"/>
  <c r="U415" i="40"/>
  <c r="U51" i="40"/>
  <c r="U414" i="40"/>
  <c r="U390" i="40"/>
  <c r="U298" i="40"/>
  <c r="U259" i="40"/>
  <c r="U244" i="40"/>
  <c r="U189" i="40"/>
  <c r="U343" i="40"/>
  <c r="U326" i="40"/>
  <c r="U315" i="40"/>
  <c r="U304" i="40"/>
  <c r="U299" i="40"/>
  <c r="U240" i="40"/>
  <c r="U190" i="40"/>
  <c r="U184" i="40"/>
  <c r="U173" i="40"/>
  <c r="U161" i="40"/>
  <c r="U139" i="40"/>
  <c r="U133" i="40"/>
  <c r="U111" i="40"/>
  <c r="U95" i="40"/>
  <c r="U23" i="40"/>
  <c r="AD327" i="11"/>
  <c r="AD261" i="11"/>
  <c r="U233" i="40"/>
  <c r="U156" i="40"/>
  <c r="AD103" i="11"/>
  <c r="U93" i="40"/>
  <c r="U88" i="40"/>
  <c r="U86" i="40"/>
  <c r="AD318" i="11"/>
  <c r="U275" i="40"/>
  <c r="U262" i="40"/>
  <c r="AD258" i="11"/>
  <c r="U247" i="40"/>
  <c r="AD242" i="11"/>
  <c r="AD200" i="11"/>
  <c r="U201" i="40"/>
  <c r="AD194" i="11"/>
  <c r="AD169" i="11"/>
  <c r="U91" i="40"/>
  <c r="AD86" i="11"/>
  <c r="AD85" i="11"/>
  <c r="AD74" i="11"/>
  <c r="S416" i="40"/>
  <c r="AD15" i="11"/>
  <c r="AD75" i="11"/>
  <c r="AD87" i="11"/>
  <c r="AD279" i="11"/>
  <c r="AD351" i="11"/>
  <c r="U396" i="40"/>
  <c r="U380" i="40"/>
  <c r="U364" i="40"/>
  <c r="U349" i="40"/>
  <c r="U325" i="40"/>
  <c r="U289" i="40"/>
  <c r="AD16" i="11"/>
  <c r="AD28" i="11"/>
  <c r="AD64" i="11"/>
  <c r="AD76" i="11"/>
  <c r="AD100" i="11"/>
  <c r="AD112" i="11"/>
  <c r="AD136" i="11"/>
  <c r="AD148" i="11"/>
  <c r="AD184" i="11"/>
  <c r="AD196" i="11"/>
  <c r="AD220" i="11"/>
  <c r="AD244" i="11"/>
  <c r="AD268" i="11"/>
  <c r="AD280" i="11"/>
  <c r="AD304" i="11"/>
  <c r="AD328" i="11"/>
  <c r="AD340" i="11"/>
  <c r="AD364" i="11"/>
  <c r="AD376" i="11"/>
  <c r="AD388" i="11"/>
  <c r="AD412" i="11"/>
  <c r="U411" i="40"/>
  <c r="U401" i="40"/>
  <c r="U395" i="40"/>
  <c r="U385" i="40"/>
  <c r="U379" i="40"/>
  <c r="U369" i="40"/>
  <c r="U363" i="40"/>
  <c r="U293" i="40"/>
  <c r="U175" i="40"/>
  <c r="U79" i="40"/>
  <c r="U31" i="40"/>
  <c r="AD18" i="11"/>
  <c r="AD54" i="11"/>
  <c r="AD162" i="11"/>
  <c r="AD210" i="11"/>
  <c r="AD222" i="11"/>
  <c r="AD246" i="11"/>
  <c r="AD306" i="11"/>
  <c r="AD330" i="11"/>
  <c r="AD342" i="11"/>
  <c r="AD354" i="11"/>
  <c r="AD366" i="11"/>
  <c r="AD402" i="11"/>
  <c r="AD414" i="11"/>
  <c r="U384" i="40"/>
  <c r="U368" i="40"/>
  <c r="U301" i="40"/>
  <c r="U183" i="40"/>
  <c r="U135" i="40"/>
  <c r="U87" i="40"/>
  <c r="U39" i="40"/>
  <c r="AD31" i="11"/>
  <c r="AD79" i="11"/>
  <c r="AD115" i="11"/>
  <c r="AD127" i="11"/>
  <c r="AD139" i="11"/>
  <c r="AD151" i="11"/>
  <c r="AD175" i="11"/>
  <c r="AD211" i="11"/>
  <c r="AD223" i="11"/>
  <c r="AD235" i="11"/>
  <c r="AD247" i="11"/>
  <c r="AD259" i="11"/>
  <c r="AD271" i="11"/>
  <c r="AD283" i="11"/>
  <c r="AD307" i="11"/>
  <c r="AD319" i="11"/>
  <c r="AD331" i="11"/>
  <c r="AD343" i="11"/>
  <c r="AD355" i="11"/>
  <c r="AD367" i="11"/>
  <c r="AD379" i="11"/>
  <c r="AD391" i="11"/>
  <c r="AD403" i="11"/>
  <c r="AD8" i="11"/>
  <c r="AD68" i="11"/>
  <c r="AD104" i="11"/>
  <c r="AD164" i="11"/>
  <c r="AD176" i="11"/>
  <c r="AD224" i="11"/>
  <c r="AD236" i="11"/>
  <c r="AD248" i="11"/>
  <c r="AD260" i="11"/>
  <c r="AD272" i="11"/>
  <c r="AD284" i="11"/>
  <c r="AD332" i="11"/>
  <c r="AD344" i="11"/>
  <c r="AD356" i="11"/>
  <c r="AD392" i="11"/>
  <c r="AD404" i="11"/>
  <c r="U309" i="40"/>
  <c r="U261" i="40"/>
  <c r="AD197" i="11"/>
  <c r="AD353" i="11"/>
  <c r="AD9" i="11"/>
  <c r="AD21" i="11"/>
  <c r="AD45" i="11"/>
  <c r="AD57" i="11"/>
  <c r="AD105" i="11"/>
  <c r="AD117" i="11"/>
  <c r="AD141" i="11"/>
  <c r="AD177" i="11"/>
  <c r="AD189" i="11"/>
  <c r="AD213" i="11"/>
  <c r="AD249" i="11"/>
  <c r="AD273" i="11"/>
  <c r="AD285" i="11"/>
  <c r="AD309" i="11"/>
  <c r="AD321" i="11"/>
  <c r="AD333" i="11"/>
  <c r="AD345" i="11"/>
  <c r="AD357" i="11"/>
  <c r="AD369" i="11"/>
  <c r="AD381" i="11"/>
  <c r="AD393" i="11"/>
  <c r="AD405" i="11"/>
  <c r="U351" i="40"/>
  <c r="U327" i="40"/>
  <c r="U99" i="40"/>
  <c r="AD10" i="11"/>
  <c r="AD70" i="11"/>
  <c r="AD82" i="11"/>
  <c r="AD106" i="11"/>
  <c r="AD166" i="11"/>
  <c r="AD178" i="11"/>
  <c r="AD190" i="11"/>
  <c r="AD226" i="11"/>
  <c r="AD238" i="11"/>
  <c r="AD250" i="11"/>
  <c r="AD262" i="11"/>
  <c r="AD274" i="11"/>
  <c r="AD310" i="11"/>
  <c r="AD322" i="11"/>
  <c r="AD334" i="11"/>
  <c r="AD370" i="11"/>
  <c r="AD382" i="11"/>
  <c r="AD394" i="11"/>
  <c r="AD406" i="11"/>
  <c r="U403" i="40"/>
  <c r="U387" i="40"/>
  <c r="U371" i="40"/>
  <c r="U151" i="40"/>
  <c r="U103" i="40"/>
  <c r="U7" i="40"/>
  <c r="AD11" i="11"/>
  <c r="AD35" i="11"/>
  <c r="AD47" i="11"/>
  <c r="AD71" i="11"/>
  <c r="AD95" i="11"/>
  <c r="AD119" i="11"/>
  <c r="AD131" i="11"/>
  <c r="AD155" i="11"/>
  <c r="AD167" i="11"/>
  <c r="AD191" i="11"/>
  <c r="AD203" i="11"/>
  <c r="AD215" i="11"/>
  <c r="AD239" i="11"/>
  <c r="AD251" i="11"/>
  <c r="AD263" i="11"/>
  <c r="AD275" i="11"/>
  <c r="AD287" i="11"/>
  <c r="AD299" i="11"/>
  <c r="AD311" i="11"/>
  <c r="AD323" i="11"/>
  <c r="AD347" i="11"/>
  <c r="AD359" i="11"/>
  <c r="AD371" i="11"/>
  <c r="AD383" i="11"/>
  <c r="AD395" i="11"/>
  <c r="AD407" i="11"/>
  <c r="U360" i="40"/>
  <c r="U355" i="40"/>
  <c r="U331" i="40"/>
  <c r="AD173" i="11"/>
  <c r="AD12" i="11"/>
  <c r="AD24" i="11"/>
  <c r="AD72" i="11"/>
  <c r="AD84" i="11"/>
  <c r="AD132" i="11"/>
  <c r="AD144" i="11"/>
  <c r="AD156" i="11"/>
  <c r="AD180" i="11"/>
  <c r="AD192" i="11"/>
  <c r="AD216" i="11"/>
  <c r="AD228" i="11"/>
  <c r="AD240" i="11"/>
  <c r="AD252" i="11"/>
  <c r="AD276" i="11"/>
  <c r="AD288" i="11"/>
  <c r="AD300" i="11"/>
  <c r="AD312" i="11"/>
  <c r="AD336" i="11"/>
  <c r="AD348" i="11"/>
  <c r="AD360" i="11"/>
  <c r="AD372" i="11"/>
  <c r="AD384" i="11"/>
  <c r="AD396" i="11"/>
  <c r="AD408" i="11"/>
  <c r="AD161" i="11"/>
  <c r="AD49" i="11"/>
  <c r="AD109" i="11"/>
  <c r="AD121" i="11"/>
  <c r="AD133" i="11"/>
  <c r="AD145" i="11"/>
  <c r="AD217" i="11"/>
  <c r="AD229" i="11"/>
  <c r="AD241" i="11"/>
  <c r="AD253" i="11"/>
  <c r="AD289" i="11"/>
  <c r="AD301" i="11"/>
  <c r="AD325" i="11"/>
  <c r="AD337" i="11"/>
  <c r="AD349" i="11"/>
  <c r="AD361" i="11"/>
  <c r="AD373" i="11"/>
  <c r="AD385" i="11"/>
  <c r="AD397" i="11"/>
  <c r="AD409" i="11"/>
  <c r="U413" i="40"/>
  <c r="U407" i="40"/>
  <c r="U397" i="40"/>
  <c r="U391" i="40"/>
  <c r="U381" i="40"/>
  <c r="U375" i="40"/>
  <c r="U365" i="40"/>
  <c r="U359" i="40"/>
  <c r="U335" i="40"/>
  <c r="U321" i="40"/>
  <c r="U281" i="40"/>
  <c r="U163" i="40"/>
  <c r="U115" i="40"/>
  <c r="U67" i="40"/>
  <c r="U19" i="40"/>
  <c r="G416" i="21" l="1"/>
  <c r="D415" i="11"/>
  <c r="D416" i="11" s="1"/>
  <c r="J416" i="21"/>
  <c r="F416" i="21"/>
  <c r="D416" i="21"/>
  <c r="H416" i="21"/>
  <c r="E418" i="36"/>
  <c r="J76" i="22"/>
  <c r="M75" i="11" s="1"/>
  <c r="W415" i="11"/>
  <c r="X416" i="11" s="1"/>
  <c r="G416" i="33"/>
  <c r="E416" i="23"/>
  <c r="J417" i="18"/>
  <c r="J417" i="11" s="1"/>
  <c r="N415" i="11"/>
  <c r="J392" i="22"/>
  <c r="M392" i="11" s="1"/>
  <c r="D418" i="38"/>
  <c r="P418" i="38"/>
  <c r="AC416" i="11"/>
  <c r="N418" i="38"/>
  <c r="N418" i="39"/>
  <c r="P418" i="37"/>
  <c r="J418" i="38"/>
  <c r="M417" i="35"/>
  <c r="H416" i="33"/>
  <c r="J417" i="19"/>
  <c r="K417" i="11" s="1"/>
  <c r="E416" i="24"/>
  <c r="L418" i="39"/>
  <c r="K418" i="38"/>
  <c r="Q417" i="35"/>
  <c r="G416" i="24"/>
  <c r="J417" i="21"/>
  <c r="D417" i="11" s="1"/>
  <c r="L416" i="33"/>
  <c r="U61" i="39"/>
  <c r="L417" i="35"/>
  <c r="C416" i="15"/>
  <c r="H416" i="15"/>
  <c r="C418" i="38"/>
  <c r="I418" i="38"/>
  <c r="Q418" i="38"/>
  <c r="F415" i="11"/>
  <c r="F416" i="11" s="1"/>
  <c r="O417" i="35"/>
  <c r="H416" i="24"/>
  <c r="G417" i="35"/>
  <c r="H416" i="14"/>
  <c r="G418" i="38"/>
  <c r="Y415" i="11"/>
  <c r="Y416" i="11" s="1"/>
  <c r="J416" i="15"/>
  <c r="F418" i="39"/>
  <c r="I417" i="35"/>
  <c r="F418" i="38"/>
  <c r="J416" i="14"/>
  <c r="O418" i="39"/>
  <c r="I418" i="39"/>
  <c r="F418" i="36"/>
  <c r="I416" i="24"/>
  <c r="E416" i="33"/>
  <c r="D415" i="12"/>
  <c r="O418" i="38"/>
  <c r="E418" i="38"/>
  <c r="H417" i="35"/>
  <c r="N416" i="33"/>
  <c r="E418" i="39"/>
  <c r="C418" i="36"/>
  <c r="D416" i="24"/>
  <c r="D416" i="33"/>
  <c r="J261" i="17"/>
  <c r="I261" i="11" s="1"/>
  <c r="D415" i="17"/>
  <c r="J417" i="20"/>
  <c r="C417" i="11" s="1"/>
  <c r="J415" i="25"/>
  <c r="S415" i="33"/>
  <c r="T415" i="33"/>
  <c r="U245" i="35"/>
  <c r="U70" i="34"/>
  <c r="U214" i="34"/>
  <c r="U288" i="34"/>
  <c r="U323" i="34"/>
  <c r="U122" i="33"/>
  <c r="U131" i="33"/>
  <c r="U140" i="33"/>
  <c r="U159" i="33"/>
  <c r="U176" i="33"/>
  <c r="U196" i="33"/>
  <c r="U215" i="33"/>
  <c r="U244" i="33"/>
  <c r="U262" i="33"/>
  <c r="U280" i="33"/>
  <c r="U290" i="33"/>
  <c r="U299" i="33"/>
  <c r="U71" i="32"/>
  <c r="U132" i="32"/>
  <c r="U142" i="32"/>
  <c r="U206" i="32"/>
  <c r="U288" i="32"/>
  <c r="U343" i="32"/>
  <c r="U353" i="32"/>
  <c r="U372" i="32"/>
  <c r="U382" i="32"/>
  <c r="U402" i="32"/>
  <c r="U12" i="31"/>
  <c r="U32" i="31"/>
  <c r="U52" i="31"/>
  <c r="U72" i="31"/>
  <c r="U110" i="31"/>
  <c r="U164" i="31"/>
  <c r="U173" i="31"/>
  <c r="U207" i="31"/>
  <c r="U295" i="31"/>
  <c r="U304" i="31"/>
  <c r="U341" i="31"/>
  <c r="U368" i="31"/>
  <c r="U386" i="31"/>
  <c r="U404" i="31"/>
  <c r="U12" i="30"/>
  <c r="U148" i="30"/>
  <c r="U175" i="30"/>
  <c r="U185" i="30"/>
  <c r="U249" i="30"/>
  <c r="U276" i="30"/>
  <c r="U358" i="30"/>
  <c r="U154" i="29"/>
  <c r="U182" i="29"/>
  <c r="U80" i="34"/>
  <c r="U197" i="34"/>
  <c r="U270" i="34"/>
  <c r="U20" i="33"/>
  <c r="U373" i="32"/>
  <c r="U259" i="30"/>
  <c r="U340" i="30"/>
  <c r="U116" i="29"/>
  <c r="U47" i="35"/>
  <c r="U116" i="34"/>
  <c r="U171" i="34"/>
  <c r="U180" i="34"/>
  <c r="U189" i="34"/>
  <c r="U206" i="34"/>
  <c r="U242" i="34"/>
  <c r="U261" i="34"/>
  <c r="U271" i="34"/>
  <c r="U11" i="33"/>
  <c r="U77" i="33"/>
  <c r="U96" i="33"/>
  <c r="U132" i="33"/>
  <c r="U178" i="33"/>
  <c r="U383" i="33"/>
  <c r="U17" i="32"/>
  <c r="U26" i="32"/>
  <c r="U63" i="32"/>
  <c r="U98" i="32"/>
  <c r="U134" i="32"/>
  <c r="U216" i="32"/>
  <c r="U326" i="32"/>
  <c r="U355" i="32"/>
  <c r="U374" i="32"/>
  <c r="U393" i="32"/>
  <c r="U413" i="32"/>
  <c r="U13" i="31"/>
  <c r="U33" i="31"/>
  <c r="U53" i="31"/>
  <c r="U73" i="31"/>
  <c r="U92" i="31"/>
  <c r="U129" i="31"/>
  <c r="U138" i="31"/>
  <c r="U156" i="31"/>
  <c r="U332" i="31"/>
  <c r="U360" i="31"/>
  <c r="U167" i="30"/>
  <c r="U195" i="30"/>
  <c r="U204" i="30"/>
  <c r="U313" i="30"/>
  <c r="U350" i="30"/>
  <c r="U97" i="29"/>
  <c r="U107" i="29"/>
  <c r="U117" i="29"/>
  <c r="U127" i="29"/>
  <c r="U98" i="29"/>
  <c r="U137" i="29"/>
  <c r="U146" i="29"/>
  <c r="U355" i="29"/>
  <c r="U311" i="35"/>
  <c r="U32" i="34"/>
  <c r="U52" i="34"/>
  <c r="U72" i="34"/>
  <c r="U108" i="34"/>
  <c r="U143" i="34"/>
  <c r="U234" i="34"/>
  <c r="U243" i="34"/>
  <c r="U262" i="34"/>
  <c r="U405" i="34"/>
  <c r="U12" i="33"/>
  <c r="U143" i="33"/>
  <c r="U179" i="33"/>
  <c r="U188" i="33"/>
  <c r="U384" i="33"/>
  <c r="U9" i="32"/>
  <c r="U18" i="32"/>
  <c r="U27" i="32"/>
  <c r="U45" i="32"/>
  <c r="U73" i="32"/>
  <c r="U107" i="32"/>
  <c r="U154" i="32"/>
  <c r="U308" i="32"/>
  <c r="U327" i="32"/>
  <c r="U346" i="32"/>
  <c r="U384" i="32"/>
  <c r="U404" i="32"/>
  <c r="U14" i="31"/>
  <c r="U34" i="31"/>
  <c r="U54" i="31"/>
  <c r="U74" i="31"/>
  <c r="U84" i="31"/>
  <c r="U93" i="31"/>
  <c r="U269" i="31"/>
  <c r="U306" i="31"/>
  <c r="U333" i="31"/>
  <c r="U352" i="31"/>
  <c r="U98" i="30"/>
  <c r="U150" i="30"/>
  <c r="U168" i="30"/>
  <c r="U187" i="30"/>
  <c r="U196" i="30"/>
  <c r="U314" i="30"/>
  <c r="U351" i="30"/>
  <c r="U346" i="29"/>
  <c r="U403" i="29"/>
  <c r="U253" i="34"/>
  <c r="U13" i="33"/>
  <c r="U300" i="32"/>
  <c r="U318" i="32"/>
  <c r="U385" i="32"/>
  <c r="U405" i="32"/>
  <c r="U5" i="31"/>
  <c r="U25" i="31"/>
  <c r="U45" i="31"/>
  <c r="U65" i="31"/>
  <c r="U324" i="30"/>
  <c r="U143" i="35"/>
  <c r="U113" i="35"/>
  <c r="U5" i="34"/>
  <c r="U34" i="34"/>
  <c r="U182" i="34"/>
  <c r="U226" i="34"/>
  <c r="U309" i="34"/>
  <c r="U327" i="34"/>
  <c r="U382" i="34"/>
  <c r="U398" i="34"/>
  <c r="U79" i="33"/>
  <c r="U180" i="33"/>
  <c r="U395" i="33"/>
  <c r="U65" i="32"/>
  <c r="U292" i="32"/>
  <c r="U357" i="32"/>
  <c r="U386" i="32"/>
  <c r="U406" i="32"/>
  <c r="U16" i="31"/>
  <c r="U36" i="31"/>
  <c r="U56" i="31"/>
  <c r="U76" i="31"/>
  <c r="U122" i="31"/>
  <c r="U308" i="31"/>
  <c r="U44" i="30"/>
  <c r="U62" i="30"/>
  <c r="U179" i="30"/>
  <c r="U306" i="30"/>
  <c r="U334" i="30"/>
  <c r="U328" i="29"/>
  <c r="U366" i="29"/>
  <c r="U181" i="35"/>
  <c r="U174" i="34"/>
  <c r="U5" i="33"/>
  <c r="U135" i="33"/>
  <c r="U320" i="33"/>
  <c r="U330" i="33"/>
  <c r="U348" i="32"/>
  <c r="U218" i="31"/>
  <c r="U253" i="31"/>
  <c r="U262" i="31"/>
  <c r="U152" i="30"/>
  <c r="Q415" i="31"/>
  <c r="U269" i="35"/>
  <c r="U102" i="34"/>
  <c r="U120" i="34"/>
  <c r="U146" i="34"/>
  <c r="U165" i="34"/>
  <c r="U328" i="34"/>
  <c r="U347" i="34"/>
  <c r="U356" i="34"/>
  <c r="U80" i="33"/>
  <c r="U100" i="33"/>
  <c r="U331" i="33"/>
  <c r="U350" i="33"/>
  <c r="U387" i="33"/>
  <c r="U39" i="32"/>
  <c r="U48" i="32"/>
  <c r="U76" i="32"/>
  <c r="U110" i="32"/>
  <c r="U202" i="32"/>
  <c r="U220" i="32"/>
  <c r="U229" i="32"/>
  <c r="U283" i="32"/>
  <c r="U339" i="32"/>
  <c r="U226" i="31"/>
  <c r="U245" i="31"/>
  <c r="U254" i="31"/>
  <c r="U281" i="31"/>
  <c r="U290" i="31"/>
  <c r="U8" i="30"/>
  <c r="U26" i="30"/>
  <c r="U117" i="30"/>
  <c r="U253" i="29"/>
  <c r="U349" i="29"/>
  <c r="U358" i="29"/>
  <c r="U239" i="35"/>
  <c r="U101" i="35"/>
  <c r="U16" i="34"/>
  <c r="U36" i="34"/>
  <c r="U56" i="34"/>
  <c r="U76" i="34"/>
  <c r="U319" i="34"/>
  <c r="U366" i="34"/>
  <c r="U286" i="33"/>
  <c r="U388" i="32"/>
  <c r="U408" i="32"/>
  <c r="U18" i="31"/>
  <c r="U38" i="31"/>
  <c r="U58" i="31"/>
  <c r="U78" i="31"/>
  <c r="U46" i="30"/>
  <c r="U255" i="30"/>
  <c r="U71" i="35"/>
  <c r="U138" i="34"/>
  <c r="U147" i="34"/>
  <c r="U332" i="33"/>
  <c r="U378" i="33"/>
  <c r="U185" i="32"/>
  <c r="U230" i="32"/>
  <c r="U236" i="31"/>
  <c r="U37" i="30"/>
  <c r="U74" i="30"/>
  <c r="U92" i="30"/>
  <c r="U267" i="34"/>
  <c r="U303" i="34"/>
  <c r="U330" i="34"/>
  <c r="U339" i="34"/>
  <c r="U358" i="34"/>
  <c r="U174" i="33"/>
  <c r="U231" i="33"/>
  <c r="U251" i="33"/>
  <c r="U314" i="33"/>
  <c r="U323" i="33"/>
  <c r="U352" i="33"/>
  <c r="U398" i="33"/>
  <c r="U130" i="32"/>
  <c r="U159" i="32"/>
  <c r="U186" i="32"/>
  <c r="U204" i="32"/>
  <c r="U258" i="32"/>
  <c r="U331" i="32"/>
  <c r="U162" i="31"/>
  <c r="U180" i="31"/>
  <c r="U256" i="31"/>
  <c r="U365" i="31"/>
  <c r="U56" i="30"/>
  <c r="U65" i="30"/>
  <c r="U119" i="35"/>
  <c r="U58" i="34"/>
  <c r="U96" i="34"/>
  <c r="U258" i="34"/>
  <c r="U286" i="34"/>
  <c r="U232" i="33"/>
  <c r="U242" i="33"/>
  <c r="U260" i="33"/>
  <c r="U288" i="33"/>
  <c r="U140" i="32"/>
  <c r="U150" i="32"/>
  <c r="U286" i="32"/>
  <c r="U126" i="31"/>
  <c r="U153" i="31"/>
  <c r="U366" i="31"/>
  <c r="U84" i="30"/>
  <c r="U229" i="30"/>
  <c r="U266" i="30"/>
  <c r="U403" i="30"/>
  <c r="U171" i="29"/>
  <c r="U190" i="29"/>
  <c r="U199" i="29"/>
  <c r="U218" i="29"/>
  <c r="U275" i="29"/>
  <c r="U187" i="35"/>
  <c r="U59" i="35"/>
  <c r="U19" i="34"/>
  <c r="U29" i="34"/>
  <c r="U39" i="34"/>
  <c r="U49" i="34"/>
  <c r="U59" i="34"/>
  <c r="U213" i="34"/>
  <c r="U231" i="34"/>
  <c r="U268" i="34"/>
  <c r="U287" i="34"/>
  <c r="U195" i="33"/>
  <c r="U214" i="33"/>
  <c r="U223" i="33"/>
  <c r="U243" i="33"/>
  <c r="U324" i="33"/>
  <c r="U334" i="33"/>
  <c r="U362" i="33"/>
  <c r="U70" i="32"/>
  <c r="U87" i="32"/>
  <c r="U113" i="32"/>
  <c r="U151" i="32"/>
  <c r="U169" i="32"/>
  <c r="U232" i="32"/>
  <c r="U287" i="32"/>
  <c r="U81" i="31"/>
  <c r="U90" i="31"/>
  <c r="U154" i="31"/>
  <c r="U172" i="31"/>
  <c r="U190" i="31"/>
  <c r="U198" i="31"/>
  <c r="U248" i="31"/>
  <c r="U330" i="31"/>
  <c r="U340" i="31"/>
  <c r="U20" i="30"/>
  <c r="U57" i="30"/>
  <c r="U193" i="30"/>
  <c r="U230" i="30"/>
  <c r="U404" i="30"/>
  <c r="U153" i="29"/>
  <c r="U181" i="29"/>
  <c r="U191" i="29"/>
  <c r="U209" i="29"/>
  <c r="U266" i="29"/>
  <c r="U73" i="29"/>
  <c r="U128" i="29"/>
  <c r="U138" i="29"/>
  <c r="U147" i="29"/>
  <c r="U165" i="29"/>
  <c r="U248" i="29"/>
  <c r="U331" i="29"/>
  <c r="U350" i="29"/>
  <c r="U359" i="29"/>
  <c r="U377" i="29"/>
  <c r="U405" i="29"/>
  <c r="U370" i="31"/>
  <c r="U396" i="31"/>
  <c r="U207" i="30"/>
  <c r="U216" i="30"/>
  <c r="U123" i="34"/>
  <c r="U176" i="34"/>
  <c r="U227" i="34"/>
  <c r="U236" i="34"/>
  <c r="U245" i="34"/>
  <c r="U306" i="34"/>
  <c r="U350" i="34"/>
  <c r="U368" i="34"/>
  <c r="U7" i="33"/>
  <c r="U16" i="33"/>
  <c r="U91" i="33"/>
  <c r="U136" i="33"/>
  <c r="U146" i="33"/>
  <c r="U155" i="33"/>
  <c r="U191" i="33"/>
  <c r="U246" i="33"/>
  <c r="U291" i="33"/>
  <c r="U335" i="33"/>
  <c r="U370" i="33"/>
  <c r="U379" i="33"/>
  <c r="U13" i="32"/>
  <c r="U22" i="32"/>
  <c r="U31" i="32"/>
  <c r="U108" i="32"/>
  <c r="U144" i="32"/>
  <c r="U153" i="32"/>
  <c r="U198" i="32"/>
  <c r="U242" i="32"/>
  <c r="U251" i="32"/>
  <c r="U260" i="32"/>
  <c r="U312" i="32"/>
  <c r="U330" i="32"/>
  <c r="U377" i="32"/>
  <c r="U397" i="32"/>
  <c r="U17" i="31"/>
  <c r="U37" i="31"/>
  <c r="U57" i="31"/>
  <c r="U77" i="31"/>
  <c r="U86" i="31"/>
  <c r="U113" i="31"/>
  <c r="U148" i="31"/>
  <c r="U157" i="31"/>
  <c r="U166" i="31"/>
  <c r="U238" i="31"/>
  <c r="U292" i="31"/>
  <c r="U310" i="31"/>
  <c r="U327" i="31"/>
  <c r="U353" i="31"/>
  <c r="U406" i="31"/>
  <c r="U13" i="30"/>
  <c r="U22" i="30"/>
  <c r="U49" i="30"/>
  <c r="U58" i="30"/>
  <c r="U136" i="30"/>
  <c r="U144" i="30"/>
  <c r="U162" i="30"/>
  <c r="U171" i="30"/>
  <c r="U234" i="30"/>
  <c r="U269" i="30"/>
  <c r="U278" i="30"/>
  <c r="U302" i="30"/>
  <c r="U408" i="30"/>
  <c r="U49" i="29"/>
  <c r="U195" i="29"/>
  <c r="U213" i="29"/>
  <c r="U222" i="29"/>
  <c r="U231" i="29"/>
  <c r="U314" i="29"/>
  <c r="U323" i="29"/>
  <c r="U369" i="29"/>
  <c r="U407" i="29"/>
  <c r="U5" i="30"/>
  <c r="U14" i="30"/>
  <c r="U41" i="30"/>
  <c r="U50" i="30"/>
  <c r="U77" i="30"/>
  <c r="U243" i="30"/>
  <c r="U228" i="34"/>
  <c r="U92" i="33"/>
  <c r="U282" i="33"/>
  <c r="U380" i="33"/>
  <c r="U155" i="32"/>
  <c r="U181" i="32"/>
  <c r="U252" i="32"/>
  <c r="U369" i="32"/>
  <c r="U39" i="31"/>
  <c r="U176" i="31"/>
  <c r="U222" i="31"/>
  <c r="U301" i="31"/>
  <c r="U354" i="31"/>
  <c r="U128" i="30"/>
  <c r="U390" i="30"/>
  <c r="U141" i="34"/>
  <c r="U315" i="34"/>
  <c r="U324" i="34"/>
  <c r="U228" i="33"/>
  <c r="U283" i="33"/>
  <c r="U6" i="32"/>
  <c r="U15" i="32"/>
  <c r="U146" i="32"/>
  <c r="U182" i="32"/>
  <c r="U191" i="32"/>
  <c r="U200" i="32"/>
  <c r="U226" i="32"/>
  <c r="U279" i="32"/>
  <c r="U351" i="32"/>
  <c r="U370" i="32"/>
  <c r="U132" i="31"/>
  <c r="U141" i="31"/>
  <c r="U150" i="31"/>
  <c r="U231" i="31"/>
  <c r="U240" i="31"/>
  <c r="U258" i="31"/>
  <c r="U276" i="31"/>
  <c r="U302" i="31"/>
  <c r="U373" i="31"/>
  <c r="U6" i="30"/>
  <c r="U24" i="30"/>
  <c r="U33" i="30"/>
  <c r="U42" i="30"/>
  <c r="U60" i="30"/>
  <c r="U164" i="30"/>
  <c r="U173" i="30"/>
  <c r="U210" i="30"/>
  <c r="U354" i="30"/>
  <c r="U363" i="30"/>
  <c r="U381" i="30"/>
  <c r="U17" i="29"/>
  <c r="U215" i="29"/>
  <c r="U233" i="29"/>
  <c r="U242" i="29"/>
  <c r="U334" i="29"/>
  <c r="U275" i="34"/>
  <c r="U283" i="34"/>
  <c r="U316" i="34"/>
  <c r="U343" i="34"/>
  <c r="U411" i="34"/>
  <c r="U112" i="33"/>
  <c r="U166" i="33"/>
  <c r="U248" i="33"/>
  <c r="U274" i="33"/>
  <c r="U302" i="33"/>
  <c r="U400" i="33"/>
  <c r="U33" i="32"/>
  <c r="U42" i="32"/>
  <c r="U51" i="32"/>
  <c r="U218" i="32"/>
  <c r="U315" i="32"/>
  <c r="U390" i="32"/>
  <c r="U410" i="32"/>
  <c r="U20" i="31"/>
  <c r="U40" i="31"/>
  <c r="U60" i="31"/>
  <c r="U88" i="31"/>
  <c r="U168" i="31"/>
  <c r="U177" i="31"/>
  <c r="U250" i="31"/>
  <c r="U312" i="31"/>
  <c r="U382" i="31"/>
  <c r="U408" i="31"/>
  <c r="U9" i="29"/>
  <c r="U51" i="29"/>
  <c r="U103" i="29"/>
  <c r="U188" i="29"/>
  <c r="U197" i="29"/>
  <c r="U206" i="29"/>
  <c r="U261" i="29"/>
  <c r="U271" i="29"/>
  <c r="U298" i="29"/>
  <c r="U307" i="29"/>
  <c r="U325" i="29"/>
  <c r="U174" i="36"/>
  <c r="U117" i="34"/>
  <c r="U134" i="34"/>
  <c r="U152" i="34"/>
  <c r="U230" i="34"/>
  <c r="U266" i="34"/>
  <c r="U284" i="34"/>
  <c r="U334" i="34"/>
  <c r="U344" i="34"/>
  <c r="U19" i="33"/>
  <c r="U94" i="33"/>
  <c r="U104" i="33"/>
  <c r="U130" i="33"/>
  <c r="U158" i="33"/>
  <c r="U167" i="33"/>
  <c r="U175" i="33"/>
  <c r="U212" i="33"/>
  <c r="U266" i="33"/>
  <c r="U275" i="33"/>
  <c r="U284" i="33"/>
  <c r="U303" i="33"/>
  <c r="U356" i="33"/>
  <c r="U382" i="33"/>
  <c r="U392" i="33"/>
  <c r="U25" i="32"/>
  <c r="U34" i="32"/>
  <c r="U43" i="32"/>
  <c r="U111" i="32"/>
  <c r="U138" i="32"/>
  <c r="U165" i="32"/>
  <c r="U192" i="32"/>
  <c r="U263" i="32"/>
  <c r="U316" i="32"/>
  <c r="U334" i="32"/>
  <c r="U352" i="32"/>
  <c r="U362" i="32"/>
  <c r="U391" i="32"/>
  <c r="U411" i="32"/>
  <c r="U11" i="31"/>
  <c r="U31" i="31"/>
  <c r="U51" i="31"/>
  <c r="U71" i="31"/>
  <c r="U89" i="31"/>
  <c r="U160" i="31"/>
  <c r="U169" i="31"/>
  <c r="U178" i="31"/>
  <c r="U268" i="31"/>
  <c r="U286" i="31"/>
  <c r="U313" i="31"/>
  <c r="U364" i="31"/>
  <c r="U409" i="31"/>
  <c r="U25" i="30"/>
  <c r="U61" i="30"/>
  <c r="U70" i="30"/>
  <c r="U220" i="30"/>
  <c r="U272" i="30"/>
  <c r="U296" i="30"/>
  <c r="U338" i="30"/>
  <c r="U383" i="30"/>
  <c r="U189" i="29"/>
  <c r="U198" i="29"/>
  <c r="U207" i="29"/>
  <c r="U225" i="29"/>
  <c r="U262" i="29"/>
  <c r="U391" i="29"/>
  <c r="U156" i="37"/>
  <c r="U198" i="37"/>
  <c r="U225" i="37"/>
  <c r="U253" i="37"/>
  <c r="U336" i="37"/>
  <c r="U313" i="38"/>
  <c r="U326" i="38"/>
  <c r="X258" i="41"/>
  <c r="X91" i="41"/>
  <c r="U140" i="37"/>
  <c r="U203" i="37"/>
  <c r="U307" i="40"/>
  <c r="U287" i="40"/>
  <c r="U277" i="40"/>
  <c r="U267" i="40"/>
  <c r="U257" i="40"/>
  <c r="U238" i="40"/>
  <c r="U199" i="40"/>
  <c r="U160" i="40"/>
  <c r="U34" i="40"/>
  <c r="U12" i="38"/>
  <c r="U116" i="38"/>
  <c r="X395" i="41"/>
  <c r="X345" i="41"/>
  <c r="X228" i="41"/>
  <c r="X218" i="41"/>
  <c r="X119" i="41"/>
  <c r="U356" i="40"/>
  <c r="U346" i="40"/>
  <c r="U316" i="40"/>
  <c r="U237" i="40"/>
  <c r="U218" i="40"/>
  <c r="U82" i="40"/>
  <c r="U73" i="40"/>
  <c r="U170" i="36"/>
  <c r="U348" i="37"/>
  <c r="U104" i="38"/>
  <c r="U14" i="37"/>
  <c r="U76" i="37"/>
  <c r="U106" i="37"/>
  <c r="U121" i="37"/>
  <c r="U157" i="37"/>
  <c r="U168" i="37"/>
  <c r="U204" i="37"/>
  <c r="U266" i="37"/>
  <c r="U321" i="37"/>
  <c r="U360" i="37"/>
  <c r="U366" i="37"/>
  <c r="U378" i="37"/>
  <c r="U390" i="37"/>
  <c r="U189" i="38"/>
  <c r="U412" i="38"/>
  <c r="U256" i="39"/>
  <c r="X315" i="41"/>
  <c r="X237" i="41"/>
  <c r="X109" i="41"/>
  <c r="U394" i="40"/>
  <c r="U345" i="40"/>
  <c r="U246" i="40"/>
  <c r="U42" i="37"/>
  <c r="U224" i="39"/>
  <c r="U296" i="39"/>
  <c r="X384" i="41"/>
  <c r="X364" i="41"/>
  <c r="X344" i="41"/>
  <c r="X334" i="41"/>
  <c r="X266" i="41"/>
  <c r="X256" i="41"/>
  <c r="X40" i="41"/>
  <c r="U374" i="40"/>
  <c r="U305" i="40"/>
  <c r="U285" i="40"/>
  <c r="U226" i="40"/>
  <c r="U100" i="40"/>
  <c r="U147" i="37"/>
  <c r="U316" i="37"/>
  <c r="U354" i="37"/>
  <c r="U124" i="38"/>
  <c r="U157" i="38"/>
  <c r="U276" i="38"/>
  <c r="X413" i="41"/>
  <c r="X363" i="41"/>
  <c r="X314" i="41"/>
  <c r="X177" i="41"/>
  <c r="X167" i="41"/>
  <c r="X147" i="41"/>
  <c r="X137" i="41"/>
  <c r="X39" i="41"/>
  <c r="U344" i="40"/>
  <c r="U314" i="40"/>
  <c r="U245" i="40"/>
  <c r="U206" i="40"/>
  <c r="U138" i="40"/>
  <c r="U109" i="40"/>
  <c r="U90" i="40"/>
  <c r="U71" i="40"/>
  <c r="U61" i="40"/>
  <c r="U306" i="37"/>
  <c r="U373" i="37"/>
  <c r="U210" i="38"/>
  <c r="X412" i="41"/>
  <c r="X245" i="41"/>
  <c r="X176" i="41"/>
  <c r="X166" i="41"/>
  <c r="X136" i="41"/>
  <c r="U412" i="40"/>
  <c r="U333" i="40"/>
  <c r="U323" i="40"/>
  <c r="U128" i="40"/>
  <c r="U118" i="40"/>
  <c r="U89" i="40"/>
  <c r="U60" i="40"/>
  <c r="U50" i="40"/>
  <c r="U174" i="37"/>
  <c r="U190" i="37"/>
  <c r="U250" i="37"/>
  <c r="U262" i="37"/>
  <c r="U301" i="37"/>
  <c r="U86" i="38"/>
  <c r="U106" i="38"/>
  <c r="U138" i="38"/>
  <c r="U171" i="38"/>
  <c r="U12" i="39"/>
  <c r="X392" i="41"/>
  <c r="X352" i="41"/>
  <c r="X332" i="41"/>
  <c r="X322" i="41"/>
  <c r="X274" i="41"/>
  <c r="X244" i="41"/>
  <c r="X205" i="41"/>
  <c r="X28" i="41"/>
  <c r="U362" i="40"/>
  <c r="U342" i="40"/>
  <c r="U263" i="40"/>
  <c r="U253" i="40"/>
  <c r="U243" i="40"/>
  <c r="U234" i="40"/>
  <c r="U205" i="40"/>
  <c r="U69" i="40"/>
  <c r="U40" i="40"/>
  <c r="U21" i="40"/>
  <c r="U11" i="40"/>
  <c r="U240" i="30"/>
  <c r="U312" i="30"/>
  <c r="U369" i="30"/>
  <c r="U378" i="30"/>
  <c r="U110" i="29"/>
  <c r="U130" i="29"/>
  <c r="U157" i="29"/>
  <c r="U166" i="29"/>
  <c r="U175" i="29"/>
  <c r="U237" i="29"/>
  <c r="U246" i="29"/>
  <c r="U255" i="29"/>
  <c r="U317" i="29"/>
  <c r="U326" i="29"/>
  <c r="U335" i="29"/>
  <c r="U398" i="29"/>
  <c r="U58" i="37"/>
  <c r="U72" i="37"/>
  <c r="U113" i="37"/>
  <c r="U244" i="37"/>
  <c r="U286" i="37"/>
  <c r="U329" i="37"/>
  <c r="U374" i="37"/>
  <c r="U386" i="37"/>
  <c r="U132" i="38"/>
  <c r="U362" i="38"/>
  <c r="U401" i="38"/>
  <c r="X401" i="41"/>
  <c r="X341" i="41"/>
  <c r="X253" i="41"/>
  <c r="X86" i="41"/>
  <c r="X47" i="41"/>
  <c r="U252" i="40"/>
  <c r="U204" i="40"/>
  <c r="U194" i="40"/>
  <c r="U379" i="30"/>
  <c r="U388" i="30"/>
  <c r="U406" i="30"/>
  <c r="U102" i="29"/>
  <c r="U111" i="29"/>
  <c r="U121" i="29"/>
  <c r="U131" i="29"/>
  <c r="U149" i="29"/>
  <c r="U158" i="29"/>
  <c r="U167" i="29"/>
  <c r="U229" i="29"/>
  <c r="U238" i="29"/>
  <c r="U247" i="29"/>
  <c r="U309" i="29"/>
  <c r="U318" i="29"/>
  <c r="U327" i="29"/>
  <c r="U16" i="37"/>
  <c r="U212" i="37"/>
  <c r="U257" i="37"/>
  <c r="U274" i="37"/>
  <c r="U356" i="37"/>
  <c r="U225" i="38"/>
  <c r="U395" i="38"/>
  <c r="U272" i="39"/>
  <c r="U344" i="39"/>
  <c r="X400" i="41"/>
  <c r="X321" i="41"/>
  <c r="X193" i="41"/>
  <c r="X154" i="41"/>
  <c r="X124" i="41"/>
  <c r="U400" i="40"/>
  <c r="U271" i="40"/>
  <c r="U232" i="40"/>
  <c r="U193" i="40"/>
  <c r="U154" i="40"/>
  <c r="U145" i="40"/>
  <c r="U116" i="40"/>
  <c r="U106" i="40"/>
  <c r="U97" i="40"/>
  <c r="U77" i="40"/>
  <c r="U38" i="40"/>
  <c r="U29" i="40"/>
  <c r="U54" i="36"/>
  <c r="U30" i="37"/>
  <c r="U351" i="37"/>
  <c r="U122" i="29"/>
  <c r="U141" i="29"/>
  <c r="U150" i="29"/>
  <c r="U159" i="29"/>
  <c r="U221" i="29"/>
  <c r="U230" i="29"/>
  <c r="U239" i="29"/>
  <c r="U301" i="29"/>
  <c r="U310" i="29"/>
  <c r="U319" i="29"/>
  <c r="U381" i="29"/>
  <c r="U44" i="37"/>
  <c r="U93" i="37"/>
  <c r="U109" i="37"/>
  <c r="U186" i="37"/>
  <c r="U281" i="37"/>
  <c r="U292" i="37"/>
  <c r="U324" i="37"/>
  <c r="U340" i="37"/>
  <c r="U120" i="38"/>
  <c r="U311" i="38"/>
  <c r="U324" i="38"/>
  <c r="U350" i="38"/>
  <c r="U363" i="38"/>
  <c r="X409" i="41"/>
  <c r="X301" i="41"/>
  <c r="X55" i="41"/>
  <c r="X45" i="41"/>
  <c r="U409" i="40"/>
  <c r="U399" i="40"/>
  <c r="U389" i="40"/>
  <c r="U350" i="40"/>
  <c r="U202" i="40"/>
  <c r="U327" i="36"/>
  <c r="U399" i="36"/>
  <c r="U40" i="37"/>
  <c r="U103" i="37"/>
  <c r="U181" i="37"/>
  <c r="U192" i="37"/>
  <c r="U234" i="37"/>
  <c r="U258" i="37"/>
  <c r="U264" i="37"/>
  <c r="U269" i="37"/>
  <c r="U147" i="38"/>
  <c r="U383" i="38"/>
  <c r="U396" i="38"/>
  <c r="U260" i="39"/>
  <c r="T416" i="40"/>
  <c r="U416" i="40" s="1"/>
  <c r="X172" i="41"/>
  <c r="U17" i="37"/>
  <c r="U144" i="37"/>
  <c r="X358" i="41"/>
  <c r="X338" i="41"/>
  <c r="X328" i="41"/>
  <c r="X290" i="41"/>
  <c r="X280" i="41"/>
  <c r="X250" i="41"/>
  <c r="X201" i="41"/>
  <c r="U279" i="40"/>
  <c r="U8" i="40"/>
  <c r="U9" i="30"/>
  <c r="U18" i="30"/>
  <c r="U80" i="30"/>
  <c r="U219" i="30"/>
  <c r="U260" i="30"/>
  <c r="U284" i="30"/>
  <c r="U355" i="30"/>
  <c r="U391" i="30"/>
  <c r="U392" i="29"/>
  <c r="U9" i="37"/>
  <c r="U13" i="37"/>
  <c r="U202" i="37"/>
  <c r="U364" i="37"/>
  <c r="U401" i="37"/>
  <c r="X407" i="41"/>
  <c r="X377" i="41"/>
  <c r="X308" i="41"/>
  <c r="X279" i="41"/>
  <c r="X190" i="41"/>
  <c r="X131" i="41"/>
  <c r="X73" i="41"/>
  <c r="U220" i="40"/>
  <c r="U84" i="40"/>
  <c r="U55" i="40"/>
  <c r="U45" i="30"/>
  <c r="U54" i="30"/>
  <c r="U72" i="30"/>
  <c r="U122" i="30"/>
  <c r="U131" i="30"/>
  <c r="U157" i="30"/>
  <c r="U165" i="30"/>
  <c r="U183" i="30"/>
  <c r="U192" i="30"/>
  <c r="U211" i="30"/>
  <c r="U252" i="30"/>
  <c r="U300" i="30"/>
  <c r="U373" i="30"/>
  <c r="U87" i="29"/>
  <c r="U105" i="29"/>
  <c r="U124" i="29"/>
  <c r="U161" i="29"/>
  <c r="U170" i="29"/>
  <c r="U179" i="29"/>
  <c r="U241" i="29"/>
  <c r="U250" i="29"/>
  <c r="U259" i="29"/>
  <c r="U321" i="29"/>
  <c r="U330" i="29"/>
  <c r="U339" i="29"/>
  <c r="U393" i="29"/>
  <c r="U102" i="36"/>
  <c r="U162" i="36"/>
  <c r="U407" i="36"/>
  <c r="U45" i="37"/>
  <c r="U120" i="37"/>
  <c r="U182" i="37"/>
  <c r="U230" i="37"/>
  <c r="U247" i="37"/>
  <c r="U276" i="37"/>
  <c r="U371" i="38"/>
  <c r="X239" i="41"/>
  <c r="U219" i="40"/>
  <c r="U141" i="40"/>
  <c r="X399" i="41"/>
  <c r="X382" i="41"/>
  <c r="X335" i="41"/>
  <c r="X243" i="41"/>
  <c r="X226" i="41"/>
  <c r="X214" i="41"/>
  <c r="X208" i="41"/>
  <c r="X202" i="41"/>
  <c r="X174" i="41"/>
  <c r="X123" i="41"/>
  <c r="X50" i="41"/>
  <c r="X9" i="41"/>
  <c r="X404" i="41"/>
  <c r="X381" i="41"/>
  <c r="X375" i="41"/>
  <c r="X295" i="41"/>
  <c r="X248" i="41"/>
  <c r="X225" i="41"/>
  <c r="X219" i="41"/>
  <c r="X185" i="41"/>
  <c r="X128" i="41"/>
  <c r="X100" i="41"/>
  <c r="X94" i="41"/>
  <c r="X61" i="41"/>
  <c r="X14" i="41"/>
  <c r="X133" i="41"/>
  <c r="X19" i="41"/>
  <c r="X300" i="41"/>
  <c r="X105" i="41"/>
  <c r="X99" i="41"/>
  <c r="X82" i="41"/>
  <c r="X66" i="41"/>
  <c r="X414" i="41"/>
  <c r="X357" i="41"/>
  <c r="X339" i="41"/>
  <c r="X333" i="41"/>
  <c r="X316" i="41"/>
  <c r="X305" i="41"/>
  <c r="X206" i="41"/>
  <c r="X138" i="41"/>
  <c r="X87" i="41"/>
  <c r="X71" i="41"/>
  <c r="X24" i="41"/>
  <c r="X356" i="41"/>
  <c r="X263" i="41"/>
  <c r="X211" i="41"/>
  <c r="X149" i="41"/>
  <c r="X143" i="41"/>
  <c r="X29" i="41"/>
  <c r="X372" i="41"/>
  <c r="X366" i="41"/>
  <c r="X298" i="41"/>
  <c r="X292" i="41"/>
  <c r="X286" i="41"/>
  <c r="X262" i="41"/>
  <c r="X159" i="41"/>
  <c r="X97" i="41"/>
  <c r="X64" i="41"/>
  <c r="X58" i="41"/>
  <c r="X22" i="41"/>
  <c r="X394" i="41"/>
  <c r="X303" i="41"/>
  <c r="X297" i="41"/>
  <c r="X238" i="41"/>
  <c r="X118" i="41"/>
  <c r="X102" i="41"/>
  <c r="X69" i="41"/>
  <c r="X63" i="41"/>
  <c r="X411" i="41"/>
  <c r="X285" i="41"/>
  <c r="X267" i="41"/>
  <c r="X261" i="41"/>
  <c r="X141" i="41"/>
  <c r="X135" i="41"/>
  <c r="X51" i="41"/>
  <c r="X33" i="41"/>
  <c r="X21" i="41"/>
  <c r="Q418" i="40"/>
  <c r="AD417" i="11" s="1"/>
  <c r="U249" i="40"/>
  <c r="U143" i="40"/>
  <c r="U110" i="40"/>
  <c r="U32" i="40"/>
  <c r="U27" i="40"/>
  <c r="Q416" i="40"/>
  <c r="D417" i="40" s="1"/>
  <c r="U49" i="40"/>
  <c r="U348" i="40"/>
  <c r="U332" i="40"/>
  <c r="U292" i="40"/>
  <c r="U225" i="40"/>
  <c r="U192" i="40"/>
  <c r="U376" i="40"/>
  <c r="U303" i="40"/>
  <c r="U147" i="40"/>
  <c r="U108" i="40"/>
  <c r="U92" i="40"/>
  <c r="U75" i="40"/>
  <c r="U241" i="40"/>
  <c r="U185" i="40"/>
  <c r="U146" i="40"/>
  <c r="U113" i="40"/>
  <c r="U80" i="40"/>
  <c r="U63" i="40"/>
  <c r="U341" i="40"/>
  <c r="U302" i="40"/>
  <c r="U290" i="40"/>
  <c r="U217" i="40"/>
  <c r="U195" i="40"/>
  <c r="U178" i="40"/>
  <c r="U134" i="40"/>
  <c r="U96" i="40"/>
  <c r="U68" i="40"/>
  <c r="U13" i="40"/>
  <c r="U239" i="40"/>
  <c r="U334" i="40"/>
  <c r="U266" i="40"/>
  <c r="U250" i="40"/>
  <c r="U227" i="40"/>
  <c r="U216" i="40"/>
  <c r="U188" i="40"/>
  <c r="U171" i="40"/>
  <c r="U166" i="40"/>
  <c r="U122" i="40"/>
  <c r="U72" i="40"/>
  <c r="AE415" i="11"/>
  <c r="S417" i="41"/>
  <c r="P417" i="41"/>
  <c r="X293" i="41"/>
  <c r="I417" i="41"/>
  <c r="X416" i="41"/>
  <c r="J417" i="41"/>
  <c r="O417" i="41"/>
  <c r="M417" i="41"/>
  <c r="C417" i="41"/>
  <c r="L417" i="41"/>
  <c r="E417" i="41"/>
  <c r="R417" i="41"/>
  <c r="D417" i="41"/>
  <c r="N417" i="41"/>
  <c r="G417" i="41"/>
  <c r="T417" i="41"/>
  <c r="X221" i="41"/>
  <c r="K417" i="41"/>
  <c r="F417" i="41"/>
  <c r="Q417" i="41"/>
  <c r="H417" i="41"/>
  <c r="Z416" i="11"/>
  <c r="H415" i="11"/>
  <c r="G416" i="16"/>
  <c r="H416" i="16"/>
  <c r="J416" i="16"/>
  <c r="F416" i="16"/>
  <c r="I416" i="16"/>
  <c r="C416" i="16"/>
  <c r="E416" i="16"/>
  <c r="E416" i="19"/>
  <c r="K415" i="11"/>
  <c r="H416" i="19"/>
  <c r="J416" i="19"/>
  <c r="I416" i="19"/>
  <c r="G416" i="19"/>
  <c r="C416" i="19"/>
  <c r="F416" i="19"/>
  <c r="I416" i="18"/>
  <c r="C416" i="18"/>
  <c r="F416" i="18"/>
  <c r="H416" i="18"/>
  <c r="G416" i="18"/>
  <c r="J415" i="11"/>
  <c r="J416" i="18"/>
  <c r="E416" i="18"/>
  <c r="D416" i="31"/>
  <c r="U415" i="11"/>
  <c r="G416" i="31"/>
  <c r="I416" i="31"/>
  <c r="E416" i="31"/>
  <c r="K416" i="31"/>
  <c r="P416" i="31"/>
  <c r="H416" i="31"/>
  <c r="Q416" i="31"/>
  <c r="L416" i="31"/>
  <c r="J416" i="31"/>
  <c r="O416" i="31"/>
  <c r="N416" i="31"/>
  <c r="F416" i="31"/>
  <c r="M416" i="31"/>
  <c r="C416" i="31"/>
  <c r="F418" i="37"/>
  <c r="N417" i="35"/>
  <c r="G416" i="34"/>
  <c r="J417" i="15"/>
  <c r="G417" i="11" s="1"/>
  <c r="D416" i="14"/>
  <c r="K416" i="33"/>
  <c r="T415" i="11"/>
  <c r="I416" i="23"/>
  <c r="M18" i="11"/>
  <c r="L8" i="11"/>
  <c r="I9" i="11"/>
  <c r="C245" i="11"/>
  <c r="H418" i="39"/>
  <c r="L418" i="37"/>
  <c r="M418" i="38"/>
  <c r="H418" i="38"/>
  <c r="C417" i="35"/>
  <c r="F416" i="34"/>
  <c r="K416" i="30"/>
  <c r="Q415" i="32"/>
  <c r="I416" i="14"/>
  <c r="C416" i="23"/>
  <c r="F416" i="15"/>
  <c r="J261" i="12"/>
  <c r="L261" i="11" s="1"/>
  <c r="D418" i="37"/>
  <c r="N416" i="34"/>
  <c r="I417" i="12"/>
  <c r="J417" i="27"/>
  <c r="R417" i="11" s="1"/>
  <c r="D416" i="30"/>
  <c r="F416" i="30"/>
  <c r="U93" i="11"/>
  <c r="G416" i="14"/>
  <c r="Q415" i="29"/>
  <c r="H416" i="23"/>
  <c r="G415" i="11"/>
  <c r="Q417" i="31"/>
  <c r="U417" i="11" s="1"/>
  <c r="R416" i="11"/>
  <c r="Q418" i="37"/>
  <c r="J417" i="35"/>
  <c r="D417" i="35"/>
  <c r="I416" i="34"/>
  <c r="Q416" i="34"/>
  <c r="D416" i="19"/>
  <c r="J416" i="33"/>
  <c r="O416" i="30"/>
  <c r="H416" i="30"/>
  <c r="Q417" i="32"/>
  <c r="V417" i="11" s="1"/>
  <c r="E416" i="30"/>
  <c r="C416" i="21"/>
  <c r="J416" i="23"/>
  <c r="I416" i="15"/>
  <c r="G418" i="37"/>
  <c r="K418" i="37"/>
  <c r="L418" i="38"/>
  <c r="O416" i="34"/>
  <c r="J416" i="34"/>
  <c r="D416" i="18"/>
  <c r="O415" i="11"/>
  <c r="C416" i="24"/>
  <c r="L416" i="30"/>
  <c r="D416" i="16"/>
  <c r="O416" i="33"/>
  <c r="J416" i="30"/>
  <c r="P416" i="33"/>
  <c r="C416" i="30"/>
  <c r="D416" i="23"/>
  <c r="G416" i="15"/>
  <c r="J415" i="22"/>
  <c r="I416" i="22" s="1"/>
  <c r="Q416" i="30"/>
  <c r="J417" i="14"/>
  <c r="F417" i="11" s="1"/>
  <c r="S417" i="39"/>
  <c r="U417" i="39" s="1"/>
  <c r="D418" i="39"/>
  <c r="N418" i="37"/>
  <c r="AA415" i="11"/>
  <c r="N416" i="30"/>
  <c r="J417" i="28"/>
  <c r="Q417" i="11" s="1"/>
  <c r="F416" i="14"/>
  <c r="I415" i="12"/>
  <c r="J415" i="12" s="1"/>
  <c r="I416" i="30"/>
  <c r="J418" i="39"/>
  <c r="H418" i="37"/>
  <c r="I418" i="37"/>
  <c r="Q416" i="33"/>
  <c r="P416" i="30"/>
  <c r="Q417" i="30"/>
  <c r="T417" i="11" s="1"/>
  <c r="M416" i="30"/>
  <c r="I416" i="21"/>
  <c r="E416" i="21"/>
  <c r="H416" i="20"/>
  <c r="S415" i="30"/>
  <c r="T415" i="30"/>
  <c r="S415" i="29"/>
  <c r="T415" i="29"/>
  <c r="U293" i="35"/>
  <c r="S415" i="31"/>
  <c r="T415" i="31"/>
  <c r="T415" i="34"/>
  <c r="U103" i="34"/>
  <c r="U162" i="34"/>
  <c r="U173" i="34"/>
  <c r="U89" i="35"/>
  <c r="U94" i="34"/>
  <c r="U99" i="34"/>
  <c r="U127" i="34"/>
  <c r="U14" i="34"/>
  <c r="U26" i="34"/>
  <c r="U38" i="34"/>
  <c r="U50" i="34"/>
  <c r="U62" i="34"/>
  <c r="U74" i="34"/>
  <c r="U118" i="34"/>
  <c r="U53" i="35"/>
  <c r="U21" i="34"/>
  <c r="U33" i="34"/>
  <c r="U45" i="34"/>
  <c r="U57" i="34"/>
  <c r="U69" i="34"/>
  <c r="U90" i="34"/>
  <c r="U114" i="34"/>
  <c r="U148" i="34"/>
  <c r="U190" i="34"/>
  <c r="S415" i="32"/>
  <c r="U415" i="32" s="1"/>
  <c r="U10" i="34"/>
  <c r="U124" i="34"/>
  <c r="T415" i="32"/>
  <c r="U11" i="35"/>
  <c r="U186" i="34"/>
  <c r="S415" i="34"/>
  <c r="U18" i="34"/>
  <c r="U30" i="34"/>
  <c r="U42" i="34"/>
  <c r="U54" i="34"/>
  <c r="U66" i="34"/>
  <c r="U78" i="34"/>
  <c r="U228" i="32"/>
  <c r="U248" i="32"/>
  <c r="U314" i="32"/>
  <c r="U215" i="32"/>
  <c r="U239" i="32"/>
  <c r="U255" i="32"/>
  <c r="U347" i="32"/>
  <c r="U193" i="31"/>
  <c r="U194" i="32"/>
  <c r="U222" i="32"/>
  <c r="U267" i="32"/>
  <c r="U272" i="32"/>
  <c r="U289" i="31"/>
  <c r="U132" i="30"/>
  <c r="U190" i="30"/>
  <c r="U214" i="30"/>
  <c r="U262" i="30"/>
  <c r="U310" i="30"/>
  <c r="U384" i="30"/>
  <c r="U88" i="30"/>
  <c r="U250" i="30"/>
  <c r="U298" i="30"/>
  <c r="U11" i="29"/>
  <c r="U35" i="29"/>
  <c r="U59" i="29"/>
  <c r="U182" i="30"/>
  <c r="U206" i="30"/>
  <c r="U246" i="30"/>
  <c r="U139" i="30"/>
  <c r="U178" i="30"/>
  <c r="U202" i="30"/>
  <c r="U238" i="30"/>
  <c r="U286" i="30"/>
  <c r="U155" i="30"/>
  <c r="U226" i="30"/>
  <c r="U274" i="30"/>
  <c r="U322" i="30"/>
  <c r="U23" i="29"/>
  <c r="U47" i="29"/>
  <c r="U86" i="30"/>
  <c r="U194" i="30"/>
  <c r="U222" i="30"/>
  <c r="U270" i="30"/>
  <c r="U318" i="30"/>
  <c r="U387" i="29"/>
  <c r="U167" i="37"/>
  <c r="U379" i="29"/>
  <c r="U413" i="29"/>
  <c r="U245" i="37"/>
  <c r="U394" i="29"/>
  <c r="U399" i="29"/>
  <c r="U206" i="36"/>
  <c r="U270" i="37"/>
  <c r="U288" i="39"/>
  <c r="T417" i="37"/>
  <c r="U417" i="37" s="1"/>
  <c r="X148" i="41"/>
  <c r="U388" i="40"/>
  <c r="X320" i="41"/>
  <c r="X268" i="41"/>
  <c r="X34" i="41"/>
  <c r="U230" i="40"/>
  <c r="U213" i="40"/>
  <c r="U352" i="40"/>
  <c r="U313" i="40"/>
  <c r="X340" i="41"/>
  <c r="U46" i="40"/>
  <c r="U373" i="40"/>
  <c r="G416" i="11" l="1"/>
  <c r="E416" i="11"/>
  <c r="E417" i="40"/>
  <c r="C417" i="40"/>
  <c r="O417" i="40"/>
  <c r="G417" i="40"/>
  <c r="P417" i="40"/>
  <c r="N417" i="40"/>
  <c r="M417" i="40"/>
  <c r="H417" i="40"/>
  <c r="I417" i="40"/>
  <c r="U415" i="33"/>
  <c r="H416" i="25"/>
  <c r="F416" i="25"/>
  <c r="C416" i="25"/>
  <c r="G416" i="25"/>
  <c r="D416" i="25"/>
  <c r="J416" i="25"/>
  <c r="E416" i="25"/>
  <c r="P415" i="11"/>
  <c r="Q416" i="11" s="1"/>
  <c r="I416" i="25"/>
  <c r="J417" i="40"/>
  <c r="J415" i="17"/>
  <c r="D416" i="17"/>
  <c r="J417" i="22"/>
  <c r="M417" i="11" s="1"/>
  <c r="J417" i="17"/>
  <c r="I417" i="11" s="1"/>
  <c r="F417" i="40"/>
  <c r="J417" i="12"/>
  <c r="L417" i="11" s="1"/>
  <c r="U415" i="34"/>
  <c r="AD415" i="11"/>
  <c r="AD416" i="11" s="1"/>
  <c r="Q417" i="40"/>
  <c r="K417" i="40"/>
  <c r="L417" i="40"/>
  <c r="C416" i="12"/>
  <c r="L415" i="11"/>
  <c r="L416" i="11" s="1"/>
  <c r="E416" i="12"/>
  <c r="G416" i="12"/>
  <c r="J416" i="12"/>
  <c r="F416" i="12"/>
  <c r="H416" i="12"/>
  <c r="D416" i="12"/>
  <c r="J416" i="32"/>
  <c r="D416" i="32"/>
  <c r="M416" i="32"/>
  <c r="H416" i="32"/>
  <c r="P416" i="32"/>
  <c r="E416" i="32"/>
  <c r="L416" i="32"/>
  <c r="K416" i="32"/>
  <c r="F416" i="32"/>
  <c r="I416" i="32"/>
  <c r="C416" i="32"/>
  <c r="N416" i="32"/>
  <c r="G416" i="32"/>
  <c r="Q416" i="32"/>
  <c r="O416" i="32"/>
  <c r="V415" i="11"/>
  <c r="U415" i="30"/>
  <c r="E416" i="29"/>
  <c r="I416" i="29"/>
  <c r="M416" i="29"/>
  <c r="K416" i="29"/>
  <c r="P416" i="29"/>
  <c r="H416" i="29"/>
  <c r="F416" i="29"/>
  <c r="Q416" i="29"/>
  <c r="L416" i="29"/>
  <c r="S415" i="11"/>
  <c r="S416" i="11" s="1"/>
  <c r="O416" i="29"/>
  <c r="J416" i="29"/>
  <c r="G416" i="29"/>
  <c r="N416" i="29"/>
  <c r="C416" i="29"/>
  <c r="D416" i="29"/>
  <c r="U415" i="29"/>
  <c r="C416" i="22"/>
  <c r="U416" i="11"/>
  <c r="I416" i="12"/>
  <c r="O416" i="11"/>
  <c r="F416" i="22"/>
  <c r="G416" i="22"/>
  <c r="D416" i="22"/>
  <c r="J416" i="22"/>
  <c r="H416" i="22"/>
  <c r="M415" i="11"/>
  <c r="E416" i="22"/>
  <c r="U415" i="31"/>
  <c r="AA416" i="11"/>
  <c r="AB416" i="11"/>
  <c r="K416" i="11"/>
  <c r="H416" i="11"/>
  <c r="P416" i="11" l="1"/>
  <c r="G416" i="17"/>
  <c r="F416" i="17"/>
  <c r="C416" i="17"/>
  <c r="H416" i="17"/>
  <c r="E416" i="17"/>
  <c r="I415" i="11"/>
  <c r="J416" i="17"/>
  <c r="I416" i="17"/>
  <c r="AE416" i="11"/>
  <c r="V416" i="11"/>
  <c r="W416" i="11"/>
  <c r="M416" i="11"/>
  <c r="N416" i="11"/>
  <c r="T416" i="11"/>
  <c r="I416" i="11" l="1"/>
  <c r="J416"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O'Cain, Steve</author>
  </authors>
  <commentList>
    <comment ref="Y3" authorId="0" shapeId="0" xr:uid="{00000000-0006-0000-0000-000001000000}">
      <text>
        <r>
          <rPr>
            <b/>
            <sz val="9"/>
            <color indexed="81"/>
            <rFont val="Tahoma"/>
            <family val="2"/>
          </rPr>
          <t>Verified revenues reported as of February 2, 2023.</t>
        </r>
      </text>
    </comment>
    <comment ref="Z3" authorId="0" shapeId="0" xr:uid="{00000000-0006-0000-0000-000002000000}">
      <text>
        <r>
          <rPr>
            <b/>
            <sz val="9"/>
            <color indexed="81"/>
            <rFont val="Tahoma"/>
            <family val="2"/>
          </rPr>
          <t>Verified revenues reported as of February 2, 2023.</t>
        </r>
      </text>
    </comment>
    <comment ref="AA3" authorId="0" shapeId="0" xr:uid="{00000000-0006-0000-0000-000003000000}">
      <text>
        <r>
          <rPr>
            <b/>
            <sz val="9"/>
            <color indexed="81"/>
            <rFont val="Tahoma"/>
            <family val="2"/>
          </rPr>
          <t xml:space="preserve">Verified revenues reported as of February 2, 2023.
</t>
        </r>
      </text>
    </comment>
    <comment ref="AB3" authorId="0" shapeId="0" xr:uid="{00000000-0006-0000-0000-000004000000}">
      <text>
        <r>
          <rPr>
            <b/>
            <sz val="9"/>
            <color indexed="81"/>
            <rFont val="Tahoma"/>
            <family val="2"/>
          </rPr>
          <t xml:space="preserve">Verified revenues reported as of February 2, 2023.
</t>
        </r>
      </text>
    </comment>
    <comment ref="AC3" authorId="0" shapeId="0" xr:uid="{00000000-0006-0000-0000-000005000000}">
      <text>
        <r>
          <rPr>
            <b/>
            <sz val="9"/>
            <color indexed="81"/>
            <rFont val="Tahoma"/>
            <family val="2"/>
          </rPr>
          <t>Verified revenues reported as of August 14, 2024.</t>
        </r>
      </text>
    </comment>
    <comment ref="AD3" authorId="0" shapeId="0" xr:uid="{00000000-0006-0000-0000-000006000000}">
      <text>
        <r>
          <rPr>
            <b/>
            <sz val="9"/>
            <color indexed="81"/>
            <rFont val="Tahoma"/>
            <family val="2"/>
          </rPr>
          <t>Verified revenues reported as of August 14, 2024.</t>
        </r>
      </text>
    </comment>
    <comment ref="AE3" authorId="0" shapeId="0" xr:uid="{00000000-0006-0000-0000-000007000000}">
      <text>
        <r>
          <rPr>
            <b/>
            <sz val="9"/>
            <color indexed="81"/>
            <rFont val="Tahoma"/>
            <family val="2"/>
          </rPr>
          <t>Verified revenues reported as of August 14, 2024.</t>
        </r>
      </text>
    </comment>
    <comment ref="AF3" authorId="0" shapeId="0" xr:uid="{7D309AF3-8BD9-43F0-95FD-32C25A812A93}">
      <text>
        <r>
          <rPr>
            <b/>
            <sz val="9"/>
            <color indexed="81"/>
            <rFont val="Tahoma"/>
            <family val="2"/>
          </rPr>
          <t>Verified revenues reported as of December 17, 2024.</t>
        </r>
      </text>
    </comment>
    <comment ref="AG3" authorId="0" shapeId="0" xr:uid="{00000000-0006-0000-0000-000008000000}">
      <text>
        <r>
          <rPr>
            <b/>
            <sz val="9"/>
            <color indexed="81"/>
            <rFont val="Tahoma"/>
            <family val="2"/>
          </rPr>
          <t>Verified revenues reported as of January 21, 2025.</t>
        </r>
      </text>
    </comment>
  </commentList>
</comments>
</file>

<file path=xl/sharedStrings.xml><?xml version="1.0" encoding="utf-8"?>
<sst xmlns="http://schemas.openxmlformats.org/spreadsheetml/2006/main" count="27141" uniqueCount="562">
  <si>
    <t>Alachua</t>
  </si>
  <si>
    <t>Lee</t>
  </si>
  <si>
    <t>Madison</t>
  </si>
  <si>
    <t>Okeechobee</t>
  </si>
  <si>
    <t>Palm Beach</t>
  </si>
  <si>
    <t>Seminole</t>
  </si>
  <si>
    <t>Saint Lucie</t>
  </si>
  <si>
    <t>Sarasota</t>
  </si>
  <si>
    <t>Baker</t>
  </si>
  <si>
    <t>Bay</t>
  </si>
  <si>
    <t>Bradford</t>
  </si>
  <si>
    <t>Brevard</t>
  </si>
  <si>
    <t>Broward</t>
  </si>
  <si>
    <t>Calhoun</t>
  </si>
  <si>
    <t>Charlotte</t>
  </si>
  <si>
    <t>Citrus</t>
  </si>
  <si>
    <t>Clay</t>
  </si>
  <si>
    <t>Collier</t>
  </si>
  <si>
    <t>Columbia</t>
  </si>
  <si>
    <t>Dixie</t>
  </si>
  <si>
    <t>Duval</t>
  </si>
  <si>
    <t>Flagler</t>
  </si>
  <si>
    <t>Escambia</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</si>
  <si>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</si>
  <si>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</si>
  <si>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</si>
  <si>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</si>
  <si>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</si>
  <si>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</si>
  <si>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</si>
  <si>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</si>
  <si>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</si>
  <si>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</si>
  <si>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</si>
  <si>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</si>
  <si>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</si>
  <si>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</si>
  <si>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</si>
  <si>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</si>
  <si>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</si>
  <si>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Leon</t>
  </si>
  <si>
    <t>Levy</t>
  </si>
  <si>
    <t>Liberty</t>
  </si>
  <si>
    <t>Manatee</t>
  </si>
  <si>
    <t>Marion</t>
  </si>
  <si>
    <t>Martin</t>
  </si>
  <si>
    <t>Miami-Dade</t>
  </si>
  <si>
    <t>Monroe</t>
  </si>
  <si>
    <t>Nassau</t>
  </si>
  <si>
    <t>Okaloosa</t>
  </si>
  <si>
    <t>Orange</t>
  </si>
  <si>
    <t>Osceola</t>
  </si>
  <si>
    <t>Pasco</t>
  </si>
  <si>
    <t>Pinellas</t>
  </si>
  <si>
    <t>Polk</t>
  </si>
  <si>
    <t>Putnam</t>
  </si>
  <si>
    <t>Saint Johns</t>
  </si>
  <si>
    <t>Santa Rosa</t>
  </si>
  <si>
    <t>Sumter</t>
  </si>
  <si>
    <t>Suwannee</t>
  </si>
  <si>
    <t>Taylor</t>
  </si>
  <si>
    <t>Union</t>
  </si>
  <si>
    <t>Volusia</t>
  </si>
  <si>
    <t>Wakulla</t>
  </si>
  <si>
    <t>Walton</t>
  </si>
  <si>
    <t>Washington</t>
  </si>
  <si>
    <t>Public Safety</t>
  </si>
  <si>
    <t>Physical</t>
  </si>
  <si>
    <t>Environment</t>
  </si>
  <si>
    <t>Transportation</t>
  </si>
  <si>
    <t>Economic</t>
  </si>
  <si>
    <t>Human</t>
  </si>
  <si>
    <t>Services</t>
  </si>
  <si>
    <t>Culture and</t>
  </si>
  <si>
    <t>Recreation</t>
  </si>
  <si>
    <t>Other</t>
  </si>
  <si>
    <t>Revenues</t>
  </si>
  <si>
    <t>Municipality</t>
  </si>
  <si>
    <t>Reported Municipal Impact Fee Revenues by Category of Fee</t>
  </si>
  <si>
    <t>Archer</t>
  </si>
  <si>
    <t>Gainesville</t>
  </si>
  <si>
    <t>Hawthorne</t>
  </si>
  <si>
    <t>High Springs</t>
  </si>
  <si>
    <t>Micanopy</t>
  </si>
  <si>
    <t>Newberry</t>
  </si>
  <si>
    <t>Waldo</t>
  </si>
  <si>
    <t>Glen Saint Mary</t>
  </si>
  <si>
    <t>Macclenny</t>
  </si>
  <si>
    <t>Callaway</t>
  </si>
  <si>
    <t>Lynn Haven</t>
  </si>
  <si>
    <t>Mexico Beach</t>
  </si>
  <si>
    <t>Panama City</t>
  </si>
  <si>
    <t>Panama City Beach</t>
  </si>
  <si>
    <t>Parker</t>
  </si>
  <si>
    <t>Springfield</t>
  </si>
  <si>
    <t>Brooker</t>
  </si>
  <si>
    <t>Hampton</t>
  </si>
  <si>
    <t>Lawtey</t>
  </si>
  <si>
    <t>Starke</t>
  </si>
  <si>
    <t>Cape Canaveral</t>
  </si>
  <si>
    <t>Cocoa</t>
  </si>
  <si>
    <t>Cocoa Beach</t>
  </si>
  <si>
    <t>Indialantic</t>
  </si>
  <si>
    <t>Indian Harbour Beach</t>
  </si>
  <si>
    <t>Malabar</t>
  </si>
  <si>
    <t>Melbourne</t>
  </si>
  <si>
    <t>Melbourne Beach</t>
  </si>
  <si>
    <t>Melbourne Village</t>
  </si>
  <si>
    <t>Palm Bay</t>
  </si>
  <si>
    <t>Palm Shores</t>
  </si>
  <si>
    <t>Rockledge</t>
  </si>
  <si>
    <t>Satellite Beach</t>
  </si>
  <si>
    <t>Titusville</t>
  </si>
  <si>
    <t>West Melbourne</t>
  </si>
  <si>
    <t>Coconut Creek</t>
  </si>
  <si>
    <t>Cooper City</t>
  </si>
  <si>
    <t>Coral Springs</t>
  </si>
  <si>
    <t>Davie</t>
  </si>
  <si>
    <t>Deerfield Beach</t>
  </si>
  <si>
    <t>Fort Lauderdale</t>
  </si>
  <si>
    <t>Hillsboro Beach</t>
  </si>
  <si>
    <t>Hollywood</t>
  </si>
  <si>
    <t>Lauderdale Lakes</t>
  </si>
  <si>
    <t>Lauderdale-by-the-Sea</t>
  </si>
  <si>
    <t>Lauderhill</t>
  </si>
  <si>
    <t>Lazy Lake</t>
  </si>
  <si>
    <t>Lighthouse Point</t>
  </si>
  <si>
    <t>Margate</t>
  </si>
  <si>
    <t>Miramar</t>
  </si>
  <si>
    <t>North Lauderdale</t>
  </si>
  <si>
    <t>Oakland Park</t>
  </si>
  <si>
    <t>Parkland</t>
  </si>
  <si>
    <t>Pembroke Park</t>
  </si>
  <si>
    <t>Pembroke Pines</t>
  </si>
  <si>
    <t>Plantation</t>
  </si>
  <si>
    <t>Pompano Beach</t>
  </si>
  <si>
    <t>Sea Ranch Lakes</t>
  </si>
  <si>
    <t>Southwest Ranches</t>
  </si>
  <si>
    <t>Sunrise</t>
  </si>
  <si>
    <t>Tamarac</t>
  </si>
  <si>
    <t>Weston</t>
  </si>
  <si>
    <t>Wilton Manors</t>
  </si>
  <si>
    <t>Altha</t>
  </si>
  <si>
    <t>Blountstown</t>
  </si>
  <si>
    <t>Punta Gorda</t>
  </si>
  <si>
    <t>Crystal River</t>
  </si>
  <si>
    <t>Inverness</t>
  </si>
  <si>
    <t>Green Cove Springs</t>
  </si>
  <si>
    <t>Keystone Heights</t>
  </si>
  <si>
    <t>Orange Park</t>
  </si>
  <si>
    <t>Penney Farms</t>
  </si>
  <si>
    <t>Everglades</t>
  </si>
  <si>
    <t>Marco Island</t>
  </si>
  <si>
    <t>Naples</t>
  </si>
  <si>
    <t>Fort White</t>
  </si>
  <si>
    <t>Lake City</t>
  </si>
  <si>
    <t>Arcadia</t>
  </si>
  <si>
    <t>Cross City</t>
  </si>
  <si>
    <t>Horseshoe Beach</t>
  </si>
  <si>
    <t>Atlantic Beach</t>
  </si>
  <si>
    <t>Baldwin</t>
  </si>
  <si>
    <t>Jacksonville Beach</t>
  </si>
  <si>
    <t>Neptune Beach</t>
  </si>
  <si>
    <t>Century</t>
  </si>
  <si>
    <t>Pensacola</t>
  </si>
  <si>
    <t>Beverly Beach</t>
  </si>
  <si>
    <t>Bunnell</t>
  </si>
  <si>
    <t>Marineland</t>
  </si>
  <si>
    <t>Flagler/Saint Johns</t>
  </si>
  <si>
    <t>Flagler Beach</t>
  </si>
  <si>
    <t>Flagler/Volusia</t>
  </si>
  <si>
    <t>Apalachicola</t>
  </si>
  <si>
    <t>Carrabelle</t>
  </si>
  <si>
    <t>Chattahoochee</t>
  </si>
  <si>
    <t>Greensboro</t>
  </si>
  <si>
    <t>Gretna</t>
  </si>
  <si>
    <t>Havana</t>
  </si>
  <si>
    <t>Midway</t>
  </si>
  <si>
    <t>Quincy</t>
  </si>
  <si>
    <t>Bell</t>
  </si>
  <si>
    <t>Trenton</t>
  </si>
  <si>
    <t>Fanning Springs</t>
  </si>
  <si>
    <t>Gilchrist/Levy</t>
  </si>
  <si>
    <t>Moore Haven</t>
  </si>
  <si>
    <t>Port Saint Joe</t>
  </si>
  <si>
    <t>Wewahitchka</t>
  </si>
  <si>
    <t>Jasper</t>
  </si>
  <si>
    <t>Jennings</t>
  </si>
  <si>
    <t>White Springs</t>
  </si>
  <si>
    <t>Bowling Green</t>
  </si>
  <si>
    <t>Wauchula</t>
  </si>
  <si>
    <t>Zolfo Springs</t>
  </si>
  <si>
    <t>Clewiston</t>
  </si>
  <si>
    <t>La Belle</t>
  </si>
  <si>
    <t>Brooksville</t>
  </si>
  <si>
    <t>Weeki Wachee</t>
  </si>
  <si>
    <t>Avon Park</t>
  </si>
  <si>
    <t>Lake Placid</t>
  </si>
  <si>
    <t>Sebring</t>
  </si>
  <si>
    <t>Plant City</t>
  </si>
  <si>
    <t>Tampa</t>
  </si>
  <si>
    <t>Temple Terrace</t>
  </si>
  <si>
    <t>Bonifay</t>
  </si>
  <si>
    <t>Esto</t>
  </si>
  <si>
    <t>Noma</t>
  </si>
  <si>
    <t>Ponce de Leon</t>
  </si>
  <si>
    <t>Westville</t>
  </si>
  <si>
    <t>Fellsmere</t>
  </si>
  <si>
    <t>Indian River Shores</t>
  </si>
  <si>
    <t>Orchid</t>
  </si>
  <si>
    <t>Sebastian</t>
  </si>
  <si>
    <t>Vero Beach</t>
  </si>
  <si>
    <t>Alford</t>
  </si>
  <si>
    <t>Bascom</t>
  </si>
  <si>
    <t>Campbellton</t>
  </si>
  <si>
    <t>Cottondale</t>
  </si>
  <si>
    <t>Graceville</t>
  </si>
  <si>
    <t>Grand Ridge</t>
  </si>
  <si>
    <t>Greenwood</t>
  </si>
  <si>
    <t>Jacob City</t>
  </si>
  <si>
    <t>Malone</t>
  </si>
  <si>
    <t>Marianna</t>
  </si>
  <si>
    <t>Sneads</t>
  </si>
  <si>
    <t>Monticello</t>
  </si>
  <si>
    <t>Mayo</t>
  </si>
  <si>
    <t>Astatula</t>
  </si>
  <si>
    <t>Clermont</t>
  </si>
  <si>
    <t>Eustis</t>
  </si>
  <si>
    <t>Fruitland Park</t>
  </si>
  <si>
    <t>Groveland</t>
  </si>
  <si>
    <t>Howey-in-the-Hills</t>
  </si>
  <si>
    <t>Lady Lake</t>
  </si>
  <si>
    <t>Leesburg</t>
  </si>
  <si>
    <t>Mascotte</t>
  </si>
  <si>
    <t>Minneola</t>
  </si>
  <si>
    <t>Montverde</t>
  </si>
  <si>
    <t>Mount Dora</t>
  </si>
  <si>
    <t>Tavares</t>
  </si>
  <si>
    <t>Umatilla</t>
  </si>
  <si>
    <t>Bonita Springs</t>
  </si>
  <si>
    <t>Cape Coral</t>
  </si>
  <si>
    <t>Fort Myers</t>
  </si>
  <si>
    <t>Fort Myers Beach</t>
  </si>
  <si>
    <t>Sanibel</t>
  </si>
  <si>
    <t>Tallahassee</t>
  </si>
  <si>
    <t>Bronson</t>
  </si>
  <si>
    <t>Cedar Key</t>
  </si>
  <si>
    <t>Chiefland</t>
  </si>
  <si>
    <t>Inglis</t>
  </si>
  <si>
    <t>Otter Creek</t>
  </si>
  <si>
    <t>Williston</t>
  </si>
  <si>
    <t>Yankeetown</t>
  </si>
  <si>
    <t>Bristol</t>
  </si>
  <si>
    <t>Greenville</t>
  </si>
  <si>
    <t>Anna Maria</t>
  </si>
  <si>
    <t>Bradenton</t>
  </si>
  <si>
    <t>Bradenton Beach</t>
  </si>
  <si>
    <t>Holmes Beach</t>
  </si>
  <si>
    <t>Palmetto</t>
  </si>
  <si>
    <t>Longboat Key</t>
  </si>
  <si>
    <t>Manatee/Sarasota</t>
  </si>
  <si>
    <t>Belleview</t>
  </si>
  <si>
    <t>Dunnellon</t>
  </si>
  <si>
    <t>McIntosh</t>
  </si>
  <si>
    <t>Ocala</t>
  </si>
  <si>
    <t>Reddick</t>
  </si>
  <si>
    <t>Jupiter Island</t>
  </si>
  <si>
    <t>Sewall's Point</t>
  </si>
  <si>
    <t>Stuart</t>
  </si>
  <si>
    <t>Aventura</t>
  </si>
  <si>
    <t>Bay Harbor Islands</t>
  </si>
  <si>
    <t>Biscayne Park</t>
  </si>
  <si>
    <t>Coral Gables</t>
  </si>
  <si>
    <t>El Portal</t>
  </si>
  <si>
    <t>Florida City</t>
  </si>
  <si>
    <t>Golden Beach</t>
  </si>
  <si>
    <t>Hialeah</t>
  </si>
  <si>
    <t>Hialeah Gardens</t>
  </si>
  <si>
    <t>Homestead</t>
  </si>
  <si>
    <t>Indian Creek</t>
  </si>
  <si>
    <t>Key Biscayne</t>
  </si>
  <si>
    <t>Medley</t>
  </si>
  <si>
    <t>Miami Beach</t>
  </si>
  <si>
    <t>Miami Lakes</t>
  </si>
  <si>
    <t>Miami Shores</t>
  </si>
  <si>
    <t>Miami Springs</t>
  </si>
  <si>
    <t>North Bay</t>
  </si>
  <si>
    <t>North Miami</t>
  </si>
  <si>
    <t>North Miami Beach</t>
  </si>
  <si>
    <t>Opa-locka</t>
  </si>
  <si>
    <t>Pinecrest</t>
  </si>
  <si>
    <t>South Miami</t>
  </si>
  <si>
    <t>Sunny Isles Beach</t>
  </si>
  <si>
    <t>Surfside</t>
  </si>
  <si>
    <t>Sweetwater</t>
  </si>
  <si>
    <t>Virginia Gardens</t>
  </si>
  <si>
    <t>West Miami</t>
  </si>
  <si>
    <t>Islamorada</t>
  </si>
  <si>
    <t>Key Colony Beach</t>
  </si>
  <si>
    <t>Layton</t>
  </si>
  <si>
    <t>Callahan</t>
  </si>
  <si>
    <t>Fernandina Beach</t>
  </si>
  <si>
    <t>Hilliard</t>
  </si>
  <si>
    <t>Cinco Bayou</t>
  </si>
  <si>
    <t>Crestview</t>
  </si>
  <si>
    <t>Destin</t>
  </si>
  <si>
    <t>Fort Walton Beach</t>
  </si>
  <si>
    <t>Laurel Hill</t>
  </si>
  <si>
    <t>Mary Esther</t>
  </si>
  <si>
    <t>Niceville</t>
  </si>
  <si>
    <t>Shalimar</t>
  </si>
  <si>
    <t>Valparaiso</t>
  </si>
  <si>
    <t>Apopka</t>
  </si>
  <si>
    <t>Belle Isle</t>
  </si>
  <si>
    <t>Eatonville</t>
  </si>
  <si>
    <t>Edgewood</t>
  </si>
  <si>
    <t>Lake Buena Vista</t>
  </si>
  <si>
    <t>Maitland</t>
  </si>
  <si>
    <t>Oakland</t>
  </si>
  <si>
    <t>Ocoee</t>
  </si>
  <si>
    <t>Windermere</t>
  </si>
  <si>
    <t>Winter Garden</t>
  </si>
  <si>
    <t>Winter Park</t>
  </si>
  <si>
    <t>Saint Cloud</t>
  </si>
  <si>
    <t>Atlantis</t>
  </si>
  <si>
    <t>Belle Glade</t>
  </si>
  <si>
    <t>Boca Raton</t>
  </si>
  <si>
    <t>Boynton Beach</t>
  </si>
  <si>
    <t>Cloud Lake</t>
  </si>
  <si>
    <t>Delray Beach</t>
  </si>
  <si>
    <t>Glen Ridge</t>
  </si>
  <si>
    <t>Golf</t>
  </si>
  <si>
    <t>Greenacres</t>
  </si>
  <si>
    <t>Haverhill</t>
  </si>
  <si>
    <t>Highland Beach</t>
  </si>
  <si>
    <t>Hypoluxo</t>
  </si>
  <si>
    <t>Juno Beach</t>
  </si>
  <si>
    <t>Jupiter</t>
  </si>
  <si>
    <t>Jupiter Inlet Colony</t>
  </si>
  <si>
    <t>Lake Clarke Shores</t>
  </si>
  <si>
    <t>Lake Park</t>
  </si>
  <si>
    <t>Lantana</t>
  </si>
  <si>
    <t>Manalapan</t>
  </si>
  <si>
    <t>Mangonia Park</t>
  </si>
  <si>
    <t>North Palm Beach</t>
  </si>
  <si>
    <t>Ocean Ridge</t>
  </si>
  <si>
    <t>Pahokee</t>
  </si>
  <si>
    <t>Palm Beach Gardens</t>
  </si>
  <si>
    <t>Palm Beach Shores</t>
  </si>
  <si>
    <t>Palm Springs</t>
  </si>
  <si>
    <t>Riviera Beach</t>
  </si>
  <si>
    <t>Royal Palm Beach</t>
  </si>
  <si>
    <t>South Bay</t>
  </si>
  <si>
    <t>South Palm Beach</t>
  </si>
  <si>
    <t>Tequesta</t>
  </si>
  <si>
    <t>Wellington</t>
  </si>
  <si>
    <t>West Palm Beach</t>
  </si>
  <si>
    <t>Dade City</t>
  </si>
  <si>
    <t>New Port Richey</t>
  </si>
  <si>
    <t>Port Richey</t>
  </si>
  <si>
    <t>Saint Leo</t>
  </si>
  <si>
    <t>San Antonio</t>
  </si>
  <si>
    <t>Zephyrhills</t>
  </si>
  <si>
    <t>Belleair</t>
  </si>
  <si>
    <t>Belleair Beach</t>
  </si>
  <si>
    <t>Belleair Bluffs</t>
  </si>
  <si>
    <t>Belleair Shore</t>
  </si>
  <si>
    <t>Clearwater</t>
  </si>
  <si>
    <t>Dunedin</t>
  </si>
  <si>
    <t>Gulfport</t>
  </si>
  <si>
    <t>Indian Rocks Beach</t>
  </si>
  <si>
    <t>Indian Shores</t>
  </si>
  <si>
    <t>Kenneth City</t>
  </si>
  <si>
    <t>Largo</t>
  </si>
  <si>
    <t>Madeira Beach</t>
  </si>
  <si>
    <t>North Redington Beach</t>
  </si>
  <si>
    <t>Oldsmar</t>
  </si>
  <si>
    <t>Pinellas Park</t>
  </si>
  <si>
    <t>Redington Beach</t>
  </si>
  <si>
    <t>Redington Shores</t>
  </si>
  <si>
    <t>Safety Harbor</t>
  </si>
  <si>
    <t>Saint Petersburg</t>
  </si>
  <si>
    <t>Saint Petersburg Beach</t>
  </si>
  <si>
    <t>South Pasadena</t>
  </si>
  <si>
    <t>Tarpon Springs</t>
  </si>
  <si>
    <t>Treasure Island</t>
  </si>
  <si>
    <t>Auburndale</t>
  </si>
  <si>
    <t>Bartow</t>
  </si>
  <si>
    <t>Davenport</t>
  </si>
  <si>
    <t>Dundee</t>
  </si>
  <si>
    <t>Eagle Lake</t>
  </si>
  <si>
    <t>Fort Meade</t>
  </si>
  <si>
    <t>Frostproof</t>
  </si>
  <si>
    <t>Haines City</t>
  </si>
  <si>
    <t>Highland Park</t>
  </si>
  <si>
    <t>Hillcrest Heights</t>
  </si>
  <si>
    <t>Lake Alfred</t>
  </si>
  <si>
    <t>Lake Hamilton</t>
  </si>
  <si>
    <t>Lake Wales</t>
  </si>
  <si>
    <t>Lakeland</t>
  </si>
  <si>
    <t>Mulberry</t>
  </si>
  <si>
    <t>Polk City</t>
  </si>
  <si>
    <t>Winter Haven</t>
  </si>
  <si>
    <t>Crescent City</t>
  </si>
  <si>
    <t>Interlachen</t>
  </si>
  <si>
    <t>Palatka</t>
  </si>
  <si>
    <t>Pomona Park</t>
  </si>
  <si>
    <t>Welaka</t>
  </si>
  <si>
    <t>Hastings</t>
  </si>
  <si>
    <t>Saint Augustine</t>
  </si>
  <si>
    <t>Saint Augustine Beach</t>
  </si>
  <si>
    <t>Port Saint Lucie</t>
  </si>
  <si>
    <t>Gulf Breeze</t>
  </si>
  <si>
    <t>Jay</t>
  </si>
  <si>
    <t>Milton</t>
  </si>
  <si>
    <t>North Port</t>
  </si>
  <si>
    <t>Venice</t>
  </si>
  <si>
    <t>Altamonte Springs</t>
  </si>
  <si>
    <t>Casselberry</t>
  </si>
  <si>
    <t>Lake Mary</t>
  </si>
  <si>
    <t>Longwood</t>
  </si>
  <si>
    <t>Oviedo</t>
  </si>
  <si>
    <t>Sanford</t>
  </si>
  <si>
    <t>Winter Springs</t>
  </si>
  <si>
    <t>Bushnell</t>
  </si>
  <si>
    <t>Center Hill</t>
  </si>
  <si>
    <t>Coleman</t>
  </si>
  <si>
    <t>Webster</t>
  </si>
  <si>
    <t>Wildwood</t>
  </si>
  <si>
    <t>Branford</t>
  </si>
  <si>
    <t>Live Oak</t>
  </si>
  <si>
    <t>Perry</t>
  </si>
  <si>
    <t>Lake Butler</t>
  </si>
  <si>
    <t>Raiford</t>
  </si>
  <si>
    <t>Worthington Springs</t>
  </si>
  <si>
    <t>Daytona Beach</t>
  </si>
  <si>
    <t>Daytona Beach Shores</t>
  </si>
  <si>
    <t>Deltona</t>
  </si>
  <si>
    <t>Edgewater</t>
  </si>
  <si>
    <t>Holly Hill</t>
  </si>
  <si>
    <t>Lake Helen</t>
  </si>
  <si>
    <t>New Smyrna Beach</t>
  </si>
  <si>
    <t>Oak Hill</t>
  </si>
  <si>
    <t>Orange City</t>
  </si>
  <si>
    <t>Ormond Beach</t>
  </si>
  <si>
    <t>Pierson</t>
  </si>
  <si>
    <t>Ponce Inlet</t>
  </si>
  <si>
    <t>Port Orange</t>
  </si>
  <si>
    <t>South Daytona</t>
  </si>
  <si>
    <t>Saint Marks</t>
  </si>
  <si>
    <t>Sopchoppy</t>
  </si>
  <si>
    <t>DeFuniak Springs</t>
  </si>
  <si>
    <t>Freeport</t>
  </si>
  <si>
    <t>Paxton</t>
  </si>
  <si>
    <t>Caryville</t>
  </si>
  <si>
    <t>Chipley</t>
  </si>
  <si>
    <t>Ebro</t>
  </si>
  <si>
    <t>Vernon</t>
  </si>
  <si>
    <t>Wausau</t>
  </si>
  <si>
    <t>County</t>
  </si>
  <si>
    <t>Total</t>
  </si>
  <si>
    <t>Category as % of Total</t>
  </si>
  <si>
    <t>Palm Coast</t>
  </si>
  <si>
    <t>Marathon</t>
  </si>
  <si>
    <t>De Soto</t>
  </si>
  <si>
    <t>Data Source: Florida Department of Financial Services.</t>
  </si>
  <si>
    <t>LaCrosse</t>
  </si>
  <si>
    <t>Dania Beach</t>
  </si>
  <si>
    <t>Hallandale Beach</t>
  </si>
  <si>
    <t>Jacksonville</t>
  </si>
  <si>
    <t>Bal Harbour</t>
  </si>
  <si>
    <t>Miami</t>
  </si>
  <si>
    <t>Palmetto Bay</t>
  </si>
  <si>
    <t>Key West</t>
  </si>
  <si>
    <t>Bay Lake</t>
  </si>
  <si>
    <t>Orlando</t>
  </si>
  <si>
    <t>Kissimmee</t>
  </si>
  <si>
    <t>Gulf Stream</t>
  </si>
  <si>
    <t>Fort Pierce</t>
  </si>
  <si>
    <t>Saint Lucie Village</t>
  </si>
  <si>
    <t>DeBary</t>
  </si>
  <si>
    <t>DeLand</t>
  </si>
  <si>
    <t>Summary of Total Reported Municipal Impact Fee Revenues</t>
  </si>
  <si>
    <t>Local Fiscal Year Ended September 30, 2002</t>
  </si>
  <si>
    <t>Local Fiscal Year Ended September 30, 2001</t>
  </si>
  <si>
    <t>Local Fiscal Year Ended September 30, 2003</t>
  </si>
  <si>
    <t>Local Fiscal Year Ended September 30, 2000</t>
  </si>
  <si>
    <t>Local Fiscal Year Ended September 30, 1999</t>
  </si>
  <si>
    <t>Local Fiscal Year Ended September 30, 1998</t>
  </si>
  <si>
    <t>Local Fiscal Year Ended September 30, 1997</t>
  </si>
  <si>
    <t>Local Fiscal Year Ended September 30, 1996</t>
  </si>
  <si>
    <t>Local Fiscal Year Ended September 30, 1995</t>
  </si>
  <si>
    <t>Local Fiscal Year Ended September 30, 1994</t>
  </si>
  <si>
    <t>Local Fiscal Year Ended September 30, 1993</t>
  </si>
  <si>
    <t>Local Fiscal Year Ended September 30, 2004</t>
  </si>
  <si>
    <t xml:space="preserve">                   </t>
  </si>
  <si>
    <t xml:space="preserve"> </t>
  </si>
  <si>
    <t xml:space="preserve">    </t>
  </si>
  <si>
    <t>Statewide Total</t>
  </si>
  <si>
    <t>% Change</t>
  </si>
  <si>
    <t># Reporting</t>
  </si>
  <si>
    <t>Local Fiscal Year Ended September 30, 2005</t>
  </si>
  <si>
    <t>Local Fiscal Year Ended September 30, 2006</t>
  </si>
  <si>
    <t>Doral</t>
  </si>
  <si>
    <t>Miami Gardens</t>
  </si>
  <si>
    <t>Cutler Bay</t>
  </si>
  <si>
    <t>Loxahatchee Groves</t>
  </si>
  <si>
    <t>Grant-Valkaria</t>
  </si>
  <si>
    <t>West Park</t>
  </si>
  <si>
    <t>Local Fiscal Year Ended September 30, 2009</t>
  </si>
  <si>
    <t>Local Fiscal Year Ended September 30, 2008</t>
  </si>
  <si>
    <t>Local Fiscal Year Ended September 30, 2007</t>
  </si>
  <si>
    <t>Glen St. Mary</t>
  </si>
  <si>
    <t>Flagler/St. Johns</t>
  </si>
  <si>
    <t>Port St. Joe</t>
  </si>
  <si>
    <t>St. Cloud</t>
  </si>
  <si>
    <t>St. Leo</t>
  </si>
  <si>
    <t>St. Petersburg</t>
  </si>
  <si>
    <t>St. Johns</t>
  </si>
  <si>
    <t>St. Augustine</t>
  </si>
  <si>
    <t>St. Augustine Beach</t>
  </si>
  <si>
    <t>St. Lucie</t>
  </si>
  <si>
    <t>Port St. Lucie</t>
  </si>
  <si>
    <t>St. Lucie Village</t>
  </si>
  <si>
    <t>St. Marks</t>
  </si>
  <si>
    <t>St. Pete Beach</t>
  </si>
  <si>
    <t>Physical Environment</t>
  </si>
  <si>
    <t>Economic Environment</t>
  </si>
  <si>
    <t>Human Services</t>
  </si>
  <si>
    <t>Culture and Recreation</t>
  </si>
  <si>
    <t>Residential</t>
  </si>
  <si>
    <t>Commercial</t>
  </si>
  <si>
    <t>Local Fiscal Year Ended September 30, 2010</t>
  </si>
  <si>
    <t>LaBelle</t>
  </si>
  <si>
    <t>La Crosse</t>
  </si>
  <si>
    <t>Local Fiscal Year Ended September 30, 2011</t>
  </si>
  <si>
    <t>Ocean Breeze</t>
  </si>
  <si>
    <t>Local Fiscal Year Ended September 30, 2012</t>
  </si>
  <si>
    <t>Local Fiscal Year Ended September 30, 2013</t>
  </si>
  <si>
    <t>Local Fiscal Year Ended September 30, 2014</t>
  </si>
  <si>
    <t>Local Fiscal Year Ended September 30, 2015</t>
  </si>
  <si>
    <t>Estero</t>
  </si>
  <si>
    <t>Briny Breezes</t>
  </si>
  <si>
    <t>Local Fiscal Year Ended September 30, 2016</t>
  </si>
  <si>
    <t>Westlake</t>
  </si>
  <si>
    <t>Local Fiscal Year Ended September 30, 2017</t>
  </si>
  <si>
    <t>Local Fiscal Year Ended September 30, 2018</t>
  </si>
  <si>
    <t>Local Fiscal Year Ended September 30, 2019</t>
  </si>
  <si>
    <t>Indiantown</t>
  </si>
  <si>
    <t>Lake Worth Beach</t>
  </si>
  <si>
    <t>Lauderdale-By-The-Sea</t>
  </si>
  <si>
    <t>North Bay Village</t>
  </si>
  <si>
    <t>DeSoto</t>
  </si>
  <si>
    <t>Local Fiscal Year Ended September 30, 2020</t>
  </si>
  <si>
    <t>Local Fiscal Year Ended September 30, 2021</t>
  </si>
  <si>
    <t>School</t>
  </si>
  <si>
    <t>Local Fiscal Year Ended September 30, 2022</t>
  </si>
  <si>
    <t>Impact Fees</t>
  </si>
  <si>
    <t>324.XXX</t>
  </si>
  <si>
    <t>Note: This summary reflects aggregate revenues reported across all fund types within current Uniform Accounting System (UAS) Revenue Code series 324.XXX - Impact Fees or 363.2XX in prior fiscal years. Beginning in FY 2020-21, school impact fee revenues are reported in separate accounts. The historical data summarized in this file are subject to future change if additional reporting occurs. Furthermore, in preparation for the implementation of GASB Statement No. 87, the Department of Financial Services added the Custodial Fund column to the Annual Financial Report. FY 2020-21 was the first year of Custodial Fund reporting, which is used to account for assets held by a government in a purely custodial capacity. Since fiscal years prior to FY 2021-21 did not include Custodial Fund reporting, the account totals for FY 2020-21 and thereafter may not be directly comparable. EDR made no adjustment, and the figures included in this table reflect those reported by Department.</t>
  </si>
  <si>
    <t>Local Fiscal Years Ended September 30, 1993 - 2023</t>
  </si>
  <si>
    <t>Local Fiscal Year Ended September 30,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</si>
</sst>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s>
  <fonts count="11" x14ac:knownFonts="1">
    <font>
      <sz val="10"/>
      <name val="Arial"/>
    </font>
    <font>
      <sz val="10"/>
      <name val="Arial"/>
      <family val="2"/>
    </font>
    <font>
      <sz val="12"/>
      <name val="Arial"/>
      <family val="2"/>
    </font>
    <font>
      <sz val="10"/>
      <name val="Arial"/>
      <family val="2"/>
    </font>
    <font>
      <sz val="14"/>
      <name val="Arial"/>
      <family val="2"/>
    </font>
    <font>
      <sz val="18"/>
      <name val="Arial"/>
      <family val="2"/>
    </font>
    <font>
      <sz val="8"/>
      <name val="Arial"/>
      <family val="2"/>
    </font>
    <font>
      <b/>
      <sz val="10"/>
      <name val="Arial"/>
      <family val="2"/>
    </font>
    <font>
      <b/>
      <sz val="18"/>
      <name val="Arial"/>
      <family val="2"/>
    </font>
    <font>
      <b/>
      <sz val="24"/>
      <name val="Arial"/>
      <family val="2"/>
    </font>
    <font>
      <b/>
      <sz val="9"/>
      <color indexed="81"/>
      <name val="Tahoma"/>
      <family val="2"/>
    </font>
  </fonts>
  <fills count="3">
    <fill>
      <patternFill patternType="none"/>
    </fill>
    <fill>
      <patternFill patternType="gray125"/>
    </fill>
    <fill>
      <patternFill patternType="solid">
        <fgColor indexed="22"/>
        <bgColor indexed="64"/>
      </patternFill>
    </fill>
  </fills>
  <borders count="3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106">
    <xf numFmtId="0" fontId="0" fillId="0" borderId="0" xfId="0"/>
    <xf numFmtId="42" fontId="0" fillId="0" borderId="0" xfId="0" applyNumberFormat="1"/>
    <xf numFmtId="0" fontId="3" fillId="0" borderId="0" xfId="0" applyFont="1"/>
    <xf numFmtId="0" fontId="5" fillId="0" borderId="1" xfId="0" applyFont="1" applyBorder="1" applyAlignment="1">
      <alignment horizontal="centerContinuous"/>
    </xf>
    <xf numFmtId="0" fontId="5" fillId="0" borderId="2" xfId="0" applyFont="1" applyBorder="1" applyAlignment="1">
      <alignment horizontal="centerContinuous"/>
    </xf>
    <xf numFmtId="0" fontId="2" fillId="0" borderId="2" xfId="0" applyFont="1" applyBorder="1" applyAlignment="1">
      <alignment horizontal="centerContinuous"/>
    </xf>
    <xf numFmtId="0" fontId="0" fillId="0" borderId="2" xfId="0" applyBorder="1" applyAlignment="1">
      <alignment horizontal="centerContinuous"/>
    </xf>
    <xf numFmtId="0" fontId="0" fillId="0" borderId="3" xfId="0" applyBorder="1" applyAlignment="1">
      <alignment horizontal="centerContinuous"/>
    </xf>
    <xf numFmtId="0" fontId="4" fillId="0" borderId="4" xfId="0" applyFont="1" applyBorder="1" applyAlignment="1">
      <alignment horizontal="centerContinuous"/>
    </xf>
    <xf numFmtId="0" fontId="4" fillId="0" borderId="0" xfId="0" applyFont="1" applyBorder="1" applyAlignment="1">
      <alignment horizontal="centerContinuous"/>
    </xf>
    <xf numFmtId="0" fontId="2" fillId="0" borderId="0" xfId="0" applyFont="1" applyBorder="1" applyAlignment="1">
      <alignment horizontal="centerContinuous"/>
    </xf>
    <xf numFmtId="0" fontId="0" fillId="0" borderId="0" xfId="0" applyBorder="1" applyAlignment="1">
      <alignment horizontal="centerContinuous"/>
    </xf>
    <xf numFmtId="0" fontId="0" fillId="0" borderId="5" xfId="0" applyBorder="1" applyAlignment="1">
      <alignment horizontal="centerContinuous"/>
    </xf>
    <xf numFmtId="0" fontId="0" fillId="0" borderId="4" xfId="0" applyBorder="1"/>
    <xf numFmtId="0" fontId="0" fillId="0" borderId="0" xfId="0" applyBorder="1"/>
    <xf numFmtId="0" fontId="7" fillId="2" borderId="6" xfId="0" applyFont="1" applyFill="1" applyBorder="1"/>
    <xf numFmtId="0" fontId="7" fillId="2" borderId="7" xfId="0" applyFont="1" applyFill="1" applyBorder="1"/>
    <xf numFmtId="0" fontId="7" fillId="2" borderId="7" xfId="0" applyFont="1" applyFill="1" applyBorder="1" applyAlignment="1">
      <alignment horizontal="center"/>
    </xf>
    <xf numFmtId="0" fontId="0" fillId="0" borderId="8" xfId="0" applyBorder="1"/>
    <xf numFmtId="0" fontId="0" fillId="0" borderId="9" xfId="0" applyBorder="1"/>
    <xf numFmtId="42" fontId="0" fillId="0" borderId="9" xfId="0" applyNumberFormat="1" applyBorder="1"/>
    <xf numFmtId="42" fontId="0" fillId="0" borderId="9" xfId="0" applyNumberFormat="1" applyBorder="1" applyProtection="1"/>
    <xf numFmtId="42" fontId="0" fillId="0" borderId="9" xfId="1" applyNumberFormat="1" applyFont="1" applyBorder="1"/>
    <xf numFmtId="42" fontId="0" fillId="0" borderId="10" xfId="0" applyNumberFormat="1" applyBorder="1"/>
    <xf numFmtId="0" fontId="0" fillId="0" borderId="11" xfId="0" applyBorder="1"/>
    <xf numFmtId="0" fontId="0" fillId="0" borderId="12" xfId="0" applyBorder="1"/>
    <xf numFmtId="42" fontId="0" fillId="0" borderId="0" xfId="0" applyNumberFormat="1" applyBorder="1"/>
    <xf numFmtId="42" fontId="0" fillId="0" borderId="5" xfId="0" applyNumberFormat="1" applyBorder="1"/>
    <xf numFmtId="0" fontId="3" fillId="0" borderId="0" xfId="0" applyFont="1" applyBorder="1"/>
    <xf numFmtId="0" fontId="0" fillId="0" borderId="13" xfId="0" applyBorder="1"/>
    <xf numFmtId="0" fontId="3" fillId="0" borderId="14" xfId="0" applyFont="1" applyBorder="1"/>
    <xf numFmtId="0" fontId="0" fillId="0" borderId="14" xfId="0" applyBorder="1"/>
    <xf numFmtId="42" fontId="0" fillId="0" borderId="14" xfId="0" applyNumberFormat="1" applyBorder="1"/>
    <xf numFmtId="42" fontId="0" fillId="0" borderId="15" xfId="0" applyNumberFormat="1" applyBorder="1"/>
    <xf numFmtId="0" fontId="7" fillId="2" borderId="16" xfId="0" applyFont="1" applyFill="1" applyBorder="1" applyAlignment="1">
      <alignment horizontal="center"/>
    </xf>
    <xf numFmtId="42" fontId="0" fillId="0" borderId="17" xfId="0" applyNumberFormat="1" applyBorder="1"/>
    <xf numFmtId="42" fontId="0" fillId="0" borderId="18" xfId="0" applyNumberFormat="1" applyBorder="1"/>
    <xf numFmtId="0" fontId="3" fillId="0" borderId="4" xfId="0" applyFont="1" applyBorder="1"/>
    <xf numFmtId="0" fontId="7" fillId="2" borderId="1" xfId="0" applyFont="1" applyFill="1" applyBorder="1"/>
    <xf numFmtId="0" fontId="7" fillId="2" borderId="3" xfId="0" applyFont="1" applyFill="1" applyBorder="1" applyAlignment="1">
      <alignment horizontal="center"/>
    </xf>
    <xf numFmtId="0" fontId="7" fillId="2" borderId="13" xfId="0" applyFont="1" applyFill="1" applyBorder="1"/>
    <xf numFmtId="0" fontId="7" fillId="2" borderId="15" xfId="0" applyFont="1" applyFill="1" applyBorder="1" applyAlignment="1">
      <alignment horizontal="center"/>
    </xf>
    <xf numFmtId="0" fontId="7" fillId="2" borderId="19" xfId="0" applyFont="1" applyFill="1" applyBorder="1"/>
    <xf numFmtId="0" fontId="7" fillId="2" borderId="19" xfId="0" applyFont="1" applyFill="1" applyBorder="1" applyAlignment="1">
      <alignment horizontal="center"/>
    </xf>
    <xf numFmtId="0" fontId="7" fillId="2" borderId="20" xfId="0" applyFont="1" applyFill="1" applyBorder="1"/>
    <xf numFmtId="0" fontId="7" fillId="2" borderId="20" xfId="0" applyFont="1" applyFill="1" applyBorder="1" applyAlignment="1">
      <alignment horizontal="center"/>
    </xf>
    <xf numFmtId="42" fontId="0" fillId="0" borderId="9" xfId="2" applyNumberFormat="1" applyFont="1" applyBorder="1"/>
    <xf numFmtId="0" fontId="7" fillId="2" borderId="21" xfId="0" applyFont="1" applyFill="1" applyBorder="1"/>
    <xf numFmtId="0" fontId="7" fillId="2" borderId="22" xfId="0" applyFont="1" applyFill="1" applyBorder="1"/>
    <xf numFmtId="42" fontId="7" fillId="2" borderId="12" xfId="0" applyNumberFormat="1" applyFont="1" applyFill="1" applyBorder="1"/>
    <xf numFmtId="42" fontId="7" fillId="2" borderId="23" xfId="0" applyNumberFormat="1" applyFont="1" applyFill="1" applyBorder="1"/>
    <xf numFmtId="0" fontId="7" fillId="2" borderId="24" xfId="0" applyFont="1" applyFill="1" applyBorder="1"/>
    <xf numFmtId="42" fontId="7" fillId="2" borderId="25" xfId="0" applyNumberFormat="1" applyFont="1" applyFill="1" applyBorder="1"/>
    <xf numFmtId="42" fontId="7" fillId="2" borderId="26" xfId="0" applyNumberFormat="1" applyFont="1" applyFill="1" applyBorder="1"/>
    <xf numFmtId="41" fontId="7" fillId="2" borderId="12" xfId="0" applyNumberFormat="1" applyFont="1" applyFill="1" applyBorder="1"/>
    <xf numFmtId="164" fontId="7" fillId="2" borderId="12" xfId="0" applyNumberFormat="1" applyFont="1" applyFill="1" applyBorder="1"/>
    <xf numFmtId="41" fontId="7" fillId="2" borderId="23" xfId="0" applyNumberFormat="1" applyFont="1" applyFill="1" applyBorder="1"/>
    <xf numFmtId="41" fontId="7" fillId="2" borderId="27" xfId="0" applyNumberFormat="1" applyFont="1" applyFill="1" applyBorder="1"/>
    <xf numFmtId="164" fontId="7" fillId="2" borderId="25" xfId="0" applyNumberFormat="1" applyFont="1" applyFill="1" applyBorder="1"/>
    <xf numFmtId="9" fontId="7" fillId="2" borderId="26" xfId="0" applyNumberFormat="1" applyFont="1" applyFill="1" applyBorder="1"/>
    <xf numFmtId="0" fontId="3" fillId="0" borderId="11" xfId="0" applyFont="1" applyBorder="1"/>
    <xf numFmtId="0" fontId="3" fillId="0" borderId="12" xfId="0" applyFont="1" applyBorder="1"/>
    <xf numFmtId="0" fontId="7" fillId="2" borderId="28" xfId="0" applyFont="1" applyFill="1" applyBorder="1" applyAlignment="1">
      <alignment horizontal="center"/>
    </xf>
    <xf numFmtId="0" fontId="7" fillId="2" borderId="29" xfId="0" applyFont="1" applyFill="1" applyBorder="1" applyAlignment="1">
      <alignment horizontal="center"/>
    </xf>
    <xf numFmtId="0" fontId="7" fillId="2" borderId="30" xfId="0" applyFont="1" applyFill="1" applyBorder="1" applyAlignment="1">
      <alignment horizontal="center"/>
    </xf>
    <xf numFmtId="42" fontId="0" fillId="0" borderId="31" xfId="0" applyNumberFormat="1" applyBorder="1"/>
    <xf numFmtId="42" fontId="7" fillId="2" borderId="32" xfId="0" applyNumberFormat="1" applyFont="1" applyFill="1" applyBorder="1"/>
    <xf numFmtId="164" fontId="7" fillId="2" borderId="33" xfId="0" applyNumberFormat="1" applyFont="1" applyFill="1" applyBorder="1"/>
    <xf numFmtId="9" fontId="7" fillId="2" borderId="32" xfId="0" applyNumberFormat="1" applyFont="1" applyFill="1" applyBorder="1"/>
    <xf numFmtId="41" fontId="7" fillId="2" borderId="22" xfId="0" applyNumberFormat="1" applyFont="1" applyFill="1" applyBorder="1"/>
    <xf numFmtId="0" fontId="7" fillId="2" borderId="34" xfId="0" applyFont="1" applyFill="1" applyBorder="1"/>
    <xf numFmtId="0" fontId="7" fillId="2" borderId="35" xfId="0" applyFont="1" applyFill="1" applyBorder="1"/>
    <xf numFmtId="0" fontId="7" fillId="2" borderId="36" xfId="0" applyFont="1" applyFill="1" applyBorder="1" applyAlignment="1">
      <alignment horizontal="center"/>
    </xf>
    <xf numFmtId="42" fontId="7" fillId="2" borderId="37" xfId="0" applyNumberFormat="1" applyFont="1" applyFill="1" applyBorder="1"/>
    <xf numFmtId="41" fontId="7" fillId="2" borderId="37" xfId="0" applyNumberFormat="1" applyFont="1" applyFill="1" applyBorder="1"/>
    <xf numFmtId="42" fontId="0" fillId="0" borderId="12" xfId="0" applyNumberFormat="1" applyBorder="1"/>
    <xf numFmtId="42" fontId="0" fillId="0" borderId="12" xfId="0" applyNumberFormat="1" applyBorder="1" applyProtection="1"/>
    <xf numFmtId="42" fontId="0" fillId="0" borderId="12" xfId="1" applyNumberFormat="1" applyFont="1" applyBorder="1"/>
    <xf numFmtId="42" fontId="0" fillId="0" borderId="23" xfId="0" applyNumberFormat="1" applyBorder="1"/>
    <xf numFmtId="42" fontId="0" fillId="0" borderId="37" xfId="0" applyNumberFormat="1" applyBorder="1"/>
    <xf numFmtId="42" fontId="0" fillId="0" borderId="12" xfId="0" applyNumberFormat="1" applyBorder="1" applyAlignment="1">
      <alignment horizontal="right"/>
    </xf>
    <xf numFmtId="42" fontId="0" fillId="0" borderId="22" xfId="0" applyNumberFormat="1" applyBorder="1"/>
    <xf numFmtId="42" fontId="0" fillId="0" borderId="23" xfId="1" applyNumberFormat="1" applyFont="1" applyBorder="1"/>
    <xf numFmtId="42" fontId="0" fillId="0" borderId="27" xfId="0" applyNumberFormat="1" applyBorder="1"/>
    <xf numFmtId="0" fontId="7" fillId="2" borderId="33" xfId="0" applyFont="1" applyFill="1" applyBorder="1"/>
    <xf numFmtId="0" fontId="7" fillId="2" borderId="38" xfId="0" applyFont="1" applyFill="1" applyBorder="1"/>
    <xf numFmtId="0" fontId="1" fillId="0" borderId="11" xfId="0" applyFont="1" applyBorder="1"/>
    <xf numFmtId="0" fontId="1" fillId="0" borderId="12" xfId="0" applyFont="1" applyBorder="1"/>
    <xf numFmtId="0" fontId="9" fillId="0" borderId="1" xfId="0" applyFont="1" applyBorder="1" applyAlignment="1">
      <alignment horizontal="centerContinuous"/>
    </xf>
    <xf numFmtId="0" fontId="8" fillId="0" borderId="4" xfId="0" applyFont="1" applyBorder="1" applyAlignment="1">
      <alignment horizontal="centerContinuous"/>
    </xf>
    <xf numFmtId="0" fontId="0" fillId="0" borderId="11" xfId="0" applyFill="1" applyBorder="1"/>
    <xf numFmtId="0" fontId="0" fillId="0" borderId="12" xfId="0" applyFill="1" applyBorder="1"/>
    <xf numFmtId="42" fontId="0" fillId="0" borderId="22" xfId="0" applyNumberFormat="1" applyFill="1" applyBorder="1"/>
    <xf numFmtId="42" fontId="0" fillId="0" borderId="12" xfId="1" applyNumberFormat="1" applyFont="1" applyFill="1" applyBorder="1"/>
    <xf numFmtId="42" fontId="0" fillId="0" borderId="23" xfId="1" applyNumberFormat="1" applyFont="1" applyFill="1" applyBorder="1"/>
    <xf numFmtId="42" fontId="0" fillId="0" borderId="27" xfId="0" applyNumberFormat="1" applyFill="1" applyBorder="1"/>
    <xf numFmtId="0" fontId="0" fillId="0" borderId="0" xfId="0" applyFill="1"/>
    <xf numFmtId="42" fontId="0" fillId="0" borderId="0" xfId="0" applyNumberFormat="1" applyFill="1"/>
    <xf numFmtId="0" fontId="7" fillId="2" borderId="2" xfId="0" applyFont="1" applyFill="1" applyBorder="1" applyAlignment="1">
      <alignment horizontal="center"/>
    </xf>
    <xf numFmtId="0" fontId="7" fillId="2" borderId="14" xfId="0" applyFont="1" applyFill="1" applyBorder="1" applyAlignment="1">
      <alignment horizontal="center"/>
    </xf>
    <xf numFmtId="164" fontId="7" fillId="2" borderId="37" xfId="0" applyNumberFormat="1" applyFont="1" applyFill="1" applyBorder="1"/>
    <xf numFmtId="0" fontId="1" fillId="0" borderId="4" xfId="0" applyFont="1" applyBorder="1" applyAlignment="1">
      <alignment wrapText="1"/>
    </xf>
    <xf numFmtId="0" fontId="0" fillId="0" borderId="0" xfId="0" applyAlignment="1">
      <alignment wrapText="1"/>
    </xf>
    <xf numFmtId="0" fontId="0" fillId="0" borderId="5" xfId="0" applyBorder="1" applyAlignment="1">
      <alignment wrapText="1"/>
    </xf>
    <xf numFmtId="0" fontId="7" fillId="2" borderId="17" xfId="0" applyFont="1" applyFill="1" applyBorder="1" applyAlignment="1">
      <alignment horizontal="center"/>
    </xf>
    <xf numFmtId="0" fontId="7" fillId="2" borderId="31" xfId="0" applyFont="1" applyFill="1" applyBorder="1" applyAlignment="1">
      <alignment horizontal="center"/>
    </xf>
  </cellXfs>
  <cellStyles count="3">
    <cellStyle name="Comma" xfId="1" builtinId="3"/>
    <cellStyle name="Currency" xfId="2" builtinId="4"/>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G423"/>
  <sheetViews>
    <sheetView tabSelected="1" workbookViewId="0">
      <pane xSplit="2" ySplit="3" topLeftCell="C4" activePane="bottomRight" state="frozen"/>
      <selection pane="topRight" activeCell="C1" sqref="C1"/>
      <selection pane="bottomLeft" activeCell="A4" sqref="A4"/>
      <selection pane="bottomRight" activeCell="C4" sqref="C4"/>
    </sheetView>
  </sheetViews>
  <sheetFormatPr defaultRowHeight="13.2" x14ac:dyDescent="0.25"/>
  <cols>
    <col min="1" max="1" width="23.6640625" customWidth="1"/>
    <col min="2" max="2" width="17.6640625" customWidth="1"/>
    <col min="3" max="11" width="13.6640625" customWidth="1"/>
    <col min="12" max="33" width="13.77734375" customWidth="1"/>
  </cols>
  <sheetData>
    <row r="1" spans="1:33" ht="30" x14ac:dyDescent="0.5">
      <c r="A1" s="88" t="s">
        <v>482</v>
      </c>
      <c r="B1" s="4"/>
      <c r="C1" s="4"/>
      <c r="D1" s="5"/>
      <c r="E1" s="6"/>
      <c r="F1" s="6"/>
      <c r="G1" s="6"/>
      <c r="H1" s="6"/>
      <c r="I1" s="6"/>
      <c r="J1" s="6"/>
      <c r="K1" s="6"/>
      <c r="L1" s="6"/>
      <c r="M1" s="6"/>
      <c r="N1" s="6"/>
      <c r="O1" s="6"/>
      <c r="P1" s="6"/>
      <c r="Q1" s="6"/>
      <c r="R1" s="6"/>
      <c r="S1" s="6"/>
      <c r="T1" s="6"/>
      <c r="U1" s="6"/>
      <c r="V1" s="6"/>
      <c r="W1" s="6"/>
      <c r="X1" s="6"/>
      <c r="Y1" s="6"/>
      <c r="Z1" s="6"/>
      <c r="AA1" s="6"/>
      <c r="AB1" s="6"/>
      <c r="AC1" s="6"/>
      <c r="AD1" s="6"/>
      <c r="AE1" s="6"/>
      <c r="AF1" s="6"/>
      <c r="AG1" s="7"/>
    </row>
    <row r="2" spans="1:33" ht="23.4" thickBot="1" x14ac:dyDescent="0.45">
      <c r="A2" s="89" t="s">
        <v>560</v>
      </c>
      <c r="B2" s="9"/>
      <c r="C2" s="9"/>
      <c r="D2" s="10"/>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2"/>
    </row>
    <row r="3" spans="1:33" ht="13.8" thickBot="1" x14ac:dyDescent="0.3">
      <c r="A3" s="15" t="s">
        <v>77</v>
      </c>
      <c r="B3" s="16" t="s">
        <v>459</v>
      </c>
      <c r="C3" s="17">
        <v>1993</v>
      </c>
      <c r="D3" s="17">
        <v>1994</v>
      </c>
      <c r="E3" s="17">
        <v>1995</v>
      </c>
      <c r="F3" s="17">
        <v>1996</v>
      </c>
      <c r="G3" s="17">
        <v>1997</v>
      </c>
      <c r="H3" s="17">
        <v>1998</v>
      </c>
      <c r="I3" s="17">
        <v>1999</v>
      </c>
      <c r="J3" s="17">
        <v>2000</v>
      </c>
      <c r="K3" s="34">
        <v>2001</v>
      </c>
      <c r="L3" s="34">
        <v>2002</v>
      </c>
      <c r="M3" s="34">
        <v>2003</v>
      </c>
      <c r="N3" s="34">
        <v>2004</v>
      </c>
      <c r="O3" s="34">
        <v>2005</v>
      </c>
      <c r="P3" s="34">
        <v>2006</v>
      </c>
      <c r="Q3" s="34">
        <v>2007</v>
      </c>
      <c r="R3" s="34">
        <v>2008</v>
      </c>
      <c r="S3" s="17">
        <v>2009</v>
      </c>
      <c r="T3" s="17">
        <v>2010</v>
      </c>
      <c r="U3" s="17">
        <v>2011</v>
      </c>
      <c r="V3" s="17">
        <v>2012</v>
      </c>
      <c r="W3" s="17">
        <v>2013</v>
      </c>
      <c r="X3" s="17">
        <v>2014</v>
      </c>
      <c r="Y3" s="17">
        <v>2015</v>
      </c>
      <c r="Z3" s="17">
        <v>2016</v>
      </c>
      <c r="AA3" s="17">
        <v>2017</v>
      </c>
      <c r="AB3" s="17">
        <v>2018</v>
      </c>
      <c r="AC3" s="17">
        <v>2019</v>
      </c>
      <c r="AD3" s="17">
        <v>2020</v>
      </c>
      <c r="AE3" s="17">
        <v>2021</v>
      </c>
      <c r="AF3" s="17">
        <v>2022</v>
      </c>
      <c r="AG3" s="72">
        <v>2023</v>
      </c>
    </row>
    <row r="4" spans="1:33" x14ac:dyDescent="0.25">
      <c r="A4" s="18" t="s">
        <v>0</v>
      </c>
      <c r="B4" s="19" t="s">
        <v>0</v>
      </c>
      <c r="C4" s="20">
        <f>'1993'!J5</f>
        <v>0</v>
      </c>
      <c r="D4" s="20">
        <f>'1994'!J5</f>
        <v>0</v>
      </c>
      <c r="E4" s="21">
        <f>'1995'!J5</f>
        <v>0</v>
      </c>
      <c r="F4" s="22">
        <f>'1996'!J5</f>
        <v>0</v>
      </c>
      <c r="G4" s="22">
        <f>'1997'!J5</f>
        <v>0</v>
      </c>
      <c r="H4" s="20">
        <f>'1998'!J5</f>
        <v>0</v>
      </c>
      <c r="I4" s="20">
        <f>'1999'!J5</f>
        <v>0</v>
      </c>
      <c r="J4" s="20">
        <f>'2000'!J5</f>
        <v>0</v>
      </c>
      <c r="K4" s="35">
        <f>'2001'!J5</f>
        <v>0</v>
      </c>
      <c r="L4" s="35">
        <f>'2002'!J5</f>
        <v>0</v>
      </c>
      <c r="M4" s="35">
        <f>'2003'!J5</f>
        <v>0</v>
      </c>
      <c r="N4" s="35">
        <f>'2004'!J5</f>
        <v>0</v>
      </c>
      <c r="O4" s="35">
        <f>'2005'!J5</f>
        <v>0</v>
      </c>
      <c r="P4" s="35">
        <f>'2006'!J5</f>
        <v>0</v>
      </c>
      <c r="Q4" s="35">
        <f>'2007'!J5</f>
        <v>0</v>
      </c>
      <c r="R4" s="35">
        <f>'2008'!J5</f>
        <v>0</v>
      </c>
      <c r="S4" s="20">
        <f>'2009'!Q5</f>
        <v>0</v>
      </c>
      <c r="T4" s="20">
        <f>'2010'!Q5</f>
        <v>0</v>
      </c>
      <c r="U4" s="20">
        <f>'2011'!Q5</f>
        <v>0</v>
      </c>
      <c r="V4" s="20">
        <f>'2012'!Q5</f>
        <v>0</v>
      </c>
      <c r="W4" s="20">
        <f>'2013'!Q5</f>
        <v>0</v>
      </c>
      <c r="X4" s="20">
        <f>'2014'!Q5</f>
        <v>0</v>
      </c>
      <c r="Y4" s="20">
        <f>'2015'!Q5</f>
        <v>0</v>
      </c>
      <c r="Z4" s="20">
        <f>'2016'!Q5</f>
        <v>0</v>
      </c>
      <c r="AA4" s="20">
        <f>'2017'!Q5</f>
        <v>0</v>
      </c>
      <c r="AB4" s="20">
        <f>'2018'!Q5</f>
        <v>0</v>
      </c>
      <c r="AC4" s="20">
        <f>'2019'!Q5</f>
        <v>0</v>
      </c>
      <c r="AD4" s="20">
        <f>'2020'!Q5</f>
        <v>0</v>
      </c>
      <c r="AE4" s="20">
        <f>'2021'!T5</f>
        <v>0</v>
      </c>
      <c r="AF4" s="20">
        <f>'2022'!T5</f>
        <v>0</v>
      </c>
      <c r="AG4" s="36">
        <f>'2023'!T5</f>
        <v>226694</v>
      </c>
    </row>
    <row r="5" spans="1:33" x14ac:dyDescent="0.25">
      <c r="A5" s="24" t="s">
        <v>79</v>
      </c>
      <c r="B5" s="25" t="s">
        <v>0</v>
      </c>
      <c r="C5" s="75">
        <f>'1993'!J6</f>
        <v>0</v>
      </c>
      <c r="D5" s="75">
        <f>'1994'!J6</f>
        <v>0</v>
      </c>
      <c r="E5" s="76">
        <f>'1995'!J6</f>
        <v>0</v>
      </c>
      <c r="F5" s="77">
        <f>'1996'!J6</f>
        <v>0</v>
      </c>
      <c r="G5" s="77">
        <f>'1997'!J6</f>
        <v>0</v>
      </c>
      <c r="H5" s="75">
        <f>'1998'!J6</f>
        <v>0</v>
      </c>
      <c r="I5" s="75">
        <f>'1999'!J6</f>
        <v>0</v>
      </c>
      <c r="J5" s="75">
        <f>'2000'!J6</f>
        <v>0</v>
      </c>
      <c r="K5" s="78">
        <f>'2001'!J6</f>
        <v>0</v>
      </c>
      <c r="L5" s="78">
        <f>'2002'!J6</f>
        <v>0</v>
      </c>
      <c r="M5" s="78">
        <f>'2003'!J6</f>
        <v>0</v>
      </c>
      <c r="N5" s="78">
        <f>'2004'!J6</f>
        <v>0</v>
      </c>
      <c r="O5" s="78">
        <f>'2005'!J6</f>
        <v>0</v>
      </c>
      <c r="P5" s="78">
        <f>'2006'!J6</f>
        <v>0</v>
      </c>
      <c r="Q5" s="78">
        <f>'2007'!J6</f>
        <v>0</v>
      </c>
      <c r="R5" s="78">
        <f>'2008'!J6</f>
        <v>0</v>
      </c>
      <c r="S5" s="75">
        <f>'2009'!Q6</f>
        <v>0</v>
      </c>
      <c r="T5" s="75">
        <f>'2010'!Q6</f>
        <v>0</v>
      </c>
      <c r="U5" s="75">
        <f>'2011'!Q6</f>
        <v>0</v>
      </c>
      <c r="V5" s="75">
        <f>'2012'!Q6</f>
        <v>0</v>
      </c>
      <c r="W5" s="75">
        <f>'2013'!Q6</f>
        <v>0</v>
      </c>
      <c r="X5" s="75">
        <f>'2014'!Q6</f>
        <v>0</v>
      </c>
      <c r="Y5" s="75">
        <f>'2015'!Q6</f>
        <v>0</v>
      </c>
      <c r="Z5" s="75">
        <f>'2016'!Q6</f>
        <v>0</v>
      </c>
      <c r="AA5" s="75">
        <f>'2017'!Q6</f>
        <v>0</v>
      </c>
      <c r="AB5" s="75">
        <f>'2018'!Q6</f>
        <v>0</v>
      </c>
      <c r="AC5" s="75">
        <f>'2019'!Q6</f>
        <v>0</v>
      </c>
      <c r="AD5" s="75">
        <f>'2020'!Q6</f>
        <v>0</v>
      </c>
      <c r="AE5" s="75">
        <f>'2021'!T6</f>
        <v>0</v>
      </c>
      <c r="AF5" s="75">
        <f>'2022'!T6</f>
        <v>0</v>
      </c>
      <c r="AG5" s="79">
        <f>'2023'!T6</f>
        <v>0</v>
      </c>
    </row>
    <row r="6" spans="1:33" x14ac:dyDescent="0.25">
      <c r="A6" s="24" t="s">
        <v>80</v>
      </c>
      <c r="B6" s="25" t="s">
        <v>0</v>
      </c>
      <c r="C6" s="75">
        <f>'1993'!J7</f>
        <v>0</v>
      </c>
      <c r="D6" s="75">
        <f>'1994'!J7</f>
        <v>0</v>
      </c>
      <c r="E6" s="76">
        <f>'1995'!J7</f>
        <v>0</v>
      </c>
      <c r="F6" s="77">
        <f>'1996'!J7</f>
        <v>0</v>
      </c>
      <c r="G6" s="77">
        <f>'1997'!J7</f>
        <v>0</v>
      </c>
      <c r="H6" s="75">
        <f>'1998'!J7</f>
        <v>0</v>
      </c>
      <c r="I6" s="75">
        <f>'1999'!J7</f>
        <v>0</v>
      </c>
      <c r="J6" s="75">
        <f>'2000'!J7</f>
        <v>0</v>
      </c>
      <c r="K6" s="78">
        <f>'2001'!J7</f>
        <v>0</v>
      </c>
      <c r="L6" s="78">
        <f>'2002'!J7</f>
        <v>0</v>
      </c>
      <c r="M6" s="78">
        <f>'2003'!J7</f>
        <v>0</v>
      </c>
      <c r="N6" s="78">
        <f>'2004'!J7</f>
        <v>0</v>
      </c>
      <c r="O6" s="78">
        <f>'2005'!J7</f>
        <v>690</v>
      </c>
      <c r="P6" s="78">
        <f>'2006'!J7</f>
        <v>99272</v>
      </c>
      <c r="Q6" s="78">
        <f>'2007'!J7</f>
        <v>0</v>
      </c>
      <c r="R6" s="78">
        <f>'2008'!J7</f>
        <v>0</v>
      </c>
      <c r="S6" s="75">
        <f>'2009'!Q7</f>
        <v>12772270</v>
      </c>
      <c r="T6" s="75">
        <f>'2010'!Q7</f>
        <v>0</v>
      </c>
      <c r="U6" s="75">
        <f>'2011'!Q7</f>
        <v>0</v>
      </c>
      <c r="V6" s="75">
        <f>'2012'!Q7</f>
        <v>0</v>
      </c>
      <c r="W6" s="75">
        <f>'2013'!Q7</f>
        <v>0</v>
      </c>
      <c r="X6" s="75">
        <f>'2014'!Q7</f>
        <v>0</v>
      </c>
      <c r="Y6" s="75">
        <f>'2015'!Q7</f>
        <v>0</v>
      </c>
      <c r="Z6" s="75">
        <f>'2016'!Q7</f>
        <v>0</v>
      </c>
      <c r="AA6" s="75">
        <f>'2017'!Q7</f>
        <v>0</v>
      </c>
      <c r="AB6" s="75">
        <f>'2018'!Q7</f>
        <v>0</v>
      </c>
      <c r="AC6" s="75">
        <f>'2019'!Q7</f>
        <v>0</v>
      </c>
      <c r="AD6" s="75">
        <f>'2020'!Q7</f>
        <v>0</v>
      </c>
      <c r="AE6" s="75">
        <f>'2021'!T7</f>
        <v>0</v>
      </c>
      <c r="AF6" s="75">
        <f>'2022'!T7</f>
        <v>0</v>
      </c>
      <c r="AG6" s="79">
        <f>'2023'!T7</f>
        <v>0</v>
      </c>
    </row>
    <row r="7" spans="1:33" x14ac:dyDescent="0.25">
      <c r="A7" s="24" t="s">
        <v>81</v>
      </c>
      <c r="B7" s="25" t="s">
        <v>0</v>
      </c>
      <c r="C7" s="75">
        <f>'1993'!J8</f>
        <v>0</v>
      </c>
      <c r="D7" s="75">
        <f>'1994'!J8</f>
        <v>7394</v>
      </c>
      <c r="E7" s="76">
        <f>'1995'!J8</f>
        <v>0</v>
      </c>
      <c r="F7" s="77">
        <f>'1996'!J8</f>
        <v>0</v>
      </c>
      <c r="G7" s="77">
        <f>'1997'!J8</f>
        <v>0</v>
      </c>
      <c r="H7" s="75">
        <f>'1998'!J8</f>
        <v>0</v>
      </c>
      <c r="I7" s="75">
        <f>'1999'!J8</f>
        <v>0</v>
      </c>
      <c r="J7" s="75">
        <f>'2000'!J8</f>
        <v>0</v>
      </c>
      <c r="K7" s="78">
        <f>'2001'!J8</f>
        <v>0</v>
      </c>
      <c r="L7" s="78">
        <f>'2002'!J8</f>
        <v>0</v>
      </c>
      <c r="M7" s="78">
        <f>'2003'!J8</f>
        <v>0</v>
      </c>
      <c r="N7" s="78">
        <f>'2004'!J8</f>
        <v>0</v>
      </c>
      <c r="O7" s="78">
        <f>'2005'!J8</f>
        <v>0</v>
      </c>
      <c r="P7" s="78">
        <f>'2006'!J8</f>
        <v>0</v>
      </c>
      <c r="Q7" s="78">
        <f>'2007'!J8</f>
        <v>0</v>
      </c>
      <c r="R7" s="78">
        <f>'2008'!J8</f>
        <v>0</v>
      </c>
      <c r="S7" s="75">
        <f>'2009'!Q8</f>
        <v>0</v>
      </c>
      <c r="T7" s="75">
        <f>'2010'!Q8</f>
        <v>6964</v>
      </c>
      <c r="U7" s="75">
        <f>'2011'!Q8</f>
        <v>6982</v>
      </c>
      <c r="V7" s="75">
        <f>'2012'!Q8</f>
        <v>0</v>
      </c>
      <c r="W7" s="75">
        <f>'2013'!Q8</f>
        <v>0</v>
      </c>
      <c r="X7" s="75">
        <f>'2014'!Q8</f>
        <v>0</v>
      </c>
      <c r="Y7" s="75">
        <f>'2015'!Q8</f>
        <v>0</v>
      </c>
      <c r="Z7" s="75">
        <f>'2016'!Q8</f>
        <v>0</v>
      </c>
      <c r="AA7" s="75">
        <f>'2017'!Q8</f>
        <v>0</v>
      </c>
      <c r="AB7" s="75">
        <f>'2018'!Q8</f>
        <v>0</v>
      </c>
      <c r="AC7" s="75">
        <f>'2019'!Q8</f>
        <v>0</v>
      </c>
      <c r="AD7" s="75">
        <f>'2020'!Q8</f>
        <v>15550</v>
      </c>
      <c r="AE7" s="75">
        <f>'2021'!T8</f>
        <v>15300</v>
      </c>
      <c r="AF7" s="75">
        <f>'2022'!T8</f>
        <v>5200</v>
      </c>
      <c r="AG7" s="79">
        <f>'2023'!T8</f>
        <v>0</v>
      </c>
    </row>
    <row r="8" spans="1:33" x14ac:dyDescent="0.25">
      <c r="A8" s="24" t="s">
        <v>82</v>
      </c>
      <c r="B8" s="25" t="s">
        <v>0</v>
      </c>
      <c r="C8" s="75">
        <f>'1993'!J9</f>
        <v>0</v>
      </c>
      <c r="D8" s="75">
        <f>'1994'!J9</f>
        <v>0</v>
      </c>
      <c r="E8" s="76">
        <f>'1995'!J9</f>
        <v>0</v>
      </c>
      <c r="F8" s="77">
        <f>'1996'!J9</f>
        <v>0</v>
      </c>
      <c r="G8" s="77">
        <f>'1997'!J9</f>
        <v>0</v>
      </c>
      <c r="H8" s="75">
        <f>'1998'!J9</f>
        <v>0</v>
      </c>
      <c r="I8" s="75">
        <f>'1999'!J9</f>
        <v>0</v>
      </c>
      <c r="J8" s="75">
        <f>'2000'!J9</f>
        <v>0</v>
      </c>
      <c r="K8" s="78">
        <f>'2001'!J9</f>
        <v>0</v>
      </c>
      <c r="L8" s="78">
        <f>'2002'!J9</f>
        <v>0</v>
      </c>
      <c r="M8" s="78">
        <f>'2003'!J9</f>
        <v>0</v>
      </c>
      <c r="N8" s="78">
        <f>'2004'!J9</f>
        <v>0</v>
      </c>
      <c r="O8" s="78">
        <f>'2005'!J9</f>
        <v>0</v>
      </c>
      <c r="P8" s="78">
        <f>'2006'!J9</f>
        <v>99744</v>
      </c>
      <c r="Q8" s="78">
        <f>'2007'!J9</f>
        <v>118844</v>
      </c>
      <c r="R8" s="78">
        <f>'2008'!J9</f>
        <v>164394</v>
      </c>
      <c r="S8" s="75">
        <f>'2009'!Q9</f>
        <v>63474</v>
      </c>
      <c r="T8" s="75">
        <f>'2010'!Q9</f>
        <v>27192</v>
      </c>
      <c r="U8" s="75">
        <f>'2011'!Q9</f>
        <v>-7048</v>
      </c>
      <c r="V8" s="75">
        <f>'2012'!Q9</f>
        <v>0</v>
      </c>
      <c r="W8" s="75">
        <f>'2013'!Q9</f>
        <v>0</v>
      </c>
      <c r="X8" s="75">
        <f>'2014'!Q9</f>
        <v>0</v>
      </c>
      <c r="Y8" s="75">
        <f>'2015'!Q9</f>
        <v>46110</v>
      </c>
      <c r="Z8" s="75">
        <f>'2016'!Q9</f>
        <v>125848</v>
      </c>
      <c r="AA8" s="75">
        <f>'2017'!Q9</f>
        <v>111390</v>
      </c>
      <c r="AB8" s="75">
        <f>'2018'!Q9</f>
        <v>304070</v>
      </c>
      <c r="AC8" s="75">
        <f>'2019'!Q9</f>
        <v>369990</v>
      </c>
      <c r="AD8" s="75">
        <f>'2020'!Q9</f>
        <v>275170</v>
      </c>
      <c r="AE8" s="75">
        <f>'2021'!T9</f>
        <v>363657</v>
      </c>
      <c r="AF8" s="75">
        <f>'2022'!T9</f>
        <v>250403</v>
      </c>
      <c r="AG8" s="79">
        <f>'2023'!T9</f>
        <v>0</v>
      </c>
    </row>
    <row r="9" spans="1:33" x14ac:dyDescent="0.25">
      <c r="A9" s="60" t="s">
        <v>534</v>
      </c>
      <c r="B9" s="25" t="s">
        <v>0</v>
      </c>
      <c r="C9" s="75">
        <f>'1993'!J10</f>
        <v>0</v>
      </c>
      <c r="D9" s="75">
        <f>'1994'!J10</f>
        <v>0</v>
      </c>
      <c r="E9" s="76">
        <f>'1995'!J10</f>
        <v>0</v>
      </c>
      <c r="F9" s="77">
        <f>'1996'!J10</f>
        <v>0</v>
      </c>
      <c r="G9" s="77">
        <f>'1997'!J10</f>
        <v>0</v>
      </c>
      <c r="H9" s="75">
        <f>'1998'!J10</f>
        <v>0</v>
      </c>
      <c r="I9" s="75">
        <f>'1999'!J10</f>
        <v>0</v>
      </c>
      <c r="J9" s="75">
        <f>'2000'!J10</f>
        <v>0</v>
      </c>
      <c r="K9" s="78">
        <f>'2001'!J10</f>
        <v>0</v>
      </c>
      <c r="L9" s="78">
        <f>'2002'!J10</f>
        <v>0</v>
      </c>
      <c r="M9" s="78">
        <f>'2003'!J10</f>
        <v>0</v>
      </c>
      <c r="N9" s="78">
        <f>'2004'!J10</f>
        <v>0</v>
      </c>
      <c r="O9" s="78">
        <f>'2005'!J10</f>
        <v>0</v>
      </c>
      <c r="P9" s="78">
        <f>'2006'!J10</f>
        <v>0</v>
      </c>
      <c r="Q9" s="78">
        <f>'2007'!J10</f>
        <v>0</v>
      </c>
      <c r="R9" s="78">
        <f>'2008'!J10</f>
        <v>0</v>
      </c>
      <c r="S9" s="75">
        <f>'2009'!Q10</f>
        <v>0</v>
      </c>
      <c r="T9" s="75">
        <f>'2010'!Q10</f>
        <v>0</v>
      </c>
      <c r="U9" s="75">
        <f>'2011'!Q10</f>
        <v>0</v>
      </c>
      <c r="V9" s="75">
        <f>'2012'!Q10</f>
        <v>0</v>
      </c>
      <c r="W9" s="75">
        <f>'2013'!Q10</f>
        <v>0</v>
      </c>
      <c r="X9" s="75">
        <f>'2014'!Q10</f>
        <v>0</v>
      </c>
      <c r="Y9" s="75">
        <f>'2015'!Q10</f>
        <v>0</v>
      </c>
      <c r="Z9" s="75">
        <f>'2016'!Q10</f>
        <v>0</v>
      </c>
      <c r="AA9" s="75">
        <f>'2017'!Q10</f>
        <v>0</v>
      </c>
      <c r="AB9" s="75">
        <f>'2018'!Q10</f>
        <v>0</v>
      </c>
      <c r="AC9" s="75">
        <f>'2019'!Q10</f>
        <v>0</v>
      </c>
      <c r="AD9" s="75">
        <f>'2020'!Q10</f>
        <v>0</v>
      </c>
      <c r="AE9" s="75">
        <f>'2021'!T10</f>
        <v>0</v>
      </c>
      <c r="AF9" s="75">
        <f>'2022'!T10</f>
        <v>0</v>
      </c>
      <c r="AG9" s="79">
        <f>'2023'!T10</f>
        <v>0</v>
      </c>
    </row>
    <row r="10" spans="1:33" x14ac:dyDescent="0.25">
      <c r="A10" s="24" t="s">
        <v>83</v>
      </c>
      <c r="B10" s="25" t="s">
        <v>0</v>
      </c>
      <c r="C10" s="75">
        <f>'1993'!J11</f>
        <v>0</v>
      </c>
      <c r="D10" s="75">
        <f>'1994'!J11</f>
        <v>0</v>
      </c>
      <c r="E10" s="76">
        <f>'1995'!J11</f>
        <v>0</v>
      </c>
      <c r="F10" s="77">
        <f>'1996'!J11</f>
        <v>0</v>
      </c>
      <c r="G10" s="77">
        <f>'1997'!J11</f>
        <v>0</v>
      </c>
      <c r="H10" s="75">
        <f>'1998'!J11</f>
        <v>0</v>
      </c>
      <c r="I10" s="75">
        <f>'1999'!J11</f>
        <v>9500</v>
      </c>
      <c r="J10" s="75">
        <f>'2000'!J11</f>
        <v>200</v>
      </c>
      <c r="K10" s="78">
        <f>'2001'!J11</f>
        <v>0</v>
      </c>
      <c r="L10" s="78">
        <f>'2002'!J11</f>
        <v>0</v>
      </c>
      <c r="M10" s="78">
        <f>'2003'!J11</f>
        <v>0</v>
      </c>
      <c r="N10" s="78">
        <f>'2004'!J11</f>
        <v>0</v>
      </c>
      <c r="O10" s="78">
        <f>'2005'!J11</f>
        <v>0</v>
      </c>
      <c r="P10" s="78">
        <f>'2006'!J11</f>
        <v>0</v>
      </c>
      <c r="Q10" s="78">
        <f>'2007'!J11</f>
        <v>0</v>
      </c>
      <c r="R10" s="78">
        <f>'2008'!J11</f>
        <v>0</v>
      </c>
      <c r="S10" s="75">
        <f>'2009'!Q11</f>
        <v>0</v>
      </c>
      <c r="T10" s="75">
        <f>'2010'!Q11</f>
        <v>0</v>
      </c>
      <c r="U10" s="75">
        <f>'2011'!Q11</f>
        <v>0</v>
      </c>
      <c r="V10" s="75">
        <f>'2012'!Q11</f>
        <v>0</v>
      </c>
      <c r="W10" s="75">
        <f>'2013'!Q11</f>
        <v>0</v>
      </c>
      <c r="X10" s="75">
        <f>'2014'!Q11</f>
        <v>0</v>
      </c>
      <c r="Y10" s="75">
        <f>'2015'!Q11</f>
        <v>0</v>
      </c>
      <c r="Z10" s="75">
        <f>'2016'!Q11</f>
        <v>0</v>
      </c>
      <c r="AA10" s="75">
        <f>'2017'!Q11</f>
        <v>0</v>
      </c>
      <c r="AB10" s="75">
        <f>'2018'!Q11</f>
        <v>0</v>
      </c>
      <c r="AC10" s="75">
        <f>'2019'!Q11</f>
        <v>0</v>
      </c>
      <c r="AD10" s="75">
        <f>'2020'!Q11</f>
        <v>0</v>
      </c>
      <c r="AE10" s="75">
        <f>'2021'!T11</f>
        <v>0</v>
      </c>
      <c r="AF10" s="75">
        <f>'2022'!T11</f>
        <v>0</v>
      </c>
      <c r="AG10" s="79">
        <f>'2023'!T11</f>
        <v>0</v>
      </c>
    </row>
    <row r="11" spans="1:33" x14ac:dyDescent="0.25">
      <c r="A11" s="24" t="s">
        <v>84</v>
      </c>
      <c r="B11" s="25" t="s">
        <v>0</v>
      </c>
      <c r="C11" s="75">
        <f>'1993'!J12</f>
        <v>0</v>
      </c>
      <c r="D11" s="75">
        <f>'1994'!J12</f>
        <v>0</v>
      </c>
      <c r="E11" s="76">
        <f>'1995'!J12</f>
        <v>0</v>
      </c>
      <c r="F11" s="77">
        <f>'1996'!J12</f>
        <v>0</v>
      </c>
      <c r="G11" s="77">
        <f>'1997'!J12</f>
        <v>0</v>
      </c>
      <c r="H11" s="75">
        <f>'1998'!J12</f>
        <v>0</v>
      </c>
      <c r="I11" s="75">
        <f>'1999'!J12</f>
        <v>0</v>
      </c>
      <c r="J11" s="75">
        <f>'2000'!J12</f>
        <v>0</v>
      </c>
      <c r="K11" s="78">
        <f>'2001'!J12</f>
        <v>0</v>
      </c>
      <c r="L11" s="78">
        <f>'2002'!J12</f>
        <v>0</v>
      </c>
      <c r="M11" s="78">
        <f>'2003'!J12</f>
        <v>0</v>
      </c>
      <c r="N11" s="78">
        <f>'2004'!J12</f>
        <v>0</v>
      </c>
      <c r="O11" s="78">
        <f>'2005'!J12</f>
        <v>0</v>
      </c>
      <c r="P11" s="78">
        <f>'2006'!J12</f>
        <v>0</v>
      </c>
      <c r="Q11" s="78">
        <f>'2007'!J12</f>
        <v>0</v>
      </c>
      <c r="R11" s="78">
        <f>'2008'!J12</f>
        <v>0</v>
      </c>
      <c r="S11" s="75">
        <f>'2009'!Q12</f>
        <v>0</v>
      </c>
      <c r="T11" s="75">
        <f>'2010'!Q12</f>
        <v>0</v>
      </c>
      <c r="U11" s="75">
        <f>'2011'!Q12</f>
        <v>0</v>
      </c>
      <c r="V11" s="75">
        <f>'2012'!Q12</f>
        <v>0</v>
      </c>
      <c r="W11" s="75">
        <f>'2013'!Q12</f>
        <v>0</v>
      </c>
      <c r="X11" s="75">
        <f>'2014'!Q12</f>
        <v>0</v>
      </c>
      <c r="Y11" s="75">
        <f>'2015'!Q12</f>
        <v>0</v>
      </c>
      <c r="Z11" s="75">
        <f>'2016'!Q12</f>
        <v>0</v>
      </c>
      <c r="AA11" s="75">
        <f>'2017'!Q12</f>
        <v>0</v>
      </c>
      <c r="AB11" s="75">
        <f>'2018'!Q12</f>
        <v>0</v>
      </c>
      <c r="AC11" s="75">
        <f>'2019'!Q12</f>
        <v>0</v>
      </c>
      <c r="AD11" s="75">
        <f>'2020'!Q12</f>
        <v>651842</v>
      </c>
      <c r="AE11" s="75">
        <f>'2021'!T12</f>
        <v>565772</v>
      </c>
      <c r="AF11" s="75">
        <f>'2022'!T12</f>
        <v>684598</v>
      </c>
      <c r="AG11" s="79">
        <f>'2023'!T12</f>
        <v>1107813</v>
      </c>
    </row>
    <row r="12" spans="1:33" x14ac:dyDescent="0.25">
      <c r="A12" s="24" t="s">
        <v>85</v>
      </c>
      <c r="B12" s="25" t="s">
        <v>0</v>
      </c>
      <c r="C12" s="75">
        <f>'1993'!J13</f>
        <v>0</v>
      </c>
      <c r="D12" s="75">
        <f>'1994'!J13</f>
        <v>0</v>
      </c>
      <c r="E12" s="76">
        <f>'1995'!J13</f>
        <v>0</v>
      </c>
      <c r="F12" s="77">
        <f>'1996'!J13</f>
        <v>0</v>
      </c>
      <c r="G12" s="77">
        <f>'1997'!J13</f>
        <v>0</v>
      </c>
      <c r="H12" s="75">
        <f>'1998'!J13</f>
        <v>0</v>
      </c>
      <c r="I12" s="75">
        <f>'1999'!J13</f>
        <v>0</v>
      </c>
      <c r="J12" s="75">
        <f>'2000'!J13</f>
        <v>0</v>
      </c>
      <c r="K12" s="78">
        <f>'2001'!J13</f>
        <v>0</v>
      </c>
      <c r="L12" s="78">
        <f>'2002'!J13</f>
        <v>0</v>
      </c>
      <c r="M12" s="78">
        <f>'2003'!J13</f>
        <v>0</v>
      </c>
      <c r="N12" s="78">
        <f>'2004'!J13</f>
        <v>0</v>
      </c>
      <c r="O12" s="78">
        <f>'2005'!J13</f>
        <v>0</v>
      </c>
      <c r="P12" s="78">
        <f>'2006'!J13</f>
        <v>0</v>
      </c>
      <c r="Q12" s="78">
        <f>'2007'!J13</f>
        <v>0</v>
      </c>
      <c r="R12" s="78">
        <f>'2008'!J13</f>
        <v>0</v>
      </c>
      <c r="S12" s="75">
        <f>'2009'!Q13</f>
        <v>0</v>
      </c>
      <c r="T12" s="75">
        <f>'2010'!Q13</f>
        <v>0</v>
      </c>
      <c r="U12" s="75">
        <f>'2011'!Q13</f>
        <v>0</v>
      </c>
      <c r="V12" s="75">
        <f>'2012'!Q13</f>
        <v>0</v>
      </c>
      <c r="W12" s="75">
        <f>'2013'!Q13</f>
        <v>0</v>
      </c>
      <c r="X12" s="75">
        <f>'2014'!Q13</f>
        <v>0</v>
      </c>
      <c r="Y12" s="75">
        <f>'2015'!Q13</f>
        <v>0</v>
      </c>
      <c r="Z12" s="75">
        <f>'2016'!Q13</f>
        <v>0</v>
      </c>
      <c r="AA12" s="75">
        <f>'2017'!Q13</f>
        <v>0</v>
      </c>
      <c r="AB12" s="75">
        <f>'2018'!Q13</f>
        <v>0</v>
      </c>
      <c r="AC12" s="75">
        <f>'2019'!Q13</f>
        <v>0</v>
      </c>
      <c r="AD12" s="75">
        <f>'2020'!Q13</f>
        <v>0</v>
      </c>
      <c r="AE12" s="75">
        <f>'2021'!T13</f>
        <v>0</v>
      </c>
      <c r="AF12" s="75">
        <f>'2022'!T13</f>
        <v>0</v>
      </c>
      <c r="AG12" s="79">
        <f>'2023'!T13</f>
        <v>0</v>
      </c>
    </row>
    <row r="13" spans="1:33" x14ac:dyDescent="0.25">
      <c r="A13" s="24" t="s">
        <v>512</v>
      </c>
      <c r="B13" s="25" t="s">
        <v>8</v>
      </c>
      <c r="C13" s="75">
        <f>'1993'!J14</f>
        <v>0</v>
      </c>
      <c r="D13" s="75">
        <f>'1994'!J14</f>
        <v>0</v>
      </c>
      <c r="E13" s="75">
        <f>'1995'!J14</f>
        <v>0</v>
      </c>
      <c r="F13" s="77">
        <f>'1996'!J14</f>
        <v>0</v>
      </c>
      <c r="G13" s="77">
        <f>'1997'!J14</f>
        <v>0</v>
      </c>
      <c r="H13" s="75">
        <f>'1998'!J14</f>
        <v>0</v>
      </c>
      <c r="I13" s="75">
        <f>'1999'!J14</f>
        <v>0</v>
      </c>
      <c r="J13" s="75">
        <f>'2000'!J14</f>
        <v>0</v>
      </c>
      <c r="K13" s="78">
        <f>'2001'!J14</f>
        <v>0</v>
      </c>
      <c r="L13" s="78">
        <f>'2002'!J14</f>
        <v>0</v>
      </c>
      <c r="M13" s="78">
        <f>'2003'!J14</f>
        <v>0</v>
      </c>
      <c r="N13" s="78">
        <f>'2004'!J14</f>
        <v>0</v>
      </c>
      <c r="O13" s="78">
        <f>'2005'!J14</f>
        <v>0</v>
      </c>
      <c r="P13" s="78">
        <f>'2006'!J14</f>
        <v>0</v>
      </c>
      <c r="Q13" s="78">
        <f>'2007'!J14</f>
        <v>2646</v>
      </c>
      <c r="R13" s="78">
        <f>'2008'!J14</f>
        <v>4250</v>
      </c>
      <c r="S13" s="75">
        <f>'2009'!Q14</f>
        <v>1500</v>
      </c>
      <c r="T13" s="75">
        <f>'2010'!Q14</f>
        <v>0</v>
      </c>
      <c r="U13" s="75">
        <f>'2011'!Q14</f>
        <v>0</v>
      </c>
      <c r="V13" s="75">
        <f>'2012'!Q14</f>
        <v>0</v>
      </c>
      <c r="W13" s="75">
        <f>'2013'!Q14</f>
        <v>1500</v>
      </c>
      <c r="X13" s="75">
        <f>'2014'!Q14</f>
        <v>0</v>
      </c>
      <c r="Y13" s="75">
        <f>'2015'!Q14</f>
        <v>3001</v>
      </c>
      <c r="Z13" s="75">
        <f>'2016'!Q14</f>
        <v>1500</v>
      </c>
      <c r="AA13" s="75">
        <f>'2017'!Q14</f>
        <v>0</v>
      </c>
      <c r="AB13" s="75">
        <f>'2018'!Q14</f>
        <v>0</v>
      </c>
      <c r="AC13" s="75">
        <f>'2019'!Q14</f>
        <v>0</v>
      </c>
      <c r="AD13" s="75">
        <f>'2020'!Q14</f>
        <v>0</v>
      </c>
      <c r="AE13" s="75">
        <f>'2021'!T14</f>
        <v>0</v>
      </c>
      <c r="AF13" s="75">
        <f>'2022'!T14</f>
        <v>0</v>
      </c>
      <c r="AG13" s="79">
        <f>'2023'!T14</f>
        <v>0</v>
      </c>
    </row>
    <row r="14" spans="1:33" x14ac:dyDescent="0.25">
      <c r="A14" s="24" t="s">
        <v>87</v>
      </c>
      <c r="B14" s="25" t="s">
        <v>8</v>
      </c>
      <c r="C14" s="75">
        <f>'1993'!J15</f>
        <v>0</v>
      </c>
      <c r="D14" s="75">
        <f>'1994'!J15</f>
        <v>0</v>
      </c>
      <c r="E14" s="75">
        <f>'1995'!J15</f>
        <v>0</v>
      </c>
      <c r="F14" s="77">
        <f>'1996'!J15</f>
        <v>0</v>
      </c>
      <c r="G14" s="77">
        <f>'1997'!J15</f>
        <v>0</v>
      </c>
      <c r="H14" s="75">
        <f>'1998'!J15</f>
        <v>0</v>
      </c>
      <c r="I14" s="75">
        <f>'1999'!J15</f>
        <v>0</v>
      </c>
      <c r="J14" s="75">
        <f>'2000'!J15</f>
        <v>0</v>
      </c>
      <c r="K14" s="78">
        <f>'2001'!J15</f>
        <v>0</v>
      </c>
      <c r="L14" s="78">
        <f>'2002'!J15</f>
        <v>0</v>
      </c>
      <c r="M14" s="78">
        <f>'2003'!J15</f>
        <v>0</v>
      </c>
      <c r="N14" s="78">
        <f>'2004'!J15</f>
        <v>0</v>
      </c>
      <c r="O14" s="78">
        <f>'2005'!J15</f>
        <v>0</v>
      </c>
      <c r="P14" s="78">
        <f>'2006'!J15</f>
        <v>313953</v>
      </c>
      <c r="Q14" s="78">
        <f>'2007'!J15</f>
        <v>397125</v>
      </c>
      <c r="R14" s="78">
        <f>'2008'!J15</f>
        <v>203527</v>
      </c>
      <c r="S14" s="75">
        <f>'2009'!Q15</f>
        <v>55005</v>
      </c>
      <c r="T14" s="75">
        <f>'2010'!Q15</f>
        <v>37954</v>
      </c>
      <c r="U14" s="75">
        <f>'2011'!Q15</f>
        <v>48791</v>
      </c>
      <c r="V14" s="75">
        <f>'2012'!Q15</f>
        <v>33804</v>
      </c>
      <c r="W14" s="75">
        <f>'2013'!Q15</f>
        <v>0</v>
      </c>
      <c r="X14" s="75">
        <f>'2014'!Q15</f>
        <v>49062</v>
      </c>
      <c r="Y14" s="75">
        <f>'2015'!Q15</f>
        <v>21270</v>
      </c>
      <c r="Z14" s="75">
        <f>'2016'!Q15</f>
        <v>58628</v>
      </c>
      <c r="AA14" s="75">
        <f>'2017'!Q15</f>
        <v>29314</v>
      </c>
      <c r="AB14" s="75">
        <f>'2018'!Q15</f>
        <v>0</v>
      </c>
      <c r="AC14" s="75">
        <f>'2019'!Q15</f>
        <v>0</v>
      </c>
      <c r="AD14" s="75">
        <f>'2020'!Q15</f>
        <v>0</v>
      </c>
      <c r="AE14" s="75">
        <f>'2021'!T15</f>
        <v>0</v>
      </c>
      <c r="AF14" s="75">
        <f>'2022'!T15</f>
        <v>0</v>
      </c>
      <c r="AG14" s="79">
        <f>'2023'!T15</f>
        <v>0</v>
      </c>
    </row>
    <row r="15" spans="1:33" x14ac:dyDescent="0.25">
      <c r="A15" s="24" t="s">
        <v>88</v>
      </c>
      <c r="B15" s="25" t="s">
        <v>9</v>
      </c>
      <c r="C15" s="75">
        <f>'1993'!J16</f>
        <v>0</v>
      </c>
      <c r="D15" s="75">
        <f>'1994'!J16</f>
        <v>0</v>
      </c>
      <c r="E15" s="75">
        <f>'1995'!J16</f>
        <v>0</v>
      </c>
      <c r="F15" s="77">
        <f>'1996'!J16</f>
        <v>0</v>
      </c>
      <c r="G15" s="77">
        <f>'1997'!J16</f>
        <v>0</v>
      </c>
      <c r="H15" s="75">
        <f>'1998'!J16</f>
        <v>0</v>
      </c>
      <c r="I15" s="75">
        <f>'1999'!J16</f>
        <v>0</v>
      </c>
      <c r="J15" s="75">
        <f>'2000'!J16</f>
        <v>0</v>
      </c>
      <c r="K15" s="78">
        <f>'2001'!J16</f>
        <v>87024</v>
      </c>
      <c r="L15" s="78">
        <f>'2002'!J16</f>
        <v>88213</v>
      </c>
      <c r="M15" s="78">
        <f>'2003'!J16</f>
        <v>98747</v>
      </c>
      <c r="N15" s="78">
        <f>'2004'!J16</f>
        <v>133787</v>
      </c>
      <c r="O15" s="78">
        <f>'2005'!J16</f>
        <v>249157</v>
      </c>
      <c r="P15" s="78">
        <f>'2006'!J16</f>
        <v>2386860</v>
      </c>
      <c r="Q15" s="78">
        <f>'2007'!J16</f>
        <v>365386</v>
      </c>
      <c r="R15" s="78">
        <f>'2008'!J16</f>
        <v>265165</v>
      </c>
      <c r="S15" s="75">
        <f>'2009'!Q16</f>
        <v>97764</v>
      </c>
      <c r="T15" s="75">
        <f>'2010'!Q16</f>
        <v>62975</v>
      </c>
      <c r="U15" s="75">
        <f>'2011'!Q16</f>
        <v>95038</v>
      </c>
      <c r="V15" s="75">
        <f>'2012'!Q16</f>
        <v>53650</v>
      </c>
      <c r="W15" s="75">
        <f>'2013'!Q16</f>
        <v>678856</v>
      </c>
      <c r="X15" s="75">
        <f>'2014'!Q16</f>
        <v>108430</v>
      </c>
      <c r="Y15" s="75">
        <f>'2015'!Q16</f>
        <v>98142</v>
      </c>
      <c r="Z15" s="75">
        <f>'2016'!Q16</f>
        <v>0</v>
      </c>
      <c r="AA15" s="75">
        <f>'2017'!Q16</f>
        <v>141070</v>
      </c>
      <c r="AB15" s="75">
        <f>'2018'!Q16</f>
        <v>992420</v>
      </c>
      <c r="AC15" s="75">
        <f>'2019'!Q16</f>
        <v>1244181</v>
      </c>
      <c r="AD15" s="75">
        <f>'2020'!Q16</f>
        <v>898485</v>
      </c>
      <c r="AE15" s="75">
        <f>'2021'!T16</f>
        <v>1529657</v>
      </c>
      <c r="AF15" s="75">
        <f>'2022'!T16</f>
        <v>1397312</v>
      </c>
      <c r="AG15" s="79">
        <f>'2023'!T16</f>
        <v>444693</v>
      </c>
    </row>
    <row r="16" spans="1:33" x14ac:dyDescent="0.25">
      <c r="A16" s="24" t="s">
        <v>89</v>
      </c>
      <c r="B16" s="25" t="s">
        <v>9</v>
      </c>
      <c r="C16" s="75">
        <f>'1993'!J17</f>
        <v>212490</v>
      </c>
      <c r="D16" s="75">
        <f>'1994'!J17</f>
        <v>189135</v>
      </c>
      <c r="E16" s="75">
        <f>'1995'!J17</f>
        <v>352708</v>
      </c>
      <c r="F16" s="77">
        <f>'1996'!J17</f>
        <v>218386</v>
      </c>
      <c r="G16" s="77">
        <f>'1997'!J17</f>
        <v>384822</v>
      </c>
      <c r="H16" s="75">
        <f>'1998'!J17</f>
        <v>420886</v>
      </c>
      <c r="I16" s="75">
        <f>'1999'!J17</f>
        <v>645227</v>
      </c>
      <c r="J16" s="75">
        <f>'2000'!J17</f>
        <v>479772</v>
      </c>
      <c r="K16" s="78">
        <f>'2001'!J17</f>
        <v>437664</v>
      </c>
      <c r="L16" s="78">
        <f>'2002'!J17</f>
        <v>1026860</v>
      </c>
      <c r="M16" s="78">
        <f>'2003'!J17</f>
        <v>830763</v>
      </c>
      <c r="N16" s="78">
        <f>'2004'!J17</f>
        <v>1203689</v>
      </c>
      <c r="O16" s="78">
        <f>'2005'!J17</f>
        <v>1051713</v>
      </c>
      <c r="P16" s="78">
        <f>'2006'!J17</f>
        <v>0</v>
      </c>
      <c r="Q16" s="78">
        <f>'2007'!J17</f>
        <v>812950</v>
      </c>
      <c r="R16" s="78">
        <f>'2008'!J17</f>
        <v>772655</v>
      </c>
      <c r="S16" s="75">
        <f>'2009'!Q17</f>
        <v>1366559</v>
      </c>
      <c r="T16" s="75">
        <f>'2010'!Q17</f>
        <v>581236</v>
      </c>
      <c r="U16" s="75">
        <f>'2011'!Q17</f>
        <v>1089227</v>
      </c>
      <c r="V16" s="75">
        <f>'2012'!Q17</f>
        <v>436236</v>
      </c>
      <c r="W16" s="75">
        <f>'2013'!Q17</f>
        <v>326656</v>
      </c>
      <c r="X16" s="75">
        <f>'2014'!Q17</f>
        <v>721322</v>
      </c>
      <c r="Y16" s="75">
        <f>'2015'!Q17</f>
        <v>689759</v>
      </c>
      <c r="Z16" s="75">
        <f>'2016'!Q17</f>
        <v>1310151</v>
      </c>
      <c r="AA16" s="75">
        <f>'2017'!Q17</f>
        <v>1184316</v>
      </c>
      <c r="AB16" s="75">
        <f>'2018'!Q17</f>
        <v>1168106</v>
      </c>
      <c r="AC16" s="75">
        <f>'2019'!Q17</f>
        <v>1229846</v>
      </c>
      <c r="AD16" s="75">
        <f>'2020'!Q17</f>
        <v>1087963</v>
      </c>
      <c r="AE16" s="75">
        <f>'2021'!T17</f>
        <v>2209513</v>
      </c>
      <c r="AF16" s="75">
        <f>'2022'!T17</f>
        <v>1935046</v>
      </c>
      <c r="AG16" s="79">
        <f>'2023'!T17</f>
        <v>2891936</v>
      </c>
    </row>
    <row r="17" spans="1:33" x14ac:dyDescent="0.25">
      <c r="A17" s="24" t="s">
        <v>90</v>
      </c>
      <c r="B17" s="25" t="s">
        <v>9</v>
      </c>
      <c r="C17" s="75">
        <f>'1993'!J18</f>
        <v>0</v>
      </c>
      <c r="D17" s="75">
        <f>'1994'!J18</f>
        <v>26835</v>
      </c>
      <c r="E17" s="75">
        <f>'1995'!J18</f>
        <v>0</v>
      </c>
      <c r="F17" s="77">
        <f>'1996'!J18</f>
        <v>0</v>
      </c>
      <c r="G17" s="77">
        <f>'1997'!J18</f>
        <v>0</v>
      </c>
      <c r="H17" s="75">
        <f>'1998'!J18</f>
        <v>0</v>
      </c>
      <c r="I17" s="75">
        <f>'1999'!J18</f>
        <v>0</v>
      </c>
      <c r="J17" s="75">
        <f>'2000'!J18</f>
        <v>0</v>
      </c>
      <c r="K17" s="78">
        <f>'2001'!J18</f>
        <v>0</v>
      </c>
      <c r="L17" s="78">
        <f>'2002'!J18</f>
        <v>0</v>
      </c>
      <c r="M17" s="78">
        <f>'2003'!J18</f>
        <v>0</v>
      </c>
      <c r="N17" s="78">
        <f>'2004'!J18</f>
        <v>0</v>
      </c>
      <c r="O17" s="78">
        <f>'2005'!J18</f>
        <v>41046</v>
      </c>
      <c r="P17" s="78">
        <f>'2006'!J18</f>
        <v>104249</v>
      </c>
      <c r="Q17" s="78">
        <f>'2007'!J18</f>
        <v>777009</v>
      </c>
      <c r="R17" s="78">
        <f>'2008'!J18</f>
        <v>82366</v>
      </c>
      <c r="S17" s="75">
        <f>'2009'!Q18</f>
        <v>17832</v>
      </c>
      <c r="T17" s="75">
        <f>'2010'!Q18</f>
        <v>27296</v>
      </c>
      <c r="U17" s="75">
        <f>'2011'!Q18</f>
        <v>26875</v>
      </c>
      <c r="V17" s="75">
        <f>'2012'!Q18</f>
        <v>83408</v>
      </c>
      <c r="W17" s="75">
        <f>'2013'!Q18</f>
        <v>93198</v>
      </c>
      <c r="X17" s="75">
        <f>'2014'!Q18</f>
        <v>0</v>
      </c>
      <c r="Y17" s="75">
        <f>'2015'!Q18</f>
        <v>120505</v>
      </c>
      <c r="Z17" s="75">
        <f>'2016'!Q18</f>
        <v>0</v>
      </c>
      <c r="AA17" s="75">
        <f>'2017'!Q18</f>
        <v>0</v>
      </c>
      <c r="AB17" s="75">
        <f>'2018'!Q18</f>
        <v>0</v>
      </c>
      <c r="AC17" s="75">
        <f>'2019'!Q18</f>
        <v>0</v>
      </c>
      <c r="AD17" s="75">
        <f>'2020'!Q18</f>
        <v>0</v>
      </c>
      <c r="AE17" s="75">
        <f>'2021'!T18</f>
        <v>371202</v>
      </c>
      <c r="AF17" s="75">
        <f>'2022'!T18</f>
        <v>1118987</v>
      </c>
      <c r="AG17" s="79">
        <f>'2023'!T18</f>
        <v>0</v>
      </c>
    </row>
    <row r="18" spans="1:33" x14ac:dyDescent="0.25">
      <c r="A18" s="24" t="s">
        <v>91</v>
      </c>
      <c r="B18" s="25" t="s">
        <v>9</v>
      </c>
      <c r="C18" s="75">
        <f>'1993'!J19</f>
        <v>0</v>
      </c>
      <c r="D18" s="75">
        <f>'1994'!J19</f>
        <v>0</v>
      </c>
      <c r="E18" s="75">
        <f>'1995'!J19</f>
        <v>0</v>
      </c>
      <c r="F18" s="77">
        <f>'1996'!J19</f>
        <v>0</v>
      </c>
      <c r="G18" s="77">
        <f>'1997'!J19</f>
        <v>0</v>
      </c>
      <c r="H18" s="75">
        <f>'1998'!J19</f>
        <v>290333</v>
      </c>
      <c r="I18" s="75">
        <f>'1999'!J19</f>
        <v>159331</v>
      </c>
      <c r="J18" s="75">
        <f>'2000'!J19</f>
        <v>247368</v>
      </c>
      <c r="K18" s="78">
        <f>'2001'!J19</f>
        <v>249822</v>
      </c>
      <c r="L18" s="78">
        <f>'2002'!J19</f>
        <v>185252</v>
      </c>
      <c r="M18" s="78">
        <f>'2003'!J19</f>
        <v>412070</v>
      </c>
      <c r="N18" s="78">
        <f>'2004'!J19</f>
        <v>457135</v>
      </c>
      <c r="O18" s="78">
        <f>'2005'!J19</f>
        <v>760062</v>
      </c>
      <c r="P18" s="78">
        <f>'2006'!J19</f>
        <v>613904</v>
      </c>
      <c r="Q18" s="78">
        <f>'2007'!J19</f>
        <v>0</v>
      </c>
      <c r="R18" s="78">
        <f>'2008'!J19</f>
        <v>0</v>
      </c>
      <c r="S18" s="75">
        <f>'2009'!Q19</f>
        <v>0</v>
      </c>
      <c r="T18" s="75">
        <f>'2010'!Q19</f>
        <v>0</v>
      </c>
      <c r="U18" s="75">
        <f>'2011'!Q19</f>
        <v>0</v>
      </c>
      <c r="V18" s="75">
        <f>'2012'!Q19</f>
        <v>0</v>
      </c>
      <c r="W18" s="75">
        <f>'2013'!Q19</f>
        <v>0</v>
      </c>
      <c r="X18" s="75">
        <f>'2014'!Q19</f>
        <v>0</v>
      </c>
      <c r="Y18" s="75">
        <f>'2015'!Q19</f>
        <v>0</v>
      </c>
      <c r="Z18" s="75">
        <f>'2016'!Q19</f>
        <v>0</v>
      </c>
      <c r="AA18" s="75">
        <f>'2017'!Q19</f>
        <v>0</v>
      </c>
      <c r="AB18" s="75">
        <f>'2018'!Q19</f>
        <v>0</v>
      </c>
      <c r="AC18" s="75">
        <f>'2019'!Q19</f>
        <v>0</v>
      </c>
      <c r="AD18" s="75">
        <f>'2020'!Q19</f>
        <v>495853</v>
      </c>
      <c r="AE18" s="75">
        <f>'2021'!T19</f>
        <v>799530</v>
      </c>
      <c r="AF18" s="75">
        <f>'2022'!T19</f>
        <v>1167281</v>
      </c>
      <c r="AG18" s="79">
        <f>'2023'!T19</f>
        <v>2388041</v>
      </c>
    </row>
    <row r="19" spans="1:33" x14ac:dyDescent="0.25">
      <c r="A19" s="24" t="s">
        <v>92</v>
      </c>
      <c r="B19" s="25" t="s">
        <v>9</v>
      </c>
      <c r="C19" s="75">
        <f>'1993'!J20</f>
        <v>0</v>
      </c>
      <c r="D19" s="75">
        <f>'1994'!J20</f>
        <v>0</v>
      </c>
      <c r="E19" s="75">
        <f>'1995'!J20</f>
        <v>0</v>
      </c>
      <c r="F19" s="77">
        <f>'1996'!J20</f>
        <v>0</v>
      </c>
      <c r="G19" s="77">
        <f>'1997'!J20</f>
        <v>0</v>
      </c>
      <c r="H19" s="75">
        <f>'1998'!J20</f>
        <v>0</v>
      </c>
      <c r="I19" s="75">
        <f>'1999'!J20</f>
        <v>0</v>
      </c>
      <c r="J19" s="75">
        <f>'2000'!J20</f>
        <v>0</v>
      </c>
      <c r="K19" s="78">
        <f>'2001'!J20</f>
        <v>53950</v>
      </c>
      <c r="L19" s="78">
        <f>'2002'!J20</f>
        <v>410964</v>
      </c>
      <c r="M19" s="78">
        <f>'2003'!J20</f>
        <v>0</v>
      </c>
      <c r="N19" s="78">
        <f>'2004'!J20</f>
        <v>0</v>
      </c>
      <c r="O19" s="78">
        <f>'2005'!J20</f>
        <v>0</v>
      </c>
      <c r="P19" s="78">
        <f>'2006'!J20</f>
        <v>10902753</v>
      </c>
      <c r="Q19" s="78">
        <f>'2007'!J20</f>
        <v>6742981</v>
      </c>
      <c r="R19" s="78">
        <f>'2008'!J20</f>
        <v>2615375</v>
      </c>
      <c r="S19" s="75">
        <f>'2009'!Q20</f>
        <v>812888</v>
      </c>
      <c r="T19" s="75">
        <f>'2010'!Q20</f>
        <v>443388</v>
      </c>
      <c r="U19" s="75">
        <f>'2011'!Q20</f>
        <v>475293</v>
      </c>
      <c r="V19" s="75">
        <f>'2012'!Q20</f>
        <v>917953</v>
      </c>
      <c r="W19" s="75">
        <f>'2013'!Q20</f>
        <v>3005907</v>
      </c>
      <c r="X19" s="75">
        <f>'2014'!Q20</f>
        <v>2229331</v>
      </c>
      <c r="Y19" s="75">
        <f>'2015'!Q20</f>
        <v>1823701</v>
      </c>
      <c r="Z19" s="75">
        <f>'2016'!Q20</f>
        <v>2321760</v>
      </c>
      <c r="AA19" s="75">
        <f>'2017'!Q20</f>
        <v>3194365</v>
      </c>
      <c r="AB19" s="75">
        <f>'2018'!Q20</f>
        <v>2567030</v>
      </c>
      <c r="AC19" s="75">
        <f>'2019'!Q20</f>
        <v>4758153</v>
      </c>
      <c r="AD19" s="75">
        <f>'2020'!Q20</f>
        <v>6457082</v>
      </c>
      <c r="AE19" s="75">
        <f>'2021'!T20</f>
        <v>6285329</v>
      </c>
      <c r="AF19" s="75">
        <f>'2022'!T20</f>
        <v>6697308</v>
      </c>
      <c r="AG19" s="79">
        <f>'2023'!T20</f>
        <v>8222408</v>
      </c>
    </row>
    <row r="20" spans="1:33" x14ac:dyDescent="0.25">
      <c r="A20" s="24" t="s">
        <v>93</v>
      </c>
      <c r="B20" s="25" t="s">
        <v>9</v>
      </c>
      <c r="C20" s="75">
        <f>'1993'!J21</f>
        <v>12600</v>
      </c>
      <c r="D20" s="75">
        <f>'1994'!J21</f>
        <v>13504</v>
      </c>
      <c r="E20" s="75">
        <f>'1995'!J21</f>
        <v>7700</v>
      </c>
      <c r="F20" s="77">
        <f>'1996'!J21</f>
        <v>19600</v>
      </c>
      <c r="G20" s="77">
        <f>'1997'!J21</f>
        <v>16100</v>
      </c>
      <c r="H20" s="75">
        <f>'1998'!J21</f>
        <v>23100</v>
      </c>
      <c r="I20" s="75">
        <f>'1999'!J21</f>
        <v>9800</v>
      </c>
      <c r="J20" s="75">
        <f>'2000'!J21</f>
        <v>22800</v>
      </c>
      <c r="K20" s="78">
        <f>'2001'!J21</f>
        <v>25900</v>
      </c>
      <c r="L20" s="78">
        <f>'2002'!J21</f>
        <v>6900</v>
      </c>
      <c r="M20" s="78">
        <f>'2003'!J21</f>
        <v>13050</v>
      </c>
      <c r="N20" s="78">
        <f>'2004'!J21</f>
        <v>19733</v>
      </c>
      <c r="O20" s="78">
        <f>'2005'!J21</f>
        <v>28840</v>
      </c>
      <c r="P20" s="78">
        <f>'2006'!J21</f>
        <v>19200</v>
      </c>
      <c r="Q20" s="78">
        <f>'2007'!J21</f>
        <v>23800</v>
      </c>
      <c r="R20" s="78">
        <f>'2008'!J21</f>
        <v>10100</v>
      </c>
      <c r="S20" s="75">
        <f>'2009'!Q21</f>
        <v>5450</v>
      </c>
      <c r="T20" s="75">
        <f>'2010'!Q21</f>
        <v>1775</v>
      </c>
      <c r="U20" s="75">
        <f>'2011'!Q21</f>
        <v>75</v>
      </c>
      <c r="V20" s="75">
        <f>'2012'!Q21</f>
        <v>4940</v>
      </c>
      <c r="W20" s="75">
        <f>'2013'!Q21</f>
        <v>12900</v>
      </c>
      <c r="X20" s="75">
        <f>'2014'!Q21</f>
        <v>10150</v>
      </c>
      <c r="Y20" s="75">
        <f>'2015'!Q21</f>
        <v>4200</v>
      </c>
      <c r="Z20" s="75">
        <f>'2016'!Q21</f>
        <v>10000</v>
      </c>
      <c r="AA20" s="75">
        <f>'2017'!Q21</f>
        <v>8100</v>
      </c>
      <c r="AB20" s="75">
        <f>'2018'!Q21</f>
        <v>31100</v>
      </c>
      <c r="AC20" s="75">
        <f>'2019'!Q21</f>
        <v>11100</v>
      </c>
      <c r="AD20" s="75">
        <f>'2020'!Q21</f>
        <v>6700</v>
      </c>
      <c r="AE20" s="75">
        <f>'2021'!T21</f>
        <v>538900</v>
      </c>
      <c r="AF20" s="75">
        <f>'2022'!T21</f>
        <v>63200</v>
      </c>
      <c r="AG20" s="79">
        <f>'2023'!T21</f>
        <v>0</v>
      </c>
    </row>
    <row r="21" spans="1:33" x14ac:dyDescent="0.25">
      <c r="A21" s="24" t="s">
        <v>94</v>
      </c>
      <c r="B21" s="25" t="s">
        <v>9</v>
      </c>
      <c r="C21" s="75">
        <f>'1993'!J22</f>
        <v>0</v>
      </c>
      <c r="D21" s="75">
        <f>'1994'!J22</f>
        <v>0</v>
      </c>
      <c r="E21" s="75">
        <f>'1995'!J22</f>
        <v>0</v>
      </c>
      <c r="F21" s="77">
        <f>'1996'!J22</f>
        <v>0</v>
      </c>
      <c r="G21" s="77">
        <f>'1997'!J22</f>
        <v>0</v>
      </c>
      <c r="H21" s="75">
        <f>'1998'!J22</f>
        <v>0</v>
      </c>
      <c r="I21" s="75">
        <f>'1999'!J22</f>
        <v>0</v>
      </c>
      <c r="J21" s="75">
        <f>'2000'!J22</f>
        <v>0</v>
      </c>
      <c r="K21" s="78">
        <f>'2001'!J22</f>
        <v>56375</v>
      </c>
      <c r="L21" s="78">
        <f>'2002'!J22</f>
        <v>55669</v>
      </c>
      <c r="M21" s="78">
        <f>'2003'!J22</f>
        <v>93911</v>
      </c>
      <c r="N21" s="78">
        <f>'2004'!J22</f>
        <v>125767</v>
      </c>
      <c r="O21" s="78">
        <f>'2005'!J22</f>
        <v>188959</v>
      </c>
      <c r="P21" s="78">
        <f>'2006'!J22</f>
        <v>168533</v>
      </c>
      <c r="Q21" s="78">
        <f>'2007'!J22</f>
        <v>131600</v>
      </c>
      <c r="R21" s="78">
        <f>'2008'!J22</f>
        <v>408029</v>
      </c>
      <c r="S21" s="75">
        <f>'2009'!Q22</f>
        <v>30749</v>
      </c>
      <c r="T21" s="75">
        <f>'2010'!Q22</f>
        <v>39039</v>
      </c>
      <c r="U21" s="75">
        <f>'2011'!Q22</f>
        <v>38232</v>
      </c>
      <c r="V21" s="75">
        <f>'2012'!Q22</f>
        <v>8095</v>
      </c>
      <c r="W21" s="75">
        <f>'2013'!Q22</f>
        <v>15357</v>
      </c>
      <c r="X21" s="75">
        <f>'2014'!Q22</f>
        <v>25926</v>
      </c>
      <c r="Y21" s="75">
        <f>'2015'!Q22</f>
        <v>32309</v>
      </c>
      <c r="Z21" s="75">
        <f>'2016'!Q22</f>
        <v>28526</v>
      </c>
      <c r="AA21" s="75">
        <f>'2017'!Q22</f>
        <v>26621</v>
      </c>
      <c r="AB21" s="75">
        <f>'2018'!Q22</f>
        <v>11941</v>
      </c>
      <c r="AC21" s="75">
        <f>'2019'!Q22</f>
        <v>20567</v>
      </c>
      <c r="AD21" s="75">
        <f>'2020'!Q22</f>
        <v>98475</v>
      </c>
      <c r="AE21" s="75">
        <f>'2021'!T22</f>
        <v>261143</v>
      </c>
      <c r="AF21" s="75">
        <f>'2022'!T22</f>
        <v>149512</v>
      </c>
      <c r="AG21" s="79">
        <f>'2023'!T22</f>
        <v>173215</v>
      </c>
    </row>
    <row r="22" spans="1:33" x14ac:dyDescent="0.25">
      <c r="A22" s="24" t="s">
        <v>95</v>
      </c>
      <c r="B22" s="25" t="s">
        <v>10</v>
      </c>
      <c r="C22" s="75">
        <f>'1993'!J23</f>
        <v>0</v>
      </c>
      <c r="D22" s="75">
        <f>'1994'!J23</f>
        <v>0</v>
      </c>
      <c r="E22" s="75">
        <f>'1995'!J23</f>
        <v>0</v>
      </c>
      <c r="F22" s="77">
        <f>'1996'!J23</f>
        <v>0</v>
      </c>
      <c r="G22" s="77">
        <f>'1997'!J23</f>
        <v>0</v>
      </c>
      <c r="H22" s="75">
        <f>'1998'!J23</f>
        <v>0</v>
      </c>
      <c r="I22" s="75">
        <f>'1999'!J23</f>
        <v>0</v>
      </c>
      <c r="J22" s="75">
        <f>'2000'!J23</f>
        <v>0</v>
      </c>
      <c r="K22" s="78">
        <f>'2001'!J23</f>
        <v>0</v>
      </c>
      <c r="L22" s="78">
        <f>'2002'!J23</f>
        <v>0</v>
      </c>
      <c r="M22" s="78">
        <f>'2003'!J23</f>
        <v>0</v>
      </c>
      <c r="N22" s="78">
        <f>'2004'!J23</f>
        <v>0</v>
      </c>
      <c r="O22" s="78">
        <f>'2005'!J23</f>
        <v>0</v>
      </c>
      <c r="P22" s="78">
        <f>'2006'!J23</f>
        <v>0</v>
      </c>
      <c r="Q22" s="78">
        <f>'2007'!J23</f>
        <v>0</v>
      </c>
      <c r="R22" s="78">
        <f>'2008'!J23</f>
        <v>0</v>
      </c>
      <c r="S22" s="75">
        <f>'2009'!Q23</f>
        <v>0</v>
      </c>
      <c r="T22" s="75">
        <f>'2010'!Q23</f>
        <v>0</v>
      </c>
      <c r="U22" s="75">
        <f>'2011'!Q23</f>
        <v>0</v>
      </c>
      <c r="V22" s="75">
        <f>'2012'!Q23</f>
        <v>0</v>
      </c>
      <c r="W22" s="75">
        <f>'2013'!Q23</f>
        <v>0</v>
      </c>
      <c r="X22" s="75">
        <f>'2014'!Q23</f>
        <v>0</v>
      </c>
      <c r="Y22" s="75">
        <f>'2015'!Q23</f>
        <v>0</v>
      </c>
      <c r="Z22" s="75">
        <f>'2016'!Q23</f>
        <v>0</v>
      </c>
      <c r="AA22" s="75">
        <f>'2017'!Q23</f>
        <v>0</v>
      </c>
      <c r="AB22" s="75">
        <f>'2018'!Q23</f>
        <v>0</v>
      </c>
      <c r="AC22" s="75">
        <f>'2019'!Q23</f>
        <v>0</v>
      </c>
      <c r="AD22" s="75">
        <f>'2020'!Q23</f>
        <v>0</v>
      </c>
      <c r="AE22" s="75">
        <f>'2021'!T23</f>
        <v>0</v>
      </c>
      <c r="AF22" s="75">
        <f>'2022'!T23</f>
        <v>0</v>
      </c>
      <c r="AG22" s="79">
        <f>'2023'!T23</f>
        <v>0</v>
      </c>
    </row>
    <row r="23" spans="1:33" x14ac:dyDescent="0.25">
      <c r="A23" s="24" t="s">
        <v>96</v>
      </c>
      <c r="B23" s="25" t="s">
        <v>10</v>
      </c>
      <c r="C23" s="75">
        <f>'1993'!J24</f>
        <v>0</v>
      </c>
      <c r="D23" s="75">
        <f>'1994'!J24</f>
        <v>0</v>
      </c>
      <c r="E23" s="75">
        <f>'1995'!J24</f>
        <v>0</v>
      </c>
      <c r="F23" s="77">
        <f>'1996'!J24</f>
        <v>0</v>
      </c>
      <c r="G23" s="77">
        <f>'1997'!J24</f>
        <v>0</v>
      </c>
      <c r="H23" s="75">
        <f>'1998'!J24</f>
        <v>0</v>
      </c>
      <c r="I23" s="75">
        <f>'1999'!J24</f>
        <v>0</v>
      </c>
      <c r="J23" s="75">
        <f>'2000'!J24</f>
        <v>0</v>
      </c>
      <c r="K23" s="78">
        <f>'2001'!J24</f>
        <v>0</v>
      </c>
      <c r="L23" s="78">
        <f>'2002'!J24</f>
        <v>0</v>
      </c>
      <c r="M23" s="78">
        <f>'2003'!J24</f>
        <v>0</v>
      </c>
      <c r="N23" s="78">
        <f>'2004'!J24</f>
        <v>0</v>
      </c>
      <c r="O23" s="78">
        <f>'2005'!J24</f>
        <v>0</v>
      </c>
      <c r="P23" s="78">
        <f>'2006'!J24</f>
        <v>0</v>
      </c>
      <c r="Q23" s="78">
        <f>'2007'!J24</f>
        <v>0</v>
      </c>
      <c r="R23" s="78">
        <f>'2008'!J24</f>
        <v>0</v>
      </c>
      <c r="S23" s="75">
        <f>'2009'!Q24</f>
        <v>0</v>
      </c>
      <c r="T23" s="75">
        <f>'2010'!Q24</f>
        <v>0</v>
      </c>
      <c r="U23" s="75">
        <f>'2011'!Q24</f>
        <v>0</v>
      </c>
      <c r="V23" s="75">
        <f>'2012'!Q24</f>
        <v>0</v>
      </c>
      <c r="W23" s="75">
        <f>'2013'!Q24</f>
        <v>0</v>
      </c>
      <c r="X23" s="75">
        <f>'2014'!Q24</f>
        <v>0</v>
      </c>
      <c r="Y23" s="75">
        <f>'2015'!Q24</f>
        <v>0</v>
      </c>
      <c r="Z23" s="75">
        <f>'2016'!Q24</f>
        <v>0</v>
      </c>
      <c r="AA23" s="75">
        <f>'2017'!Q24</f>
        <v>0</v>
      </c>
      <c r="AB23" s="75">
        <f>'2018'!Q24</f>
        <v>0</v>
      </c>
      <c r="AC23" s="75">
        <f>'2019'!Q24</f>
        <v>0</v>
      </c>
      <c r="AD23" s="75">
        <f>'2020'!Q24</f>
        <v>0</v>
      </c>
      <c r="AE23" s="75">
        <f>'2021'!T24</f>
        <v>0</v>
      </c>
      <c r="AF23" s="75">
        <f>'2022'!T24</f>
        <v>0</v>
      </c>
      <c r="AG23" s="79">
        <f>'2023'!T24</f>
        <v>0</v>
      </c>
    </row>
    <row r="24" spans="1:33" x14ac:dyDescent="0.25">
      <c r="A24" s="24" t="s">
        <v>97</v>
      </c>
      <c r="B24" s="25" t="s">
        <v>10</v>
      </c>
      <c r="C24" s="75">
        <f>'1993'!J25</f>
        <v>0</v>
      </c>
      <c r="D24" s="75">
        <f>'1994'!J25</f>
        <v>0</v>
      </c>
      <c r="E24" s="75">
        <f>'1995'!J25</f>
        <v>0</v>
      </c>
      <c r="F24" s="77">
        <f>'1996'!J25</f>
        <v>0</v>
      </c>
      <c r="G24" s="77">
        <f>'1997'!J25</f>
        <v>0</v>
      </c>
      <c r="H24" s="75">
        <f>'1998'!J25</f>
        <v>0</v>
      </c>
      <c r="I24" s="75">
        <f>'1999'!J25</f>
        <v>0</v>
      </c>
      <c r="J24" s="75">
        <f>'2000'!J25</f>
        <v>0</v>
      </c>
      <c r="K24" s="78">
        <f>'2001'!J25</f>
        <v>0</v>
      </c>
      <c r="L24" s="78">
        <f>'2002'!J25</f>
        <v>0</v>
      </c>
      <c r="M24" s="78">
        <f>'2003'!J25</f>
        <v>0</v>
      </c>
      <c r="N24" s="78">
        <f>'2004'!J25</f>
        <v>0</v>
      </c>
      <c r="O24" s="78">
        <f>'2005'!J25</f>
        <v>0</v>
      </c>
      <c r="P24" s="78">
        <f>'2006'!J25</f>
        <v>0</v>
      </c>
      <c r="Q24" s="78">
        <f>'2007'!J25</f>
        <v>0</v>
      </c>
      <c r="R24" s="78">
        <f>'2008'!J25</f>
        <v>0</v>
      </c>
      <c r="S24" s="75">
        <f>'2009'!Q25</f>
        <v>0</v>
      </c>
      <c r="T24" s="75">
        <f>'2010'!Q25</f>
        <v>0</v>
      </c>
      <c r="U24" s="75">
        <f>'2011'!Q25</f>
        <v>0</v>
      </c>
      <c r="V24" s="75">
        <f>'2012'!Q25</f>
        <v>0</v>
      </c>
      <c r="W24" s="75">
        <f>'2013'!Q25</f>
        <v>0</v>
      </c>
      <c r="X24" s="75">
        <f>'2014'!Q25</f>
        <v>0</v>
      </c>
      <c r="Y24" s="75">
        <f>'2015'!Q25</f>
        <v>0</v>
      </c>
      <c r="Z24" s="75">
        <f>'2016'!Q25</f>
        <v>0</v>
      </c>
      <c r="AA24" s="75">
        <f>'2017'!Q25</f>
        <v>0</v>
      </c>
      <c r="AB24" s="75">
        <f>'2018'!Q25</f>
        <v>0</v>
      </c>
      <c r="AC24" s="75">
        <f>'2019'!Q25</f>
        <v>0</v>
      </c>
      <c r="AD24" s="75">
        <f>'2020'!Q25</f>
        <v>0</v>
      </c>
      <c r="AE24" s="75">
        <f>'2021'!T25</f>
        <v>0</v>
      </c>
      <c r="AF24" s="75">
        <f>'2022'!T25</f>
        <v>0</v>
      </c>
      <c r="AG24" s="79">
        <f>'2023'!T25</f>
        <v>0</v>
      </c>
    </row>
    <row r="25" spans="1:33" x14ac:dyDescent="0.25">
      <c r="A25" s="24" t="s">
        <v>98</v>
      </c>
      <c r="B25" s="25" t="s">
        <v>10</v>
      </c>
      <c r="C25" s="75">
        <f>'1993'!J26</f>
        <v>0</v>
      </c>
      <c r="D25" s="75">
        <f>'1994'!J26</f>
        <v>0</v>
      </c>
      <c r="E25" s="75">
        <f>'1995'!J26</f>
        <v>0</v>
      </c>
      <c r="F25" s="77">
        <f>'1996'!J26</f>
        <v>0</v>
      </c>
      <c r="G25" s="77">
        <f>'1997'!J26</f>
        <v>0</v>
      </c>
      <c r="H25" s="75">
        <f>'1998'!J26</f>
        <v>0</v>
      </c>
      <c r="I25" s="75">
        <f>'1999'!J26</f>
        <v>0</v>
      </c>
      <c r="J25" s="75">
        <f>'2000'!J26</f>
        <v>0</v>
      </c>
      <c r="K25" s="78">
        <f>'2001'!J26</f>
        <v>0</v>
      </c>
      <c r="L25" s="78">
        <f>'2002'!J26</f>
        <v>0</v>
      </c>
      <c r="M25" s="78">
        <f>'2003'!J26</f>
        <v>0</v>
      </c>
      <c r="N25" s="78">
        <f>'2004'!J26</f>
        <v>0</v>
      </c>
      <c r="O25" s="78">
        <f>'2005'!J26</f>
        <v>0</v>
      </c>
      <c r="P25" s="78">
        <f>'2006'!J26</f>
        <v>0</v>
      </c>
      <c r="Q25" s="78">
        <f>'2007'!J26</f>
        <v>0</v>
      </c>
      <c r="R25" s="78">
        <f>'2008'!J26</f>
        <v>45207</v>
      </c>
      <c r="S25" s="75">
        <f>'2009'!Q26</f>
        <v>78644</v>
      </c>
      <c r="T25" s="75">
        <f>'2010'!Q26</f>
        <v>15408</v>
      </c>
      <c r="U25" s="75">
        <f>'2011'!Q26</f>
        <v>13013</v>
      </c>
      <c r="V25" s="75">
        <f>'2012'!Q26</f>
        <v>6160</v>
      </c>
      <c r="W25" s="75">
        <f>'2013'!Q26</f>
        <v>0</v>
      </c>
      <c r="X25" s="75">
        <f>'2014'!Q26</f>
        <v>0</v>
      </c>
      <c r="Y25" s="75">
        <f>'2015'!Q26</f>
        <v>0</v>
      </c>
      <c r="Z25" s="75">
        <f>'2016'!Q26</f>
        <v>0</v>
      </c>
      <c r="AA25" s="75">
        <f>'2017'!Q26</f>
        <v>0</v>
      </c>
      <c r="AB25" s="75">
        <f>'2018'!Q26</f>
        <v>0</v>
      </c>
      <c r="AC25" s="75">
        <f>'2019'!Q26</f>
        <v>0</v>
      </c>
      <c r="AD25" s="75">
        <f>'2020'!Q26</f>
        <v>0</v>
      </c>
      <c r="AE25" s="75">
        <f>'2021'!T26</f>
        <v>0</v>
      </c>
      <c r="AF25" s="75">
        <f>'2022'!T26</f>
        <v>0</v>
      </c>
      <c r="AG25" s="79">
        <f>'2023'!T26</f>
        <v>0</v>
      </c>
    </row>
    <row r="26" spans="1:33" x14ac:dyDescent="0.25">
      <c r="A26" s="24" t="s">
        <v>99</v>
      </c>
      <c r="B26" s="25" t="s">
        <v>11</v>
      </c>
      <c r="C26" s="75">
        <f>'1993'!J27</f>
        <v>0</v>
      </c>
      <c r="D26" s="75">
        <f>'1994'!J27</f>
        <v>29080</v>
      </c>
      <c r="E26" s="75">
        <f>'1995'!J27</f>
        <v>14190</v>
      </c>
      <c r="F26" s="77">
        <f>'1996'!J27</f>
        <v>102327</v>
      </c>
      <c r="G26" s="77">
        <f>'1997'!J27</f>
        <v>75628</v>
      </c>
      <c r="H26" s="75">
        <f>'1998'!J27</f>
        <v>45228</v>
      </c>
      <c r="I26" s="75">
        <f>'1999'!J27</f>
        <v>105129</v>
      </c>
      <c r="J26" s="75">
        <f>'2000'!J27</f>
        <v>93325</v>
      </c>
      <c r="K26" s="78">
        <f>'2001'!J27</f>
        <v>133470</v>
      </c>
      <c r="L26" s="78">
        <f>'2002'!J27</f>
        <v>140392</v>
      </c>
      <c r="M26" s="78">
        <f>'2003'!J27</f>
        <v>43729</v>
      </c>
      <c r="N26" s="78">
        <f>'2004'!J27</f>
        <v>62368</v>
      </c>
      <c r="O26" s="78">
        <f>'2005'!J27</f>
        <v>206079</v>
      </c>
      <c r="P26" s="78">
        <f>'2006'!J27</f>
        <v>413535</v>
      </c>
      <c r="Q26" s="78">
        <f>'2007'!J27</f>
        <v>433184</v>
      </c>
      <c r="R26" s="78">
        <f>'2008'!J27</f>
        <v>46735</v>
      </c>
      <c r="S26" s="75">
        <f>'2009'!Q27</f>
        <v>28641</v>
      </c>
      <c r="T26" s="75">
        <f>'2010'!Q27</f>
        <v>7133</v>
      </c>
      <c r="U26" s="75">
        <f>'2011'!Q27</f>
        <v>21625</v>
      </c>
      <c r="V26" s="75">
        <f>'2012'!Q27</f>
        <v>952138</v>
      </c>
      <c r="W26" s="75">
        <f>'2013'!Q27</f>
        <v>91120</v>
      </c>
      <c r="X26" s="75">
        <f>'2014'!Q27</f>
        <v>293678</v>
      </c>
      <c r="Y26" s="75">
        <f>'2015'!Q27</f>
        <v>16046</v>
      </c>
      <c r="Z26" s="75">
        <f>'2016'!Q27</f>
        <v>1984625</v>
      </c>
      <c r="AA26" s="75">
        <f>'2017'!Q27</f>
        <v>479204</v>
      </c>
      <c r="AB26" s="75">
        <f>'2018'!Q27</f>
        <v>2160</v>
      </c>
      <c r="AC26" s="75">
        <f>'2019'!Q27</f>
        <v>541</v>
      </c>
      <c r="AD26" s="75">
        <f>'2020'!Q27</f>
        <v>821635</v>
      </c>
      <c r="AE26" s="75">
        <f>'2021'!T27</f>
        <v>415582</v>
      </c>
      <c r="AF26" s="75">
        <f>'2022'!T27</f>
        <v>1790086</v>
      </c>
      <c r="AG26" s="79">
        <f>'2023'!T27</f>
        <v>84655</v>
      </c>
    </row>
    <row r="27" spans="1:33" x14ac:dyDescent="0.25">
      <c r="A27" s="24" t="s">
        <v>100</v>
      </c>
      <c r="B27" s="25" t="s">
        <v>11</v>
      </c>
      <c r="C27" s="75">
        <f>'1993'!J28</f>
        <v>0</v>
      </c>
      <c r="D27" s="75">
        <f>'1994'!J28</f>
        <v>1386535</v>
      </c>
      <c r="E27" s="75">
        <f>'1995'!J28</f>
        <v>3105434</v>
      </c>
      <c r="F27" s="77">
        <f>'1996'!J28</f>
        <v>1477287</v>
      </c>
      <c r="G27" s="77">
        <f>'1997'!J28</f>
        <v>1865834</v>
      </c>
      <c r="H27" s="75">
        <f>'1998'!J28</f>
        <v>0</v>
      </c>
      <c r="I27" s="75">
        <f>'1999'!J28</f>
        <v>0</v>
      </c>
      <c r="J27" s="75">
        <f>'2000'!J28</f>
        <v>0</v>
      </c>
      <c r="K27" s="78">
        <f>'2001'!J28</f>
        <v>0</v>
      </c>
      <c r="L27" s="78">
        <f>'2002'!J28</f>
        <v>0</v>
      </c>
      <c r="M27" s="78">
        <f>'2003'!J28</f>
        <v>0</v>
      </c>
      <c r="N27" s="78">
        <f>'2004'!J28</f>
        <v>0</v>
      </c>
      <c r="O27" s="78">
        <f>'2005'!J28</f>
        <v>0</v>
      </c>
      <c r="P27" s="78">
        <f>'2006'!J28</f>
        <v>0</v>
      </c>
      <c r="Q27" s="78">
        <f>'2007'!J28</f>
        <v>0</v>
      </c>
      <c r="R27" s="78">
        <f>'2008'!J28</f>
        <v>990848</v>
      </c>
      <c r="S27" s="75">
        <f>'2009'!Q28</f>
        <v>759304</v>
      </c>
      <c r="T27" s="75">
        <f>'2010'!Q28</f>
        <v>631239</v>
      </c>
      <c r="U27" s="75">
        <f>'2011'!Q28</f>
        <v>819979</v>
      </c>
      <c r="V27" s="75">
        <f>'2012'!Q28</f>
        <v>1004336</v>
      </c>
      <c r="W27" s="75">
        <f>'2013'!Q28</f>
        <v>1333924</v>
      </c>
      <c r="X27" s="75">
        <f>'2014'!Q28</f>
        <v>2060080</v>
      </c>
      <c r="Y27" s="75">
        <f>'2015'!Q28</f>
        <v>1944458</v>
      </c>
      <c r="Z27" s="75">
        <f>'2016'!Q28</f>
        <v>1486185</v>
      </c>
      <c r="AA27" s="75">
        <f>'2017'!Q28</f>
        <v>1706308</v>
      </c>
      <c r="AB27" s="75">
        <f>'2018'!Q28</f>
        <v>3129936</v>
      </c>
      <c r="AC27" s="75">
        <f>'2019'!Q28</f>
        <v>2465963</v>
      </c>
      <c r="AD27" s="75">
        <f>'2020'!Q28</f>
        <v>5576575</v>
      </c>
      <c r="AE27" s="75">
        <f>'2021'!T28</f>
        <v>3915525</v>
      </c>
      <c r="AF27" s="75">
        <f>'2022'!T28</f>
        <v>4910420</v>
      </c>
      <c r="AG27" s="79">
        <f>'2023'!T28</f>
        <v>4003558</v>
      </c>
    </row>
    <row r="28" spans="1:33" x14ac:dyDescent="0.25">
      <c r="A28" s="24" t="s">
        <v>101</v>
      </c>
      <c r="B28" s="25" t="s">
        <v>11</v>
      </c>
      <c r="C28" s="75">
        <f>'1993'!J29</f>
        <v>0</v>
      </c>
      <c r="D28" s="75">
        <f>'1994'!J29</f>
        <v>0</v>
      </c>
      <c r="E28" s="75">
        <f>'1995'!J29</f>
        <v>0</v>
      </c>
      <c r="F28" s="77">
        <f>'1996'!J29</f>
        <v>0</v>
      </c>
      <c r="G28" s="77">
        <f>'1997'!J29</f>
        <v>0</v>
      </c>
      <c r="H28" s="75">
        <f>'1998'!J29</f>
        <v>0</v>
      </c>
      <c r="I28" s="75">
        <f>'1999'!J29</f>
        <v>0</v>
      </c>
      <c r="J28" s="75">
        <f>'2000'!J29</f>
        <v>0</v>
      </c>
      <c r="K28" s="78">
        <f>'2001'!J29</f>
        <v>0</v>
      </c>
      <c r="L28" s="78">
        <f>'2002'!J29</f>
        <v>0</v>
      </c>
      <c r="M28" s="78">
        <f>'2003'!J29</f>
        <v>0</v>
      </c>
      <c r="N28" s="78">
        <f>'2004'!J29</f>
        <v>0</v>
      </c>
      <c r="O28" s="78">
        <f>'2005'!J29</f>
        <v>0</v>
      </c>
      <c r="P28" s="78">
        <f>'2006'!J29</f>
        <v>0</v>
      </c>
      <c r="Q28" s="78">
        <f>'2007'!J29</f>
        <v>0</v>
      </c>
      <c r="R28" s="78">
        <f>'2008'!J29</f>
        <v>0</v>
      </c>
      <c r="S28" s="75">
        <f>'2009'!Q29</f>
        <v>0</v>
      </c>
      <c r="T28" s="75">
        <f>'2010'!Q29</f>
        <v>0</v>
      </c>
      <c r="U28" s="75">
        <f>'2011'!Q29</f>
        <v>0</v>
      </c>
      <c r="V28" s="75">
        <f>'2012'!Q29</f>
        <v>0</v>
      </c>
      <c r="W28" s="75">
        <f>'2013'!Q29</f>
        <v>0</v>
      </c>
      <c r="X28" s="75">
        <f>'2014'!Q29</f>
        <v>0</v>
      </c>
      <c r="Y28" s="75">
        <f>'2015'!Q29</f>
        <v>0</v>
      </c>
      <c r="Z28" s="75">
        <f>'2016'!Q29</f>
        <v>0</v>
      </c>
      <c r="AA28" s="75">
        <f>'2017'!Q29</f>
        <v>0</v>
      </c>
      <c r="AB28" s="75">
        <f>'2018'!Q29</f>
        <v>0</v>
      </c>
      <c r="AC28" s="75">
        <f>'2019'!Q29</f>
        <v>0</v>
      </c>
      <c r="AD28" s="75">
        <f>'2020'!Q29</f>
        <v>0</v>
      </c>
      <c r="AE28" s="75">
        <f>'2021'!T29</f>
        <v>0</v>
      </c>
      <c r="AF28" s="75">
        <f>'2022'!T29</f>
        <v>0</v>
      </c>
      <c r="AG28" s="79">
        <f>'2023'!T29</f>
        <v>0</v>
      </c>
    </row>
    <row r="29" spans="1:33" x14ac:dyDescent="0.25">
      <c r="A29" s="60" t="s">
        <v>507</v>
      </c>
      <c r="B29" s="61" t="s">
        <v>11</v>
      </c>
      <c r="C29" s="75">
        <f>'1993'!J30</f>
        <v>0</v>
      </c>
      <c r="D29" s="75">
        <f>'1994'!J30</f>
        <v>0</v>
      </c>
      <c r="E29" s="75">
        <f>'1995'!J30</f>
        <v>0</v>
      </c>
      <c r="F29" s="77">
        <f>'1996'!J30</f>
        <v>0</v>
      </c>
      <c r="G29" s="77">
        <f>'1997'!J30</f>
        <v>0</v>
      </c>
      <c r="H29" s="75">
        <f>'1998'!J30</f>
        <v>0</v>
      </c>
      <c r="I29" s="75">
        <f>'1999'!J30</f>
        <v>0</v>
      </c>
      <c r="J29" s="75">
        <f>'2000'!J30</f>
        <v>0</v>
      </c>
      <c r="K29" s="78">
        <f>'2001'!J30</f>
        <v>0</v>
      </c>
      <c r="L29" s="78">
        <f>'2002'!J30</f>
        <v>0</v>
      </c>
      <c r="M29" s="78">
        <f>'2003'!J30</f>
        <v>0</v>
      </c>
      <c r="N29" s="78">
        <f>'2004'!J30</f>
        <v>0</v>
      </c>
      <c r="O29" s="78">
        <f>'2005'!J30</f>
        <v>0</v>
      </c>
      <c r="P29" s="78">
        <f>'2006'!J30</f>
        <v>0</v>
      </c>
      <c r="Q29" s="78">
        <f>'2007'!J30</f>
        <v>0</v>
      </c>
      <c r="R29" s="78">
        <f>'2008'!J30</f>
        <v>0</v>
      </c>
      <c r="S29" s="75">
        <f>'2009'!Q30</f>
        <v>0</v>
      </c>
      <c r="T29" s="75">
        <f>'2010'!Q30</f>
        <v>0</v>
      </c>
      <c r="U29" s="75">
        <f>'2011'!Q30</f>
        <v>0</v>
      </c>
      <c r="V29" s="75">
        <f>'2012'!Q30</f>
        <v>0</v>
      </c>
      <c r="W29" s="75">
        <f>'2013'!Q30</f>
        <v>0</v>
      </c>
      <c r="X29" s="75">
        <f>'2014'!Q30</f>
        <v>0</v>
      </c>
      <c r="Y29" s="75">
        <f>'2015'!Q30</f>
        <v>0</v>
      </c>
      <c r="Z29" s="75">
        <f>'2016'!Q30</f>
        <v>1050000</v>
      </c>
      <c r="AA29" s="75">
        <f>'2017'!Q30</f>
        <v>0</v>
      </c>
      <c r="AB29" s="75">
        <f>'2018'!Q30</f>
        <v>0</v>
      </c>
      <c r="AC29" s="75">
        <f>'2019'!Q30</f>
        <v>0</v>
      </c>
      <c r="AD29" s="75">
        <f>'2020'!Q30</f>
        <v>289123</v>
      </c>
      <c r="AE29" s="75">
        <f>'2021'!T30</f>
        <v>28155</v>
      </c>
      <c r="AF29" s="75">
        <f>'2022'!T30</f>
        <v>9059</v>
      </c>
      <c r="AG29" s="79">
        <f>'2023'!T30</f>
        <v>467999</v>
      </c>
    </row>
    <row r="30" spans="1:33" x14ac:dyDescent="0.25">
      <c r="A30" s="24" t="s">
        <v>102</v>
      </c>
      <c r="B30" s="25" t="s">
        <v>11</v>
      </c>
      <c r="C30" s="75">
        <f>'1993'!J31</f>
        <v>0</v>
      </c>
      <c r="D30" s="75">
        <f>'1994'!J31</f>
        <v>0</v>
      </c>
      <c r="E30" s="75">
        <f>'1995'!J31</f>
        <v>0</v>
      </c>
      <c r="F30" s="77">
        <f>'1996'!J31</f>
        <v>0</v>
      </c>
      <c r="G30" s="77">
        <f>'1997'!J31</f>
        <v>0</v>
      </c>
      <c r="H30" s="75">
        <f>'1998'!J31</f>
        <v>0</v>
      </c>
      <c r="I30" s="75">
        <f>'1999'!J31</f>
        <v>0</v>
      </c>
      <c r="J30" s="75">
        <f>'2000'!J31</f>
        <v>49000</v>
      </c>
      <c r="K30" s="78">
        <f>'2001'!J31</f>
        <v>0</v>
      </c>
      <c r="L30" s="78">
        <f>'2002'!J31</f>
        <v>0</v>
      </c>
      <c r="M30" s="78">
        <f>'2003'!J31</f>
        <v>0</v>
      </c>
      <c r="N30" s="78">
        <f>'2004'!J31</f>
        <v>0</v>
      </c>
      <c r="O30" s="78">
        <f>'2005'!J31</f>
        <v>0</v>
      </c>
      <c r="P30" s="78">
        <f>'2006'!J31</f>
        <v>0</v>
      </c>
      <c r="Q30" s="78">
        <f>'2007'!J31</f>
        <v>0</v>
      </c>
      <c r="R30" s="78">
        <f>'2008'!J31</f>
        <v>0</v>
      </c>
      <c r="S30" s="75">
        <f>'2009'!Q31</f>
        <v>0</v>
      </c>
      <c r="T30" s="75">
        <f>'2010'!Q31</f>
        <v>0</v>
      </c>
      <c r="U30" s="75">
        <f>'2011'!Q31</f>
        <v>0</v>
      </c>
      <c r="V30" s="75">
        <f>'2012'!Q31</f>
        <v>0</v>
      </c>
      <c r="W30" s="75">
        <f>'2013'!Q31</f>
        <v>0</v>
      </c>
      <c r="X30" s="75">
        <f>'2014'!Q31</f>
        <v>0</v>
      </c>
      <c r="Y30" s="75">
        <f>'2015'!Q31</f>
        <v>0</v>
      </c>
      <c r="Z30" s="75">
        <f>'2016'!Q31</f>
        <v>0</v>
      </c>
      <c r="AA30" s="75">
        <f>'2017'!Q31</f>
        <v>0</v>
      </c>
      <c r="AB30" s="75">
        <f>'2018'!Q31</f>
        <v>0</v>
      </c>
      <c r="AC30" s="75">
        <f>'2019'!Q31</f>
        <v>0</v>
      </c>
      <c r="AD30" s="75">
        <f>'2020'!Q31</f>
        <v>0</v>
      </c>
      <c r="AE30" s="75">
        <f>'2021'!T31</f>
        <v>0</v>
      </c>
      <c r="AF30" s="75">
        <f>'2022'!T31</f>
        <v>0</v>
      </c>
      <c r="AG30" s="79">
        <f>'2023'!T31</f>
        <v>0</v>
      </c>
    </row>
    <row r="31" spans="1:33" x14ac:dyDescent="0.25">
      <c r="A31" s="24" t="s">
        <v>103</v>
      </c>
      <c r="B31" s="25" t="s">
        <v>11</v>
      </c>
      <c r="C31" s="75">
        <f>'1993'!J32</f>
        <v>0</v>
      </c>
      <c r="D31" s="75">
        <f>'1994'!J32</f>
        <v>0</v>
      </c>
      <c r="E31" s="75">
        <f>'1995'!J32</f>
        <v>0</v>
      </c>
      <c r="F31" s="77">
        <f>'1996'!J32</f>
        <v>0</v>
      </c>
      <c r="G31" s="77">
        <f>'1997'!J32</f>
        <v>0</v>
      </c>
      <c r="H31" s="75">
        <f>'1998'!J32</f>
        <v>0</v>
      </c>
      <c r="I31" s="75">
        <f>'1999'!J32</f>
        <v>0</v>
      </c>
      <c r="J31" s="75">
        <f>'2000'!J32</f>
        <v>0</v>
      </c>
      <c r="K31" s="78">
        <f>'2001'!J32</f>
        <v>0</v>
      </c>
      <c r="L31" s="78">
        <f>'2002'!J32</f>
        <v>0</v>
      </c>
      <c r="M31" s="78">
        <f>'2003'!J32</f>
        <v>0</v>
      </c>
      <c r="N31" s="78">
        <f>'2004'!J32</f>
        <v>0</v>
      </c>
      <c r="O31" s="78">
        <f>'2005'!J32</f>
        <v>0</v>
      </c>
      <c r="P31" s="78">
        <f>'2006'!J32</f>
        <v>0</v>
      </c>
      <c r="Q31" s="78">
        <f>'2007'!J32</f>
        <v>0</v>
      </c>
      <c r="R31" s="78">
        <f>'2008'!J32</f>
        <v>0</v>
      </c>
      <c r="S31" s="75">
        <f>'2009'!Q32</f>
        <v>0</v>
      </c>
      <c r="T31" s="75">
        <f>'2010'!Q32</f>
        <v>0</v>
      </c>
      <c r="U31" s="75">
        <f>'2011'!Q32</f>
        <v>0</v>
      </c>
      <c r="V31" s="75">
        <f>'2012'!Q32</f>
        <v>0</v>
      </c>
      <c r="W31" s="75">
        <f>'2013'!Q32</f>
        <v>0</v>
      </c>
      <c r="X31" s="75">
        <f>'2014'!Q32</f>
        <v>0</v>
      </c>
      <c r="Y31" s="75">
        <f>'2015'!Q32</f>
        <v>0</v>
      </c>
      <c r="Z31" s="75">
        <f>'2016'!Q32</f>
        <v>0</v>
      </c>
      <c r="AA31" s="75">
        <f>'2017'!Q32</f>
        <v>0</v>
      </c>
      <c r="AB31" s="75">
        <f>'2018'!Q32</f>
        <v>0</v>
      </c>
      <c r="AC31" s="75">
        <f>'2019'!Q32</f>
        <v>0</v>
      </c>
      <c r="AD31" s="75">
        <f>'2020'!Q32</f>
        <v>0</v>
      </c>
      <c r="AE31" s="75">
        <f>'2021'!T32</f>
        <v>0</v>
      </c>
      <c r="AF31" s="75">
        <f>'2022'!T32</f>
        <v>0</v>
      </c>
      <c r="AG31" s="79">
        <f>'2023'!T32</f>
        <v>0</v>
      </c>
    </row>
    <row r="32" spans="1:33" x14ac:dyDescent="0.25">
      <c r="A32" s="24" t="s">
        <v>104</v>
      </c>
      <c r="B32" s="25" t="s">
        <v>11</v>
      </c>
      <c r="C32" s="75">
        <f>'1993'!J33</f>
        <v>4688</v>
      </c>
      <c r="D32" s="75">
        <f>'1994'!J33</f>
        <v>25438</v>
      </c>
      <c r="E32" s="75">
        <f>'1995'!J33</f>
        <v>139402</v>
      </c>
      <c r="F32" s="77">
        <f>'1996'!J33</f>
        <v>78212</v>
      </c>
      <c r="G32" s="77">
        <f>'1997'!J33</f>
        <v>45354</v>
      </c>
      <c r="H32" s="75">
        <f>'1998'!J33</f>
        <v>0</v>
      </c>
      <c r="I32" s="75">
        <f>'1999'!J33</f>
        <v>0</v>
      </c>
      <c r="J32" s="75">
        <f>'2000'!J33</f>
        <v>0</v>
      </c>
      <c r="K32" s="78">
        <f>'2001'!J33</f>
        <v>48321</v>
      </c>
      <c r="L32" s="78">
        <f>'2002'!J33</f>
        <v>18227</v>
      </c>
      <c r="M32" s="78">
        <f>'2003'!J33</f>
        <v>7600</v>
      </c>
      <c r="N32" s="78">
        <f>'2004'!J33</f>
        <v>5700</v>
      </c>
      <c r="O32" s="78">
        <f>'2005'!J33</f>
        <v>79205</v>
      </c>
      <c r="P32" s="78">
        <f>'2006'!J33</f>
        <v>0</v>
      </c>
      <c r="Q32" s="78">
        <f>'2007'!J33</f>
        <v>0</v>
      </c>
      <c r="R32" s="78">
        <f>'2008'!J33</f>
        <v>52904</v>
      </c>
      <c r="S32" s="75">
        <f>'2009'!Q33</f>
        <v>103339</v>
      </c>
      <c r="T32" s="75">
        <f>'2010'!Q33</f>
        <v>0</v>
      </c>
      <c r="U32" s="75">
        <f>'2011'!Q33</f>
        <v>0</v>
      </c>
      <c r="V32" s="75">
        <f>'2012'!Q33</f>
        <v>0</v>
      </c>
      <c r="W32" s="75">
        <f>'2013'!Q33</f>
        <v>0</v>
      </c>
      <c r="X32" s="75">
        <f>'2014'!Q33</f>
        <v>0</v>
      </c>
      <c r="Y32" s="75">
        <f>'2015'!Q33</f>
        <v>0</v>
      </c>
      <c r="Z32" s="75">
        <f>'2016'!Q33</f>
        <v>0</v>
      </c>
      <c r="AA32" s="75">
        <f>'2017'!Q33</f>
        <v>0</v>
      </c>
      <c r="AB32" s="75">
        <f>'2018'!Q33</f>
        <v>13479</v>
      </c>
      <c r="AC32" s="75">
        <f>'2019'!Q33</f>
        <v>0</v>
      </c>
      <c r="AD32" s="75">
        <f>'2020'!Q33</f>
        <v>0</v>
      </c>
      <c r="AE32" s="75">
        <f>'2021'!T33</f>
        <v>0</v>
      </c>
      <c r="AF32" s="75">
        <f>'2022'!T33</f>
        <v>0</v>
      </c>
      <c r="AG32" s="79">
        <f>'2023'!T33</f>
        <v>0</v>
      </c>
    </row>
    <row r="33" spans="1:33" x14ac:dyDescent="0.25">
      <c r="A33" s="24" t="s">
        <v>105</v>
      </c>
      <c r="B33" s="25" t="s">
        <v>11</v>
      </c>
      <c r="C33" s="75">
        <f>'1993'!J34</f>
        <v>1317029</v>
      </c>
      <c r="D33" s="75">
        <f>'1994'!J34</f>
        <v>1698374</v>
      </c>
      <c r="E33" s="75">
        <f>'1995'!J34</f>
        <v>1668412</v>
      </c>
      <c r="F33" s="77">
        <f>'1996'!J34</f>
        <v>2261467</v>
      </c>
      <c r="G33" s="77">
        <f>'1997'!J34</f>
        <v>2162636</v>
      </c>
      <c r="H33" s="75">
        <f>'1998'!J34</f>
        <v>3009077</v>
      </c>
      <c r="I33" s="75">
        <f>'1999'!J34</f>
        <v>3218361</v>
      </c>
      <c r="J33" s="75">
        <f>'2000'!J34</f>
        <v>2763834</v>
      </c>
      <c r="K33" s="78">
        <f>'2001'!J34</f>
        <v>2730350</v>
      </c>
      <c r="L33" s="78">
        <f>'2002'!J34</f>
        <v>2619811</v>
      </c>
      <c r="M33" s="78">
        <f>'2003'!J34</f>
        <v>3708149</v>
      </c>
      <c r="N33" s="78">
        <f>'2004'!J34</f>
        <v>2551143</v>
      </c>
      <c r="O33" s="78">
        <f>'2005'!J34</f>
        <v>7267842</v>
      </c>
      <c r="P33" s="78">
        <f>'2006'!J34</f>
        <v>4826706</v>
      </c>
      <c r="Q33" s="78">
        <f>'2007'!J34</f>
        <v>7574572</v>
      </c>
      <c r="R33" s="78">
        <f>'2008'!J34</f>
        <v>9148697</v>
      </c>
      <c r="S33" s="75">
        <f>'2009'!Q34</f>
        <v>2358103</v>
      </c>
      <c r="T33" s="75">
        <f>'2010'!Q34</f>
        <v>1896808</v>
      </c>
      <c r="U33" s="75">
        <f>'2011'!Q34</f>
        <v>1367067</v>
      </c>
      <c r="V33" s="75">
        <f>'2012'!Q34</f>
        <v>1270694</v>
      </c>
      <c r="W33" s="75">
        <f>'2013'!Q34</f>
        <v>1755121</v>
      </c>
      <c r="X33" s="75">
        <f>'2014'!Q34</f>
        <v>2965507</v>
      </c>
      <c r="Y33" s="75">
        <f>'2015'!Q34</f>
        <v>2091654</v>
      </c>
      <c r="Z33" s="75">
        <f>'2016'!Q34</f>
        <v>2539649</v>
      </c>
      <c r="AA33" s="75">
        <f>'2017'!Q34</f>
        <v>4171141</v>
      </c>
      <c r="AB33" s="75">
        <f>'2018'!Q34</f>
        <v>5925287</v>
      </c>
      <c r="AC33" s="75">
        <f>'2019'!Q34</f>
        <v>5502815</v>
      </c>
      <c r="AD33" s="75">
        <f>'2020'!Q34</f>
        <v>3588646</v>
      </c>
      <c r="AE33" s="75">
        <f>'2021'!T34</f>
        <v>4802744</v>
      </c>
      <c r="AF33" s="75">
        <f>'2022'!T34</f>
        <v>4017823</v>
      </c>
      <c r="AG33" s="79">
        <f>'2023'!T34</f>
        <v>3480341</v>
      </c>
    </row>
    <row r="34" spans="1:33" x14ac:dyDescent="0.25">
      <c r="A34" s="24" t="s">
        <v>106</v>
      </c>
      <c r="B34" s="25" t="s">
        <v>11</v>
      </c>
      <c r="C34" s="75">
        <f>'1993'!J35</f>
        <v>0</v>
      </c>
      <c r="D34" s="75">
        <f>'1994'!J35</f>
        <v>0</v>
      </c>
      <c r="E34" s="75">
        <f>'1995'!J35</f>
        <v>0</v>
      </c>
      <c r="F34" s="77">
        <f>'1996'!J35</f>
        <v>0</v>
      </c>
      <c r="G34" s="77">
        <f>'1997'!J35</f>
        <v>0</v>
      </c>
      <c r="H34" s="75">
        <f>'1998'!J35</f>
        <v>15000</v>
      </c>
      <c r="I34" s="75">
        <f>'1999'!J35</f>
        <v>0</v>
      </c>
      <c r="J34" s="75">
        <f>'2000'!J35</f>
        <v>1365</v>
      </c>
      <c r="K34" s="78">
        <f>'2001'!J35</f>
        <v>0</v>
      </c>
      <c r="L34" s="78">
        <f>'2002'!J35</f>
        <v>0</v>
      </c>
      <c r="M34" s="78">
        <f>'2003'!J35</f>
        <v>0</v>
      </c>
      <c r="N34" s="78">
        <f>'2004'!J35</f>
        <v>0</v>
      </c>
      <c r="O34" s="78">
        <f>'2005'!J35</f>
        <v>0</v>
      </c>
      <c r="P34" s="78">
        <f>'2006'!J35</f>
        <v>301558</v>
      </c>
      <c r="Q34" s="78">
        <f>'2007'!J35</f>
        <v>0</v>
      </c>
      <c r="R34" s="78">
        <f>'2008'!J35</f>
        <v>0</v>
      </c>
      <c r="S34" s="75">
        <f>'2009'!Q35</f>
        <v>0</v>
      </c>
      <c r="T34" s="75">
        <f>'2010'!Q35</f>
        <v>0</v>
      </c>
      <c r="U34" s="75">
        <f>'2011'!Q35</f>
        <v>0</v>
      </c>
      <c r="V34" s="75">
        <f>'2012'!Q35</f>
        <v>0</v>
      </c>
      <c r="W34" s="75">
        <f>'2013'!Q35</f>
        <v>0</v>
      </c>
      <c r="X34" s="75">
        <f>'2014'!Q35</f>
        <v>0</v>
      </c>
      <c r="Y34" s="75">
        <f>'2015'!Q35</f>
        <v>0</v>
      </c>
      <c r="Z34" s="75">
        <f>'2016'!Q35</f>
        <v>0</v>
      </c>
      <c r="AA34" s="75">
        <f>'2017'!Q35</f>
        <v>0</v>
      </c>
      <c r="AB34" s="75">
        <f>'2018'!Q35</f>
        <v>0</v>
      </c>
      <c r="AC34" s="75">
        <f>'2019'!Q35</f>
        <v>0</v>
      </c>
      <c r="AD34" s="75">
        <f>'2020'!Q35</f>
        <v>0</v>
      </c>
      <c r="AE34" s="75">
        <f>'2021'!T35</f>
        <v>0</v>
      </c>
      <c r="AF34" s="75">
        <f>'2022'!T35</f>
        <v>0</v>
      </c>
      <c r="AG34" s="79">
        <f>'2023'!T35</f>
        <v>0</v>
      </c>
    </row>
    <row r="35" spans="1:33" x14ac:dyDescent="0.25">
      <c r="A35" s="24" t="s">
        <v>107</v>
      </c>
      <c r="B35" s="25" t="s">
        <v>11</v>
      </c>
      <c r="C35" s="75">
        <f>'1993'!J36</f>
        <v>0</v>
      </c>
      <c r="D35" s="75">
        <f>'1994'!J36</f>
        <v>0</v>
      </c>
      <c r="E35" s="75">
        <f>'1995'!J36</f>
        <v>0</v>
      </c>
      <c r="F35" s="77">
        <f>'1996'!J36</f>
        <v>33828</v>
      </c>
      <c r="G35" s="77">
        <f>'1997'!J36</f>
        <v>0</v>
      </c>
      <c r="H35" s="75">
        <f>'1998'!J36</f>
        <v>0</v>
      </c>
      <c r="I35" s="75">
        <f>'1999'!J36</f>
        <v>0</v>
      </c>
      <c r="J35" s="75">
        <f>'2000'!J36</f>
        <v>0</v>
      </c>
      <c r="K35" s="78">
        <f>'2001'!J36</f>
        <v>0</v>
      </c>
      <c r="L35" s="78">
        <f>'2002'!J36</f>
        <v>0</v>
      </c>
      <c r="M35" s="78">
        <f>'2003'!J36</f>
        <v>0</v>
      </c>
      <c r="N35" s="78">
        <f>'2004'!J36</f>
        <v>500</v>
      </c>
      <c r="O35" s="78">
        <f>'2005'!J36</f>
        <v>1000</v>
      </c>
      <c r="P35" s="78">
        <f>'2006'!J36</f>
        <v>1000</v>
      </c>
      <c r="Q35" s="78">
        <f>'2007'!J36</f>
        <v>0</v>
      </c>
      <c r="R35" s="78">
        <f>'2008'!J36</f>
        <v>500</v>
      </c>
      <c r="S35" s="75">
        <f>'2009'!Q36</f>
        <v>0</v>
      </c>
      <c r="T35" s="75">
        <f>'2010'!Q36</f>
        <v>0</v>
      </c>
      <c r="U35" s="75">
        <f>'2011'!Q36</f>
        <v>500</v>
      </c>
      <c r="V35" s="75">
        <f>'2012'!Q36</f>
        <v>0</v>
      </c>
      <c r="W35" s="75">
        <f>'2013'!Q36</f>
        <v>0</v>
      </c>
      <c r="X35" s="75">
        <f>'2014'!Q36</f>
        <v>0</v>
      </c>
      <c r="Y35" s="75">
        <f>'2015'!Q36</f>
        <v>0</v>
      </c>
      <c r="Z35" s="75">
        <f>'2016'!Q36</f>
        <v>0</v>
      </c>
      <c r="AA35" s="75">
        <f>'2017'!Q36</f>
        <v>0</v>
      </c>
      <c r="AB35" s="75">
        <f>'2018'!Q36</f>
        <v>0</v>
      </c>
      <c r="AC35" s="75">
        <f>'2019'!Q36</f>
        <v>500</v>
      </c>
      <c r="AD35" s="75">
        <f>'2020'!Q36</f>
        <v>0</v>
      </c>
      <c r="AE35" s="75">
        <f>'2021'!T36</f>
        <v>0</v>
      </c>
      <c r="AF35" s="75">
        <f>'2022'!T36</f>
        <v>0</v>
      </c>
      <c r="AG35" s="79">
        <f>'2023'!T36</f>
        <v>0</v>
      </c>
    </row>
    <row r="36" spans="1:33" x14ac:dyDescent="0.25">
      <c r="A36" s="24" t="s">
        <v>108</v>
      </c>
      <c r="B36" s="25" t="s">
        <v>11</v>
      </c>
      <c r="C36" s="75">
        <f>'1993'!J37</f>
        <v>795513</v>
      </c>
      <c r="D36" s="75">
        <f>'1994'!J37</f>
        <v>1068340</v>
      </c>
      <c r="E36" s="75">
        <f>'1995'!J37</f>
        <v>788940</v>
      </c>
      <c r="F36" s="77">
        <f>'1996'!J37</f>
        <v>925218</v>
      </c>
      <c r="G36" s="77">
        <f>'1997'!J37</f>
        <v>956973</v>
      </c>
      <c r="H36" s="75">
        <f>'1998'!J37</f>
        <v>762930</v>
      </c>
      <c r="I36" s="75">
        <f>'1999'!J37</f>
        <v>986186</v>
      </c>
      <c r="J36" s="75">
        <f>'2000'!J37</f>
        <v>850423</v>
      </c>
      <c r="K36" s="78">
        <f>'2001'!J37</f>
        <v>1210058</v>
      </c>
      <c r="L36" s="78">
        <f>'2002'!J37</f>
        <v>1057963</v>
      </c>
      <c r="M36" s="78">
        <f>'2003'!J37</f>
        <v>1608249</v>
      </c>
      <c r="N36" s="78">
        <f>'2004'!J37</f>
        <v>2730980</v>
      </c>
      <c r="O36" s="78">
        <f>'2005'!J37</f>
        <v>3669210</v>
      </c>
      <c r="P36" s="78">
        <f>'2006'!J37</f>
        <v>3019348</v>
      </c>
      <c r="Q36" s="78">
        <f>'2007'!J37</f>
        <v>3866131</v>
      </c>
      <c r="R36" s="78">
        <f>'2008'!J37</f>
        <v>3582210</v>
      </c>
      <c r="S36" s="75">
        <f>'2009'!Q37</f>
        <v>965755</v>
      </c>
      <c r="T36" s="75">
        <f>'2010'!Q37</f>
        <v>960804</v>
      </c>
      <c r="U36" s="75">
        <f>'2011'!Q37</f>
        <v>1027028</v>
      </c>
      <c r="V36" s="75">
        <f>'2012'!Q37</f>
        <v>372457</v>
      </c>
      <c r="W36" s="75">
        <f>'2013'!Q37</f>
        <v>720155</v>
      </c>
      <c r="X36" s="75">
        <f>'2014'!Q37</f>
        <v>639943</v>
      </c>
      <c r="Y36" s="75">
        <f>'2015'!Q37</f>
        <v>1877655</v>
      </c>
      <c r="Z36" s="75">
        <f>'2016'!Q37</f>
        <v>2176573</v>
      </c>
      <c r="AA36" s="75">
        <f>'2017'!Q37</f>
        <v>2963444</v>
      </c>
      <c r="AB36" s="75">
        <f>'2018'!Q37</f>
        <v>3849450</v>
      </c>
      <c r="AC36" s="75">
        <f>'2019'!Q37</f>
        <v>5261719</v>
      </c>
      <c r="AD36" s="75">
        <f>'2020'!Q37</f>
        <v>7880081</v>
      </c>
      <c r="AE36" s="75">
        <f>'2021'!T37</f>
        <v>18384411</v>
      </c>
      <c r="AF36" s="75">
        <f>'2022'!T37</f>
        <v>17148792</v>
      </c>
      <c r="AG36" s="79">
        <f>'2023'!T37</f>
        <v>22398807</v>
      </c>
    </row>
    <row r="37" spans="1:33" x14ac:dyDescent="0.25">
      <c r="A37" s="24" t="s">
        <v>109</v>
      </c>
      <c r="B37" s="25" t="s">
        <v>11</v>
      </c>
      <c r="C37" s="75">
        <f>'1993'!J38</f>
        <v>0</v>
      </c>
      <c r="D37" s="75">
        <f>'1994'!J38</f>
        <v>0</v>
      </c>
      <c r="E37" s="75">
        <f>'1995'!J38</f>
        <v>0</v>
      </c>
      <c r="F37" s="77">
        <f>'1996'!J38</f>
        <v>0</v>
      </c>
      <c r="G37" s="77">
        <f>'1997'!J38</f>
        <v>0</v>
      </c>
      <c r="H37" s="75">
        <f>'1998'!J38</f>
        <v>0</v>
      </c>
      <c r="I37" s="75">
        <f>'1999'!J38</f>
        <v>0</v>
      </c>
      <c r="J37" s="75">
        <f>'2000'!J38</f>
        <v>0</v>
      </c>
      <c r="K37" s="78">
        <f>'2001'!J38</f>
        <v>0</v>
      </c>
      <c r="L37" s="78">
        <f>'2002'!J38</f>
        <v>0</v>
      </c>
      <c r="M37" s="78">
        <f>'2003'!J38</f>
        <v>0</v>
      </c>
      <c r="N37" s="78">
        <f>'2004'!J38</f>
        <v>0</v>
      </c>
      <c r="O37" s="78">
        <f>'2005'!J38</f>
        <v>0</v>
      </c>
      <c r="P37" s="78">
        <f>'2006'!J38</f>
        <v>0</v>
      </c>
      <c r="Q37" s="78">
        <f>'2007'!J38</f>
        <v>0</v>
      </c>
      <c r="R37" s="78">
        <f>'2008'!J38</f>
        <v>20743</v>
      </c>
      <c r="S37" s="75">
        <f>'2009'!Q38</f>
        <v>0</v>
      </c>
      <c r="T37" s="75">
        <f>'2010'!Q38</f>
        <v>712</v>
      </c>
      <c r="U37" s="75">
        <f>'2011'!Q38</f>
        <v>0</v>
      </c>
      <c r="V37" s="75">
        <f>'2012'!Q38</f>
        <v>5228</v>
      </c>
      <c r="W37" s="75">
        <f>'2013'!Q38</f>
        <v>14972</v>
      </c>
      <c r="X37" s="75">
        <f>'2014'!Q38</f>
        <v>8442</v>
      </c>
      <c r="Y37" s="75">
        <f>'2015'!Q38</f>
        <v>1576</v>
      </c>
      <c r="Z37" s="75">
        <f>'2016'!Q38</f>
        <v>40188</v>
      </c>
      <c r="AA37" s="75">
        <f>'2017'!Q38</f>
        <v>4603</v>
      </c>
      <c r="AB37" s="75">
        <f>'2018'!Q38</f>
        <v>0</v>
      </c>
      <c r="AC37" s="75">
        <f>'2019'!Q38</f>
        <v>0</v>
      </c>
      <c r="AD37" s="75">
        <f>'2020'!Q38</f>
        <v>864</v>
      </c>
      <c r="AE37" s="75">
        <f>'2021'!T38</f>
        <v>0</v>
      </c>
      <c r="AF37" s="75">
        <f>'2022'!T38</f>
        <v>0</v>
      </c>
      <c r="AG37" s="79">
        <f>'2023'!T38</f>
        <v>0</v>
      </c>
    </row>
    <row r="38" spans="1:33" x14ac:dyDescent="0.25">
      <c r="A38" s="24" t="s">
        <v>110</v>
      </c>
      <c r="B38" s="25" t="s">
        <v>11</v>
      </c>
      <c r="C38" s="75">
        <f>'1993'!J39</f>
        <v>0</v>
      </c>
      <c r="D38" s="75">
        <f>'1994'!J39</f>
        <v>0</v>
      </c>
      <c r="E38" s="75">
        <f>'1995'!J39</f>
        <v>0</v>
      </c>
      <c r="F38" s="77">
        <f>'1996'!J39</f>
        <v>0</v>
      </c>
      <c r="G38" s="77">
        <f>'1997'!J39</f>
        <v>0</v>
      </c>
      <c r="H38" s="75">
        <f>'1998'!J39</f>
        <v>137983</v>
      </c>
      <c r="I38" s="75">
        <f>'1999'!J39</f>
        <v>132226</v>
      </c>
      <c r="J38" s="75">
        <f>'2000'!J39</f>
        <v>131564</v>
      </c>
      <c r="K38" s="78">
        <f>'2001'!J39</f>
        <v>0</v>
      </c>
      <c r="L38" s="78">
        <f>'2002'!J39</f>
        <v>0</v>
      </c>
      <c r="M38" s="78">
        <f>'2003'!J39</f>
        <v>900859</v>
      </c>
      <c r="N38" s="78">
        <f>'2004'!J39</f>
        <v>1605010</v>
      </c>
      <c r="O38" s="78">
        <f>'2005'!J39</f>
        <v>728150</v>
      </c>
      <c r="P38" s="78">
        <f>'2006'!J39</f>
        <v>2218400</v>
      </c>
      <c r="Q38" s="78">
        <f>'2007'!J39</f>
        <v>811700</v>
      </c>
      <c r="R38" s="78">
        <f>'2008'!J39</f>
        <v>0</v>
      </c>
      <c r="S38" s="75">
        <f>'2009'!Q39</f>
        <v>0</v>
      </c>
      <c r="T38" s="75">
        <f>'2010'!Q39</f>
        <v>0</v>
      </c>
      <c r="U38" s="75">
        <f>'2011'!Q39</f>
        <v>0</v>
      </c>
      <c r="V38" s="75">
        <f>'2012'!Q39</f>
        <v>0</v>
      </c>
      <c r="W38" s="75">
        <f>'2013'!Q39</f>
        <v>0</v>
      </c>
      <c r="X38" s="75">
        <f>'2014'!Q39</f>
        <v>0</v>
      </c>
      <c r="Y38" s="75">
        <f>'2015'!Q39</f>
        <v>0</v>
      </c>
      <c r="Z38" s="75">
        <f>'2016'!Q39</f>
        <v>0</v>
      </c>
      <c r="AA38" s="75">
        <f>'2017'!Q39</f>
        <v>0</v>
      </c>
      <c r="AB38" s="75">
        <f>'2018'!Q39</f>
        <v>0</v>
      </c>
      <c r="AC38" s="75">
        <f>'2019'!Q39</f>
        <v>0</v>
      </c>
      <c r="AD38" s="75">
        <f>'2020'!Q39</f>
        <v>47102</v>
      </c>
      <c r="AE38" s="75">
        <f>'2021'!T39</f>
        <v>132860</v>
      </c>
      <c r="AF38" s="75">
        <f>'2022'!T39</f>
        <v>43305</v>
      </c>
      <c r="AG38" s="79">
        <f>'2023'!T39</f>
        <v>178353</v>
      </c>
    </row>
    <row r="39" spans="1:33" x14ac:dyDescent="0.25">
      <c r="A39" s="24" t="s">
        <v>111</v>
      </c>
      <c r="B39" s="25" t="s">
        <v>11</v>
      </c>
      <c r="C39" s="75">
        <f>'1993'!J40</f>
        <v>0</v>
      </c>
      <c r="D39" s="75">
        <f>'1994'!J40</f>
        <v>0</v>
      </c>
      <c r="E39" s="75">
        <f>'1995'!J40</f>
        <v>0</v>
      </c>
      <c r="F39" s="77">
        <f>'1996'!J40</f>
        <v>0</v>
      </c>
      <c r="G39" s="77">
        <f>'1997'!J40</f>
        <v>0</v>
      </c>
      <c r="H39" s="75">
        <f>'1998'!J40</f>
        <v>0</v>
      </c>
      <c r="I39" s="75">
        <f>'1999'!J40</f>
        <v>0</v>
      </c>
      <c r="J39" s="75">
        <f>'2000'!J40</f>
        <v>0</v>
      </c>
      <c r="K39" s="78">
        <f>'2001'!J40</f>
        <v>0</v>
      </c>
      <c r="L39" s="78">
        <f>'2002'!J40</f>
        <v>0</v>
      </c>
      <c r="M39" s="78">
        <f>'2003'!J40</f>
        <v>0</v>
      </c>
      <c r="N39" s="78">
        <f>'2004'!J40</f>
        <v>0</v>
      </c>
      <c r="O39" s="78">
        <f>'2005'!J40</f>
        <v>0</v>
      </c>
      <c r="P39" s="78">
        <f>'2006'!J40</f>
        <v>0</v>
      </c>
      <c r="Q39" s="78">
        <f>'2007'!J40</f>
        <v>0</v>
      </c>
      <c r="R39" s="78">
        <f>'2008'!J40</f>
        <v>0</v>
      </c>
      <c r="S39" s="75">
        <f>'2009'!Q40</f>
        <v>0</v>
      </c>
      <c r="T39" s="75">
        <f>'2010'!Q40</f>
        <v>0</v>
      </c>
      <c r="U39" s="75">
        <f>'2011'!Q40</f>
        <v>0</v>
      </c>
      <c r="V39" s="75">
        <f>'2012'!Q40</f>
        <v>0</v>
      </c>
      <c r="W39" s="75">
        <f>'2013'!Q40</f>
        <v>0</v>
      </c>
      <c r="X39" s="75">
        <f>'2014'!Q40</f>
        <v>0</v>
      </c>
      <c r="Y39" s="75">
        <f>'2015'!Q40</f>
        <v>0</v>
      </c>
      <c r="Z39" s="75">
        <f>'2016'!Q40</f>
        <v>0</v>
      </c>
      <c r="AA39" s="75">
        <f>'2017'!Q40</f>
        <v>0</v>
      </c>
      <c r="AB39" s="75">
        <f>'2018'!Q40</f>
        <v>0</v>
      </c>
      <c r="AC39" s="75">
        <f>'2019'!Q40</f>
        <v>0</v>
      </c>
      <c r="AD39" s="75">
        <f>'2020'!Q40</f>
        <v>0</v>
      </c>
      <c r="AE39" s="75">
        <f>'2021'!T40</f>
        <v>0</v>
      </c>
      <c r="AF39" s="75">
        <f>'2022'!T40</f>
        <v>0</v>
      </c>
      <c r="AG39" s="79">
        <f>'2023'!T40</f>
        <v>0</v>
      </c>
    </row>
    <row r="40" spans="1:33" x14ac:dyDescent="0.25">
      <c r="A40" s="24" t="s">
        <v>112</v>
      </c>
      <c r="B40" s="25" t="s">
        <v>11</v>
      </c>
      <c r="C40" s="75">
        <f>'1993'!J41</f>
        <v>0</v>
      </c>
      <c r="D40" s="75">
        <f>'1994'!J41</f>
        <v>0</v>
      </c>
      <c r="E40" s="75">
        <f>'1995'!J41</f>
        <v>0</v>
      </c>
      <c r="F40" s="77">
        <f>'1996'!J41</f>
        <v>0</v>
      </c>
      <c r="G40" s="77">
        <f>'1997'!J41</f>
        <v>0</v>
      </c>
      <c r="H40" s="75">
        <f>'1998'!J41</f>
        <v>0</v>
      </c>
      <c r="I40" s="75">
        <f>'1999'!J41</f>
        <v>0</v>
      </c>
      <c r="J40" s="75">
        <f>'2000'!J41</f>
        <v>0</v>
      </c>
      <c r="K40" s="78">
        <f>'2001'!J41</f>
        <v>0</v>
      </c>
      <c r="L40" s="78">
        <f>'2002'!J41</f>
        <v>0</v>
      </c>
      <c r="M40" s="78">
        <f>'2003'!J41</f>
        <v>0</v>
      </c>
      <c r="N40" s="78">
        <f>'2004'!J41</f>
        <v>0</v>
      </c>
      <c r="O40" s="78">
        <f>'2005'!J41</f>
        <v>373954</v>
      </c>
      <c r="P40" s="78">
        <f>'2006'!J41</f>
        <v>466287</v>
      </c>
      <c r="Q40" s="78">
        <f>'2007'!J41</f>
        <v>1376027</v>
      </c>
      <c r="R40" s="78">
        <f>'2008'!J41</f>
        <v>1853652</v>
      </c>
      <c r="S40" s="75">
        <f>'2009'!Q41</f>
        <v>2387241</v>
      </c>
      <c r="T40" s="75">
        <f>'2010'!Q41</f>
        <v>301074</v>
      </c>
      <c r="U40" s="75">
        <f>'2011'!Q41</f>
        <v>0</v>
      </c>
      <c r="V40" s="75">
        <f>'2012'!Q41</f>
        <v>28267</v>
      </c>
      <c r="W40" s="75">
        <f>'2013'!Q41</f>
        <v>30800</v>
      </c>
      <c r="X40" s="75">
        <f>'2014'!Q41</f>
        <v>42505</v>
      </c>
      <c r="Y40" s="75">
        <f>'2015'!Q41</f>
        <v>491160</v>
      </c>
      <c r="Z40" s="75">
        <f>'2016'!Q41</f>
        <v>80835</v>
      </c>
      <c r="AA40" s="75">
        <f>'2017'!Q41</f>
        <v>173667</v>
      </c>
      <c r="AB40" s="75">
        <f>'2018'!Q41</f>
        <v>119813</v>
      </c>
      <c r="AC40" s="75">
        <f>'2019'!Q41</f>
        <v>107124</v>
      </c>
      <c r="AD40" s="75">
        <f>'2020'!Q41</f>
        <v>279892</v>
      </c>
      <c r="AE40" s="75">
        <f>'2021'!T41</f>
        <v>339302</v>
      </c>
      <c r="AF40" s="75">
        <f>'2022'!T41</f>
        <v>429752</v>
      </c>
      <c r="AG40" s="79">
        <f>'2023'!T41</f>
        <v>199363</v>
      </c>
    </row>
    <row r="41" spans="1:33" x14ac:dyDescent="0.25">
      <c r="A41" s="24" t="s">
        <v>113</v>
      </c>
      <c r="B41" s="25" t="s">
        <v>11</v>
      </c>
      <c r="C41" s="75">
        <f>'1993'!J42</f>
        <v>0</v>
      </c>
      <c r="D41" s="75">
        <f>'1994'!J42</f>
        <v>7573</v>
      </c>
      <c r="E41" s="75">
        <f>'1995'!J42</f>
        <v>0</v>
      </c>
      <c r="F41" s="77">
        <f>'1996'!J42</f>
        <v>44248</v>
      </c>
      <c r="G41" s="77">
        <f>'1997'!J42</f>
        <v>0</v>
      </c>
      <c r="H41" s="75">
        <f>'1998'!J42</f>
        <v>25593</v>
      </c>
      <c r="I41" s="75">
        <f>'1999'!J42</f>
        <v>16592</v>
      </c>
      <c r="J41" s="75">
        <f>'2000'!J42</f>
        <v>46445</v>
      </c>
      <c r="K41" s="78">
        <f>'2001'!J42</f>
        <v>23493</v>
      </c>
      <c r="L41" s="78">
        <f>'2002'!J42</f>
        <v>43806</v>
      </c>
      <c r="M41" s="78">
        <f>'2003'!J42</f>
        <v>203747</v>
      </c>
      <c r="N41" s="78">
        <f>'2004'!J42</f>
        <v>234847</v>
      </c>
      <c r="O41" s="78">
        <f>'2005'!J42</f>
        <v>127384</v>
      </c>
      <c r="P41" s="78">
        <f>'2006'!J42</f>
        <v>217587</v>
      </c>
      <c r="Q41" s="78">
        <f>'2007'!J42</f>
        <v>165206</v>
      </c>
      <c r="R41" s="78">
        <f>'2008'!J42</f>
        <v>1332246</v>
      </c>
      <c r="S41" s="75">
        <f>'2009'!Q42</f>
        <v>0</v>
      </c>
      <c r="T41" s="75">
        <f>'2010'!Q42</f>
        <v>0</v>
      </c>
      <c r="U41" s="75">
        <f>'2011'!Q42</f>
        <v>0</v>
      </c>
      <c r="V41" s="75">
        <f>'2012'!Q42</f>
        <v>0</v>
      </c>
      <c r="W41" s="75">
        <f>'2013'!Q42</f>
        <v>0</v>
      </c>
      <c r="X41" s="75">
        <f>'2014'!Q42</f>
        <v>0</v>
      </c>
      <c r="Y41" s="75">
        <f>'2015'!Q42</f>
        <v>0</v>
      </c>
      <c r="Z41" s="75">
        <f>'2016'!Q42</f>
        <v>0</v>
      </c>
      <c r="AA41" s="75">
        <f>'2017'!Q42</f>
        <v>0</v>
      </c>
      <c r="AB41" s="75">
        <f>'2018'!Q42</f>
        <v>0</v>
      </c>
      <c r="AC41" s="75">
        <f>'2019'!Q42</f>
        <v>0</v>
      </c>
      <c r="AD41" s="75">
        <f>'2020'!Q42</f>
        <v>0</v>
      </c>
      <c r="AE41" s="75">
        <f>'2021'!T42</f>
        <v>0</v>
      </c>
      <c r="AF41" s="75">
        <f>'2022'!T42</f>
        <v>0</v>
      </c>
      <c r="AG41" s="79">
        <f>'2023'!T42</f>
        <v>0</v>
      </c>
    </row>
    <row r="42" spans="1:33" x14ac:dyDescent="0.25">
      <c r="A42" s="24" t="s">
        <v>114</v>
      </c>
      <c r="B42" s="25" t="s">
        <v>12</v>
      </c>
      <c r="C42" s="75">
        <f>'1993'!J43</f>
        <v>4780</v>
      </c>
      <c r="D42" s="75">
        <f>'1994'!J43</f>
        <v>0</v>
      </c>
      <c r="E42" s="75">
        <f>'1995'!J43</f>
        <v>114039</v>
      </c>
      <c r="F42" s="77">
        <f>'1996'!J43</f>
        <v>107931</v>
      </c>
      <c r="G42" s="77">
        <f>'1997'!J43</f>
        <v>237060</v>
      </c>
      <c r="H42" s="75">
        <f>'1998'!J43</f>
        <v>132744</v>
      </c>
      <c r="I42" s="75">
        <f>'1999'!J43</f>
        <v>218971</v>
      </c>
      <c r="J42" s="75">
        <f>'2000'!J43</f>
        <v>389868</v>
      </c>
      <c r="K42" s="78">
        <f>'2001'!J43</f>
        <v>100740</v>
      </c>
      <c r="L42" s="78">
        <f>'2002'!J43</f>
        <v>75000</v>
      </c>
      <c r="M42" s="78">
        <f>'2003'!J43</f>
        <v>0</v>
      </c>
      <c r="N42" s="78">
        <f>'2004'!J43</f>
        <v>591407</v>
      </c>
      <c r="O42" s="78">
        <f>'2005'!J43</f>
        <v>904744</v>
      </c>
      <c r="P42" s="78">
        <f>'2006'!J43</f>
        <v>724245</v>
      </c>
      <c r="Q42" s="78">
        <f>'2007'!J43</f>
        <v>2406982</v>
      </c>
      <c r="R42" s="78">
        <f>'2008'!J43</f>
        <v>1833750</v>
      </c>
      <c r="S42" s="75">
        <f>'2009'!Q43</f>
        <v>134010</v>
      </c>
      <c r="T42" s="75">
        <f>'2010'!Q43</f>
        <v>452382</v>
      </c>
      <c r="U42" s="75">
        <f>'2011'!Q43</f>
        <v>2209970</v>
      </c>
      <c r="V42" s="75">
        <f>'2012'!Q43</f>
        <v>1574135</v>
      </c>
      <c r="W42" s="75">
        <f>'2013'!Q43</f>
        <v>1730474</v>
      </c>
      <c r="X42" s="75">
        <f>'2014'!Q43</f>
        <v>1207043</v>
      </c>
      <c r="Y42" s="75">
        <f>'2015'!Q43</f>
        <v>689039</v>
      </c>
      <c r="Z42" s="75">
        <f>'2016'!Q43</f>
        <v>1175285</v>
      </c>
      <c r="AA42" s="75">
        <f>'2017'!Q43</f>
        <v>2056863</v>
      </c>
      <c r="AB42" s="75">
        <f>'2018'!Q43</f>
        <v>980397</v>
      </c>
      <c r="AC42" s="75">
        <f>'2019'!Q43</f>
        <v>141600</v>
      </c>
      <c r="AD42" s="75">
        <f>'2020'!Q43</f>
        <v>286076</v>
      </c>
      <c r="AE42" s="75">
        <f>'2021'!T43</f>
        <v>173757</v>
      </c>
      <c r="AF42" s="75">
        <f>'2022'!T43</f>
        <v>148898</v>
      </c>
      <c r="AG42" s="79">
        <f>'2023'!T43</f>
        <v>190023</v>
      </c>
    </row>
    <row r="43" spans="1:33" x14ac:dyDescent="0.25">
      <c r="A43" s="24" t="s">
        <v>115</v>
      </c>
      <c r="B43" s="25" t="s">
        <v>12</v>
      </c>
      <c r="C43" s="75">
        <f>'1993'!J44</f>
        <v>464286</v>
      </c>
      <c r="D43" s="75">
        <f>'1994'!J44</f>
        <v>168818</v>
      </c>
      <c r="E43" s="75">
        <f>'1995'!J44</f>
        <v>84284</v>
      </c>
      <c r="F43" s="77">
        <f>'1996'!J44</f>
        <v>85481</v>
      </c>
      <c r="G43" s="77">
        <f>'1997'!J44</f>
        <v>131446</v>
      </c>
      <c r="H43" s="75">
        <f>'1998'!J44</f>
        <v>109381</v>
      </c>
      <c r="I43" s="75">
        <f>'1999'!J44</f>
        <v>203888</v>
      </c>
      <c r="J43" s="75">
        <f>'2000'!J44</f>
        <v>157373</v>
      </c>
      <c r="K43" s="78">
        <f>'2001'!J44</f>
        <v>99202</v>
      </c>
      <c r="L43" s="78">
        <f>'2002'!J44</f>
        <v>278884</v>
      </c>
      <c r="M43" s="78">
        <f>'2003'!J44</f>
        <v>424994</v>
      </c>
      <c r="N43" s="78">
        <f>'2004'!J44</f>
        <v>394908</v>
      </c>
      <c r="O43" s="78">
        <f>'2005'!J44</f>
        <v>197292</v>
      </c>
      <c r="P43" s="78">
        <f>'2006'!J44</f>
        <v>539974</v>
      </c>
      <c r="Q43" s="78">
        <f>'2007'!J44</f>
        <v>316653</v>
      </c>
      <c r="R43" s="78">
        <f>'2008'!J44</f>
        <v>16446</v>
      </c>
      <c r="S43" s="75">
        <f>'2009'!Q44</f>
        <v>0</v>
      </c>
      <c r="T43" s="75">
        <f>'2010'!Q44</f>
        <v>0</v>
      </c>
      <c r="U43" s="75">
        <f>'2011'!Q44</f>
        <v>0</v>
      </c>
      <c r="V43" s="75">
        <f>'2012'!Q44</f>
        <v>0</v>
      </c>
      <c r="W43" s="75">
        <f>'2013'!Q44</f>
        <v>2837726</v>
      </c>
      <c r="X43" s="75">
        <f>'2014'!Q44</f>
        <v>136285</v>
      </c>
      <c r="Y43" s="75">
        <f>'2015'!Q44</f>
        <v>480836</v>
      </c>
      <c r="Z43" s="75">
        <f>'2016'!Q44</f>
        <v>163444</v>
      </c>
      <c r="AA43" s="75">
        <f>'2017'!Q44</f>
        <v>621798</v>
      </c>
      <c r="AB43" s="75">
        <f>'2018'!Q44</f>
        <v>150477</v>
      </c>
      <c r="AC43" s="75">
        <f>'2019'!Q44</f>
        <v>180841</v>
      </c>
      <c r="AD43" s="75">
        <f>'2020'!Q44</f>
        <v>444381</v>
      </c>
      <c r="AE43" s="75">
        <f>'2021'!T44</f>
        <v>92057</v>
      </c>
      <c r="AF43" s="75">
        <f>'2022'!T44</f>
        <v>248964</v>
      </c>
      <c r="AG43" s="79">
        <f>'2023'!T44</f>
        <v>203314</v>
      </c>
    </row>
    <row r="44" spans="1:33" x14ac:dyDescent="0.25">
      <c r="A44" s="24" t="s">
        <v>116</v>
      </c>
      <c r="B44" s="25" t="s">
        <v>12</v>
      </c>
      <c r="C44" s="75">
        <f>'1993'!J45</f>
        <v>385177</v>
      </c>
      <c r="D44" s="75">
        <f>'1994'!J45</f>
        <v>1021113</v>
      </c>
      <c r="E44" s="75">
        <f>'1995'!J45</f>
        <v>656546</v>
      </c>
      <c r="F44" s="77">
        <f>'1996'!J45</f>
        <v>1229096</v>
      </c>
      <c r="G44" s="77">
        <f>'1997'!J45</f>
        <v>492110</v>
      </c>
      <c r="H44" s="75">
        <f>'1998'!J45</f>
        <v>612020</v>
      </c>
      <c r="I44" s="75">
        <f>'1999'!J45</f>
        <v>517010</v>
      </c>
      <c r="J44" s="75">
        <f>'2000'!J45</f>
        <v>431345</v>
      </c>
      <c r="K44" s="78">
        <f>'2001'!J45</f>
        <v>1030822</v>
      </c>
      <c r="L44" s="78">
        <f>'2002'!J45</f>
        <v>623958</v>
      </c>
      <c r="M44" s="78">
        <f>'2003'!J45</f>
        <v>725516</v>
      </c>
      <c r="N44" s="78">
        <f>'2004'!J45</f>
        <v>372204</v>
      </c>
      <c r="O44" s="78">
        <f>'2005'!J45</f>
        <v>1040489</v>
      </c>
      <c r="P44" s="78">
        <f>'2006'!J45</f>
        <v>1352491</v>
      </c>
      <c r="Q44" s="78">
        <f>'2007'!J45</f>
        <v>1198270</v>
      </c>
      <c r="R44" s="78">
        <f>'2008'!J45</f>
        <v>1284527</v>
      </c>
      <c r="S44" s="75">
        <f>'2009'!Q45</f>
        <v>30990</v>
      </c>
      <c r="T44" s="75">
        <f>'2010'!Q45</f>
        <v>3615</v>
      </c>
      <c r="U44" s="75">
        <f>'2011'!Q45</f>
        <v>23155</v>
      </c>
      <c r="V44" s="75">
        <f>'2012'!Q45</f>
        <v>0</v>
      </c>
      <c r="W44" s="75">
        <f>'2013'!Q45</f>
        <v>14616</v>
      </c>
      <c r="X44" s="75">
        <f>'2014'!Q45</f>
        <v>3690</v>
      </c>
      <c r="Y44" s="75">
        <f>'2015'!Q45</f>
        <v>587038</v>
      </c>
      <c r="Z44" s="75">
        <f>'2016'!Q45</f>
        <v>1228034</v>
      </c>
      <c r="AA44" s="75">
        <f>'2017'!Q45</f>
        <v>108583</v>
      </c>
      <c r="AB44" s="75">
        <f>'2018'!Q45</f>
        <v>35655</v>
      </c>
      <c r="AC44" s="75">
        <f>'2019'!Q45</f>
        <v>179248</v>
      </c>
      <c r="AD44" s="75">
        <f>'2020'!Q45</f>
        <v>2644</v>
      </c>
      <c r="AE44" s="75">
        <f>'2021'!T45</f>
        <v>1362187</v>
      </c>
      <c r="AF44" s="75">
        <f>'2022'!T45</f>
        <v>383077</v>
      </c>
      <c r="AG44" s="79">
        <f>'2023'!T45</f>
        <v>1334260</v>
      </c>
    </row>
    <row r="45" spans="1:33" x14ac:dyDescent="0.25">
      <c r="A45" s="24" t="s">
        <v>467</v>
      </c>
      <c r="B45" s="25" t="s">
        <v>12</v>
      </c>
      <c r="C45" s="75">
        <f>'1993'!J46</f>
        <v>232768</v>
      </c>
      <c r="D45" s="75">
        <f>'1994'!J46</f>
        <v>109525</v>
      </c>
      <c r="E45" s="75">
        <f>'1995'!J46</f>
        <v>289285</v>
      </c>
      <c r="F45" s="77">
        <f>'1996'!J46</f>
        <v>110509</v>
      </c>
      <c r="G45" s="77">
        <f>'1997'!J46</f>
        <v>159662</v>
      </c>
      <c r="H45" s="75">
        <f>'1998'!J46</f>
        <v>441277</v>
      </c>
      <c r="I45" s="75">
        <f>'1999'!J46</f>
        <v>466516</v>
      </c>
      <c r="J45" s="75">
        <f>'2000'!J46</f>
        <v>87082</v>
      </c>
      <c r="K45" s="78">
        <f>'2001'!J46</f>
        <v>278319</v>
      </c>
      <c r="L45" s="78">
        <f>'2002'!J46</f>
        <v>298993</v>
      </c>
      <c r="M45" s="78">
        <f>'2003'!J46</f>
        <v>824078</v>
      </c>
      <c r="N45" s="78">
        <f>'2004'!J46</f>
        <v>557266</v>
      </c>
      <c r="O45" s="78">
        <f>'2005'!J46</f>
        <v>500218</v>
      </c>
      <c r="P45" s="78">
        <f>'2006'!J46</f>
        <v>228045</v>
      </c>
      <c r="Q45" s="78">
        <f>'2007'!J46</f>
        <v>773820</v>
      </c>
      <c r="R45" s="78">
        <f>'2008'!J46</f>
        <v>190691</v>
      </c>
      <c r="S45" s="75">
        <f>'2009'!Q46</f>
        <v>446402</v>
      </c>
      <c r="T45" s="75">
        <f>'2010'!Q46</f>
        <v>261057</v>
      </c>
      <c r="U45" s="75">
        <f>'2011'!Q46</f>
        <v>310162</v>
      </c>
      <c r="V45" s="75">
        <f>'2012'!Q46</f>
        <v>297736</v>
      </c>
      <c r="W45" s="75">
        <f>'2013'!Q46</f>
        <v>363202</v>
      </c>
      <c r="X45" s="75">
        <f>'2014'!Q46</f>
        <v>447987</v>
      </c>
      <c r="Y45" s="75">
        <f>'2015'!Q46</f>
        <v>410543</v>
      </c>
      <c r="Z45" s="75">
        <f>'2016'!Q46</f>
        <v>311148</v>
      </c>
      <c r="AA45" s="75">
        <f>'2017'!Q46</f>
        <v>591740</v>
      </c>
      <c r="AB45" s="75">
        <f>'2018'!Q46</f>
        <v>1112023</v>
      </c>
      <c r="AC45" s="75">
        <f>'2019'!Q46</f>
        <v>1344421</v>
      </c>
      <c r="AD45" s="75">
        <f>'2020'!Q46</f>
        <v>700851</v>
      </c>
      <c r="AE45" s="75">
        <f>'2021'!T46</f>
        <v>3453838</v>
      </c>
      <c r="AF45" s="75">
        <f>'2022'!T46</f>
        <v>2863407</v>
      </c>
      <c r="AG45" s="79">
        <f>'2023'!T46</f>
        <v>1491142</v>
      </c>
    </row>
    <row r="46" spans="1:33" x14ac:dyDescent="0.25">
      <c r="A46" s="24" t="s">
        <v>117</v>
      </c>
      <c r="B46" s="25" t="s">
        <v>12</v>
      </c>
      <c r="C46" s="75">
        <f>'1993'!J47</f>
        <v>0</v>
      </c>
      <c r="D46" s="75">
        <f>'1994'!J47</f>
        <v>220070</v>
      </c>
      <c r="E46" s="75">
        <f>'1995'!J47</f>
        <v>231602</v>
      </c>
      <c r="F46" s="77">
        <f>'1996'!J47</f>
        <v>268454</v>
      </c>
      <c r="G46" s="77">
        <f>'1997'!J47</f>
        <v>471810</v>
      </c>
      <c r="H46" s="75">
        <f>'1998'!J47</f>
        <v>394614</v>
      </c>
      <c r="I46" s="75">
        <f>'1999'!J47</f>
        <v>926442</v>
      </c>
      <c r="J46" s="75">
        <f>'2000'!J47</f>
        <v>835835</v>
      </c>
      <c r="K46" s="78">
        <f>'2001'!J47</f>
        <v>627504</v>
      </c>
      <c r="L46" s="78">
        <f>'2002'!J47</f>
        <v>0</v>
      </c>
      <c r="M46" s="78">
        <f>'2003'!J47</f>
        <v>2917835</v>
      </c>
      <c r="N46" s="78">
        <f>'2004'!J47</f>
        <v>2669405</v>
      </c>
      <c r="O46" s="78">
        <f>'2005'!J47</f>
        <v>4176282</v>
      </c>
      <c r="P46" s="78">
        <f>'2006'!J47</f>
        <v>0</v>
      </c>
      <c r="Q46" s="78">
        <f>'2007'!J47</f>
        <v>0</v>
      </c>
      <c r="R46" s="78">
        <f>'2008'!J47</f>
        <v>0</v>
      </c>
      <c r="S46" s="75">
        <f>'2009'!Q47</f>
        <v>186106</v>
      </c>
      <c r="T46" s="75">
        <f>'2010'!Q47</f>
        <v>53798</v>
      </c>
      <c r="U46" s="75">
        <f>'2011'!Q47</f>
        <v>154608</v>
      </c>
      <c r="V46" s="75">
        <f>'2012'!Q47</f>
        <v>138046</v>
      </c>
      <c r="W46" s="75">
        <f>'2013'!Q47</f>
        <v>665908</v>
      </c>
      <c r="X46" s="75">
        <f>'2014'!Q47</f>
        <v>635167</v>
      </c>
      <c r="Y46" s="75">
        <f>'2015'!Q47</f>
        <v>829323</v>
      </c>
      <c r="Z46" s="75">
        <f>'2016'!Q47</f>
        <v>973348</v>
      </c>
      <c r="AA46" s="75">
        <f>'2017'!Q47</f>
        <v>692026</v>
      </c>
      <c r="AB46" s="75">
        <f>'2018'!Q47</f>
        <v>1052282</v>
      </c>
      <c r="AC46" s="75">
        <f>'2019'!Q47</f>
        <v>1687871</v>
      </c>
      <c r="AD46" s="75">
        <f>'2020'!Q47</f>
        <v>702601</v>
      </c>
      <c r="AE46" s="75">
        <f>'2021'!T47</f>
        <v>295877</v>
      </c>
      <c r="AF46" s="75">
        <f>'2022'!T47</f>
        <v>540377</v>
      </c>
      <c r="AG46" s="79">
        <f>'2023'!T47</f>
        <v>590918</v>
      </c>
    </row>
    <row r="47" spans="1:33" x14ac:dyDescent="0.25">
      <c r="A47" s="24" t="s">
        <v>118</v>
      </c>
      <c r="B47" s="25" t="s">
        <v>12</v>
      </c>
      <c r="C47" s="75">
        <f>'1993'!J48</f>
        <v>0</v>
      </c>
      <c r="D47" s="75">
        <f>'1994'!J48</f>
        <v>0</v>
      </c>
      <c r="E47" s="75">
        <f>'1995'!J48</f>
        <v>0</v>
      </c>
      <c r="F47" s="77">
        <f>'1996'!J48</f>
        <v>0</v>
      </c>
      <c r="G47" s="77">
        <f>'1997'!J48</f>
        <v>0</v>
      </c>
      <c r="H47" s="75">
        <f>'1998'!J48</f>
        <v>260428</v>
      </c>
      <c r="I47" s="75">
        <f>'1999'!J48</f>
        <v>85598</v>
      </c>
      <c r="J47" s="75">
        <f>'2000'!J48</f>
        <v>39965</v>
      </c>
      <c r="K47" s="78">
        <f>'2001'!J48</f>
        <v>3312</v>
      </c>
      <c r="L47" s="78">
        <f>'2002'!J48</f>
        <v>0</v>
      </c>
      <c r="M47" s="78">
        <f>'2003'!J48</f>
        <v>0</v>
      </c>
      <c r="N47" s="78">
        <f>'2004'!J48</f>
        <v>2862874</v>
      </c>
      <c r="O47" s="78">
        <f>'2005'!J48</f>
        <v>3516589</v>
      </c>
      <c r="P47" s="78">
        <f>'2006'!J48</f>
        <v>3812138</v>
      </c>
      <c r="Q47" s="78">
        <f>'2007'!J48</f>
        <v>194498</v>
      </c>
      <c r="R47" s="78">
        <f>'2008'!J48</f>
        <v>6236182</v>
      </c>
      <c r="S47" s="75">
        <f>'2009'!Q48</f>
        <v>6367612</v>
      </c>
      <c r="T47" s="75">
        <f>'2010'!Q48</f>
        <v>6037999</v>
      </c>
      <c r="U47" s="75">
        <f>'2011'!Q48</f>
        <v>8097415</v>
      </c>
      <c r="V47" s="75">
        <f>'2012'!Q48</f>
        <v>8385844</v>
      </c>
      <c r="W47" s="75">
        <f>'2013'!Q48</f>
        <v>102024</v>
      </c>
      <c r="X47" s="75">
        <f>'2014'!Q48</f>
        <v>65112</v>
      </c>
      <c r="Y47" s="75">
        <f>'2015'!Q48</f>
        <v>151062</v>
      </c>
      <c r="Z47" s="75">
        <f>'2016'!Q48</f>
        <v>178119</v>
      </c>
      <c r="AA47" s="75">
        <f>'2017'!Q48</f>
        <v>348040</v>
      </c>
      <c r="AB47" s="75">
        <f>'2018'!Q48</f>
        <v>138626</v>
      </c>
      <c r="AC47" s="75">
        <f>'2019'!Q48</f>
        <v>457807</v>
      </c>
      <c r="AD47" s="75">
        <f>'2020'!Q48</f>
        <v>664558</v>
      </c>
      <c r="AE47" s="75">
        <f>'2021'!T48</f>
        <v>0</v>
      </c>
      <c r="AF47" s="75">
        <f>'2022'!T48</f>
        <v>0</v>
      </c>
      <c r="AG47" s="79">
        <f>'2023'!T48</f>
        <v>0</v>
      </c>
    </row>
    <row r="48" spans="1:33" x14ac:dyDescent="0.25">
      <c r="A48" s="24" t="s">
        <v>119</v>
      </c>
      <c r="B48" s="25" t="s">
        <v>12</v>
      </c>
      <c r="C48" s="75">
        <f>'1993'!J49</f>
        <v>0</v>
      </c>
      <c r="D48" s="75">
        <f>'1994'!J49</f>
        <v>0</v>
      </c>
      <c r="E48" s="75">
        <f>'1995'!J49</f>
        <v>0</v>
      </c>
      <c r="F48" s="77">
        <f>'1996'!J49</f>
        <v>0</v>
      </c>
      <c r="G48" s="77">
        <f>'1997'!J49</f>
        <v>127500</v>
      </c>
      <c r="H48" s="75">
        <f>'1998'!J49</f>
        <v>0</v>
      </c>
      <c r="I48" s="75">
        <f>'1999'!J49</f>
        <v>0</v>
      </c>
      <c r="J48" s="75">
        <f>'2000'!J49</f>
        <v>223580</v>
      </c>
      <c r="K48" s="78">
        <f>'2001'!J49</f>
        <v>0</v>
      </c>
      <c r="L48" s="78">
        <f>'2002'!J49</f>
        <v>0</v>
      </c>
      <c r="M48" s="78">
        <f>'2003'!J49</f>
        <v>0</v>
      </c>
      <c r="N48" s="78">
        <f>'2004'!J49</f>
        <v>0</v>
      </c>
      <c r="O48" s="78">
        <f>'2005'!J49</f>
        <v>0</v>
      </c>
      <c r="P48" s="78">
        <f>'2006'!J49</f>
        <v>0</v>
      </c>
      <c r="Q48" s="78">
        <f>'2007'!J49</f>
        <v>0</v>
      </c>
      <c r="R48" s="78">
        <f>'2008'!J49</f>
        <v>0</v>
      </c>
      <c r="S48" s="75">
        <f>'2009'!Q49</f>
        <v>47861</v>
      </c>
      <c r="T48" s="75">
        <f>'2010'!Q49</f>
        <v>170547</v>
      </c>
      <c r="U48" s="75">
        <f>'2011'!Q49</f>
        <v>492970</v>
      </c>
      <c r="V48" s="75">
        <f>'2012'!Q49</f>
        <v>47853</v>
      </c>
      <c r="W48" s="75">
        <f>'2013'!Q49</f>
        <v>54951</v>
      </c>
      <c r="X48" s="75">
        <f>'2014'!Q49</f>
        <v>1954341</v>
      </c>
      <c r="Y48" s="75">
        <f>'2015'!Q49</f>
        <v>2764105</v>
      </c>
      <c r="Z48" s="75">
        <f>'2016'!Q49</f>
        <v>1779385</v>
      </c>
      <c r="AA48" s="75">
        <f>'2017'!Q49</f>
        <v>5316008</v>
      </c>
      <c r="AB48" s="75">
        <f>'2018'!Q49</f>
        <v>7236736</v>
      </c>
      <c r="AC48" s="75">
        <f>'2019'!Q49</f>
        <v>4316860</v>
      </c>
      <c r="AD48" s="75">
        <f>'2020'!Q49</f>
        <v>191936</v>
      </c>
      <c r="AE48" s="75">
        <f>'2021'!T49</f>
        <v>476043</v>
      </c>
      <c r="AF48" s="75">
        <f>'2022'!T49</f>
        <v>4834721</v>
      </c>
      <c r="AG48" s="79">
        <f>'2023'!T49</f>
        <v>11384897</v>
      </c>
    </row>
    <row r="49" spans="1:33" x14ac:dyDescent="0.25">
      <c r="A49" s="24" t="s">
        <v>468</v>
      </c>
      <c r="B49" s="25" t="s">
        <v>12</v>
      </c>
      <c r="C49" s="75">
        <f>'1993'!J50</f>
        <v>0</v>
      </c>
      <c r="D49" s="75">
        <f>'1994'!J50</f>
        <v>0</v>
      </c>
      <c r="E49" s="75">
        <f>'1995'!J50</f>
        <v>0</v>
      </c>
      <c r="F49" s="77">
        <f>'1996'!J50</f>
        <v>0</v>
      </c>
      <c r="G49" s="77">
        <f>'1997'!J50</f>
        <v>0</v>
      </c>
      <c r="H49" s="75">
        <f>'1998'!J50</f>
        <v>0</v>
      </c>
      <c r="I49" s="75">
        <f>'1999'!J50</f>
        <v>0</v>
      </c>
      <c r="J49" s="75">
        <f>'2000'!J50</f>
        <v>0</v>
      </c>
      <c r="K49" s="78">
        <f>'2001'!J50</f>
        <v>0</v>
      </c>
      <c r="L49" s="78">
        <f>'2002'!J50</f>
        <v>0</v>
      </c>
      <c r="M49" s="78">
        <f>'2003'!J50</f>
        <v>0</v>
      </c>
      <c r="N49" s="78">
        <f>'2004'!J50</f>
        <v>0</v>
      </c>
      <c r="O49" s="78">
        <f>'2005'!J50</f>
        <v>0</v>
      </c>
      <c r="P49" s="78">
        <f>'2006'!J50</f>
        <v>0</v>
      </c>
      <c r="Q49" s="78">
        <f>'2007'!J50</f>
        <v>371405</v>
      </c>
      <c r="R49" s="78">
        <f>'2008'!J50</f>
        <v>27605</v>
      </c>
      <c r="S49" s="75">
        <f>'2009'!Q50</f>
        <v>644422</v>
      </c>
      <c r="T49" s="75">
        <f>'2010'!Q50</f>
        <v>365941</v>
      </c>
      <c r="U49" s="75">
        <f>'2011'!Q50</f>
        <v>32245</v>
      </c>
      <c r="V49" s="75">
        <f>'2012'!Q50</f>
        <v>11363</v>
      </c>
      <c r="W49" s="75">
        <f>'2013'!Q50</f>
        <v>932804</v>
      </c>
      <c r="X49" s="75">
        <f>'2014'!Q50</f>
        <v>0</v>
      </c>
      <c r="Y49" s="75">
        <f>'2015'!Q50</f>
        <v>0</v>
      </c>
      <c r="Z49" s="75">
        <f>'2016'!Q50</f>
        <v>24772</v>
      </c>
      <c r="AA49" s="75">
        <f>'2017'!Q50</f>
        <v>792361</v>
      </c>
      <c r="AB49" s="75">
        <f>'2018'!Q50</f>
        <v>487223</v>
      </c>
      <c r="AC49" s="75">
        <f>'2019'!Q50</f>
        <v>1280466</v>
      </c>
      <c r="AD49" s="75">
        <f>'2020'!Q50</f>
        <v>634518</v>
      </c>
      <c r="AE49" s="75">
        <f>'2021'!T50</f>
        <v>64786</v>
      </c>
      <c r="AF49" s="75">
        <f>'2022'!T50</f>
        <v>229032</v>
      </c>
      <c r="AG49" s="79">
        <f>'2023'!T50</f>
        <v>354027</v>
      </c>
    </row>
    <row r="50" spans="1:33" x14ac:dyDescent="0.25">
      <c r="A50" s="24" t="s">
        <v>120</v>
      </c>
      <c r="B50" s="25" t="s">
        <v>12</v>
      </c>
      <c r="C50" s="75">
        <f>'1993'!J51</f>
        <v>0</v>
      </c>
      <c r="D50" s="75">
        <f>'1994'!J51</f>
        <v>0</v>
      </c>
      <c r="E50" s="75">
        <f>'1995'!J51</f>
        <v>0</v>
      </c>
      <c r="F50" s="77">
        <f>'1996'!J51</f>
        <v>0</v>
      </c>
      <c r="G50" s="77">
        <f>'1997'!J51</f>
        <v>0</v>
      </c>
      <c r="H50" s="75">
        <f>'1998'!J51</f>
        <v>0</v>
      </c>
      <c r="I50" s="75">
        <f>'1999'!J51</f>
        <v>0</v>
      </c>
      <c r="J50" s="75">
        <f>'2000'!J51</f>
        <v>0</v>
      </c>
      <c r="K50" s="78">
        <f>'2001'!J51</f>
        <v>0</v>
      </c>
      <c r="L50" s="78">
        <f>'2002'!J51</f>
        <v>0</v>
      </c>
      <c r="M50" s="78">
        <f>'2003'!J51</f>
        <v>0</v>
      </c>
      <c r="N50" s="78">
        <f>'2004'!J51</f>
        <v>0</v>
      </c>
      <c r="O50" s="78">
        <f>'2005'!J51</f>
        <v>0</v>
      </c>
      <c r="P50" s="78">
        <f>'2006'!J51</f>
        <v>0</v>
      </c>
      <c r="Q50" s="78">
        <f>'2007'!J51</f>
        <v>0</v>
      </c>
      <c r="R50" s="78">
        <f>'2008'!J51</f>
        <v>0</v>
      </c>
      <c r="S50" s="75">
        <f>'2009'!Q51</f>
        <v>0</v>
      </c>
      <c r="T50" s="75">
        <f>'2010'!Q51</f>
        <v>0</v>
      </c>
      <c r="U50" s="75">
        <f>'2011'!Q51</f>
        <v>0</v>
      </c>
      <c r="V50" s="75">
        <f>'2012'!Q51</f>
        <v>0</v>
      </c>
      <c r="W50" s="75">
        <f>'2013'!Q51</f>
        <v>0</v>
      </c>
      <c r="X50" s="75">
        <f>'2014'!Q51</f>
        <v>0</v>
      </c>
      <c r="Y50" s="75">
        <f>'2015'!Q51</f>
        <v>0</v>
      </c>
      <c r="Z50" s="75">
        <f>'2016'!Q51</f>
        <v>0</v>
      </c>
      <c r="AA50" s="75">
        <f>'2017'!Q51</f>
        <v>0</v>
      </c>
      <c r="AB50" s="75">
        <f>'2018'!Q51</f>
        <v>0</v>
      </c>
      <c r="AC50" s="75">
        <f>'2019'!Q51</f>
        <v>0</v>
      </c>
      <c r="AD50" s="75">
        <f>'2020'!Q51</f>
        <v>0</v>
      </c>
      <c r="AE50" s="75">
        <f>'2021'!T51</f>
        <v>0</v>
      </c>
      <c r="AF50" s="75">
        <f>'2022'!T51</f>
        <v>0</v>
      </c>
      <c r="AG50" s="79">
        <f>'2023'!T51</f>
        <v>0</v>
      </c>
    </row>
    <row r="51" spans="1:33" x14ac:dyDescent="0.25">
      <c r="A51" s="24" t="s">
        <v>121</v>
      </c>
      <c r="B51" s="25" t="s">
        <v>12</v>
      </c>
      <c r="C51" s="75">
        <f>'1993'!J52</f>
        <v>0</v>
      </c>
      <c r="D51" s="75">
        <f>'1994'!J52</f>
        <v>0</v>
      </c>
      <c r="E51" s="75">
        <f>'1995'!J52</f>
        <v>0</v>
      </c>
      <c r="F51" s="77">
        <f>'1996'!J52</f>
        <v>0</v>
      </c>
      <c r="G51" s="77">
        <f>'1997'!J52</f>
        <v>0</v>
      </c>
      <c r="H51" s="75">
        <f>'1998'!J52</f>
        <v>62495</v>
      </c>
      <c r="I51" s="75">
        <f>'1999'!J52</f>
        <v>0</v>
      </c>
      <c r="J51" s="75">
        <f>'2000'!J52</f>
        <v>0</v>
      </c>
      <c r="K51" s="78">
        <f>'2001'!J52</f>
        <v>5812655</v>
      </c>
      <c r="L51" s="78">
        <f>'2002'!J52</f>
        <v>0</v>
      </c>
      <c r="M51" s="78">
        <f>'2003'!J52</f>
        <v>0</v>
      </c>
      <c r="N51" s="78">
        <f>'2004'!J52</f>
        <v>0</v>
      </c>
      <c r="O51" s="78">
        <f>'2005'!J52</f>
        <v>0</v>
      </c>
      <c r="P51" s="78">
        <f>'2006'!J52</f>
        <v>0</v>
      </c>
      <c r="Q51" s="78">
        <f>'2007'!J52</f>
        <v>0</v>
      </c>
      <c r="R51" s="78">
        <f>'2008'!J52</f>
        <v>0</v>
      </c>
      <c r="S51" s="75">
        <f>'2009'!Q52</f>
        <v>322570</v>
      </c>
      <c r="T51" s="75">
        <f>'2010'!Q52</f>
        <v>0</v>
      </c>
      <c r="U51" s="75">
        <f>'2011'!Q52</f>
        <v>0</v>
      </c>
      <c r="V51" s="75">
        <f>'2012'!Q52</f>
        <v>0</v>
      </c>
      <c r="W51" s="75">
        <f>'2013'!Q52</f>
        <v>0</v>
      </c>
      <c r="X51" s="75">
        <f>'2014'!Q52</f>
        <v>0</v>
      </c>
      <c r="Y51" s="75">
        <f>'2015'!Q52</f>
        <v>0</v>
      </c>
      <c r="Z51" s="75">
        <f>'2016'!Q52</f>
        <v>0</v>
      </c>
      <c r="AA51" s="75">
        <f>'2017'!Q52</f>
        <v>0</v>
      </c>
      <c r="AB51" s="75">
        <f>'2018'!Q52</f>
        <v>0</v>
      </c>
      <c r="AC51" s="75">
        <f>'2019'!Q52</f>
        <v>2968165</v>
      </c>
      <c r="AD51" s="75">
        <f>'2020'!Q52</f>
        <v>4544125</v>
      </c>
      <c r="AE51" s="75">
        <f>'2021'!T52</f>
        <v>2247670</v>
      </c>
      <c r="AF51" s="75">
        <f>'2022'!T52</f>
        <v>1214428</v>
      </c>
      <c r="AG51" s="79">
        <f>'2023'!T52</f>
        <v>7205679</v>
      </c>
    </row>
    <row r="52" spans="1:33" x14ac:dyDescent="0.25">
      <c r="A52" s="24" t="s">
        <v>122</v>
      </c>
      <c r="B52" s="25" t="s">
        <v>12</v>
      </c>
      <c r="C52" s="75">
        <f>'1993'!J53</f>
        <v>0</v>
      </c>
      <c r="D52" s="75">
        <f>'1994'!J53</f>
        <v>0</v>
      </c>
      <c r="E52" s="75">
        <f>'1995'!J53</f>
        <v>0</v>
      </c>
      <c r="F52" s="77">
        <f>'1996'!J53</f>
        <v>0</v>
      </c>
      <c r="G52" s="77">
        <f>'1997'!J53</f>
        <v>0</v>
      </c>
      <c r="H52" s="75">
        <f>'1998'!J53</f>
        <v>23154</v>
      </c>
      <c r="I52" s="75">
        <f>'1999'!J53</f>
        <v>0</v>
      </c>
      <c r="J52" s="75">
        <f>'2000'!J53</f>
        <v>782644</v>
      </c>
      <c r="K52" s="78">
        <f>'2001'!J53</f>
        <v>744721</v>
      </c>
      <c r="L52" s="78">
        <f>'2002'!J53</f>
        <v>762049</v>
      </c>
      <c r="M52" s="78">
        <f>'2003'!J53</f>
        <v>276786</v>
      </c>
      <c r="N52" s="78">
        <f>'2004'!J53</f>
        <v>897033</v>
      </c>
      <c r="O52" s="78">
        <f>'2005'!J53</f>
        <v>753552</v>
      </c>
      <c r="P52" s="78">
        <f>'2006'!J53</f>
        <v>1042082</v>
      </c>
      <c r="Q52" s="78">
        <f>'2007'!J53</f>
        <v>899832</v>
      </c>
      <c r="R52" s="78">
        <f>'2008'!J53</f>
        <v>0</v>
      </c>
      <c r="S52" s="75">
        <f>'2009'!Q53</f>
        <v>0</v>
      </c>
      <c r="T52" s="75">
        <f>'2010'!Q53</f>
        <v>0</v>
      </c>
      <c r="U52" s="75">
        <f>'2011'!Q53</f>
        <v>5244</v>
      </c>
      <c r="V52" s="75">
        <f>'2012'!Q53</f>
        <v>0</v>
      </c>
      <c r="W52" s="75">
        <f>'2013'!Q53</f>
        <v>0</v>
      </c>
      <c r="X52" s="75">
        <f>'2014'!Q53</f>
        <v>0</v>
      </c>
      <c r="Y52" s="75">
        <f>'2015'!Q53</f>
        <v>30928</v>
      </c>
      <c r="Z52" s="75">
        <f>'2016'!Q53</f>
        <v>563536</v>
      </c>
      <c r="AA52" s="75">
        <f>'2017'!Q53</f>
        <v>0</v>
      </c>
      <c r="AB52" s="75">
        <f>'2018'!Q53</f>
        <v>0</v>
      </c>
      <c r="AC52" s="75">
        <f>'2019'!Q53</f>
        <v>693195</v>
      </c>
      <c r="AD52" s="75">
        <f>'2020'!Q53</f>
        <v>0</v>
      </c>
      <c r="AE52" s="75">
        <f>'2021'!T53</f>
        <v>0</v>
      </c>
      <c r="AF52" s="75">
        <f>'2022'!T53</f>
        <v>0</v>
      </c>
      <c r="AG52" s="79">
        <f>'2023'!T53</f>
        <v>0</v>
      </c>
    </row>
    <row r="53" spans="1:33" x14ac:dyDescent="0.25">
      <c r="A53" s="24" t="s">
        <v>123</v>
      </c>
      <c r="B53" s="25" t="s">
        <v>12</v>
      </c>
      <c r="C53" s="75">
        <f>'1993'!J54</f>
        <v>0</v>
      </c>
      <c r="D53" s="75">
        <f>'1994'!J54</f>
        <v>0</v>
      </c>
      <c r="E53" s="75">
        <f>'1995'!J54</f>
        <v>0</v>
      </c>
      <c r="F53" s="77">
        <f>'1996'!J54</f>
        <v>0</v>
      </c>
      <c r="G53" s="77">
        <f>'1997'!J54</f>
        <v>0</v>
      </c>
      <c r="H53" s="75">
        <f>'1998'!J54</f>
        <v>0</v>
      </c>
      <c r="I53" s="75">
        <f>'1999'!J54</f>
        <v>0</v>
      </c>
      <c r="J53" s="75">
        <f>'2000'!J54</f>
        <v>0</v>
      </c>
      <c r="K53" s="78">
        <f>'2001'!J54</f>
        <v>0</v>
      </c>
      <c r="L53" s="78">
        <f>'2002'!J54</f>
        <v>0</v>
      </c>
      <c r="M53" s="78">
        <f>'2003'!J54</f>
        <v>0</v>
      </c>
      <c r="N53" s="78">
        <f>'2004'!J54</f>
        <v>0</v>
      </c>
      <c r="O53" s="78">
        <f>'2005'!J54</f>
        <v>2019820</v>
      </c>
      <c r="P53" s="78">
        <f>'2006'!J54</f>
        <v>0</v>
      </c>
      <c r="Q53" s="78">
        <f>'2007'!J54</f>
        <v>0</v>
      </c>
      <c r="R53" s="78">
        <f>'2008'!J54</f>
        <v>0</v>
      </c>
      <c r="S53" s="75">
        <f>'2009'!Q54</f>
        <v>0</v>
      </c>
      <c r="T53" s="75">
        <f>'2010'!Q54</f>
        <v>0</v>
      </c>
      <c r="U53" s="75">
        <f>'2011'!Q54</f>
        <v>0</v>
      </c>
      <c r="V53" s="75">
        <f>'2012'!Q54</f>
        <v>0</v>
      </c>
      <c r="W53" s="75">
        <f>'2013'!Q54</f>
        <v>0</v>
      </c>
      <c r="X53" s="75">
        <f>'2014'!Q54</f>
        <v>0</v>
      </c>
      <c r="Y53" s="75">
        <f>'2015'!Q54</f>
        <v>0</v>
      </c>
      <c r="Z53" s="75">
        <f>'2016'!Q54</f>
        <v>0</v>
      </c>
      <c r="AA53" s="75">
        <f>'2017'!Q54</f>
        <v>0</v>
      </c>
      <c r="AB53" s="75">
        <f>'2018'!Q54</f>
        <v>0</v>
      </c>
      <c r="AC53" s="75">
        <f>'2019'!Q54</f>
        <v>0</v>
      </c>
      <c r="AD53" s="75">
        <f>'2020'!Q54</f>
        <v>0</v>
      </c>
      <c r="AE53" s="75">
        <f>'2021'!T54</f>
        <v>0</v>
      </c>
      <c r="AF53" s="75">
        <f>'2022'!T54</f>
        <v>0</v>
      </c>
      <c r="AG53" s="79">
        <f>'2023'!T54</f>
        <v>0</v>
      </c>
    </row>
    <row r="54" spans="1:33" x14ac:dyDescent="0.25">
      <c r="A54" s="24" t="s">
        <v>124</v>
      </c>
      <c r="B54" s="25" t="s">
        <v>12</v>
      </c>
      <c r="C54" s="75">
        <f>'1993'!J55</f>
        <v>1289</v>
      </c>
      <c r="D54" s="75">
        <f>'1994'!J55</f>
        <v>7941</v>
      </c>
      <c r="E54" s="75">
        <f>'1995'!J55</f>
        <v>1626</v>
      </c>
      <c r="F54" s="77">
        <f>'1996'!J55</f>
        <v>0</v>
      </c>
      <c r="G54" s="77">
        <f>'1997'!J55</f>
        <v>0</v>
      </c>
      <c r="H54" s="75">
        <f>'1998'!J55</f>
        <v>0</v>
      </c>
      <c r="I54" s="75">
        <f>'1999'!J55</f>
        <v>0</v>
      </c>
      <c r="J54" s="75">
        <f>'2000'!J55</f>
        <v>0</v>
      </c>
      <c r="K54" s="78">
        <f>'2001'!J55</f>
        <v>0</v>
      </c>
      <c r="L54" s="78">
        <f>'2002'!J55</f>
        <v>0</v>
      </c>
      <c r="M54" s="78">
        <f>'2003'!J55</f>
        <v>24585</v>
      </c>
      <c r="N54" s="78">
        <f>'2004'!J55</f>
        <v>0</v>
      </c>
      <c r="O54" s="78">
        <f>'2005'!J55</f>
        <v>0</v>
      </c>
      <c r="P54" s="78">
        <f>'2006'!J55</f>
        <v>0</v>
      </c>
      <c r="Q54" s="78">
        <f>'2007'!J55</f>
        <v>0</v>
      </c>
      <c r="R54" s="78">
        <f>'2008'!J55</f>
        <v>0</v>
      </c>
      <c r="S54" s="75">
        <f>'2009'!Q55</f>
        <v>0</v>
      </c>
      <c r="T54" s="75">
        <f>'2010'!Q55</f>
        <v>0</v>
      </c>
      <c r="U54" s="75">
        <f>'2011'!Q55</f>
        <v>0</v>
      </c>
      <c r="V54" s="75">
        <f>'2012'!Q55</f>
        <v>0</v>
      </c>
      <c r="W54" s="75">
        <f>'2013'!Q55</f>
        <v>0</v>
      </c>
      <c r="X54" s="75">
        <f>'2014'!Q55</f>
        <v>0</v>
      </c>
      <c r="Y54" s="75">
        <f>'2015'!Q55</f>
        <v>0</v>
      </c>
      <c r="Z54" s="75">
        <f>'2016'!Q55</f>
        <v>0</v>
      </c>
      <c r="AA54" s="75">
        <f>'2017'!Q55</f>
        <v>0</v>
      </c>
      <c r="AB54" s="75">
        <f>'2018'!Q55</f>
        <v>0</v>
      </c>
      <c r="AC54" s="75">
        <f>'2019'!Q55</f>
        <v>0</v>
      </c>
      <c r="AD54" s="75">
        <f>'2020'!Q55</f>
        <v>0</v>
      </c>
      <c r="AE54" s="75">
        <f>'2021'!T55</f>
        <v>0</v>
      </c>
      <c r="AF54" s="75">
        <f>'2022'!T55</f>
        <v>0</v>
      </c>
      <c r="AG54" s="79">
        <f>'2023'!T55</f>
        <v>0</v>
      </c>
    </row>
    <row r="55" spans="1:33" x14ac:dyDescent="0.25">
      <c r="A55" s="24" t="s">
        <v>125</v>
      </c>
      <c r="B55" s="25" t="s">
        <v>12</v>
      </c>
      <c r="C55" s="75">
        <f>'1993'!J56</f>
        <v>0</v>
      </c>
      <c r="D55" s="75">
        <f>'1994'!J56</f>
        <v>0</v>
      </c>
      <c r="E55" s="75">
        <f>'1995'!J56</f>
        <v>0</v>
      </c>
      <c r="F55" s="77">
        <f>'1996'!J56</f>
        <v>0</v>
      </c>
      <c r="G55" s="77">
        <f>'1997'!J56</f>
        <v>0</v>
      </c>
      <c r="H55" s="75">
        <f>'1998'!J56</f>
        <v>0</v>
      </c>
      <c r="I55" s="75">
        <f>'1999'!J56</f>
        <v>0</v>
      </c>
      <c r="J55" s="75">
        <f>'2000'!J56</f>
        <v>0</v>
      </c>
      <c r="K55" s="78">
        <f>'2001'!J56</f>
        <v>0</v>
      </c>
      <c r="L55" s="78">
        <f>'2002'!J56</f>
        <v>0</v>
      </c>
      <c r="M55" s="78">
        <f>'2003'!J56</f>
        <v>0</v>
      </c>
      <c r="N55" s="78">
        <f>'2004'!J56</f>
        <v>0</v>
      </c>
      <c r="O55" s="78">
        <f>'2005'!J56</f>
        <v>0</v>
      </c>
      <c r="P55" s="78">
        <f>'2006'!J56</f>
        <v>0</v>
      </c>
      <c r="Q55" s="78">
        <f>'2007'!J56</f>
        <v>0</v>
      </c>
      <c r="R55" s="78">
        <f>'2008'!J56</f>
        <v>0</v>
      </c>
      <c r="S55" s="75">
        <f>'2009'!Q56</f>
        <v>0</v>
      </c>
      <c r="T55" s="75">
        <f>'2010'!Q56</f>
        <v>0</v>
      </c>
      <c r="U55" s="75">
        <f>'2011'!Q56</f>
        <v>0</v>
      </c>
      <c r="V55" s="75">
        <f>'2012'!Q56</f>
        <v>0</v>
      </c>
      <c r="W55" s="75">
        <f>'2013'!Q56</f>
        <v>0</v>
      </c>
      <c r="X55" s="75">
        <f>'2014'!Q56</f>
        <v>0</v>
      </c>
      <c r="Y55" s="75">
        <f>'2015'!Q56</f>
        <v>0</v>
      </c>
      <c r="Z55" s="75">
        <f>'2016'!Q56</f>
        <v>0</v>
      </c>
      <c r="AA55" s="75">
        <f>'2017'!Q56</f>
        <v>0</v>
      </c>
      <c r="AB55" s="75">
        <f>'2018'!Q56</f>
        <v>0</v>
      </c>
      <c r="AC55" s="75">
        <f>'2019'!Q56</f>
        <v>0</v>
      </c>
      <c r="AD55" s="75">
        <f>'2020'!Q56</f>
        <v>0</v>
      </c>
      <c r="AE55" s="75">
        <f>'2021'!T56</f>
        <v>0</v>
      </c>
      <c r="AF55" s="75">
        <f>'2022'!T56</f>
        <v>0</v>
      </c>
      <c r="AG55" s="79">
        <f>'2023'!T56</f>
        <v>0</v>
      </c>
    </row>
    <row r="56" spans="1:33" x14ac:dyDescent="0.25">
      <c r="A56" s="24" t="s">
        <v>126</v>
      </c>
      <c r="B56" s="25" t="s">
        <v>12</v>
      </c>
      <c r="C56" s="75">
        <f>'1993'!J57</f>
        <v>0</v>
      </c>
      <c r="D56" s="75">
        <f>'1994'!J57</f>
        <v>0</v>
      </c>
      <c r="E56" s="75">
        <f>'1995'!J57</f>
        <v>0</v>
      </c>
      <c r="F56" s="77">
        <f>'1996'!J57</f>
        <v>0</v>
      </c>
      <c r="G56" s="77">
        <f>'1997'!J57</f>
        <v>0</v>
      </c>
      <c r="H56" s="75">
        <f>'1998'!J57</f>
        <v>0</v>
      </c>
      <c r="I56" s="75">
        <f>'1999'!J57</f>
        <v>0</v>
      </c>
      <c r="J56" s="75">
        <f>'2000'!J57</f>
        <v>0</v>
      </c>
      <c r="K56" s="78">
        <f>'2001'!J57</f>
        <v>0</v>
      </c>
      <c r="L56" s="78">
        <f>'2002'!J57</f>
        <v>0</v>
      </c>
      <c r="M56" s="78">
        <f>'2003'!J57</f>
        <v>0</v>
      </c>
      <c r="N56" s="78">
        <f>'2004'!J57</f>
        <v>0</v>
      </c>
      <c r="O56" s="78">
        <f>'2005'!J57</f>
        <v>0</v>
      </c>
      <c r="P56" s="78">
        <f>'2006'!J57</f>
        <v>0</v>
      </c>
      <c r="Q56" s="78">
        <f>'2007'!J57</f>
        <v>0</v>
      </c>
      <c r="R56" s="78">
        <f>'2008'!J57</f>
        <v>0</v>
      </c>
      <c r="S56" s="75">
        <f>'2009'!Q57</f>
        <v>0</v>
      </c>
      <c r="T56" s="75">
        <f>'2010'!Q57</f>
        <v>0</v>
      </c>
      <c r="U56" s="75">
        <f>'2011'!Q57</f>
        <v>0</v>
      </c>
      <c r="V56" s="75">
        <f>'2012'!Q57</f>
        <v>0</v>
      </c>
      <c r="W56" s="75">
        <f>'2013'!Q57</f>
        <v>0</v>
      </c>
      <c r="X56" s="75">
        <f>'2014'!Q57</f>
        <v>0</v>
      </c>
      <c r="Y56" s="75">
        <f>'2015'!Q57</f>
        <v>0</v>
      </c>
      <c r="Z56" s="75">
        <f>'2016'!Q57</f>
        <v>0</v>
      </c>
      <c r="AA56" s="75">
        <f>'2017'!Q57</f>
        <v>0</v>
      </c>
      <c r="AB56" s="75">
        <f>'2018'!Q57</f>
        <v>0</v>
      </c>
      <c r="AC56" s="75">
        <f>'2019'!Q57</f>
        <v>0</v>
      </c>
      <c r="AD56" s="75">
        <f>'2020'!Q57</f>
        <v>0</v>
      </c>
      <c r="AE56" s="75">
        <f>'2021'!T57</f>
        <v>0</v>
      </c>
      <c r="AF56" s="75">
        <f>'2022'!T57</f>
        <v>0</v>
      </c>
      <c r="AG56" s="79">
        <f>'2023'!T57</f>
        <v>0</v>
      </c>
    </row>
    <row r="57" spans="1:33" x14ac:dyDescent="0.25">
      <c r="A57" s="24" t="s">
        <v>127</v>
      </c>
      <c r="B57" s="25" t="s">
        <v>12</v>
      </c>
      <c r="C57" s="75">
        <f>'1993'!J58</f>
        <v>0</v>
      </c>
      <c r="D57" s="75">
        <f>'1994'!J58</f>
        <v>0</v>
      </c>
      <c r="E57" s="75">
        <f>'1995'!J58</f>
        <v>0</v>
      </c>
      <c r="F57" s="77">
        <f>'1996'!J58</f>
        <v>0</v>
      </c>
      <c r="G57" s="77">
        <f>'1997'!J58</f>
        <v>0</v>
      </c>
      <c r="H57" s="75">
        <f>'1998'!J58</f>
        <v>0</v>
      </c>
      <c r="I57" s="75">
        <f>'1999'!J58</f>
        <v>0</v>
      </c>
      <c r="J57" s="75">
        <f>'2000'!J58</f>
        <v>0</v>
      </c>
      <c r="K57" s="78">
        <f>'2001'!J58</f>
        <v>0</v>
      </c>
      <c r="L57" s="78">
        <f>'2002'!J58</f>
        <v>0</v>
      </c>
      <c r="M57" s="78">
        <f>'2003'!J58</f>
        <v>0</v>
      </c>
      <c r="N57" s="78">
        <f>'2004'!J58</f>
        <v>0</v>
      </c>
      <c r="O57" s="78">
        <f>'2005'!J58</f>
        <v>0</v>
      </c>
      <c r="P57" s="78">
        <f>'2006'!J58</f>
        <v>0</v>
      </c>
      <c r="Q57" s="78">
        <f>'2007'!J58</f>
        <v>0</v>
      </c>
      <c r="R57" s="78">
        <f>'2008'!J58</f>
        <v>0</v>
      </c>
      <c r="S57" s="75">
        <f>'2009'!Q58</f>
        <v>0</v>
      </c>
      <c r="T57" s="75">
        <f>'2010'!Q58</f>
        <v>0</v>
      </c>
      <c r="U57" s="75">
        <f>'2011'!Q58</f>
        <v>0</v>
      </c>
      <c r="V57" s="75">
        <f>'2012'!Q58</f>
        <v>0</v>
      </c>
      <c r="W57" s="75">
        <f>'2013'!Q58</f>
        <v>32692</v>
      </c>
      <c r="X57" s="75">
        <f>'2014'!Q58</f>
        <v>23942</v>
      </c>
      <c r="Y57" s="75">
        <f>'2015'!Q58</f>
        <v>326413</v>
      </c>
      <c r="Z57" s="75">
        <f>'2016'!Q58</f>
        <v>19979</v>
      </c>
      <c r="AA57" s="75">
        <f>'2017'!Q58</f>
        <v>351226</v>
      </c>
      <c r="AB57" s="75">
        <f>'2018'!Q58</f>
        <v>402892</v>
      </c>
      <c r="AC57" s="75">
        <f>'2019'!Q58</f>
        <v>31511</v>
      </c>
      <c r="AD57" s="75">
        <f>'2020'!Q58</f>
        <v>259820</v>
      </c>
      <c r="AE57" s="75">
        <f>'2021'!T58</f>
        <v>406000</v>
      </c>
      <c r="AF57" s="75">
        <f>'2022'!T58</f>
        <v>1174430</v>
      </c>
      <c r="AG57" s="79">
        <f>'2023'!T58</f>
        <v>224024</v>
      </c>
    </row>
    <row r="58" spans="1:33" x14ac:dyDescent="0.25">
      <c r="A58" s="24" t="s">
        <v>128</v>
      </c>
      <c r="B58" s="25" t="s">
        <v>12</v>
      </c>
      <c r="C58" s="75">
        <f>'1993'!J59</f>
        <v>0</v>
      </c>
      <c r="D58" s="75">
        <f>'1994'!J59</f>
        <v>0</v>
      </c>
      <c r="E58" s="75">
        <f>'1995'!J59</f>
        <v>324154</v>
      </c>
      <c r="F58" s="77">
        <f>'1996'!J59</f>
        <v>752711</v>
      </c>
      <c r="G58" s="77">
        <f>'1997'!J59</f>
        <v>509948</v>
      </c>
      <c r="H58" s="75">
        <f>'1998'!J59</f>
        <v>2091482</v>
      </c>
      <c r="I58" s="75">
        <f>'1999'!J59</f>
        <v>2873935</v>
      </c>
      <c r="J58" s="75">
        <f>'2000'!J59</f>
        <v>2789274</v>
      </c>
      <c r="K58" s="78">
        <f>'2001'!J59</f>
        <v>4353244</v>
      </c>
      <c r="L58" s="78">
        <f>'2002'!J59</f>
        <v>3341661</v>
      </c>
      <c r="M58" s="78">
        <f>'2003'!J59</f>
        <v>4968967</v>
      </c>
      <c r="N58" s="78">
        <f>'2004'!J59</f>
        <v>4530578</v>
      </c>
      <c r="O58" s="78">
        <f>'2005'!J59</f>
        <v>3784414</v>
      </c>
      <c r="P58" s="78">
        <f>'2006'!J59</f>
        <v>5243703</v>
      </c>
      <c r="Q58" s="78">
        <f>'2007'!J59</f>
        <v>3487468</v>
      </c>
      <c r="R58" s="78">
        <f>'2008'!J59</f>
        <v>4172103</v>
      </c>
      <c r="S58" s="75">
        <f>'2009'!Q59</f>
        <v>160208</v>
      </c>
      <c r="T58" s="75">
        <f>'2010'!Q59</f>
        <v>249253</v>
      </c>
      <c r="U58" s="75">
        <f>'2011'!Q59</f>
        <v>1753538</v>
      </c>
      <c r="V58" s="75">
        <f>'2012'!Q59</f>
        <v>1390057</v>
      </c>
      <c r="W58" s="75">
        <f>'2013'!Q59</f>
        <v>4480117</v>
      </c>
      <c r="X58" s="75">
        <f>'2014'!Q59</f>
        <v>3130513</v>
      </c>
      <c r="Y58" s="75">
        <f>'2015'!Q59</f>
        <v>1914342</v>
      </c>
      <c r="Z58" s="75">
        <f>'2016'!Q59</f>
        <v>1481307</v>
      </c>
      <c r="AA58" s="75">
        <f>'2017'!Q59</f>
        <v>4249840</v>
      </c>
      <c r="AB58" s="75">
        <f>'2018'!Q59</f>
        <v>689185</v>
      </c>
      <c r="AC58" s="75">
        <f>'2019'!Q59</f>
        <v>4183152</v>
      </c>
      <c r="AD58" s="75">
        <f>'2020'!Q59</f>
        <v>8591877</v>
      </c>
      <c r="AE58" s="75">
        <f>'2021'!T59</f>
        <v>9128441</v>
      </c>
      <c r="AF58" s="75">
        <f>'2022'!T59</f>
        <v>7206967</v>
      </c>
      <c r="AG58" s="79">
        <f>'2023'!T59</f>
        <v>619024</v>
      </c>
    </row>
    <row r="59" spans="1:33" x14ac:dyDescent="0.25">
      <c r="A59" s="24" t="s">
        <v>129</v>
      </c>
      <c r="B59" s="25" t="s">
        <v>12</v>
      </c>
      <c r="C59" s="75">
        <f>'1993'!J60</f>
        <v>0</v>
      </c>
      <c r="D59" s="75">
        <f>'1994'!J60</f>
        <v>0</v>
      </c>
      <c r="E59" s="75">
        <f>'1995'!J60</f>
        <v>0</v>
      </c>
      <c r="F59" s="77">
        <f>'1996'!J60</f>
        <v>75000</v>
      </c>
      <c r="G59" s="77">
        <f>'1997'!J60</f>
        <v>40779</v>
      </c>
      <c r="H59" s="75">
        <f>'1998'!J60</f>
        <v>267442</v>
      </c>
      <c r="I59" s="75">
        <f>'1999'!J60</f>
        <v>0</v>
      </c>
      <c r="J59" s="75">
        <f>'2000'!J60</f>
        <v>37500</v>
      </c>
      <c r="K59" s="78">
        <f>'2001'!J60</f>
        <v>0</v>
      </c>
      <c r="L59" s="78">
        <f>'2002'!J60</f>
        <v>0</v>
      </c>
      <c r="M59" s="78">
        <f>'2003'!J60</f>
        <v>0</v>
      </c>
      <c r="N59" s="78">
        <f>'2004'!J60</f>
        <v>0</v>
      </c>
      <c r="O59" s="78">
        <f>'2005'!J60</f>
        <v>250091</v>
      </c>
      <c r="P59" s="78">
        <f>'2006'!J60</f>
        <v>350935</v>
      </c>
      <c r="Q59" s="78">
        <f>'2007'!J60</f>
        <v>209767</v>
      </c>
      <c r="R59" s="78">
        <f>'2008'!J60</f>
        <v>808922</v>
      </c>
      <c r="S59" s="75">
        <f>'2009'!Q60</f>
        <v>0</v>
      </c>
      <c r="T59" s="75">
        <f>'2010'!Q60</f>
        <v>0</v>
      </c>
      <c r="U59" s="75">
        <f>'2011'!Q60</f>
        <v>0</v>
      </c>
      <c r="V59" s="75">
        <f>'2012'!Q60</f>
        <v>0</v>
      </c>
      <c r="W59" s="75">
        <f>'2013'!Q60</f>
        <v>0</v>
      </c>
      <c r="X59" s="75">
        <f>'2014'!Q60</f>
        <v>0</v>
      </c>
      <c r="Y59" s="75">
        <f>'2015'!Q60</f>
        <v>0</v>
      </c>
      <c r="Z59" s="75">
        <f>'2016'!Q60</f>
        <v>0</v>
      </c>
      <c r="AA59" s="75">
        <f>'2017'!Q60</f>
        <v>0</v>
      </c>
      <c r="AB59" s="75">
        <f>'2018'!Q60</f>
        <v>0</v>
      </c>
      <c r="AC59" s="75">
        <f>'2019'!Q60</f>
        <v>0</v>
      </c>
      <c r="AD59" s="75">
        <f>'2020'!Q60</f>
        <v>0</v>
      </c>
      <c r="AE59" s="75">
        <f>'2021'!T60</f>
        <v>105800</v>
      </c>
      <c r="AF59" s="75">
        <f>'2022'!T60</f>
        <v>103496</v>
      </c>
      <c r="AG59" s="79">
        <f>'2023'!T60</f>
        <v>32200</v>
      </c>
    </row>
    <row r="60" spans="1:33" x14ac:dyDescent="0.25">
      <c r="A60" s="24" t="s">
        <v>130</v>
      </c>
      <c r="B60" s="25" t="s">
        <v>12</v>
      </c>
      <c r="C60" s="75">
        <f>'1993'!J61</f>
        <v>0</v>
      </c>
      <c r="D60" s="75">
        <f>'1994'!J61</f>
        <v>0</v>
      </c>
      <c r="E60" s="75">
        <f>'1995'!J61</f>
        <v>0</v>
      </c>
      <c r="F60" s="77">
        <f>'1996'!J61</f>
        <v>0</v>
      </c>
      <c r="G60" s="77">
        <f>'1997'!J61</f>
        <v>0</v>
      </c>
      <c r="H60" s="75">
        <f>'1998'!J61</f>
        <v>0</v>
      </c>
      <c r="I60" s="75">
        <f>'1999'!J61</f>
        <v>0</v>
      </c>
      <c r="J60" s="75">
        <f>'2000'!J61</f>
        <v>0</v>
      </c>
      <c r="K60" s="78">
        <f>'2001'!J61</f>
        <v>0</v>
      </c>
      <c r="L60" s="78">
        <f>'2002'!J61</f>
        <v>0</v>
      </c>
      <c r="M60" s="78">
        <f>'2003'!J61</f>
        <v>0</v>
      </c>
      <c r="N60" s="78">
        <f>'2004'!J61</f>
        <v>0</v>
      </c>
      <c r="O60" s="78">
        <f>'2005'!J61</f>
        <v>0</v>
      </c>
      <c r="P60" s="78">
        <f>'2006'!J61</f>
        <v>0</v>
      </c>
      <c r="Q60" s="78">
        <f>'2007'!J61</f>
        <v>0</v>
      </c>
      <c r="R60" s="78">
        <f>'2008'!J61</f>
        <v>202026</v>
      </c>
      <c r="S60" s="75">
        <f>'2009'!Q61</f>
        <v>0</v>
      </c>
      <c r="T60" s="75">
        <f>'2010'!Q61</f>
        <v>172590</v>
      </c>
      <c r="U60" s="75">
        <f>'2011'!Q61</f>
        <v>0</v>
      </c>
      <c r="V60" s="75">
        <f>'2012'!Q61</f>
        <v>0</v>
      </c>
      <c r="W60" s="75">
        <f>'2013'!Q61</f>
        <v>0</v>
      </c>
      <c r="X60" s="75">
        <f>'2014'!Q61</f>
        <v>150</v>
      </c>
      <c r="Y60" s="75">
        <f>'2015'!Q61</f>
        <v>1006</v>
      </c>
      <c r="Z60" s="75">
        <f>'2016'!Q61</f>
        <v>193924</v>
      </c>
      <c r="AA60" s="75">
        <f>'2017'!Q61</f>
        <v>63636</v>
      </c>
      <c r="AB60" s="75">
        <f>'2018'!Q61</f>
        <v>79087</v>
      </c>
      <c r="AC60" s="75">
        <f>'2019'!Q61</f>
        <v>0</v>
      </c>
      <c r="AD60" s="75">
        <f>'2020'!Q61</f>
        <v>384402</v>
      </c>
      <c r="AE60" s="75">
        <f>'2021'!T61</f>
        <v>274651</v>
      </c>
      <c r="AF60" s="75">
        <f>'2022'!T61</f>
        <v>31539</v>
      </c>
      <c r="AG60" s="79">
        <f>'2023'!T61</f>
        <v>973087</v>
      </c>
    </row>
    <row r="61" spans="1:33" x14ac:dyDescent="0.25">
      <c r="A61" s="24" t="s">
        <v>131</v>
      </c>
      <c r="B61" s="25" t="s">
        <v>12</v>
      </c>
      <c r="C61" s="75">
        <f>'1993'!J62</f>
        <v>0</v>
      </c>
      <c r="D61" s="75">
        <f>'1994'!J62</f>
        <v>0</v>
      </c>
      <c r="E61" s="75">
        <f>'1995'!J62</f>
        <v>0</v>
      </c>
      <c r="F61" s="77">
        <f>'1996'!J62</f>
        <v>28023</v>
      </c>
      <c r="G61" s="77">
        <f>'1997'!J62</f>
        <v>0</v>
      </c>
      <c r="H61" s="75">
        <f>'1998'!J62</f>
        <v>0</v>
      </c>
      <c r="I61" s="75">
        <f>'1999'!J62</f>
        <v>0</v>
      </c>
      <c r="J61" s="75">
        <f>'2000'!J62</f>
        <v>0</v>
      </c>
      <c r="K61" s="78">
        <f>'2001'!J62</f>
        <v>0</v>
      </c>
      <c r="L61" s="78">
        <f>'2002'!J62</f>
        <v>0</v>
      </c>
      <c r="M61" s="78">
        <f>'2003'!J62</f>
        <v>0</v>
      </c>
      <c r="N61" s="78">
        <f>'2004'!J62</f>
        <v>0</v>
      </c>
      <c r="O61" s="78">
        <f>'2005'!J62</f>
        <v>0</v>
      </c>
      <c r="P61" s="78">
        <f>'2006'!J62</f>
        <v>0</v>
      </c>
      <c r="Q61" s="78">
        <f>'2007'!J62</f>
        <v>0</v>
      </c>
      <c r="R61" s="78">
        <f>'2008'!J62</f>
        <v>22318</v>
      </c>
      <c r="S61" s="75">
        <f>'2009'!Q62</f>
        <v>0</v>
      </c>
      <c r="T61" s="75">
        <f>'2010'!Q62</f>
        <v>156518</v>
      </c>
      <c r="U61" s="75">
        <f>'2011'!Q62</f>
        <v>48695</v>
      </c>
      <c r="V61" s="75">
        <f>'2012'!Q62</f>
        <v>286038</v>
      </c>
      <c r="W61" s="75">
        <f>'2013'!Q62</f>
        <v>1889848</v>
      </c>
      <c r="X61" s="75">
        <f>'2014'!Q62</f>
        <v>2202905</v>
      </c>
      <c r="Y61" s="75">
        <f>'2015'!Q62</f>
        <v>6895215</v>
      </c>
      <c r="Z61" s="75">
        <f>'2016'!Q62</f>
        <v>11672532</v>
      </c>
      <c r="AA61" s="75">
        <f>'2017'!Q62</f>
        <v>897272</v>
      </c>
      <c r="AB61" s="75">
        <f>'2018'!Q62</f>
        <v>903709</v>
      </c>
      <c r="AC61" s="75">
        <f>'2019'!Q62</f>
        <v>3805830</v>
      </c>
      <c r="AD61" s="75">
        <f>'2020'!Q62</f>
        <v>433914</v>
      </c>
      <c r="AE61" s="75">
        <f>'2021'!T62</f>
        <v>1352170</v>
      </c>
      <c r="AF61" s="75">
        <f>'2022'!T62</f>
        <v>1467215</v>
      </c>
      <c r="AG61" s="79">
        <f>'2023'!T62</f>
        <v>730582</v>
      </c>
    </row>
    <row r="62" spans="1:33" x14ac:dyDescent="0.25">
      <c r="A62" s="24" t="s">
        <v>132</v>
      </c>
      <c r="B62" s="25" t="s">
        <v>12</v>
      </c>
      <c r="C62" s="75">
        <f>'1993'!J63</f>
        <v>0</v>
      </c>
      <c r="D62" s="75">
        <f>'1994'!J63</f>
        <v>6067</v>
      </c>
      <c r="E62" s="75">
        <f>'1995'!J63</f>
        <v>17291</v>
      </c>
      <c r="F62" s="77">
        <f>'1996'!J63</f>
        <v>36536</v>
      </c>
      <c r="G62" s="77">
        <f>'1997'!J63</f>
        <v>5044</v>
      </c>
      <c r="H62" s="75">
        <f>'1998'!J63</f>
        <v>0</v>
      </c>
      <c r="I62" s="75">
        <f>'1999'!J63</f>
        <v>267543</v>
      </c>
      <c r="J62" s="75">
        <f>'2000'!J63</f>
        <v>54407</v>
      </c>
      <c r="K62" s="78">
        <f>'2001'!J63</f>
        <v>149639</v>
      </c>
      <c r="L62" s="78">
        <f>'2002'!J63</f>
        <v>14929</v>
      </c>
      <c r="M62" s="78">
        <f>'2003'!J63</f>
        <v>116569</v>
      </c>
      <c r="N62" s="78">
        <f>'2004'!J63</f>
        <v>93893</v>
      </c>
      <c r="O62" s="78">
        <f>'2005'!J63</f>
        <v>0</v>
      </c>
      <c r="P62" s="78">
        <f>'2006'!J63</f>
        <v>340069</v>
      </c>
      <c r="Q62" s="78">
        <f>'2007'!J63</f>
        <v>222541</v>
      </c>
      <c r="R62" s="78">
        <f>'2008'!J63</f>
        <v>113260</v>
      </c>
      <c r="S62" s="75">
        <f>'2009'!Q63</f>
        <v>2976</v>
      </c>
      <c r="T62" s="75">
        <f>'2010'!Q63</f>
        <v>3268</v>
      </c>
      <c r="U62" s="75">
        <f>'2011'!Q63</f>
        <v>967</v>
      </c>
      <c r="V62" s="75">
        <f>'2012'!Q63</f>
        <v>23300</v>
      </c>
      <c r="W62" s="75">
        <f>'2013'!Q63</f>
        <v>15394</v>
      </c>
      <c r="X62" s="75">
        <f>'2014'!Q63</f>
        <v>145218</v>
      </c>
      <c r="Y62" s="75">
        <f>'2015'!Q63</f>
        <v>32614</v>
      </c>
      <c r="Z62" s="75">
        <f>'2016'!Q63</f>
        <v>58435</v>
      </c>
      <c r="AA62" s="75">
        <f>'2017'!Q63</f>
        <v>63503</v>
      </c>
      <c r="AB62" s="75">
        <f>'2018'!Q63</f>
        <v>358534</v>
      </c>
      <c r="AC62" s="75">
        <f>'2019'!Q63</f>
        <v>40011</v>
      </c>
      <c r="AD62" s="75">
        <f>'2020'!Q63</f>
        <v>0</v>
      </c>
      <c r="AE62" s="75">
        <f>'2021'!T63</f>
        <v>3880</v>
      </c>
      <c r="AF62" s="75">
        <f>'2022'!T63</f>
        <v>302748</v>
      </c>
      <c r="AG62" s="79">
        <f>'2023'!T63</f>
        <v>219706</v>
      </c>
    </row>
    <row r="63" spans="1:33" x14ac:dyDescent="0.25">
      <c r="A63" s="24" t="s">
        <v>133</v>
      </c>
      <c r="B63" s="25" t="s">
        <v>12</v>
      </c>
      <c r="C63" s="75">
        <f>'1993'!J64</f>
        <v>0</v>
      </c>
      <c r="D63" s="75">
        <f>'1994'!J64</f>
        <v>0</v>
      </c>
      <c r="E63" s="75">
        <f>'1995'!J64</f>
        <v>0</v>
      </c>
      <c r="F63" s="77">
        <f>'1996'!J64</f>
        <v>0</v>
      </c>
      <c r="G63" s="77">
        <f>'1997'!J64</f>
        <v>0</v>
      </c>
      <c r="H63" s="75">
        <f>'1998'!J64</f>
        <v>0</v>
      </c>
      <c r="I63" s="75">
        <f>'1999'!J64</f>
        <v>8560</v>
      </c>
      <c r="J63" s="75">
        <f>'2000'!J64</f>
        <v>0</v>
      </c>
      <c r="K63" s="78">
        <f>'2001'!J64</f>
        <v>0</v>
      </c>
      <c r="L63" s="78">
        <f>'2002'!J64</f>
        <v>15638</v>
      </c>
      <c r="M63" s="78">
        <f>'2003'!J64</f>
        <v>0</v>
      </c>
      <c r="N63" s="78">
        <f>'2004'!J64</f>
        <v>0</v>
      </c>
      <c r="O63" s="78">
        <f>'2005'!J64</f>
        <v>0</v>
      </c>
      <c r="P63" s="78">
        <f>'2006'!J64</f>
        <v>0</v>
      </c>
      <c r="Q63" s="78">
        <f>'2007'!J64</f>
        <v>0</v>
      </c>
      <c r="R63" s="78">
        <f>'2008'!J64</f>
        <v>0</v>
      </c>
      <c r="S63" s="75">
        <f>'2009'!Q64</f>
        <v>0</v>
      </c>
      <c r="T63" s="75">
        <f>'2010'!Q64</f>
        <v>0</v>
      </c>
      <c r="U63" s="75">
        <f>'2011'!Q64</f>
        <v>0</v>
      </c>
      <c r="V63" s="75">
        <f>'2012'!Q64</f>
        <v>0</v>
      </c>
      <c r="W63" s="75">
        <f>'2013'!Q64</f>
        <v>0</v>
      </c>
      <c r="X63" s="75">
        <f>'2014'!Q64</f>
        <v>0</v>
      </c>
      <c r="Y63" s="75">
        <f>'2015'!Q64</f>
        <v>0</v>
      </c>
      <c r="Z63" s="75">
        <f>'2016'!Q64</f>
        <v>0</v>
      </c>
      <c r="AA63" s="75">
        <f>'2017'!Q64</f>
        <v>0</v>
      </c>
      <c r="AB63" s="75">
        <f>'2018'!Q64</f>
        <v>0</v>
      </c>
      <c r="AC63" s="75">
        <f>'2019'!Q64</f>
        <v>0</v>
      </c>
      <c r="AD63" s="75">
        <f>'2020'!Q64</f>
        <v>0</v>
      </c>
      <c r="AE63" s="75">
        <f>'2021'!T64</f>
        <v>0</v>
      </c>
      <c r="AF63" s="75">
        <f>'2022'!T64</f>
        <v>0</v>
      </c>
      <c r="AG63" s="79">
        <f>'2023'!T64</f>
        <v>0</v>
      </c>
    </row>
    <row r="64" spans="1:33" x14ac:dyDescent="0.25">
      <c r="A64" s="24" t="s">
        <v>134</v>
      </c>
      <c r="B64" s="25" t="s">
        <v>12</v>
      </c>
      <c r="C64" s="75">
        <f>'1993'!J65</f>
        <v>0</v>
      </c>
      <c r="D64" s="75">
        <f>'1994'!J65</f>
        <v>0</v>
      </c>
      <c r="E64" s="75">
        <f>'1995'!J65</f>
        <v>5392</v>
      </c>
      <c r="F64" s="77">
        <f>'1996'!J65</f>
        <v>8192</v>
      </c>
      <c r="G64" s="77">
        <f>'1997'!J65</f>
        <v>1667</v>
      </c>
      <c r="H64" s="75">
        <f>'1998'!J65</f>
        <v>6345</v>
      </c>
      <c r="I64" s="75">
        <f>'1999'!J65</f>
        <v>52722</v>
      </c>
      <c r="J64" s="75">
        <f>'2000'!J65</f>
        <v>57702</v>
      </c>
      <c r="K64" s="78">
        <f>'2001'!J65</f>
        <v>23270</v>
      </c>
      <c r="L64" s="78">
        <f>'2002'!J65</f>
        <v>20988</v>
      </c>
      <c r="M64" s="78">
        <f>'2003'!J65</f>
        <v>877049</v>
      </c>
      <c r="N64" s="78">
        <f>'2004'!J65</f>
        <v>561226</v>
      </c>
      <c r="O64" s="78">
        <f>'2005'!J65</f>
        <v>1541665</v>
      </c>
      <c r="P64" s="78">
        <f>'2006'!J65</f>
        <v>310719</v>
      </c>
      <c r="Q64" s="78">
        <f>'2007'!J65</f>
        <v>479288</v>
      </c>
      <c r="R64" s="78">
        <f>'2008'!J65</f>
        <v>1443660</v>
      </c>
      <c r="S64" s="75">
        <f>'2009'!Q65</f>
        <v>216482</v>
      </c>
      <c r="T64" s="75">
        <f>'2010'!Q65</f>
        <v>97262</v>
      </c>
      <c r="U64" s="75">
        <f>'2011'!Q65</f>
        <v>206773</v>
      </c>
      <c r="V64" s="75">
        <f>'2012'!Q65</f>
        <v>2201465</v>
      </c>
      <c r="W64" s="75">
        <f>'2013'!Q65</f>
        <v>540196</v>
      </c>
      <c r="X64" s="75">
        <f>'2014'!Q65</f>
        <v>427460</v>
      </c>
      <c r="Y64" s="75">
        <f>'2015'!Q65</f>
        <v>541729</v>
      </c>
      <c r="Z64" s="75">
        <f>'2016'!Q65</f>
        <v>3178394</v>
      </c>
      <c r="AA64" s="75">
        <f>'2017'!Q65</f>
        <v>1163981</v>
      </c>
      <c r="AB64" s="75">
        <f>'2018'!Q65</f>
        <v>3286438</v>
      </c>
      <c r="AC64" s="75">
        <f>'2019'!Q65</f>
        <v>4636866</v>
      </c>
      <c r="AD64" s="75">
        <f>'2020'!Q65</f>
        <v>2699318</v>
      </c>
      <c r="AE64" s="75">
        <f>'2021'!T65</f>
        <v>5248346</v>
      </c>
      <c r="AF64" s="75">
        <f>'2022'!T65</f>
        <v>1023389.07</v>
      </c>
      <c r="AG64" s="79">
        <f>'2023'!T65</f>
        <v>2154507</v>
      </c>
    </row>
    <row r="65" spans="1:33" x14ac:dyDescent="0.25">
      <c r="A65" s="24" t="s">
        <v>135</v>
      </c>
      <c r="B65" s="25" t="s">
        <v>12</v>
      </c>
      <c r="C65" s="75">
        <f>'1993'!J66</f>
        <v>0</v>
      </c>
      <c r="D65" s="75">
        <f>'1994'!J66</f>
        <v>0</v>
      </c>
      <c r="E65" s="75">
        <f>'1995'!J66</f>
        <v>136082</v>
      </c>
      <c r="F65" s="77">
        <f>'1996'!J66</f>
        <v>104165</v>
      </c>
      <c r="G65" s="77">
        <f>'1997'!J66</f>
        <v>303756</v>
      </c>
      <c r="H65" s="75">
        <f>'1998'!J66</f>
        <v>124126</v>
      </c>
      <c r="I65" s="75">
        <f>'1999'!J66</f>
        <v>62558</v>
      </c>
      <c r="J65" s="75">
        <f>'2000'!J66</f>
        <v>41942</v>
      </c>
      <c r="K65" s="78">
        <f>'2001'!J66</f>
        <v>513410</v>
      </c>
      <c r="L65" s="78">
        <f>'2002'!J66</f>
        <v>957823</v>
      </c>
      <c r="M65" s="78">
        <f>'2003'!J66</f>
        <v>989220</v>
      </c>
      <c r="N65" s="78">
        <f>'2004'!J66</f>
        <v>1149882</v>
      </c>
      <c r="O65" s="78">
        <f>'2005'!J66</f>
        <v>739679</v>
      </c>
      <c r="P65" s="78">
        <f>'2006'!J66</f>
        <v>1474785</v>
      </c>
      <c r="Q65" s="78">
        <f>'2007'!J66</f>
        <v>298400</v>
      </c>
      <c r="R65" s="78">
        <f>'2008'!J66</f>
        <v>99834</v>
      </c>
      <c r="S65" s="75">
        <f>'2009'!Q66</f>
        <v>127333</v>
      </c>
      <c r="T65" s="75">
        <f>'2010'!Q66</f>
        <v>13075</v>
      </c>
      <c r="U65" s="75">
        <f>'2011'!Q66</f>
        <v>33990</v>
      </c>
      <c r="V65" s="75">
        <f>'2012'!Q66</f>
        <v>198732</v>
      </c>
      <c r="W65" s="75">
        <f>'2013'!Q66</f>
        <v>52679</v>
      </c>
      <c r="X65" s="75">
        <f>'2014'!Q66</f>
        <v>598168</v>
      </c>
      <c r="Y65" s="75">
        <f>'2015'!Q66</f>
        <v>474307</v>
      </c>
      <c r="Z65" s="75">
        <f>'2016'!Q66</f>
        <v>479636</v>
      </c>
      <c r="AA65" s="75">
        <f>'2017'!Q66</f>
        <v>223746</v>
      </c>
      <c r="AB65" s="75">
        <f>'2018'!Q66</f>
        <v>440710</v>
      </c>
      <c r="AC65" s="75">
        <f>'2019'!Q66</f>
        <v>176918</v>
      </c>
      <c r="AD65" s="75">
        <f>'2020'!Q66</f>
        <v>294558</v>
      </c>
      <c r="AE65" s="75">
        <f>'2021'!T66</f>
        <v>267050</v>
      </c>
      <c r="AF65" s="75">
        <f>'2022'!T66</f>
        <v>887786</v>
      </c>
      <c r="AG65" s="79">
        <f>'2023'!T66</f>
        <v>573306</v>
      </c>
    </row>
    <row r="66" spans="1:33" x14ac:dyDescent="0.25">
      <c r="A66" s="24" t="s">
        <v>136</v>
      </c>
      <c r="B66" s="25" t="s">
        <v>12</v>
      </c>
      <c r="C66" s="75">
        <f>'1993'!J67</f>
        <v>0</v>
      </c>
      <c r="D66" s="75">
        <f>'1994'!J67</f>
        <v>0</v>
      </c>
      <c r="E66" s="75">
        <f>'1995'!J67</f>
        <v>0</v>
      </c>
      <c r="F66" s="77">
        <f>'1996'!J67</f>
        <v>0</v>
      </c>
      <c r="G66" s="77">
        <f>'1997'!J67</f>
        <v>0</v>
      </c>
      <c r="H66" s="75">
        <f>'1998'!J67</f>
        <v>0</v>
      </c>
      <c r="I66" s="75">
        <f>'1999'!J67</f>
        <v>0</v>
      </c>
      <c r="J66" s="75">
        <f>'2000'!J67</f>
        <v>0</v>
      </c>
      <c r="K66" s="78">
        <f>'2001'!J67</f>
        <v>0</v>
      </c>
      <c r="L66" s="78">
        <f>'2002'!J67</f>
        <v>0</v>
      </c>
      <c r="M66" s="78">
        <f>'2003'!J67</f>
        <v>0</v>
      </c>
      <c r="N66" s="78">
        <f>'2004'!J67</f>
        <v>0</v>
      </c>
      <c r="O66" s="78">
        <f>'2005'!J67</f>
        <v>0</v>
      </c>
      <c r="P66" s="78">
        <f>'2006'!J67</f>
        <v>0</v>
      </c>
      <c r="Q66" s="78">
        <f>'2007'!J67</f>
        <v>0</v>
      </c>
      <c r="R66" s="78">
        <f>'2008'!J67</f>
        <v>0</v>
      </c>
      <c r="S66" s="75">
        <f>'2009'!Q67</f>
        <v>0</v>
      </c>
      <c r="T66" s="75">
        <f>'2010'!Q67</f>
        <v>0</v>
      </c>
      <c r="U66" s="75">
        <f>'2011'!Q67</f>
        <v>0</v>
      </c>
      <c r="V66" s="75">
        <f>'2012'!Q67</f>
        <v>0</v>
      </c>
      <c r="W66" s="75">
        <f>'2013'!Q67</f>
        <v>0</v>
      </c>
      <c r="X66" s="75">
        <f>'2014'!Q67</f>
        <v>0</v>
      </c>
      <c r="Y66" s="75">
        <f>'2015'!Q67</f>
        <v>0</v>
      </c>
      <c r="Z66" s="75">
        <f>'2016'!Q67</f>
        <v>0</v>
      </c>
      <c r="AA66" s="75">
        <f>'2017'!Q67</f>
        <v>0</v>
      </c>
      <c r="AB66" s="75">
        <f>'2018'!Q67</f>
        <v>0</v>
      </c>
      <c r="AC66" s="75">
        <f>'2019'!Q67</f>
        <v>0</v>
      </c>
      <c r="AD66" s="75">
        <f>'2020'!Q67</f>
        <v>0</v>
      </c>
      <c r="AE66" s="75">
        <f>'2021'!T67</f>
        <v>0</v>
      </c>
      <c r="AF66" s="75">
        <f>'2022'!T67</f>
        <v>0</v>
      </c>
      <c r="AG66" s="79">
        <f>'2023'!T67</f>
        <v>0</v>
      </c>
    </row>
    <row r="67" spans="1:33" x14ac:dyDescent="0.25">
      <c r="A67" s="24" t="s">
        <v>137</v>
      </c>
      <c r="B67" s="25" t="s">
        <v>12</v>
      </c>
      <c r="C67" s="75">
        <f>'1993'!J68</f>
        <v>0</v>
      </c>
      <c r="D67" s="75">
        <f>'1994'!J68</f>
        <v>0</v>
      </c>
      <c r="E67" s="75">
        <f>'1995'!J68</f>
        <v>0</v>
      </c>
      <c r="F67" s="77">
        <f>'1996'!J68</f>
        <v>0</v>
      </c>
      <c r="G67" s="77">
        <f>'1997'!J68</f>
        <v>0</v>
      </c>
      <c r="H67" s="75">
        <f>'1998'!J68</f>
        <v>0</v>
      </c>
      <c r="I67" s="75">
        <f>'1999'!J68</f>
        <v>0</v>
      </c>
      <c r="J67" s="75">
        <f>'2000'!J68</f>
        <v>0</v>
      </c>
      <c r="K67" s="78">
        <f>'2001'!J68</f>
        <v>0</v>
      </c>
      <c r="L67" s="78">
        <f>'2002'!J68</f>
        <v>0</v>
      </c>
      <c r="M67" s="78">
        <f>'2003'!J68</f>
        <v>0</v>
      </c>
      <c r="N67" s="78">
        <f>'2004'!J68</f>
        <v>0</v>
      </c>
      <c r="O67" s="78">
        <f>'2005'!J68</f>
        <v>0</v>
      </c>
      <c r="P67" s="78">
        <f>'2006'!J68</f>
        <v>0</v>
      </c>
      <c r="Q67" s="78">
        <f>'2007'!J68</f>
        <v>0</v>
      </c>
      <c r="R67" s="78">
        <f>'2008'!J68</f>
        <v>0</v>
      </c>
      <c r="S67" s="75">
        <f>'2009'!Q68</f>
        <v>0</v>
      </c>
      <c r="T67" s="75">
        <f>'2010'!Q68</f>
        <v>0</v>
      </c>
      <c r="U67" s="75">
        <f>'2011'!Q68</f>
        <v>0</v>
      </c>
      <c r="V67" s="75">
        <f>'2012'!Q68</f>
        <v>0</v>
      </c>
      <c r="W67" s="75">
        <f>'2013'!Q68</f>
        <v>0</v>
      </c>
      <c r="X67" s="75">
        <f>'2014'!Q68</f>
        <v>0</v>
      </c>
      <c r="Y67" s="75">
        <f>'2015'!Q68</f>
        <v>6075</v>
      </c>
      <c r="Z67" s="75">
        <f>'2016'!Q68</f>
        <v>7884</v>
      </c>
      <c r="AA67" s="75">
        <f>'2017'!Q68</f>
        <v>6090</v>
      </c>
      <c r="AB67" s="75">
        <f>'2018'!Q68</f>
        <v>8807</v>
      </c>
      <c r="AC67" s="75">
        <f>'2019'!Q68</f>
        <v>26180</v>
      </c>
      <c r="AD67" s="75">
        <f>'2020'!Q68</f>
        <v>12445</v>
      </c>
      <c r="AE67" s="75">
        <f>'2021'!T68</f>
        <v>30195</v>
      </c>
      <c r="AF67" s="75">
        <f>'2022'!T68</f>
        <v>9607</v>
      </c>
      <c r="AG67" s="79">
        <f>'2023'!T68</f>
        <v>11812</v>
      </c>
    </row>
    <row r="68" spans="1:33" x14ac:dyDescent="0.25">
      <c r="A68" s="24" t="s">
        <v>138</v>
      </c>
      <c r="B68" s="25" t="s">
        <v>12</v>
      </c>
      <c r="C68" s="75">
        <f>'1993'!J69</f>
        <v>224728</v>
      </c>
      <c r="D68" s="75">
        <f>'1994'!J69</f>
        <v>457224</v>
      </c>
      <c r="E68" s="75">
        <f>'1995'!J69</f>
        <v>227911</v>
      </c>
      <c r="F68" s="77">
        <f>'1996'!J69</f>
        <v>267544</v>
      </c>
      <c r="G68" s="77">
        <f>'1997'!J69</f>
        <v>355136</v>
      </c>
      <c r="H68" s="75">
        <f>'1998'!J69</f>
        <v>492348</v>
      </c>
      <c r="I68" s="75">
        <f>'1999'!J69</f>
        <v>433552</v>
      </c>
      <c r="J68" s="75">
        <f>'2000'!J69</f>
        <v>392979</v>
      </c>
      <c r="K68" s="78">
        <f>'2001'!J69</f>
        <v>395665</v>
      </c>
      <c r="L68" s="78">
        <f>'2002'!J69</f>
        <v>440843</v>
      </c>
      <c r="M68" s="78">
        <f>'2003'!J69</f>
        <v>274711</v>
      </c>
      <c r="N68" s="78">
        <f>'2004'!J69</f>
        <v>51351</v>
      </c>
      <c r="O68" s="78">
        <f>'2005'!J69</f>
        <v>204408</v>
      </c>
      <c r="P68" s="78">
        <f>'2006'!J69</f>
        <v>346571</v>
      </c>
      <c r="Q68" s="78">
        <f>'2007'!J69</f>
        <v>184880</v>
      </c>
      <c r="R68" s="78">
        <f>'2008'!J69</f>
        <v>138514</v>
      </c>
      <c r="S68" s="75">
        <f>'2009'!Q69</f>
        <v>58445</v>
      </c>
      <c r="T68" s="75">
        <f>'2010'!Q69</f>
        <v>11933</v>
      </c>
      <c r="U68" s="75">
        <f>'2011'!Q69</f>
        <v>134266</v>
      </c>
      <c r="V68" s="75">
        <f>'2012'!Q69</f>
        <v>79550</v>
      </c>
      <c r="W68" s="75">
        <f>'2013'!Q69</f>
        <v>46473</v>
      </c>
      <c r="X68" s="75">
        <f>'2014'!Q69</f>
        <v>88050</v>
      </c>
      <c r="Y68" s="75">
        <f>'2015'!Q69</f>
        <v>453942</v>
      </c>
      <c r="Z68" s="75">
        <f>'2016'!Q69</f>
        <v>3534</v>
      </c>
      <c r="AA68" s="75">
        <f>'2017'!Q69</f>
        <v>268210</v>
      </c>
      <c r="AB68" s="75">
        <f>'2018'!Q69</f>
        <v>24978</v>
      </c>
      <c r="AC68" s="75">
        <f>'2019'!Q69</f>
        <v>10338</v>
      </c>
      <c r="AD68" s="75">
        <f>'2020'!Q69</f>
        <v>374362</v>
      </c>
      <c r="AE68" s="75">
        <f>'2021'!T69</f>
        <v>36523</v>
      </c>
      <c r="AF68" s="75">
        <f>'2022'!T69</f>
        <v>0</v>
      </c>
      <c r="AG68" s="79">
        <f>'2023'!T69</f>
        <v>238723</v>
      </c>
    </row>
    <row r="69" spans="1:33" x14ac:dyDescent="0.25">
      <c r="A69" s="24" t="s">
        <v>139</v>
      </c>
      <c r="B69" s="25" t="s">
        <v>12</v>
      </c>
      <c r="C69" s="75">
        <f>'1993'!J70</f>
        <v>0</v>
      </c>
      <c r="D69" s="75">
        <f>'1994'!J70</f>
        <v>0</v>
      </c>
      <c r="E69" s="75">
        <f>'1995'!J70</f>
        <v>-4500</v>
      </c>
      <c r="F69" s="77">
        <f>'1996'!J70</f>
        <v>73105</v>
      </c>
      <c r="G69" s="77">
        <f>'1997'!J70</f>
        <v>3650169</v>
      </c>
      <c r="H69" s="75">
        <f>'1998'!J70</f>
        <v>4783689</v>
      </c>
      <c r="I69" s="75">
        <f>'1999'!J70</f>
        <v>4794104</v>
      </c>
      <c r="J69" s="75">
        <f>'2000'!J70</f>
        <v>2818017</v>
      </c>
      <c r="K69" s="78">
        <f>'2001'!J70</f>
        <v>4859232</v>
      </c>
      <c r="L69" s="78">
        <f>'2002'!J70</f>
        <v>819046</v>
      </c>
      <c r="M69" s="78">
        <f>'2003'!J70</f>
        <v>7712490</v>
      </c>
      <c r="N69" s="78">
        <f>'2004'!J70</f>
        <v>9704770</v>
      </c>
      <c r="O69" s="78">
        <f>'2005'!J70</f>
        <v>7945069</v>
      </c>
      <c r="P69" s="78">
        <f>'2006'!J70</f>
        <v>6613841</v>
      </c>
      <c r="Q69" s="78">
        <f>'2007'!J70</f>
        <v>286444</v>
      </c>
      <c r="R69" s="78">
        <f>'2008'!J70</f>
        <v>6860475</v>
      </c>
      <c r="S69" s="75">
        <f>'2009'!Q70</f>
        <v>8766086</v>
      </c>
      <c r="T69" s="75">
        <f>'2010'!Q70</f>
        <v>8715812</v>
      </c>
      <c r="U69" s="75">
        <f>'2011'!Q70</f>
        <v>8791416</v>
      </c>
      <c r="V69" s="75">
        <f>'2012'!Q70</f>
        <v>0</v>
      </c>
      <c r="W69" s="75">
        <f>'2013'!Q70</f>
        <v>0</v>
      </c>
      <c r="X69" s="75">
        <f>'2014'!Q70</f>
        <v>106206</v>
      </c>
      <c r="Y69" s="75">
        <f>'2015'!Q70</f>
        <v>385504</v>
      </c>
      <c r="Z69" s="75">
        <f>'2016'!Q70</f>
        <v>797022</v>
      </c>
      <c r="AA69" s="75">
        <f>'2017'!Q70</f>
        <v>278097</v>
      </c>
      <c r="AB69" s="75">
        <f>'2018'!Q70</f>
        <v>1006260</v>
      </c>
      <c r="AC69" s="75">
        <f>'2019'!Q70</f>
        <v>1021307</v>
      </c>
      <c r="AD69" s="75">
        <f>'2020'!Q70</f>
        <v>488555</v>
      </c>
      <c r="AE69" s="75">
        <f>'2021'!T70</f>
        <v>1071254</v>
      </c>
      <c r="AF69" s="75">
        <f>'2022'!T70</f>
        <v>263312</v>
      </c>
      <c r="AG69" s="79">
        <f>'2023'!T70</f>
        <v>0</v>
      </c>
    </row>
    <row r="70" spans="1:33" x14ac:dyDescent="0.25">
      <c r="A70" s="60" t="s">
        <v>508</v>
      </c>
      <c r="B70" s="61" t="s">
        <v>12</v>
      </c>
      <c r="C70" s="75">
        <f>'1993'!J71</f>
        <v>0</v>
      </c>
      <c r="D70" s="75">
        <f>'1994'!J71</f>
        <v>0</v>
      </c>
      <c r="E70" s="75">
        <f>'1995'!J71</f>
        <v>0</v>
      </c>
      <c r="F70" s="77">
        <f>'1996'!J71</f>
        <v>0</v>
      </c>
      <c r="G70" s="77">
        <f>'1997'!J71</f>
        <v>0</v>
      </c>
      <c r="H70" s="75">
        <f>'1998'!J71</f>
        <v>0</v>
      </c>
      <c r="I70" s="75">
        <f>'1999'!J71</f>
        <v>0</v>
      </c>
      <c r="J70" s="75">
        <f>'2000'!J71</f>
        <v>0</v>
      </c>
      <c r="K70" s="78">
        <f>'2001'!J71</f>
        <v>0</v>
      </c>
      <c r="L70" s="78">
        <f>'2002'!J71</f>
        <v>0</v>
      </c>
      <c r="M70" s="78">
        <f>'2003'!J71</f>
        <v>0</v>
      </c>
      <c r="N70" s="78">
        <f>'2004'!J71</f>
        <v>0</v>
      </c>
      <c r="O70" s="78">
        <f>'2005'!J71</f>
        <v>0</v>
      </c>
      <c r="P70" s="78">
        <f>'2006'!J71</f>
        <v>0</v>
      </c>
      <c r="Q70" s="78">
        <f>'2007'!J71</f>
        <v>0</v>
      </c>
      <c r="R70" s="78">
        <f>'2008'!J71</f>
        <v>0</v>
      </c>
      <c r="S70" s="75">
        <f>'2009'!Q71</f>
        <v>0</v>
      </c>
      <c r="T70" s="75">
        <f>'2010'!Q71</f>
        <v>0</v>
      </c>
      <c r="U70" s="75">
        <f>'2011'!Q71</f>
        <v>0</v>
      </c>
      <c r="V70" s="75">
        <f>'2012'!Q71</f>
        <v>0</v>
      </c>
      <c r="W70" s="75">
        <f>'2013'!Q71</f>
        <v>0</v>
      </c>
      <c r="X70" s="75">
        <f>'2014'!Q71</f>
        <v>0</v>
      </c>
      <c r="Y70" s="75">
        <f>'2015'!Q71</f>
        <v>0</v>
      </c>
      <c r="Z70" s="75">
        <f>'2016'!Q71</f>
        <v>0</v>
      </c>
      <c r="AA70" s="75">
        <f>'2017'!Q71</f>
        <v>0</v>
      </c>
      <c r="AB70" s="75">
        <f>'2018'!Q71</f>
        <v>0</v>
      </c>
      <c r="AC70" s="75">
        <f>'2019'!Q71</f>
        <v>0</v>
      </c>
      <c r="AD70" s="75">
        <f>'2020'!Q71</f>
        <v>0</v>
      </c>
      <c r="AE70" s="75">
        <f>'2021'!T71</f>
        <v>0</v>
      </c>
      <c r="AF70" s="75">
        <f>'2022'!T71</f>
        <v>0</v>
      </c>
      <c r="AG70" s="79">
        <f>'2023'!T71</f>
        <v>0</v>
      </c>
    </row>
    <row r="71" spans="1:33" x14ac:dyDescent="0.25">
      <c r="A71" s="24" t="s">
        <v>140</v>
      </c>
      <c r="B71" s="25" t="s">
        <v>12</v>
      </c>
      <c r="C71" s="75">
        <f>'1993'!J72</f>
        <v>0</v>
      </c>
      <c r="D71" s="75">
        <f>'1994'!J72</f>
        <v>0</v>
      </c>
      <c r="E71" s="75">
        <f>'1995'!J72</f>
        <v>0</v>
      </c>
      <c r="F71" s="77">
        <f>'1996'!J72</f>
        <v>0</v>
      </c>
      <c r="G71" s="77">
        <f>'1997'!J72</f>
        <v>0</v>
      </c>
      <c r="H71" s="75">
        <f>'1998'!J72</f>
        <v>2912119</v>
      </c>
      <c r="I71" s="75">
        <f>'1999'!J72</f>
        <v>3244706</v>
      </c>
      <c r="J71" s="75">
        <f>'2000'!J72</f>
        <v>405283</v>
      </c>
      <c r="K71" s="78">
        <f>'2001'!J72</f>
        <v>64974</v>
      </c>
      <c r="L71" s="78">
        <f>'2002'!J72</f>
        <v>985952</v>
      </c>
      <c r="M71" s="78">
        <f>'2003'!J72</f>
        <v>334510</v>
      </c>
      <c r="N71" s="78">
        <f>'2004'!J72</f>
        <v>0</v>
      </c>
      <c r="O71" s="78">
        <f>'2005'!J72</f>
        <v>0</v>
      </c>
      <c r="P71" s="78">
        <f>'2006'!J72</f>
        <v>0</v>
      </c>
      <c r="Q71" s="78">
        <f>'2007'!J72</f>
        <v>0</v>
      </c>
      <c r="R71" s="78">
        <f>'2008'!J72</f>
        <v>0</v>
      </c>
      <c r="S71" s="75">
        <f>'2009'!Q72</f>
        <v>0</v>
      </c>
      <c r="T71" s="75">
        <f>'2010'!Q72</f>
        <v>0</v>
      </c>
      <c r="U71" s="75">
        <f>'2011'!Q72</f>
        <v>0</v>
      </c>
      <c r="V71" s="75">
        <f>'2012'!Q72</f>
        <v>0</v>
      </c>
      <c r="W71" s="75">
        <f>'2013'!Q72</f>
        <v>0</v>
      </c>
      <c r="X71" s="75">
        <f>'2014'!Q72</f>
        <v>0</v>
      </c>
      <c r="Y71" s="75">
        <f>'2015'!Q72</f>
        <v>0</v>
      </c>
      <c r="Z71" s="75">
        <f>'2016'!Q72</f>
        <v>0</v>
      </c>
      <c r="AA71" s="75">
        <f>'2017'!Q72</f>
        <v>0</v>
      </c>
      <c r="AB71" s="75">
        <f>'2018'!Q72</f>
        <v>0</v>
      </c>
      <c r="AC71" s="75">
        <f>'2019'!Q72</f>
        <v>0</v>
      </c>
      <c r="AD71" s="75">
        <f>'2020'!Q72</f>
        <v>0</v>
      </c>
      <c r="AE71" s="75">
        <f>'2021'!T72</f>
        <v>0</v>
      </c>
      <c r="AF71" s="75">
        <f>'2022'!T72</f>
        <v>0</v>
      </c>
      <c r="AG71" s="79">
        <f>'2023'!T72</f>
        <v>0</v>
      </c>
    </row>
    <row r="72" spans="1:33" x14ac:dyDescent="0.25">
      <c r="A72" s="24" t="s">
        <v>141</v>
      </c>
      <c r="B72" s="25" t="s">
        <v>12</v>
      </c>
      <c r="C72" s="75">
        <f>'1993'!J73</f>
        <v>0</v>
      </c>
      <c r="D72" s="75">
        <f>'1994'!J73</f>
        <v>0</v>
      </c>
      <c r="E72" s="75">
        <f>'1995'!J73</f>
        <v>0</v>
      </c>
      <c r="F72" s="77">
        <f>'1996'!J73</f>
        <v>0</v>
      </c>
      <c r="G72" s="77">
        <f>'1997'!J73</f>
        <v>0</v>
      </c>
      <c r="H72" s="75">
        <f>'1998'!J73</f>
        <v>0</v>
      </c>
      <c r="I72" s="75">
        <f>'1999'!J73</f>
        <v>0</v>
      </c>
      <c r="J72" s="75">
        <f>'2000'!J73</f>
        <v>0</v>
      </c>
      <c r="K72" s="78">
        <f>'2001'!J73</f>
        <v>0</v>
      </c>
      <c r="L72" s="78">
        <f>'2002'!J73</f>
        <v>0</v>
      </c>
      <c r="M72" s="78">
        <f>'2003'!J73</f>
        <v>0</v>
      </c>
      <c r="N72" s="78">
        <f>'2004'!J73</f>
        <v>8077</v>
      </c>
      <c r="O72" s="78">
        <f>'2005'!J73</f>
        <v>228647</v>
      </c>
      <c r="P72" s="78">
        <f>'2006'!J73</f>
        <v>112868</v>
      </c>
      <c r="Q72" s="78">
        <f>'2007'!J73</f>
        <v>207023</v>
      </c>
      <c r="R72" s="78">
        <f>'2008'!J73</f>
        <v>471488</v>
      </c>
      <c r="S72" s="75">
        <f>'2009'!Q73</f>
        <v>175638</v>
      </c>
      <c r="T72" s="75">
        <f>'2010'!Q73</f>
        <v>90359</v>
      </c>
      <c r="U72" s="75">
        <f>'2011'!Q73</f>
        <v>25201</v>
      </c>
      <c r="V72" s="75">
        <f>'2012'!Q73</f>
        <v>8251</v>
      </c>
      <c r="W72" s="75">
        <f>'2013'!Q73</f>
        <v>30010</v>
      </c>
      <c r="X72" s="75">
        <f>'2014'!Q73</f>
        <v>26035</v>
      </c>
      <c r="Y72" s="75">
        <f>'2015'!Q73</f>
        <v>531902</v>
      </c>
      <c r="Z72" s="75">
        <f>'2016'!Q73</f>
        <v>15468</v>
      </c>
      <c r="AA72" s="75">
        <f>'2017'!Q73</f>
        <v>19723</v>
      </c>
      <c r="AB72" s="75">
        <f>'2018'!Q73</f>
        <v>38862</v>
      </c>
      <c r="AC72" s="75">
        <f>'2019'!Q73</f>
        <v>191811</v>
      </c>
      <c r="AD72" s="75">
        <f>'2020'!Q73</f>
        <v>21286</v>
      </c>
      <c r="AE72" s="75">
        <f>'2021'!T73</f>
        <v>33210</v>
      </c>
      <c r="AF72" s="75">
        <f>'2022'!T73</f>
        <v>27936</v>
      </c>
      <c r="AG72" s="79">
        <f>'2023'!T73</f>
        <v>0</v>
      </c>
    </row>
    <row r="73" spans="1:33" x14ac:dyDescent="0.25">
      <c r="A73" s="24" t="s">
        <v>142</v>
      </c>
      <c r="B73" s="25" t="s">
        <v>13</v>
      </c>
      <c r="C73" s="75">
        <f>'1993'!J74</f>
        <v>0</v>
      </c>
      <c r="D73" s="75">
        <f>'1994'!J74</f>
        <v>0</v>
      </c>
      <c r="E73" s="77">
        <f>'1995'!J74</f>
        <v>0</v>
      </c>
      <c r="F73" s="77">
        <f>'1996'!J74</f>
        <v>0</v>
      </c>
      <c r="G73" s="77">
        <f>'1997'!J74</f>
        <v>0</v>
      </c>
      <c r="H73" s="75">
        <f>'1998'!J74</f>
        <v>0</v>
      </c>
      <c r="I73" s="75">
        <f>'1999'!J74</f>
        <v>0</v>
      </c>
      <c r="J73" s="75">
        <f>'2000'!J74</f>
        <v>3723</v>
      </c>
      <c r="K73" s="78">
        <f>'2001'!J74</f>
        <v>0</v>
      </c>
      <c r="L73" s="78">
        <f>'2002'!J74</f>
        <v>0</v>
      </c>
      <c r="M73" s="78">
        <f>'2003'!J74</f>
        <v>0</v>
      </c>
      <c r="N73" s="78">
        <f>'2004'!J74</f>
        <v>0</v>
      </c>
      <c r="O73" s="78">
        <f>'2005'!J74</f>
        <v>0</v>
      </c>
      <c r="P73" s="78">
        <f>'2006'!J74</f>
        <v>0</v>
      </c>
      <c r="Q73" s="78">
        <f>'2007'!J74</f>
        <v>0</v>
      </c>
      <c r="R73" s="78">
        <f>'2008'!J74</f>
        <v>0</v>
      </c>
      <c r="S73" s="75">
        <f>'2009'!Q74</f>
        <v>0</v>
      </c>
      <c r="T73" s="75">
        <f>'2010'!Q74</f>
        <v>0</v>
      </c>
      <c r="U73" s="75">
        <f>'2011'!Q74</f>
        <v>0</v>
      </c>
      <c r="V73" s="75">
        <f>'2012'!Q74</f>
        <v>0</v>
      </c>
      <c r="W73" s="75">
        <f>'2013'!Q74</f>
        <v>0</v>
      </c>
      <c r="X73" s="75">
        <f>'2014'!Q74</f>
        <v>0</v>
      </c>
      <c r="Y73" s="75">
        <f>'2015'!Q74</f>
        <v>0</v>
      </c>
      <c r="Z73" s="75">
        <f>'2016'!Q74</f>
        <v>0</v>
      </c>
      <c r="AA73" s="75">
        <f>'2017'!Q74</f>
        <v>0</v>
      </c>
      <c r="AB73" s="75">
        <f>'2018'!Q74</f>
        <v>0</v>
      </c>
      <c r="AC73" s="75">
        <f>'2019'!Q74</f>
        <v>0</v>
      </c>
      <c r="AD73" s="75">
        <f>'2020'!Q74</f>
        <v>0</v>
      </c>
      <c r="AE73" s="75">
        <f>'2021'!T74</f>
        <v>0</v>
      </c>
      <c r="AF73" s="75">
        <f>'2022'!T74</f>
        <v>0</v>
      </c>
      <c r="AG73" s="79">
        <f>'2023'!T74</f>
        <v>0</v>
      </c>
    </row>
    <row r="74" spans="1:33" x14ac:dyDescent="0.25">
      <c r="A74" s="24" t="s">
        <v>143</v>
      </c>
      <c r="B74" s="25" t="s">
        <v>13</v>
      </c>
      <c r="C74" s="75">
        <f>'1993'!J75</f>
        <v>15911</v>
      </c>
      <c r="D74" s="75">
        <f>'1994'!J75</f>
        <v>0</v>
      </c>
      <c r="E74" s="77">
        <f>'1995'!J75</f>
        <v>0</v>
      </c>
      <c r="F74" s="77">
        <f>'1996'!J75</f>
        <v>0</v>
      </c>
      <c r="G74" s="77">
        <f>'1997'!J75</f>
        <v>0</v>
      </c>
      <c r="H74" s="75">
        <f>'1998'!J75</f>
        <v>0</v>
      </c>
      <c r="I74" s="75">
        <f>'1999'!J75</f>
        <v>0</v>
      </c>
      <c r="J74" s="75">
        <f>'2000'!J75</f>
        <v>23794</v>
      </c>
      <c r="K74" s="78">
        <f>'2001'!J75</f>
        <v>0</v>
      </c>
      <c r="L74" s="78">
        <f>'2002'!J75</f>
        <v>0</v>
      </c>
      <c r="M74" s="78">
        <f>'2003'!J75</f>
        <v>0</v>
      </c>
      <c r="N74" s="78">
        <f>'2004'!J75</f>
        <v>0</v>
      </c>
      <c r="O74" s="78">
        <f>'2005'!J75</f>
        <v>0</v>
      </c>
      <c r="P74" s="78">
        <f>'2006'!J75</f>
        <v>5831</v>
      </c>
      <c r="Q74" s="78">
        <f>'2007'!J75</f>
        <v>26819</v>
      </c>
      <c r="R74" s="78">
        <f>'2008'!J75</f>
        <v>22368</v>
      </c>
      <c r="S74" s="75">
        <f>'2009'!Q75</f>
        <v>0</v>
      </c>
      <c r="T74" s="75">
        <f>'2010'!Q75</f>
        <v>0</v>
      </c>
      <c r="U74" s="75">
        <f>'2011'!Q75</f>
        <v>0</v>
      </c>
      <c r="V74" s="75">
        <f>'2012'!Q75</f>
        <v>0</v>
      </c>
      <c r="W74" s="75">
        <f>'2013'!Q75</f>
        <v>0</v>
      </c>
      <c r="X74" s="75">
        <f>'2014'!Q75</f>
        <v>0</v>
      </c>
      <c r="Y74" s="75">
        <f>'2015'!Q75</f>
        <v>0</v>
      </c>
      <c r="Z74" s="75">
        <f>'2016'!Q75</f>
        <v>0</v>
      </c>
      <c r="AA74" s="75">
        <f>'2017'!Q75</f>
        <v>0</v>
      </c>
      <c r="AB74" s="75">
        <f>'2018'!Q75</f>
        <v>0</v>
      </c>
      <c r="AC74" s="75">
        <f>'2019'!Q75</f>
        <v>0</v>
      </c>
      <c r="AD74" s="75">
        <f>'2020'!Q75</f>
        <v>0</v>
      </c>
      <c r="AE74" s="75">
        <f>'2021'!T75</f>
        <v>0</v>
      </c>
      <c r="AF74" s="75">
        <f>'2022'!T75</f>
        <v>0</v>
      </c>
      <c r="AG74" s="79">
        <f>'2023'!T75</f>
        <v>0</v>
      </c>
    </row>
    <row r="75" spans="1:33" x14ac:dyDescent="0.25">
      <c r="A75" s="24" t="s">
        <v>144</v>
      </c>
      <c r="B75" s="25" t="s">
        <v>14</v>
      </c>
      <c r="C75" s="75">
        <f>'1993'!J76</f>
        <v>76608</v>
      </c>
      <c r="D75" s="75">
        <f>'1994'!J76</f>
        <v>278273</v>
      </c>
      <c r="E75" s="75">
        <f>'1995'!J76</f>
        <v>334313</v>
      </c>
      <c r="F75" s="77">
        <f>'1996'!J76</f>
        <v>88104</v>
      </c>
      <c r="G75" s="77">
        <f>'1997'!J76</f>
        <v>234357</v>
      </c>
      <c r="H75" s="75">
        <f>'1998'!J76</f>
        <v>79317</v>
      </c>
      <c r="I75" s="75">
        <f>'1999'!J76</f>
        <v>255317</v>
      </c>
      <c r="J75" s="75">
        <f>'2000'!J76</f>
        <v>116688</v>
      </c>
      <c r="K75" s="78">
        <f>'2001'!J76</f>
        <v>426822</v>
      </c>
      <c r="L75" s="78">
        <f>'2002'!J76</f>
        <v>953211</v>
      </c>
      <c r="M75" s="78">
        <f>'2003'!J76</f>
        <v>1694150</v>
      </c>
      <c r="N75" s="78">
        <f>'2004'!J76</f>
        <v>1771681</v>
      </c>
      <c r="O75" s="78">
        <f>'2005'!J76</f>
        <v>2888374</v>
      </c>
      <c r="P75" s="78">
        <f>'2006'!J76</f>
        <v>3404025</v>
      </c>
      <c r="Q75" s="78">
        <f>'2007'!J76</f>
        <v>2022734</v>
      </c>
      <c r="R75" s="78">
        <f>'2008'!J76</f>
        <v>1111435</v>
      </c>
      <c r="S75" s="75">
        <f>'2009'!Q76</f>
        <v>268077</v>
      </c>
      <c r="T75" s="75">
        <f>'2010'!Q76</f>
        <v>359151</v>
      </c>
      <c r="U75" s="75">
        <f>'2011'!Q76</f>
        <v>608423</v>
      </c>
      <c r="V75" s="75">
        <f>'2012'!Q76</f>
        <v>339801</v>
      </c>
      <c r="W75" s="75">
        <f>'2013'!Q76</f>
        <v>720893</v>
      </c>
      <c r="X75" s="75">
        <f>'2014'!Q76</f>
        <v>821648</v>
      </c>
      <c r="Y75" s="75">
        <f>'2015'!Q76</f>
        <v>1380655</v>
      </c>
      <c r="Z75" s="75">
        <f>'2016'!Q76</f>
        <v>1930287</v>
      </c>
      <c r="AA75" s="75">
        <f>'2017'!Q76</f>
        <v>2273171</v>
      </c>
      <c r="AB75" s="75">
        <f>'2018'!Q76</f>
        <v>1755855</v>
      </c>
      <c r="AC75" s="75">
        <f>'2019'!Q76</f>
        <v>1580838</v>
      </c>
      <c r="AD75" s="75">
        <f>'2020'!Q76</f>
        <v>2212678</v>
      </c>
      <c r="AE75" s="75">
        <f>'2021'!T76</f>
        <v>1758222</v>
      </c>
      <c r="AF75" s="75">
        <f>'2022'!T76</f>
        <v>2692742</v>
      </c>
      <c r="AG75" s="79">
        <f>'2023'!T76</f>
        <v>836962</v>
      </c>
    </row>
    <row r="76" spans="1:33" x14ac:dyDescent="0.25">
      <c r="A76" s="24" t="s">
        <v>145</v>
      </c>
      <c r="B76" s="25" t="s">
        <v>15</v>
      </c>
      <c r="C76" s="75">
        <f>'1993'!J77</f>
        <v>87293</v>
      </c>
      <c r="D76" s="75">
        <f>'1994'!J77</f>
        <v>27426</v>
      </c>
      <c r="E76" s="75">
        <f>'1995'!J77</f>
        <v>55594</v>
      </c>
      <c r="F76" s="77">
        <f>'1996'!J77</f>
        <v>43817</v>
      </c>
      <c r="G76" s="77">
        <f>'1997'!J77</f>
        <v>37111</v>
      </c>
      <c r="H76" s="75">
        <f>'1998'!J77</f>
        <v>84356</v>
      </c>
      <c r="I76" s="75">
        <f>'1999'!J77</f>
        <v>63260</v>
      </c>
      <c r="J76" s="75">
        <f>'2000'!J77</f>
        <v>71981</v>
      </c>
      <c r="K76" s="78">
        <f>'2001'!J77</f>
        <v>2467</v>
      </c>
      <c r="L76" s="78">
        <f>'2002'!J77</f>
        <v>21507</v>
      </c>
      <c r="M76" s="78">
        <f>'2003'!J77</f>
        <v>51307</v>
      </c>
      <c r="N76" s="78">
        <f>'2004'!J77</f>
        <v>65811</v>
      </c>
      <c r="O76" s="78">
        <f>'2005'!J77</f>
        <v>130623</v>
      </c>
      <c r="P76" s="78">
        <f>'2006'!J77</f>
        <v>14672</v>
      </c>
      <c r="Q76" s="78">
        <f>'2007'!J77</f>
        <v>19975</v>
      </c>
      <c r="R76" s="78">
        <f>'2008'!J77</f>
        <v>47647</v>
      </c>
      <c r="S76" s="75">
        <f>'2009'!Q77</f>
        <v>217238</v>
      </c>
      <c r="T76" s="75">
        <f>'2010'!Q77</f>
        <v>0</v>
      </c>
      <c r="U76" s="75">
        <f>'2011'!Q77</f>
        <v>122014</v>
      </c>
      <c r="V76" s="75">
        <f>'2012'!Q77</f>
        <v>759</v>
      </c>
      <c r="W76" s="75">
        <f>'2013'!Q77</f>
        <v>646923</v>
      </c>
      <c r="X76" s="75">
        <f>'2014'!Q77</f>
        <v>55941</v>
      </c>
      <c r="Y76" s="75">
        <f>'2015'!Q77</f>
        <v>1100</v>
      </c>
      <c r="Z76" s="75">
        <f>'2016'!Q77</f>
        <v>1000</v>
      </c>
      <c r="AA76" s="75">
        <f>'2017'!Q77</f>
        <v>1000</v>
      </c>
      <c r="AB76" s="75">
        <f>'2018'!Q77</f>
        <v>1312</v>
      </c>
      <c r="AC76" s="75">
        <f>'2019'!Q77</f>
        <v>1000</v>
      </c>
      <c r="AD76" s="75">
        <f>'2020'!Q77</f>
        <v>1400</v>
      </c>
      <c r="AE76" s="75">
        <f>'2021'!T77</f>
        <v>0</v>
      </c>
      <c r="AF76" s="75">
        <f>'2022'!T77</f>
        <v>0</v>
      </c>
      <c r="AG76" s="79">
        <f>'2023'!T77</f>
        <v>0</v>
      </c>
    </row>
    <row r="77" spans="1:33" x14ac:dyDescent="0.25">
      <c r="A77" s="24" t="s">
        <v>146</v>
      </c>
      <c r="B77" s="25" t="s">
        <v>15</v>
      </c>
      <c r="C77" s="75">
        <f>'1993'!J78</f>
        <v>5708</v>
      </c>
      <c r="D77" s="75">
        <f>'1994'!J78</f>
        <v>2553</v>
      </c>
      <c r="E77" s="75">
        <f>'1995'!J78</f>
        <v>4205</v>
      </c>
      <c r="F77" s="77">
        <f>'1996'!J78</f>
        <v>2837</v>
      </c>
      <c r="G77" s="77">
        <f>'1997'!J78</f>
        <v>2056</v>
      </c>
      <c r="H77" s="75">
        <f>'1998'!J78</f>
        <v>1686</v>
      </c>
      <c r="I77" s="75">
        <f>'1999'!J78</f>
        <v>5153</v>
      </c>
      <c r="J77" s="75">
        <f>'2000'!J78</f>
        <v>0</v>
      </c>
      <c r="K77" s="78">
        <f>'2001'!J78</f>
        <v>0</v>
      </c>
      <c r="L77" s="78">
        <f>'2002'!J78</f>
        <v>4895</v>
      </c>
      <c r="M77" s="78">
        <f>'2003'!J78</f>
        <v>3890</v>
      </c>
      <c r="N77" s="78">
        <f>'2004'!J78</f>
        <v>3366</v>
      </c>
      <c r="O77" s="78">
        <f>'2005'!J78</f>
        <v>276050</v>
      </c>
      <c r="P77" s="78">
        <f>'2006'!J78</f>
        <v>7958</v>
      </c>
      <c r="Q77" s="78">
        <f>'2007'!J78</f>
        <v>280074</v>
      </c>
      <c r="R77" s="78">
        <f>'2008'!J78</f>
        <v>7681</v>
      </c>
      <c r="S77" s="75">
        <f>'2009'!Q78</f>
        <v>241249</v>
      </c>
      <c r="T77" s="75">
        <f>'2010'!Q78</f>
        <v>579880</v>
      </c>
      <c r="U77" s="75">
        <f>'2011'!Q78</f>
        <v>26878</v>
      </c>
      <c r="V77" s="75">
        <f>'2012'!Q78</f>
        <v>0</v>
      </c>
      <c r="W77" s="75">
        <f>'2013'!Q78</f>
        <v>211597</v>
      </c>
      <c r="X77" s="75">
        <f>'2014'!Q78</f>
        <v>130887</v>
      </c>
      <c r="Y77" s="75">
        <f>'2015'!Q78</f>
        <v>3856</v>
      </c>
      <c r="Z77" s="75">
        <f>'2016'!Q78</f>
        <v>139859</v>
      </c>
      <c r="AA77" s="75">
        <f>'2017'!Q78</f>
        <v>38673</v>
      </c>
      <c r="AB77" s="75">
        <f>'2018'!Q78</f>
        <v>32289</v>
      </c>
      <c r="AC77" s="75">
        <f>'2019'!Q78</f>
        <v>63916</v>
      </c>
      <c r="AD77" s="75">
        <f>'2020'!Q78</f>
        <v>207949</v>
      </c>
      <c r="AE77" s="75">
        <f>'2021'!T78</f>
        <v>125047</v>
      </c>
      <c r="AF77" s="75">
        <f>'2022'!T78</f>
        <v>70530</v>
      </c>
      <c r="AG77" s="79">
        <f>'2023'!T78</f>
        <v>57878</v>
      </c>
    </row>
    <row r="78" spans="1:33" x14ac:dyDescent="0.25">
      <c r="A78" s="24" t="s">
        <v>147</v>
      </c>
      <c r="B78" s="25" t="s">
        <v>16</v>
      </c>
      <c r="C78" s="75">
        <f>'1993'!J79</f>
        <v>0</v>
      </c>
      <c r="D78" s="75">
        <f>'1994'!J79</f>
        <v>0</v>
      </c>
      <c r="E78" s="75">
        <f>'1995'!J79</f>
        <v>0</v>
      </c>
      <c r="F78" s="77">
        <f>'1996'!J79</f>
        <v>0</v>
      </c>
      <c r="G78" s="77">
        <f>'1997'!J79</f>
        <v>0</v>
      </c>
      <c r="H78" s="75">
        <f>'1998'!J79</f>
        <v>0</v>
      </c>
      <c r="I78" s="75">
        <f>'1999'!J79</f>
        <v>0</v>
      </c>
      <c r="J78" s="75">
        <f>'2000'!J79</f>
        <v>0</v>
      </c>
      <c r="K78" s="78">
        <f>'2001'!J79</f>
        <v>0</v>
      </c>
      <c r="L78" s="78">
        <f>'2002'!J79</f>
        <v>0</v>
      </c>
      <c r="M78" s="78">
        <f>'2003'!J79</f>
        <v>0</v>
      </c>
      <c r="N78" s="78">
        <f>'2004'!J79</f>
        <v>0</v>
      </c>
      <c r="O78" s="78">
        <f>'2005'!J79</f>
        <v>0</v>
      </c>
      <c r="P78" s="78">
        <f>'2006'!J79</f>
        <v>0</v>
      </c>
      <c r="Q78" s="78">
        <f>'2007'!J79</f>
        <v>0</v>
      </c>
      <c r="R78" s="78">
        <f>'2008'!J79</f>
        <v>0</v>
      </c>
      <c r="S78" s="75">
        <f>'2009'!Q79</f>
        <v>0</v>
      </c>
      <c r="T78" s="75">
        <f>'2010'!Q79</f>
        <v>0</v>
      </c>
      <c r="U78" s="75">
        <f>'2011'!Q79</f>
        <v>0</v>
      </c>
      <c r="V78" s="75">
        <f>'2012'!Q79</f>
        <v>0</v>
      </c>
      <c r="W78" s="75">
        <f>'2013'!Q79</f>
        <v>0</v>
      </c>
      <c r="X78" s="75">
        <f>'2014'!Q79</f>
        <v>0</v>
      </c>
      <c r="Y78" s="75">
        <f>'2015'!Q79</f>
        <v>0</v>
      </c>
      <c r="Z78" s="75">
        <f>'2016'!Q79</f>
        <v>0</v>
      </c>
      <c r="AA78" s="75">
        <f>'2017'!Q79</f>
        <v>0</v>
      </c>
      <c r="AB78" s="75">
        <f>'2018'!Q79</f>
        <v>0</v>
      </c>
      <c r="AC78" s="75">
        <f>'2019'!Q79</f>
        <v>0</v>
      </c>
      <c r="AD78" s="75">
        <f>'2020'!Q79</f>
        <v>136298</v>
      </c>
      <c r="AE78" s="75">
        <f>'2021'!T79</f>
        <v>219521</v>
      </c>
      <c r="AF78" s="75">
        <f>'2022'!T79</f>
        <v>114247</v>
      </c>
      <c r="AG78" s="79">
        <f>'2023'!T79</f>
        <v>112720</v>
      </c>
    </row>
    <row r="79" spans="1:33" x14ac:dyDescent="0.25">
      <c r="A79" s="24" t="s">
        <v>148</v>
      </c>
      <c r="B79" s="25" t="s">
        <v>16</v>
      </c>
      <c r="C79" s="75">
        <f>'1993'!J80</f>
        <v>0</v>
      </c>
      <c r="D79" s="75">
        <f>'1994'!J80</f>
        <v>0</v>
      </c>
      <c r="E79" s="75">
        <f>'1995'!J80</f>
        <v>0</v>
      </c>
      <c r="F79" s="77">
        <f>'1996'!J80</f>
        <v>0</v>
      </c>
      <c r="G79" s="77">
        <f>'1997'!J80</f>
        <v>0</v>
      </c>
      <c r="H79" s="75">
        <f>'1998'!J80</f>
        <v>0</v>
      </c>
      <c r="I79" s="75">
        <f>'1999'!J80</f>
        <v>0</v>
      </c>
      <c r="J79" s="75">
        <f>'2000'!J80</f>
        <v>0</v>
      </c>
      <c r="K79" s="78">
        <f>'2001'!J80</f>
        <v>0</v>
      </c>
      <c r="L79" s="78">
        <f>'2002'!J80</f>
        <v>0</v>
      </c>
      <c r="M79" s="78">
        <f>'2003'!J80</f>
        <v>0</v>
      </c>
      <c r="N79" s="78">
        <f>'2004'!J80</f>
        <v>0</v>
      </c>
      <c r="O79" s="78">
        <f>'2005'!J80</f>
        <v>0</v>
      </c>
      <c r="P79" s="78">
        <f>'2006'!J80</f>
        <v>0</v>
      </c>
      <c r="Q79" s="78">
        <f>'2007'!J80</f>
        <v>0</v>
      </c>
      <c r="R79" s="78">
        <f>'2008'!J80</f>
        <v>0</v>
      </c>
      <c r="S79" s="75">
        <f>'2009'!Q80</f>
        <v>0</v>
      </c>
      <c r="T79" s="75">
        <f>'2010'!Q80</f>
        <v>0</v>
      </c>
      <c r="U79" s="75">
        <f>'2011'!Q80</f>
        <v>0</v>
      </c>
      <c r="V79" s="75">
        <f>'2012'!Q80</f>
        <v>0</v>
      </c>
      <c r="W79" s="75">
        <f>'2013'!Q80</f>
        <v>0</v>
      </c>
      <c r="X79" s="75">
        <f>'2014'!Q80</f>
        <v>0</v>
      </c>
      <c r="Y79" s="75">
        <f>'2015'!Q80</f>
        <v>0</v>
      </c>
      <c r="Z79" s="75">
        <f>'2016'!Q80</f>
        <v>0</v>
      </c>
      <c r="AA79" s="75">
        <f>'2017'!Q80</f>
        <v>0</v>
      </c>
      <c r="AB79" s="75">
        <f>'2018'!Q80</f>
        <v>0</v>
      </c>
      <c r="AC79" s="75">
        <f>'2019'!Q80</f>
        <v>0</v>
      </c>
      <c r="AD79" s="75">
        <f>'2020'!Q80</f>
        <v>0</v>
      </c>
      <c r="AE79" s="75">
        <f>'2021'!T80</f>
        <v>0</v>
      </c>
      <c r="AF79" s="75">
        <f>'2022'!T80</f>
        <v>0</v>
      </c>
      <c r="AG79" s="79">
        <f>'2023'!T80</f>
        <v>0</v>
      </c>
    </row>
    <row r="80" spans="1:33" x14ac:dyDescent="0.25">
      <c r="A80" s="24" t="s">
        <v>149</v>
      </c>
      <c r="B80" s="25" t="s">
        <v>16</v>
      </c>
      <c r="C80" s="75">
        <f>'1993'!J81</f>
        <v>0</v>
      </c>
      <c r="D80" s="75">
        <f>'1994'!J81</f>
        <v>0</v>
      </c>
      <c r="E80" s="75">
        <f>'1995'!J81</f>
        <v>0</v>
      </c>
      <c r="F80" s="77">
        <f>'1996'!J81</f>
        <v>0</v>
      </c>
      <c r="G80" s="77">
        <f>'1997'!J81</f>
        <v>0</v>
      </c>
      <c r="H80" s="75">
        <f>'1998'!J81</f>
        <v>0</v>
      </c>
      <c r="I80" s="75">
        <f>'1999'!J81</f>
        <v>0</v>
      </c>
      <c r="J80" s="75">
        <f>'2000'!J81</f>
        <v>0</v>
      </c>
      <c r="K80" s="78">
        <f>'2001'!J81</f>
        <v>0</v>
      </c>
      <c r="L80" s="78">
        <f>'2002'!J81</f>
        <v>0</v>
      </c>
      <c r="M80" s="78">
        <f>'2003'!J81</f>
        <v>0</v>
      </c>
      <c r="N80" s="78">
        <f>'2004'!J81</f>
        <v>0</v>
      </c>
      <c r="O80" s="78">
        <f>'2005'!J81</f>
        <v>3189</v>
      </c>
      <c r="P80" s="78">
        <f>'2006'!J81</f>
        <v>0</v>
      </c>
      <c r="Q80" s="78">
        <f>'2007'!J81</f>
        <v>0</v>
      </c>
      <c r="R80" s="78">
        <f>'2008'!J81</f>
        <v>75600</v>
      </c>
      <c r="S80" s="75">
        <f>'2009'!Q81</f>
        <v>0</v>
      </c>
      <c r="T80" s="75">
        <f>'2010'!Q81</f>
        <v>0</v>
      </c>
      <c r="U80" s="75">
        <f>'2011'!Q81</f>
        <v>0</v>
      </c>
      <c r="V80" s="75">
        <f>'2012'!Q81</f>
        <v>0</v>
      </c>
      <c r="W80" s="75">
        <f>'2013'!Q81</f>
        <v>0</v>
      </c>
      <c r="X80" s="75">
        <f>'2014'!Q81</f>
        <v>0</v>
      </c>
      <c r="Y80" s="75">
        <f>'2015'!Q81</f>
        <v>0</v>
      </c>
      <c r="Z80" s="75">
        <f>'2016'!Q81</f>
        <v>0</v>
      </c>
      <c r="AA80" s="75">
        <f>'2017'!Q81</f>
        <v>0</v>
      </c>
      <c r="AB80" s="75">
        <f>'2018'!Q81</f>
        <v>0</v>
      </c>
      <c r="AC80" s="75">
        <f>'2019'!Q81</f>
        <v>75</v>
      </c>
      <c r="AD80" s="75">
        <f>'2020'!Q81</f>
        <v>0</v>
      </c>
      <c r="AE80" s="75">
        <f>'2021'!T81</f>
        <v>0</v>
      </c>
      <c r="AF80" s="75">
        <f>'2022'!T81</f>
        <v>0</v>
      </c>
      <c r="AG80" s="79">
        <f>'2023'!T81</f>
        <v>0</v>
      </c>
    </row>
    <row r="81" spans="1:33" x14ac:dyDescent="0.25">
      <c r="A81" s="24" t="s">
        <v>150</v>
      </c>
      <c r="B81" s="25" t="s">
        <v>16</v>
      </c>
      <c r="C81" s="75">
        <f>'1993'!J82</f>
        <v>0</v>
      </c>
      <c r="D81" s="75">
        <f>'1994'!J82</f>
        <v>0</v>
      </c>
      <c r="E81" s="75">
        <f>'1995'!J82</f>
        <v>0</v>
      </c>
      <c r="F81" s="77">
        <f>'1996'!J82</f>
        <v>2400</v>
      </c>
      <c r="G81" s="77">
        <f>'1997'!J82</f>
        <v>0</v>
      </c>
      <c r="H81" s="75">
        <f>'1998'!J82</f>
        <v>0</v>
      </c>
      <c r="I81" s="75">
        <f>'1999'!J82</f>
        <v>0</v>
      </c>
      <c r="J81" s="75">
        <f>'2000'!J82</f>
        <v>0</v>
      </c>
      <c r="K81" s="78">
        <f>'2001'!J82</f>
        <v>0</v>
      </c>
      <c r="L81" s="78">
        <f>'2002'!J82</f>
        <v>0</v>
      </c>
      <c r="M81" s="78">
        <f>'2003'!J82</f>
        <v>0</v>
      </c>
      <c r="N81" s="78">
        <f>'2004'!J82</f>
        <v>0</v>
      </c>
      <c r="O81" s="78">
        <f>'2005'!J82</f>
        <v>0</v>
      </c>
      <c r="P81" s="78">
        <f>'2006'!J82</f>
        <v>0</v>
      </c>
      <c r="Q81" s="78">
        <f>'2007'!J82</f>
        <v>0</v>
      </c>
      <c r="R81" s="78">
        <f>'2008'!J82</f>
        <v>0</v>
      </c>
      <c r="S81" s="75">
        <f>'2009'!Q82</f>
        <v>0</v>
      </c>
      <c r="T81" s="75">
        <f>'2010'!Q82</f>
        <v>0</v>
      </c>
      <c r="U81" s="75">
        <f>'2011'!Q82</f>
        <v>0</v>
      </c>
      <c r="V81" s="75">
        <f>'2012'!Q82</f>
        <v>0</v>
      </c>
      <c r="W81" s="75">
        <f>'2013'!Q82</f>
        <v>0</v>
      </c>
      <c r="X81" s="75">
        <f>'2014'!Q82</f>
        <v>0</v>
      </c>
      <c r="Y81" s="75">
        <f>'2015'!Q82</f>
        <v>0</v>
      </c>
      <c r="Z81" s="75">
        <f>'2016'!Q82</f>
        <v>0</v>
      </c>
      <c r="AA81" s="75">
        <f>'2017'!Q82</f>
        <v>0</v>
      </c>
      <c r="AB81" s="75">
        <f>'2018'!Q82</f>
        <v>0</v>
      </c>
      <c r="AC81" s="75">
        <f>'2019'!Q82</f>
        <v>0</v>
      </c>
      <c r="AD81" s="75">
        <f>'2020'!Q82</f>
        <v>0</v>
      </c>
      <c r="AE81" s="75">
        <f>'2021'!T82</f>
        <v>0</v>
      </c>
      <c r="AF81" s="75">
        <f>'2022'!T82</f>
        <v>0</v>
      </c>
      <c r="AG81" s="79">
        <f>'2023'!T82</f>
        <v>0</v>
      </c>
    </row>
    <row r="82" spans="1:33" x14ac:dyDescent="0.25">
      <c r="A82" s="24" t="s">
        <v>151</v>
      </c>
      <c r="B82" s="25" t="s">
        <v>17</v>
      </c>
      <c r="C82" s="75">
        <f>'1993'!J83</f>
        <v>0</v>
      </c>
      <c r="D82" s="75">
        <f>'1994'!J83</f>
        <v>0</v>
      </c>
      <c r="E82" s="75">
        <f>'1995'!J83</f>
        <v>0</v>
      </c>
      <c r="F82" s="77">
        <f>'1996'!J83</f>
        <v>0</v>
      </c>
      <c r="G82" s="77">
        <f>'1997'!J83</f>
        <v>0</v>
      </c>
      <c r="H82" s="75">
        <f>'1998'!J83</f>
        <v>0</v>
      </c>
      <c r="I82" s="75">
        <f>'1999'!J83</f>
        <v>0</v>
      </c>
      <c r="J82" s="75">
        <f>'2000'!J83</f>
        <v>0</v>
      </c>
      <c r="K82" s="78">
        <f>'2001'!J83</f>
        <v>0</v>
      </c>
      <c r="L82" s="78">
        <f>'2002'!J83</f>
        <v>0</v>
      </c>
      <c r="M82" s="78">
        <f>'2003'!J83</f>
        <v>0</v>
      </c>
      <c r="N82" s="78">
        <f>'2004'!J83</f>
        <v>0</v>
      </c>
      <c r="O82" s="78">
        <f>'2005'!J83</f>
        <v>0</v>
      </c>
      <c r="P82" s="78">
        <f>'2006'!J83</f>
        <v>0</v>
      </c>
      <c r="Q82" s="78">
        <f>'2007'!J83</f>
        <v>0</v>
      </c>
      <c r="R82" s="78">
        <f>'2008'!J83</f>
        <v>0</v>
      </c>
      <c r="S82" s="75">
        <f>'2009'!Q83</f>
        <v>0</v>
      </c>
      <c r="T82" s="75">
        <f>'2010'!Q83</f>
        <v>0</v>
      </c>
      <c r="U82" s="75">
        <f>'2011'!Q83</f>
        <v>0</v>
      </c>
      <c r="V82" s="75">
        <f>'2012'!Q83</f>
        <v>0</v>
      </c>
      <c r="W82" s="75">
        <f>'2013'!Q83</f>
        <v>0</v>
      </c>
      <c r="X82" s="75">
        <f>'2014'!Q83</f>
        <v>0</v>
      </c>
      <c r="Y82" s="75">
        <f>'2015'!Q83</f>
        <v>0</v>
      </c>
      <c r="Z82" s="75">
        <f>'2016'!Q83</f>
        <v>0</v>
      </c>
      <c r="AA82" s="75">
        <f>'2017'!Q83</f>
        <v>0</v>
      </c>
      <c r="AB82" s="75">
        <f>'2018'!Q83</f>
        <v>665</v>
      </c>
      <c r="AC82" s="75">
        <f>'2019'!Q83</f>
        <v>1250</v>
      </c>
      <c r="AD82" s="75">
        <f>'2020'!Q83</f>
        <v>0</v>
      </c>
      <c r="AE82" s="75">
        <f>'2021'!T83</f>
        <v>0</v>
      </c>
      <c r="AF82" s="75">
        <f>'2022'!T83</f>
        <v>0</v>
      </c>
      <c r="AG82" s="79">
        <f>'2023'!T83</f>
        <v>13870</v>
      </c>
    </row>
    <row r="83" spans="1:33" x14ac:dyDescent="0.25">
      <c r="A83" s="24" t="s">
        <v>152</v>
      </c>
      <c r="B83" s="25" t="s">
        <v>17</v>
      </c>
      <c r="C83" s="75">
        <f>'1993'!J84</f>
        <v>0</v>
      </c>
      <c r="D83" s="75">
        <f>'1994'!J84</f>
        <v>0</v>
      </c>
      <c r="E83" s="75">
        <f>'1995'!J84</f>
        <v>0</v>
      </c>
      <c r="F83" s="77">
        <f>'1996'!J84</f>
        <v>0</v>
      </c>
      <c r="G83" s="77">
        <f>'1997'!J84</f>
        <v>0</v>
      </c>
      <c r="H83" s="75">
        <f>'1998'!J84</f>
        <v>349010</v>
      </c>
      <c r="I83" s="75">
        <f>'1999'!J84</f>
        <v>1465786</v>
      </c>
      <c r="J83" s="75">
        <f>'2000'!J84</f>
        <v>900468</v>
      </c>
      <c r="K83" s="78">
        <f>'2001'!J84</f>
        <v>956952</v>
      </c>
      <c r="L83" s="78">
        <f>'2002'!J84</f>
        <v>915626</v>
      </c>
      <c r="M83" s="78">
        <f>'2003'!J84</f>
        <v>524706</v>
      </c>
      <c r="N83" s="78">
        <f>'2004'!J84</f>
        <v>1002275</v>
      </c>
      <c r="O83" s="78">
        <f>'2005'!J84</f>
        <v>458232</v>
      </c>
      <c r="P83" s="78">
        <f>'2006'!J84</f>
        <v>706084</v>
      </c>
      <c r="Q83" s="78">
        <f>'2007'!J84</f>
        <v>587415</v>
      </c>
      <c r="R83" s="78">
        <f>'2008'!J84</f>
        <v>663122</v>
      </c>
      <c r="S83" s="75">
        <f>'2009'!Q84</f>
        <v>331132</v>
      </c>
      <c r="T83" s="75">
        <f>'2010'!Q84</f>
        <v>252224</v>
      </c>
      <c r="U83" s="75">
        <f>'2011'!Q84</f>
        <v>156221</v>
      </c>
      <c r="V83" s="75">
        <f>'2012'!Q84</f>
        <v>270133</v>
      </c>
      <c r="W83" s="75">
        <f>'2013'!Q84</f>
        <v>296035</v>
      </c>
      <c r="X83" s="75">
        <f>'2014'!Q84</f>
        <v>310304</v>
      </c>
      <c r="Y83" s="75">
        <f>'2015'!Q84</f>
        <v>331854</v>
      </c>
      <c r="Z83" s="75">
        <f>'2016'!Q84</f>
        <v>431348</v>
      </c>
      <c r="AA83" s="75">
        <f>'2017'!Q84</f>
        <v>432857</v>
      </c>
      <c r="AB83" s="75">
        <f>'2018'!Q84</f>
        <v>337699</v>
      </c>
      <c r="AC83" s="75">
        <f>'2019'!Q84</f>
        <v>410915</v>
      </c>
      <c r="AD83" s="75">
        <f>'2020'!Q84</f>
        <v>1458117</v>
      </c>
      <c r="AE83" s="75">
        <f>'2021'!T84</f>
        <v>3068416</v>
      </c>
      <c r="AF83" s="75">
        <f>'2022'!T84</f>
        <v>2556882</v>
      </c>
      <c r="AG83" s="79">
        <f>'2023'!T84</f>
        <v>2035723</v>
      </c>
    </row>
    <row r="84" spans="1:33" x14ac:dyDescent="0.25">
      <c r="A84" s="24" t="s">
        <v>153</v>
      </c>
      <c r="B84" s="25" t="s">
        <v>17</v>
      </c>
      <c r="C84" s="75">
        <f>'1993'!J85</f>
        <v>318084</v>
      </c>
      <c r="D84" s="75">
        <f>'1994'!J85</f>
        <v>346626</v>
      </c>
      <c r="E84" s="75">
        <f>'1995'!J85</f>
        <v>571125</v>
      </c>
      <c r="F84" s="77">
        <f>'1996'!J85</f>
        <v>375236</v>
      </c>
      <c r="G84" s="77">
        <f>'1997'!J85</f>
        <v>329257</v>
      </c>
      <c r="H84" s="75">
        <f>'1998'!J85</f>
        <v>380083</v>
      </c>
      <c r="I84" s="75">
        <f>'1999'!J85</f>
        <v>734027</v>
      </c>
      <c r="J84" s="75">
        <f>'2000'!J85</f>
        <v>524188</v>
      </c>
      <c r="K84" s="78">
        <f>'2001'!J85</f>
        <v>418738</v>
      </c>
      <c r="L84" s="78">
        <f>'2002'!J85</f>
        <v>473062</v>
      </c>
      <c r="M84" s="78">
        <f>'2003'!J85</f>
        <v>372044</v>
      </c>
      <c r="N84" s="78">
        <f>'2004'!J85</f>
        <v>209336</v>
      </c>
      <c r="O84" s="78">
        <f>'2005'!J85</f>
        <v>326667</v>
      </c>
      <c r="P84" s="78">
        <f>'2006'!J85</f>
        <v>660959</v>
      </c>
      <c r="Q84" s="78">
        <f>'2007'!J85</f>
        <v>378468</v>
      </c>
      <c r="R84" s="78">
        <f>'2008'!J85</f>
        <v>319822</v>
      </c>
      <c r="S84" s="75">
        <f>'2009'!Q85</f>
        <v>235870</v>
      </c>
      <c r="T84" s="75">
        <f>'2010'!Q85</f>
        <v>163534</v>
      </c>
      <c r="U84" s="75">
        <f>'2011'!Q85</f>
        <v>268999</v>
      </c>
      <c r="V84" s="75">
        <f>'2012'!Q85</f>
        <v>597455</v>
      </c>
      <c r="W84" s="75">
        <f>'2013'!Q85</f>
        <v>250586</v>
      </c>
      <c r="X84" s="75">
        <f>'2014'!Q85</f>
        <v>528945</v>
      </c>
      <c r="Y84" s="75">
        <f>'2015'!Q85</f>
        <v>430426</v>
      </c>
      <c r="Z84" s="75">
        <f>'2016'!Q85</f>
        <v>662711</v>
      </c>
      <c r="AA84" s="75">
        <f>'2017'!Q85</f>
        <v>443852</v>
      </c>
      <c r="AB84" s="75">
        <f>'2018'!Q85</f>
        <v>507384</v>
      </c>
      <c r="AC84" s="75">
        <f>'2019'!Q85</f>
        <v>455579</v>
      </c>
      <c r="AD84" s="75">
        <f>'2020'!Q85</f>
        <v>234147</v>
      </c>
      <c r="AE84" s="75">
        <f>'2021'!T85</f>
        <v>480728</v>
      </c>
      <c r="AF84" s="75">
        <f>'2022'!T85</f>
        <v>532758</v>
      </c>
      <c r="AG84" s="79">
        <f>'2023'!T85</f>
        <v>308610</v>
      </c>
    </row>
    <row r="85" spans="1:33" x14ac:dyDescent="0.25">
      <c r="A85" s="24" t="s">
        <v>154</v>
      </c>
      <c r="B85" s="25" t="s">
        <v>18</v>
      </c>
      <c r="C85" s="75">
        <f>'1993'!J86</f>
        <v>0</v>
      </c>
      <c r="D85" s="75">
        <f>'1994'!J86</f>
        <v>0</v>
      </c>
      <c r="E85" s="75">
        <f>'1995'!J86</f>
        <v>0</v>
      </c>
      <c r="F85" s="77">
        <f>'1996'!J86</f>
        <v>0</v>
      </c>
      <c r="G85" s="77">
        <f>'1997'!J86</f>
        <v>0</v>
      </c>
      <c r="H85" s="75">
        <f>'1998'!J86</f>
        <v>0</v>
      </c>
      <c r="I85" s="75">
        <f>'1999'!J86</f>
        <v>0</v>
      </c>
      <c r="J85" s="75">
        <f>'2000'!J86</f>
        <v>0</v>
      </c>
      <c r="K85" s="78">
        <f>'2001'!J86</f>
        <v>0</v>
      </c>
      <c r="L85" s="78">
        <f>'2002'!J86</f>
        <v>0</v>
      </c>
      <c r="M85" s="78">
        <f>'2003'!J86</f>
        <v>0</v>
      </c>
      <c r="N85" s="78">
        <f>'2004'!J86</f>
        <v>0</v>
      </c>
      <c r="O85" s="78">
        <f>'2005'!J86</f>
        <v>0</v>
      </c>
      <c r="P85" s="78">
        <f>'2006'!J86</f>
        <v>0</v>
      </c>
      <c r="Q85" s="78">
        <f>'2007'!J86</f>
        <v>0</v>
      </c>
      <c r="R85" s="78">
        <f>'2008'!J86</f>
        <v>0</v>
      </c>
      <c r="S85" s="75">
        <f>'2009'!Q86</f>
        <v>0</v>
      </c>
      <c r="T85" s="75">
        <f>'2010'!Q86</f>
        <v>0</v>
      </c>
      <c r="U85" s="75">
        <f>'2011'!Q86</f>
        <v>0</v>
      </c>
      <c r="V85" s="75">
        <f>'2012'!Q86</f>
        <v>0</v>
      </c>
      <c r="W85" s="75">
        <f>'2013'!Q86</f>
        <v>0</v>
      </c>
      <c r="X85" s="75">
        <f>'2014'!Q86</f>
        <v>0</v>
      </c>
      <c r="Y85" s="75">
        <f>'2015'!Q86</f>
        <v>0</v>
      </c>
      <c r="Z85" s="75">
        <f>'2016'!Q86</f>
        <v>0</v>
      </c>
      <c r="AA85" s="75">
        <f>'2017'!Q86</f>
        <v>0</v>
      </c>
      <c r="AB85" s="75">
        <f>'2018'!Q86</f>
        <v>0</v>
      </c>
      <c r="AC85" s="75">
        <f>'2019'!Q86</f>
        <v>0</v>
      </c>
      <c r="AD85" s="75">
        <f>'2020'!Q86</f>
        <v>0</v>
      </c>
      <c r="AE85" s="75">
        <f>'2021'!T86</f>
        <v>0</v>
      </c>
      <c r="AF85" s="75">
        <f>'2022'!T86</f>
        <v>0</v>
      </c>
      <c r="AG85" s="79">
        <f>'2023'!T86</f>
        <v>0</v>
      </c>
    </row>
    <row r="86" spans="1:33" x14ac:dyDescent="0.25">
      <c r="A86" s="24" t="s">
        <v>155</v>
      </c>
      <c r="B86" s="25" t="s">
        <v>18</v>
      </c>
      <c r="C86" s="75">
        <f>'1993'!J87</f>
        <v>187849</v>
      </c>
      <c r="D86" s="75">
        <f>'1994'!J87</f>
        <v>137662</v>
      </c>
      <c r="E86" s="75">
        <f>'1995'!J87</f>
        <v>139347</v>
      </c>
      <c r="F86" s="77">
        <f>'1996'!J87</f>
        <v>254759</v>
      </c>
      <c r="G86" s="77">
        <f>'1997'!J87</f>
        <v>288154</v>
      </c>
      <c r="H86" s="75">
        <f>'1998'!J87</f>
        <v>227219</v>
      </c>
      <c r="I86" s="75">
        <f>'1999'!J87</f>
        <v>337222</v>
      </c>
      <c r="J86" s="75">
        <f>'2000'!J87</f>
        <v>244993</v>
      </c>
      <c r="K86" s="78">
        <f>'2001'!J87</f>
        <v>471495</v>
      </c>
      <c r="L86" s="78">
        <f>'2002'!J87</f>
        <v>500572</v>
      </c>
      <c r="M86" s="78">
        <f>'2003'!J87</f>
        <v>0</v>
      </c>
      <c r="N86" s="78">
        <f>'2004'!J87</f>
        <v>0</v>
      </c>
      <c r="O86" s="78">
        <f>'2005'!J87</f>
        <v>0</v>
      </c>
      <c r="P86" s="78">
        <f>'2006'!J87</f>
        <v>0</v>
      </c>
      <c r="Q86" s="78">
        <f>'2007'!J87</f>
        <v>0</v>
      </c>
      <c r="R86" s="78">
        <f>'2008'!J87</f>
        <v>3000</v>
      </c>
      <c r="S86" s="75">
        <f>'2009'!Q87</f>
        <v>6000</v>
      </c>
      <c r="T86" s="75">
        <f>'2010'!Q87</f>
        <v>0</v>
      </c>
      <c r="U86" s="75">
        <f>'2011'!Q87</f>
        <v>0</v>
      </c>
      <c r="V86" s="75">
        <f>'2012'!Q87</f>
        <v>0</v>
      </c>
      <c r="W86" s="75">
        <f>'2013'!Q87</f>
        <v>0</v>
      </c>
      <c r="X86" s="75">
        <f>'2014'!Q87</f>
        <v>0</v>
      </c>
      <c r="Y86" s="75">
        <f>'2015'!Q87</f>
        <v>187039</v>
      </c>
      <c r="Z86" s="75">
        <f>'2016'!Q87</f>
        <v>0</v>
      </c>
      <c r="AA86" s="75">
        <f>'2017'!Q87</f>
        <v>328404</v>
      </c>
      <c r="AB86" s="75">
        <f>'2018'!Q87</f>
        <v>778305</v>
      </c>
      <c r="AC86" s="75">
        <f>'2019'!Q87</f>
        <v>268453</v>
      </c>
      <c r="AD86" s="75">
        <f>'2020'!Q87</f>
        <v>338502</v>
      </c>
      <c r="AE86" s="75">
        <f>'2021'!T87</f>
        <v>439</v>
      </c>
      <c r="AF86" s="75">
        <f>'2022'!T87</f>
        <v>488519</v>
      </c>
      <c r="AG86" s="79">
        <f>'2023'!T87</f>
        <v>265628</v>
      </c>
    </row>
    <row r="87" spans="1:33" x14ac:dyDescent="0.25">
      <c r="A87" s="24" t="s">
        <v>156</v>
      </c>
      <c r="B87" s="25" t="s">
        <v>464</v>
      </c>
      <c r="C87" s="75">
        <f>'1993'!J88</f>
        <v>0</v>
      </c>
      <c r="D87" s="75">
        <f>'1994'!J88</f>
        <v>0</v>
      </c>
      <c r="E87" s="75">
        <f>'1995'!J88</f>
        <v>0</v>
      </c>
      <c r="F87" s="77">
        <f>'1996'!J88</f>
        <v>0</v>
      </c>
      <c r="G87" s="77">
        <f>'1997'!J88</f>
        <v>0</v>
      </c>
      <c r="H87" s="75">
        <f>'1998'!J88</f>
        <v>0</v>
      </c>
      <c r="I87" s="75">
        <f>'1999'!J88</f>
        <v>0</v>
      </c>
      <c r="J87" s="75">
        <f>'2000'!J88</f>
        <v>0</v>
      </c>
      <c r="K87" s="78">
        <f>'2001'!J88</f>
        <v>0</v>
      </c>
      <c r="L87" s="78">
        <f>'2002'!J88</f>
        <v>0</v>
      </c>
      <c r="M87" s="78">
        <f>'2003'!J88</f>
        <v>0</v>
      </c>
      <c r="N87" s="78">
        <f>'2004'!J88</f>
        <v>0</v>
      </c>
      <c r="O87" s="78">
        <f>'2005'!J88</f>
        <v>0</v>
      </c>
      <c r="P87" s="78">
        <f>'2006'!J88</f>
        <v>0</v>
      </c>
      <c r="Q87" s="78">
        <f>'2007'!J88</f>
        <v>0</v>
      </c>
      <c r="R87" s="78">
        <f>'2008'!J88</f>
        <v>0</v>
      </c>
      <c r="S87" s="75">
        <f>'2009'!Q88</f>
        <v>0</v>
      </c>
      <c r="T87" s="75">
        <f>'2010'!Q88</f>
        <v>0</v>
      </c>
      <c r="U87" s="75">
        <f>'2011'!Q88</f>
        <v>0</v>
      </c>
      <c r="V87" s="75">
        <f>'2012'!Q88</f>
        <v>0</v>
      </c>
      <c r="W87" s="75">
        <f>'2013'!Q88</f>
        <v>0</v>
      </c>
      <c r="X87" s="75">
        <f>'2014'!Q88</f>
        <v>0</v>
      </c>
      <c r="Y87" s="75">
        <f>'2015'!Q88</f>
        <v>0</v>
      </c>
      <c r="Z87" s="75">
        <f>'2016'!Q88</f>
        <v>0</v>
      </c>
      <c r="AA87" s="75">
        <f>'2017'!Q88</f>
        <v>0</v>
      </c>
      <c r="AB87" s="75">
        <f>'2018'!Q88</f>
        <v>0</v>
      </c>
      <c r="AC87" s="75">
        <f>'2019'!Q88</f>
        <v>0</v>
      </c>
      <c r="AD87" s="75">
        <f>'2020'!Q88</f>
        <v>0</v>
      </c>
      <c r="AE87" s="75">
        <f>'2021'!T88</f>
        <v>0</v>
      </c>
      <c r="AF87" s="75">
        <f>'2022'!T88</f>
        <v>0</v>
      </c>
      <c r="AG87" s="79">
        <f>'2023'!T88</f>
        <v>0</v>
      </c>
    </row>
    <row r="88" spans="1:33" x14ac:dyDescent="0.25">
      <c r="A88" s="24" t="s">
        <v>157</v>
      </c>
      <c r="B88" s="25" t="s">
        <v>19</v>
      </c>
      <c r="C88" s="75">
        <f>'1993'!J89</f>
        <v>0</v>
      </c>
      <c r="D88" s="75">
        <f>'1994'!J89</f>
        <v>0</v>
      </c>
      <c r="E88" s="75">
        <f>'1995'!J89</f>
        <v>0</v>
      </c>
      <c r="F88" s="77">
        <f>'1996'!J89</f>
        <v>0</v>
      </c>
      <c r="G88" s="77">
        <f>'1997'!J89</f>
        <v>0</v>
      </c>
      <c r="H88" s="75">
        <f>'1998'!J89</f>
        <v>0</v>
      </c>
      <c r="I88" s="75">
        <f>'1999'!J89</f>
        <v>0</v>
      </c>
      <c r="J88" s="75">
        <f>'2000'!J89</f>
        <v>0</v>
      </c>
      <c r="K88" s="78">
        <f>'2001'!J89</f>
        <v>225910</v>
      </c>
      <c r="L88" s="78">
        <f>'2002'!J89</f>
        <v>1400</v>
      </c>
      <c r="M88" s="78">
        <f>'2003'!J89</f>
        <v>4400</v>
      </c>
      <c r="N88" s="78">
        <f>'2004'!J89</f>
        <v>5075</v>
      </c>
      <c r="O88" s="78">
        <f>'2005'!J89</f>
        <v>14416</v>
      </c>
      <c r="P88" s="78">
        <f>'2006'!J89</f>
        <v>2300</v>
      </c>
      <c r="Q88" s="78">
        <f>'2007'!J89</f>
        <v>13660</v>
      </c>
      <c r="R88" s="78">
        <f>'2008'!J89</f>
        <v>3850</v>
      </c>
      <c r="S88" s="75">
        <f>'2009'!Q89</f>
        <v>6260</v>
      </c>
      <c r="T88" s="75">
        <f>'2010'!Q89</f>
        <v>3800</v>
      </c>
      <c r="U88" s="75">
        <f>'2011'!Q89</f>
        <v>282615</v>
      </c>
      <c r="V88" s="75">
        <f>'2012'!Q89</f>
        <v>4900</v>
      </c>
      <c r="W88" s="75">
        <f>'2013'!Q89</f>
        <v>3850</v>
      </c>
      <c r="X88" s="75">
        <f>'2014'!Q89</f>
        <v>2850</v>
      </c>
      <c r="Y88" s="75">
        <f>'2015'!Q89</f>
        <v>1600</v>
      </c>
      <c r="Z88" s="75">
        <f>'2016'!Q89</f>
        <v>1400</v>
      </c>
      <c r="AA88" s="75">
        <f>'2017'!Q89</f>
        <v>1050</v>
      </c>
      <c r="AB88" s="75">
        <f>'2018'!Q89</f>
        <v>2850</v>
      </c>
      <c r="AC88" s="75">
        <f>'2019'!Q89</f>
        <v>3350</v>
      </c>
      <c r="AD88" s="75">
        <f>'2020'!Q89</f>
        <v>1950</v>
      </c>
      <c r="AE88" s="75">
        <f>'2021'!T89</f>
        <v>1400</v>
      </c>
      <c r="AF88" s="75">
        <f>'2022'!T89</f>
        <v>6435</v>
      </c>
      <c r="AG88" s="79">
        <f>'2023'!T89</f>
        <v>0</v>
      </c>
    </row>
    <row r="89" spans="1:33" x14ac:dyDescent="0.25">
      <c r="A89" s="24" t="s">
        <v>158</v>
      </c>
      <c r="B89" s="25" t="s">
        <v>19</v>
      </c>
      <c r="C89" s="75">
        <f>'1993'!J90</f>
        <v>0</v>
      </c>
      <c r="D89" s="75">
        <f>'1994'!J90</f>
        <v>0</v>
      </c>
      <c r="E89" s="75">
        <f>'1995'!J90</f>
        <v>0</v>
      </c>
      <c r="F89" s="77">
        <f>'1996'!J90</f>
        <v>0</v>
      </c>
      <c r="G89" s="77">
        <f>'1997'!J90</f>
        <v>0</v>
      </c>
      <c r="H89" s="75">
        <f>'1998'!J90</f>
        <v>0</v>
      </c>
      <c r="I89" s="75">
        <f>'1999'!J90</f>
        <v>0</v>
      </c>
      <c r="J89" s="75">
        <f>'2000'!J90</f>
        <v>0</v>
      </c>
      <c r="K89" s="78">
        <f>'2001'!J90</f>
        <v>0</v>
      </c>
      <c r="L89" s="78">
        <f>'2002'!J90</f>
        <v>0</v>
      </c>
      <c r="M89" s="78">
        <f>'2003'!J90</f>
        <v>0</v>
      </c>
      <c r="N89" s="78">
        <f>'2004'!J90</f>
        <v>0</v>
      </c>
      <c r="O89" s="78">
        <f>'2005'!J90</f>
        <v>0</v>
      </c>
      <c r="P89" s="78">
        <f>'2006'!J90</f>
        <v>0</v>
      </c>
      <c r="Q89" s="78">
        <f>'2007'!J90</f>
        <v>0</v>
      </c>
      <c r="R89" s="78">
        <f>'2008'!J90</f>
        <v>0</v>
      </c>
      <c r="S89" s="75">
        <f>'2009'!Q90</f>
        <v>0</v>
      </c>
      <c r="T89" s="75">
        <f>'2010'!Q90</f>
        <v>0</v>
      </c>
      <c r="U89" s="75">
        <f>'2011'!Q90</f>
        <v>0</v>
      </c>
      <c r="V89" s="75">
        <f>'2012'!Q90</f>
        <v>0</v>
      </c>
      <c r="W89" s="75">
        <f>'2013'!Q90</f>
        <v>0</v>
      </c>
      <c r="X89" s="75">
        <f>'2014'!Q90</f>
        <v>0</v>
      </c>
      <c r="Y89" s="75">
        <f>'2015'!Q90</f>
        <v>0</v>
      </c>
      <c r="Z89" s="75">
        <f>'2016'!Q90</f>
        <v>0</v>
      </c>
      <c r="AA89" s="75">
        <f>'2017'!Q90</f>
        <v>0</v>
      </c>
      <c r="AB89" s="75">
        <f>'2018'!Q90</f>
        <v>0</v>
      </c>
      <c r="AC89" s="75">
        <f>'2019'!Q90</f>
        <v>0</v>
      </c>
      <c r="AD89" s="75">
        <f>'2020'!Q90</f>
        <v>0</v>
      </c>
      <c r="AE89" s="75">
        <f>'2021'!T90</f>
        <v>0</v>
      </c>
      <c r="AF89" s="75">
        <f>'2022'!T90</f>
        <v>0</v>
      </c>
      <c r="AG89" s="79">
        <f>'2023'!T90</f>
        <v>0</v>
      </c>
    </row>
    <row r="90" spans="1:33" x14ac:dyDescent="0.25">
      <c r="A90" s="24" t="s">
        <v>159</v>
      </c>
      <c r="B90" s="25" t="s">
        <v>20</v>
      </c>
      <c r="C90" s="75">
        <f>'1993'!J91</f>
        <v>8274</v>
      </c>
      <c r="D90" s="75">
        <f>'1994'!J91</f>
        <v>9450</v>
      </c>
      <c r="E90" s="75">
        <f>'1995'!J91</f>
        <v>12990</v>
      </c>
      <c r="F90" s="77">
        <f>'1996'!J91</f>
        <v>25703</v>
      </c>
      <c r="G90" s="77">
        <f>'1997'!J91</f>
        <v>42172</v>
      </c>
      <c r="H90" s="75">
        <f>'1998'!J91</f>
        <v>11010</v>
      </c>
      <c r="I90" s="75">
        <f>'1999'!J91</f>
        <v>363741</v>
      </c>
      <c r="J90" s="75">
        <f>'2000'!J91</f>
        <v>330076</v>
      </c>
      <c r="K90" s="78">
        <f>'2001'!J91</f>
        <v>395866</v>
      </c>
      <c r="L90" s="78">
        <f>'2002'!J91</f>
        <v>243643</v>
      </c>
      <c r="M90" s="78">
        <f>'2003'!J91</f>
        <v>86085</v>
      </c>
      <c r="N90" s="78">
        <f>'2004'!J91</f>
        <v>184328</v>
      </c>
      <c r="O90" s="78">
        <f>'2005'!J91</f>
        <v>5850</v>
      </c>
      <c r="P90" s="78">
        <f>'2006'!J91</f>
        <v>55400</v>
      </c>
      <c r="Q90" s="78">
        <f>'2007'!J91</f>
        <v>38739</v>
      </c>
      <c r="R90" s="78">
        <f>'2008'!J91</f>
        <v>41960</v>
      </c>
      <c r="S90" s="75">
        <f>'2009'!Q91</f>
        <v>54022</v>
      </c>
      <c r="T90" s="75">
        <f>'2010'!Q91</f>
        <v>121368</v>
      </c>
      <c r="U90" s="75">
        <f>'2011'!Q91</f>
        <v>175941</v>
      </c>
      <c r="V90" s="75">
        <f>'2012'!Q91</f>
        <v>125186</v>
      </c>
      <c r="W90" s="75">
        <f>'2013'!Q91</f>
        <v>207079</v>
      </c>
      <c r="X90" s="75">
        <f>'2014'!Q91</f>
        <v>0</v>
      </c>
      <c r="Y90" s="75">
        <f>'2015'!Q91</f>
        <v>292752</v>
      </c>
      <c r="Z90" s="75">
        <f>'2016'!Q91</f>
        <v>435419</v>
      </c>
      <c r="AA90" s="75">
        <f>'2017'!Q91</f>
        <v>507408</v>
      </c>
      <c r="AB90" s="75">
        <f>'2018'!Q91</f>
        <v>655596</v>
      </c>
      <c r="AC90" s="75">
        <f>'2019'!Q91</f>
        <v>808439</v>
      </c>
      <c r="AD90" s="75">
        <f>'2020'!Q91</f>
        <v>427040</v>
      </c>
      <c r="AE90" s="75">
        <f>'2021'!T91</f>
        <v>178312</v>
      </c>
      <c r="AF90" s="75">
        <f>'2022'!T91</f>
        <v>931013</v>
      </c>
      <c r="AG90" s="79">
        <f>'2023'!T91</f>
        <v>168455</v>
      </c>
    </row>
    <row r="91" spans="1:33" x14ac:dyDescent="0.25">
      <c r="A91" s="24" t="s">
        <v>160</v>
      </c>
      <c r="B91" s="25" t="s">
        <v>20</v>
      </c>
      <c r="C91" s="75">
        <f>'1993'!J92</f>
        <v>9262</v>
      </c>
      <c r="D91" s="75">
        <f>'1994'!J92</f>
        <v>53387</v>
      </c>
      <c r="E91" s="75">
        <f>'1995'!J92</f>
        <v>50091</v>
      </c>
      <c r="F91" s="77">
        <f>'1996'!J92</f>
        <v>38073</v>
      </c>
      <c r="G91" s="77">
        <f>'1997'!J92</f>
        <v>14803</v>
      </c>
      <c r="H91" s="75">
        <f>'1998'!J92</f>
        <v>20962</v>
      </c>
      <c r="I91" s="75">
        <f>'1999'!J92</f>
        <v>10593</v>
      </c>
      <c r="J91" s="75">
        <f>'2000'!J92</f>
        <v>8880</v>
      </c>
      <c r="K91" s="78">
        <f>'2001'!J92</f>
        <v>13195</v>
      </c>
      <c r="L91" s="78">
        <f>'2002'!J92</f>
        <v>6928</v>
      </c>
      <c r="M91" s="78">
        <f>'2003'!J92</f>
        <v>16455</v>
      </c>
      <c r="N91" s="78">
        <f>'2004'!J92</f>
        <v>8211</v>
      </c>
      <c r="O91" s="78">
        <f>'2005'!J92</f>
        <v>7434</v>
      </c>
      <c r="P91" s="78">
        <f>'2006'!J92</f>
        <v>10848</v>
      </c>
      <c r="Q91" s="78">
        <f>'2007'!J92</f>
        <v>14185</v>
      </c>
      <c r="R91" s="78">
        <f>'2008'!J92</f>
        <v>3357</v>
      </c>
      <c r="S91" s="75">
        <f>'2009'!Q92</f>
        <v>74</v>
      </c>
      <c r="T91" s="75">
        <f>'2010'!Q92</f>
        <v>1570</v>
      </c>
      <c r="U91" s="75">
        <f>'2011'!Q92</f>
        <v>1452</v>
      </c>
      <c r="V91" s="75">
        <f>'2012'!Q92</f>
        <v>2520</v>
      </c>
      <c r="W91" s="75">
        <f>'2013'!Q92</f>
        <v>1475</v>
      </c>
      <c r="X91" s="75">
        <f>'2014'!Q92</f>
        <v>0</v>
      </c>
      <c r="Y91" s="75">
        <f>'2015'!Q92</f>
        <v>1472</v>
      </c>
      <c r="Z91" s="75">
        <f>'2016'!Q92</f>
        <v>4583</v>
      </c>
      <c r="AA91" s="75">
        <f>'2017'!Q92</f>
        <v>8925</v>
      </c>
      <c r="AB91" s="75">
        <f>'2018'!Q92</f>
        <v>0</v>
      </c>
      <c r="AC91" s="75">
        <f>'2019'!Q92</f>
        <v>5820</v>
      </c>
      <c r="AD91" s="75">
        <f>'2020'!Q92</f>
        <v>116578</v>
      </c>
      <c r="AE91" s="75">
        <f>'2021'!T92</f>
        <v>1035</v>
      </c>
      <c r="AF91" s="75">
        <f>'2022'!T92</f>
        <v>5820</v>
      </c>
      <c r="AG91" s="79">
        <f>'2023'!T92</f>
        <v>17460</v>
      </c>
    </row>
    <row r="92" spans="1:33" x14ac:dyDescent="0.25">
      <c r="A92" s="24" t="s">
        <v>469</v>
      </c>
      <c r="B92" s="25" t="s">
        <v>20</v>
      </c>
      <c r="C92" s="75">
        <f>'1993'!J93</f>
        <v>0</v>
      </c>
      <c r="D92" s="75">
        <f>'1994'!J93</f>
        <v>0</v>
      </c>
      <c r="E92" s="75">
        <f>'1995'!J93</f>
        <v>0</v>
      </c>
      <c r="F92" s="77">
        <f>'1996'!J93</f>
        <v>0</v>
      </c>
      <c r="G92" s="77">
        <f>'1997'!J93</f>
        <v>258839</v>
      </c>
      <c r="H92" s="75">
        <f>'1998'!J93</f>
        <v>0</v>
      </c>
      <c r="I92" s="75">
        <f>'1999'!J93</f>
        <v>338958</v>
      </c>
      <c r="J92" s="75">
        <f>'2000'!J93</f>
        <v>458251</v>
      </c>
      <c r="K92" s="78">
        <f>'2001'!J93</f>
        <v>0</v>
      </c>
      <c r="L92" s="78">
        <f>'2002'!J93</f>
        <v>0</v>
      </c>
      <c r="M92" s="78">
        <f>'2003'!J93</f>
        <v>0</v>
      </c>
      <c r="N92" s="78">
        <f>'2004'!J93</f>
        <v>0</v>
      </c>
      <c r="O92" s="78">
        <f>'2005'!J93</f>
        <v>0</v>
      </c>
      <c r="P92" s="78">
        <f>'2006'!J93</f>
        <v>0</v>
      </c>
      <c r="Q92" s="78">
        <f>'2007'!J93</f>
        <v>0</v>
      </c>
      <c r="R92" s="78">
        <f>'2008'!J93</f>
        <v>0</v>
      </c>
      <c r="S92" s="75">
        <f>'2009'!Q93</f>
        <v>0</v>
      </c>
      <c r="T92" s="75">
        <f>'2010'!Q93</f>
        <v>0</v>
      </c>
      <c r="U92" s="75">
        <f>'2011'!Q93</f>
        <v>0</v>
      </c>
      <c r="V92" s="75">
        <f>'2012'!Q93</f>
        <v>0</v>
      </c>
      <c r="W92" s="75">
        <f>'2013'!Q93</f>
        <v>0</v>
      </c>
      <c r="X92" s="75">
        <f>'2014'!Q93</f>
        <v>0</v>
      </c>
      <c r="Y92" s="75">
        <f>'2015'!Q93</f>
        <v>2194652</v>
      </c>
      <c r="Z92" s="75">
        <f>'2016'!Q93</f>
        <v>3977821</v>
      </c>
      <c r="AA92" s="75">
        <f>'2017'!Q93</f>
        <v>5469249</v>
      </c>
      <c r="AB92" s="75">
        <f>'2018'!Q93</f>
        <v>6172841</v>
      </c>
      <c r="AC92" s="75">
        <f>'2019'!Q93</f>
        <v>6351560</v>
      </c>
      <c r="AD92" s="75">
        <f>'2020'!Q93</f>
        <v>7505630</v>
      </c>
      <c r="AE92" s="75">
        <f>'2021'!T93</f>
        <v>11550195</v>
      </c>
      <c r="AF92" s="75">
        <f>'2022'!T93</f>
        <v>12127129</v>
      </c>
      <c r="AG92" s="79">
        <f>'2023'!T93</f>
        <v>11977204</v>
      </c>
    </row>
    <row r="93" spans="1:33" x14ac:dyDescent="0.25">
      <c r="A93" s="24" t="s">
        <v>161</v>
      </c>
      <c r="B93" s="25" t="s">
        <v>20</v>
      </c>
      <c r="C93" s="75">
        <f>'1993'!J94</f>
        <v>0</v>
      </c>
      <c r="D93" s="75">
        <f>'1994'!J94</f>
        <v>0</v>
      </c>
      <c r="E93" s="75">
        <f>'1995'!J94</f>
        <v>0</v>
      </c>
      <c r="F93" s="77">
        <f>'1996'!J94</f>
        <v>0</v>
      </c>
      <c r="G93" s="77">
        <f>'1997'!J94</f>
        <v>0</v>
      </c>
      <c r="H93" s="75">
        <f>'1998'!J94</f>
        <v>0</v>
      </c>
      <c r="I93" s="75">
        <f>'1999'!J94</f>
        <v>0</v>
      </c>
      <c r="J93" s="75">
        <f>'2000'!J94</f>
        <v>0</v>
      </c>
      <c r="K93" s="78">
        <f>'2001'!J94</f>
        <v>0</v>
      </c>
      <c r="L93" s="78">
        <f>'2002'!J94</f>
        <v>0</v>
      </c>
      <c r="M93" s="78">
        <f>'2003'!J94</f>
        <v>0</v>
      </c>
      <c r="N93" s="78">
        <f>'2004'!J94</f>
        <v>0</v>
      </c>
      <c r="O93" s="78">
        <f>'2005'!J94</f>
        <v>38064</v>
      </c>
      <c r="P93" s="78">
        <f>'2006'!J94</f>
        <v>16315</v>
      </c>
      <c r="Q93" s="78">
        <f>'2007'!J94</f>
        <v>281697</v>
      </c>
      <c r="R93" s="78">
        <f>'2008'!J94</f>
        <v>153473</v>
      </c>
      <c r="S93" s="75">
        <f>'2009'!Q94</f>
        <v>0</v>
      </c>
      <c r="T93" s="75">
        <f>'2010'!Q94</f>
        <v>0</v>
      </c>
      <c r="U93" s="75">
        <f>'2011'!Q94</f>
        <v>0</v>
      </c>
      <c r="V93" s="75">
        <f>'2012'!Q94</f>
        <v>0</v>
      </c>
      <c r="W93" s="75">
        <f>'2013'!Q94</f>
        <v>0</v>
      </c>
      <c r="X93" s="75">
        <f>'2014'!Q94</f>
        <v>0</v>
      </c>
      <c r="Y93" s="75">
        <f>'2015'!Q94</f>
        <v>0</v>
      </c>
      <c r="Z93" s="75">
        <f>'2016'!Q94</f>
        <v>0</v>
      </c>
      <c r="AA93" s="75">
        <f>'2017'!Q94</f>
        <v>0</v>
      </c>
      <c r="AB93" s="75">
        <f>'2018'!Q94</f>
        <v>0</v>
      </c>
      <c r="AC93" s="75">
        <f>'2019'!Q94</f>
        <v>0</v>
      </c>
      <c r="AD93" s="75">
        <f>'2020'!Q94</f>
        <v>0</v>
      </c>
      <c r="AE93" s="75">
        <f>'2021'!T94</f>
        <v>0</v>
      </c>
      <c r="AF93" s="75">
        <f>'2022'!T94</f>
        <v>0</v>
      </c>
      <c r="AG93" s="79">
        <f>'2023'!T94</f>
        <v>0</v>
      </c>
    </row>
    <row r="94" spans="1:33" x14ac:dyDescent="0.25">
      <c r="A94" s="24" t="s">
        <v>162</v>
      </c>
      <c r="B94" s="25" t="s">
        <v>20</v>
      </c>
      <c r="C94" s="75">
        <f>'1993'!J95</f>
        <v>0</v>
      </c>
      <c r="D94" s="75">
        <f>'1994'!J95</f>
        <v>0</v>
      </c>
      <c r="E94" s="75">
        <f>'1995'!J95</f>
        <v>0</v>
      </c>
      <c r="F94" s="77">
        <f>'1996'!J95</f>
        <v>45121</v>
      </c>
      <c r="G94" s="77">
        <f>'1997'!J95</f>
        <v>26926</v>
      </c>
      <c r="H94" s="75">
        <f>'1998'!J95</f>
        <v>22844</v>
      </c>
      <c r="I94" s="75">
        <f>'1999'!J95</f>
        <v>31934</v>
      </c>
      <c r="J94" s="75">
        <f>'2000'!J95</f>
        <v>20595</v>
      </c>
      <c r="K94" s="78">
        <f>'2001'!J95</f>
        <v>33403</v>
      </c>
      <c r="L94" s="78">
        <f>'2002'!J95</f>
        <v>21791</v>
      </c>
      <c r="M94" s="78">
        <f>'2003'!J95</f>
        <v>38280</v>
      </c>
      <c r="N94" s="78">
        <f>'2004'!J95</f>
        <v>44403</v>
      </c>
      <c r="O94" s="78">
        <f>'2005'!J95</f>
        <v>31805</v>
      </c>
      <c r="P94" s="78">
        <f>'2006'!J95</f>
        <v>41308</v>
      </c>
      <c r="Q94" s="78">
        <f>'2007'!J95</f>
        <v>26272</v>
      </c>
      <c r="R94" s="78">
        <f>'2008'!J95</f>
        <v>14961</v>
      </c>
      <c r="S94" s="75">
        <f>'2009'!Q95</f>
        <v>28889</v>
      </c>
      <c r="T94" s="75">
        <f>'2010'!Q95</f>
        <v>25998</v>
      </c>
      <c r="U94" s="75">
        <f>'2011'!Q95</f>
        <v>21007</v>
      </c>
      <c r="V94" s="75">
        <f>'2012'!Q95</f>
        <v>22256</v>
      </c>
      <c r="W94" s="75">
        <f>'2013'!Q95</f>
        <v>13740</v>
      </c>
      <c r="X94" s="75">
        <f>'2014'!Q95</f>
        <v>0</v>
      </c>
      <c r="Y94" s="75">
        <f>'2015'!Q95</f>
        <v>0</v>
      </c>
      <c r="Z94" s="75">
        <f>'2016'!Q95</f>
        <v>0</v>
      </c>
      <c r="AA94" s="75">
        <f>'2017'!Q95</f>
        <v>0</v>
      </c>
      <c r="AB94" s="75">
        <f>'2018'!Q95</f>
        <v>0</v>
      </c>
      <c r="AC94" s="75">
        <f>'2019'!Q95</f>
        <v>0</v>
      </c>
      <c r="AD94" s="75">
        <f>'2020'!Q95</f>
        <v>0</v>
      </c>
      <c r="AE94" s="75">
        <f>'2021'!T95</f>
        <v>0</v>
      </c>
      <c r="AF94" s="75">
        <f>'2022'!T95</f>
        <v>0</v>
      </c>
      <c r="AG94" s="79">
        <f>'2023'!T95</f>
        <v>0</v>
      </c>
    </row>
    <row r="95" spans="1:33" x14ac:dyDescent="0.25">
      <c r="A95" s="24" t="s">
        <v>163</v>
      </c>
      <c r="B95" s="25" t="s">
        <v>22</v>
      </c>
      <c r="C95" s="75">
        <f>'1993'!J96</f>
        <v>15786</v>
      </c>
      <c r="D95" s="75">
        <f>'1994'!J96</f>
        <v>6000</v>
      </c>
      <c r="E95" s="75">
        <f>'1995'!J96</f>
        <v>0</v>
      </c>
      <c r="F95" s="77">
        <f>'1996'!J96</f>
        <v>0</v>
      </c>
      <c r="G95" s="77">
        <f>'1997'!J96</f>
        <v>0</v>
      </c>
      <c r="H95" s="75">
        <f>'1998'!J96</f>
        <v>0</v>
      </c>
      <c r="I95" s="75">
        <f>'1999'!J96</f>
        <v>0</v>
      </c>
      <c r="J95" s="75">
        <f>'2000'!J96</f>
        <v>0</v>
      </c>
      <c r="K95" s="78">
        <f>'2001'!J96</f>
        <v>0</v>
      </c>
      <c r="L95" s="78">
        <f>'2002'!J96</f>
        <v>0</v>
      </c>
      <c r="M95" s="78">
        <f>'2003'!J96</f>
        <v>0</v>
      </c>
      <c r="N95" s="78">
        <f>'2004'!J96</f>
        <v>1000</v>
      </c>
      <c r="O95" s="78">
        <f>'2005'!J96</f>
        <v>0</v>
      </c>
      <c r="P95" s="78">
        <f>'2006'!J96</f>
        <v>2000</v>
      </c>
      <c r="Q95" s="78">
        <f>'2007'!J96</f>
        <v>0</v>
      </c>
      <c r="R95" s="78">
        <f>'2008'!J96</f>
        <v>14000</v>
      </c>
      <c r="S95" s="75">
        <f>'2009'!Q96</f>
        <v>0</v>
      </c>
      <c r="T95" s="75">
        <f>'2010'!Q96</f>
        <v>0</v>
      </c>
      <c r="U95" s="75">
        <f>'2011'!Q96</f>
        <v>0</v>
      </c>
      <c r="V95" s="75">
        <f>'2012'!Q96</f>
        <v>0</v>
      </c>
      <c r="W95" s="75">
        <f>'2013'!Q96</f>
        <v>0</v>
      </c>
      <c r="X95" s="75">
        <f>'2014'!Q96</f>
        <v>0</v>
      </c>
      <c r="Y95" s="75">
        <f>'2015'!Q96</f>
        <v>1000</v>
      </c>
      <c r="Z95" s="75">
        <f>'2016'!Q96</f>
        <v>0</v>
      </c>
      <c r="AA95" s="75">
        <f>'2017'!Q96</f>
        <v>0</v>
      </c>
      <c r="AB95" s="75">
        <f>'2018'!Q96</f>
        <v>166878</v>
      </c>
      <c r="AC95" s="75">
        <f>'2019'!Q96</f>
        <v>0</v>
      </c>
      <c r="AD95" s="75">
        <f>'2020'!Q96</f>
        <v>0</v>
      </c>
      <c r="AE95" s="75">
        <f>'2021'!T96</f>
        <v>0</v>
      </c>
      <c r="AF95" s="75">
        <f>'2022'!T96</f>
        <v>0</v>
      </c>
      <c r="AG95" s="79">
        <f>'2023'!T96</f>
        <v>0</v>
      </c>
    </row>
    <row r="96" spans="1:33" x14ac:dyDescent="0.25">
      <c r="A96" s="24" t="s">
        <v>164</v>
      </c>
      <c r="B96" s="25" t="s">
        <v>22</v>
      </c>
      <c r="C96" s="75">
        <f>'1993'!J97</f>
        <v>0</v>
      </c>
      <c r="D96" s="75">
        <f>'1994'!J97</f>
        <v>0</v>
      </c>
      <c r="E96" s="75">
        <f>'1995'!J97</f>
        <v>0</v>
      </c>
      <c r="F96" s="77">
        <f>'1996'!J97</f>
        <v>0</v>
      </c>
      <c r="G96" s="77">
        <f>'1997'!J97</f>
        <v>0</v>
      </c>
      <c r="H96" s="75">
        <f>'1998'!J97</f>
        <v>0</v>
      </c>
      <c r="I96" s="75">
        <f>'1999'!J97</f>
        <v>0</v>
      </c>
      <c r="J96" s="75">
        <f>'2000'!J97</f>
        <v>0</v>
      </c>
      <c r="K96" s="78">
        <f>'2001'!J97</f>
        <v>0</v>
      </c>
      <c r="L96" s="78">
        <f>'2002'!J97</f>
        <v>0</v>
      </c>
      <c r="M96" s="78">
        <f>'2003'!J97</f>
        <v>0</v>
      </c>
      <c r="N96" s="78">
        <f>'2004'!J97</f>
        <v>0</v>
      </c>
      <c r="O96" s="78">
        <f>'2005'!J97</f>
        <v>0</v>
      </c>
      <c r="P96" s="78">
        <f>'2006'!J97</f>
        <v>0</v>
      </c>
      <c r="Q96" s="78">
        <f>'2007'!J97</f>
        <v>0</v>
      </c>
      <c r="R96" s="78">
        <f>'2008'!J97</f>
        <v>0</v>
      </c>
      <c r="S96" s="75">
        <f>'2009'!Q97</f>
        <v>0</v>
      </c>
      <c r="T96" s="75">
        <f>'2010'!Q97</f>
        <v>0</v>
      </c>
      <c r="U96" s="75">
        <f>'2011'!Q97</f>
        <v>0</v>
      </c>
      <c r="V96" s="75">
        <f>'2012'!Q97</f>
        <v>0</v>
      </c>
      <c r="W96" s="75">
        <f>'2013'!Q97</f>
        <v>0</v>
      </c>
      <c r="X96" s="75">
        <f>'2014'!Q97</f>
        <v>0</v>
      </c>
      <c r="Y96" s="75">
        <f>'2015'!Q97</f>
        <v>0</v>
      </c>
      <c r="Z96" s="75">
        <f>'2016'!Q97</f>
        <v>0</v>
      </c>
      <c r="AA96" s="75">
        <f>'2017'!Q97</f>
        <v>0</v>
      </c>
      <c r="AB96" s="75">
        <f>'2018'!Q97</f>
        <v>0</v>
      </c>
      <c r="AC96" s="75">
        <f>'2019'!Q97</f>
        <v>0</v>
      </c>
      <c r="AD96" s="75">
        <f>'2020'!Q97</f>
        <v>0</v>
      </c>
      <c r="AE96" s="75">
        <f>'2021'!T97</f>
        <v>0</v>
      </c>
      <c r="AF96" s="75">
        <f>'2022'!T97</f>
        <v>0</v>
      </c>
      <c r="AG96" s="79">
        <f>'2023'!T97</f>
        <v>0</v>
      </c>
    </row>
    <row r="97" spans="1:33" x14ac:dyDescent="0.25">
      <c r="A97" s="24" t="s">
        <v>165</v>
      </c>
      <c r="B97" s="25" t="s">
        <v>21</v>
      </c>
      <c r="C97" s="75">
        <f>'1993'!J98</f>
        <v>0</v>
      </c>
      <c r="D97" s="75">
        <f>'1994'!J98</f>
        <v>0</v>
      </c>
      <c r="E97" s="75">
        <f>'1995'!J98</f>
        <v>0</v>
      </c>
      <c r="F97" s="77">
        <f>'1996'!J98</f>
        <v>0</v>
      </c>
      <c r="G97" s="77">
        <f>'1997'!J98</f>
        <v>0</v>
      </c>
      <c r="H97" s="75">
        <f>'1998'!J98</f>
        <v>0</v>
      </c>
      <c r="I97" s="75">
        <f>'1999'!J98</f>
        <v>0</v>
      </c>
      <c r="J97" s="75">
        <f>'2000'!J98</f>
        <v>0</v>
      </c>
      <c r="K97" s="78">
        <f>'2001'!J98</f>
        <v>0</v>
      </c>
      <c r="L97" s="78">
        <f>'2002'!J98</f>
        <v>0</v>
      </c>
      <c r="M97" s="78">
        <f>'2003'!J98</f>
        <v>0</v>
      </c>
      <c r="N97" s="78">
        <f>'2004'!J98</f>
        <v>0</v>
      </c>
      <c r="O97" s="78">
        <f>'2005'!J98</f>
        <v>0</v>
      </c>
      <c r="P97" s="78">
        <f>'2006'!J98</f>
        <v>0</v>
      </c>
      <c r="Q97" s="78">
        <f>'2007'!J98</f>
        <v>0</v>
      </c>
      <c r="R97" s="78">
        <f>'2008'!J98</f>
        <v>0</v>
      </c>
      <c r="S97" s="75">
        <f>'2009'!Q98</f>
        <v>0</v>
      </c>
      <c r="T97" s="75">
        <f>'2010'!Q98</f>
        <v>0</v>
      </c>
      <c r="U97" s="75">
        <f>'2011'!Q98</f>
        <v>0</v>
      </c>
      <c r="V97" s="75">
        <f>'2012'!Q98</f>
        <v>0</v>
      </c>
      <c r="W97" s="75">
        <f>'2013'!Q98</f>
        <v>864</v>
      </c>
      <c r="X97" s="75">
        <f>'2014'!Q98</f>
        <v>32400</v>
      </c>
      <c r="Y97" s="75">
        <f>'2015'!Q98</f>
        <v>61200</v>
      </c>
      <c r="Z97" s="75">
        <f>'2016'!Q98</f>
        <v>7200</v>
      </c>
      <c r="AA97" s="75">
        <f>'2017'!Q98</f>
        <v>0</v>
      </c>
      <c r="AB97" s="75">
        <f>'2018'!Q98</f>
        <v>0</v>
      </c>
      <c r="AC97" s="75">
        <f>'2019'!Q98</f>
        <v>0</v>
      </c>
      <c r="AD97" s="75">
        <f>'2020'!Q98</f>
        <v>0</v>
      </c>
      <c r="AE97" s="75">
        <f>'2021'!T98</f>
        <v>0</v>
      </c>
      <c r="AF97" s="75">
        <f>'2022'!T98</f>
        <v>0</v>
      </c>
      <c r="AG97" s="79">
        <f>'2023'!T98</f>
        <v>0</v>
      </c>
    </row>
    <row r="98" spans="1:33" x14ac:dyDescent="0.25">
      <c r="A98" s="24" t="s">
        <v>166</v>
      </c>
      <c r="B98" s="25" t="s">
        <v>21</v>
      </c>
      <c r="C98" s="75">
        <f>'1993'!J99</f>
        <v>0</v>
      </c>
      <c r="D98" s="75">
        <f>'1994'!J99</f>
        <v>6864</v>
      </c>
      <c r="E98" s="75">
        <f>'1995'!J99</f>
        <v>0</v>
      </c>
      <c r="F98" s="77">
        <f>'1996'!J99</f>
        <v>0</v>
      </c>
      <c r="G98" s="77">
        <f>'1997'!J99</f>
        <v>0</v>
      </c>
      <c r="H98" s="75">
        <f>'1998'!J99</f>
        <v>0</v>
      </c>
      <c r="I98" s="75">
        <f>'1999'!J99</f>
        <v>0</v>
      </c>
      <c r="J98" s="75">
        <f>'2000'!J99</f>
        <v>0</v>
      </c>
      <c r="K98" s="78">
        <f>'2001'!J99</f>
        <v>0</v>
      </c>
      <c r="L98" s="78">
        <f>'2002'!J99</f>
        <v>0</v>
      </c>
      <c r="M98" s="78">
        <f>'2003'!J99</f>
        <v>0</v>
      </c>
      <c r="N98" s="78">
        <f>'2004'!J99</f>
        <v>0</v>
      </c>
      <c r="O98" s="78">
        <f>'2005'!J99</f>
        <v>0</v>
      </c>
      <c r="P98" s="78">
        <f>'2006'!J99</f>
        <v>0</v>
      </c>
      <c r="Q98" s="78">
        <f>'2007'!J99</f>
        <v>0</v>
      </c>
      <c r="R98" s="78">
        <f>'2008'!J99</f>
        <v>0</v>
      </c>
      <c r="S98" s="75">
        <f>'2009'!Q99</f>
        <v>0</v>
      </c>
      <c r="T98" s="75">
        <f>'2010'!Q99</f>
        <v>0</v>
      </c>
      <c r="U98" s="75">
        <f>'2011'!Q99</f>
        <v>11510</v>
      </c>
      <c r="V98" s="75">
        <f>'2012'!Q99</f>
        <v>16370</v>
      </c>
      <c r="W98" s="75">
        <f>'2013'!Q99</f>
        <v>0</v>
      </c>
      <c r="X98" s="75">
        <f>'2014'!Q99</f>
        <v>15555</v>
      </c>
      <c r="Y98" s="75">
        <f>'2015'!Q99</f>
        <v>7777</v>
      </c>
      <c r="Z98" s="75">
        <f>'2016'!Q99</f>
        <v>266980</v>
      </c>
      <c r="AA98" s="75">
        <f>'2017'!Q99</f>
        <v>293087</v>
      </c>
      <c r="AB98" s="75">
        <f>'2018'!Q99</f>
        <v>481590</v>
      </c>
      <c r="AC98" s="75">
        <f>'2019'!Q99</f>
        <v>497760</v>
      </c>
      <c r="AD98" s="75">
        <f>'2020'!Q99</f>
        <v>552202</v>
      </c>
      <c r="AE98" s="75">
        <f>'2021'!T99</f>
        <v>724961</v>
      </c>
      <c r="AF98" s="75">
        <f>'2022'!T99</f>
        <v>1108983</v>
      </c>
      <c r="AG98" s="79">
        <f>'2023'!T99</f>
        <v>0</v>
      </c>
    </row>
    <row r="99" spans="1:33" x14ac:dyDescent="0.25">
      <c r="A99" s="24" t="s">
        <v>462</v>
      </c>
      <c r="B99" s="25" t="s">
        <v>21</v>
      </c>
      <c r="C99" s="75">
        <f>'1993'!J100</f>
        <v>0</v>
      </c>
      <c r="D99" s="75">
        <f>'1994'!J100</f>
        <v>0</v>
      </c>
      <c r="E99" s="75">
        <f>'1995'!J100</f>
        <v>0</v>
      </c>
      <c r="F99" s="75">
        <f>'1996'!J100</f>
        <v>0</v>
      </c>
      <c r="G99" s="75">
        <f>'1997'!J100</f>
        <v>0</v>
      </c>
      <c r="H99" s="75">
        <f>'1998'!J100</f>
        <v>0</v>
      </c>
      <c r="I99" s="75">
        <f>'1999'!J100</f>
        <v>0</v>
      </c>
      <c r="J99" s="75">
        <f>'2000'!J100</f>
        <v>0</v>
      </c>
      <c r="K99" s="78">
        <f>'2001'!J100</f>
        <v>0</v>
      </c>
      <c r="L99" s="78">
        <f>'2002'!J100</f>
        <v>0</v>
      </c>
      <c r="M99" s="78">
        <f>'2003'!J100</f>
        <v>0</v>
      </c>
      <c r="N99" s="78">
        <f>'2004'!J100</f>
        <v>0</v>
      </c>
      <c r="O99" s="78">
        <f>'2005'!J100</f>
        <v>0</v>
      </c>
      <c r="P99" s="78">
        <f>'2006'!J100</f>
        <v>0</v>
      </c>
      <c r="Q99" s="78">
        <f>'2007'!J100</f>
        <v>0</v>
      </c>
      <c r="R99" s="78">
        <f>'2008'!J100</f>
        <v>9047751</v>
      </c>
      <c r="S99" s="75">
        <f>'2009'!Q100</f>
        <v>13551380</v>
      </c>
      <c r="T99" s="75">
        <f>'2010'!Q100</f>
        <v>4599412</v>
      </c>
      <c r="U99" s="75">
        <f>'2011'!Q100</f>
        <v>1709533</v>
      </c>
      <c r="V99" s="75">
        <f>'2012'!Q100</f>
        <v>2551333</v>
      </c>
      <c r="W99" s="75">
        <f>'2013'!Q100</f>
        <v>2493459</v>
      </c>
      <c r="X99" s="75">
        <f>'2014'!Q100</f>
        <v>4268984</v>
      </c>
      <c r="Y99" s="75">
        <f>'2015'!Q100</f>
        <v>3755836</v>
      </c>
      <c r="Z99" s="75">
        <f>'2016'!Q100</f>
        <v>7194692</v>
      </c>
      <c r="AA99" s="75">
        <f>'2017'!Q100</f>
        <v>7892173</v>
      </c>
      <c r="AB99" s="75">
        <f>'2018'!Q100</f>
        <v>9465725</v>
      </c>
      <c r="AC99" s="75">
        <f>'2019'!Q100</f>
        <v>11212211</v>
      </c>
      <c r="AD99" s="75">
        <f>'2020'!Q100</f>
        <v>16130010</v>
      </c>
      <c r="AE99" s="75">
        <f>'2021'!T100</f>
        <v>29081105</v>
      </c>
      <c r="AF99" s="75">
        <f>'2022'!T100</f>
        <v>29084394</v>
      </c>
      <c r="AG99" s="79">
        <f>'2023'!T100</f>
        <v>29932678</v>
      </c>
    </row>
    <row r="100" spans="1:33" x14ac:dyDescent="0.25">
      <c r="A100" s="24" t="s">
        <v>167</v>
      </c>
      <c r="B100" s="25" t="s">
        <v>513</v>
      </c>
      <c r="C100" s="75">
        <f>'1993'!J101</f>
        <v>0</v>
      </c>
      <c r="D100" s="75">
        <f>'1994'!J101</f>
        <v>0</v>
      </c>
      <c r="E100" s="75">
        <f>'1995'!J101</f>
        <v>0</v>
      </c>
      <c r="F100" s="75">
        <f>'1996'!J101</f>
        <v>0</v>
      </c>
      <c r="G100" s="77">
        <f>'1997'!J101</f>
        <v>0</v>
      </c>
      <c r="H100" s="75">
        <f>'1998'!J101</f>
        <v>0</v>
      </c>
      <c r="I100" s="75">
        <f>'1999'!J101</f>
        <v>0</v>
      </c>
      <c r="J100" s="75">
        <f>'2000'!J101</f>
        <v>0</v>
      </c>
      <c r="K100" s="78">
        <f>'2001'!J101</f>
        <v>0</v>
      </c>
      <c r="L100" s="78">
        <f>'2002'!J101</f>
        <v>0</v>
      </c>
      <c r="M100" s="78">
        <f>'2003'!J101</f>
        <v>0</v>
      </c>
      <c r="N100" s="78">
        <f>'2004'!J101</f>
        <v>0</v>
      </c>
      <c r="O100" s="78">
        <f>'2005'!J101</f>
        <v>0</v>
      </c>
      <c r="P100" s="78">
        <f>'2006'!J101</f>
        <v>0</v>
      </c>
      <c r="Q100" s="78">
        <f>'2007'!J101</f>
        <v>0</v>
      </c>
      <c r="R100" s="78">
        <f>'2008'!J101</f>
        <v>0</v>
      </c>
      <c r="S100" s="75">
        <f>'2009'!Q101</f>
        <v>0</v>
      </c>
      <c r="T100" s="75">
        <f>'2010'!Q101</f>
        <v>0</v>
      </c>
      <c r="U100" s="75">
        <f>'2011'!Q101</f>
        <v>0</v>
      </c>
      <c r="V100" s="75">
        <f>'2012'!Q101</f>
        <v>0</v>
      </c>
      <c r="W100" s="75">
        <f>'2013'!Q101</f>
        <v>0</v>
      </c>
      <c r="X100" s="75">
        <f>'2014'!Q101</f>
        <v>0</v>
      </c>
      <c r="Y100" s="75">
        <f>'2015'!Q101</f>
        <v>0</v>
      </c>
      <c r="Z100" s="75">
        <f>'2016'!Q101</f>
        <v>0</v>
      </c>
      <c r="AA100" s="75">
        <f>'2017'!Q101</f>
        <v>0</v>
      </c>
      <c r="AB100" s="75">
        <f>'2018'!Q101</f>
        <v>0</v>
      </c>
      <c r="AC100" s="75">
        <f>'2019'!Q101</f>
        <v>0</v>
      </c>
      <c r="AD100" s="75">
        <f>'2020'!Q101</f>
        <v>0</v>
      </c>
      <c r="AE100" s="75">
        <f>'2021'!T101</f>
        <v>0</v>
      </c>
      <c r="AF100" s="75">
        <f>'2022'!T101</f>
        <v>0</v>
      </c>
      <c r="AG100" s="79">
        <f>'2023'!T101</f>
        <v>0</v>
      </c>
    </row>
    <row r="101" spans="1:33" x14ac:dyDescent="0.25">
      <c r="A101" s="24" t="s">
        <v>169</v>
      </c>
      <c r="B101" s="25" t="s">
        <v>170</v>
      </c>
      <c r="C101" s="75">
        <f>'1993'!J102</f>
        <v>70424</v>
      </c>
      <c r="D101" s="75">
        <f>'1994'!J102</f>
        <v>72508</v>
      </c>
      <c r="E101" s="75">
        <f>'1995'!J102</f>
        <v>0</v>
      </c>
      <c r="F101" s="77">
        <f>'1996'!J102</f>
        <v>0</v>
      </c>
      <c r="G101" s="77">
        <f>'1997'!J102</f>
        <v>0</v>
      </c>
      <c r="H101" s="75">
        <f>'1998'!J102</f>
        <v>0</v>
      </c>
      <c r="I101" s="75">
        <f>'1999'!J102</f>
        <v>0</v>
      </c>
      <c r="J101" s="75">
        <f>'2000'!J102</f>
        <v>0</v>
      </c>
      <c r="K101" s="78">
        <f>'2001'!J102</f>
        <v>0</v>
      </c>
      <c r="L101" s="78">
        <f>'2002'!J102</f>
        <v>106080</v>
      </c>
      <c r="M101" s="78">
        <f>'2003'!J102</f>
        <v>216644</v>
      </c>
      <c r="N101" s="78">
        <f>'2004'!J102</f>
        <v>169148</v>
      </c>
      <c r="O101" s="78">
        <f>'2005'!J102</f>
        <v>127633</v>
      </c>
      <c r="P101" s="78">
        <f>'2006'!J102</f>
        <v>0</v>
      </c>
      <c r="Q101" s="78">
        <f>'2007'!J102</f>
        <v>93304</v>
      </c>
      <c r="R101" s="78">
        <f>'2008'!J102</f>
        <v>40565</v>
      </c>
      <c r="S101" s="75">
        <f>'2009'!Q102</f>
        <v>46954</v>
      </c>
      <c r="T101" s="75">
        <f>'2010'!Q102</f>
        <v>286393</v>
      </c>
      <c r="U101" s="75">
        <f>'2011'!Q102</f>
        <v>45883</v>
      </c>
      <c r="V101" s="75">
        <f>'2012'!Q102</f>
        <v>87383</v>
      </c>
      <c r="W101" s="75">
        <f>'2013'!Q102</f>
        <v>138238</v>
      </c>
      <c r="X101" s="75">
        <f>'2014'!Q102</f>
        <v>332379</v>
      </c>
      <c r="Y101" s="75">
        <f>'2015'!Q102</f>
        <v>277416</v>
      </c>
      <c r="Z101" s="75">
        <f>'2016'!Q102</f>
        <v>214984</v>
      </c>
      <c r="AA101" s="75">
        <f>'2017'!Q102</f>
        <v>197152</v>
      </c>
      <c r="AB101" s="75">
        <f>'2018'!Q102</f>
        <v>215977</v>
      </c>
      <c r="AC101" s="75">
        <f>'2019'!Q102</f>
        <v>263073</v>
      </c>
      <c r="AD101" s="75">
        <f>'2020'!Q102</f>
        <v>182940</v>
      </c>
      <c r="AE101" s="75">
        <f>'2021'!T102</f>
        <v>325883</v>
      </c>
      <c r="AF101" s="75">
        <f>'2022'!T102</f>
        <v>879543</v>
      </c>
      <c r="AG101" s="79">
        <f>'2023'!T102</f>
        <v>441654</v>
      </c>
    </row>
    <row r="102" spans="1:33" x14ac:dyDescent="0.25">
      <c r="A102" s="24" t="s">
        <v>171</v>
      </c>
      <c r="B102" s="25" t="s">
        <v>23</v>
      </c>
      <c r="C102" s="75">
        <f>'1993'!J103</f>
        <v>0</v>
      </c>
      <c r="D102" s="75">
        <f>'1994'!J103</f>
        <v>0</v>
      </c>
      <c r="E102" s="75">
        <f>'1995'!J103</f>
        <v>0</v>
      </c>
      <c r="F102" s="77">
        <f>'1996'!J103</f>
        <v>0</v>
      </c>
      <c r="G102" s="77">
        <f>'1997'!J103</f>
        <v>0</v>
      </c>
      <c r="H102" s="75">
        <f>'1998'!J103</f>
        <v>0</v>
      </c>
      <c r="I102" s="75">
        <f>'1999'!J103</f>
        <v>0</v>
      </c>
      <c r="J102" s="75">
        <f>'2000'!J103</f>
        <v>0</v>
      </c>
      <c r="K102" s="78">
        <f>'2001'!J103</f>
        <v>0</v>
      </c>
      <c r="L102" s="78">
        <f>'2002'!J103</f>
        <v>0</v>
      </c>
      <c r="M102" s="78">
        <f>'2003'!J103</f>
        <v>0</v>
      </c>
      <c r="N102" s="78">
        <f>'2004'!J103</f>
        <v>0</v>
      </c>
      <c r="O102" s="78">
        <f>'2005'!J103</f>
        <v>0</v>
      </c>
      <c r="P102" s="78">
        <f>'2006'!J103</f>
        <v>0</v>
      </c>
      <c r="Q102" s="78">
        <f>'2007'!J103</f>
        <v>0</v>
      </c>
      <c r="R102" s="78">
        <f>'2008'!J103</f>
        <v>0</v>
      </c>
      <c r="S102" s="75">
        <f>'2009'!Q103</f>
        <v>0</v>
      </c>
      <c r="T102" s="75">
        <f>'2010'!Q103</f>
        <v>0</v>
      </c>
      <c r="U102" s="75">
        <f>'2011'!Q103</f>
        <v>0</v>
      </c>
      <c r="V102" s="75">
        <f>'2012'!Q103</f>
        <v>0</v>
      </c>
      <c r="W102" s="75">
        <f>'2013'!Q103</f>
        <v>0</v>
      </c>
      <c r="X102" s="75">
        <f>'2014'!Q103</f>
        <v>0</v>
      </c>
      <c r="Y102" s="75">
        <f>'2015'!Q103</f>
        <v>0</v>
      </c>
      <c r="Z102" s="75">
        <f>'2016'!Q103</f>
        <v>0</v>
      </c>
      <c r="AA102" s="75">
        <f>'2017'!Q103</f>
        <v>0</v>
      </c>
      <c r="AB102" s="75">
        <f>'2018'!Q103</f>
        <v>0</v>
      </c>
      <c r="AC102" s="75">
        <f>'2019'!Q103</f>
        <v>0</v>
      </c>
      <c r="AD102" s="75">
        <f>'2020'!Q103</f>
        <v>0</v>
      </c>
      <c r="AE102" s="75">
        <f>'2021'!T103</f>
        <v>0</v>
      </c>
      <c r="AF102" s="75">
        <f>'2022'!T103</f>
        <v>0</v>
      </c>
      <c r="AG102" s="79">
        <f>'2023'!T103</f>
        <v>0</v>
      </c>
    </row>
    <row r="103" spans="1:33" x14ac:dyDescent="0.25">
      <c r="A103" s="24" t="s">
        <v>172</v>
      </c>
      <c r="B103" s="25" t="s">
        <v>23</v>
      </c>
      <c r="C103" s="75">
        <f>'1993'!J104</f>
        <v>0</v>
      </c>
      <c r="D103" s="75">
        <f>'1994'!J104</f>
        <v>0</v>
      </c>
      <c r="E103" s="75">
        <f>'1995'!J104</f>
        <v>0</v>
      </c>
      <c r="F103" s="77">
        <f>'1996'!J104</f>
        <v>0</v>
      </c>
      <c r="G103" s="77">
        <f>'1997'!J104</f>
        <v>0</v>
      </c>
      <c r="H103" s="75">
        <f>'1998'!J104</f>
        <v>0</v>
      </c>
      <c r="I103" s="75">
        <f>'1999'!J104</f>
        <v>0</v>
      </c>
      <c r="J103" s="75">
        <f>'2000'!J104</f>
        <v>0</v>
      </c>
      <c r="K103" s="78">
        <f>'2001'!J104</f>
        <v>0</v>
      </c>
      <c r="L103" s="78">
        <f>'2002'!J104</f>
        <v>0</v>
      </c>
      <c r="M103" s="78">
        <f>'2003'!J104</f>
        <v>0</v>
      </c>
      <c r="N103" s="78">
        <f>'2004'!J104</f>
        <v>0</v>
      </c>
      <c r="O103" s="78">
        <f>'2005'!J104</f>
        <v>0</v>
      </c>
      <c r="P103" s="78">
        <f>'2006'!J104</f>
        <v>0</v>
      </c>
      <c r="Q103" s="78">
        <f>'2007'!J104</f>
        <v>0</v>
      </c>
      <c r="R103" s="78">
        <f>'2008'!J104</f>
        <v>0</v>
      </c>
      <c r="S103" s="75">
        <f>'2009'!Q104</f>
        <v>0</v>
      </c>
      <c r="T103" s="75">
        <f>'2010'!Q104</f>
        <v>0</v>
      </c>
      <c r="U103" s="75">
        <f>'2011'!Q104</f>
        <v>0</v>
      </c>
      <c r="V103" s="75">
        <f>'2012'!Q104</f>
        <v>0</v>
      </c>
      <c r="W103" s="75">
        <f>'2013'!Q104</f>
        <v>0</v>
      </c>
      <c r="X103" s="75">
        <f>'2014'!Q104</f>
        <v>0</v>
      </c>
      <c r="Y103" s="75">
        <f>'2015'!Q104</f>
        <v>0</v>
      </c>
      <c r="Z103" s="75">
        <f>'2016'!Q104</f>
        <v>0</v>
      </c>
      <c r="AA103" s="75">
        <f>'2017'!Q104</f>
        <v>0</v>
      </c>
      <c r="AB103" s="75">
        <f>'2018'!Q104</f>
        <v>0</v>
      </c>
      <c r="AC103" s="75">
        <f>'2019'!Q104</f>
        <v>0</v>
      </c>
      <c r="AD103" s="75">
        <f>'2020'!Q104</f>
        <v>0</v>
      </c>
      <c r="AE103" s="75">
        <f>'2021'!T104</f>
        <v>0</v>
      </c>
      <c r="AF103" s="75">
        <f>'2022'!T104</f>
        <v>0</v>
      </c>
      <c r="AG103" s="79">
        <f>'2023'!T104</f>
        <v>0</v>
      </c>
    </row>
    <row r="104" spans="1:33" x14ac:dyDescent="0.25">
      <c r="A104" s="24" t="s">
        <v>173</v>
      </c>
      <c r="B104" s="25" t="s">
        <v>24</v>
      </c>
      <c r="C104" s="75">
        <f>'1993'!J105</f>
        <v>0</v>
      </c>
      <c r="D104" s="75">
        <f>'1994'!J105</f>
        <v>0</v>
      </c>
      <c r="E104" s="75">
        <f>'1995'!J105</f>
        <v>0</v>
      </c>
      <c r="F104" s="77">
        <f>'1996'!J105</f>
        <v>0</v>
      </c>
      <c r="G104" s="75">
        <f>'1997'!J105</f>
        <v>0</v>
      </c>
      <c r="H104" s="75">
        <f>'1998'!J105</f>
        <v>0</v>
      </c>
      <c r="I104" s="75">
        <f>'1999'!J105</f>
        <v>0</v>
      </c>
      <c r="J104" s="75">
        <f>'2000'!J105</f>
        <v>0</v>
      </c>
      <c r="K104" s="78">
        <f>'2001'!J105</f>
        <v>0</v>
      </c>
      <c r="L104" s="78">
        <f>'2002'!J105</f>
        <v>0</v>
      </c>
      <c r="M104" s="78">
        <f>'2003'!J105</f>
        <v>0</v>
      </c>
      <c r="N104" s="78">
        <f>'2004'!J105</f>
        <v>0</v>
      </c>
      <c r="O104" s="78">
        <f>'2005'!J105</f>
        <v>0</v>
      </c>
      <c r="P104" s="78">
        <f>'2006'!J105</f>
        <v>0</v>
      </c>
      <c r="Q104" s="78">
        <f>'2007'!J105</f>
        <v>0</v>
      </c>
      <c r="R104" s="78">
        <f>'2008'!J105</f>
        <v>0</v>
      </c>
      <c r="S104" s="75">
        <f>'2009'!Q105</f>
        <v>0</v>
      </c>
      <c r="T104" s="75">
        <f>'2010'!Q105</f>
        <v>0</v>
      </c>
      <c r="U104" s="75">
        <f>'2011'!Q105</f>
        <v>0</v>
      </c>
      <c r="V104" s="75">
        <f>'2012'!Q105</f>
        <v>0</v>
      </c>
      <c r="W104" s="75">
        <f>'2013'!Q105</f>
        <v>0</v>
      </c>
      <c r="X104" s="75">
        <f>'2014'!Q105</f>
        <v>12297</v>
      </c>
      <c r="Y104" s="75">
        <f>'2015'!Q105</f>
        <v>0</v>
      </c>
      <c r="Z104" s="75">
        <f>'2016'!Q105</f>
        <v>0</v>
      </c>
      <c r="AA104" s="75">
        <f>'2017'!Q105</f>
        <v>0</v>
      </c>
      <c r="AB104" s="75">
        <f>'2018'!Q105</f>
        <v>0</v>
      </c>
      <c r="AC104" s="75">
        <f>'2019'!Q105</f>
        <v>0</v>
      </c>
      <c r="AD104" s="75">
        <f>'2020'!Q105</f>
        <v>0</v>
      </c>
      <c r="AE104" s="75">
        <f>'2021'!T105</f>
        <v>0</v>
      </c>
      <c r="AF104" s="75">
        <f>'2022'!T105</f>
        <v>0</v>
      </c>
      <c r="AG104" s="79">
        <f>'2023'!T105</f>
        <v>0</v>
      </c>
    </row>
    <row r="105" spans="1:33" x14ac:dyDescent="0.25">
      <c r="A105" s="24" t="s">
        <v>174</v>
      </c>
      <c r="B105" s="25" t="s">
        <v>24</v>
      </c>
      <c r="C105" s="75">
        <f>'1993'!J106</f>
        <v>0</v>
      </c>
      <c r="D105" s="75">
        <f>'1994'!J106</f>
        <v>0</v>
      </c>
      <c r="E105" s="75">
        <f>'1995'!J106</f>
        <v>0</v>
      </c>
      <c r="F105" s="77">
        <f>'1996'!J106</f>
        <v>0</v>
      </c>
      <c r="G105" s="75">
        <f>'1997'!J106</f>
        <v>0</v>
      </c>
      <c r="H105" s="75">
        <f>'1998'!J106</f>
        <v>0</v>
      </c>
      <c r="I105" s="75">
        <f>'1999'!J106</f>
        <v>0</v>
      </c>
      <c r="J105" s="75">
        <f>'2000'!J106</f>
        <v>0</v>
      </c>
      <c r="K105" s="78">
        <f>'2001'!J106</f>
        <v>0</v>
      </c>
      <c r="L105" s="78">
        <f>'2002'!J106</f>
        <v>0</v>
      </c>
      <c r="M105" s="78">
        <f>'2003'!J106</f>
        <v>0</v>
      </c>
      <c r="N105" s="78">
        <f>'2004'!J106</f>
        <v>0</v>
      </c>
      <c r="O105" s="78">
        <f>'2005'!J106</f>
        <v>0</v>
      </c>
      <c r="P105" s="78">
        <f>'2006'!J106</f>
        <v>0</v>
      </c>
      <c r="Q105" s="78">
        <f>'2007'!J106</f>
        <v>0</v>
      </c>
      <c r="R105" s="78">
        <f>'2008'!J106</f>
        <v>0</v>
      </c>
      <c r="S105" s="75">
        <f>'2009'!Q106</f>
        <v>0</v>
      </c>
      <c r="T105" s="75">
        <f>'2010'!Q106</f>
        <v>0</v>
      </c>
      <c r="U105" s="75">
        <f>'2011'!Q106</f>
        <v>0</v>
      </c>
      <c r="V105" s="75">
        <f>'2012'!Q106</f>
        <v>0</v>
      </c>
      <c r="W105" s="75">
        <f>'2013'!Q106</f>
        <v>0</v>
      </c>
      <c r="X105" s="75">
        <f>'2014'!Q106</f>
        <v>0</v>
      </c>
      <c r="Y105" s="75">
        <f>'2015'!Q106</f>
        <v>0</v>
      </c>
      <c r="Z105" s="75">
        <f>'2016'!Q106</f>
        <v>0</v>
      </c>
      <c r="AA105" s="75">
        <f>'2017'!Q106</f>
        <v>0</v>
      </c>
      <c r="AB105" s="75">
        <f>'2018'!Q106</f>
        <v>0</v>
      </c>
      <c r="AC105" s="75">
        <f>'2019'!Q106</f>
        <v>0</v>
      </c>
      <c r="AD105" s="75">
        <f>'2020'!Q106</f>
        <v>0</v>
      </c>
      <c r="AE105" s="75">
        <f>'2021'!T106</f>
        <v>0</v>
      </c>
      <c r="AF105" s="75">
        <f>'2022'!T106</f>
        <v>0</v>
      </c>
      <c r="AG105" s="79">
        <f>'2023'!T106</f>
        <v>0</v>
      </c>
    </row>
    <row r="106" spans="1:33" x14ac:dyDescent="0.25">
      <c r="A106" s="24" t="s">
        <v>175</v>
      </c>
      <c r="B106" s="25" t="s">
        <v>24</v>
      </c>
      <c r="C106" s="75">
        <f>'1993'!J107</f>
        <v>0</v>
      </c>
      <c r="D106" s="75">
        <f>'1994'!J107</f>
        <v>0</v>
      </c>
      <c r="E106" s="75">
        <f>'1995'!J107</f>
        <v>0</v>
      </c>
      <c r="F106" s="77">
        <f>'1996'!J107</f>
        <v>0</v>
      </c>
      <c r="G106" s="75">
        <f>'1997'!J107</f>
        <v>0</v>
      </c>
      <c r="H106" s="75">
        <f>'1998'!J107</f>
        <v>0</v>
      </c>
      <c r="I106" s="75">
        <f>'1999'!J107</f>
        <v>0</v>
      </c>
      <c r="J106" s="75">
        <f>'2000'!J107</f>
        <v>0</v>
      </c>
      <c r="K106" s="78">
        <f>'2001'!J107</f>
        <v>0</v>
      </c>
      <c r="L106" s="78">
        <f>'2002'!J107</f>
        <v>0</v>
      </c>
      <c r="M106" s="78">
        <f>'2003'!J107</f>
        <v>0</v>
      </c>
      <c r="N106" s="78">
        <f>'2004'!J107</f>
        <v>0</v>
      </c>
      <c r="O106" s="78">
        <f>'2005'!J107</f>
        <v>0</v>
      </c>
      <c r="P106" s="78">
        <f>'2006'!J107</f>
        <v>0</v>
      </c>
      <c r="Q106" s="78">
        <f>'2007'!J107</f>
        <v>0</v>
      </c>
      <c r="R106" s="78">
        <f>'2008'!J107</f>
        <v>272158</v>
      </c>
      <c r="S106" s="75">
        <f>'2009'!Q107</f>
        <v>0</v>
      </c>
      <c r="T106" s="75">
        <f>'2010'!Q107</f>
        <v>0</v>
      </c>
      <c r="U106" s="75">
        <f>'2011'!Q107</f>
        <v>0</v>
      </c>
      <c r="V106" s="75">
        <f>'2012'!Q107</f>
        <v>0</v>
      </c>
      <c r="W106" s="75">
        <f>'2013'!Q107</f>
        <v>0</v>
      </c>
      <c r="X106" s="75">
        <f>'2014'!Q107</f>
        <v>0</v>
      </c>
      <c r="Y106" s="75">
        <f>'2015'!Q107</f>
        <v>0</v>
      </c>
      <c r="Z106" s="75">
        <f>'2016'!Q107</f>
        <v>0</v>
      </c>
      <c r="AA106" s="75">
        <f>'2017'!Q107</f>
        <v>0</v>
      </c>
      <c r="AB106" s="75">
        <f>'2018'!Q107</f>
        <v>0</v>
      </c>
      <c r="AC106" s="75">
        <f>'2019'!Q107</f>
        <v>0</v>
      </c>
      <c r="AD106" s="75">
        <f>'2020'!Q107</f>
        <v>0</v>
      </c>
      <c r="AE106" s="75">
        <f>'2021'!T107</f>
        <v>0</v>
      </c>
      <c r="AF106" s="75">
        <f>'2022'!T107</f>
        <v>0</v>
      </c>
      <c r="AG106" s="79">
        <f>'2023'!T107</f>
        <v>0</v>
      </c>
    </row>
    <row r="107" spans="1:33" x14ac:dyDescent="0.25">
      <c r="A107" s="24" t="s">
        <v>176</v>
      </c>
      <c r="B107" s="25" t="s">
        <v>24</v>
      </c>
      <c r="C107" s="75">
        <f>'1993'!J108</f>
        <v>0</v>
      </c>
      <c r="D107" s="75">
        <f>'1994'!J108</f>
        <v>0</v>
      </c>
      <c r="E107" s="75">
        <f>'1995'!J108</f>
        <v>0</v>
      </c>
      <c r="F107" s="77">
        <f>'1996'!J108</f>
        <v>0</v>
      </c>
      <c r="G107" s="77">
        <f>'1997'!J108</f>
        <v>0</v>
      </c>
      <c r="H107" s="75">
        <f>'1998'!J108</f>
        <v>0</v>
      </c>
      <c r="I107" s="75">
        <f>'1999'!J108</f>
        <v>0</v>
      </c>
      <c r="J107" s="75">
        <f>'2000'!J108</f>
        <v>0</v>
      </c>
      <c r="K107" s="78">
        <f>'2001'!J108</f>
        <v>0</v>
      </c>
      <c r="L107" s="78">
        <f>'2002'!J108</f>
        <v>0</v>
      </c>
      <c r="M107" s="78">
        <f>'2003'!J108</f>
        <v>0</v>
      </c>
      <c r="N107" s="78">
        <f>'2004'!J108</f>
        <v>0</v>
      </c>
      <c r="O107" s="78">
        <f>'2005'!J108</f>
        <v>0</v>
      </c>
      <c r="P107" s="78">
        <f>'2006'!J108</f>
        <v>0</v>
      </c>
      <c r="Q107" s="78">
        <f>'2007'!J108</f>
        <v>0</v>
      </c>
      <c r="R107" s="78">
        <f>'2008'!J108</f>
        <v>0</v>
      </c>
      <c r="S107" s="75">
        <f>'2009'!Q108</f>
        <v>0</v>
      </c>
      <c r="T107" s="75">
        <f>'2010'!Q108</f>
        <v>0</v>
      </c>
      <c r="U107" s="75">
        <f>'2011'!Q108</f>
        <v>0</v>
      </c>
      <c r="V107" s="75">
        <f>'2012'!Q108</f>
        <v>0</v>
      </c>
      <c r="W107" s="75">
        <f>'2013'!Q108</f>
        <v>0</v>
      </c>
      <c r="X107" s="75">
        <f>'2014'!Q108</f>
        <v>0</v>
      </c>
      <c r="Y107" s="75">
        <f>'2015'!Q108</f>
        <v>0</v>
      </c>
      <c r="Z107" s="75">
        <f>'2016'!Q108</f>
        <v>0</v>
      </c>
      <c r="AA107" s="75">
        <f>'2017'!Q108</f>
        <v>0</v>
      </c>
      <c r="AB107" s="75">
        <f>'2018'!Q108</f>
        <v>0</v>
      </c>
      <c r="AC107" s="75">
        <f>'2019'!Q108</f>
        <v>0</v>
      </c>
      <c r="AD107" s="75">
        <f>'2020'!Q108</f>
        <v>0</v>
      </c>
      <c r="AE107" s="75">
        <f>'2021'!T108</f>
        <v>0</v>
      </c>
      <c r="AF107" s="75">
        <f>'2022'!T108</f>
        <v>0</v>
      </c>
      <c r="AG107" s="79">
        <f>'2023'!T108</f>
        <v>0</v>
      </c>
    </row>
    <row r="108" spans="1:33" x14ac:dyDescent="0.25">
      <c r="A108" s="24" t="s">
        <v>177</v>
      </c>
      <c r="B108" s="25" t="s">
        <v>24</v>
      </c>
      <c r="C108" s="75">
        <f>'1993'!J109</f>
        <v>0</v>
      </c>
      <c r="D108" s="75">
        <f>'1994'!J109</f>
        <v>0</v>
      </c>
      <c r="E108" s="75">
        <f>'1995'!J109</f>
        <v>0</v>
      </c>
      <c r="F108" s="77">
        <f>'1996'!J109</f>
        <v>0</v>
      </c>
      <c r="G108" s="77">
        <f>'1997'!J109</f>
        <v>0</v>
      </c>
      <c r="H108" s="75">
        <f>'1998'!J109</f>
        <v>6000</v>
      </c>
      <c r="I108" s="75">
        <f>'1999'!J109</f>
        <v>0</v>
      </c>
      <c r="J108" s="75">
        <f>'2000'!J109</f>
        <v>230</v>
      </c>
      <c r="K108" s="78">
        <f>'2001'!J109</f>
        <v>0</v>
      </c>
      <c r="L108" s="78">
        <f>'2002'!J109</f>
        <v>0</v>
      </c>
      <c r="M108" s="78">
        <f>'2003'!J109</f>
        <v>0</v>
      </c>
      <c r="N108" s="78">
        <f>'2004'!J109</f>
        <v>0</v>
      </c>
      <c r="O108" s="78">
        <f>'2005'!J109</f>
        <v>9500</v>
      </c>
      <c r="P108" s="78">
        <f>'2006'!J109</f>
        <v>105172</v>
      </c>
      <c r="Q108" s="78">
        <f>'2007'!J109</f>
        <v>10750</v>
      </c>
      <c r="R108" s="78">
        <f>'2008'!J109</f>
        <v>2000</v>
      </c>
      <c r="S108" s="75">
        <f>'2009'!Q109</f>
        <v>1000</v>
      </c>
      <c r="T108" s="75">
        <f>'2010'!Q109</f>
        <v>4250</v>
      </c>
      <c r="U108" s="75">
        <f>'2011'!Q109</f>
        <v>500</v>
      </c>
      <c r="V108" s="75">
        <f>'2012'!Q109</f>
        <v>2500</v>
      </c>
      <c r="W108" s="75">
        <f>'2013'!Q109</f>
        <v>1000</v>
      </c>
      <c r="X108" s="75">
        <f>'2014'!Q109</f>
        <v>0</v>
      </c>
      <c r="Y108" s="75">
        <f>'2015'!Q109</f>
        <v>0</v>
      </c>
      <c r="Z108" s="75">
        <f>'2016'!Q109</f>
        <v>0</v>
      </c>
      <c r="AA108" s="75">
        <f>'2017'!Q109</f>
        <v>0</v>
      </c>
      <c r="AB108" s="75">
        <f>'2018'!Q109</f>
        <v>0</v>
      </c>
      <c r="AC108" s="75">
        <f>'2019'!Q109</f>
        <v>0</v>
      </c>
      <c r="AD108" s="75">
        <f>'2020'!Q109</f>
        <v>0</v>
      </c>
      <c r="AE108" s="75">
        <f>'2021'!T109</f>
        <v>0</v>
      </c>
      <c r="AF108" s="75">
        <f>'2022'!T109</f>
        <v>0</v>
      </c>
      <c r="AG108" s="79">
        <f>'2023'!T109</f>
        <v>0</v>
      </c>
    </row>
    <row r="109" spans="1:33" x14ac:dyDescent="0.25">
      <c r="A109" s="24" t="s">
        <v>178</v>
      </c>
      <c r="B109" s="25" t="s">
        <v>24</v>
      </c>
      <c r="C109" s="75">
        <f>'1993'!J110</f>
        <v>0</v>
      </c>
      <c r="D109" s="75">
        <f>'1994'!J110</f>
        <v>0</v>
      </c>
      <c r="E109" s="75">
        <f>'1995'!J110</f>
        <v>0</v>
      </c>
      <c r="F109" s="77">
        <f>'1996'!J110</f>
        <v>0</v>
      </c>
      <c r="G109" s="77">
        <f>'1997'!J110</f>
        <v>0</v>
      </c>
      <c r="H109" s="75">
        <f>'1998'!J110</f>
        <v>0</v>
      </c>
      <c r="I109" s="75">
        <f>'1999'!J110</f>
        <v>0</v>
      </c>
      <c r="J109" s="75">
        <f>'2000'!J110</f>
        <v>0</v>
      </c>
      <c r="K109" s="78">
        <f>'2001'!J110</f>
        <v>0</v>
      </c>
      <c r="L109" s="78">
        <f>'2002'!J110</f>
        <v>0</v>
      </c>
      <c r="M109" s="78">
        <f>'2003'!J110</f>
        <v>0</v>
      </c>
      <c r="N109" s="78">
        <f>'2004'!J110</f>
        <v>0</v>
      </c>
      <c r="O109" s="78">
        <f>'2005'!J110</f>
        <v>3543</v>
      </c>
      <c r="P109" s="78">
        <f>'2006'!J110</f>
        <v>0</v>
      </c>
      <c r="Q109" s="78">
        <f>'2007'!J110</f>
        <v>0</v>
      </c>
      <c r="R109" s="78">
        <f>'2008'!J110</f>
        <v>0</v>
      </c>
      <c r="S109" s="75">
        <f>'2009'!Q110</f>
        <v>0</v>
      </c>
      <c r="T109" s="75">
        <f>'2010'!Q110</f>
        <v>0</v>
      </c>
      <c r="U109" s="75">
        <f>'2011'!Q110</f>
        <v>0</v>
      </c>
      <c r="V109" s="75">
        <f>'2012'!Q110</f>
        <v>0</v>
      </c>
      <c r="W109" s="75">
        <f>'2013'!Q110</f>
        <v>0</v>
      </c>
      <c r="X109" s="75">
        <f>'2014'!Q110</f>
        <v>0</v>
      </c>
      <c r="Y109" s="75">
        <f>'2015'!Q110</f>
        <v>0</v>
      </c>
      <c r="Z109" s="75">
        <f>'2016'!Q110</f>
        <v>420755</v>
      </c>
      <c r="AA109" s="75">
        <f>'2017'!Q110</f>
        <v>413266</v>
      </c>
      <c r="AB109" s="75">
        <f>'2018'!Q110</f>
        <v>415677</v>
      </c>
      <c r="AC109" s="75">
        <f>'2019'!Q110</f>
        <v>445155</v>
      </c>
      <c r="AD109" s="75">
        <f>'2020'!Q110</f>
        <v>0</v>
      </c>
      <c r="AE109" s="75">
        <f>'2021'!T110</f>
        <v>0</v>
      </c>
      <c r="AF109" s="75">
        <f>'2022'!T110</f>
        <v>0</v>
      </c>
      <c r="AG109" s="79">
        <f>'2023'!T110</f>
        <v>0</v>
      </c>
    </row>
    <row r="110" spans="1:33" x14ac:dyDescent="0.25">
      <c r="A110" s="24" t="s">
        <v>179</v>
      </c>
      <c r="B110" s="25" t="s">
        <v>25</v>
      </c>
      <c r="C110" s="75">
        <f>'1993'!J111</f>
        <v>0</v>
      </c>
      <c r="D110" s="75">
        <f>'1994'!J111</f>
        <v>0</v>
      </c>
      <c r="E110" s="75">
        <f>'1995'!J111</f>
        <v>0</v>
      </c>
      <c r="F110" s="77">
        <f>'1996'!J111</f>
        <v>0</v>
      </c>
      <c r="G110" s="77">
        <f>'1997'!J111</f>
        <v>0</v>
      </c>
      <c r="H110" s="75">
        <f>'1998'!J111</f>
        <v>0</v>
      </c>
      <c r="I110" s="75">
        <f>'1999'!J111</f>
        <v>0</v>
      </c>
      <c r="J110" s="75">
        <f>'2000'!J111</f>
        <v>0</v>
      </c>
      <c r="K110" s="78">
        <f>'2001'!J111</f>
        <v>0</v>
      </c>
      <c r="L110" s="78">
        <f>'2002'!J111</f>
        <v>0</v>
      </c>
      <c r="M110" s="78">
        <f>'2003'!J111</f>
        <v>0</v>
      </c>
      <c r="N110" s="78">
        <f>'2004'!J111</f>
        <v>0</v>
      </c>
      <c r="O110" s="78">
        <f>'2005'!J111</f>
        <v>0</v>
      </c>
      <c r="P110" s="78">
        <f>'2006'!J111</f>
        <v>0</v>
      </c>
      <c r="Q110" s="78">
        <f>'2007'!J111</f>
        <v>0</v>
      </c>
      <c r="R110" s="78">
        <f>'2008'!J111</f>
        <v>0</v>
      </c>
      <c r="S110" s="75">
        <f>'2009'!Q111</f>
        <v>0</v>
      </c>
      <c r="T110" s="75">
        <f>'2010'!Q111</f>
        <v>0</v>
      </c>
      <c r="U110" s="75">
        <f>'2011'!Q111</f>
        <v>0</v>
      </c>
      <c r="V110" s="75">
        <f>'2012'!Q111</f>
        <v>0</v>
      </c>
      <c r="W110" s="75">
        <f>'2013'!Q111</f>
        <v>0</v>
      </c>
      <c r="X110" s="75">
        <f>'2014'!Q111</f>
        <v>0</v>
      </c>
      <c r="Y110" s="75">
        <f>'2015'!Q111</f>
        <v>0</v>
      </c>
      <c r="Z110" s="75">
        <f>'2016'!Q111</f>
        <v>0</v>
      </c>
      <c r="AA110" s="75">
        <f>'2017'!Q111</f>
        <v>0</v>
      </c>
      <c r="AB110" s="75">
        <f>'2018'!Q111</f>
        <v>0</v>
      </c>
      <c r="AC110" s="75">
        <f>'2019'!Q111</f>
        <v>0</v>
      </c>
      <c r="AD110" s="75">
        <f>'2020'!Q111</f>
        <v>0</v>
      </c>
      <c r="AE110" s="75">
        <f>'2021'!T111</f>
        <v>0</v>
      </c>
      <c r="AF110" s="75">
        <f>'2022'!T111</f>
        <v>0</v>
      </c>
      <c r="AG110" s="79">
        <f>'2023'!T111</f>
        <v>0</v>
      </c>
    </row>
    <row r="111" spans="1:33" x14ac:dyDescent="0.25">
      <c r="A111" s="24" t="s">
        <v>180</v>
      </c>
      <c r="B111" s="25" t="s">
        <v>25</v>
      </c>
      <c r="C111" s="75">
        <f>'1993'!J112</f>
        <v>0</v>
      </c>
      <c r="D111" s="75">
        <f>'1994'!J112</f>
        <v>0</v>
      </c>
      <c r="E111" s="75">
        <f>'1995'!J112</f>
        <v>0</v>
      </c>
      <c r="F111" s="77">
        <f>'1996'!J112</f>
        <v>0</v>
      </c>
      <c r="G111" s="77">
        <f>'1997'!J112</f>
        <v>0</v>
      </c>
      <c r="H111" s="75">
        <f>'1998'!J112</f>
        <v>0</v>
      </c>
      <c r="I111" s="75">
        <f>'1999'!J112</f>
        <v>0</v>
      </c>
      <c r="J111" s="75">
        <f>'2000'!J112</f>
        <v>0</v>
      </c>
      <c r="K111" s="78">
        <f>'2001'!J112</f>
        <v>0</v>
      </c>
      <c r="L111" s="78">
        <f>'2002'!J112</f>
        <v>4313</v>
      </c>
      <c r="M111" s="78">
        <f>'2003'!J112</f>
        <v>0</v>
      </c>
      <c r="N111" s="78">
        <f>'2004'!J112</f>
        <v>0</v>
      </c>
      <c r="O111" s="78">
        <f>'2005'!J112</f>
        <v>0</v>
      </c>
      <c r="P111" s="78">
        <f>'2006'!J112</f>
        <v>0</v>
      </c>
      <c r="Q111" s="78">
        <f>'2007'!J112</f>
        <v>0</v>
      </c>
      <c r="R111" s="78">
        <f>'2008'!J112</f>
        <v>0</v>
      </c>
      <c r="S111" s="75">
        <f>'2009'!Q112</f>
        <v>0</v>
      </c>
      <c r="T111" s="75">
        <f>'2010'!Q112</f>
        <v>0</v>
      </c>
      <c r="U111" s="75">
        <f>'2011'!Q112</f>
        <v>0</v>
      </c>
      <c r="V111" s="75">
        <f>'2012'!Q112</f>
        <v>0</v>
      </c>
      <c r="W111" s="75">
        <f>'2013'!Q112</f>
        <v>0</v>
      </c>
      <c r="X111" s="75">
        <f>'2014'!Q112</f>
        <v>0</v>
      </c>
      <c r="Y111" s="75">
        <f>'2015'!Q112</f>
        <v>0</v>
      </c>
      <c r="Z111" s="75">
        <f>'2016'!Q112</f>
        <v>0</v>
      </c>
      <c r="AA111" s="75">
        <f>'2017'!Q112</f>
        <v>0</v>
      </c>
      <c r="AB111" s="75">
        <f>'2018'!Q112</f>
        <v>0</v>
      </c>
      <c r="AC111" s="75">
        <f>'2019'!Q112</f>
        <v>0</v>
      </c>
      <c r="AD111" s="75">
        <f>'2020'!Q112</f>
        <v>0</v>
      </c>
      <c r="AE111" s="75">
        <f>'2021'!T112</f>
        <v>0</v>
      </c>
      <c r="AF111" s="75">
        <f>'2022'!T112</f>
        <v>0</v>
      </c>
      <c r="AG111" s="79">
        <f>'2023'!T112</f>
        <v>0</v>
      </c>
    </row>
    <row r="112" spans="1:33" x14ac:dyDescent="0.25">
      <c r="A112" s="24" t="s">
        <v>181</v>
      </c>
      <c r="B112" s="25" t="s">
        <v>182</v>
      </c>
      <c r="C112" s="75">
        <f>'1993'!J113</f>
        <v>0</v>
      </c>
      <c r="D112" s="75">
        <f>'1994'!J113</f>
        <v>0</v>
      </c>
      <c r="E112" s="75">
        <f>'1995'!J113</f>
        <v>0</v>
      </c>
      <c r="F112" s="77">
        <f>'1996'!J113</f>
        <v>0</v>
      </c>
      <c r="G112" s="77">
        <f>'1997'!J113</f>
        <v>0</v>
      </c>
      <c r="H112" s="75">
        <f>'1998'!J113</f>
        <v>0</v>
      </c>
      <c r="I112" s="75">
        <f>'1999'!J113</f>
        <v>0</v>
      </c>
      <c r="J112" s="75">
        <f>'2000'!J113</f>
        <v>0</v>
      </c>
      <c r="K112" s="78">
        <f>'2001'!J113</f>
        <v>0</v>
      </c>
      <c r="L112" s="78">
        <f>'2002'!J113</f>
        <v>0</v>
      </c>
      <c r="M112" s="78">
        <f>'2003'!J113</f>
        <v>0</v>
      </c>
      <c r="N112" s="78">
        <f>'2004'!J113</f>
        <v>0</v>
      </c>
      <c r="O112" s="78">
        <f>'2005'!J113</f>
        <v>0</v>
      </c>
      <c r="P112" s="78">
        <f>'2006'!J113</f>
        <v>0</v>
      </c>
      <c r="Q112" s="78">
        <f>'2007'!J113</f>
        <v>0</v>
      </c>
      <c r="R112" s="78">
        <f>'2008'!J113</f>
        <v>0</v>
      </c>
      <c r="S112" s="75">
        <f>'2009'!Q113</f>
        <v>0</v>
      </c>
      <c r="T112" s="75">
        <f>'2010'!Q113</f>
        <v>0</v>
      </c>
      <c r="U112" s="75">
        <f>'2011'!Q113</f>
        <v>0</v>
      </c>
      <c r="V112" s="75">
        <f>'2012'!Q113</f>
        <v>0</v>
      </c>
      <c r="W112" s="75">
        <f>'2013'!Q113</f>
        <v>27979</v>
      </c>
      <c r="X112" s="75">
        <f>'2014'!Q113</f>
        <v>0</v>
      </c>
      <c r="Y112" s="75">
        <f>'2015'!Q113</f>
        <v>0</v>
      </c>
      <c r="Z112" s="75">
        <f>'2016'!Q113</f>
        <v>0</v>
      </c>
      <c r="AA112" s="75">
        <f>'2017'!Q113</f>
        <v>0</v>
      </c>
      <c r="AB112" s="75">
        <f>'2018'!Q113</f>
        <v>0</v>
      </c>
      <c r="AC112" s="75">
        <f>'2019'!Q113</f>
        <v>0</v>
      </c>
      <c r="AD112" s="75">
        <f>'2020'!Q113</f>
        <v>0</v>
      </c>
      <c r="AE112" s="75">
        <f>'2021'!T113</f>
        <v>0</v>
      </c>
      <c r="AF112" s="75">
        <f>'2022'!T113</f>
        <v>0</v>
      </c>
      <c r="AG112" s="79">
        <f>'2023'!T113</f>
        <v>0</v>
      </c>
    </row>
    <row r="113" spans="1:33" x14ac:dyDescent="0.25">
      <c r="A113" s="24" t="s">
        <v>183</v>
      </c>
      <c r="B113" s="25" t="s">
        <v>26</v>
      </c>
      <c r="C113" s="75">
        <f>'1993'!J114</f>
        <v>0</v>
      </c>
      <c r="D113" s="75">
        <f>'1994'!J114</f>
        <v>0</v>
      </c>
      <c r="E113" s="75">
        <f>'1995'!J114</f>
        <v>0</v>
      </c>
      <c r="F113" s="77">
        <f>'1996'!J114</f>
        <v>0</v>
      </c>
      <c r="G113" s="77">
        <f>'1997'!J114</f>
        <v>0</v>
      </c>
      <c r="H113" s="75">
        <f>'1998'!J114</f>
        <v>39084</v>
      </c>
      <c r="I113" s="75">
        <f>'1999'!J114</f>
        <v>0</v>
      </c>
      <c r="J113" s="75">
        <f>'2000'!J114</f>
        <v>0</v>
      </c>
      <c r="K113" s="78">
        <f>'2001'!J114</f>
        <v>0</v>
      </c>
      <c r="L113" s="78">
        <f>'2002'!J114</f>
        <v>0</v>
      </c>
      <c r="M113" s="78">
        <f>'2003'!J114</f>
        <v>0</v>
      </c>
      <c r="N113" s="78">
        <f>'2004'!J114</f>
        <v>0</v>
      </c>
      <c r="O113" s="78">
        <f>'2005'!J114</f>
        <v>0</v>
      </c>
      <c r="P113" s="78">
        <f>'2006'!J114</f>
        <v>0</v>
      </c>
      <c r="Q113" s="78">
        <f>'2007'!J114</f>
        <v>0</v>
      </c>
      <c r="R113" s="78">
        <f>'2008'!J114</f>
        <v>0</v>
      </c>
      <c r="S113" s="75">
        <f>'2009'!Q114</f>
        <v>0</v>
      </c>
      <c r="T113" s="75">
        <f>'2010'!Q114</f>
        <v>0</v>
      </c>
      <c r="U113" s="75">
        <f>'2011'!Q114</f>
        <v>0</v>
      </c>
      <c r="V113" s="75">
        <f>'2012'!Q114</f>
        <v>0</v>
      </c>
      <c r="W113" s="75">
        <f>'2013'!Q114</f>
        <v>0</v>
      </c>
      <c r="X113" s="75">
        <f>'2014'!Q114</f>
        <v>0</v>
      </c>
      <c r="Y113" s="75">
        <f>'2015'!Q114</f>
        <v>0</v>
      </c>
      <c r="Z113" s="75">
        <f>'2016'!Q114</f>
        <v>0</v>
      </c>
      <c r="AA113" s="75">
        <f>'2017'!Q114</f>
        <v>0</v>
      </c>
      <c r="AB113" s="75">
        <f>'2018'!Q114</f>
        <v>0</v>
      </c>
      <c r="AC113" s="75">
        <f>'2019'!Q114</f>
        <v>0</v>
      </c>
      <c r="AD113" s="75">
        <f>'2020'!Q114</f>
        <v>0</v>
      </c>
      <c r="AE113" s="75">
        <f>'2021'!T114</f>
        <v>0</v>
      </c>
      <c r="AF113" s="75">
        <f>'2022'!T114</f>
        <v>0</v>
      </c>
      <c r="AG113" s="79">
        <f>'2023'!T114</f>
        <v>0</v>
      </c>
    </row>
    <row r="114" spans="1:33" x14ac:dyDescent="0.25">
      <c r="A114" s="24" t="s">
        <v>514</v>
      </c>
      <c r="B114" s="25" t="s">
        <v>27</v>
      </c>
      <c r="C114" s="75">
        <f>'1993'!J115</f>
        <v>0</v>
      </c>
      <c r="D114" s="75">
        <f>'1994'!J115</f>
        <v>0</v>
      </c>
      <c r="E114" s="75">
        <f>'1995'!J115</f>
        <v>0</v>
      </c>
      <c r="F114" s="77">
        <f>'1996'!J115</f>
        <v>0</v>
      </c>
      <c r="G114" s="77">
        <f>'1997'!J115</f>
        <v>0</v>
      </c>
      <c r="H114" s="75">
        <f>'1998'!J115</f>
        <v>0</v>
      </c>
      <c r="I114" s="75">
        <f>'1999'!J115</f>
        <v>0</v>
      </c>
      <c r="J114" s="75">
        <f>'2000'!J115</f>
        <v>0</v>
      </c>
      <c r="K114" s="78">
        <f>'2001'!J115</f>
        <v>0</v>
      </c>
      <c r="L114" s="78">
        <f>'2002'!J115</f>
        <v>0</v>
      </c>
      <c r="M114" s="78">
        <f>'2003'!J115</f>
        <v>0</v>
      </c>
      <c r="N114" s="78">
        <f>'2004'!J115</f>
        <v>0</v>
      </c>
      <c r="O114" s="78">
        <f>'2005'!J115</f>
        <v>0</v>
      </c>
      <c r="P114" s="78">
        <f>'2006'!J115</f>
        <v>0</v>
      </c>
      <c r="Q114" s="78">
        <f>'2007'!J115</f>
        <v>13115137</v>
      </c>
      <c r="R114" s="78">
        <f>'2008'!J115</f>
        <v>0</v>
      </c>
      <c r="S114" s="75">
        <f>'2009'!Q115</f>
        <v>0</v>
      </c>
      <c r="T114" s="75">
        <f>'2010'!Q115</f>
        <v>0</v>
      </c>
      <c r="U114" s="75">
        <f>'2011'!Q115</f>
        <v>0</v>
      </c>
      <c r="V114" s="75">
        <f>'2012'!Q115</f>
        <v>0</v>
      </c>
      <c r="W114" s="75">
        <f>'2013'!Q115</f>
        <v>0</v>
      </c>
      <c r="X114" s="75">
        <f>'2014'!Q115</f>
        <v>0</v>
      </c>
      <c r="Y114" s="75">
        <f>'2015'!Q115</f>
        <v>0</v>
      </c>
      <c r="Z114" s="75">
        <f>'2016'!Q115</f>
        <v>0</v>
      </c>
      <c r="AA114" s="75">
        <f>'2017'!Q115</f>
        <v>0</v>
      </c>
      <c r="AB114" s="75">
        <f>'2018'!Q115</f>
        <v>0</v>
      </c>
      <c r="AC114" s="75">
        <f>'2019'!Q115</f>
        <v>0</v>
      </c>
      <c r="AD114" s="75">
        <f>'2020'!Q115</f>
        <v>0</v>
      </c>
      <c r="AE114" s="75">
        <f>'2021'!T115</f>
        <v>0</v>
      </c>
      <c r="AF114" s="75">
        <f>'2022'!T115</f>
        <v>0</v>
      </c>
      <c r="AG114" s="79">
        <f>'2023'!T115</f>
        <v>0</v>
      </c>
    </row>
    <row r="115" spans="1:33" x14ac:dyDescent="0.25">
      <c r="A115" s="24" t="s">
        <v>185</v>
      </c>
      <c r="B115" s="25" t="s">
        <v>27</v>
      </c>
      <c r="C115" s="75">
        <f>'1993'!J116</f>
        <v>0</v>
      </c>
      <c r="D115" s="75">
        <f>'1994'!J116</f>
        <v>0</v>
      </c>
      <c r="E115" s="75">
        <f>'1995'!J116</f>
        <v>0</v>
      </c>
      <c r="F115" s="77">
        <f>'1996'!J116</f>
        <v>0</v>
      </c>
      <c r="G115" s="77">
        <f>'1997'!J116</f>
        <v>0</v>
      </c>
      <c r="H115" s="75">
        <f>'1998'!J116</f>
        <v>0</v>
      </c>
      <c r="I115" s="75">
        <f>'1999'!J116</f>
        <v>0</v>
      </c>
      <c r="J115" s="75">
        <f>'2000'!J116</f>
        <v>0</v>
      </c>
      <c r="K115" s="78">
        <f>'2001'!J116</f>
        <v>0</v>
      </c>
      <c r="L115" s="78">
        <f>'2002'!J116</f>
        <v>0</v>
      </c>
      <c r="M115" s="78">
        <f>'2003'!J116</f>
        <v>0</v>
      </c>
      <c r="N115" s="78">
        <f>'2004'!J116</f>
        <v>0</v>
      </c>
      <c r="O115" s="78">
        <f>'2005'!J116</f>
        <v>0</v>
      </c>
      <c r="P115" s="78">
        <f>'2006'!J116</f>
        <v>0</v>
      </c>
      <c r="Q115" s="78">
        <f>'2007'!J116</f>
        <v>0</v>
      </c>
      <c r="R115" s="78">
        <f>'2008'!J116</f>
        <v>0</v>
      </c>
      <c r="S115" s="75">
        <f>'2009'!Q116</f>
        <v>0</v>
      </c>
      <c r="T115" s="75">
        <f>'2010'!Q116</f>
        <v>0</v>
      </c>
      <c r="U115" s="75">
        <f>'2011'!Q116</f>
        <v>0</v>
      </c>
      <c r="V115" s="75">
        <f>'2012'!Q116</f>
        <v>0</v>
      </c>
      <c r="W115" s="75">
        <f>'2013'!Q116</f>
        <v>0</v>
      </c>
      <c r="X115" s="75">
        <f>'2014'!Q116</f>
        <v>0</v>
      </c>
      <c r="Y115" s="75">
        <f>'2015'!Q116</f>
        <v>0</v>
      </c>
      <c r="Z115" s="75">
        <f>'2016'!Q116</f>
        <v>0</v>
      </c>
      <c r="AA115" s="75">
        <f>'2017'!Q116</f>
        <v>0</v>
      </c>
      <c r="AB115" s="75">
        <f>'2018'!Q116</f>
        <v>0</v>
      </c>
      <c r="AC115" s="75">
        <f>'2019'!Q116</f>
        <v>0</v>
      </c>
      <c r="AD115" s="75">
        <f>'2020'!Q116</f>
        <v>0</v>
      </c>
      <c r="AE115" s="75">
        <f>'2021'!T116</f>
        <v>0</v>
      </c>
      <c r="AF115" s="75">
        <f>'2022'!T116</f>
        <v>0</v>
      </c>
      <c r="AG115" s="79">
        <f>'2023'!T116</f>
        <v>0</v>
      </c>
    </row>
    <row r="116" spans="1:33" x14ac:dyDescent="0.25">
      <c r="A116" s="24" t="s">
        <v>186</v>
      </c>
      <c r="B116" s="25" t="s">
        <v>28</v>
      </c>
      <c r="C116" s="75">
        <f>'1993'!J117</f>
        <v>0</v>
      </c>
      <c r="D116" s="75">
        <f>'1994'!J117</f>
        <v>0</v>
      </c>
      <c r="E116" s="75">
        <f>'1995'!J117</f>
        <v>0</v>
      </c>
      <c r="F116" s="77">
        <f>'1996'!J117</f>
        <v>0</v>
      </c>
      <c r="G116" s="77">
        <f>'1997'!J117</f>
        <v>0</v>
      </c>
      <c r="H116" s="75">
        <f>'1998'!J117</f>
        <v>0</v>
      </c>
      <c r="I116" s="75">
        <f>'1999'!J117</f>
        <v>0</v>
      </c>
      <c r="J116" s="75">
        <f>'2000'!J117</f>
        <v>0</v>
      </c>
      <c r="K116" s="78">
        <f>'2001'!J117</f>
        <v>0</v>
      </c>
      <c r="L116" s="78">
        <f>'2002'!J117</f>
        <v>0</v>
      </c>
      <c r="M116" s="78">
        <f>'2003'!J117</f>
        <v>0</v>
      </c>
      <c r="N116" s="78">
        <f>'2004'!J117</f>
        <v>0</v>
      </c>
      <c r="O116" s="78">
        <f>'2005'!J117</f>
        <v>0</v>
      </c>
      <c r="P116" s="78">
        <f>'2006'!J117</f>
        <v>0</v>
      </c>
      <c r="Q116" s="78">
        <f>'2007'!J117</f>
        <v>0</v>
      </c>
      <c r="R116" s="78">
        <f>'2008'!J117</f>
        <v>0</v>
      </c>
      <c r="S116" s="75">
        <f>'2009'!Q117</f>
        <v>0</v>
      </c>
      <c r="T116" s="75">
        <f>'2010'!Q117</f>
        <v>0</v>
      </c>
      <c r="U116" s="75">
        <f>'2011'!Q117</f>
        <v>0</v>
      </c>
      <c r="V116" s="75">
        <f>'2012'!Q117</f>
        <v>0</v>
      </c>
      <c r="W116" s="75">
        <f>'2013'!Q117</f>
        <v>0</v>
      </c>
      <c r="X116" s="75">
        <f>'2014'!Q117</f>
        <v>0</v>
      </c>
      <c r="Y116" s="75">
        <f>'2015'!Q117</f>
        <v>0</v>
      </c>
      <c r="Z116" s="75">
        <f>'2016'!Q117</f>
        <v>0</v>
      </c>
      <c r="AA116" s="75">
        <f>'2017'!Q117</f>
        <v>0</v>
      </c>
      <c r="AB116" s="75">
        <f>'2018'!Q117</f>
        <v>0</v>
      </c>
      <c r="AC116" s="75">
        <f>'2019'!Q117</f>
        <v>0</v>
      </c>
      <c r="AD116" s="75">
        <f>'2020'!Q117</f>
        <v>0</v>
      </c>
      <c r="AE116" s="75">
        <f>'2021'!T117</f>
        <v>0</v>
      </c>
      <c r="AF116" s="75">
        <f>'2022'!T117</f>
        <v>0</v>
      </c>
      <c r="AG116" s="79">
        <f>'2023'!T117</f>
        <v>0</v>
      </c>
    </row>
    <row r="117" spans="1:33" x14ac:dyDescent="0.25">
      <c r="A117" s="24" t="s">
        <v>187</v>
      </c>
      <c r="B117" s="25" t="s">
        <v>28</v>
      </c>
      <c r="C117" s="75">
        <f>'1993'!J118</f>
        <v>0</v>
      </c>
      <c r="D117" s="75">
        <f>'1994'!J118</f>
        <v>0</v>
      </c>
      <c r="E117" s="75">
        <f>'1995'!J118</f>
        <v>0</v>
      </c>
      <c r="F117" s="77">
        <f>'1996'!J118</f>
        <v>0</v>
      </c>
      <c r="G117" s="77">
        <f>'1997'!J118</f>
        <v>0</v>
      </c>
      <c r="H117" s="75">
        <f>'1998'!J118</f>
        <v>0</v>
      </c>
      <c r="I117" s="75">
        <f>'1999'!J118</f>
        <v>0</v>
      </c>
      <c r="J117" s="75">
        <f>'2000'!J118</f>
        <v>0</v>
      </c>
      <c r="K117" s="78">
        <f>'2001'!J118</f>
        <v>0</v>
      </c>
      <c r="L117" s="78">
        <f>'2002'!J118</f>
        <v>1289000</v>
      </c>
      <c r="M117" s="78">
        <f>'2003'!J118</f>
        <v>0</v>
      </c>
      <c r="N117" s="78">
        <f>'2004'!J118</f>
        <v>561300</v>
      </c>
      <c r="O117" s="78">
        <f>'2005'!J118</f>
        <v>0</v>
      </c>
      <c r="P117" s="78">
        <f>'2006'!J118</f>
        <v>0</v>
      </c>
      <c r="Q117" s="78">
        <f>'2007'!J118</f>
        <v>0</v>
      </c>
      <c r="R117" s="78">
        <f>'2008'!J118</f>
        <v>0</v>
      </c>
      <c r="S117" s="75">
        <f>'2009'!Q118</f>
        <v>0</v>
      </c>
      <c r="T117" s="75">
        <f>'2010'!Q118</f>
        <v>2500</v>
      </c>
      <c r="U117" s="75">
        <f>'2011'!Q118</f>
        <v>2500</v>
      </c>
      <c r="V117" s="75">
        <f>'2012'!Q118</f>
        <v>0</v>
      </c>
      <c r="W117" s="75">
        <f>'2013'!Q118</f>
        <v>0</v>
      </c>
      <c r="X117" s="75">
        <f>'2014'!Q118</f>
        <v>0</v>
      </c>
      <c r="Y117" s="75">
        <f>'2015'!Q118</f>
        <v>0</v>
      </c>
      <c r="Z117" s="75">
        <f>'2016'!Q118</f>
        <v>5000</v>
      </c>
      <c r="AA117" s="75">
        <f>'2017'!Q118</f>
        <v>0</v>
      </c>
      <c r="AB117" s="75">
        <f>'2018'!Q118</f>
        <v>2500</v>
      </c>
      <c r="AC117" s="75">
        <f>'2019'!Q118</f>
        <v>2500</v>
      </c>
      <c r="AD117" s="75">
        <f>'2020'!Q118</f>
        <v>0</v>
      </c>
      <c r="AE117" s="75">
        <f>'2021'!T118</f>
        <v>0</v>
      </c>
      <c r="AF117" s="75">
        <f>'2022'!T118</f>
        <v>0</v>
      </c>
      <c r="AG117" s="79">
        <f>'2023'!T118</f>
        <v>5000</v>
      </c>
    </row>
    <row r="118" spans="1:33" x14ac:dyDescent="0.25">
      <c r="A118" s="24" t="s">
        <v>188</v>
      </c>
      <c r="B118" s="25" t="s">
        <v>28</v>
      </c>
      <c r="C118" s="75">
        <f>'1993'!J119</f>
        <v>0</v>
      </c>
      <c r="D118" s="75">
        <f>'1994'!J119</f>
        <v>0</v>
      </c>
      <c r="E118" s="75">
        <f>'1995'!J119</f>
        <v>0</v>
      </c>
      <c r="F118" s="77">
        <f>'1996'!J119</f>
        <v>0</v>
      </c>
      <c r="G118" s="77">
        <f>'1997'!J119</f>
        <v>0</v>
      </c>
      <c r="H118" s="75">
        <f>'1998'!J119</f>
        <v>0</v>
      </c>
      <c r="I118" s="75">
        <f>'1999'!J119</f>
        <v>0</v>
      </c>
      <c r="J118" s="75">
        <f>'2000'!J119</f>
        <v>28638</v>
      </c>
      <c r="K118" s="78">
        <f>'2001'!J119</f>
        <v>0</v>
      </c>
      <c r="L118" s="78">
        <f>'2002'!J119</f>
        <v>0</v>
      </c>
      <c r="M118" s="78">
        <f>'2003'!J119</f>
        <v>0</v>
      </c>
      <c r="N118" s="78">
        <f>'2004'!J119</f>
        <v>0</v>
      </c>
      <c r="O118" s="78">
        <f>'2005'!J119</f>
        <v>0</v>
      </c>
      <c r="P118" s="78">
        <f>'2006'!J119</f>
        <v>0</v>
      </c>
      <c r="Q118" s="78">
        <f>'2007'!J119</f>
        <v>0</v>
      </c>
      <c r="R118" s="78">
        <f>'2008'!J119</f>
        <v>0</v>
      </c>
      <c r="S118" s="75">
        <f>'2009'!Q119</f>
        <v>0</v>
      </c>
      <c r="T118" s="75">
        <f>'2010'!Q119</f>
        <v>0</v>
      </c>
      <c r="U118" s="75">
        <f>'2011'!Q119</f>
        <v>0</v>
      </c>
      <c r="V118" s="75">
        <f>'2012'!Q119</f>
        <v>0</v>
      </c>
      <c r="W118" s="75">
        <f>'2013'!Q119</f>
        <v>0</v>
      </c>
      <c r="X118" s="75">
        <f>'2014'!Q119</f>
        <v>0</v>
      </c>
      <c r="Y118" s="75">
        <f>'2015'!Q119</f>
        <v>0</v>
      </c>
      <c r="Z118" s="75">
        <f>'2016'!Q119</f>
        <v>0</v>
      </c>
      <c r="AA118" s="75">
        <f>'2017'!Q119</f>
        <v>0</v>
      </c>
      <c r="AB118" s="75">
        <f>'2018'!Q119</f>
        <v>0</v>
      </c>
      <c r="AC118" s="75">
        <f>'2019'!Q119</f>
        <v>0</v>
      </c>
      <c r="AD118" s="75">
        <f>'2020'!Q119</f>
        <v>0</v>
      </c>
      <c r="AE118" s="75">
        <f>'2021'!T119</f>
        <v>0</v>
      </c>
      <c r="AF118" s="75">
        <f>'2022'!T119</f>
        <v>0</v>
      </c>
      <c r="AG118" s="79">
        <f>'2023'!T119</f>
        <v>0</v>
      </c>
    </row>
    <row r="119" spans="1:33" x14ac:dyDescent="0.25">
      <c r="A119" s="24" t="s">
        <v>189</v>
      </c>
      <c r="B119" s="25" t="s">
        <v>29</v>
      </c>
      <c r="C119" s="75">
        <f>'1993'!J120</f>
        <v>0</v>
      </c>
      <c r="D119" s="75">
        <f>'1994'!J120</f>
        <v>0</v>
      </c>
      <c r="E119" s="75">
        <f>'1995'!J120</f>
        <v>0</v>
      </c>
      <c r="F119" s="77">
        <f>'1996'!J120</f>
        <v>0</v>
      </c>
      <c r="G119" s="77">
        <f>'1997'!J120</f>
        <v>0</v>
      </c>
      <c r="H119" s="75">
        <f>'1998'!J120</f>
        <v>0</v>
      </c>
      <c r="I119" s="75">
        <f>'1999'!J120</f>
        <v>0</v>
      </c>
      <c r="J119" s="75">
        <f>'2000'!J120</f>
        <v>0</v>
      </c>
      <c r="K119" s="78">
        <f>'2001'!J120</f>
        <v>0</v>
      </c>
      <c r="L119" s="78">
        <f>'2002'!J120</f>
        <v>0</v>
      </c>
      <c r="M119" s="78">
        <f>'2003'!J120</f>
        <v>0</v>
      </c>
      <c r="N119" s="78">
        <f>'2004'!J120</f>
        <v>0</v>
      </c>
      <c r="O119" s="78">
        <f>'2005'!J120</f>
        <v>0</v>
      </c>
      <c r="P119" s="78">
        <f>'2006'!J120</f>
        <v>0</v>
      </c>
      <c r="Q119" s="78">
        <f>'2007'!J120</f>
        <v>0</v>
      </c>
      <c r="R119" s="78">
        <f>'2008'!J120</f>
        <v>0</v>
      </c>
      <c r="S119" s="75">
        <f>'2009'!Q120</f>
        <v>0</v>
      </c>
      <c r="T119" s="75">
        <f>'2010'!Q120</f>
        <v>0</v>
      </c>
      <c r="U119" s="75">
        <f>'2011'!Q120</f>
        <v>0</v>
      </c>
      <c r="V119" s="75">
        <f>'2012'!Q120</f>
        <v>0</v>
      </c>
      <c r="W119" s="75">
        <f>'2013'!Q120</f>
        <v>0</v>
      </c>
      <c r="X119" s="75">
        <f>'2014'!Q120</f>
        <v>0</v>
      </c>
      <c r="Y119" s="75">
        <f>'2015'!Q120</f>
        <v>0</v>
      </c>
      <c r="Z119" s="75">
        <f>'2016'!Q120</f>
        <v>0</v>
      </c>
      <c r="AA119" s="75">
        <f>'2017'!Q120</f>
        <v>0</v>
      </c>
      <c r="AB119" s="75">
        <f>'2018'!Q120</f>
        <v>0</v>
      </c>
      <c r="AC119" s="75">
        <f>'2019'!Q120</f>
        <v>0</v>
      </c>
      <c r="AD119" s="75">
        <f>'2020'!Q120</f>
        <v>0</v>
      </c>
      <c r="AE119" s="75">
        <f>'2021'!T120</f>
        <v>0</v>
      </c>
      <c r="AF119" s="75">
        <f>'2022'!T120</f>
        <v>0</v>
      </c>
      <c r="AG119" s="79">
        <f>'2023'!T120</f>
        <v>0</v>
      </c>
    </row>
    <row r="120" spans="1:33" x14ac:dyDescent="0.25">
      <c r="A120" s="24" t="s">
        <v>190</v>
      </c>
      <c r="B120" s="25" t="s">
        <v>29</v>
      </c>
      <c r="C120" s="75">
        <f>'1993'!J121</f>
        <v>5850</v>
      </c>
      <c r="D120" s="75">
        <f>'1994'!J121</f>
        <v>15050</v>
      </c>
      <c r="E120" s="75">
        <f>'1995'!J121</f>
        <v>7696</v>
      </c>
      <c r="F120" s="77">
        <f>'1996'!J121</f>
        <v>12197</v>
      </c>
      <c r="G120" s="77">
        <f>'1997'!J121</f>
        <v>5042</v>
      </c>
      <c r="H120" s="75">
        <f>'1998'!J121</f>
        <v>0</v>
      </c>
      <c r="I120" s="75">
        <f>'1999'!J121</f>
        <v>0</v>
      </c>
      <c r="J120" s="75">
        <f>'2000'!J121</f>
        <v>0</v>
      </c>
      <c r="K120" s="78">
        <f>'2001'!J121</f>
        <v>0</v>
      </c>
      <c r="L120" s="78">
        <f>'2002'!J121</f>
        <v>0</v>
      </c>
      <c r="M120" s="78">
        <f>'2003'!J121</f>
        <v>0</v>
      </c>
      <c r="N120" s="78">
        <f>'2004'!J121</f>
        <v>0</v>
      </c>
      <c r="O120" s="78">
        <f>'2005'!J121</f>
        <v>0</v>
      </c>
      <c r="P120" s="78">
        <f>'2006'!J121</f>
        <v>0</v>
      </c>
      <c r="Q120" s="78">
        <f>'2007'!J121</f>
        <v>0</v>
      </c>
      <c r="R120" s="78">
        <f>'2008'!J121</f>
        <v>0</v>
      </c>
      <c r="S120" s="75">
        <f>'2009'!Q121</f>
        <v>0</v>
      </c>
      <c r="T120" s="75">
        <f>'2010'!Q121</f>
        <v>0</v>
      </c>
      <c r="U120" s="75">
        <f>'2011'!Q121</f>
        <v>381075</v>
      </c>
      <c r="V120" s="75">
        <f>'2012'!Q121</f>
        <v>24100</v>
      </c>
      <c r="W120" s="75">
        <f>'2013'!Q121</f>
        <v>4400</v>
      </c>
      <c r="X120" s="75">
        <f>'2014'!Q121</f>
        <v>1500</v>
      </c>
      <c r="Y120" s="75">
        <f>'2015'!Q121</f>
        <v>0</v>
      </c>
      <c r="Z120" s="75">
        <f>'2016'!Q121</f>
        <v>0</v>
      </c>
      <c r="AA120" s="75">
        <f>'2017'!Q121</f>
        <v>0</v>
      </c>
      <c r="AB120" s="75">
        <f>'2018'!Q121</f>
        <v>0</v>
      </c>
      <c r="AC120" s="75">
        <f>'2019'!Q121</f>
        <v>0</v>
      </c>
      <c r="AD120" s="75">
        <f>'2020'!Q121</f>
        <v>0</v>
      </c>
      <c r="AE120" s="75">
        <f>'2021'!T121</f>
        <v>0</v>
      </c>
      <c r="AF120" s="75">
        <f>'2022'!T121</f>
        <v>0</v>
      </c>
      <c r="AG120" s="79">
        <f>'2023'!T121</f>
        <v>0</v>
      </c>
    </row>
    <row r="121" spans="1:33" x14ac:dyDescent="0.25">
      <c r="A121" s="24" t="s">
        <v>191</v>
      </c>
      <c r="B121" s="25" t="s">
        <v>29</v>
      </c>
      <c r="C121" s="75">
        <f>'1993'!J122</f>
        <v>0</v>
      </c>
      <c r="D121" s="75">
        <f>'1994'!J122</f>
        <v>0</v>
      </c>
      <c r="E121" s="75">
        <f>'1995'!J122</f>
        <v>0</v>
      </c>
      <c r="F121" s="77">
        <f>'1996'!J122</f>
        <v>0</v>
      </c>
      <c r="G121" s="77">
        <f>'1997'!J122</f>
        <v>0</v>
      </c>
      <c r="H121" s="75">
        <f>'1998'!J122</f>
        <v>0</v>
      </c>
      <c r="I121" s="75">
        <f>'1999'!J122</f>
        <v>0</v>
      </c>
      <c r="J121" s="75">
        <f>'2000'!J122</f>
        <v>0</v>
      </c>
      <c r="K121" s="78">
        <f>'2001'!J122</f>
        <v>0</v>
      </c>
      <c r="L121" s="78">
        <f>'2002'!J122</f>
        <v>0</v>
      </c>
      <c r="M121" s="78">
        <f>'2003'!J122</f>
        <v>0</v>
      </c>
      <c r="N121" s="78">
        <f>'2004'!J122</f>
        <v>0</v>
      </c>
      <c r="O121" s="78">
        <f>'2005'!J122</f>
        <v>0</v>
      </c>
      <c r="P121" s="78">
        <f>'2006'!J122</f>
        <v>0</v>
      </c>
      <c r="Q121" s="78">
        <f>'2007'!J122</f>
        <v>0</v>
      </c>
      <c r="R121" s="78">
        <f>'2008'!J122</f>
        <v>0</v>
      </c>
      <c r="S121" s="75">
        <f>'2009'!Q122</f>
        <v>0</v>
      </c>
      <c r="T121" s="75">
        <f>'2010'!Q122</f>
        <v>0</v>
      </c>
      <c r="U121" s="75">
        <f>'2011'!Q122</f>
        <v>0</v>
      </c>
      <c r="V121" s="75">
        <f>'2012'!Q122</f>
        <v>0</v>
      </c>
      <c r="W121" s="75">
        <f>'2013'!Q122</f>
        <v>0</v>
      </c>
      <c r="X121" s="75">
        <f>'2014'!Q122</f>
        <v>0</v>
      </c>
      <c r="Y121" s="75">
        <f>'2015'!Q122</f>
        <v>0</v>
      </c>
      <c r="Z121" s="75">
        <f>'2016'!Q122</f>
        <v>0</v>
      </c>
      <c r="AA121" s="75">
        <f>'2017'!Q122</f>
        <v>0</v>
      </c>
      <c r="AB121" s="75">
        <f>'2018'!Q122</f>
        <v>0</v>
      </c>
      <c r="AC121" s="75">
        <f>'2019'!Q122</f>
        <v>0</v>
      </c>
      <c r="AD121" s="75">
        <f>'2020'!Q122</f>
        <v>0</v>
      </c>
      <c r="AE121" s="75">
        <f>'2021'!T122</f>
        <v>0</v>
      </c>
      <c r="AF121" s="75">
        <f>'2022'!T122</f>
        <v>0</v>
      </c>
      <c r="AG121" s="79">
        <f>'2023'!T122</f>
        <v>0</v>
      </c>
    </row>
    <row r="122" spans="1:33" x14ac:dyDescent="0.25">
      <c r="A122" s="24" t="s">
        <v>192</v>
      </c>
      <c r="B122" s="25" t="s">
        <v>30</v>
      </c>
      <c r="C122" s="75">
        <f>'1993'!J123</f>
        <v>0</v>
      </c>
      <c r="D122" s="75">
        <f>'1994'!J123</f>
        <v>0</v>
      </c>
      <c r="E122" s="75">
        <f>'1995'!J123</f>
        <v>0</v>
      </c>
      <c r="F122" s="77">
        <f>'1996'!J123</f>
        <v>0</v>
      </c>
      <c r="G122" s="77">
        <f>'1997'!J123</f>
        <v>0</v>
      </c>
      <c r="H122" s="75">
        <f>'1998'!J123</f>
        <v>0</v>
      </c>
      <c r="I122" s="75">
        <f>'1999'!J123</f>
        <v>0</v>
      </c>
      <c r="J122" s="75">
        <f>'2000'!J123</f>
        <v>0</v>
      </c>
      <c r="K122" s="78">
        <f>'2001'!J123</f>
        <v>0</v>
      </c>
      <c r="L122" s="78">
        <f>'2002'!J123</f>
        <v>0</v>
      </c>
      <c r="M122" s="78">
        <f>'2003'!J123</f>
        <v>0</v>
      </c>
      <c r="N122" s="78">
        <f>'2004'!J123</f>
        <v>0</v>
      </c>
      <c r="O122" s="78">
        <f>'2005'!J123</f>
        <v>0</v>
      </c>
      <c r="P122" s="78">
        <f>'2006'!J123</f>
        <v>0</v>
      </c>
      <c r="Q122" s="78">
        <f>'2007'!J123</f>
        <v>152336</v>
      </c>
      <c r="R122" s="78">
        <f>'2008'!J123</f>
        <v>0</v>
      </c>
      <c r="S122" s="75">
        <f>'2009'!Q123</f>
        <v>0</v>
      </c>
      <c r="T122" s="75">
        <f>'2010'!Q123</f>
        <v>0</v>
      </c>
      <c r="U122" s="75">
        <f>'2011'!Q123</f>
        <v>0</v>
      </c>
      <c r="V122" s="75">
        <f>'2012'!Q123</f>
        <v>0</v>
      </c>
      <c r="W122" s="75">
        <f>'2013'!Q123</f>
        <v>0</v>
      </c>
      <c r="X122" s="75">
        <f>'2014'!Q123</f>
        <v>0</v>
      </c>
      <c r="Y122" s="75">
        <f>'2015'!Q123</f>
        <v>0</v>
      </c>
      <c r="Z122" s="75">
        <f>'2016'!Q123</f>
        <v>0</v>
      </c>
      <c r="AA122" s="75">
        <f>'2017'!Q123</f>
        <v>0</v>
      </c>
      <c r="AB122" s="75">
        <f>'2018'!Q123</f>
        <v>0</v>
      </c>
      <c r="AC122" s="75">
        <f>'2019'!Q123</f>
        <v>0</v>
      </c>
      <c r="AD122" s="75">
        <f>'2020'!Q123</f>
        <v>0</v>
      </c>
      <c r="AE122" s="75">
        <f>'2021'!T123</f>
        <v>5199</v>
      </c>
      <c r="AF122" s="75">
        <f>'2022'!T123</f>
        <v>31371</v>
      </c>
      <c r="AG122" s="79">
        <f>'2023'!T123</f>
        <v>1733</v>
      </c>
    </row>
    <row r="123" spans="1:33" x14ac:dyDescent="0.25">
      <c r="A123" s="60" t="s">
        <v>533</v>
      </c>
      <c r="B123" s="25" t="s">
        <v>30</v>
      </c>
      <c r="C123" s="75">
        <f>'1993'!J124</f>
        <v>0</v>
      </c>
      <c r="D123" s="75">
        <f>'1994'!J124</f>
        <v>0</v>
      </c>
      <c r="E123" s="75">
        <f>'1995'!J124</f>
        <v>0</v>
      </c>
      <c r="F123" s="77">
        <f>'1996'!J124</f>
        <v>0</v>
      </c>
      <c r="G123" s="77">
        <f>'1997'!J124</f>
        <v>0</v>
      </c>
      <c r="H123" s="75">
        <f>'1998'!J124</f>
        <v>0</v>
      </c>
      <c r="I123" s="75">
        <f>'1999'!J124</f>
        <v>0</v>
      </c>
      <c r="J123" s="75">
        <f>'2000'!J124</f>
        <v>0</v>
      </c>
      <c r="K123" s="78">
        <f>'2001'!J124</f>
        <v>0</v>
      </c>
      <c r="L123" s="78">
        <f>'2002'!J124</f>
        <v>0</v>
      </c>
      <c r="M123" s="78">
        <f>'2003'!J124</f>
        <v>0</v>
      </c>
      <c r="N123" s="78">
        <f>'2004'!J124</f>
        <v>0</v>
      </c>
      <c r="O123" s="78">
        <f>'2005'!J124</f>
        <v>0</v>
      </c>
      <c r="P123" s="78">
        <f>'2006'!J124</f>
        <v>0</v>
      </c>
      <c r="Q123" s="78">
        <f>'2007'!J124</f>
        <v>0</v>
      </c>
      <c r="R123" s="78">
        <f>'2008'!J124</f>
        <v>0</v>
      </c>
      <c r="S123" s="75">
        <f>'2009'!Q124</f>
        <v>0</v>
      </c>
      <c r="T123" s="75">
        <f>'2010'!Q124</f>
        <v>200018</v>
      </c>
      <c r="U123" s="75">
        <f>'2011'!Q124</f>
        <v>110344</v>
      </c>
      <c r="V123" s="75">
        <f>'2012'!Q124</f>
        <v>0</v>
      </c>
      <c r="W123" s="75">
        <f>'2013'!Q124</f>
        <v>0</v>
      </c>
      <c r="X123" s="75">
        <f>'2014'!Q124</f>
        <v>0</v>
      </c>
      <c r="Y123" s="75">
        <f>'2015'!Q124</f>
        <v>0</v>
      </c>
      <c r="Z123" s="75">
        <f>'2016'!Q124</f>
        <v>0</v>
      </c>
      <c r="AA123" s="75">
        <f>'2017'!Q124</f>
        <v>0</v>
      </c>
      <c r="AB123" s="75">
        <f>'2018'!Q124</f>
        <v>0</v>
      </c>
      <c r="AC123" s="75">
        <f>'2019'!Q124</f>
        <v>0</v>
      </c>
      <c r="AD123" s="75">
        <f>'2020'!Q124</f>
        <v>0</v>
      </c>
      <c r="AE123" s="75">
        <f>'2021'!T124</f>
        <v>0</v>
      </c>
      <c r="AF123" s="75">
        <f>'2022'!T124</f>
        <v>0</v>
      </c>
      <c r="AG123" s="79">
        <f>'2023'!T124</f>
        <v>0</v>
      </c>
    </row>
    <row r="124" spans="1:33" x14ac:dyDescent="0.25">
      <c r="A124" s="24" t="s">
        <v>194</v>
      </c>
      <c r="B124" s="25" t="s">
        <v>31</v>
      </c>
      <c r="C124" s="75">
        <f>'1993'!J125</f>
        <v>0</v>
      </c>
      <c r="D124" s="75">
        <f>'1994'!J125</f>
        <v>74997</v>
      </c>
      <c r="E124" s="75">
        <f>'1995'!J125</f>
        <v>171108</v>
      </c>
      <c r="F124" s="77">
        <f>'1996'!J125</f>
        <v>0</v>
      </c>
      <c r="G124" s="77">
        <f>'1997'!J125</f>
        <v>0</v>
      </c>
      <c r="H124" s="75">
        <f>'1998'!J125</f>
        <v>0</v>
      </c>
      <c r="I124" s="75">
        <f>'1999'!J125</f>
        <v>0</v>
      </c>
      <c r="J124" s="75">
        <f>'2000'!J125</f>
        <v>0</v>
      </c>
      <c r="K124" s="78">
        <f>'2001'!J125</f>
        <v>13160</v>
      </c>
      <c r="L124" s="78">
        <f>'2002'!J125</f>
        <v>580745</v>
      </c>
      <c r="M124" s="78">
        <f>'2003'!J125</f>
        <v>31846</v>
      </c>
      <c r="N124" s="78">
        <f>'2004'!J125</f>
        <v>62552</v>
      </c>
      <c r="O124" s="78">
        <f>'2005'!J125</f>
        <v>629314</v>
      </c>
      <c r="P124" s="78">
        <f>'2006'!J125</f>
        <v>226219</v>
      </c>
      <c r="Q124" s="78">
        <f>'2007'!J125</f>
        <v>303474</v>
      </c>
      <c r="R124" s="78">
        <f>'2008'!J125</f>
        <v>382790</v>
      </c>
      <c r="S124" s="75">
        <f>'2009'!Q125</f>
        <v>16425</v>
      </c>
      <c r="T124" s="75">
        <f>'2010'!Q125</f>
        <v>13550</v>
      </c>
      <c r="U124" s="75">
        <f>'2011'!Q125</f>
        <v>24536</v>
      </c>
      <c r="V124" s="75">
        <f>'2012'!Q125</f>
        <v>0</v>
      </c>
      <c r="W124" s="75">
        <f>'2013'!Q125</f>
        <v>-1130</v>
      </c>
      <c r="X124" s="75">
        <f>'2014'!Q125</f>
        <v>28689</v>
      </c>
      <c r="Y124" s="75">
        <f>'2015'!Q125</f>
        <v>19431</v>
      </c>
      <c r="Z124" s="75">
        <f>'2016'!Q125</f>
        <v>178074</v>
      </c>
      <c r="AA124" s="75">
        <f>'2017'!Q125</f>
        <v>129074</v>
      </c>
      <c r="AB124" s="75">
        <f>'2018'!Q125</f>
        <v>310521</v>
      </c>
      <c r="AC124" s="75">
        <f>'2019'!Q125</f>
        <v>185080</v>
      </c>
      <c r="AD124" s="75">
        <f>'2020'!Q125</f>
        <v>109105</v>
      </c>
      <c r="AE124" s="75">
        <f>'2021'!T125</f>
        <v>122724</v>
      </c>
      <c r="AF124" s="75">
        <f>'2022'!T125</f>
        <v>0</v>
      </c>
      <c r="AG124" s="79">
        <f>'2023'!T125</f>
        <v>0</v>
      </c>
    </row>
    <row r="125" spans="1:33" x14ac:dyDescent="0.25">
      <c r="A125" s="24" t="s">
        <v>196</v>
      </c>
      <c r="B125" s="25" t="s">
        <v>32</v>
      </c>
      <c r="C125" s="75">
        <f>'1993'!J127</f>
        <v>0</v>
      </c>
      <c r="D125" s="75">
        <f>'1994'!J127</f>
        <v>0</v>
      </c>
      <c r="E125" s="75">
        <f>'1995'!J127</f>
        <v>0</v>
      </c>
      <c r="F125" s="77">
        <f>'1996'!J127</f>
        <v>0</v>
      </c>
      <c r="G125" s="77">
        <f>'1997'!J127</f>
        <v>0</v>
      </c>
      <c r="H125" s="75">
        <f>'1998'!J127</f>
        <v>0</v>
      </c>
      <c r="I125" s="75">
        <f>'1999'!J127</f>
        <v>0</v>
      </c>
      <c r="J125" s="75">
        <f>'2000'!J127</f>
        <v>0</v>
      </c>
      <c r="K125" s="78">
        <f>'2001'!J127</f>
        <v>0</v>
      </c>
      <c r="L125" s="78">
        <f>'2002'!J127</f>
        <v>0</v>
      </c>
      <c r="M125" s="78">
        <f>'2003'!J127</f>
        <v>0</v>
      </c>
      <c r="N125" s="78">
        <f>'2004'!J127</f>
        <v>0</v>
      </c>
      <c r="O125" s="78">
        <f>'2005'!J127</f>
        <v>0</v>
      </c>
      <c r="P125" s="78">
        <f>'2006'!J127</f>
        <v>0</v>
      </c>
      <c r="Q125" s="78">
        <f>'2007'!J127</f>
        <v>0</v>
      </c>
      <c r="R125" s="78">
        <f>'2008'!J127</f>
        <v>0</v>
      </c>
      <c r="S125" s="75">
        <f>'2009'!Q127</f>
        <v>294302</v>
      </c>
      <c r="T125" s="75">
        <f>'2010'!Q127</f>
        <v>235745</v>
      </c>
      <c r="U125" s="75">
        <f>'2011'!Q127</f>
        <v>44464</v>
      </c>
      <c r="V125" s="75">
        <f>'2012'!Q127</f>
        <v>0</v>
      </c>
      <c r="W125" s="75">
        <f>'2013'!Q127</f>
        <v>0</v>
      </c>
      <c r="X125" s="75">
        <f>'2014'!Q127</f>
        <v>87777</v>
      </c>
      <c r="Y125" s="75">
        <f>'2015'!Q127</f>
        <v>63103</v>
      </c>
      <c r="Z125" s="75">
        <f>'2016'!Q127</f>
        <v>173431</v>
      </c>
      <c r="AA125" s="75">
        <f>'2017'!Q127</f>
        <v>89955</v>
      </c>
      <c r="AB125" s="75">
        <f>'2018'!Q127</f>
        <v>171117</v>
      </c>
      <c r="AC125" s="75">
        <f>'2019'!Q127</f>
        <v>88487</v>
      </c>
      <c r="AD125" s="75">
        <f>'2020'!Q126</f>
        <v>822559</v>
      </c>
      <c r="AE125" s="75">
        <f>'2021'!T126</f>
        <v>74654</v>
      </c>
      <c r="AF125" s="75">
        <f>'2022'!T126</f>
        <v>133614</v>
      </c>
      <c r="AG125" s="79">
        <f>'2023'!T126</f>
        <v>844857</v>
      </c>
    </row>
    <row r="126" spans="1:33" x14ac:dyDescent="0.25">
      <c r="A126" s="24" t="s">
        <v>197</v>
      </c>
      <c r="B126" s="25" t="s">
        <v>32</v>
      </c>
      <c r="C126" s="75">
        <f>'1993'!J128</f>
        <v>0</v>
      </c>
      <c r="D126" s="75">
        <f>'1994'!J128</f>
        <v>0</v>
      </c>
      <c r="E126" s="75">
        <f>'1995'!J128</f>
        <v>0</v>
      </c>
      <c r="F126" s="77">
        <f>'1996'!J128</f>
        <v>0</v>
      </c>
      <c r="G126" s="77">
        <f>'1997'!J128</f>
        <v>0</v>
      </c>
      <c r="H126" s="75">
        <f>'1998'!J128</f>
        <v>0</v>
      </c>
      <c r="I126" s="75">
        <f>'1999'!J128</f>
        <v>0</v>
      </c>
      <c r="J126" s="75">
        <f>'2000'!J128</f>
        <v>0</v>
      </c>
      <c r="K126" s="78">
        <f>'2001'!J128</f>
        <v>0</v>
      </c>
      <c r="L126" s="78">
        <f>'2002'!J128</f>
        <v>0</v>
      </c>
      <c r="M126" s="78">
        <f>'2003'!J128</f>
        <v>0</v>
      </c>
      <c r="N126" s="78">
        <f>'2004'!J128</f>
        <v>0</v>
      </c>
      <c r="O126" s="78">
        <f>'2005'!J128</f>
        <v>0</v>
      </c>
      <c r="P126" s="78">
        <f>'2006'!J128</f>
        <v>0</v>
      </c>
      <c r="Q126" s="78">
        <f>'2007'!J128</f>
        <v>0</v>
      </c>
      <c r="R126" s="78">
        <f>'2008'!J128</f>
        <v>0</v>
      </c>
      <c r="S126" s="75">
        <f>'2009'!Q128</f>
        <v>0</v>
      </c>
      <c r="T126" s="75">
        <f>'2010'!Q128</f>
        <v>43620</v>
      </c>
      <c r="U126" s="75">
        <f>'2011'!Q128</f>
        <v>394919</v>
      </c>
      <c r="V126" s="75">
        <f>'2012'!Q128</f>
        <v>15600</v>
      </c>
      <c r="W126" s="75">
        <f>'2013'!Q128</f>
        <v>32710</v>
      </c>
      <c r="X126" s="75">
        <f>'2014'!Q128</f>
        <v>11201</v>
      </c>
      <c r="Y126" s="75">
        <f>'2015'!Q128</f>
        <v>27627</v>
      </c>
      <c r="Z126" s="75">
        <f>'2016'!Q128</f>
        <v>41090</v>
      </c>
      <c r="AA126" s="75">
        <f>'2017'!Q128</f>
        <v>85943</v>
      </c>
      <c r="AB126" s="75">
        <f>'2018'!Q128</f>
        <v>116650</v>
      </c>
      <c r="AC126" s="75">
        <f>'2019'!Q128</f>
        <v>49550</v>
      </c>
      <c r="AD126" s="75">
        <f>'2020'!Q127</f>
        <v>70900</v>
      </c>
      <c r="AE126" s="75">
        <f>'2021'!T127</f>
        <v>91815</v>
      </c>
      <c r="AF126" s="75">
        <f>'2022'!T127</f>
        <v>65670</v>
      </c>
      <c r="AG126" s="79">
        <f>'2023'!T127</f>
        <v>0</v>
      </c>
    </row>
    <row r="127" spans="1:33" x14ac:dyDescent="0.25">
      <c r="A127" s="24" t="s">
        <v>198</v>
      </c>
      <c r="B127" s="25" t="s">
        <v>32</v>
      </c>
      <c r="C127" s="75">
        <f>'1993'!J129</f>
        <v>0</v>
      </c>
      <c r="D127" s="75">
        <f>'1994'!J129</f>
        <v>0</v>
      </c>
      <c r="E127" s="75">
        <f>'1995'!J129</f>
        <v>0</v>
      </c>
      <c r="F127" s="77">
        <f>'1996'!J129</f>
        <v>0</v>
      </c>
      <c r="G127" s="77">
        <f>'1997'!J129</f>
        <v>0</v>
      </c>
      <c r="H127" s="75">
        <f>'1998'!J129</f>
        <v>0</v>
      </c>
      <c r="I127" s="75">
        <f>'1999'!J129</f>
        <v>0</v>
      </c>
      <c r="J127" s="75">
        <f>'2000'!J129</f>
        <v>0</v>
      </c>
      <c r="K127" s="78">
        <f>'2001'!J129</f>
        <v>0</v>
      </c>
      <c r="L127" s="78">
        <f>'2002'!J129</f>
        <v>0</v>
      </c>
      <c r="M127" s="78">
        <f>'2003'!J129</f>
        <v>0</v>
      </c>
      <c r="N127" s="78">
        <f>'2004'!J129</f>
        <v>0</v>
      </c>
      <c r="O127" s="78">
        <f>'2005'!J129</f>
        <v>0</v>
      </c>
      <c r="P127" s="78">
        <f>'2006'!J129</f>
        <v>0</v>
      </c>
      <c r="Q127" s="78">
        <f>'2007'!J129</f>
        <v>0</v>
      </c>
      <c r="R127" s="78">
        <f>'2008'!J129</f>
        <v>0</v>
      </c>
      <c r="S127" s="75">
        <f>'2009'!Q129</f>
        <v>0</v>
      </c>
      <c r="T127" s="75">
        <f>'2010'!Q129</f>
        <v>0</v>
      </c>
      <c r="U127" s="75">
        <f>'2011'!Q129</f>
        <v>0</v>
      </c>
      <c r="V127" s="75">
        <f>'2012'!Q129</f>
        <v>0</v>
      </c>
      <c r="W127" s="75">
        <f>'2013'!Q129</f>
        <v>0</v>
      </c>
      <c r="X127" s="75">
        <f>'2014'!Q129</f>
        <v>0</v>
      </c>
      <c r="Y127" s="75">
        <f>'2015'!Q129</f>
        <v>0</v>
      </c>
      <c r="Z127" s="75">
        <f>'2016'!Q129</f>
        <v>0</v>
      </c>
      <c r="AA127" s="75">
        <f>'2017'!Q129</f>
        <v>0</v>
      </c>
      <c r="AB127" s="75">
        <f>'2018'!Q129</f>
        <v>0</v>
      </c>
      <c r="AC127" s="75">
        <f>'2019'!Q129</f>
        <v>0</v>
      </c>
      <c r="AD127" s="75">
        <f>'2020'!Q128</f>
        <v>0</v>
      </c>
      <c r="AE127" s="75">
        <f>'2021'!T128</f>
        <v>0</v>
      </c>
      <c r="AF127" s="75">
        <f>'2022'!T128</f>
        <v>0</v>
      </c>
      <c r="AG127" s="79">
        <f>'2023'!T128</f>
        <v>0</v>
      </c>
    </row>
    <row r="128" spans="1:33" x14ac:dyDescent="0.25">
      <c r="A128" s="24" t="s">
        <v>199</v>
      </c>
      <c r="B128" s="25" t="s">
        <v>33</v>
      </c>
      <c r="C128" s="75">
        <f>'1993'!J130</f>
        <v>576506</v>
      </c>
      <c r="D128" s="75">
        <f>'1994'!J130</f>
        <v>730999</v>
      </c>
      <c r="E128" s="75">
        <f>'1995'!J130</f>
        <v>503999</v>
      </c>
      <c r="F128" s="77">
        <f>'1996'!J130</f>
        <v>773554</v>
      </c>
      <c r="G128" s="77">
        <f>'1997'!J130</f>
        <v>790335</v>
      </c>
      <c r="H128" s="75">
        <f>'1998'!J130</f>
        <v>481083</v>
      </c>
      <c r="I128" s="75">
        <f>'1999'!J130</f>
        <v>863450</v>
      </c>
      <c r="J128" s="75">
        <f>'2000'!J130</f>
        <v>560901</v>
      </c>
      <c r="K128" s="78">
        <f>'2001'!J130</f>
        <v>519433</v>
      </c>
      <c r="L128" s="78">
        <f>'2002'!J130</f>
        <v>335241</v>
      </c>
      <c r="M128" s="78">
        <f>'2003'!J130</f>
        <v>706433</v>
      </c>
      <c r="N128" s="78">
        <f>'2004'!J130</f>
        <v>547537</v>
      </c>
      <c r="O128" s="78">
        <f>'2005'!J130</f>
        <v>590940</v>
      </c>
      <c r="P128" s="78">
        <f>'2006'!J130</f>
        <v>2883736</v>
      </c>
      <c r="Q128" s="78">
        <f>'2007'!J130</f>
        <v>2247515</v>
      </c>
      <c r="R128" s="78">
        <f>'2008'!J130</f>
        <v>1609783</v>
      </c>
      <c r="S128" s="75">
        <f>'2009'!Q130</f>
        <v>578448</v>
      </c>
      <c r="T128" s="75">
        <f>'2010'!Q130</f>
        <v>476152</v>
      </c>
      <c r="U128" s="75">
        <f>'2011'!Q130</f>
        <v>466341</v>
      </c>
      <c r="V128" s="75">
        <f>'2012'!Q130</f>
        <v>658448</v>
      </c>
      <c r="W128" s="75">
        <f>'2013'!Q130</f>
        <v>384574</v>
      </c>
      <c r="X128" s="75">
        <f>'2014'!Q130</f>
        <v>463327</v>
      </c>
      <c r="Y128" s="75">
        <f>'2015'!Q130</f>
        <v>1316105</v>
      </c>
      <c r="Z128" s="75">
        <f>'2016'!Q130</f>
        <v>1336049</v>
      </c>
      <c r="AA128" s="75">
        <f>'2017'!Q130</f>
        <v>1166192</v>
      </c>
      <c r="AB128" s="75">
        <f>'2018'!Q130</f>
        <v>1311469</v>
      </c>
      <c r="AC128" s="75">
        <f>'2019'!Q130</f>
        <v>960129</v>
      </c>
      <c r="AD128" s="75">
        <f>'2020'!Q129</f>
        <v>2160740</v>
      </c>
      <c r="AE128" s="75">
        <f>'2021'!T129</f>
        <v>2137652</v>
      </c>
      <c r="AF128" s="75">
        <f>'2022'!T129</f>
        <v>5334882</v>
      </c>
      <c r="AG128" s="79">
        <f>'2023'!T129</f>
        <v>7773120</v>
      </c>
    </row>
    <row r="129" spans="1:33" x14ac:dyDescent="0.25">
      <c r="A129" s="24" t="s">
        <v>200</v>
      </c>
      <c r="B129" s="25" t="s">
        <v>33</v>
      </c>
      <c r="C129" s="75">
        <f>'1993'!J131</f>
        <v>0</v>
      </c>
      <c r="D129" s="75">
        <f>'1994'!J131</f>
        <v>0</v>
      </c>
      <c r="E129" s="75">
        <f>'1995'!J131</f>
        <v>0</v>
      </c>
      <c r="F129" s="77">
        <f>'1996'!J131</f>
        <v>0</v>
      </c>
      <c r="G129" s="77">
        <f>'1997'!J131</f>
        <v>0</v>
      </c>
      <c r="H129" s="75">
        <f>'1998'!J131</f>
        <v>0</v>
      </c>
      <c r="I129" s="75">
        <f>'1999'!J131</f>
        <v>4788662</v>
      </c>
      <c r="J129" s="75">
        <f>'2000'!J131</f>
        <v>178807</v>
      </c>
      <c r="K129" s="78">
        <f>'2001'!J131</f>
        <v>4268794</v>
      </c>
      <c r="L129" s="78">
        <f>'2002'!J131</f>
        <v>4664468</v>
      </c>
      <c r="M129" s="78">
        <f>'2003'!J131</f>
        <v>5233078</v>
      </c>
      <c r="N129" s="78">
        <f>'2004'!J131</f>
        <v>5183520</v>
      </c>
      <c r="O129" s="78">
        <f>'2005'!J131</f>
        <v>6217823</v>
      </c>
      <c r="P129" s="78">
        <f>'2006'!J131</f>
        <v>6278405</v>
      </c>
      <c r="Q129" s="78">
        <f>'2007'!J131</f>
        <v>13340156</v>
      </c>
      <c r="R129" s="78">
        <f>'2008'!J131</f>
        <v>10205362</v>
      </c>
      <c r="S129" s="75">
        <f>'2009'!Q131</f>
        <v>6726517</v>
      </c>
      <c r="T129" s="75">
        <f>'2010'!Q131</f>
        <v>4169446</v>
      </c>
      <c r="U129" s="75">
        <f>'2011'!Q131</f>
        <v>1006266</v>
      </c>
      <c r="V129" s="75">
        <f>'2012'!Q131</f>
        <v>4889189</v>
      </c>
      <c r="W129" s="75">
        <f>'2013'!Q131</f>
        <v>2956091</v>
      </c>
      <c r="X129" s="75">
        <f>'2014'!Q131</f>
        <v>1732626</v>
      </c>
      <c r="Y129" s="75">
        <f>'2015'!Q131</f>
        <v>1792212</v>
      </c>
      <c r="Z129" s="75">
        <f>'2016'!Q131</f>
        <v>1857778</v>
      </c>
      <c r="AA129" s="75">
        <f>'2017'!Q131</f>
        <v>1838793</v>
      </c>
      <c r="AB129" s="75">
        <f>'2018'!Q131</f>
        <v>3277543</v>
      </c>
      <c r="AC129" s="75">
        <f>'2019'!Q131</f>
        <v>5311590</v>
      </c>
      <c r="AD129" s="75">
        <f>'2020'!Q130</f>
        <v>3667999</v>
      </c>
      <c r="AE129" s="75">
        <f>'2021'!T130</f>
        <v>6494726</v>
      </c>
      <c r="AF129" s="75">
        <f>'2022'!T130</f>
        <v>3155209</v>
      </c>
      <c r="AG129" s="79">
        <f>'2023'!T130</f>
        <v>4066368</v>
      </c>
    </row>
    <row r="130" spans="1:33" x14ac:dyDescent="0.25">
      <c r="A130" s="24" t="s">
        <v>201</v>
      </c>
      <c r="B130" s="25" t="s">
        <v>33</v>
      </c>
      <c r="C130" s="75">
        <f>'1993'!J132</f>
        <v>0</v>
      </c>
      <c r="D130" s="75">
        <f>'1994'!J132</f>
        <v>0</v>
      </c>
      <c r="E130" s="75">
        <f>'1995'!J132</f>
        <v>0</v>
      </c>
      <c r="F130" s="77">
        <f>'1996'!J132</f>
        <v>0</v>
      </c>
      <c r="G130" s="77">
        <f>'1997'!J132</f>
        <v>0</v>
      </c>
      <c r="H130" s="75">
        <f>'1998'!J132</f>
        <v>0</v>
      </c>
      <c r="I130" s="75">
        <f>'1999'!J132</f>
        <v>0</v>
      </c>
      <c r="J130" s="75">
        <f>'2000'!J132</f>
        <v>0</v>
      </c>
      <c r="K130" s="78">
        <f>'2001'!J132</f>
        <v>0</v>
      </c>
      <c r="L130" s="78">
        <f>'2002'!J132</f>
        <v>592758</v>
      </c>
      <c r="M130" s="78">
        <f>'2003'!J132</f>
        <v>0</v>
      </c>
      <c r="N130" s="78">
        <f>'2004'!J132</f>
        <v>661755</v>
      </c>
      <c r="O130" s="78">
        <f>'2005'!J132</f>
        <v>608138</v>
      </c>
      <c r="P130" s="78">
        <f>'2006'!J132</f>
        <v>658068</v>
      </c>
      <c r="Q130" s="78">
        <f>'2007'!J132</f>
        <v>527053</v>
      </c>
      <c r="R130" s="78">
        <f>'2008'!J132</f>
        <v>770678</v>
      </c>
      <c r="S130" s="75">
        <f>'2009'!Q132</f>
        <v>34199</v>
      </c>
      <c r="T130" s="75">
        <f>'2010'!Q132</f>
        <v>48609</v>
      </c>
      <c r="U130" s="75">
        <f>'2011'!Q132</f>
        <v>4381</v>
      </c>
      <c r="V130" s="75">
        <f>'2012'!Q132</f>
        <v>98091</v>
      </c>
      <c r="W130" s="75">
        <f>'2013'!Q132</f>
        <v>149850</v>
      </c>
      <c r="X130" s="75">
        <f>'2014'!Q132</f>
        <v>80077</v>
      </c>
      <c r="Y130" s="75">
        <f>'2015'!Q132</f>
        <v>1146307</v>
      </c>
      <c r="Z130" s="75">
        <f>'2016'!Q132</f>
        <v>103364</v>
      </c>
      <c r="AA130" s="75">
        <f>'2017'!Q132</f>
        <v>0</v>
      </c>
      <c r="AB130" s="75">
        <f>'2018'!Q132</f>
        <v>0</v>
      </c>
      <c r="AC130" s="75">
        <f>'2019'!Q132</f>
        <v>264913</v>
      </c>
      <c r="AD130" s="75">
        <f>'2020'!Q131</f>
        <v>818090</v>
      </c>
      <c r="AE130" s="75">
        <f>'2021'!T131</f>
        <v>689298</v>
      </c>
      <c r="AF130" s="75">
        <f>'2022'!T131</f>
        <v>2874101</v>
      </c>
      <c r="AG130" s="79">
        <f>'2023'!T131</f>
        <v>0</v>
      </c>
    </row>
    <row r="131" spans="1:33" x14ac:dyDescent="0.25">
      <c r="A131" s="24" t="s">
        <v>202</v>
      </c>
      <c r="B131" s="25" t="s">
        <v>34</v>
      </c>
      <c r="C131" s="75">
        <f>'1993'!J133</f>
        <v>0</v>
      </c>
      <c r="D131" s="75">
        <f>'1994'!J133</f>
        <v>0</v>
      </c>
      <c r="E131" s="75">
        <f>'1995'!J133</f>
        <v>0</v>
      </c>
      <c r="F131" s="77">
        <f>'1996'!J133</f>
        <v>0</v>
      </c>
      <c r="G131" s="77">
        <f>'1997'!J133</f>
        <v>0</v>
      </c>
      <c r="H131" s="75">
        <f>'1998'!J133</f>
        <v>0</v>
      </c>
      <c r="I131" s="75">
        <f>'1999'!J133</f>
        <v>0</v>
      </c>
      <c r="J131" s="75">
        <f>'2000'!J133</f>
        <v>0</v>
      </c>
      <c r="K131" s="78">
        <f>'2001'!J133</f>
        <v>0</v>
      </c>
      <c r="L131" s="78">
        <f>'2002'!J133</f>
        <v>0</v>
      </c>
      <c r="M131" s="78">
        <f>'2003'!J133</f>
        <v>0</v>
      </c>
      <c r="N131" s="78">
        <f>'2004'!J133</f>
        <v>0</v>
      </c>
      <c r="O131" s="78">
        <f>'2005'!J133</f>
        <v>0</v>
      </c>
      <c r="P131" s="78">
        <f>'2006'!J133</f>
        <v>0</v>
      </c>
      <c r="Q131" s="78">
        <f>'2007'!J133</f>
        <v>0</v>
      </c>
      <c r="R131" s="78">
        <f>'2008'!J133</f>
        <v>0</v>
      </c>
      <c r="S131" s="75">
        <f>'2009'!Q133</f>
        <v>0</v>
      </c>
      <c r="T131" s="75">
        <f>'2010'!Q133</f>
        <v>0</v>
      </c>
      <c r="U131" s="75">
        <f>'2011'!Q133</f>
        <v>0</v>
      </c>
      <c r="V131" s="75">
        <f>'2012'!Q133</f>
        <v>0</v>
      </c>
      <c r="W131" s="75">
        <f>'2013'!Q133</f>
        <v>0</v>
      </c>
      <c r="X131" s="75">
        <f>'2014'!Q133</f>
        <v>0</v>
      </c>
      <c r="Y131" s="75">
        <f>'2015'!Q133</f>
        <v>0</v>
      </c>
      <c r="Z131" s="75">
        <f>'2016'!Q133</f>
        <v>0</v>
      </c>
      <c r="AA131" s="75">
        <f>'2017'!Q133</f>
        <v>0</v>
      </c>
      <c r="AB131" s="75">
        <f>'2018'!Q133</f>
        <v>0</v>
      </c>
      <c r="AC131" s="75">
        <f>'2019'!Q133</f>
        <v>0</v>
      </c>
      <c r="AD131" s="75">
        <f>'2020'!Q132</f>
        <v>0</v>
      </c>
      <c r="AE131" s="75">
        <f>'2021'!T132</f>
        <v>0</v>
      </c>
      <c r="AF131" s="75">
        <f>'2022'!T132</f>
        <v>0</v>
      </c>
      <c r="AG131" s="79">
        <f>'2023'!T132</f>
        <v>0</v>
      </c>
    </row>
    <row r="132" spans="1:33" x14ac:dyDescent="0.25">
      <c r="A132" s="24" t="s">
        <v>203</v>
      </c>
      <c r="B132" s="25" t="s">
        <v>34</v>
      </c>
      <c r="C132" s="75">
        <f>'1993'!J134</f>
        <v>0</v>
      </c>
      <c r="D132" s="75">
        <f>'1994'!J134</f>
        <v>0</v>
      </c>
      <c r="E132" s="75">
        <f>'1995'!J134</f>
        <v>0</v>
      </c>
      <c r="F132" s="77">
        <f>'1996'!J134</f>
        <v>0</v>
      </c>
      <c r="G132" s="77">
        <f>'1997'!J134</f>
        <v>0</v>
      </c>
      <c r="H132" s="75">
        <f>'1998'!J134</f>
        <v>0</v>
      </c>
      <c r="I132" s="75">
        <f>'1999'!J134</f>
        <v>0</v>
      </c>
      <c r="J132" s="75">
        <f>'2000'!J134</f>
        <v>0</v>
      </c>
      <c r="K132" s="78">
        <f>'2001'!J134</f>
        <v>0</v>
      </c>
      <c r="L132" s="78">
        <f>'2002'!J134</f>
        <v>0</v>
      </c>
      <c r="M132" s="78">
        <f>'2003'!J134</f>
        <v>0</v>
      </c>
      <c r="N132" s="78">
        <f>'2004'!J134</f>
        <v>0</v>
      </c>
      <c r="O132" s="78">
        <f>'2005'!J134</f>
        <v>0</v>
      </c>
      <c r="P132" s="78">
        <f>'2006'!J134</f>
        <v>0</v>
      </c>
      <c r="Q132" s="78">
        <f>'2007'!J134</f>
        <v>0</v>
      </c>
      <c r="R132" s="78">
        <f>'2008'!J134</f>
        <v>0</v>
      </c>
      <c r="S132" s="75">
        <f>'2009'!Q134</f>
        <v>0</v>
      </c>
      <c r="T132" s="75">
        <f>'2010'!Q134</f>
        <v>0</v>
      </c>
      <c r="U132" s="75">
        <f>'2011'!Q134</f>
        <v>0</v>
      </c>
      <c r="V132" s="75">
        <f>'2012'!Q134</f>
        <v>0</v>
      </c>
      <c r="W132" s="75">
        <f>'2013'!Q134</f>
        <v>0</v>
      </c>
      <c r="X132" s="75">
        <f>'2014'!Q134</f>
        <v>0</v>
      </c>
      <c r="Y132" s="75">
        <f>'2015'!Q134</f>
        <v>0</v>
      </c>
      <c r="Z132" s="75">
        <f>'2016'!Q134</f>
        <v>0</v>
      </c>
      <c r="AA132" s="75">
        <f>'2017'!Q134</f>
        <v>0</v>
      </c>
      <c r="AB132" s="75">
        <f>'2018'!Q134</f>
        <v>0</v>
      </c>
      <c r="AC132" s="75">
        <f>'2019'!Q134</f>
        <v>0</v>
      </c>
      <c r="AD132" s="75">
        <f>'2020'!Q133</f>
        <v>0</v>
      </c>
      <c r="AE132" s="75">
        <f>'2021'!T133</f>
        <v>0</v>
      </c>
      <c r="AF132" s="75">
        <f>'2022'!T133</f>
        <v>0</v>
      </c>
      <c r="AG132" s="79">
        <f>'2023'!T133</f>
        <v>0</v>
      </c>
    </row>
    <row r="133" spans="1:33" x14ac:dyDescent="0.25">
      <c r="A133" s="24" t="s">
        <v>204</v>
      </c>
      <c r="B133" s="25" t="s">
        <v>34</v>
      </c>
      <c r="C133" s="75">
        <f>'1993'!J135</f>
        <v>0</v>
      </c>
      <c r="D133" s="75">
        <f>'1994'!J135</f>
        <v>0</v>
      </c>
      <c r="E133" s="75">
        <f>'1995'!J135</f>
        <v>0</v>
      </c>
      <c r="F133" s="77">
        <f>'1996'!J135</f>
        <v>0</v>
      </c>
      <c r="G133" s="77">
        <f>'1997'!J135</f>
        <v>0</v>
      </c>
      <c r="H133" s="75">
        <f>'1998'!J135</f>
        <v>0</v>
      </c>
      <c r="I133" s="75">
        <f>'1999'!J135</f>
        <v>0</v>
      </c>
      <c r="J133" s="75">
        <f>'2000'!J135</f>
        <v>0</v>
      </c>
      <c r="K133" s="78">
        <f>'2001'!J135</f>
        <v>0</v>
      </c>
      <c r="L133" s="78">
        <f>'2002'!J135</f>
        <v>0</v>
      </c>
      <c r="M133" s="78">
        <f>'2003'!J135</f>
        <v>0</v>
      </c>
      <c r="N133" s="78">
        <f>'2004'!J135</f>
        <v>0</v>
      </c>
      <c r="O133" s="78">
        <f>'2005'!J135</f>
        <v>0</v>
      </c>
      <c r="P133" s="78">
        <f>'2006'!J135</f>
        <v>0</v>
      </c>
      <c r="Q133" s="78">
        <f>'2007'!J135</f>
        <v>0</v>
      </c>
      <c r="R133" s="78">
        <f>'2008'!J135</f>
        <v>0</v>
      </c>
      <c r="S133" s="75">
        <f>'2009'!Q135</f>
        <v>0</v>
      </c>
      <c r="T133" s="75">
        <f>'2010'!Q135</f>
        <v>0</v>
      </c>
      <c r="U133" s="75">
        <f>'2011'!Q135</f>
        <v>0</v>
      </c>
      <c r="V133" s="75">
        <f>'2012'!Q135</f>
        <v>0</v>
      </c>
      <c r="W133" s="75">
        <f>'2013'!Q135</f>
        <v>0</v>
      </c>
      <c r="X133" s="75">
        <f>'2014'!Q135</f>
        <v>0</v>
      </c>
      <c r="Y133" s="75">
        <f>'2015'!Q135</f>
        <v>0</v>
      </c>
      <c r="Z133" s="75">
        <f>'2016'!Q135</f>
        <v>0</v>
      </c>
      <c r="AA133" s="75">
        <f>'2017'!Q135</f>
        <v>0</v>
      </c>
      <c r="AB133" s="75">
        <f>'2018'!Q135</f>
        <v>0</v>
      </c>
      <c r="AC133" s="75">
        <f>'2019'!Q135</f>
        <v>0</v>
      </c>
      <c r="AD133" s="75">
        <f>'2020'!Q134</f>
        <v>0</v>
      </c>
      <c r="AE133" s="75">
        <f>'2021'!T134</f>
        <v>0</v>
      </c>
      <c r="AF133" s="75">
        <f>'2022'!T134</f>
        <v>0</v>
      </c>
      <c r="AG133" s="79">
        <f>'2023'!T134</f>
        <v>0</v>
      </c>
    </row>
    <row r="134" spans="1:33" x14ac:dyDescent="0.25">
      <c r="A134" s="24" t="s">
        <v>205</v>
      </c>
      <c r="B134" s="25" t="s">
        <v>34</v>
      </c>
      <c r="C134" s="75">
        <f>'1993'!J136</f>
        <v>0</v>
      </c>
      <c r="D134" s="75">
        <f>'1994'!J136</f>
        <v>0</v>
      </c>
      <c r="E134" s="75">
        <f>'1995'!J136</f>
        <v>0</v>
      </c>
      <c r="F134" s="77">
        <f>'1996'!J136</f>
        <v>0</v>
      </c>
      <c r="G134" s="77">
        <f>'1997'!J136</f>
        <v>0</v>
      </c>
      <c r="H134" s="75">
        <f>'1998'!J136</f>
        <v>0</v>
      </c>
      <c r="I134" s="75">
        <f>'1999'!J136</f>
        <v>0</v>
      </c>
      <c r="J134" s="75">
        <f>'2000'!J136</f>
        <v>0</v>
      </c>
      <c r="K134" s="78">
        <f>'2001'!J136</f>
        <v>0</v>
      </c>
      <c r="L134" s="78">
        <f>'2002'!J136</f>
        <v>0</v>
      </c>
      <c r="M134" s="78">
        <f>'2003'!J136</f>
        <v>0</v>
      </c>
      <c r="N134" s="78">
        <f>'2004'!J136</f>
        <v>0</v>
      </c>
      <c r="O134" s="78">
        <f>'2005'!J136</f>
        <v>0</v>
      </c>
      <c r="P134" s="78">
        <f>'2006'!J136</f>
        <v>0</v>
      </c>
      <c r="Q134" s="78">
        <f>'2007'!J136</f>
        <v>0</v>
      </c>
      <c r="R134" s="78">
        <f>'2008'!J136</f>
        <v>0</v>
      </c>
      <c r="S134" s="75">
        <f>'2009'!Q136</f>
        <v>0</v>
      </c>
      <c r="T134" s="75">
        <f>'2010'!Q136</f>
        <v>0</v>
      </c>
      <c r="U134" s="75">
        <f>'2011'!Q136</f>
        <v>0</v>
      </c>
      <c r="V134" s="75">
        <f>'2012'!Q136</f>
        <v>0</v>
      </c>
      <c r="W134" s="75">
        <f>'2013'!Q136</f>
        <v>0</v>
      </c>
      <c r="X134" s="75">
        <f>'2014'!Q136</f>
        <v>0</v>
      </c>
      <c r="Y134" s="75">
        <f>'2015'!Q136</f>
        <v>0</v>
      </c>
      <c r="Z134" s="75">
        <f>'2016'!Q136</f>
        <v>0</v>
      </c>
      <c r="AA134" s="75">
        <f>'2017'!Q136</f>
        <v>0</v>
      </c>
      <c r="AB134" s="75">
        <f>'2018'!Q136</f>
        <v>0</v>
      </c>
      <c r="AC134" s="75">
        <f>'2019'!Q136</f>
        <v>0</v>
      </c>
      <c r="AD134" s="75">
        <f>'2020'!Q135</f>
        <v>0</v>
      </c>
      <c r="AE134" s="75">
        <f>'2021'!T135</f>
        <v>0</v>
      </c>
      <c r="AF134" s="75">
        <f>'2022'!T135</f>
        <v>0</v>
      </c>
      <c r="AG134" s="79">
        <f>'2023'!T135</f>
        <v>0</v>
      </c>
    </row>
    <row r="135" spans="1:33" x14ac:dyDescent="0.25">
      <c r="A135" s="24" t="s">
        <v>206</v>
      </c>
      <c r="B135" s="25" t="s">
        <v>34</v>
      </c>
      <c r="C135" s="75">
        <f>'1993'!J137</f>
        <v>0</v>
      </c>
      <c r="D135" s="75">
        <f>'1994'!J137</f>
        <v>0</v>
      </c>
      <c r="E135" s="75">
        <f>'1995'!J137</f>
        <v>0</v>
      </c>
      <c r="F135" s="77">
        <f>'1996'!J137</f>
        <v>0</v>
      </c>
      <c r="G135" s="77">
        <f>'1997'!J137</f>
        <v>0</v>
      </c>
      <c r="H135" s="75">
        <f>'1998'!J137</f>
        <v>0</v>
      </c>
      <c r="I135" s="75">
        <f>'1999'!J137</f>
        <v>0</v>
      </c>
      <c r="J135" s="75">
        <f>'2000'!J137</f>
        <v>0</v>
      </c>
      <c r="K135" s="78">
        <f>'2001'!J137</f>
        <v>0</v>
      </c>
      <c r="L135" s="78">
        <f>'2002'!J137</f>
        <v>0</v>
      </c>
      <c r="M135" s="78">
        <f>'2003'!J137</f>
        <v>0</v>
      </c>
      <c r="N135" s="78">
        <f>'2004'!J137</f>
        <v>0</v>
      </c>
      <c r="O135" s="78">
        <f>'2005'!J137</f>
        <v>0</v>
      </c>
      <c r="P135" s="78">
        <f>'2006'!J137</f>
        <v>0</v>
      </c>
      <c r="Q135" s="78">
        <f>'2007'!J137</f>
        <v>0</v>
      </c>
      <c r="R135" s="78">
        <f>'2008'!J137</f>
        <v>0</v>
      </c>
      <c r="S135" s="75">
        <f>'2009'!Q137</f>
        <v>0</v>
      </c>
      <c r="T135" s="75">
        <f>'2010'!Q137</f>
        <v>0</v>
      </c>
      <c r="U135" s="75">
        <f>'2011'!Q137</f>
        <v>0</v>
      </c>
      <c r="V135" s="75">
        <f>'2012'!Q137</f>
        <v>0</v>
      </c>
      <c r="W135" s="75">
        <f>'2013'!Q137</f>
        <v>0</v>
      </c>
      <c r="X135" s="75">
        <f>'2014'!Q137</f>
        <v>0</v>
      </c>
      <c r="Y135" s="75">
        <f>'2015'!Q137</f>
        <v>0</v>
      </c>
      <c r="Z135" s="75">
        <f>'2016'!Q137</f>
        <v>0</v>
      </c>
      <c r="AA135" s="75">
        <f>'2017'!Q137</f>
        <v>0</v>
      </c>
      <c r="AB135" s="75">
        <f>'2018'!Q137</f>
        <v>0</v>
      </c>
      <c r="AC135" s="75">
        <f>'2019'!Q137</f>
        <v>0</v>
      </c>
      <c r="AD135" s="75">
        <f>'2020'!Q136</f>
        <v>0</v>
      </c>
      <c r="AE135" s="75">
        <f>'2021'!T136</f>
        <v>0</v>
      </c>
      <c r="AF135" s="75">
        <f>'2022'!T136</f>
        <v>0</v>
      </c>
      <c r="AG135" s="79">
        <f>'2023'!T136</f>
        <v>0</v>
      </c>
    </row>
    <row r="136" spans="1:33" x14ac:dyDescent="0.25">
      <c r="A136" s="24" t="s">
        <v>207</v>
      </c>
      <c r="B136" s="25" t="s">
        <v>35</v>
      </c>
      <c r="C136" s="75">
        <f>'1993'!J138</f>
        <v>0</v>
      </c>
      <c r="D136" s="75">
        <f>'1994'!J138</f>
        <v>0</v>
      </c>
      <c r="E136" s="75">
        <f>'1995'!J138</f>
        <v>0</v>
      </c>
      <c r="F136" s="77">
        <f>'1996'!J138</f>
        <v>0</v>
      </c>
      <c r="G136" s="77">
        <f>'1997'!J138</f>
        <v>0</v>
      </c>
      <c r="H136" s="75">
        <f>'1998'!J138</f>
        <v>0</v>
      </c>
      <c r="I136" s="75">
        <f>'1999'!J138</f>
        <v>0</v>
      </c>
      <c r="J136" s="75">
        <f>'2000'!J138</f>
        <v>0</v>
      </c>
      <c r="K136" s="78">
        <f>'2001'!J138</f>
        <v>0</v>
      </c>
      <c r="L136" s="78">
        <f>'2002'!J138</f>
        <v>0</v>
      </c>
      <c r="M136" s="78">
        <f>'2003'!J138</f>
        <v>0</v>
      </c>
      <c r="N136" s="78">
        <f>'2004'!J138</f>
        <v>0</v>
      </c>
      <c r="O136" s="78">
        <f>'2005'!J138</f>
        <v>0</v>
      </c>
      <c r="P136" s="78">
        <f>'2006'!J138</f>
        <v>0</v>
      </c>
      <c r="Q136" s="78">
        <f>'2007'!J138</f>
        <v>0</v>
      </c>
      <c r="R136" s="78">
        <f>'2008'!J138</f>
        <v>0</v>
      </c>
      <c r="S136" s="75">
        <f>'2009'!Q138</f>
        <v>90124</v>
      </c>
      <c r="T136" s="75">
        <f>'2010'!Q138</f>
        <v>66366</v>
      </c>
      <c r="U136" s="75">
        <f>'2011'!Q138</f>
        <v>14922</v>
      </c>
      <c r="V136" s="75">
        <f>'2012'!Q138</f>
        <v>25081</v>
      </c>
      <c r="W136" s="75">
        <f>'2013'!Q138</f>
        <v>28202</v>
      </c>
      <c r="X136" s="75">
        <f>'2014'!Q138</f>
        <v>23638</v>
      </c>
      <c r="Y136" s="75">
        <f>'2015'!Q138</f>
        <v>13132</v>
      </c>
      <c r="Z136" s="75">
        <f>'2016'!Q138</f>
        <v>13880</v>
      </c>
      <c r="AA136" s="75">
        <f>'2017'!Q138</f>
        <v>13199</v>
      </c>
      <c r="AB136" s="75">
        <f>'2018'!Q138</f>
        <v>9195</v>
      </c>
      <c r="AC136" s="75">
        <f>'2019'!Q138</f>
        <v>34112</v>
      </c>
      <c r="AD136" s="75">
        <f>'2020'!Q137</f>
        <v>34264</v>
      </c>
      <c r="AE136" s="75">
        <f>'2021'!T137</f>
        <v>0</v>
      </c>
      <c r="AF136" s="75">
        <f>'2022'!T137</f>
        <v>0</v>
      </c>
      <c r="AG136" s="79">
        <f>'2023'!T137</f>
        <v>43409</v>
      </c>
    </row>
    <row r="137" spans="1:33" x14ac:dyDescent="0.25">
      <c r="A137" s="24" t="s">
        <v>208</v>
      </c>
      <c r="B137" s="25" t="s">
        <v>35</v>
      </c>
      <c r="C137" s="75">
        <f>'1993'!J139</f>
        <v>39854</v>
      </c>
      <c r="D137" s="75">
        <f>'1994'!J139</f>
        <v>33110</v>
      </c>
      <c r="E137" s="75">
        <f>'1995'!J139</f>
        <v>23312</v>
      </c>
      <c r="F137" s="77">
        <f>'1996'!J139</f>
        <v>21007</v>
      </c>
      <c r="G137" s="77">
        <f>'1997'!J139</f>
        <v>24958</v>
      </c>
      <c r="H137" s="75">
        <f>'1998'!J139</f>
        <v>25837</v>
      </c>
      <c r="I137" s="75">
        <f>'1999'!J139</f>
        <v>34430</v>
      </c>
      <c r="J137" s="75">
        <f>'2000'!J139</f>
        <v>34521</v>
      </c>
      <c r="K137" s="78">
        <f>'2001'!J139</f>
        <v>32412</v>
      </c>
      <c r="L137" s="78">
        <f>'2002'!J139</f>
        <v>39053</v>
      </c>
      <c r="M137" s="78">
        <f>'2003'!J139</f>
        <v>27082</v>
      </c>
      <c r="N137" s="78">
        <f>'2004'!J139</f>
        <v>31766</v>
      </c>
      <c r="O137" s="78">
        <f>'2005'!J139</f>
        <v>28697</v>
      </c>
      <c r="P137" s="78">
        <f>'2006'!J139</f>
        <v>18723</v>
      </c>
      <c r="Q137" s="78">
        <f>'2007'!J139</f>
        <v>4403</v>
      </c>
      <c r="R137" s="78">
        <f>'2008'!J139</f>
        <v>5441</v>
      </c>
      <c r="S137" s="75">
        <f>'2009'!Q139</f>
        <v>1337</v>
      </c>
      <c r="T137" s="75">
        <f>'2010'!Q139</f>
        <v>891</v>
      </c>
      <c r="U137" s="75">
        <f>'2011'!Q139</f>
        <v>3526</v>
      </c>
      <c r="V137" s="75">
        <f>'2012'!Q139</f>
        <v>1338</v>
      </c>
      <c r="W137" s="75">
        <f>'2013'!Q139</f>
        <v>4461</v>
      </c>
      <c r="X137" s="75">
        <f>'2014'!Q139</f>
        <v>4414</v>
      </c>
      <c r="Y137" s="75">
        <f>'2015'!Q139</f>
        <v>12488</v>
      </c>
      <c r="Z137" s="75">
        <f>'2016'!Q139</f>
        <v>14272</v>
      </c>
      <c r="AA137" s="75">
        <f>'2017'!Q139</f>
        <v>6244</v>
      </c>
      <c r="AB137" s="75">
        <f>'2018'!Q139</f>
        <v>15164</v>
      </c>
      <c r="AC137" s="75">
        <f>'2019'!Q139</f>
        <v>8028</v>
      </c>
      <c r="AD137" s="75">
        <f>'2020'!Q138</f>
        <v>13134</v>
      </c>
      <c r="AE137" s="75">
        <f>'2021'!T138</f>
        <v>20962</v>
      </c>
      <c r="AF137" s="75">
        <f>'2022'!T138</f>
        <v>16056</v>
      </c>
      <c r="AG137" s="79">
        <f>'2023'!T138</f>
        <v>4906</v>
      </c>
    </row>
    <row r="138" spans="1:33" x14ac:dyDescent="0.25">
      <c r="A138" s="24" t="s">
        <v>209</v>
      </c>
      <c r="B138" s="25" t="s">
        <v>35</v>
      </c>
      <c r="C138" s="75">
        <f>'1993'!J140</f>
        <v>0</v>
      </c>
      <c r="D138" s="75">
        <f>'1994'!J140</f>
        <v>0</v>
      </c>
      <c r="E138" s="75">
        <f>'1995'!J140</f>
        <v>0</v>
      </c>
      <c r="F138" s="77">
        <f>'1996'!J140</f>
        <v>0</v>
      </c>
      <c r="G138" s="77">
        <f>'1997'!J140</f>
        <v>0</v>
      </c>
      <c r="H138" s="75">
        <f>'1998'!J140</f>
        <v>0</v>
      </c>
      <c r="I138" s="75">
        <f>'1999'!J140</f>
        <v>0</v>
      </c>
      <c r="J138" s="75">
        <f>'2000'!J140</f>
        <v>0</v>
      </c>
      <c r="K138" s="78">
        <f>'2001'!J140</f>
        <v>0</v>
      </c>
      <c r="L138" s="78">
        <f>'2002'!J140</f>
        <v>0</v>
      </c>
      <c r="M138" s="78">
        <f>'2003'!J140</f>
        <v>0</v>
      </c>
      <c r="N138" s="78">
        <f>'2004'!J140</f>
        <v>0</v>
      </c>
      <c r="O138" s="78">
        <f>'2005'!J140</f>
        <v>0</v>
      </c>
      <c r="P138" s="78">
        <f>'2006'!J140</f>
        <v>0</v>
      </c>
      <c r="Q138" s="78">
        <f>'2007'!J140</f>
        <v>0</v>
      </c>
      <c r="R138" s="78">
        <f>'2008'!J140</f>
        <v>0</v>
      </c>
      <c r="S138" s="75">
        <f>'2009'!Q140</f>
        <v>0</v>
      </c>
      <c r="T138" s="75">
        <f>'2010'!Q140</f>
        <v>0</v>
      </c>
      <c r="U138" s="75">
        <f>'2011'!Q140</f>
        <v>0</v>
      </c>
      <c r="V138" s="75">
        <f>'2012'!Q140</f>
        <v>0</v>
      </c>
      <c r="W138" s="75">
        <f>'2013'!Q140</f>
        <v>0</v>
      </c>
      <c r="X138" s="75">
        <f>'2014'!Q140</f>
        <v>0</v>
      </c>
      <c r="Y138" s="75">
        <f>'2015'!Q140</f>
        <v>0</v>
      </c>
      <c r="Z138" s="75">
        <f>'2016'!Q140</f>
        <v>0</v>
      </c>
      <c r="AA138" s="75">
        <f>'2017'!Q140</f>
        <v>0</v>
      </c>
      <c r="AB138" s="75">
        <f>'2018'!Q140</f>
        <v>0</v>
      </c>
      <c r="AC138" s="75">
        <f>'2019'!Q140</f>
        <v>0</v>
      </c>
      <c r="AD138" s="75">
        <f>'2020'!Q139</f>
        <v>0</v>
      </c>
      <c r="AE138" s="75">
        <f>'2021'!T139</f>
        <v>0</v>
      </c>
      <c r="AF138" s="75">
        <f>'2022'!T139</f>
        <v>0</v>
      </c>
      <c r="AG138" s="79">
        <f>'2023'!T139</f>
        <v>0</v>
      </c>
    </row>
    <row r="139" spans="1:33" x14ac:dyDescent="0.25">
      <c r="A139" s="24" t="s">
        <v>210</v>
      </c>
      <c r="B139" s="25" t="s">
        <v>35</v>
      </c>
      <c r="C139" s="75">
        <f>'1993'!J141</f>
        <v>0</v>
      </c>
      <c r="D139" s="75">
        <f>'1994'!J141</f>
        <v>242680</v>
      </c>
      <c r="E139" s="75">
        <f>'1995'!J141</f>
        <v>0</v>
      </c>
      <c r="F139" s="77">
        <f>'1996'!J141</f>
        <v>0</v>
      </c>
      <c r="G139" s="77">
        <f>'1997'!J141</f>
        <v>0</v>
      </c>
      <c r="H139" s="75">
        <f>'1998'!J141</f>
        <v>0</v>
      </c>
      <c r="I139" s="75">
        <f>'1999'!J141</f>
        <v>0</v>
      </c>
      <c r="J139" s="75">
        <f>'2000'!J141</f>
        <v>0</v>
      </c>
      <c r="K139" s="78">
        <f>'2001'!J141</f>
        <v>0</v>
      </c>
      <c r="L139" s="78">
        <f>'2002'!J141</f>
        <v>1030674</v>
      </c>
      <c r="M139" s="78">
        <f>'2003'!J141</f>
        <v>395850</v>
      </c>
      <c r="N139" s="78">
        <f>'2004'!J141</f>
        <v>557700</v>
      </c>
      <c r="O139" s="78">
        <f>'2005'!J141</f>
        <v>385775</v>
      </c>
      <c r="P139" s="78">
        <f>'2006'!J141</f>
        <v>337675</v>
      </c>
      <c r="Q139" s="78">
        <f>'2007'!J141</f>
        <v>56875</v>
      </c>
      <c r="R139" s="78">
        <f>'2008'!J141</f>
        <v>32825</v>
      </c>
      <c r="S139" s="75">
        <f>'2009'!Q141</f>
        <v>13975</v>
      </c>
      <c r="T139" s="75">
        <f>'2010'!Q141</f>
        <v>26000</v>
      </c>
      <c r="U139" s="75">
        <f>'2011'!Q141</f>
        <v>42250</v>
      </c>
      <c r="V139" s="75">
        <f>'2012'!Q141</f>
        <v>58500</v>
      </c>
      <c r="W139" s="75">
        <f>'2013'!Q141</f>
        <v>169000</v>
      </c>
      <c r="X139" s="75">
        <f>'2014'!Q141</f>
        <v>168350</v>
      </c>
      <c r="Y139" s="75">
        <f>'2015'!Q141</f>
        <v>281450</v>
      </c>
      <c r="Z139" s="75">
        <f>'2016'!Q141</f>
        <v>163800</v>
      </c>
      <c r="AA139" s="75">
        <f>'2017'!Q141</f>
        <v>102700</v>
      </c>
      <c r="AB139" s="75">
        <f>'2018'!Q141</f>
        <v>141050</v>
      </c>
      <c r="AC139" s="75">
        <f>'2019'!Q141</f>
        <v>129550</v>
      </c>
      <c r="AD139" s="75">
        <f>'2020'!Q140</f>
        <v>141375</v>
      </c>
      <c r="AE139" s="75">
        <f>'2021'!T140</f>
        <v>214500</v>
      </c>
      <c r="AF139" s="75">
        <f>'2022'!T140</f>
        <v>358800</v>
      </c>
      <c r="AG139" s="79">
        <f>'2023'!T140</f>
        <v>99450</v>
      </c>
    </row>
    <row r="140" spans="1:33" x14ac:dyDescent="0.25">
      <c r="A140" s="24" t="s">
        <v>211</v>
      </c>
      <c r="B140" s="25" t="s">
        <v>35</v>
      </c>
      <c r="C140" s="75">
        <f>'1993'!J142</f>
        <v>0</v>
      </c>
      <c r="D140" s="75">
        <f>'1994'!J142</f>
        <v>0</v>
      </c>
      <c r="E140" s="75">
        <f>'1995'!J142</f>
        <v>0</v>
      </c>
      <c r="F140" s="77">
        <f>'1996'!J142</f>
        <v>365000</v>
      </c>
      <c r="G140" s="77">
        <f>'1997'!J142</f>
        <v>0</v>
      </c>
      <c r="H140" s="75">
        <f>'1998'!J142</f>
        <v>0</v>
      </c>
      <c r="I140" s="75">
        <f>'1999'!J142</f>
        <v>0</v>
      </c>
      <c r="J140" s="75">
        <f>'2000'!J142</f>
        <v>0</v>
      </c>
      <c r="K140" s="78">
        <f>'2001'!J142</f>
        <v>0</v>
      </c>
      <c r="L140" s="78">
        <f>'2002'!J142</f>
        <v>0</v>
      </c>
      <c r="M140" s="78">
        <f>'2003'!J142</f>
        <v>0</v>
      </c>
      <c r="N140" s="78">
        <f>'2004'!J142</f>
        <v>0</v>
      </c>
      <c r="O140" s="78">
        <f>'2005'!J142</f>
        <v>0</v>
      </c>
      <c r="P140" s="78">
        <f>'2006'!J142</f>
        <v>1551881</v>
      </c>
      <c r="Q140" s="78">
        <f>'2007'!J142</f>
        <v>447652</v>
      </c>
      <c r="R140" s="78">
        <f>'2008'!J142</f>
        <v>174437</v>
      </c>
      <c r="S140" s="75">
        <f>'2009'!Q142</f>
        <v>188056</v>
      </c>
      <c r="T140" s="75">
        <f>'2010'!Q142</f>
        <v>168651</v>
      </c>
      <c r="U140" s="75">
        <f>'2011'!Q142</f>
        <v>15611</v>
      </c>
      <c r="V140" s="75">
        <f>'2012'!Q142</f>
        <v>45804</v>
      </c>
      <c r="W140" s="75">
        <f>'2013'!Q142</f>
        <v>0</v>
      </c>
      <c r="X140" s="75">
        <f>'2014'!Q142</f>
        <v>11541</v>
      </c>
      <c r="Y140" s="75">
        <f>'2015'!Q142</f>
        <v>0</v>
      </c>
      <c r="Z140" s="75">
        <f>'2016'!Q142</f>
        <v>0</v>
      </c>
      <c r="AA140" s="75">
        <f>'2017'!Q142</f>
        <v>0</v>
      </c>
      <c r="AB140" s="75">
        <f>'2018'!Q142</f>
        <v>0</v>
      </c>
      <c r="AC140" s="75">
        <f>'2019'!Q142</f>
        <v>0</v>
      </c>
      <c r="AD140" s="75">
        <f>'2020'!Q141</f>
        <v>0</v>
      </c>
      <c r="AE140" s="75">
        <f>'2021'!T141</f>
        <v>0</v>
      </c>
      <c r="AF140" s="75">
        <f>'2022'!T141</f>
        <v>0</v>
      </c>
      <c r="AG140" s="79">
        <f>'2023'!T141</f>
        <v>0</v>
      </c>
    </row>
    <row r="141" spans="1:33" x14ac:dyDescent="0.25">
      <c r="A141" s="24" t="s">
        <v>212</v>
      </c>
      <c r="B141" s="25" t="s">
        <v>36</v>
      </c>
      <c r="C141" s="75">
        <f>'1993'!J143</f>
        <v>0</v>
      </c>
      <c r="D141" s="75">
        <f>'1994'!J143</f>
        <v>0</v>
      </c>
      <c r="E141" s="75">
        <f>'1995'!J143</f>
        <v>0</v>
      </c>
      <c r="F141" s="77">
        <f>'1996'!J143</f>
        <v>0</v>
      </c>
      <c r="G141" s="77">
        <f>'1997'!J143</f>
        <v>0</v>
      </c>
      <c r="H141" s="75">
        <f>'1998'!J143</f>
        <v>0</v>
      </c>
      <c r="I141" s="75">
        <f>'1999'!J143</f>
        <v>0</v>
      </c>
      <c r="J141" s="75">
        <f>'2000'!J143</f>
        <v>0</v>
      </c>
      <c r="K141" s="78">
        <f>'2001'!J143</f>
        <v>0</v>
      </c>
      <c r="L141" s="78">
        <f>'2002'!J143</f>
        <v>0</v>
      </c>
      <c r="M141" s="78">
        <f>'2003'!J143</f>
        <v>0</v>
      </c>
      <c r="N141" s="78">
        <f>'2004'!J143</f>
        <v>0</v>
      </c>
      <c r="O141" s="78">
        <f>'2005'!J143</f>
        <v>0</v>
      </c>
      <c r="P141" s="78">
        <f>'2006'!J143</f>
        <v>0</v>
      </c>
      <c r="Q141" s="78">
        <f>'2007'!J143</f>
        <v>0</v>
      </c>
      <c r="R141" s="78">
        <f>'2008'!J143</f>
        <v>0</v>
      </c>
      <c r="S141" s="75">
        <f>'2009'!Q143</f>
        <v>0</v>
      </c>
      <c r="T141" s="75">
        <f>'2010'!Q143</f>
        <v>0</v>
      </c>
      <c r="U141" s="75">
        <f>'2011'!Q143</f>
        <v>0</v>
      </c>
      <c r="V141" s="75">
        <f>'2012'!Q143</f>
        <v>0</v>
      </c>
      <c r="W141" s="75">
        <f>'2013'!Q143</f>
        <v>0</v>
      </c>
      <c r="X141" s="75">
        <f>'2014'!Q143</f>
        <v>0</v>
      </c>
      <c r="Y141" s="75">
        <f>'2015'!Q143</f>
        <v>0</v>
      </c>
      <c r="Z141" s="75">
        <f>'2016'!Q143</f>
        <v>0</v>
      </c>
      <c r="AA141" s="75">
        <f>'2017'!Q143</f>
        <v>0</v>
      </c>
      <c r="AB141" s="75">
        <f>'2018'!Q143</f>
        <v>0</v>
      </c>
      <c r="AC141" s="75">
        <f>'2019'!Q143</f>
        <v>0</v>
      </c>
      <c r="AD141" s="75">
        <f>'2020'!Q142</f>
        <v>0</v>
      </c>
      <c r="AE141" s="75">
        <f>'2021'!T142</f>
        <v>0</v>
      </c>
      <c r="AF141" s="75">
        <f>'2022'!T142</f>
        <v>0</v>
      </c>
      <c r="AG141" s="79">
        <f>'2023'!T142</f>
        <v>0</v>
      </c>
    </row>
    <row r="142" spans="1:33" x14ac:dyDescent="0.25">
      <c r="A142" s="24" t="s">
        <v>213</v>
      </c>
      <c r="B142" s="25" t="s">
        <v>36</v>
      </c>
      <c r="C142" s="75">
        <f>'1993'!J144</f>
        <v>0</v>
      </c>
      <c r="D142" s="75">
        <f>'1994'!J144</f>
        <v>0</v>
      </c>
      <c r="E142" s="75">
        <f>'1995'!J144</f>
        <v>0</v>
      </c>
      <c r="F142" s="77">
        <f>'1996'!J144</f>
        <v>0</v>
      </c>
      <c r="G142" s="77">
        <f>'1997'!J144</f>
        <v>0</v>
      </c>
      <c r="H142" s="75">
        <f>'1998'!J144</f>
        <v>0</v>
      </c>
      <c r="I142" s="75">
        <f>'1999'!J144</f>
        <v>0</v>
      </c>
      <c r="J142" s="75">
        <f>'2000'!J144</f>
        <v>0</v>
      </c>
      <c r="K142" s="78">
        <f>'2001'!J144</f>
        <v>0</v>
      </c>
      <c r="L142" s="78">
        <f>'2002'!J144</f>
        <v>0</v>
      </c>
      <c r="M142" s="78">
        <f>'2003'!J144</f>
        <v>0</v>
      </c>
      <c r="N142" s="78">
        <f>'2004'!J144</f>
        <v>0</v>
      </c>
      <c r="O142" s="78">
        <f>'2005'!J144</f>
        <v>0</v>
      </c>
      <c r="P142" s="78">
        <f>'2006'!J144</f>
        <v>0</v>
      </c>
      <c r="Q142" s="78">
        <f>'2007'!J144</f>
        <v>0</v>
      </c>
      <c r="R142" s="78">
        <f>'2008'!J144</f>
        <v>0</v>
      </c>
      <c r="S142" s="75">
        <f>'2009'!Q144</f>
        <v>0</v>
      </c>
      <c r="T142" s="75">
        <f>'2010'!Q144</f>
        <v>0</v>
      </c>
      <c r="U142" s="75">
        <f>'2011'!Q144</f>
        <v>0</v>
      </c>
      <c r="V142" s="75">
        <f>'2012'!Q144</f>
        <v>0</v>
      </c>
      <c r="W142" s="75">
        <f>'2013'!Q144</f>
        <v>0</v>
      </c>
      <c r="X142" s="75">
        <f>'2014'!Q144</f>
        <v>0</v>
      </c>
      <c r="Y142" s="75">
        <f>'2015'!Q144</f>
        <v>0</v>
      </c>
      <c r="Z142" s="75">
        <f>'2016'!Q144</f>
        <v>0</v>
      </c>
      <c r="AA142" s="75">
        <f>'2017'!Q144</f>
        <v>0</v>
      </c>
      <c r="AB142" s="75">
        <f>'2018'!Q144</f>
        <v>0</v>
      </c>
      <c r="AC142" s="75">
        <f>'2019'!Q144</f>
        <v>0</v>
      </c>
      <c r="AD142" s="75">
        <f>'2020'!Q143</f>
        <v>0</v>
      </c>
      <c r="AE142" s="75">
        <f>'2021'!T143</f>
        <v>0</v>
      </c>
      <c r="AF142" s="75">
        <f>'2022'!T143</f>
        <v>0</v>
      </c>
      <c r="AG142" s="79">
        <f>'2023'!T143</f>
        <v>0</v>
      </c>
    </row>
    <row r="143" spans="1:33" x14ac:dyDescent="0.25">
      <c r="A143" s="24" t="s">
        <v>214</v>
      </c>
      <c r="B143" s="25" t="s">
        <v>36</v>
      </c>
      <c r="C143" s="75">
        <f>'1993'!J145</f>
        <v>0</v>
      </c>
      <c r="D143" s="75">
        <f>'1994'!J145</f>
        <v>0</v>
      </c>
      <c r="E143" s="75">
        <f>'1995'!J145</f>
        <v>0</v>
      </c>
      <c r="F143" s="77">
        <f>'1996'!J145</f>
        <v>0</v>
      </c>
      <c r="G143" s="77">
        <f>'1997'!J145</f>
        <v>0</v>
      </c>
      <c r="H143" s="75">
        <f>'1998'!J145</f>
        <v>0</v>
      </c>
      <c r="I143" s="75">
        <f>'1999'!J145</f>
        <v>0</v>
      </c>
      <c r="J143" s="75">
        <f>'2000'!J145</f>
        <v>0</v>
      </c>
      <c r="K143" s="78">
        <f>'2001'!J145</f>
        <v>0</v>
      </c>
      <c r="L143" s="78">
        <f>'2002'!J145</f>
        <v>0</v>
      </c>
      <c r="M143" s="78">
        <f>'2003'!J145</f>
        <v>0</v>
      </c>
      <c r="N143" s="78">
        <f>'2004'!J145</f>
        <v>0</v>
      </c>
      <c r="O143" s="78">
        <f>'2005'!J145</f>
        <v>0</v>
      </c>
      <c r="P143" s="78">
        <f>'2006'!J145</f>
        <v>0</v>
      </c>
      <c r="Q143" s="78">
        <f>'2007'!J145</f>
        <v>0</v>
      </c>
      <c r="R143" s="78">
        <f>'2008'!J145</f>
        <v>0</v>
      </c>
      <c r="S143" s="75">
        <f>'2009'!Q145</f>
        <v>0</v>
      </c>
      <c r="T143" s="75">
        <f>'2010'!Q145</f>
        <v>0</v>
      </c>
      <c r="U143" s="75">
        <f>'2011'!Q145</f>
        <v>0</v>
      </c>
      <c r="V143" s="75">
        <f>'2012'!Q145</f>
        <v>0</v>
      </c>
      <c r="W143" s="75">
        <f>'2013'!Q145</f>
        <v>0</v>
      </c>
      <c r="X143" s="75">
        <f>'2014'!Q145</f>
        <v>0</v>
      </c>
      <c r="Y143" s="75">
        <f>'2015'!Q145</f>
        <v>0</v>
      </c>
      <c r="Z143" s="75">
        <f>'2016'!Q145</f>
        <v>0</v>
      </c>
      <c r="AA143" s="75">
        <f>'2017'!Q145</f>
        <v>0</v>
      </c>
      <c r="AB143" s="75">
        <f>'2018'!Q145</f>
        <v>0</v>
      </c>
      <c r="AC143" s="75">
        <f>'2019'!Q145</f>
        <v>0</v>
      </c>
      <c r="AD143" s="75">
        <f>'2020'!Q144</f>
        <v>0</v>
      </c>
      <c r="AE143" s="75">
        <f>'2021'!T144</f>
        <v>0</v>
      </c>
      <c r="AF143" s="75">
        <f>'2022'!T144</f>
        <v>0</v>
      </c>
      <c r="AG143" s="79">
        <f>'2023'!T144</f>
        <v>0</v>
      </c>
    </row>
    <row r="144" spans="1:33" x14ac:dyDescent="0.25">
      <c r="A144" s="24" t="s">
        <v>215</v>
      </c>
      <c r="B144" s="25" t="s">
        <v>36</v>
      </c>
      <c r="C144" s="75">
        <f>'1993'!J146</f>
        <v>0</v>
      </c>
      <c r="D144" s="75">
        <f>'1994'!J146</f>
        <v>0</v>
      </c>
      <c r="E144" s="75">
        <f>'1995'!J146</f>
        <v>0</v>
      </c>
      <c r="F144" s="77">
        <f>'1996'!J146</f>
        <v>0</v>
      </c>
      <c r="G144" s="77">
        <f>'1997'!J146</f>
        <v>0</v>
      </c>
      <c r="H144" s="75">
        <f>'1998'!J146</f>
        <v>0</v>
      </c>
      <c r="I144" s="75">
        <f>'1999'!J146</f>
        <v>0</v>
      </c>
      <c r="J144" s="75">
        <f>'2000'!J146</f>
        <v>0</v>
      </c>
      <c r="K144" s="78">
        <f>'2001'!J146</f>
        <v>0</v>
      </c>
      <c r="L144" s="78">
        <f>'2002'!J146</f>
        <v>0</v>
      </c>
      <c r="M144" s="78">
        <f>'2003'!J146</f>
        <v>0</v>
      </c>
      <c r="N144" s="78">
        <f>'2004'!J146</f>
        <v>0</v>
      </c>
      <c r="O144" s="78">
        <f>'2005'!J146</f>
        <v>0</v>
      </c>
      <c r="P144" s="78">
        <f>'2006'!J146</f>
        <v>0</v>
      </c>
      <c r="Q144" s="78">
        <f>'2007'!J146</f>
        <v>0</v>
      </c>
      <c r="R144" s="78">
        <f>'2008'!J146</f>
        <v>750</v>
      </c>
      <c r="S144" s="75">
        <f>'2009'!Q146</f>
        <v>0</v>
      </c>
      <c r="T144" s="75">
        <f>'2010'!Q146</f>
        <v>0</v>
      </c>
      <c r="U144" s="75">
        <f>'2011'!Q146</f>
        <v>0</v>
      </c>
      <c r="V144" s="75">
        <f>'2012'!Q146</f>
        <v>0</v>
      </c>
      <c r="W144" s="75">
        <f>'2013'!Q146</f>
        <v>0</v>
      </c>
      <c r="X144" s="75">
        <f>'2014'!Q146</f>
        <v>0</v>
      </c>
      <c r="Y144" s="75">
        <f>'2015'!Q146</f>
        <v>0</v>
      </c>
      <c r="Z144" s="75">
        <f>'2016'!Q146</f>
        <v>0</v>
      </c>
      <c r="AA144" s="75">
        <f>'2017'!Q146</f>
        <v>0</v>
      </c>
      <c r="AB144" s="75">
        <f>'2018'!Q146</f>
        <v>0</v>
      </c>
      <c r="AC144" s="75">
        <f>'2019'!Q146</f>
        <v>0</v>
      </c>
      <c r="AD144" s="75">
        <f>'2020'!Q145</f>
        <v>0</v>
      </c>
      <c r="AE144" s="75">
        <f>'2021'!T145</f>
        <v>0</v>
      </c>
      <c r="AF144" s="75">
        <f>'2022'!T145</f>
        <v>0</v>
      </c>
      <c r="AG144" s="79">
        <f>'2023'!T145</f>
        <v>0</v>
      </c>
    </row>
    <row r="145" spans="1:33" x14ac:dyDescent="0.25">
      <c r="A145" s="24" t="s">
        <v>216</v>
      </c>
      <c r="B145" s="25" t="s">
        <v>36</v>
      </c>
      <c r="C145" s="75">
        <f>'1993'!J147</f>
        <v>0</v>
      </c>
      <c r="D145" s="75">
        <f>'1994'!J147</f>
        <v>0</v>
      </c>
      <c r="E145" s="75">
        <f>'1995'!J147</f>
        <v>0</v>
      </c>
      <c r="F145" s="77">
        <f>'1996'!J147</f>
        <v>5600</v>
      </c>
      <c r="G145" s="77">
        <f>'1997'!J147</f>
        <v>60000</v>
      </c>
      <c r="H145" s="75">
        <f>'1998'!J147</f>
        <v>53900</v>
      </c>
      <c r="I145" s="75">
        <f>'1999'!J147</f>
        <v>0</v>
      </c>
      <c r="J145" s="75">
        <f>'2000'!J147</f>
        <v>4900</v>
      </c>
      <c r="K145" s="78">
        <f>'2001'!J147</f>
        <v>27800</v>
      </c>
      <c r="L145" s="78">
        <f>'2002'!J147</f>
        <v>15300</v>
      </c>
      <c r="M145" s="78">
        <f>'2003'!J147</f>
        <v>4600</v>
      </c>
      <c r="N145" s="78">
        <f>'2004'!J147</f>
        <v>4000</v>
      </c>
      <c r="O145" s="78">
        <f>'2005'!J147</f>
        <v>4700</v>
      </c>
      <c r="P145" s="78">
        <f>'2006'!J147</f>
        <v>299365</v>
      </c>
      <c r="Q145" s="78">
        <f>'2007'!J147</f>
        <v>570399</v>
      </c>
      <c r="R145" s="78">
        <f>'2008'!J147</f>
        <v>5376</v>
      </c>
      <c r="S145" s="75">
        <f>'2009'!Q147</f>
        <v>0</v>
      </c>
      <c r="T145" s="75">
        <f>'2010'!Q147</f>
        <v>0</v>
      </c>
      <c r="U145" s="75">
        <f>'2011'!Q147</f>
        <v>0</v>
      </c>
      <c r="V145" s="75">
        <f>'2012'!Q147</f>
        <v>0</v>
      </c>
      <c r="W145" s="75">
        <f>'2013'!Q147</f>
        <v>0</v>
      </c>
      <c r="X145" s="75">
        <f>'2014'!Q147</f>
        <v>0</v>
      </c>
      <c r="Y145" s="75">
        <f>'2015'!Q147</f>
        <v>0</v>
      </c>
      <c r="Z145" s="75">
        <f>'2016'!Q147</f>
        <v>0</v>
      </c>
      <c r="AA145" s="75">
        <f>'2017'!Q147</f>
        <v>0</v>
      </c>
      <c r="AB145" s="75">
        <f>'2018'!Q147</f>
        <v>0</v>
      </c>
      <c r="AC145" s="75">
        <f>'2019'!Q147</f>
        <v>0</v>
      </c>
      <c r="AD145" s="75">
        <f>'2020'!Q146</f>
        <v>0</v>
      </c>
      <c r="AE145" s="75">
        <f>'2021'!T146</f>
        <v>0</v>
      </c>
      <c r="AF145" s="75">
        <f>'2022'!T146</f>
        <v>0</v>
      </c>
      <c r="AG145" s="79">
        <f>'2023'!T146</f>
        <v>0</v>
      </c>
    </row>
    <row r="146" spans="1:33" x14ac:dyDescent="0.25">
      <c r="A146" s="24" t="s">
        <v>217</v>
      </c>
      <c r="B146" s="25" t="s">
        <v>36</v>
      </c>
      <c r="C146" s="75">
        <f>'1993'!J148</f>
        <v>0</v>
      </c>
      <c r="D146" s="75">
        <f>'1994'!J148</f>
        <v>0</v>
      </c>
      <c r="E146" s="75">
        <f>'1995'!J148</f>
        <v>0</v>
      </c>
      <c r="F146" s="77">
        <f>'1996'!J148</f>
        <v>0</v>
      </c>
      <c r="G146" s="77">
        <f>'1997'!J148</f>
        <v>0</v>
      </c>
      <c r="H146" s="75">
        <f>'1998'!J148</f>
        <v>0</v>
      </c>
      <c r="I146" s="75">
        <f>'1999'!J148</f>
        <v>0</v>
      </c>
      <c r="J146" s="75">
        <f>'2000'!J148</f>
        <v>0</v>
      </c>
      <c r="K146" s="78">
        <f>'2001'!J148</f>
        <v>0</v>
      </c>
      <c r="L146" s="78">
        <f>'2002'!J148</f>
        <v>0</v>
      </c>
      <c r="M146" s="78">
        <f>'2003'!J148</f>
        <v>0</v>
      </c>
      <c r="N146" s="78">
        <f>'2004'!J148</f>
        <v>0</v>
      </c>
      <c r="O146" s="78">
        <f>'2005'!J148</f>
        <v>0</v>
      </c>
      <c r="P146" s="78">
        <f>'2006'!J148</f>
        <v>11191</v>
      </c>
      <c r="Q146" s="78">
        <f>'2007'!J148</f>
        <v>0</v>
      </c>
      <c r="R146" s="78">
        <f>'2008'!J148</f>
        <v>0</v>
      </c>
      <c r="S146" s="75">
        <f>'2009'!Q148</f>
        <v>0</v>
      </c>
      <c r="T146" s="75">
        <f>'2010'!Q148</f>
        <v>0</v>
      </c>
      <c r="U146" s="75">
        <f>'2011'!Q148</f>
        <v>0</v>
      </c>
      <c r="V146" s="75">
        <f>'2012'!Q148</f>
        <v>0</v>
      </c>
      <c r="W146" s="75">
        <f>'2013'!Q148</f>
        <v>0</v>
      </c>
      <c r="X146" s="75">
        <f>'2014'!Q148</f>
        <v>0</v>
      </c>
      <c r="Y146" s="75">
        <f>'2015'!Q148</f>
        <v>0</v>
      </c>
      <c r="Z146" s="75">
        <f>'2016'!Q148</f>
        <v>0</v>
      </c>
      <c r="AA146" s="75">
        <f>'2017'!Q148</f>
        <v>0</v>
      </c>
      <c r="AB146" s="75">
        <f>'2018'!Q148</f>
        <v>0</v>
      </c>
      <c r="AC146" s="75">
        <f>'2019'!Q148</f>
        <v>0</v>
      </c>
      <c r="AD146" s="75">
        <f>'2020'!Q147</f>
        <v>0</v>
      </c>
      <c r="AE146" s="75">
        <f>'2021'!T147</f>
        <v>0</v>
      </c>
      <c r="AF146" s="75">
        <f>'2022'!T147</f>
        <v>0</v>
      </c>
      <c r="AG146" s="79">
        <f>'2023'!T147</f>
        <v>0</v>
      </c>
    </row>
    <row r="147" spans="1:33" x14ac:dyDescent="0.25">
      <c r="A147" s="24" t="s">
        <v>218</v>
      </c>
      <c r="B147" s="25" t="s">
        <v>36</v>
      </c>
      <c r="C147" s="75">
        <f>'1993'!J149</f>
        <v>0</v>
      </c>
      <c r="D147" s="75">
        <f>'1994'!J149</f>
        <v>0</v>
      </c>
      <c r="E147" s="75">
        <f>'1995'!J149</f>
        <v>0</v>
      </c>
      <c r="F147" s="77">
        <f>'1996'!J149</f>
        <v>0</v>
      </c>
      <c r="G147" s="77">
        <f>'1997'!J149</f>
        <v>0</v>
      </c>
      <c r="H147" s="75">
        <f>'1998'!J149</f>
        <v>0</v>
      </c>
      <c r="I147" s="75">
        <f>'1999'!J149</f>
        <v>0</v>
      </c>
      <c r="J147" s="75">
        <f>'2000'!J149</f>
        <v>0</v>
      </c>
      <c r="K147" s="78">
        <f>'2001'!J149</f>
        <v>0</v>
      </c>
      <c r="L147" s="78">
        <f>'2002'!J149</f>
        <v>0</v>
      </c>
      <c r="M147" s="78">
        <f>'2003'!J149</f>
        <v>0</v>
      </c>
      <c r="N147" s="78">
        <f>'2004'!J149</f>
        <v>0</v>
      </c>
      <c r="O147" s="78">
        <f>'2005'!J149</f>
        <v>0</v>
      </c>
      <c r="P147" s="78">
        <f>'2006'!J149</f>
        <v>0</v>
      </c>
      <c r="Q147" s="78">
        <f>'2007'!J149</f>
        <v>0</v>
      </c>
      <c r="R147" s="78">
        <f>'2008'!J149</f>
        <v>0</v>
      </c>
      <c r="S147" s="75">
        <f>'2009'!Q149</f>
        <v>0</v>
      </c>
      <c r="T147" s="75">
        <f>'2010'!Q149</f>
        <v>0</v>
      </c>
      <c r="U147" s="75">
        <f>'2011'!Q149</f>
        <v>0</v>
      </c>
      <c r="V147" s="75">
        <f>'2012'!Q149</f>
        <v>0</v>
      </c>
      <c r="W147" s="75">
        <f>'2013'!Q149</f>
        <v>0</v>
      </c>
      <c r="X147" s="75">
        <f>'2014'!Q149</f>
        <v>0</v>
      </c>
      <c r="Y147" s="75">
        <f>'2015'!Q149</f>
        <v>0</v>
      </c>
      <c r="Z147" s="75">
        <f>'2016'!Q149</f>
        <v>0</v>
      </c>
      <c r="AA147" s="75">
        <f>'2017'!Q149</f>
        <v>0</v>
      </c>
      <c r="AB147" s="75">
        <f>'2018'!Q149</f>
        <v>0</v>
      </c>
      <c r="AC147" s="75">
        <f>'2019'!Q149</f>
        <v>0</v>
      </c>
      <c r="AD147" s="75">
        <f>'2020'!Q148</f>
        <v>0</v>
      </c>
      <c r="AE147" s="75">
        <f>'2021'!T148</f>
        <v>0</v>
      </c>
      <c r="AF147" s="75">
        <f>'2022'!T148</f>
        <v>0</v>
      </c>
      <c r="AG147" s="79">
        <f>'2023'!T148</f>
        <v>0</v>
      </c>
    </row>
    <row r="148" spans="1:33" x14ac:dyDescent="0.25">
      <c r="A148" s="24" t="s">
        <v>219</v>
      </c>
      <c r="B148" s="25" t="s">
        <v>36</v>
      </c>
      <c r="C148" s="75">
        <f>'1993'!J150</f>
        <v>0</v>
      </c>
      <c r="D148" s="75">
        <f>'1994'!J150</f>
        <v>0</v>
      </c>
      <c r="E148" s="75">
        <f>'1995'!J150</f>
        <v>0</v>
      </c>
      <c r="F148" s="77">
        <f>'1996'!J150</f>
        <v>0</v>
      </c>
      <c r="G148" s="77">
        <f>'1997'!J150</f>
        <v>0</v>
      </c>
      <c r="H148" s="75">
        <f>'1998'!J150</f>
        <v>0</v>
      </c>
      <c r="I148" s="75">
        <f>'1999'!J150</f>
        <v>0</v>
      </c>
      <c r="J148" s="75">
        <f>'2000'!J150</f>
        <v>0</v>
      </c>
      <c r="K148" s="78">
        <f>'2001'!J150</f>
        <v>0</v>
      </c>
      <c r="L148" s="78">
        <f>'2002'!J150</f>
        <v>0</v>
      </c>
      <c r="M148" s="78">
        <f>'2003'!J150</f>
        <v>0</v>
      </c>
      <c r="N148" s="78">
        <f>'2004'!J150</f>
        <v>0</v>
      </c>
      <c r="O148" s="78">
        <f>'2005'!J150</f>
        <v>0</v>
      </c>
      <c r="P148" s="78">
        <f>'2006'!J150</f>
        <v>0</v>
      </c>
      <c r="Q148" s="78">
        <f>'2007'!J150</f>
        <v>0</v>
      </c>
      <c r="R148" s="78">
        <f>'2008'!J150</f>
        <v>0</v>
      </c>
      <c r="S148" s="75">
        <f>'2009'!Q150</f>
        <v>0</v>
      </c>
      <c r="T148" s="75">
        <f>'2010'!Q150</f>
        <v>0</v>
      </c>
      <c r="U148" s="75">
        <f>'2011'!Q150</f>
        <v>0</v>
      </c>
      <c r="V148" s="75">
        <f>'2012'!Q150</f>
        <v>0</v>
      </c>
      <c r="W148" s="75">
        <f>'2013'!Q150</f>
        <v>0</v>
      </c>
      <c r="X148" s="75">
        <f>'2014'!Q150</f>
        <v>0</v>
      </c>
      <c r="Y148" s="75">
        <f>'2015'!Q150</f>
        <v>0</v>
      </c>
      <c r="Z148" s="75">
        <f>'2016'!Q150</f>
        <v>0</v>
      </c>
      <c r="AA148" s="75">
        <f>'2017'!Q150</f>
        <v>0</v>
      </c>
      <c r="AB148" s="75">
        <f>'2018'!Q150</f>
        <v>0</v>
      </c>
      <c r="AC148" s="75">
        <f>'2019'!Q150</f>
        <v>0</v>
      </c>
      <c r="AD148" s="75">
        <f>'2020'!Q149</f>
        <v>0</v>
      </c>
      <c r="AE148" s="75">
        <f>'2021'!T149</f>
        <v>0</v>
      </c>
      <c r="AF148" s="75">
        <f>'2022'!T149</f>
        <v>0</v>
      </c>
      <c r="AG148" s="79">
        <f>'2023'!T149</f>
        <v>0</v>
      </c>
    </row>
    <row r="149" spans="1:33" x14ac:dyDescent="0.25">
      <c r="A149" s="24" t="s">
        <v>220</v>
      </c>
      <c r="B149" s="25" t="s">
        <v>36</v>
      </c>
      <c r="C149" s="75">
        <f>'1993'!J151</f>
        <v>0</v>
      </c>
      <c r="D149" s="75">
        <f>'1994'!J151</f>
        <v>0</v>
      </c>
      <c r="E149" s="75">
        <f>'1995'!J151</f>
        <v>0</v>
      </c>
      <c r="F149" s="77">
        <f>'1996'!J151</f>
        <v>0</v>
      </c>
      <c r="G149" s="77">
        <f>'1997'!J151</f>
        <v>0</v>
      </c>
      <c r="H149" s="75">
        <f>'1998'!J151</f>
        <v>750</v>
      </c>
      <c r="I149" s="75">
        <f>'1999'!J151</f>
        <v>877</v>
      </c>
      <c r="J149" s="75">
        <f>'2000'!J151</f>
        <v>0</v>
      </c>
      <c r="K149" s="78">
        <f>'2001'!J151</f>
        <v>0</v>
      </c>
      <c r="L149" s="78">
        <f>'2002'!J151</f>
        <v>0</v>
      </c>
      <c r="M149" s="78">
        <f>'2003'!J151</f>
        <v>0</v>
      </c>
      <c r="N149" s="78">
        <f>'2004'!J151</f>
        <v>0</v>
      </c>
      <c r="O149" s="78">
        <f>'2005'!J151</f>
        <v>0</v>
      </c>
      <c r="P149" s="78">
        <f>'2006'!J151</f>
        <v>0</v>
      </c>
      <c r="Q149" s="78">
        <f>'2007'!J151</f>
        <v>0</v>
      </c>
      <c r="R149" s="78">
        <f>'2008'!J151</f>
        <v>0</v>
      </c>
      <c r="S149" s="75">
        <f>'2009'!Q151</f>
        <v>0</v>
      </c>
      <c r="T149" s="75">
        <f>'2010'!Q151</f>
        <v>0</v>
      </c>
      <c r="U149" s="75">
        <f>'2011'!Q151</f>
        <v>0</v>
      </c>
      <c r="V149" s="75">
        <f>'2012'!Q151</f>
        <v>0</v>
      </c>
      <c r="W149" s="75">
        <f>'2013'!Q151</f>
        <v>0</v>
      </c>
      <c r="X149" s="75">
        <f>'2014'!Q151</f>
        <v>0</v>
      </c>
      <c r="Y149" s="75">
        <f>'2015'!Q151</f>
        <v>0</v>
      </c>
      <c r="Z149" s="75">
        <f>'2016'!Q151</f>
        <v>0</v>
      </c>
      <c r="AA149" s="75">
        <f>'2017'!Q151</f>
        <v>0</v>
      </c>
      <c r="AB149" s="75">
        <f>'2018'!Q151</f>
        <v>0</v>
      </c>
      <c r="AC149" s="75">
        <f>'2019'!Q151</f>
        <v>0</v>
      </c>
      <c r="AD149" s="75">
        <f>'2020'!Q150</f>
        <v>0</v>
      </c>
      <c r="AE149" s="75">
        <f>'2021'!T150</f>
        <v>0</v>
      </c>
      <c r="AF149" s="75">
        <f>'2022'!T150</f>
        <v>0</v>
      </c>
      <c r="AG149" s="79">
        <f>'2023'!T150</f>
        <v>0</v>
      </c>
    </row>
    <row r="150" spans="1:33" x14ac:dyDescent="0.25">
      <c r="A150" s="24" t="s">
        <v>221</v>
      </c>
      <c r="B150" s="25" t="s">
        <v>36</v>
      </c>
      <c r="C150" s="75">
        <f>'1993'!J152</f>
        <v>0</v>
      </c>
      <c r="D150" s="75">
        <f>'1994'!J152</f>
        <v>0</v>
      </c>
      <c r="E150" s="75">
        <f>'1995'!J152</f>
        <v>0</v>
      </c>
      <c r="F150" s="77">
        <f>'1996'!J152</f>
        <v>0</v>
      </c>
      <c r="G150" s="77">
        <f>'1997'!J152</f>
        <v>0</v>
      </c>
      <c r="H150" s="75">
        <f>'1998'!J152</f>
        <v>0</v>
      </c>
      <c r="I150" s="75">
        <f>'1999'!J152</f>
        <v>0</v>
      </c>
      <c r="J150" s="75">
        <f>'2000'!J152</f>
        <v>0</v>
      </c>
      <c r="K150" s="78">
        <f>'2001'!J152</f>
        <v>0</v>
      </c>
      <c r="L150" s="78">
        <f>'2002'!J152</f>
        <v>0</v>
      </c>
      <c r="M150" s="78">
        <f>'2003'!J152</f>
        <v>0</v>
      </c>
      <c r="N150" s="78">
        <f>'2004'!J152</f>
        <v>0</v>
      </c>
      <c r="O150" s="78">
        <f>'2005'!J152</f>
        <v>0</v>
      </c>
      <c r="P150" s="78">
        <f>'2006'!J152</f>
        <v>0</v>
      </c>
      <c r="Q150" s="78">
        <f>'2007'!J152</f>
        <v>0</v>
      </c>
      <c r="R150" s="78">
        <f>'2008'!J152</f>
        <v>0</v>
      </c>
      <c r="S150" s="75">
        <f>'2009'!Q152</f>
        <v>0</v>
      </c>
      <c r="T150" s="75">
        <f>'2010'!Q152</f>
        <v>0</v>
      </c>
      <c r="U150" s="75">
        <f>'2011'!Q152</f>
        <v>0</v>
      </c>
      <c r="V150" s="75">
        <f>'2012'!Q152</f>
        <v>0</v>
      </c>
      <c r="W150" s="75">
        <f>'2013'!Q152</f>
        <v>0</v>
      </c>
      <c r="X150" s="75">
        <f>'2014'!Q152</f>
        <v>0</v>
      </c>
      <c r="Y150" s="75">
        <f>'2015'!Q152</f>
        <v>0</v>
      </c>
      <c r="Z150" s="75">
        <f>'2016'!Q152</f>
        <v>0</v>
      </c>
      <c r="AA150" s="75">
        <f>'2017'!Q152</f>
        <v>0</v>
      </c>
      <c r="AB150" s="75">
        <f>'2018'!Q152</f>
        <v>0</v>
      </c>
      <c r="AC150" s="75">
        <f>'2019'!Q152</f>
        <v>0</v>
      </c>
      <c r="AD150" s="75">
        <f>'2020'!Q151</f>
        <v>0</v>
      </c>
      <c r="AE150" s="75">
        <f>'2021'!T151</f>
        <v>0</v>
      </c>
      <c r="AF150" s="75">
        <f>'2022'!T151</f>
        <v>0</v>
      </c>
      <c r="AG150" s="79">
        <f>'2023'!T151</f>
        <v>0</v>
      </c>
    </row>
    <row r="151" spans="1:33" x14ac:dyDescent="0.25">
      <c r="A151" s="24" t="s">
        <v>222</v>
      </c>
      <c r="B151" s="25" t="s">
        <v>36</v>
      </c>
      <c r="C151" s="75">
        <f>'1993'!J153</f>
        <v>0</v>
      </c>
      <c r="D151" s="75">
        <f>'1994'!J153</f>
        <v>0</v>
      </c>
      <c r="E151" s="75">
        <f>'1995'!J153</f>
        <v>0</v>
      </c>
      <c r="F151" s="77">
        <f>'1996'!J153</f>
        <v>0</v>
      </c>
      <c r="G151" s="77">
        <f>'1997'!J153</f>
        <v>0</v>
      </c>
      <c r="H151" s="75">
        <f>'1998'!J153</f>
        <v>0</v>
      </c>
      <c r="I151" s="75">
        <f>'1999'!J153</f>
        <v>0</v>
      </c>
      <c r="J151" s="75">
        <f>'2000'!J153</f>
        <v>0</v>
      </c>
      <c r="K151" s="78">
        <f>'2001'!J153</f>
        <v>0</v>
      </c>
      <c r="L151" s="78">
        <f>'2002'!J153</f>
        <v>0</v>
      </c>
      <c r="M151" s="78">
        <f>'2003'!J153</f>
        <v>0</v>
      </c>
      <c r="N151" s="78">
        <f>'2004'!J153</f>
        <v>0</v>
      </c>
      <c r="O151" s="78">
        <f>'2005'!J153</f>
        <v>0</v>
      </c>
      <c r="P151" s="78">
        <f>'2006'!J153</f>
        <v>0</v>
      </c>
      <c r="Q151" s="78">
        <f>'2007'!J153</f>
        <v>0</v>
      </c>
      <c r="R151" s="78">
        <f>'2008'!J153</f>
        <v>0</v>
      </c>
      <c r="S151" s="75">
        <f>'2009'!Q153</f>
        <v>0</v>
      </c>
      <c r="T151" s="75">
        <f>'2010'!Q153</f>
        <v>0</v>
      </c>
      <c r="U151" s="75">
        <f>'2011'!Q153</f>
        <v>0</v>
      </c>
      <c r="V151" s="75">
        <f>'2012'!Q153</f>
        <v>0</v>
      </c>
      <c r="W151" s="75">
        <f>'2013'!Q153</f>
        <v>0</v>
      </c>
      <c r="X151" s="75">
        <f>'2014'!Q153</f>
        <v>0</v>
      </c>
      <c r="Y151" s="75">
        <f>'2015'!Q153</f>
        <v>0</v>
      </c>
      <c r="Z151" s="75">
        <f>'2016'!Q153</f>
        <v>0</v>
      </c>
      <c r="AA151" s="75">
        <f>'2017'!Q153</f>
        <v>0</v>
      </c>
      <c r="AB151" s="75">
        <f>'2018'!Q153</f>
        <v>0</v>
      </c>
      <c r="AC151" s="75">
        <f>'2019'!Q153</f>
        <v>0</v>
      </c>
      <c r="AD151" s="75">
        <f>'2020'!Q152</f>
        <v>0</v>
      </c>
      <c r="AE151" s="75">
        <f>'2021'!T152</f>
        <v>0</v>
      </c>
      <c r="AF151" s="75">
        <f>'2022'!T152</f>
        <v>0</v>
      </c>
      <c r="AG151" s="79">
        <f>'2023'!T152</f>
        <v>0</v>
      </c>
    </row>
    <row r="152" spans="1:33" x14ac:dyDescent="0.25">
      <c r="A152" s="24" t="s">
        <v>223</v>
      </c>
      <c r="B152" s="25" t="s">
        <v>37</v>
      </c>
      <c r="C152" s="75">
        <f>'1993'!J154</f>
        <v>0</v>
      </c>
      <c r="D152" s="75">
        <f>'1994'!J154</f>
        <v>0</v>
      </c>
      <c r="E152" s="75">
        <f>'1995'!J154</f>
        <v>0</v>
      </c>
      <c r="F152" s="77">
        <f>'1996'!J154</f>
        <v>0</v>
      </c>
      <c r="G152" s="77">
        <f>'1997'!J154</f>
        <v>0</v>
      </c>
      <c r="H152" s="75">
        <f>'1998'!J154</f>
        <v>0</v>
      </c>
      <c r="I152" s="75">
        <f>'1999'!J154</f>
        <v>0</v>
      </c>
      <c r="J152" s="75">
        <f>'2000'!J154</f>
        <v>0</v>
      </c>
      <c r="K152" s="78">
        <f>'2001'!J154</f>
        <v>0</v>
      </c>
      <c r="L152" s="78">
        <f>'2002'!J154</f>
        <v>0</v>
      </c>
      <c r="M152" s="78">
        <f>'2003'!J154</f>
        <v>0</v>
      </c>
      <c r="N152" s="78">
        <f>'2004'!J154</f>
        <v>0</v>
      </c>
      <c r="O152" s="78">
        <f>'2005'!J154</f>
        <v>0</v>
      </c>
      <c r="P152" s="78">
        <f>'2006'!J154</f>
        <v>0</v>
      </c>
      <c r="Q152" s="78">
        <f>'2007'!J154</f>
        <v>0</v>
      </c>
      <c r="R152" s="78">
        <f>'2008'!J154</f>
        <v>0</v>
      </c>
      <c r="S152" s="75">
        <f>'2009'!Q154</f>
        <v>0</v>
      </c>
      <c r="T152" s="75">
        <f>'2010'!Q154</f>
        <v>0</v>
      </c>
      <c r="U152" s="75">
        <f>'2011'!Q154</f>
        <v>0</v>
      </c>
      <c r="V152" s="75">
        <f>'2012'!Q154</f>
        <v>0</v>
      </c>
      <c r="W152" s="75">
        <f>'2013'!Q154</f>
        <v>0</v>
      </c>
      <c r="X152" s="75">
        <f>'2014'!Q154</f>
        <v>0</v>
      </c>
      <c r="Y152" s="75">
        <f>'2015'!Q154</f>
        <v>0</v>
      </c>
      <c r="Z152" s="75">
        <f>'2016'!Q154</f>
        <v>0</v>
      </c>
      <c r="AA152" s="75">
        <f>'2017'!Q154</f>
        <v>0</v>
      </c>
      <c r="AB152" s="75">
        <f>'2018'!Q154</f>
        <v>0</v>
      </c>
      <c r="AC152" s="75">
        <f>'2019'!Q154</f>
        <v>0</v>
      </c>
      <c r="AD152" s="75">
        <f>'2020'!Q153</f>
        <v>0</v>
      </c>
      <c r="AE152" s="75">
        <f>'2021'!T153</f>
        <v>0</v>
      </c>
      <c r="AF152" s="75">
        <f>'2022'!T153</f>
        <v>0</v>
      </c>
      <c r="AG152" s="79">
        <f>'2023'!T153</f>
        <v>0</v>
      </c>
    </row>
    <row r="153" spans="1:33" x14ac:dyDescent="0.25">
      <c r="A153" s="24" t="s">
        <v>224</v>
      </c>
      <c r="B153" s="25" t="s">
        <v>38</v>
      </c>
      <c r="C153" s="75">
        <f>'1993'!J155</f>
        <v>0</v>
      </c>
      <c r="D153" s="75">
        <f>'1994'!J155</f>
        <v>0</v>
      </c>
      <c r="E153" s="75">
        <f>'1995'!J155</f>
        <v>0</v>
      </c>
      <c r="F153" s="77">
        <f>'1996'!J155</f>
        <v>0</v>
      </c>
      <c r="G153" s="77">
        <f>'1997'!J155</f>
        <v>0</v>
      </c>
      <c r="H153" s="75">
        <f>'1998'!J155</f>
        <v>0</v>
      </c>
      <c r="I153" s="75">
        <f>'1999'!J155</f>
        <v>0</v>
      </c>
      <c r="J153" s="75">
        <f>'2000'!J155</f>
        <v>0</v>
      </c>
      <c r="K153" s="78">
        <f>'2001'!J155</f>
        <v>0</v>
      </c>
      <c r="L153" s="78">
        <f>'2002'!J155</f>
        <v>0</v>
      </c>
      <c r="M153" s="78">
        <f>'2003'!J155</f>
        <v>0</v>
      </c>
      <c r="N153" s="78">
        <f>'2004'!J155</f>
        <v>0</v>
      </c>
      <c r="O153" s="78">
        <f>'2005'!J155</f>
        <v>0</v>
      </c>
      <c r="P153" s="78">
        <f>'2006'!J155</f>
        <v>0</v>
      </c>
      <c r="Q153" s="78">
        <f>'2007'!J155</f>
        <v>0</v>
      </c>
      <c r="R153" s="78">
        <f>'2008'!J155</f>
        <v>0</v>
      </c>
      <c r="S153" s="75">
        <f>'2009'!Q155</f>
        <v>0</v>
      </c>
      <c r="T153" s="75">
        <f>'2010'!Q155</f>
        <v>0</v>
      </c>
      <c r="U153" s="75">
        <f>'2011'!Q155</f>
        <v>0</v>
      </c>
      <c r="V153" s="75">
        <f>'2012'!Q155</f>
        <v>0</v>
      </c>
      <c r="W153" s="75">
        <f>'2013'!Q155</f>
        <v>0</v>
      </c>
      <c r="X153" s="75">
        <f>'2014'!Q155</f>
        <v>0</v>
      </c>
      <c r="Y153" s="75">
        <f>'2015'!Q155</f>
        <v>0</v>
      </c>
      <c r="Z153" s="75">
        <f>'2016'!Q155</f>
        <v>0</v>
      </c>
      <c r="AA153" s="75">
        <f>'2017'!Q155</f>
        <v>0</v>
      </c>
      <c r="AB153" s="75">
        <f>'2018'!Q155</f>
        <v>0</v>
      </c>
      <c r="AC153" s="75">
        <f>'2019'!Q155</f>
        <v>0</v>
      </c>
      <c r="AD153" s="75">
        <f>'2020'!Q154</f>
        <v>0</v>
      </c>
      <c r="AE153" s="75">
        <f>'2021'!T154</f>
        <v>0</v>
      </c>
      <c r="AF153" s="75">
        <f>'2022'!T154</f>
        <v>0</v>
      </c>
      <c r="AG153" s="79">
        <f>'2023'!T154</f>
        <v>0</v>
      </c>
    </row>
    <row r="154" spans="1:33" x14ac:dyDescent="0.25">
      <c r="A154" s="24" t="s">
        <v>225</v>
      </c>
      <c r="B154" s="25" t="s">
        <v>39</v>
      </c>
      <c r="C154" s="75">
        <f>'1993'!J156</f>
        <v>0</v>
      </c>
      <c r="D154" s="75">
        <f>'1994'!J156</f>
        <v>0</v>
      </c>
      <c r="E154" s="75">
        <f>'1995'!J156</f>
        <v>0</v>
      </c>
      <c r="F154" s="77">
        <f>'1996'!J156</f>
        <v>0</v>
      </c>
      <c r="G154" s="77">
        <f>'1997'!J156</f>
        <v>0</v>
      </c>
      <c r="H154" s="75">
        <f>'1998'!J156</f>
        <v>0</v>
      </c>
      <c r="I154" s="75">
        <f>'1999'!J156</f>
        <v>0</v>
      </c>
      <c r="J154" s="75">
        <f>'2000'!J156</f>
        <v>0</v>
      </c>
      <c r="K154" s="78">
        <f>'2001'!J156</f>
        <v>0</v>
      </c>
      <c r="L154" s="78">
        <f>'2002'!J156</f>
        <v>0</v>
      </c>
      <c r="M154" s="78">
        <f>'2003'!J156</f>
        <v>0</v>
      </c>
      <c r="N154" s="78">
        <f>'2004'!J156</f>
        <v>0</v>
      </c>
      <c r="O154" s="78">
        <f>'2005'!J156</f>
        <v>0</v>
      </c>
      <c r="P154" s="78">
        <f>'2006'!J156</f>
        <v>0</v>
      </c>
      <c r="Q154" s="78">
        <f>'2007'!J156</f>
        <v>14078</v>
      </c>
      <c r="R154" s="78">
        <f>'2008'!J156</f>
        <v>13461</v>
      </c>
      <c r="S154" s="75">
        <f>'2009'!Q156</f>
        <v>0</v>
      </c>
      <c r="T154" s="75">
        <f>'2010'!Q156</f>
        <v>0</v>
      </c>
      <c r="U154" s="75">
        <f>'2011'!Q156</f>
        <v>3519</v>
      </c>
      <c r="V154" s="75">
        <f>'2012'!Q156</f>
        <v>14287</v>
      </c>
      <c r="W154" s="75">
        <f>'2013'!Q156</f>
        <v>0</v>
      </c>
      <c r="X154" s="75">
        <f>'2014'!Q156</f>
        <v>3519</v>
      </c>
      <c r="Y154" s="75">
        <f>'2015'!Q156</f>
        <v>0</v>
      </c>
      <c r="Z154" s="75">
        <f>'2016'!Q156</f>
        <v>31400</v>
      </c>
      <c r="AA154" s="75">
        <f>'2017'!Q156</f>
        <v>0</v>
      </c>
      <c r="AB154" s="75">
        <f>'2018'!Q156</f>
        <v>42543</v>
      </c>
      <c r="AC154" s="75">
        <f>'2019'!Q156</f>
        <v>49273</v>
      </c>
      <c r="AD154" s="75">
        <f>'2020'!Q155</f>
        <v>49273</v>
      </c>
      <c r="AE154" s="75">
        <f>'2021'!T155</f>
        <v>42652</v>
      </c>
      <c r="AF154" s="75">
        <f>'2022'!T155</f>
        <v>42334</v>
      </c>
      <c r="AG154" s="79">
        <f>'2023'!T155</f>
        <v>154809</v>
      </c>
    </row>
    <row r="155" spans="1:33" x14ac:dyDescent="0.25">
      <c r="A155" s="24" t="s">
        <v>226</v>
      </c>
      <c r="B155" s="25" t="s">
        <v>39</v>
      </c>
      <c r="C155" s="75">
        <f>'1993'!J157</f>
        <v>66962</v>
      </c>
      <c r="D155" s="75">
        <f>'1994'!J157</f>
        <v>17681</v>
      </c>
      <c r="E155" s="75">
        <f>'1995'!J157</f>
        <v>16606</v>
      </c>
      <c r="F155" s="77">
        <f>'1996'!J157</f>
        <v>98751</v>
      </c>
      <c r="G155" s="77">
        <f>'1997'!J157</f>
        <v>127284</v>
      </c>
      <c r="H155" s="75">
        <f>'1998'!J157</f>
        <v>200960</v>
      </c>
      <c r="I155" s="75">
        <f>'1999'!J157</f>
        <v>240412</v>
      </c>
      <c r="J155" s="75">
        <f>'2000'!J157</f>
        <v>996145</v>
      </c>
      <c r="K155" s="78">
        <f>'2001'!J157</f>
        <v>944819</v>
      </c>
      <c r="L155" s="78">
        <f>'2002'!J157</f>
        <v>6298485</v>
      </c>
      <c r="M155" s="78">
        <f>'2003'!J157</f>
        <v>7308567</v>
      </c>
      <c r="N155" s="78">
        <f>'2004'!J157</f>
        <v>8531327</v>
      </c>
      <c r="O155" s="78">
        <f>'2005'!J157</f>
        <v>7439265</v>
      </c>
      <c r="P155" s="78">
        <f>'2006'!J157</f>
        <v>8852595</v>
      </c>
      <c r="Q155" s="78">
        <f>'2007'!J157</f>
        <v>5392530</v>
      </c>
      <c r="R155" s="78">
        <f>'2008'!J157</f>
        <v>2688897</v>
      </c>
      <c r="S155" s="75">
        <f>'2009'!Q157</f>
        <v>2632962</v>
      </c>
      <c r="T155" s="75">
        <f>'2010'!Q157</f>
        <v>2659995</v>
      </c>
      <c r="U155" s="75">
        <f>'2011'!Q157</f>
        <v>1552413</v>
      </c>
      <c r="V155" s="75">
        <f>'2012'!Q157</f>
        <v>2277923</v>
      </c>
      <c r="W155" s="75">
        <f>'2013'!Q157</f>
        <v>5326185</v>
      </c>
      <c r="X155" s="75">
        <f>'2014'!Q157</f>
        <v>3817380</v>
      </c>
      <c r="Y155" s="75">
        <f>'2015'!Q157</f>
        <v>4687014</v>
      </c>
      <c r="Z155" s="75">
        <f>'2016'!Q157</f>
        <v>5019881</v>
      </c>
      <c r="AA155" s="75">
        <f>'2017'!Q157</f>
        <v>6353991</v>
      </c>
      <c r="AB155" s="75">
        <f>'2018'!Q157</f>
        <v>5389817</v>
      </c>
      <c r="AC155" s="75">
        <f>'2019'!Q157</f>
        <v>6249867</v>
      </c>
      <c r="AD155" s="75">
        <f>'2020'!Q156</f>
        <v>9104702</v>
      </c>
      <c r="AE155" s="75">
        <f>'2021'!T156</f>
        <v>6490399</v>
      </c>
      <c r="AF155" s="75">
        <f>'2022'!T156</f>
        <v>9559936</v>
      </c>
      <c r="AG155" s="79">
        <f>'2023'!T156</f>
        <v>9354379</v>
      </c>
    </row>
    <row r="156" spans="1:33" x14ac:dyDescent="0.25">
      <c r="A156" s="24" t="s">
        <v>227</v>
      </c>
      <c r="B156" s="25" t="s">
        <v>39</v>
      </c>
      <c r="C156" s="75">
        <f>'1993'!J158</f>
        <v>22312</v>
      </c>
      <c r="D156" s="75">
        <f>'1994'!J158</f>
        <v>44897</v>
      </c>
      <c r="E156" s="75">
        <f>'1995'!J158</f>
        <v>38130</v>
      </c>
      <c r="F156" s="77">
        <f>'1996'!J158</f>
        <v>40247</v>
      </c>
      <c r="G156" s="77">
        <f>'1997'!J158</f>
        <v>64762</v>
      </c>
      <c r="H156" s="75">
        <f>'1998'!J158</f>
        <v>31973</v>
      </c>
      <c r="I156" s="75">
        <f>'1999'!J158</f>
        <v>59640</v>
      </c>
      <c r="J156" s="75">
        <f>'2000'!J158</f>
        <v>37393</v>
      </c>
      <c r="K156" s="78">
        <f>'2001'!J158</f>
        <v>34995</v>
      </c>
      <c r="L156" s="78">
        <f>'2002'!J158</f>
        <v>946341</v>
      </c>
      <c r="M156" s="78">
        <f>'2003'!J158</f>
        <v>1580892</v>
      </c>
      <c r="N156" s="78">
        <f>'2004'!J158</f>
        <v>1183575</v>
      </c>
      <c r="O156" s="78">
        <f>'2005'!J158</f>
        <v>1916232</v>
      </c>
      <c r="P156" s="78">
        <f>'2006'!J158</f>
        <v>2110034</v>
      </c>
      <c r="Q156" s="78">
        <f>'2007'!J158</f>
        <v>1169305</v>
      </c>
      <c r="R156" s="78">
        <f>'2008'!J158</f>
        <v>322958</v>
      </c>
      <c r="S156" s="75">
        <f>'2009'!Q158</f>
        <v>105135</v>
      </c>
      <c r="T156" s="75">
        <f>'2010'!Q158</f>
        <v>572517</v>
      </c>
      <c r="U156" s="75">
        <f>'2011'!Q158</f>
        <v>138694</v>
      </c>
      <c r="V156" s="75">
        <f>'2012'!Q158</f>
        <v>169151</v>
      </c>
      <c r="W156" s="75">
        <f>'2013'!Q158</f>
        <v>446499</v>
      </c>
      <c r="X156" s="75">
        <f>'2014'!Q158</f>
        <v>790729</v>
      </c>
      <c r="Y156" s="75">
        <f>'2015'!Q158</f>
        <v>816756</v>
      </c>
      <c r="Z156" s="75">
        <f>'2016'!Q158</f>
        <v>1561886</v>
      </c>
      <c r="AA156" s="75">
        <f>'2017'!Q158</f>
        <v>454683</v>
      </c>
      <c r="AB156" s="75">
        <f>'2018'!Q158</f>
        <v>466808</v>
      </c>
      <c r="AC156" s="75">
        <f>'2019'!Q158</f>
        <v>427132</v>
      </c>
      <c r="AD156" s="75">
        <f>'2020'!Q157</f>
        <v>980957</v>
      </c>
      <c r="AE156" s="75">
        <f>'2021'!T157</f>
        <v>315488</v>
      </c>
      <c r="AF156" s="75">
        <f>'2022'!T157</f>
        <v>809697</v>
      </c>
      <c r="AG156" s="79">
        <f>'2023'!T157</f>
        <v>391968</v>
      </c>
    </row>
    <row r="157" spans="1:33" x14ac:dyDescent="0.25">
      <c r="A157" s="24" t="s">
        <v>228</v>
      </c>
      <c r="B157" s="25" t="s">
        <v>39</v>
      </c>
      <c r="C157" s="75">
        <f>'1993'!J159</f>
        <v>0</v>
      </c>
      <c r="D157" s="75">
        <f>'1994'!J159</f>
        <v>0</v>
      </c>
      <c r="E157" s="75">
        <f>'1995'!J159</f>
        <v>0</v>
      </c>
      <c r="F157" s="77">
        <f>'1996'!J159</f>
        <v>0</v>
      </c>
      <c r="G157" s="77">
        <f>'1997'!J159</f>
        <v>0</v>
      </c>
      <c r="H157" s="75">
        <f>'1998'!J159</f>
        <v>0</v>
      </c>
      <c r="I157" s="75">
        <f>'1999'!J159</f>
        <v>0</v>
      </c>
      <c r="J157" s="75">
        <f>'2000'!J159</f>
        <v>0</v>
      </c>
      <c r="K157" s="78">
        <f>'2001'!J159</f>
        <v>0</v>
      </c>
      <c r="L157" s="78">
        <f>'2002'!J159</f>
        <v>0</v>
      </c>
      <c r="M157" s="78">
        <f>'2003'!J159</f>
        <v>0</v>
      </c>
      <c r="N157" s="78">
        <f>'2004'!J159</f>
        <v>0</v>
      </c>
      <c r="O157" s="78">
        <f>'2005'!J159</f>
        <v>0</v>
      </c>
      <c r="P157" s="78">
        <f>'2006'!J159</f>
        <v>881266</v>
      </c>
      <c r="Q157" s="78">
        <f>'2007'!J159</f>
        <v>405157</v>
      </c>
      <c r="R157" s="78">
        <f>'2008'!J159</f>
        <v>225062</v>
      </c>
      <c r="S157" s="75">
        <f>'2009'!Q159</f>
        <v>49173</v>
      </c>
      <c r="T157" s="75">
        <f>'2010'!Q159</f>
        <v>64957</v>
      </c>
      <c r="U157" s="75">
        <f>'2011'!Q159</f>
        <v>235835</v>
      </c>
      <c r="V157" s="75">
        <f>'2012'!Q159</f>
        <v>46592</v>
      </c>
      <c r="W157" s="75">
        <f>'2013'!Q159</f>
        <v>46171</v>
      </c>
      <c r="X157" s="75">
        <f>'2014'!Q159</f>
        <v>41750</v>
      </c>
      <c r="Y157" s="75">
        <f>'2015'!Q159</f>
        <v>607645</v>
      </c>
      <c r="Z157" s="75">
        <f>'2016'!Q159</f>
        <v>1415524</v>
      </c>
      <c r="AA157" s="75">
        <f>'2017'!Q159</f>
        <v>1072818</v>
      </c>
      <c r="AB157" s="75">
        <f>'2018'!Q159</f>
        <v>214546</v>
      </c>
      <c r="AC157" s="75">
        <f>'2019'!Q159</f>
        <v>483238</v>
      </c>
      <c r="AD157" s="75">
        <f>'2020'!Q158</f>
        <v>385251</v>
      </c>
      <c r="AE157" s="75">
        <f>'2021'!T158</f>
        <v>138337</v>
      </c>
      <c r="AF157" s="75">
        <f>'2022'!T158</f>
        <v>46082</v>
      </c>
      <c r="AG157" s="79">
        <f>'2023'!T158</f>
        <v>70293</v>
      </c>
    </row>
    <row r="158" spans="1:33" x14ac:dyDescent="0.25">
      <c r="A158" s="24" t="s">
        <v>229</v>
      </c>
      <c r="B158" s="25" t="s">
        <v>39</v>
      </c>
      <c r="C158" s="75">
        <f>'1993'!J160</f>
        <v>0</v>
      </c>
      <c r="D158" s="75">
        <f>'1994'!J160</f>
        <v>0</v>
      </c>
      <c r="E158" s="75">
        <f>'1995'!J160</f>
        <v>0</v>
      </c>
      <c r="F158" s="77">
        <f>'1996'!J160</f>
        <v>0</v>
      </c>
      <c r="G158" s="77">
        <f>'1997'!J160</f>
        <v>0</v>
      </c>
      <c r="H158" s="75">
        <f>'1998'!J160</f>
        <v>0</v>
      </c>
      <c r="I158" s="75">
        <f>'1999'!J160</f>
        <v>0</v>
      </c>
      <c r="J158" s="75">
        <f>'2000'!J160</f>
        <v>124140</v>
      </c>
      <c r="K158" s="78">
        <f>'2001'!J160</f>
        <v>83921</v>
      </c>
      <c r="L158" s="78">
        <f>'2002'!J160</f>
        <v>121359</v>
      </c>
      <c r="M158" s="78">
        <f>'2003'!J160</f>
        <v>199234</v>
      </c>
      <c r="N158" s="78">
        <f>'2004'!J160</f>
        <v>1525063</v>
      </c>
      <c r="O158" s="78">
        <f>'2005'!J160</f>
        <v>8066107</v>
      </c>
      <c r="P158" s="78">
        <f>'2006'!J160</f>
        <v>1145722</v>
      </c>
      <c r="Q158" s="78">
        <f>'2007'!J160</f>
        <v>2327644</v>
      </c>
      <c r="R158" s="78">
        <f>'2008'!J160</f>
        <v>510911</v>
      </c>
      <c r="S158" s="75">
        <f>'2009'!Q160</f>
        <v>193313</v>
      </c>
      <c r="T158" s="75">
        <f>'2010'!Q160</f>
        <v>541547</v>
      </c>
      <c r="U158" s="75">
        <f>'2011'!Q160</f>
        <v>608926</v>
      </c>
      <c r="V158" s="75">
        <f>'2012'!Q160</f>
        <v>736998</v>
      </c>
      <c r="W158" s="75">
        <f>'2013'!Q160</f>
        <v>1357675</v>
      </c>
      <c r="X158" s="75">
        <f>'2014'!Q160</f>
        <v>1601258</v>
      </c>
      <c r="Y158" s="75">
        <f>'2015'!Q160</f>
        <v>1162519</v>
      </c>
      <c r="Z158" s="75">
        <f>'2016'!Q160</f>
        <v>1683122</v>
      </c>
      <c r="AA158" s="75">
        <f>'2017'!Q160</f>
        <v>1682582</v>
      </c>
      <c r="AB158" s="75">
        <f>'2018'!Q160</f>
        <v>3042142</v>
      </c>
      <c r="AC158" s="75">
        <f>'2019'!Q160</f>
        <v>3274285</v>
      </c>
      <c r="AD158" s="75">
        <f>'2020'!Q159</f>
        <v>3982814</v>
      </c>
      <c r="AE158" s="75">
        <f>'2021'!T159</f>
        <v>5944697</v>
      </c>
      <c r="AF158" s="75">
        <f>'2022'!T159</f>
        <v>4497721</v>
      </c>
      <c r="AG158" s="79">
        <f>'2023'!T159</f>
        <v>4211925</v>
      </c>
    </row>
    <row r="159" spans="1:33" x14ac:dyDescent="0.25">
      <c r="A159" s="24" t="s">
        <v>230</v>
      </c>
      <c r="B159" s="25" t="s">
        <v>39</v>
      </c>
      <c r="C159" s="75">
        <f>'1993'!J161</f>
        <v>36350</v>
      </c>
      <c r="D159" s="75">
        <f>'1994'!J161</f>
        <v>0</v>
      </c>
      <c r="E159" s="75">
        <f>'1995'!J161</f>
        <v>0</v>
      </c>
      <c r="F159" s="77">
        <f>'1996'!J161</f>
        <v>0</v>
      </c>
      <c r="G159" s="77">
        <f>'1997'!J161</f>
        <v>0</v>
      </c>
      <c r="H159" s="75">
        <f>'1998'!J161</f>
        <v>27686</v>
      </c>
      <c r="I159" s="75">
        <f>'1999'!J161</f>
        <v>131684</v>
      </c>
      <c r="J159" s="75">
        <f>'2000'!J161</f>
        <v>39190</v>
      </c>
      <c r="K159" s="78">
        <f>'2001'!J161</f>
        <v>203624</v>
      </c>
      <c r="L159" s="78">
        <f>'2002'!J161</f>
        <v>3313</v>
      </c>
      <c r="M159" s="78">
        <f>'2003'!J161</f>
        <v>10250</v>
      </c>
      <c r="N159" s="78">
        <f>'2004'!J161</f>
        <v>3525</v>
      </c>
      <c r="O159" s="78">
        <f>'2005'!J161</f>
        <v>238735</v>
      </c>
      <c r="P159" s="78">
        <f>'2006'!J161</f>
        <v>46581</v>
      </c>
      <c r="Q159" s="78">
        <f>'2007'!J161</f>
        <v>28217</v>
      </c>
      <c r="R159" s="78">
        <f>'2008'!J161</f>
        <v>15992</v>
      </c>
      <c r="S159" s="75">
        <f>'2009'!Q161</f>
        <v>0</v>
      </c>
      <c r="T159" s="75">
        <f>'2010'!Q161</f>
        <v>0</v>
      </c>
      <c r="U159" s="75">
        <f>'2011'!Q161</f>
        <v>0</v>
      </c>
      <c r="V159" s="75">
        <f>'2012'!Q161</f>
        <v>0</v>
      </c>
      <c r="W159" s="75">
        <f>'2013'!Q161</f>
        <v>0</v>
      </c>
      <c r="X159" s="75">
        <f>'2014'!Q161</f>
        <v>0</v>
      </c>
      <c r="Y159" s="75">
        <f>'2015'!Q161</f>
        <v>0</v>
      </c>
      <c r="Z159" s="75">
        <f>'2016'!Q161</f>
        <v>0</v>
      </c>
      <c r="AA159" s="75">
        <f>'2017'!Q161</f>
        <v>0</v>
      </c>
      <c r="AB159" s="75">
        <f>'2018'!Q161</f>
        <v>0</v>
      </c>
      <c r="AC159" s="75">
        <f>'2019'!Q161</f>
        <v>252292</v>
      </c>
      <c r="AD159" s="75">
        <f>'2020'!Q160</f>
        <v>95650</v>
      </c>
      <c r="AE159" s="75">
        <f>'2021'!T160</f>
        <v>413482</v>
      </c>
      <c r="AF159" s="75">
        <f>'2022'!T160</f>
        <v>114593</v>
      </c>
      <c r="AG159" s="79">
        <f>'2023'!T160</f>
        <v>555867</v>
      </c>
    </row>
    <row r="160" spans="1:33" x14ac:dyDescent="0.25">
      <c r="A160" s="24" t="s">
        <v>231</v>
      </c>
      <c r="B160" s="25" t="s">
        <v>39</v>
      </c>
      <c r="C160" s="75">
        <f>'1993'!J162</f>
        <v>0</v>
      </c>
      <c r="D160" s="75">
        <f>'1994'!J162</f>
        <v>0</v>
      </c>
      <c r="E160" s="75">
        <f>'1995'!J162</f>
        <v>0</v>
      </c>
      <c r="F160" s="77">
        <f>'1996'!J162</f>
        <v>0</v>
      </c>
      <c r="G160" s="77">
        <f>'1997'!J162</f>
        <v>0</v>
      </c>
      <c r="H160" s="75">
        <f>'1998'!J162</f>
        <v>0</v>
      </c>
      <c r="I160" s="75">
        <f>'1999'!J162</f>
        <v>0</v>
      </c>
      <c r="J160" s="75">
        <f>'2000'!J162</f>
        <v>0</v>
      </c>
      <c r="K160" s="78">
        <f>'2001'!J162</f>
        <v>0</v>
      </c>
      <c r="L160" s="78">
        <f>'2002'!J162</f>
        <v>0</v>
      </c>
      <c r="M160" s="78">
        <f>'2003'!J162</f>
        <v>0</v>
      </c>
      <c r="N160" s="78">
        <f>'2004'!J162</f>
        <v>0</v>
      </c>
      <c r="O160" s="78">
        <f>'2005'!J162</f>
        <v>0</v>
      </c>
      <c r="P160" s="78">
        <f>'2006'!J162</f>
        <v>117000</v>
      </c>
      <c r="Q160" s="78">
        <f>'2007'!J162</f>
        <v>4931994</v>
      </c>
      <c r="R160" s="78">
        <f>'2008'!J162</f>
        <v>1020740</v>
      </c>
      <c r="S160" s="75">
        <f>'2009'!Q162</f>
        <v>221197</v>
      </c>
      <c r="T160" s="75">
        <f>'2010'!Q162</f>
        <v>354738</v>
      </c>
      <c r="U160" s="75">
        <f>'2011'!Q162</f>
        <v>48103</v>
      </c>
      <c r="V160" s="75">
        <f>'2012'!Q162</f>
        <v>448682</v>
      </c>
      <c r="W160" s="75">
        <f>'2013'!Q162</f>
        <v>92415</v>
      </c>
      <c r="X160" s="75">
        <f>'2014'!Q162</f>
        <v>267467</v>
      </c>
      <c r="Y160" s="75">
        <f>'2015'!Q162</f>
        <v>488289</v>
      </c>
      <c r="Z160" s="75">
        <f>'2016'!Q162</f>
        <v>169132</v>
      </c>
      <c r="AA160" s="75">
        <f>'2017'!Q162</f>
        <v>453612</v>
      </c>
      <c r="AB160" s="75">
        <f>'2018'!Q162</f>
        <v>343941</v>
      </c>
      <c r="AC160" s="75">
        <f>'2019'!Q162</f>
        <v>2353500</v>
      </c>
      <c r="AD160" s="75">
        <f>'2020'!Q161</f>
        <v>163084</v>
      </c>
      <c r="AE160" s="75">
        <f>'2021'!T161</f>
        <v>1221471</v>
      </c>
      <c r="AF160" s="75">
        <f>'2022'!T161</f>
        <v>678708</v>
      </c>
      <c r="AG160" s="79">
        <f>'2023'!T161</f>
        <v>1196085</v>
      </c>
    </row>
    <row r="161" spans="1:33" x14ac:dyDescent="0.25">
      <c r="A161" s="24" t="s">
        <v>232</v>
      </c>
      <c r="B161" s="25" t="s">
        <v>39</v>
      </c>
      <c r="C161" s="75">
        <f>'1993'!J163</f>
        <v>0</v>
      </c>
      <c r="D161" s="75">
        <f>'1994'!J163</f>
        <v>0</v>
      </c>
      <c r="E161" s="75">
        <f>'1995'!J163</f>
        <v>0</v>
      </c>
      <c r="F161" s="77">
        <f>'1996'!J163</f>
        <v>0</v>
      </c>
      <c r="G161" s="77">
        <f>'1997'!J163</f>
        <v>0</v>
      </c>
      <c r="H161" s="75">
        <f>'1998'!J163</f>
        <v>0</v>
      </c>
      <c r="I161" s="75">
        <f>'1999'!J163</f>
        <v>1834</v>
      </c>
      <c r="J161" s="75">
        <f>'2000'!J163</f>
        <v>2315</v>
      </c>
      <c r="K161" s="78">
        <f>'2001'!J163</f>
        <v>3476</v>
      </c>
      <c r="L161" s="78">
        <f>'2002'!J163</f>
        <v>5166</v>
      </c>
      <c r="M161" s="78">
        <f>'2003'!J163</f>
        <v>6630</v>
      </c>
      <c r="N161" s="78">
        <f>'2004'!J163</f>
        <v>12220</v>
      </c>
      <c r="O161" s="78">
        <f>'2005'!J163</f>
        <v>320801</v>
      </c>
      <c r="P161" s="78">
        <f>'2006'!J163</f>
        <v>577928</v>
      </c>
      <c r="Q161" s="78">
        <f>'2007'!J163</f>
        <v>1712394</v>
      </c>
      <c r="R161" s="78">
        <f>'2008'!J163</f>
        <v>1929969</v>
      </c>
      <c r="S161" s="75">
        <f>'2009'!Q163</f>
        <v>0</v>
      </c>
      <c r="T161" s="75">
        <f>'2010'!Q163</f>
        <v>379506</v>
      </c>
      <c r="U161" s="75">
        <f>'2011'!Q163</f>
        <v>89107</v>
      </c>
      <c r="V161" s="75">
        <f>'2012'!Q163</f>
        <v>48396</v>
      </c>
      <c r="W161" s="75">
        <f>'2013'!Q163</f>
        <v>51275</v>
      </c>
      <c r="X161" s="75">
        <f>'2014'!Q163</f>
        <v>420037</v>
      </c>
      <c r="Y161" s="75">
        <f>'2015'!Q163</f>
        <v>654053</v>
      </c>
      <c r="Z161" s="75">
        <f>'2016'!Q163</f>
        <v>902352</v>
      </c>
      <c r="AA161" s="75">
        <f>'2017'!Q163</f>
        <v>1049727</v>
      </c>
      <c r="AB161" s="75">
        <f>'2018'!Q163</f>
        <v>1113891</v>
      </c>
      <c r="AC161" s="75">
        <f>'2019'!Q163</f>
        <v>1649024</v>
      </c>
      <c r="AD161" s="75">
        <f>'2020'!Q162</f>
        <v>1779109</v>
      </c>
      <c r="AE161" s="75">
        <f>'2021'!T162</f>
        <v>2849127</v>
      </c>
      <c r="AF161" s="75">
        <f>'2022'!T162</f>
        <v>2858243</v>
      </c>
      <c r="AG161" s="79">
        <f>'2023'!T162</f>
        <v>1975112</v>
      </c>
    </row>
    <row r="162" spans="1:33" x14ac:dyDescent="0.25">
      <c r="A162" s="24" t="s">
        <v>233</v>
      </c>
      <c r="B162" s="25" t="s">
        <v>39</v>
      </c>
      <c r="C162" s="75">
        <f>'1993'!J164</f>
        <v>0</v>
      </c>
      <c r="D162" s="75">
        <f>'1994'!J164</f>
        <v>0</v>
      </c>
      <c r="E162" s="75">
        <f>'1995'!J164</f>
        <v>0</v>
      </c>
      <c r="F162" s="77">
        <f>'1996'!J164</f>
        <v>0</v>
      </c>
      <c r="G162" s="77">
        <f>'1997'!J164</f>
        <v>0</v>
      </c>
      <c r="H162" s="75">
        <f>'1998'!J164</f>
        <v>0</v>
      </c>
      <c r="I162" s="75">
        <f>'1999'!J164</f>
        <v>27950</v>
      </c>
      <c r="J162" s="75">
        <f>'2000'!J164</f>
        <v>91329</v>
      </c>
      <c r="K162" s="78">
        <f>'2001'!J164</f>
        <v>119585</v>
      </c>
      <c r="L162" s="78">
        <f>'2002'!J164</f>
        <v>124230</v>
      </c>
      <c r="M162" s="78">
        <f>'2003'!J164</f>
        <v>187073</v>
      </c>
      <c r="N162" s="78">
        <f>'2004'!J164</f>
        <v>312369</v>
      </c>
      <c r="O162" s="78">
        <f>'2005'!J164</f>
        <v>440454</v>
      </c>
      <c r="P162" s="78">
        <f>'2006'!J164</f>
        <v>559675</v>
      </c>
      <c r="Q162" s="78">
        <f>'2007'!J164</f>
        <v>796089</v>
      </c>
      <c r="R162" s="78">
        <f>'2008'!J164</f>
        <v>53208</v>
      </c>
      <c r="S162" s="75">
        <f>'2009'!Q164</f>
        <v>10881</v>
      </c>
      <c r="T162" s="75">
        <f>'2010'!Q164</f>
        <v>-30000</v>
      </c>
      <c r="U162" s="75">
        <f>'2011'!Q164</f>
        <v>3242</v>
      </c>
      <c r="V162" s="75">
        <f>'2012'!Q164</f>
        <v>9359</v>
      </c>
      <c r="W162" s="75">
        <f>'2013'!Q164</f>
        <v>41851</v>
      </c>
      <c r="X162" s="75">
        <f>'2014'!Q164</f>
        <v>22459</v>
      </c>
      <c r="Y162" s="75">
        <f>'2015'!Q164</f>
        <v>0</v>
      </c>
      <c r="Z162" s="75">
        <f>'2016'!Q164</f>
        <v>14974</v>
      </c>
      <c r="AA162" s="75">
        <f>'2017'!Q164</f>
        <v>158589</v>
      </c>
      <c r="AB162" s="75">
        <f>'2018'!Q164</f>
        <v>289107</v>
      </c>
      <c r="AC162" s="75">
        <f>'2019'!Q164</f>
        <v>467767</v>
      </c>
      <c r="AD162" s="75">
        <f>'2020'!Q163</f>
        <v>420150</v>
      </c>
      <c r="AE162" s="75">
        <f>'2021'!T163</f>
        <v>391286</v>
      </c>
      <c r="AF162" s="75">
        <f>'2022'!T163</f>
        <v>101499</v>
      </c>
      <c r="AG162" s="79">
        <f>'2023'!T163</f>
        <v>1421489</v>
      </c>
    </row>
    <row r="163" spans="1:33" x14ac:dyDescent="0.25">
      <c r="A163" s="24" t="s">
        <v>234</v>
      </c>
      <c r="B163" s="25" t="s">
        <v>39</v>
      </c>
      <c r="C163" s="75">
        <f>'1993'!J165</f>
        <v>0</v>
      </c>
      <c r="D163" s="75">
        <f>'1994'!J165</f>
        <v>0</v>
      </c>
      <c r="E163" s="75">
        <f>'1995'!J165</f>
        <v>0</v>
      </c>
      <c r="F163" s="77">
        <f>'1996'!J165</f>
        <v>22550</v>
      </c>
      <c r="G163" s="77">
        <f>'1997'!J165</f>
        <v>29215</v>
      </c>
      <c r="H163" s="75">
        <f>'1998'!J165</f>
        <v>25740</v>
      </c>
      <c r="I163" s="75">
        <f>'1999'!J165</f>
        <v>31566</v>
      </c>
      <c r="J163" s="75">
        <f>'2000'!J165</f>
        <v>18700</v>
      </c>
      <c r="K163" s="78">
        <f>'2001'!J165</f>
        <v>150</v>
      </c>
      <c r="L163" s="78">
        <f>'2002'!J165</f>
        <v>5925</v>
      </c>
      <c r="M163" s="78">
        <f>'2003'!J165</f>
        <v>33874</v>
      </c>
      <c r="N163" s="78">
        <f>'2004'!J165</f>
        <v>1139637</v>
      </c>
      <c r="O163" s="78">
        <f>'2005'!J165</f>
        <v>0</v>
      </c>
      <c r="P163" s="78">
        <f>'2006'!J165</f>
        <v>0</v>
      </c>
      <c r="Q163" s="78">
        <f>'2007'!J165</f>
        <v>7960</v>
      </c>
      <c r="R163" s="78">
        <f>'2008'!J165</f>
        <v>27550</v>
      </c>
      <c r="S163" s="75">
        <f>'2009'!Q165</f>
        <v>58743</v>
      </c>
      <c r="T163" s="75">
        <f>'2010'!Q165</f>
        <v>31609</v>
      </c>
      <c r="U163" s="75">
        <f>'2011'!Q165</f>
        <v>453889</v>
      </c>
      <c r="V163" s="75">
        <f>'2012'!Q165</f>
        <v>374718</v>
      </c>
      <c r="W163" s="75">
        <f>'2013'!Q165</f>
        <v>420278</v>
      </c>
      <c r="X163" s="75">
        <f>'2014'!Q165</f>
        <v>778979</v>
      </c>
      <c r="Y163" s="75">
        <f>'2015'!Q165</f>
        <v>466281</v>
      </c>
      <c r="Z163" s="75">
        <f>'2016'!Q165</f>
        <v>1436844</v>
      </c>
      <c r="AA163" s="75">
        <f>'2017'!Q165</f>
        <v>1812772</v>
      </c>
      <c r="AB163" s="75">
        <f>'2018'!Q165</f>
        <v>1190729</v>
      </c>
      <c r="AC163" s="75">
        <f>'2019'!Q165</f>
        <v>1437539</v>
      </c>
      <c r="AD163" s="75">
        <f>'2020'!Q164</f>
        <v>1978579</v>
      </c>
      <c r="AE163" s="75">
        <f>'2021'!T164</f>
        <v>5082320</v>
      </c>
      <c r="AF163" s="75">
        <f>'2022'!T164</f>
        <v>4594068</v>
      </c>
      <c r="AG163" s="79">
        <f>'2023'!T164</f>
        <v>4221940</v>
      </c>
    </row>
    <row r="164" spans="1:33" x14ac:dyDescent="0.25">
      <c r="A164" s="24" t="s">
        <v>235</v>
      </c>
      <c r="B164" s="25" t="s">
        <v>39</v>
      </c>
      <c r="C164" s="75">
        <f>'1993'!J166</f>
        <v>17199</v>
      </c>
      <c r="D164" s="75">
        <f>'1994'!J166</f>
        <v>0</v>
      </c>
      <c r="E164" s="75">
        <f>'1995'!J166</f>
        <v>0</v>
      </c>
      <c r="F164" s="77">
        <f>'1996'!J166</f>
        <v>0</v>
      </c>
      <c r="G164" s="77">
        <f>'1997'!J166</f>
        <v>0</v>
      </c>
      <c r="H164" s="75">
        <f>'1998'!J166</f>
        <v>0</v>
      </c>
      <c r="I164" s="75">
        <f>'1999'!J166</f>
        <v>0</v>
      </c>
      <c r="J164" s="75">
        <f>'2000'!J166</f>
        <v>0</v>
      </c>
      <c r="K164" s="78">
        <f>'2001'!J166</f>
        <v>0</v>
      </c>
      <c r="L164" s="78">
        <f>'2002'!J166</f>
        <v>0</v>
      </c>
      <c r="M164" s="78">
        <f>'2003'!J166</f>
        <v>0</v>
      </c>
      <c r="N164" s="78">
        <f>'2004'!J166</f>
        <v>0</v>
      </c>
      <c r="O164" s="78">
        <f>'2005'!J166</f>
        <v>0</v>
      </c>
      <c r="P164" s="78">
        <f>'2006'!J166</f>
        <v>0</v>
      </c>
      <c r="Q164" s="78">
        <f>'2007'!J166</f>
        <v>38109</v>
      </c>
      <c r="R164" s="78">
        <f>'2008'!J166</f>
        <v>50563</v>
      </c>
      <c r="S164" s="75">
        <f>'2009'!Q166</f>
        <v>42233</v>
      </c>
      <c r="T164" s="75">
        <f>'2010'!Q166</f>
        <v>41137</v>
      </c>
      <c r="U164" s="75">
        <f>'2011'!Q166</f>
        <v>42835</v>
      </c>
      <c r="V164" s="75">
        <f>'2012'!Q166</f>
        <v>44975</v>
      </c>
      <c r="W164" s="75">
        <f>'2013'!Q166</f>
        <v>45055</v>
      </c>
      <c r="X164" s="75">
        <f>'2014'!Q166</f>
        <v>18128</v>
      </c>
      <c r="Y164" s="75">
        <f>'2015'!Q166</f>
        <v>22660</v>
      </c>
      <c r="Z164" s="75">
        <f>'2016'!Q166</f>
        <v>0</v>
      </c>
      <c r="AA164" s="75">
        <f>'2017'!Q166</f>
        <v>9064</v>
      </c>
      <c r="AB164" s="75">
        <f>'2018'!Q166</f>
        <v>77948</v>
      </c>
      <c r="AC164" s="75">
        <f>'2019'!Q166</f>
        <v>38172</v>
      </c>
      <c r="AD164" s="75">
        <f>'2020'!Q165</f>
        <v>102204</v>
      </c>
      <c r="AE164" s="75">
        <f>'2021'!T165</f>
        <v>214481</v>
      </c>
      <c r="AF164" s="75">
        <f>'2022'!T165</f>
        <v>402430</v>
      </c>
      <c r="AG164" s="79">
        <f>'2023'!T165</f>
        <v>679342</v>
      </c>
    </row>
    <row r="165" spans="1:33" x14ac:dyDescent="0.25">
      <c r="A165" s="24" t="s">
        <v>236</v>
      </c>
      <c r="B165" s="25" t="s">
        <v>39</v>
      </c>
      <c r="C165" s="75">
        <f>'1993'!J167</f>
        <v>174122</v>
      </c>
      <c r="D165" s="75">
        <f>'1994'!J167</f>
        <v>59321</v>
      </c>
      <c r="E165" s="75">
        <f>'1995'!J167</f>
        <v>55202</v>
      </c>
      <c r="F165" s="77">
        <f>'1996'!J167</f>
        <v>49319</v>
      </c>
      <c r="G165" s="77">
        <f>'1997'!J167</f>
        <v>53610</v>
      </c>
      <c r="H165" s="75">
        <f>'1998'!J167</f>
        <v>46273</v>
      </c>
      <c r="I165" s="75">
        <f>'1999'!J167</f>
        <v>151228</v>
      </c>
      <c r="J165" s="75">
        <f>'2000'!J167</f>
        <v>236698</v>
      </c>
      <c r="K165" s="78">
        <f>'2001'!J167</f>
        <v>42051</v>
      </c>
      <c r="L165" s="78">
        <f>'2002'!J167</f>
        <v>63727</v>
      </c>
      <c r="M165" s="78">
        <f>'2003'!J167</f>
        <v>59731</v>
      </c>
      <c r="N165" s="78">
        <f>'2004'!J167</f>
        <v>1773193</v>
      </c>
      <c r="O165" s="78">
        <f>'2005'!J167</f>
        <v>3077706</v>
      </c>
      <c r="P165" s="78">
        <f>'2006'!J167</f>
        <v>3541872</v>
      </c>
      <c r="Q165" s="78">
        <f>'2007'!J167</f>
        <v>2622555</v>
      </c>
      <c r="R165" s="78">
        <f>'2008'!J167</f>
        <v>3216315</v>
      </c>
      <c r="S165" s="75">
        <f>'2009'!Q167</f>
        <v>1188285</v>
      </c>
      <c r="T165" s="75">
        <f>'2010'!Q167</f>
        <v>1462418</v>
      </c>
      <c r="U165" s="75">
        <f>'2011'!Q167</f>
        <v>743597</v>
      </c>
      <c r="V165" s="75">
        <f>'2012'!Q167</f>
        <v>837614</v>
      </c>
      <c r="W165" s="75">
        <f>'2013'!Q167</f>
        <v>1569599</v>
      </c>
      <c r="X165" s="75">
        <f>'2014'!Q167</f>
        <v>1511223</v>
      </c>
      <c r="Y165" s="75">
        <f>'2015'!Q167</f>
        <v>1414796</v>
      </c>
      <c r="Z165" s="75">
        <f>'2016'!Q167</f>
        <v>1781135</v>
      </c>
      <c r="AA165" s="75">
        <f>'2017'!Q167</f>
        <v>2219952</v>
      </c>
      <c r="AB165" s="75">
        <f>'2018'!Q167</f>
        <v>1468067</v>
      </c>
      <c r="AC165" s="75">
        <f>'2019'!Q167</f>
        <v>2806703</v>
      </c>
      <c r="AD165" s="75">
        <f>'2020'!Q166</f>
        <v>1619390</v>
      </c>
      <c r="AE165" s="75">
        <f>'2021'!T166</f>
        <v>3997254</v>
      </c>
      <c r="AF165" s="75">
        <f>'2022'!T166</f>
        <v>4837838</v>
      </c>
      <c r="AG165" s="79">
        <f>'2023'!T166</f>
        <v>4346515</v>
      </c>
    </row>
    <row r="166" spans="1:33" x14ac:dyDescent="0.25">
      <c r="A166" s="24" t="s">
        <v>237</v>
      </c>
      <c r="B166" s="25" t="s">
        <v>39</v>
      </c>
      <c r="C166" s="75">
        <f>'1993'!J168</f>
        <v>0</v>
      </c>
      <c r="D166" s="75">
        <f>'1994'!J168</f>
        <v>0</v>
      </c>
      <c r="E166" s="75">
        <f>'1995'!J168</f>
        <v>0</v>
      </c>
      <c r="F166" s="77">
        <f>'1996'!J168</f>
        <v>20653</v>
      </c>
      <c r="G166" s="77">
        <f>'1997'!J168</f>
        <v>21260</v>
      </c>
      <c r="H166" s="75">
        <f>'1998'!J168</f>
        <v>21352</v>
      </c>
      <c r="I166" s="75">
        <f>'1999'!J168</f>
        <v>27208</v>
      </c>
      <c r="J166" s="75">
        <f>'2000'!J168</f>
        <v>51025</v>
      </c>
      <c r="K166" s="78">
        <f>'2001'!J168</f>
        <v>1295003</v>
      </c>
      <c r="L166" s="78">
        <f>'2002'!J168</f>
        <v>615825</v>
      </c>
      <c r="M166" s="78">
        <f>'2003'!J168</f>
        <v>747799</v>
      </c>
      <c r="N166" s="78">
        <f>'2004'!J168</f>
        <v>977196</v>
      </c>
      <c r="O166" s="78">
        <f>'2005'!J168</f>
        <v>2430386</v>
      </c>
      <c r="P166" s="78">
        <f>'2006'!J168</f>
        <v>2003045</v>
      </c>
      <c r="Q166" s="78">
        <f>'2007'!J168</f>
        <v>714932</v>
      </c>
      <c r="R166" s="78">
        <f>'2008'!J168</f>
        <v>502720</v>
      </c>
      <c r="S166" s="75">
        <f>'2009'!Q168</f>
        <v>269633</v>
      </c>
      <c r="T166" s="75">
        <f>'2010'!Q168</f>
        <v>93072</v>
      </c>
      <c r="U166" s="75">
        <f>'2011'!Q168</f>
        <v>963</v>
      </c>
      <c r="V166" s="75">
        <f>'2012'!Q168</f>
        <v>3384</v>
      </c>
      <c r="W166" s="75">
        <f>'2013'!Q168</f>
        <v>75892</v>
      </c>
      <c r="X166" s="75">
        <f>'2014'!Q168</f>
        <v>592486</v>
      </c>
      <c r="Y166" s="75">
        <f>'2015'!Q168</f>
        <v>1059964</v>
      </c>
      <c r="Z166" s="75">
        <f>'2016'!Q168</f>
        <v>952051</v>
      </c>
      <c r="AA166" s="75">
        <f>'2017'!Q168</f>
        <v>2432006</v>
      </c>
      <c r="AB166" s="75">
        <f>'2018'!Q168</f>
        <v>726487</v>
      </c>
      <c r="AC166" s="75">
        <f>'2019'!Q168</f>
        <v>866736</v>
      </c>
      <c r="AD166" s="75">
        <f>'2020'!Q167</f>
        <v>1379392</v>
      </c>
      <c r="AE166" s="75">
        <f>'2021'!T167</f>
        <v>1342351</v>
      </c>
      <c r="AF166" s="75">
        <f>'2022'!T167</f>
        <v>2451441</v>
      </c>
      <c r="AG166" s="79">
        <f>'2023'!T167</f>
        <v>1970992</v>
      </c>
    </row>
    <row r="167" spans="1:33" x14ac:dyDescent="0.25">
      <c r="A167" s="24" t="s">
        <v>238</v>
      </c>
      <c r="B167" s="25" t="s">
        <v>39</v>
      </c>
      <c r="C167" s="75">
        <f>'1993'!J169</f>
        <v>0</v>
      </c>
      <c r="D167" s="75">
        <f>'1994'!J169</f>
        <v>28022</v>
      </c>
      <c r="E167" s="75">
        <f>'1995'!J169</f>
        <v>53856</v>
      </c>
      <c r="F167" s="77">
        <f>'1996'!J169</f>
        <v>154348</v>
      </c>
      <c r="G167" s="77">
        <f>'1997'!J169</f>
        <v>122351</v>
      </c>
      <c r="H167" s="75">
        <f>'1998'!J169</f>
        <v>35647</v>
      </c>
      <c r="I167" s="75">
        <f>'1999'!J169</f>
        <v>28628</v>
      </c>
      <c r="J167" s="75">
        <f>'2000'!J169</f>
        <v>76525</v>
      </c>
      <c r="K167" s="78">
        <f>'2001'!J169</f>
        <v>81307</v>
      </c>
      <c r="L167" s="78">
        <f>'2002'!J169</f>
        <v>102956</v>
      </c>
      <c r="M167" s="78">
        <f>'2003'!J169</f>
        <v>52955</v>
      </c>
      <c r="N167" s="78">
        <f>'2004'!J169</f>
        <v>96497</v>
      </c>
      <c r="O167" s="78">
        <f>'2005'!J169</f>
        <v>96228</v>
      </c>
      <c r="P167" s="78">
        <f>'2006'!J169</f>
        <v>107327</v>
      </c>
      <c r="Q167" s="78">
        <f>'2007'!J169</f>
        <v>34170</v>
      </c>
      <c r="R167" s="78">
        <f>'2008'!J169</f>
        <v>26010</v>
      </c>
      <c r="S167" s="75">
        <f>'2009'!Q169</f>
        <v>0</v>
      </c>
      <c r="T167" s="75">
        <f>'2010'!Q169</f>
        <v>0</v>
      </c>
      <c r="U167" s="75">
        <f>'2011'!Q169</f>
        <v>0</v>
      </c>
      <c r="V167" s="75">
        <f>'2012'!Q169</f>
        <v>0</v>
      </c>
      <c r="W167" s="75">
        <f>'2013'!Q169</f>
        <v>29084</v>
      </c>
      <c r="X167" s="75">
        <f>'2014'!Q169</f>
        <v>19691</v>
      </c>
      <c r="Y167" s="75">
        <f>'2015'!Q169</f>
        <v>21252</v>
      </c>
      <c r="Z167" s="75">
        <f>'2016'!Q169</f>
        <v>50357</v>
      </c>
      <c r="AA167" s="75">
        <f>'2017'!Q169</f>
        <v>0</v>
      </c>
      <c r="AB167" s="75">
        <f>'2018'!Q169</f>
        <v>103916</v>
      </c>
      <c r="AC167" s="75">
        <f>'2019'!Q169</f>
        <v>33038</v>
      </c>
      <c r="AD167" s="75">
        <f>'2020'!Q168</f>
        <v>127925</v>
      </c>
      <c r="AE167" s="75">
        <f>'2021'!T168</f>
        <v>159259</v>
      </c>
      <c r="AF167" s="75">
        <f>'2022'!T168</f>
        <v>224568</v>
      </c>
      <c r="AG167" s="79">
        <f>'2023'!T168</f>
        <v>114722</v>
      </c>
    </row>
    <row r="168" spans="1:33" x14ac:dyDescent="0.25">
      <c r="A168" s="24" t="s">
        <v>239</v>
      </c>
      <c r="B168" s="25" t="s">
        <v>1</v>
      </c>
      <c r="C168" s="75">
        <f>'1993'!J170</f>
        <v>0</v>
      </c>
      <c r="D168" s="75">
        <f>'1994'!J170</f>
        <v>0</v>
      </c>
      <c r="E168" s="75">
        <f>'1995'!J170</f>
        <v>0</v>
      </c>
      <c r="F168" s="75">
        <f>'1996'!J170</f>
        <v>0</v>
      </c>
      <c r="G168" s="75">
        <f>'1997'!J170</f>
        <v>0</v>
      </c>
      <c r="H168" s="75">
        <f>'1998'!J170</f>
        <v>0</v>
      </c>
      <c r="I168" s="75">
        <f>'1999'!J170</f>
        <v>0</v>
      </c>
      <c r="J168" s="75">
        <f>'2000'!J170</f>
        <v>0</v>
      </c>
      <c r="K168" s="78">
        <f>'2001'!J170</f>
        <v>126000</v>
      </c>
      <c r="L168" s="78">
        <f>'2002'!J170</f>
        <v>249688</v>
      </c>
      <c r="M168" s="78">
        <f>'2003'!J170</f>
        <v>3361751</v>
      </c>
      <c r="N168" s="78">
        <f>'2004'!J170</f>
        <v>6544508</v>
      </c>
      <c r="O168" s="78">
        <f>'2005'!J170</f>
        <v>7184990</v>
      </c>
      <c r="P168" s="78">
        <f>'2006'!J170</f>
        <v>11401805</v>
      </c>
      <c r="Q168" s="78">
        <f>'2007'!J170</f>
        <v>3258219</v>
      </c>
      <c r="R168" s="78">
        <f>'2008'!J170</f>
        <v>2394685</v>
      </c>
      <c r="S168" s="75">
        <f>'2009'!Q170</f>
        <v>1199042</v>
      </c>
      <c r="T168" s="75">
        <f>'2010'!Q170</f>
        <v>1819815</v>
      </c>
      <c r="U168" s="75">
        <f>'2011'!Q170</f>
        <v>1662159</v>
      </c>
      <c r="V168" s="75">
        <f>'2012'!Q170</f>
        <v>2568072</v>
      </c>
      <c r="W168" s="75">
        <f>'2013'!Q170</f>
        <v>4256772</v>
      </c>
      <c r="X168" s="75">
        <f>'2014'!Q170</f>
        <v>5340998</v>
      </c>
      <c r="Y168" s="75">
        <f>'2015'!Q170</f>
        <v>5679796</v>
      </c>
      <c r="Z168" s="75">
        <f>'2016'!Q170</f>
        <v>6102631</v>
      </c>
      <c r="AA168" s="75">
        <f>'2017'!Q170</f>
        <v>5567624</v>
      </c>
      <c r="AB168" s="75">
        <f>'2018'!Q170</f>
        <v>8906065</v>
      </c>
      <c r="AC168" s="75">
        <f>'2019'!Q170</f>
        <v>7554981</v>
      </c>
      <c r="AD168" s="75">
        <f>'2020'!Q169</f>
        <v>4571674</v>
      </c>
      <c r="AE168" s="75">
        <f>'2021'!T169</f>
        <v>6463803</v>
      </c>
      <c r="AF168" s="75">
        <f>'2022'!T169</f>
        <v>8186318</v>
      </c>
      <c r="AG168" s="79">
        <f>'2023'!T169</f>
        <v>4394376</v>
      </c>
    </row>
    <row r="169" spans="1:33" x14ac:dyDescent="0.25">
      <c r="A169" s="24" t="s">
        <v>240</v>
      </c>
      <c r="B169" s="25" t="s">
        <v>1</v>
      </c>
      <c r="C169" s="75">
        <f>'1993'!J171</f>
        <v>1324271</v>
      </c>
      <c r="D169" s="75">
        <f>'1994'!J171</f>
        <v>1729916</v>
      </c>
      <c r="E169" s="75">
        <f>'1995'!J171</f>
        <v>3690996</v>
      </c>
      <c r="F169" s="77">
        <f>'1996'!J171</f>
        <v>1278416</v>
      </c>
      <c r="G169" s="77">
        <f>'1997'!J171</f>
        <v>800296</v>
      </c>
      <c r="H169" s="75">
        <f>'1998'!J171</f>
        <v>2929337</v>
      </c>
      <c r="I169" s="75">
        <f>'1999'!J171</f>
        <v>2781087</v>
      </c>
      <c r="J169" s="75">
        <f>'2000'!J171</f>
        <v>3378828</v>
      </c>
      <c r="K169" s="78">
        <f>'2001'!J171</f>
        <v>3703080</v>
      </c>
      <c r="L169" s="78">
        <f>'2002'!J171</f>
        <v>5635051</v>
      </c>
      <c r="M169" s="78">
        <f>'2003'!J171</f>
        <v>18331487</v>
      </c>
      <c r="N169" s="78">
        <f>'2004'!J171</f>
        <v>26108290</v>
      </c>
      <c r="O169" s="78">
        <f>'2005'!J171</f>
        <v>40329539</v>
      </c>
      <c r="P169" s="78">
        <f>'2006'!J171</f>
        <v>33117191</v>
      </c>
      <c r="Q169" s="78">
        <f>'2007'!J171</f>
        <v>18614049</v>
      </c>
      <c r="R169" s="78">
        <f>'2008'!J171</f>
        <v>13184854</v>
      </c>
      <c r="S169" s="75">
        <f>'2009'!Q171</f>
        <v>13204781</v>
      </c>
      <c r="T169" s="75">
        <f>'2010'!Q171</f>
        <v>8993627</v>
      </c>
      <c r="U169" s="75">
        <f>'2011'!Q171</f>
        <v>5953215</v>
      </c>
      <c r="V169" s="75">
        <f>'2012'!Q171</f>
        <v>3623200</v>
      </c>
      <c r="W169" s="75">
        <f>'2013'!Q171</f>
        <v>5507916</v>
      </c>
      <c r="X169" s="75">
        <f>'2014'!Q171</f>
        <v>7590964</v>
      </c>
      <c r="Y169" s="75">
        <f>'2015'!Q171</f>
        <v>9882123</v>
      </c>
      <c r="Z169" s="75">
        <f>'2016'!Q171</f>
        <v>14096883</v>
      </c>
      <c r="AA169" s="75">
        <f>'2017'!Q171</f>
        <v>20994024</v>
      </c>
      <c r="AB169" s="75">
        <f>'2018'!Q171</f>
        <v>22581028</v>
      </c>
      <c r="AC169" s="75">
        <f>'2019'!Q171</f>
        <v>22103272</v>
      </c>
      <c r="AD169" s="75">
        <f>'2020'!Q170</f>
        <v>24388364</v>
      </c>
      <c r="AE169" s="75">
        <f>'2021'!T170</f>
        <v>41940331</v>
      </c>
      <c r="AF169" s="75">
        <f>'2022'!T170</f>
        <v>38107657.350000001</v>
      </c>
      <c r="AG169" s="79">
        <f>'2023'!T170</f>
        <v>36566460</v>
      </c>
    </row>
    <row r="170" spans="1:33" x14ac:dyDescent="0.25">
      <c r="A170" s="24" t="s">
        <v>541</v>
      </c>
      <c r="B170" s="25" t="s">
        <v>1</v>
      </c>
      <c r="C170" s="75">
        <v>0</v>
      </c>
      <c r="D170" s="75">
        <v>0</v>
      </c>
      <c r="E170" s="75">
        <v>0</v>
      </c>
      <c r="F170" s="77">
        <v>0</v>
      </c>
      <c r="G170" s="77">
        <v>0</v>
      </c>
      <c r="H170" s="75">
        <v>0</v>
      </c>
      <c r="I170" s="75">
        <v>0</v>
      </c>
      <c r="J170" s="75">
        <v>0</v>
      </c>
      <c r="K170" s="78">
        <v>0</v>
      </c>
      <c r="L170" s="78">
        <v>0</v>
      </c>
      <c r="M170" s="78">
        <v>0</v>
      </c>
      <c r="N170" s="78">
        <v>0</v>
      </c>
      <c r="O170" s="78">
        <v>0</v>
      </c>
      <c r="P170" s="78">
        <v>0</v>
      </c>
      <c r="Q170" s="78">
        <v>0</v>
      </c>
      <c r="R170" s="78">
        <v>0</v>
      </c>
      <c r="S170" s="75">
        <v>0</v>
      </c>
      <c r="T170" s="75">
        <v>0</v>
      </c>
      <c r="U170" s="75">
        <v>0</v>
      </c>
      <c r="V170" s="75">
        <v>0</v>
      </c>
      <c r="W170" s="75">
        <v>0</v>
      </c>
      <c r="X170" s="75">
        <v>0</v>
      </c>
      <c r="Y170" s="75">
        <f>'2015'!Q172</f>
        <v>497081</v>
      </c>
      <c r="Z170" s="75">
        <f>'2016'!Q172</f>
        <v>1431917</v>
      </c>
      <c r="AA170" s="75">
        <f>'2017'!Q172</f>
        <v>2596943</v>
      </c>
      <c r="AB170" s="75">
        <f>'2018'!Q172</f>
        <v>2802274</v>
      </c>
      <c r="AC170" s="75">
        <f>'2019'!Q172</f>
        <v>1830982</v>
      </c>
      <c r="AD170" s="75">
        <f>'2020'!Q171</f>
        <v>1432917</v>
      </c>
      <c r="AE170" s="75">
        <f>'2021'!T171</f>
        <v>441935</v>
      </c>
      <c r="AF170" s="75">
        <f>'2022'!T171</f>
        <v>1977097</v>
      </c>
      <c r="AG170" s="79">
        <f>'2023'!T171</f>
        <v>4094405</v>
      </c>
    </row>
    <row r="171" spans="1:33" x14ac:dyDescent="0.25">
      <c r="A171" s="24" t="s">
        <v>241</v>
      </c>
      <c r="B171" s="25" t="s">
        <v>1</v>
      </c>
      <c r="C171" s="75">
        <f>'1993'!J172</f>
        <v>565168</v>
      </c>
      <c r="D171" s="75">
        <f>'1994'!J172</f>
        <v>-2903</v>
      </c>
      <c r="E171" s="75">
        <f>'1995'!J172</f>
        <v>217688</v>
      </c>
      <c r="F171" s="77">
        <f>'1996'!J172</f>
        <v>318143</v>
      </c>
      <c r="G171" s="77">
        <f>'1997'!J172</f>
        <v>832636</v>
      </c>
      <c r="H171" s="75">
        <f>'1998'!J172</f>
        <v>0</v>
      </c>
      <c r="I171" s="75">
        <f>'1999'!J172</f>
        <v>0</v>
      </c>
      <c r="J171" s="75">
        <f>'2000'!J172</f>
        <v>809440</v>
      </c>
      <c r="K171" s="78">
        <f>'2001'!J172</f>
        <v>387269</v>
      </c>
      <c r="L171" s="78">
        <f>'2002'!J172</f>
        <v>2116643</v>
      </c>
      <c r="M171" s="78">
        <f>'2003'!J172</f>
        <v>2259253</v>
      </c>
      <c r="N171" s="78">
        <f>'2004'!J172</f>
        <v>6125487</v>
      </c>
      <c r="O171" s="78">
        <f>'2005'!J172</f>
        <v>7432961</v>
      </c>
      <c r="P171" s="78">
        <f>'2006'!J172</f>
        <v>9981062</v>
      </c>
      <c r="Q171" s="78">
        <f>'2007'!J172</f>
        <v>30769882</v>
      </c>
      <c r="R171" s="78">
        <f>'2008'!J172</f>
        <v>11918041</v>
      </c>
      <c r="S171" s="75">
        <f>'2009'!Q172</f>
        <v>2159390</v>
      </c>
      <c r="T171" s="75">
        <f>'2010'!Q172</f>
        <v>1213652</v>
      </c>
      <c r="U171" s="75">
        <f>'2011'!Q172</f>
        <v>1305684</v>
      </c>
      <c r="V171" s="75">
        <f>'2012'!Q172</f>
        <v>203635</v>
      </c>
      <c r="W171" s="75">
        <f>'2013'!Q172</f>
        <v>894758</v>
      </c>
      <c r="X171" s="75">
        <f>'2014'!Q172</f>
        <v>3571254</v>
      </c>
      <c r="Y171" s="75">
        <f>'2015'!Q173</f>
        <v>4173591</v>
      </c>
      <c r="Z171" s="75">
        <f>'2016'!Q173</f>
        <v>4829978</v>
      </c>
      <c r="AA171" s="75">
        <f>'2017'!Q173</f>
        <v>6508465</v>
      </c>
      <c r="AB171" s="75">
        <f>'2018'!Q173</f>
        <v>14026951</v>
      </c>
      <c r="AC171" s="75">
        <f>'2019'!Q173</f>
        <v>13093486</v>
      </c>
      <c r="AD171" s="75">
        <f>'2020'!Q172</f>
        <v>20674644</v>
      </c>
      <c r="AE171" s="75">
        <f>'2021'!T172</f>
        <v>6573079</v>
      </c>
      <c r="AF171" s="75">
        <f>'2022'!T172</f>
        <v>7792281</v>
      </c>
      <c r="AG171" s="79">
        <f>'2023'!T172</f>
        <v>302721</v>
      </c>
    </row>
    <row r="172" spans="1:33" x14ac:dyDescent="0.25">
      <c r="A172" s="24" t="s">
        <v>242</v>
      </c>
      <c r="B172" s="25" t="s">
        <v>1</v>
      </c>
      <c r="C172" s="75">
        <f>'1993'!J173</f>
        <v>0</v>
      </c>
      <c r="D172" s="75">
        <f>'1994'!J173</f>
        <v>0</v>
      </c>
      <c r="E172" s="75">
        <f>'1995'!J173</f>
        <v>0</v>
      </c>
      <c r="F172" s="77">
        <f>'1996'!J173</f>
        <v>0</v>
      </c>
      <c r="G172" s="77">
        <f>'1997'!J173</f>
        <v>0</v>
      </c>
      <c r="H172" s="75">
        <f>'1998'!J173</f>
        <v>0</v>
      </c>
      <c r="I172" s="75">
        <f>'1999'!J173</f>
        <v>0</v>
      </c>
      <c r="J172" s="75">
        <f>'2000'!J173</f>
        <v>171674</v>
      </c>
      <c r="K172" s="78">
        <f>'2001'!J173</f>
        <v>0</v>
      </c>
      <c r="L172" s="78">
        <f>'2002'!J173</f>
        <v>855738</v>
      </c>
      <c r="M172" s="78">
        <f>'2003'!J173</f>
        <v>0</v>
      </c>
      <c r="N172" s="78">
        <f>'2004'!J173</f>
        <v>0</v>
      </c>
      <c r="O172" s="78">
        <f>'2005'!J173</f>
        <v>0</v>
      </c>
      <c r="P172" s="78">
        <f>'2006'!J173</f>
        <v>220564</v>
      </c>
      <c r="Q172" s="78">
        <f>'2007'!J173</f>
        <v>89692</v>
      </c>
      <c r="R172" s="78">
        <f>'2008'!J173</f>
        <v>346042</v>
      </c>
      <c r="S172" s="75">
        <f>'2009'!Q173</f>
        <v>17605</v>
      </c>
      <c r="T172" s="75">
        <f>'2010'!Q173</f>
        <v>13170</v>
      </c>
      <c r="U172" s="75">
        <f>'2011'!Q173</f>
        <v>43426</v>
      </c>
      <c r="V172" s="75">
        <f>'2012'!Q173</f>
        <v>35647</v>
      </c>
      <c r="W172" s="75">
        <f>'2013'!Q173</f>
        <v>117253</v>
      </c>
      <c r="X172" s="75">
        <f>'2014'!Q173</f>
        <v>58488</v>
      </c>
      <c r="Y172" s="75">
        <f>'2015'!Q174</f>
        <v>97725</v>
      </c>
      <c r="Z172" s="75">
        <f>'2016'!Q174</f>
        <v>65337</v>
      </c>
      <c r="AA172" s="75">
        <f>'2017'!Q174</f>
        <v>45109</v>
      </c>
      <c r="AB172" s="75">
        <f>'2018'!Q174</f>
        <v>32676</v>
      </c>
      <c r="AC172" s="75">
        <f>'2019'!Q174</f>
        <v>61364</v>
      </c>
      <c r="AD172" s="75">
        <f>'2020'!Q173</f>
        <v>8001</v>
      </c>
      <c r="AE172" s="75">
        <f>'2021'!T173</f>
        <v>727778</v>
      </c>
      <c r="AF172" s="75">
        <f>'2022'!T173</f>
        <v>66425</v>
      </c>
      <c r="AG172" s="79">
        <f>'2023'!T173</f>
        <v>63406</v>
      </c>
    </row>
    <row r="173" spans="1:33" x14ac:dyDescent="0.25">
      <c r="A173" s="24" t="s">
        <v>243</v>
      </c>
      <c r="B173" s="25" t="s">
        <v>1</v>
      </c>
      <c r="C173" s="75">
        <f>'1993'!J174</f>
        <v>82297</v>
      </c>
      <c r="D173" s="75">
        <f>'1994'!J174</f>
        <v>0</v>
      </c>
      <c r="E173" s="75">
        <f>'1995'!J174</f>
        <v>52775</v>
      </c>
      <c r="F173" s="77">
        <f>'1996'!J174</f>
        <v>67389</v>
      </c>
      <c r="G173" s="77">
        <f>'1997'!J174</f>
        <v>390000</v>
      </c>
      <c r="H173" s="75">
        <f>'1998'!J174</f>
        <v>191766</v>
      </c>
      <c r="I173" s="75">
        <f>'1999'!J174</f>
        <v>140000</v>
      </c>
      <c r="J173" s="75">
        <f>'2000'!J174</f>
        <v>110000</v>
      </c>
      <c r="K173" s="78">
        <f>'2001'!J174</f>
        <v>170000</v>
      </c>
      <c r="L173" s="78">
        <f>'2002'!J174</f>
        <v>0</v>
      </c>
      <c r="M173" s="78">
        <f>'2003'!J174</f>
        <v>0</v>
      </c>
      <c r="N173" s="78">
        <f>'2004'!J174</f>
        <v>437985</v>
      </c>
      <c r="O173" s="78">
        <f>'2005'!J174</f>
        <v>62000</v>
      </c>
      <c r="P173" s="78">
        <f>'2006'!J174</f>
        <v>100000</v>
      </c>
      <c r="Q173" s="78">
        <f>'2007'!J174</f>
        <v>146464</v>
      </c>
      <c r="R173" s="78">
        <f>'2008'!J174</f>
        <v>103365</v>
      </c>
      <c r="S173" s="75">
        <f>'2009'!Q174</f>
        <v>325559</v>
      </c>
      <c r="T173" s="75">
        <f>'2010'!Q174</f>
        <v>117168</v>
      </c>
      <c r="U173" s="75">
        <f>'2011'!Q174</f>
        <v>122382</v>
      </c>
      <c r="V173" s="75">
        <f>'2012'!Q174</f>
        <v>142227</v>
      </c>
      <c r="W173" s="75">
        <f>'2013'!Q174</f>
        <v>97261</v>
      </c>
      <c r="X173" s="75">
        <f>'2014'!Q174</f>
        <v>134658</v>
      </c>
      <c r="Y173" s="75">
        <f>'2015'!Q175</f>
        <v>291238</v>
      </c>
      <c r="Z173" s="75">
        <f>'2016'!Q175</f>
        <v>229515</v>
      </c>
      <c r="AA173" s="75">
        <f>'2017'!Q175</f>
        <v>139202</v>
      </c>
      <c r="AB173" s="75">
        <f>'2018'!Q175</f>
        <v>159502</v>
      </c>
      <c r="AC173" s="75">
        <f>'2019'!Q175</f>
        <v>201857</v>
      </c>
      <c r="AD173" s="75">
        <f>'2020'!Q174</f>
        <v>163200</v>
      </c>
      <c r="AE173" s="75">
        <f>'2021'!T174</f>
        <v>75276</v>
      </c>
      <c r="AF173" s="75">
        <f>'2022'!T174</f>
        <v>327284</v>
      </c>
      <c r="AG173" s="79">
        <f>'2023'!T174</f>
        <v>0</v>
      </c>
    </row>
    <row r="174" spans="1:33" x14ac:dyDescent="0.25">
      <c r="A174" s="24" t="s">
        <v>244</v>
      </c>
      <c r="B174" s="25" t="s">
        <v>40</v>
      </c>
      <c r="C174" s="75">
        <f>'1993'!J175</f>
        <v>1123800</v>
      </c>
      <c r="D174" s="75">
        <f>'1994'!J175</f>
        <v>1113000</v>
      </c>
      <c r="E174" s="75">
        <f>'1995'!J175</f>
        <v>535000</v>
      </c>
      <c r="F174" s="77">
        <f>'1996'!J175</f>
        <v>32000</v>
      </c>
      <c r="G174" s="77">
        <f>'1997'!J175</f>
        <v>2000</v>
      </c>
      <c r="H174" s="75">
        <f>'1998'!J175</f>
        <v>9000</v>
      </c>
      <c r="I174" s="75">
        <f>'1999'!J175</f>
        <v>20000</v>
      </c>
      <c r="J174" s="75">
        <f>'2000'!J175</f>
        <v>0</v>
      </c>
      <c r="K174" s="78">
        <f>'2001'!J175</f>
        <v>0</v>
      </c>
      <c r="L174" s="78">
        <f>'2002'!J175</f>
        <v>0</v>
      </c>
      <c r="M174" s="78">
        <f>'2003'!J175</f>
        <v>0</v>
      </c>
      <c r="N174" s="78">
        <f>'2004'!J175</f>
        <v>0</v>
      </c>
      <c r="O174" s="78">
        <f>'2005'!J175</f>
        <v>0</v>
      </c>
      <c r="P174" s="78">
        <f>'2006'!J175</f>
        <v>0</v>
      </c>
      <c r="Q174" s="78">
        <f>'2007'!J175</f>
        <v>0</v>
      </c>
      <c r="R174" s="78">
        <f>'2008'!J175</f>
        <v>0</v>
      </c>
      <c r="S174" s="75">
        <f>'2009'!Q175</f>
        <v>0</v>
      </c>
      <c r="T174" s="75">
        <f>'2010'!Q175</f>
        <v>0</v>
      </c>
      <c r="U174" s="75">
        <f>'2011'!Q175</f>
        <v>0</v>
      </c>
      <c r="V174" s="75">
        <f>'2012'!Q175</f>
        <v>0</v>
      </c>
      <c r="W174" s="75">
        <f>'2013'!Q175</f>
        <v>0</v>
      </c>
      <c r="X174" s="75">
        <f>'2014'!Q175</f>
        <v>0</v>
      </c>
      <c r="Y174" s="75">
        <f>'2015'!Q176</f>
        <v>0</v>
      </c>
      <c r="Z174" s="75">
        <f>'2016'!Q176</f>
        <v>0</v>
      </c>
      <c r="AA174" s="75">
        <f>'2017'!Q176</f>
        <v>0</v>
      </c>
      <c r="AB174" s="75">
        <f>'2018'!Q176</f>
        <v>0</v>
      </c>
      <c r="AC174" s="75">
        <f>'2019'!Q176</f>
        <v>0</v>
      </c>
      <c r="AD174" s="75">
        <f>'2020'!Q175</f>
        <v>0</v>
      </c>
      <c r="AE174" s="75">
        <f>'2021'!T175</f>
        <v>0</v>
      </c>
      <c r="AF174" s="75">
        <f>'2022'!T175</f>
        <v>0</v>
      </c>
      <c r="AG174" s="79">
        <f>'2023'!T175</f>
        <v>0</v>
      </c>
    </row>
    <row r="175" spans="1:33" x14ac:dyDescent="0.25">
      <c r="A175" s="24" t="s">
        <v>245</v>
      </c>
      <c r="B175" s="25" t="s">
        <v>41</v>
      </c>
      <c r="C175" s="75">
        <f>'1993'!J176</f>
        <v>0</v>
      </c>
      <c r="D175" s="75">
        <f>'1994'!J176</f>
        <v>0</v>
      </c>
      <c r="E175" s="75">
        <f>'1995'!J176</f>
        <v>0</v>
      </c>
      <c r="F175" s="77">
        <f>'1996'!J176</f>
        <v>0</v>
      </c>
      <c r="G175" s="77">
        <f>'1997'!J176</f>
        <v>0</v>
      </c>
      <c r="H175" s="75">
        <f>'1998'!J176</f>
        <v>0</v>
      </c>
      <c r="I175" s="75">
        <f>'1999'!J176</f>
        <v>0</v>
      </c>
      <c r="J175" s="75">
        <f>'2000'!J176</f>
        <v>0</v>
      </c>
      <c r="K175" s="78">
        <f>'2001'!J176</f>
        <v>0</v>
      </c>
      <c r="L175" s="78">
        <f>'2002'!J176</f>
        <v>0</v>
      </c>
      <c r="M175" s="78">
        <f>'2003'!J176</f>
        <v>0</v>
      </c>
      <c r="N175" s="78">
        <f>'2004'!J176</f>
        <v>0</v>
      </c>
      <c r="O175" s="78">
        <f>'2005'!J176</f>
        <v>0</v>
      </c>
      <c r="P175" s="78">
        <f>'2006'!J176</f>
        <v>0</v>
      </c>
      <c r="Q175" s="78">
        <f>'2007'!J176</f>
        <v>0</v>
      </c>
      <c r="R175" s="78">
        <f>'2008'!J176</f>
        <v>0</v>
      </c>
      <c r="S175" s="75">
        <f>'2009'!Q176</f>
        <v>918</v>
      </c>
      <c r="T175" s="75">
        <f>'2010'!Q176</f>
        <v>0</v>
      </c>
      <c r="U175" s="75">
        <f>'2011'!Q176</f>
        <v>0</v>
      </c>
      <c r="V175" s="75">
        <f>'2012'!Q176</f>
        <v>188</v>
      </c>
      <c r="W175" s="75">
        <f>'2013'!Q176</f>
        <v>0</v>
      </c>
      <c r="X175" s="75">
        <f>'2014'!Q176</f>
        <v>0</v>
      </c>
      <c r="Y175" s="75">
        <f>'2015'!Q177</f>
        <v>0</v>
      </c>
      <c r="Z175" s="75">
        <f>'2016'!Q177</f>
        <v>0</v>
      </c>
      <c r="AA175" s="75">
        <f>'2017'!Q177</f>
        <v>0</v>
      </c>
      <c r="AB175" s="75">
        <f>'2018'!Q177</f>
        <v>0</v>
      </c>
      <c r="AC175" s="75">
        <f>'2019'!Q177</f>
        <v>0</v>
      </c>
      <c r="AD175" s="75">
        <f>'2020'!Q176</f>
        <v>0</v>
      </c>
      <c r="AE175" s="75">
        <f>'2021'!T176</f>
        <v>0</v>
      </c>
      <c r="AF175" s="75">
        <f>'2022'!T176</f>
        <v>0</v>
      </c>
      <c r="AG175" s="79">
        <f>'2023'!T176</f>
        <v>0</v>
      </c>
    </row>
    <row r="176" spans="1:33" x14ac:dyDescent="0.25">
      <c r="A176" s="24" t="s">
        <v>246</v>
      </c>
      <c r="B176" s="25" t="s">
        <v>41</v>
      </c>
      <c r="C176" s="75">
        <f>'1993'!J177</f>
        <v>0</v>
      </c>
      <c r="D176" s="75">
        <f>'1994'!J177</f>
        <v>0</v>
      </c>
      <c r="E176" s="75">
        <f>'1995'!J177</f>
        <v>0</v>
      </c>
      <c r="F176" s="77">
        <f>'1996'!J177</f>
        <v>0</v>
      </c>
      <c r="G176" s="77">
        <f>'1997'!J177</f>
        <v>57577</v>
      </c>
      <c r="H176" s="75">
        <f>'1998'!J177</f>
        <v>0</v>
      </c>
      <c r="I176" s="75">
        <f>'1999'!J177</f>
        <v>0</v>
      </c>
      <c r="J176" s="75">
        <f>'2000'!J177</f>
        <v>0</v>
      </c>
      <c r="K176" s="78">
        <f>'2001'!J177</f>
        <v>0</v>
      </c>
      <c r="L176" s="78">
        <f>'2002'!J177</f>
        <v>0</v>
      </c>
      <c r="M176" s="78">
        <f>'2003'!J177</f>
        <v>0</v>
      </c>
      <c r="N176" s="78">
        <f>'2004'!J177</f>
        <v>0</v>
      </c>
      <c r="O176" s="78">
        <f>'2005'!J177</f>
        <v>0</v>
      </c>
      <c r="P176" s="78">
        <f>'2006'!J177</f>
        <v>0</v>
      </c>
      <c r="Q176" s="78">
        <f>'2007'!J177</f>
        <v>0</v>
      </c>
      <c r="R176" s="78">
        <f>'2008'!J177</f>
        <v>0</v>
      </c>
      <c r="S176" s="75">
        <f>'2009'!Q177</f>
        <v>0</v>
      </c>
      <c r="T176" s="75">
        <f>'2010'!Q177</f>
        <v>0</v>
      </c>
      <c r="U176" s="75">
        <f>'2011'!Q177</f>
        <v>0</v>
      </c>
      <c r="V176" s="75">
        <f>'2012'!Q177</f>
        <v>0</v>
      </c>
      <c r="W176" s="75">
        <f>'2013'!Q177</f>
        <v>0</v>
      </c>
      <c r="X176" s="75">
        <f>'2014'!Q177</f>
        <v>0</v>
      </c>
      <c r="Y176" s="75">
        <f>'2015'!Q178</f>
        <v>0</v>
      </c>
      <c r="Z176" s="75">
        <f>'2016'!Q178</f>
        <v>0</v>
      </c>
      <c r="AA176" s="75">
        <f>'2017'!Q178</f>
        <v>0</v>
      </c>
      <c r="AB176" s="75">
        <f>'2018'!Q178</f>
        <v>0</v>
      </c>
      <c r="AC176" s="75">
        <f>'2019'!Q178</f>
        <v>0</v>
      </c>
      <c r="AD176" s="75">
        <f>'2020'!Q177</f>
        <v>0</v>
      </c>
      <c r="AE176" s="75">
        <f>'2021'!T177</f>
        <v>0</v>
      </c>
      <c r="AF176" s="75">
        <f>'2022'!T177</f>
        <v>0</v>
      </c>
      <c r="AG176" s="79">
        <f>'2023'!T177</f>
        <v>0</v>
      </c>
    </row>
    <row r="177" spans="1:33" x14ac:dyDescent="0.25">
      <c r="A177" s="24" t="s">
        <v>247</v>
      </c>
      <c r="B177" s="25" t="s">
        <v>41</v>
      </c>
      <c r="C177" s="75">
        <f>'1993'!J178</f>
        <v>0</v>
      </c>
      <c r="D177" s="75">
        <f>'1994'!J178</f>
        <v>0</v>
      </c>
      <c r="E177" s="75">
        <f>'1995'!J178</f>
        <v>0</v>
      </c>
      <c r="F177" s="77">
        <f>'1996'!J178</f>
        <v>0</v>
      </c>
      <c r="G177" s="77">
        <f>'1997'!J178</f>
        <v>0</v>
      </c>
      <c r="H177" s="75">
        <f>'1998'!J178</f>
        <v>6700</v>
      </c>
      <c r="I177" s="75">
        <f>'1999'!J178</f>
        <v>3100</v>
      </c>
      <c r="J177" s="75">
        <f>'2000'!J178</f>
        <v>6900</v>
      </c>
      <c r="K177" s="78">
        <f>'2001'!J178</f>
        <v>4000</v>
      </c>
      <c r="L177" s="78">
        <f>'2002'!J178</f>
        <v>4200</v>
      </c>
      <c r="M177" s="78">
        <f>'2003'!J178</f>
        <v>4600</v>
      </c>
      <c r="N177" s="78">
        <f>'2004'!J178</f>
        <v>2900</v>
      </c>
      <c r="O177" s="78">
        <f>'2005'!J178</f>
        <v>5900</v>
      </c>
      <c r="P177" s="78">
        <f>'2006'!J178</f>
        <v>2400</v>
      </c>
      <c r="Q177" s="78">
        <f>'2007'!J178</f>
        <v>10733</v>
      </c>
      <c r="R177" s="78">
        <f>'2008'!J178</f>
        <v>39701</v>
      </c>
      <c r="S177" s="75">
        <f>'2009'!Q178</f>
        <v>2604</v>
      </c>
      <c r="T177" s="75">
        <f>'2010'!Q178</f>
        <v>30388</v>
      </c>
      <c r="U177" s="75">
        <f>'2011'!Q178</f>
        <v>12306</v>
      </c>
      <c r="V177" s="75">
        <f>'2012'!Q178</f>
        <v>7980</v>
      </c>
      <c r="W177" s="75">
        <f>'2013'!Q178</f>
        <v>20196</v>
      </c>
      <c r="X177" s="75">
        <f>'2014'!Q178</f>
        <v>0</v>
      </c>
      <c r="Y177" s="75">
        <f>'2015'!Q179</f>
        <v>0</v>
      </c>
      <c r="Z177" s="75">
        <f>'2016'!Q179</f>
        <v>1359</v>
      </c>
      <c r="AA177" s="75">
        <f>'2017'!Q179</f>
        <v>1359</v>
      </c>
      <c r="AB177" s="75">
        <f>'2018'!Q179</f>
        <v>2713</v>
      </c>
      <c r="AC177" s="75">
        <f>'2019'!Q179</f>
        <v>38856</v>
      </c>
      <c r="AD177" s="75">
        <f>'2020'!Q178</f>
        <v>2713</v>
      </c>
      <c r="AE177" s="75">
        <f>'2021'!T178</f>
        <v>3856</v>
      </c>
      <c r="AF177" s="75">
        <f>'2022'!T178</f>
        <v>14366</v>
      </c>
      <c r="AG177" s="79">
        <f>'2023'!T178</f>
        <v>21713</v>
      </c>
    </row>
    <row r="178" spans="1:33" x14ac:dyDescent="0.25">
      <c r="A178" s="24" t="s">
        <v>248</v>
      </c>
      <c r="B178" s="25" t="s">
        <v>41</v>
      </c>
      <c r="C178" s="75">
        <f>'1993'!J179</f>
        <v>0</v>
      </c>
      <c r="D178" s="75">
        <f>'1994'!J179</f>
        <v>0</v>
      </c>
      <c r="E178" s="75">
        <f>'1995'!J179</f>
        <v>0</v>
      </c>
      <c r="F178" s="77">
        <f>'1996'!J179</f>
        <v>0</v>
      </c>
      <c r="G178" s="77">
        <f>'1997'!J179</f>
        <v>0</v>
      </c>
      <c r="H178" s="75">
        <f>'1998'!J179</f>
        <v>0</v>
      </c>
      <c r="I178" s="75">
        <f>'1999'!J179</f>
        <v>0</v>
      </c>
      <c r="J178" s="75">
        <f>'2000'!J179</f>
        <v>0</v>
      </c>
      <c r="K178" s="78">
        <f>'2001'!J179</f>
        <v>0</v>
      </c>
      <c r="L178" s="78">
        <f>'2002'!J179</f>
        <v>0</v>
      </c>
      <c r="M178" s="78">
        <f>'2003'!J179</f>
        <v>0</v>
      </c>
      <c r="N178" s="78">
        <f>'2004'!J179</f>
        <v>0</v>
      </c>
      <c r="O178" s="78">
        <f>'2005'!J179</f>
        <v>0</v>
      </c>
      <c r="P178" s="78">
        <f>'2006'!J179</f>
        <v>0</v>
      </c>
      <c r="Q178" s="78">
        <f>'2007'!J179</f>
        <v>0</v>
      </c>
      <c r="R178" s="78">
        <f>'2008'!J179</f>
        <v>0</v>
      </c>
      <c r="S178" s="75">
        <f>'2009'!Q179</f>
        <v>0</v>
      </c>
      <c r="T178" s="75">
        <f>'2010'!Q179</f>
        <v>0</v>
      </c>
      <c r="U178" s="75">
        <f>'2011'!Q179</f>
        <v>0</v>
      </c>
      <c r="V178" s="75">
        <f>'2012'!Q179</f>
        <v>0</v>
      </c>
      <c r="W178" s="75">
        <f>'2013'!Q179</f>
        <v>0</v>
      </c>
      <c r="X178" s="75">
        <f>'2014'!Q179</f>
        <v>0</v>
      </c>
      <c r="Y178" s="75">
        <f>'2015'!Q180</f>
        <v>0</v>
      </c>
      <c r="Z178" s="75">
        <f>'2016'!Q180</f>
        <v>0</v>
      </c>
      <c r="AA178" s="75">
        <f>'2017'!Q180</f>
        <v>0</v>
      </c>
      <c r="AB178" s="75">
        <f>'2018'!Q180</f>
        <v>0</v>
      </c>
      <c r="AC178" s="75">
        <f>'2019'!Q180</f>
        <v>0</v>
      </c>
      <c r="AD178" s="75">
        <f>'2020'!Q179</f>
        <v>0</v>
      </c>
      <c r="AE178" s="75">
        <f>'2021'!T179</f>
        <v>0</v>
      </c>
      <c r="AF178" s="75">
        <f>'2022'!T179</f>
        <v>0</v>
      </c>
      <c r="AG178" s="79">
        <f>'2023'!T179</f>
        <v>0</v>
      </c>
    </row>
    <row r="179" spans="1:33" x14ac:dyDescent="0.25">
      <c r="A179" s="24" t="s">
        <v>249</v>
      </c>
      <c r="B179" s="25" t="s">
        <v>41</v>
      </c>
      <c r="C179" s="75">
        <f>'1993'!J180</f>
        <v>0</v>
      </c>
      <c r="D179" s="75">
        <f>'1994'!J180</f>
        <v>0</v>
      </c>
      <c r="E179" s="75">
        <f>'1995'!J180</f>
        <v>0</v>
      </c>
      <c r="F179" s="77">
        <f>'1996'!J180</f>
        <v>0</v>
      </c>
      <c r="G179" s="77">
        <f>'1997'!J180</f>
        <v>0</v>
      </c>
      <c r="H179" s="75">
        <f>'1998'!J180</f>
        <v>0</v>
      </c>
      <c r="I179" s="75">
        <f>'1999'!J180</f>
        <v>0</v>
      </c>
      <c r="J179" s="75">
        <f>'2000'!J180</f>
        <v>0</v>
      </c>
      <c r="K179" s="78">
        <f>'2001'!J180</f>
        <v>0</v>
      </c>
      <c r="L179" s="78">
        <f>'2002'!J180</f>
        <v>0</v>
      </c>
      <c r="M179" s="78">
        <f>'2003'!J180</f>
        <v>0</v>
      </c>
      <c r="N179" s="78">
        <f>'2004'!J180</f>
        <v>0</v>
      </c>
      <c r="O179" s="78">
        <f>'2005'!J180</f>
        <v>0</v>
      </c>
      <c r="P179" s="78">
        <f>'2006'!J180</f>
        <v>0</v>
      </c>
      <c r="Q179" s="78">
        <f>'2007'!J180</f>
        <v>0</v>
      </c>
      <c r="R179" s="78">
        <f>'2008'!J180</f>
        <v>0</v>
      </c>
      <c r="S179" s="75">
        <f>'2009'!Q180</f>
        <v>0</v>
      </c>
      <c r="T179" s="75">
        <f>'2010'!Q180</f>
        <v>0</v>
      </c>
      <c r="U179" s="75">
        <f>'2011'!Q180</f>
        <v>0</v>
      </c>
      <c r="V179" s="75">
        <f>'2012'!Q180</f>
        <v>0</v>
      </c>
      <c r="W179" s="75">
        <f>'2013'!Q180</f>
        <v>0</v>
      </c>
      <c r="X179" s="75">
        <f>'2014'!Q180</f>
        <v>0</v>
      </c>
      <c r="Y179" s="75">
        <f>'2015'!Q181</f>
        <v>0</v>
      </c>
      <c r="Z179" s="75">
        <f>'2016'!Q181</f>
        <v>0</v>
      </c>
      <c r="AA179" s="75">
        <f>'2017'!Q181</f>
        <v>0</v>
      </c>
      <c r="AB179" s="75">
        <f>'2018'!Q181</f>
        <v>0</v>
      </c>
      <c r="AC179" s="75">
        <f>'2019'!Q181</f>
        <v>0</v>
      </c>
      <c r="AD179" s="75">
        <f>'2020'!Q180</f>
        <v>0</v>
      </c>
      <c r="AE179" s="75">
        <f>'2021'!T180</f>
        <v>0</v>
      </c>
      <c r="AF179" s="75">
        <f>'2022'!T180</f>
        <v>0</v>
      </c>
      <c r="AG179" s="79">
        <f>'2023'!T180</f>
        <v>0</v>
      </c>
    </row>
    <row r="180" spans="1:33" x14ac:dyDescent="0.25">
      <c r="A180" s="24" t="s">
        <v>250</v>
      </c>
      <c r="B180" s="25" t="s">
        <v>41</v>
      </c>
      <c r="C180" s="75">
        <f>'1993'!J181</f>
        <v>5950</v>
      </c>
      <c r="D180" s="75">
        <f>'1994'!J181</f>
        <v>4548</v>
      </c>
      <c r="E180" s="75">
        <f>'1995'!J181</f>
        <v>4244</v>
      </c>
      <c r="F180" s="77">
        <f>'1996'!J181</f>
        <v>2239</v>
      </c>
      <c r="G180" s="77">
        <f>'1997'!J181</f>
        <v>1207</v>
      </c>
      <c r="H180" s="75">
        <f>'1998'!J181</f>
        <v>1728</v>
      </c>
      <c r="I180" s="75">
        <f>'1999'!J181</f>
        <v>0</v>
      </c>
      <c r="J180" s="75">
        <f>'2000'!J181</f>
        <v>0</v>
      </c>
      <c r="K180" s="78">
        <f>'2001'!J181</f>
        <v>0</v>
      </c>
      <c r="L180" s="78">
        <f>'2002'!J181</f>
        <v>0</v>
      </c>
      <c r="M180" s="78">
        <f>'2003'!J181</f>
        <v>0</v>
      </c>
      <c r="N180" s="78">
        <f>'2004'!J181</f>
        <v>0</v>
      </c>
      <c r="O180" s="78">
        <f>'2005'!J181</f>
        <v>7000</v>
      </c>
      <c r="P180" s="78">
        <f>'2006'!J181</f>
        <v>31500</v>
      </c>
      <c r="Q180" s="78">
        <f>'2007'!J181</f>
        <v>11200</v>
      </c>
      <c r="R180" s="78">
        <f>'2008'!J181</f>
        <v>26637</v>
      </c>
      <c r="S180" s="75">
        <f>'2009'!Q181</f>
        <v>22344</v>
      </c>
      <c r="T180" s="75">
        <f>'2010'!Q181</f>
        <v>30455</v>
      </c>
      <c r="U180" s="75">
        <f>'2011'!Q181</f>
        <v>3974</v>
      </c>
      <c r="V180" s="75">
        <f>'2012'!Q181</f>
        <v>9486</v>
      </c>
      <c r="W180" s="75">
        <f>'2013'!Q181</f>
        <v>0</v>
      </c>
      <c r="X180" s="75">
        <f>'2014'!Q181</f>
        <v>0</v>
      </c>
      <c r="Y180" s="75">
        <f>'2015'!Q182</f>
        <v>0</v>
      </c>
      <c r="Z180" s="75">
        <f>'2016'!Q182</f>
        <v>0</v>
      </c>
      <c r="AA180" s="75">
        <f>'2017'!Q182</f>
        <v>0</v>
      </c>
      <c r="AB180" s="75">
        <f>'2018'!Q182</f>
        <v>0</v>
      </c>
      <c r="AC180" s="75">
        <f>'2019'!Q182</f>
        <v>0</v>
      </c>
      <c r="AD180" s="75">
        <f>'2020'!Q181</f>
        <v>0</v>
      </c>
      <c r="AE180" s="75">
        <f>'2021'!T181</f>
        <v>0</v>
      </c>
      <c r="AF180" s="75">
        <f>'2022'!T181</f>
        <v>0</v>
      </c>
      <c r="AG180" s="79">
        <f>'2023'!T181</f>
        <v>0</v>
      </c>
    </row>
    <row r="181" spans="1:33" x14ac:dyDescent="0.25">
      <c r="A181" s="24" t="s">
        <v>251</v>
      </c>
      <c r="B181" s="25" t="s">
        <v>41</v>
      </c>
      <c r="C181" s="75">
        <f>'1993'!J182</f>
        <v>0</v>
      </c>
      <c r="D181" s="75">
        <f>'1994'!J182</f>
        <v>0</v>
      </c>
      <c r="E181" s="75">
        <f>'1995'!J182</f>
        <v>0</v>
      </c>
      <c r="F181" s="77">
        <f>'1996'!J182</f>
        <v>0</v>
      </c>
      <c r="G181" s="75">
        <f>'1997'!J182</f>
        <v>0</v>
      </c>
      <c r="H181" s="75">
        <f>'1998'!J182</f>
        <v>0</v>
      </c>
      <c r="I181" s="75">
        <f>'1999'!J182</f>
        <v>0</v>
      </c>
      <c r="J181" s="75">
        <f>'2000'!J182</f>
        <v>0</v>
      </c>
      <c r="K181" s="78">
        <f>'2001'!J182</f>
        <v>0</v>
      </c>
      <c r="L181" s="78">
        <f>'2002'!J182</f>
        <v>0</v>
      </c>
      <c r="M181" s="78">
        <f>'2003'!J182</f>
        <v>0</v>
      </c>
      <c r="N181" s="78">
        <f>'2004'!J182</f>
        <v>0</v>
      </c>
      <c r="O181" s="78">
        <f>'2005'!J182</f>
        <v>0</v>
      </c>
      <c r="P181" s="78">
        <f>'2006'!J182</f>
        <v>0</v>
      </c>
      <c r="Q181" s="78">
        <f>'2007'!J182</f>
        <v>0</v>
      </c>
      <c r="R181" s="78">
        <f>'2008'!J182</f>
        <v>0</v>
      </c>
      <c r="S181" s="75">
        <f>'2009'!Q182</f>
        <v>0</v>
      </c>
      <c r="T181" s="75">
        <f>'2010'!Q182</f>
        <v>0</v>
      </c>
      <c r="U181" s="75">
        <f>'2011'!Q182</f>
        <v>0</v>
      </c>
      <c r="V181" s="75">
        <f>'2012'!Q182</f>
        <v>0</v>
      </c>
      <c r="W181" s="75">
        <f>'2013'!Q182</f>
        <v>0</v>
      </c>
      <c r="X181" s="75">
        <f>'2014'!Q182</f>
        <v>0</v>
      </c>
      <c r="Y181" s="75">
        <f>'2015'!Q183</f>
        <v>0</v>
      </c>
      <c r="Z181" s="75">
        <f>'2016'!Q183</f>
        <v>0</v>
      </c>
      <c r="AA181" s="75">
        <f>'2017'!Q183</f>
        <v>0</v>
      </c>
      <c r="AB181" s="75">
        <f>'2018'!Q183</f>
        <v>0</v>
      </c>
      <c r="AC181" s="75">
        <f>'2019'!Q183</f>
        <v>0</v>
      </c>
      <c r="AD181" s="75">
        <f>'2020'!Q182</f>
        <v>0</v>
      </c>
      <c r="AE181" s="75">
        <f>'2021'!T182</f>
        <v>0</v>
      </c>
      <c r="AF181" s="75">
        <f>'2022'!T182</f>
        <v>0</v>
      </c>
      <c r="AG181" s="79">
        <f>'2023'!T182</f>
        <v>0</v>
      </c>
    </row>
    <row r="182" spans="1:33" x14ac:dyDescent="0.25">
      <c r="A182" s="24" t="s">
        <v>252</v>
      </c>
      <c r="B182" s="25" t="s">
        <v>42</v>
      </c>
      <c r="C182" s="75">
        <f>'1993'!J183</f>
        <v>0</v>
      </c>
      <c r="D182" s="75">
        <f>'1994'!J183</f>
        <v>0</v>
      </c>
      <c r="E182" s="75">
        <f>'1995'!J183</f>
        <v>0</v>
      </c>
      <c r="F182" s="77">
        <f>'1996'!J183</f>
        <v>0</v>
      </c>
      <c r="G182" s="77">
        <f>'1997'!J183</f>
        <v>0</v>
      </c>
      <c r="H182" s="75">
        <f>'1998'!J183</f>
        <v>0</v>
      </c>
      <c r="I182" s="75">
        <f>'1999'!J183</f>
        <v>0</v>
      </c>
      <c r="J182" s="75">
        <f>'2000'!J183</f>
        <v>0</v>
      </c>
      <c r="K182" s="78">
        <f>'2001'!J183</f>
        <v>0</v>
      </c>
      <c r="L182" s="78">
        <f>'2002'!J183</f>
        <v>0</v>
      </c>
      <c r="M182" s="78">
        <f>'2003'!J183</f>
        <v>0</v>
      </c>
      <c r="N182" s="78">
        <f>'2004'!J183</f>
        <v>0</v>
      </c>
      <c r="O182" s="78">
        <f>'2005'!J183</f>
        <v>0</v>
      </c>
      <c r="P182" s="78">
        <f>'2006'!J183</f>
        <v>0</v>
      </c>
      <c r="Q182" s="78">
        <f>'2007'!J183</f>
        <v>0</v>
      </c>
      <c r="R182" s="78">
        <f>'2008'!J183</f>
        <v>0</v>
      </c>
      <c r="S182" s="75">
        <f>'2009'!Q183</f>
        <v>0</v>
      </c>
      <c r="T182" s="75">
        <f>'2010'!Q183</f>
        <v>0</v>
      </c>
      <c r="U182" s="75">
        <f>'2011'!Q183</f>
        <v>0</v>
      </c>
      <c r="V182" s="75">
        <f>'2012'!Q183</f>
        <v>0</v>
      </c>
      <c r="W182" s="75">
        <f>'2013'!Q183</f>
        <v>0</v>
      </c>
      <c r="X182" s="75">
        <f>'2014'!Q183</f>
        <v>0</v>
      </c>
      <c r="Y182" s="75">
        <f>'2015'!Q184</f>
        <v>0</v>
      </c>
      <c r="Z182" s="75">
        <f>'2016'!Q184</f>
        <v>0</v>
      </c>
      <c r="AA182" s="75">
        <f>'2017'!Q184</f>
        <v>0</v>
      </c>
      <c r="AB182" s="75">
        <f>'2018'!Q184</f>
        <v>0</v>
      </c>
      <c r="AC182" s="75">
        <f>'2019'!Q184</f>
        <v>0</v>
      </c>
      <c r="AD182" s="75">
        <f>'2020'!Q183</f>
        <v>0</v>
      </c>
      <c r="AE182" s="75">
        <f>'2021'!T183</f>
        <v>0</v>
      </c>
      <c r="AF182" s="75">
        <f>'2022'!T183</f>
        <v>0</v>
      </c>
      <c r="AG182" s="79">
        <f>'2023'!T183</f>
        <v>0</v>
      </c>
    </row>
    <row r="183" spans="1:33" x14ac:dyDescent="0.25">
      <c r="A183" s="24" t="s">
        <v>253</v>
      </c>
      <c r="B183" s="25" t="s">
        <v>2</v>
      </c>
      <c r="C183" s="75">
        <f>'1993'!J184</f>
        <v>0</v>
      </c>
      <c r="D183" s="75">
        <f>'1994'!J184</f>
        <v>0</v>
      </c>
      <c r="E183" s="75">
        <f>'1995'!J184</f>
        <v>0</v>
      </c>
      <c r="F183" s="77">
        <f>'1996'!J184</f>
        <v>0</v>
      </c>
      <c r="G183" s="77">
        <f>'1997'!J184</f>
        <v>0</v>
      </c>
      <c r="H183" s="75">
        <f>'1998'!J184</f>
        <v>0</v>
      </c>
      <c r="I183" s="75">
        <f>'1999'!J184</f>
        <v>0</v>
      </c>
      <c r="J183" s="75">
        <f>'2000'!J184</f>
        <v>0</v>
      </c>
      <c r="K183" s="78">
        <f>'2001'!J184</f>
        <v>0</v>
      </c>
      <c r="L183" s="78">
        <f>'2002'!J184</f>
        <v>0</v>
      </c>
      <c r="M183" s="78">
        <f>'2003'!J184</f>
        <v>0</v>
      </c>
      <c r="N183" s="78">
        <f>'2004'!J184</f>
        <v>0</v>
      </c>
      <c r="O183" s="78">
        <f>'2005'!J184</f>
        <v>0</v>
      </c>
      <c r="P183" s="78">
        <f>'2006'!J184</f>
        <v>0</v>
      </c>
      <c r="Q183" s="78">
        <f>'2007'!J184</f>
        <v>0</v>
      </c>
      <c r="R183" s="78">
        <f>'2008'!J184</f>
        <v>0</v>
      </c>
      <c r="S183" s="75">
        <f>'2009'!Q184</f>
        <v>0</v>
      </c>
      <c r="T183" s="75">
        <f>'2010'!Q184</f>
        <v>0</v>
      </c>
      <c r="U183" s="75">
        <f>'2011'!Q184</f>
        <v>0</v>
      </c>
      <c r="V183" s="75">
        <f>'2012'!Q184</f>
        <v>0</v>
      </c>
      <c r="W183" s="75">
        <f>'2013'!Q184</f>
        <v>0</v>
      </c>
      <c r="X183" s="75">
        <f>'2014'!Q184</f>
        <v>0</v>
      </c>
      <c r="Y183" s="75">
        <f>'2015'!Q185</f>
        <v>0</v>
      </c>
      <c r="Z183" s="75">
        <f>'2016'!Q185</f>
        <v>0</v>
      </c>
      <c r="AA183" s="75">
        <f>'2017'!Q185</f>
        <v>0</v>
      </c>
      <c r="AB183" s="75">
        <f>'2018'!Q185</f>
        <v>0</v>
      </c>
      <c r="AC183" s="75">
        <f>'2019'!Q185</f>
        <v>0</v>
      </c>
      <c r="AD183" s="75">
        <f>'2020'!Q184</f>
        <v>0</v>
      </c>
      <c r="AE183" s="75">
        <f>'2021'!T184</f>
        <v>0</v>
      </c>
      <c r="AF183" s="75">
        <f>'2022'!T184</f>
        <v>0</v>
      </c>
      <c r="AG183" s="79">
        <f>'2023'!T184</f>
        <v>0</v>
      </c>
    </row>
    <row r="184" spans="1:33" x14ac:dyDescent="0.25">
      <c r="A184" s="24" t="s">
        <v>1</v>
      </c>
      <c r="B184" s="25" t="s">
        <v>2</v>
      </c>
      <c r="C184" s="75">
        <f>'1993'!J185</f>
        <v>0</v>
      </c>
      <c r="D184" s="75">
        <f>'1994'!J185</f>
        <v>0</v>
      </c>
      <c r="E184" s="75">
        <f>'1995'!J185</f>
        <v>0</v>
      </c>
      <c r="F184" s="77">
        <f>'1996'!J185</f>
        <v>0</v>
      </c>
      <c r="G184" s="77">
        <f>'1997'!J185</f>
        <v>0</v>
      </c>
      <c r="H184" s="75">
        <f>'1998'!J185</f>
        <v>0</v>
      </c>
      <c r="I184" s="75">
        <f>'1999'!J185</f>
        <v>0</v>
      </c>
      <c r="J184" s="75">
        <f>'2000'!J185</f>
        <v>0</v>
      </c>
      <c r="K184" s="78">
        <f>'2001'!J185</f>
        <v>0</v>
      </c>
      <c r="L184" s="78">
        <f>'2002'!J185</f>
        <v>0</v>
      </c>
      <c r="M184" s="78">
        <f>'2003'!J185</f>
        <v>0</v>
      </c>
      <c r="N184" s="78">
        <f>'2004'!J185</f>
        <v>0</v>
      </c>
      <c r="O184" s="78">
        <f>'2005'!J185</f>
        <v>0</v>
      </c>
      <c r="P184" s="78">
        <f>'2006'!J185</f>
        <v>0</v>
      </c>
      <c r="Q184" s="78">
        <f>'2007'!J185</f>
        <v>4125</v>
      </c>
      <c r="R184" s="78">
        <f>'2008'!J185</f>
        <v>10000</v>
      </c>
      <c r="S184" s="75">
        <f>'2009'!Q185</f>
        <v>1375</v>
      </c>
      <c r="T184" s="75">
        <f>'2010'!Q185</f>
        <v>1375</v>
      </c>
      <c r="U184" s="75">
        <f>'2011'!Q185</f>
        <v>1375</v>
      </c>
      <c r="V184" s="75">
        <f>'2012'!Q185</f>
        <v>0</v>
      </c>
      <c r="W184" s="75">
        <f>'2013'!Q185</f>
        <v>0</v>
      </c>
      <c r="X184" s="75">
        <f>'2014'!Q185</f>
        <v>0</v>
      </c>
      <c r="Y184" s="75">
        <f>'2015'!Q186</f>
        <v>0</v>
      </c>
      <c r="Z184" s="75">
        <f>'2016'!Q186</f>
        <v>0</v>
      </c>
      <c r="AA184" s="75">
        <f>'2017'!Q186</f>
        <v>0</v>
      </c>
      <c r="AB184" s="75">
        <f>'2018'!Q186</f>
        <v>0</v>
      </c>
      <c r="AC184" s="75">
        <f>'2019'!Q186</f>
        <v>0</v>
      </c>
      <c r="AD184" s="75">
        <f>'2020'!Q185</f>
        <v>0</v>
      </c>
      <c r="AE184" s="75">
        <f>'2021'!T185</f>
        <v>0</v>
      </c>
      <c r="AF184" s="75">
        <f>'2022'!T185</f>
        <v>0</v>
      </c>
      <c r="AG184" s="79">
        <f>'2023'!T185</f>
        <v>0</v>
      </c>
    </row>
    <row r="185" spans="1:33" x14ac:dyDescent="0.25">
      <c r="A185" s="24" t="s">
        <v>2</v>
      </c>
      <c r="B185" s="25" t="s">
        <v>2</v>
      </c>
      <c r="C185" s="75">
        <f>'1993'!J186</f>
        <v>0</v>
      </c>
      <c r="D185" s="75">
        <f>'1994'!J186</f>
        <v>0</v>
      </c>
      <c r="E185" s="75">
        <f>'1995'!J186</f>
        <v>0</v>
      </c>
      <c r="F185" s="77">
        <f>'1996'!J186</f>
        <v>0</v>
      </c>
      <c r="G185" s="77">
        <f>'1997'!J186</f>
        <v>0</v>
      </c>
      <c r="H185" s="75">
        <f>'1998'!J186</f>
        <v>0</v>
      </c>
      <c r="I185" s="75">
        <f>'1999'!J186</f>
        <v>0</v>
      </c>
      <c r="J185" s="75">
        <f>'2000'!J186</f>
        <v>0</v>
      </c>
      <c r="K185" s="78">
        <f>'2001'!J186</f>
        <v>0</v>
      </c>
      <c r="L185" s="78">
        <f>'2002'!J186</f>
        <v>0</v>
      </c>
      <c r="M185" s="78">
        <f>'2003'!J186</f>
        <v>0</v>
      </c>
      <c r="N185" s="78">
        <f>'2004'!J186</f>
        <v>0</v>
      </c>
      <c r="O185" s="78">
        <f>'2005'!J186</f>
        <v>0</v>
      </c>
      <c r="P185" s="78">
        <f>'2006'!J186</f>
        <v>0</v>
      </c>
      <c r="Q185" s="78">
        <f>'2007'!J186</f>
        <v>0</v>
      </c>
      <c r="R185" s="78">
        <f>'2008'!J186</f>
        <v>0</v>
      </c>
      <c r="S185" s="75">
        <f>'2009'!Q186</f>
        <v>0</v>
      </c>
      <c r="T185" s="75">
        <f>'2010'!Q186</f>
        <v>0</v>
      </c>
      <c r="U185" s="75">
        <f>'2011'!Q186</f>
        <v>0</v>
      </c>
      <c r="V185" s="75">
        <f>'2012'!Q186</f>
        <v>0</v>
      </c>
      <c r="W185" s="75">
        <f>'2013'!Q186</f>
        <v>0</v>
      </c>
      <c r="X185" s="75">
        <f>'2014'!Q186</f>
        <v>0</v>
      </c>
      <c r="Y185" s="75">
        <f>'2015'!Q187</f>
        <v>0</v>
      </c>
      <c r="Z185" s="75">
        <f>'2016'!Q187</f>
        <v>0</v>
      </c>
      <c r="AA185" s="75">
        <f>'2017'!Q187</f>
        <v>0</v>
      </c>
      <c r="AB185" s="75">
        <f>'2018'!Q187</f>
        <v>1300</v>
      </c>
      <c r="AC185" s="75">
        <f>'2019'!Q187</f>
        <v>0</v>
      </c>
      <c r="AD185" s="75">
        <f>'2020'!Q186</f>
        <v>0</v>
      </c>
      <c r="AE185" s="75">
        <f>'2021'!T186</f>
        <v>0</v>
      </c>
      <c r="AF185" s="75">
        <f>'2022'!T186</f>
        <v>0</v>
      </c>
      <c r="AG185" s="79">
        <f>'2023'!T186</f>
        <v>0</v>
      </c>
    </row>
    <row r="186" spans="1:33" x14ac:dyDescent="0.25">
      <c r="A186" s="24" t="s">
        <v>254</v>
      </c>
      <c r="B186" s="25" t="s">
        <v>43</v>
      </c>
      <c r="C186" s="75">
        <f>'1993'!J187</f>
        <v>0</v>
      </c>
      <c r="D186" s="75">
        <f>'1994'!J187</f>
        <v>0</v>
      </c>
      <c r="E186" s="75">
        <f>'1995'!J187</f>
        <v>0</v>
      </c>
      <c r="F186" s="77">
        <f>'1996'!J187</f>
        <v>0</v>
      </c>
      <c r="G186" s="77">
        <f>'1997'!J187</f>
        <v>0</v>
      </c>
      <c r="H186" s="75">
        <f>'1998'!J187</f>
        <v>0</v>
      </c>
      <c r="I186" s="75">
        <f>'1999'!J187</f>
        <v>0</v>
      </c>
      <c r="J186" s="75">
        <f>'2000'!J187</f>
        <v>0</v>
      </c>
      <c r="K186" s="78">
        <f>'2001'!J187</f>
        <v>0</v>
      </c>
      <c r="L186" s="78">
        <f>'2002'!J187</f>
        <v>0</v>
      </c>
      <c r="M186" s="78">
        <f>'2003'!J187</f>
        <v>0</v>
      </c>
      <c r="N186" s="78">
        <f>'2004'!J187</f>
        <v>0</v>
      </c>
      <c r="O186" s="78">
        <f>'2005'!J187</f>
        <v>0</v>
      </c>
      <c r="P186" s="78">
        <f>'2006'!J187</f>
        <v>0</v>
      </c>
      <c r="Q186" s="78">
        <f>'2007'!J187</f>
        <v>0</v>
      </c>
      <c r="R186" s="78">
        <f>'2008'!J187</f>
        <v>0</v>
      </c>
      <c r="S186" s="75">
        <f>'2009'!Q187</f>
        <v>0</v>
      </c>
      <c r="T186" s="75">
        <f>'2010'!Q187</f>
        <v>0</v>
      </c>
      <c r="U186" s="75">
        <f>'2011'!Q187</f>
        <v>0</v>
      </c>
      <c r="V186" s="75">
        <f>'2012'!Q187</f>
        <v>0</v>
      </c>
      <c r="W186" s="75">
        <f>'2013'!Q187</f>
        <v>0</v>
      </c>
      <c r="X186" s="75">
        <f>'2014'!Q187</f>
        <v>0</v>
      </c>
      <c r="Y186" s="75">
        <f>'2015'!Q188</f>
        <v>0</v>
      </c>
      <c r="Z186" s="75">
        <f>'2016'!Q188</f>
        <v>0</v>
      </c>
      <c r="AA186" s="75">
        <f>'2017'!Q188</f>
        <v>0</v>
      </c>
      <c r="AB186" s="75">
        <f>'2018'!Q188</f>
        <v>0</v>
      </c>
      <c r="AC186" s="75">
        <f>'2019'!Q188</f>
        <v>0</v>
      </c>
      <c r="AD186" s="75">
        <f>'2020'!Q187</f>
        <v>0</v>
      </c>
      <c r="AE186" s="75">
        <f>'2021'!T187</f>
        <v>150332</v>
      </c>
      <c r="AF186" s="75">
        <f>'2022'!T187</f>
        <v>105901</v>
      </c>
      <c r="AG186" s="79">
        <f>'2023'!T187</f>
        <v>60691</v>
      </c>
    </row>
    <row r="187" spans="1:33" x14ac:dyDescent="0.25">
      <c r="A187" s="24" t="s">
        <v>255</v>
      </c>
      <c r="B187" s="25" t="s">
        <v>43</v>
      </c>
      <c r="C187" s="75">
        <f>'1993'!J188</f>
        <v>0</v>
      </c>
      <c r="D187" s="75">
        <f>'1994'!J188</f>
        <v>164440</v>
      </c>
      <c r="E187" s="75">
        <f>'1995'!J188</f>
        <v>269261</v>
      </c>
      <c r="F187" s="77">
        <f>'1996'!J188</f>
        <v>157893</v>
      </c>
      <c r="G187" s="77">
        <f>'1997'!J188</f>
        <v>458866</v>
      </c>
      <c r="H187" s="75">
        <f>'1998'!J188</f>
        <v>595851</v>
      </c>
      <c r="I187" s="75">
        <f>'1999'!J188</f>
        <v>649240</v>
      </c>
      <c r="J187" s="75">
        <f>'2000'!J188</f>
        <v>612381</v>
      </c>
      <c r="K187" s="78">
        <f>'2001'!J188</f>
        <v>828549</v>
      </c>
      <c r="L187" s="78">
        <f>'2002'!J188</f>
        <v>2501761</v>
      </c>
      <c r="M187" s="78">
        <f>'2003'!J188</f>
        <v>1631038</v>
      </c>
      <c r="N187" s="78">
        <f>'2004'!J188</f>
        <v>2172734</v>
      </c>
      <c r="O187" s="78">
        <f>'2005'!J188</f>
        <v>2881130</v>
      </c>
      <c r="P187" s="78">
        <f>'2006'!J188</f>
        <v>2949014</v>
      </c>
      <c r="Q187" s="78">
        <f>'2007'!J188</f>
        <v>3095905</v>
      </c>
      <c r="R187" s="78">
        <f>'2008'!J188</f>
        <v>537251</v>
      </c>
      <c r="S187" s="75">
        <f>'2009'!Q188</f>
        <v>1012325</v>
      </c>
      <c r="T187" s="75">
        <f>'2010'!Q188</f>
        <v>382191</v>
      </c>
      <c r="U187" s="75">
        <f>'2011'!Q188</f>
        <v>237251</v>
      </c>
      <c r="V187" s="75">
        <f>'2012'!Q188</f>
        <v>529701</v>
      </c>
      <c r="W187" s="75">
        <f>'2013'!Q188</f>
        <v>1042384</v>
      </c>
      <c r="X187" s="75">
        <f>'2014'!Q188</f>
        <v>1955747</v>
      </c>
      <c r="Y187" s="75">
        <f>'2015'!Q189</f>
        <v>2862997</v>
      </c>
      <c r="Z187" s="75">
        <f>'2016'!Q189</f>
        <v>1655327</v>
      </c>
      <c r="AA187" s="75">
        <f>'2017'!Q189</f>
        <v>1782004</v>
      </c>
      <c r="AB187" s="75">
        <f>'2018'!Q189</f>
        <v>1986569</v>
      </c>
      <c r="AC187" s="75">
        <f>'2019'!Q189</f>
        <v>1937723</v>
      </c>
      <c r="AD187" s="75">
        <f>'2020'!Q188</f>
        <v>2492306</v>
      </c>
      <c r="AE187" s="75">
        <f>'2021'!T188</f>
        <v>775250</v>
      </c>
      <c r="AF187" s="75">
        <f>'2022'!T188</f>
        <v>1640224</v>
      </c>
      <c r="AG187" s="79">
        <f>'2023'!T188</f>
        <v>1170521</v>
      </c>
    </row>
    <row r="188" spans="1:33" x14ac:dyDescent="0.25">
      <c r="A188" s="24" t="s">
        <v>256</v>
      </c>
      <c r="B188" s="25" t="s">
        <v>43</v>
      </c>
      <c r="C188" s="75">
        <f>'1993'!J189</f>
        <v>0</v>
      </c>
      <c r="D188" s="75">
        <f>'1994'!J189</f>
        <v>0</v>
      </c>
      <c r="E188" s="75">
        <f>'1995'!J189</f>
        <v>0</v>
      </c>
      <c r="F188" s="77">
        <f>'1996'!J189</f>
        <v>0</v>
      </c>
      <c r="G188" s="77">
        <f>'1997'!J189</f>
        <v>0</v>
      </c>
      <c r="H188" s="75">
        <f>'1998'!J189</f>
        <v>0</v>
      </c>
      <c r="I188" s="75">
        <f>'1999'!J189</f>
        <v>0</v>
      </c>
      <c r="J188" s="75">
        <f>'2000'!J189</f>
        <v>0</v>
      </c>
      <c r="K188" s="78">
        <f>'2001'!J189</f>
        <v>0</v>
      </c>
      <c r="L188" s="78">
        <f>'2002'!J189</f>
        <v>0</v>
      </c>
      <c r="M188" s="78">
        <f>'2003'!J189</f>
        <v>0</v>
      </c>
      <c r="N188" s="78">
        <f>'2004'!J189</f>
        <v>0</v>
      </c>
      <c r="O188" s="78">
        <f>'2005'!J189</f>
        <v>0</v>
      </c>
      <c r="P188" s="78">
        <f>'2006'!J189</f>
        <v>0</v>
      </c>
      <c r="Q188" s="78">
        <f>'2007'!J189</f>
        <v>0</v>
      </c>
      <c r="R188" s="78">
        <f>'2008'!J189</f>
        <v>0</v>
      </c>
      <c r="S188" s="75">
        <f>'2009'!Q189</f>
        <v>0</v>
      </c>
      <c r="T188" s="75">
        <f>'2010'!Q189</f>
        <v>0</v>
      </c>
      <c r="U188" s="75">
        <f>'2011'!Q189</f>
        <v>0</v>
      </c>
      <c r="V188" s="75">
        <f>'2012'!Q189</f>
        <v>0</v>
      </c>
      <c r="W188" s="75">
        <f>'2013'!Q189</f>
        <v>0</v>
      </c>
      <c r="X188" s="75">
        <f>'2014'!Q189</f>
        <v>0</v>
      </c>
      <c r="Y188" s="75">
        <f>'2015'!Q190</f>
        <v>0</v>
      </c>
      <c r="Z188" s="75">
        <f>'2016'!Q190</f>
        <v>0</v>
      </c>
      <c r="AA188" s="75">
        <f>'2017'!Q190</f>
        <v>0</v>
      </c>
      <c r="AB188" s="75">
        <f>'2018'!Q190</f>
        <v>0</v>
      </c>
      <c r="AC188" s="75">
        <f>'2019'!Q190</f>
        <v>0</v>
      </c>
      <c r="AD188" s="75">
        <f>'2020'!Q189</f>
        <v>0</v>
      </c>
      <c r="AE188" s="75">
        <f>'2021'!T189</f>
        <v>0</v>
      </c>
      <c r="AF188" s="75">
        <f>'2022'!T189</f>
        <v>0</v>
      </c>
      <c r="AG188" s="79">
        <f>'2023'!T189</f>
        <v>0</v>
      </c>
    </row>
    <row r="189" spans="1:33" x14ac:dyDescent="0.25">
      <c r="A189" s="24" t="s">
        <v>257</v>
      </c>
      <c r="B189" s="25" t="s">
        <v>43</v>
      </c>
      <c r="C189" s="75">
        <f>'1993'!J190</f>
        <v>0</v>
      </c>
      <c r="D189" s="75">
        <f>'1994'!J190</f>
        <v>0</v>
      </c>
      <c r="E189" s="75">
        <f>'1995'!J190</f>
        <v>0</v>
      </c>
      <c r="F189" s="77">
        <f>'1996'!J190</f>
        <v>0</v>
      </c>
      <c r="G189" s="77">
        <f>'1997'!J190</f>
        <v>0</v>
      </c>
      <c r="H189" s="75">
        <f>'1998'!J190</f>
        <v>0</v>
      </c>
      <c r="I189" s="75">
        <f>'1999'!J190</f>
        <v>0</v>
      </c>
      <c r="J189" s="75">
        <f>'2000'!J190</f>
        <v>0</v>
      </c>
      <c r="K189" s="78">
        <f>'2001'!J190</f>
        <v>0</v>
      </c>
      <c r="L189" s="78">
        <f>'2002'!J190</f>
        <v>0</v>
      </c>
      <c r="M189" s="78">
        <f>'2003'!J190</f>
        <v>0</v>
      </c>
      <c r="N189" s="78">
        <f>'2004'!J190</f>
        <v>0</v>
      </c>
      <c r="O189" s="78">
        <f>'2005'!J190</f>
        <v>0</v>
      </c>
      <c r="P189" s="78">
        <f>'2006'!J190</f>
        <v>0</v>
      </c>
      <c r="Q189" s="78">
        <f>'2007'!J190</f>
        <v>0</v>
      </c>
      <c r="R189" s="78">
        <f>'2008'!J190</f>
        <v>0</v>
      </c>
      <c r="S189" s="75">
        <f>'2009'!Q190</f>
        <v>0</v>
      </c>
      <c r="T189" s="75">
        <f>'2010'!Q190</f>
        <v>0</v>
      </c>
      <c r="U189" s="75">
        <f>'2011'!Q190</f>
        <v>0</v>
      </c>
      <c r="V189" s="75">
        <f>'2012'!Q190</f>
        <v>0</v>
      </c>
      <c r="W189" s="75">
        <f>'2013'!Q190</f>
        <v>0</v>
      </c>
      <c r="X189" s="75">
        <f>'2014'!Q190</f>
        <v>0</v>
      </c>
      <c r="Y189" s="75">
        <f>'2015'!Q191</f>
        <v>0</v>
      </c>
      <c r="Z189" s="75">
        <f>'2016'!Q191</f>
        <v>0</v>
      </c>
      <c r="AA189" s="75">
        <f>'2017'!Q191</f>
        <v>0</v>
      </c>
      <c r="AB189" s="75">
        <f>'2018'!Q191</f>
        <v>0</v>
      </c>
      <c r="AC189" s="75">
        <f>'2019'!Q191</f>
        <v>0</v>
      </c>
      <c r="AD189" s="75">
        <f>'2020'!Q190</f>
        <v>0</v>
      </c>
      <c r="AE189" s="75">
        <f>'2021'!T190</f>
        <v>0</v>
      </c>
      <c r="AF189" s="75">
        <f>'2022'!T190</f>
        <v>0</v>
      </c>
      <c r="AG189" s="79">
        <f>'2023'!T190</f>
        <v>0</v>
      </c>
    </row>
    <row r="190" spans="1:33" x14ac:dyDescent="0.25">
      <c r="A190" s="24" t="s">
        <v>258</v>
      </c>
      <c r="B190" s="25" t="s">
        <v>43</v>
      </c>
      <c r="C190" s="75">
        <f>'1993'!J191</f>
        <v>74700</v>
      </c>
      <c r="D190" s="75">
        <f>'1994'!J191</f>
        <v>79340</v>
      </c>
      <c r="E190" s="75">
        <f>'1995'!J191</f>
        <v>0</v>
      </c>
      <c r="F190" s="77">
        <f>'1996'!J191</f>
        <v>78980</v>
      </c>
      <c r="G190" s="77">
        <f>'1997'!J191</f>
        <v>0</v>
      </c>
      <c r="H190" s="75">
        <f>'1998'!J191</f>
        <v>463</v>
      </c>
      <c r="I190" s="75">
        <f>'1999'!J191</f>
        <v>0</v>
      </c>
      <c r="J190" s="75">
        <f>'2000'!J191</f>
        <v>0</v>
      </c>
      <c r="K190" s="78">
        <f>'2001'!J191</f>
        <v>0</v>
      </c>
      <c r="L190" s="78">
        <f>'2002'!J191</f>
        <v>124056</v>
      </c>
      <c r="M190" s="78">
        <f>'2003'!J191</f>
        <v>140735</v>
      </c>
      <c r="N190" s="78">
        <f>'2004'!J191</f>
        <v>0</v>
      </c>
      <c r="O190" s="78">
        <f>'2005'!J191</f>
        <v>455330</v>
      </c>
      <c r="P190" s="78">
        <f>'2006'!J191</f>
        <v>706295</v>
      </c>
      <c r="Q190" s="78">
        <f>'2007'!J191</f>
        <v>948481</v>
      </c>
      <c r="R190" s="78">
        <f>'2008'!J191</f>
        <v>161876</v>
      </c>
      <c r="S190" s="75">
        <f>'2009'!Q191</f>
        <v>222518</v>
      </c>
      <c r="T190" s="75">
        <f>'2010'!Q191</f>
        <v>378454</v>
      </c>
      <c r="U190" s="75">
        <f>'2011'!Q191</f>
        <v>37014</v>
      </c>
      <c r="V190" s="75">
        <f>'2012'!Q191</f>
        <v>36396</v>
      </c>
      <c r="W190" s="75">
        <f>'2013'!Q191</f>
        <v>60483</v>
      </c>
      <c r="X190" s="75">
        <f>'2014'!Q191</f>
        <v>81539</v>
      </c>
      <c r="Y190" s="75">
        <f>'2015'!Q192</f>
        <v>59504</v>
      </c>
      <c r="Z190" s="75">
        <f>'2016'!Q192</f>
        <v>105831</v>
      </c>
      <c r="AA190" s="75">
        <f>'2017'!Q192</f>
        <v>158709</v>
      </c>
      <c r="AB190" s="75">
        <f>'2018'!Q192</f>
        <v>400041</v>
      </c>
      <c r="AC190" s="75">
        <f>'2019'!Q192</f>
        <v>296161</v>
      </c>
      <c r="AD190" s="75">
        <f>'2020'!Q191</f>
        <v>955794</v>
      </c>
      <c r="AE190" s="75">
        <f>'2021'!T191</f>
        <v>0</v>
      </c>
      <c r="AF190" s="75">
        <f>'2022'!T191</f>
        <v>1031175</v>
      </c>
      <c r="AG190" s="79">
        <f>'2023'!T191</f>
        <v>202186</v>
      </c>
    </row>
    <row r="191" spans="1:33" x14ac:dyDescent="0.25">
      <c r="A191" s="24" t="s">
        <v>259</v>
      </c>
      <c r="B191" s="25" t="s">
        <v>260</v>
      </c>
      <c r="C191" s="75">
        <f>'1993'!J192</f>
        <v>0</v>
      </c>
      <c r="D191" s="75">
        <f>'1994'!J192</f>
        <v>0</v>
      </c>
      <c r="E191" s="75">
        <f>'1995'!J192</f>
        <v>0</v>
      </c>
      <c r="F191" s="77">
        <f>'1996'!J192</f>
        <v>0</v>
      </c>
      <c r="G191" s="77">
        <f>'1997'!J192</f>
        <v>0</v>
      </c>
      <c r="H191" s="75">
        <f>'1998'!J192</f>
        <v>0</v>
      </c>
      <c r="I191" s="75">
        <f>'1999'!J192</f>
        <v>0</v>
      </c>
      <c r="J191" s="75">
        <f>'2000'!J192</f>
        <v>0</v>
      </c>
      <c r="K191" s="78">
        <f>'2001'!J192</f>
        <v>0</v>
      </c>
      <c r="L191" s="78">
        <f>'2002'!J192</f>
        <v>0</v>
      </c>
      <c r="M191" s="78">
        <f>'2003'!J192</f>
        <v>0</v>
      </c>
      <c r="N191" s="78">
        <f>'2004'!J192</f>
        <v>0</v>
      </c>
      <c r="O191" s="78">
        <f>'2005'!J192</f>
        <v>0</v>
      </c>
      <c r="P191" s="78">
        <f>'2006'!J192</f>
        <v>0</v>
      </c>
      <c r="Q191" s="78">
        <f>'2007'!J192</f>
        <v>0</v>
      </c>
      <c r="R191" s="78">
        <f>'2008'!J192</f>
        <v>0</v>
      </c>
      <c r="S191" s="75">
        <f>'2009'!Q192</f>
        <v>0</v>
      </c>
      <c r="T191" s="75">
        <f>'2010'!Q192</f>
        <v>0</v>
      </c>
      <c r="U191" s="75">
        <f>'2011'!Q192</f>
        <v>0</v>
      </c>
      <c r="V191" s="75">
        <f>'2012'!Q192</f>
        <v>0</v>
      </c>
      <c r="W191" s="75">
        <f>'2013'!Q192</f>
        <v>0</v>
      </c>
      <c r="X191" s="75">
        <f>'2014'!Q192</f>
        <v>0</v>
      </c>
      <c r="Y191" s="75">
        <f>'2015'!Q193</f>
        <v>0</v>
      </c>
      <c r="Z191" s="75">
        <f>'2016'!Q193</f>
        <v>1914</v>
      </c>
      <c r="AA191" s="75">
        <f>'2017'!Q193</f>
        <v>24948</v>
      </c>
      <c r="AB191" s="75">
        <f>'2018'!Q193</f>
        <v>21054</v>
      </c>
      <c r="AC191" s="75">
        <f>'2019'!Q193</f>
        <v>7656</v>
      </c>
      <c r="AD191" s="75">
        <f>'2020'!Q192</f>
        <v>5208</v>
      </c>
      <c r="AE191" s="75">
        <f>'2021'!T192</f>
        <v>12174</v>
      </c>
      <c r="AF191" s="75">
        <f>'2022'!T192</f>
        <v>11796</v>
      </c>
      <c r="AG191" s="79">
        <f>'2023'!T192</f>
        <v>10950</v>
      </c>
    </row>
    <row r="192" spans="1:33" x14ac:dyDescent="0.25">
      <c r="A192" s="24" t="s">
        <v>261</v>
      </c>
      <c r="B192" s="25" t="s">
        <v>44</v>
      </c>
      <c r="C192" s="75">
        <f>'1993'!J193</f>
        <v>0</v>
      </c>
      <c r="D192" s="75">
        <f>'1994'!J193</f>
        <v>0</v>
      </c>
      <c r="E192" s="75">
        <f>'1995'!J193</f>
        <v>0</v>
      </c>
      <c r="F192" s="77">
        <f>'1996'!J193</f>
        <v>0</v>
      </c>
      <c r="G192" s="77">
        <f>'1997'!J193</f>
        <v>0</v>
      </c>
      <c r="H192" s="75">
        <f>'1998'!J193</f>
        <v>0</v>
      </c>
      <c r="I192" s="75">
        <f>'1999'!J193</f>
        <v>0</v>
      </c>
      <c r="J192" s="75">
        <f>'2000'!J193</f>
        <v>0</v>
      </c>
      <c r="K192" s="78">
        <f>'2001'!J193</f>
        <v>0</v>
      </c>
      <c r="L192" s="78">
        <f>'2002'!J193</f>
        <v>0</v>
      </c>
      <c r="M192" s="78">
        <f>'2003'!J193</f>
        <v>168467</v>
      </c>
      <c r="N192" s="78">
        <f>'2004'!J193</f>
        <v>277547</v>
      </c>
      <c r="O192" s="78">
        <f>'2005'!J193</f>
        <v>531756</v>
      </c>
      <c r="P192" s="78">
        <f>'2006'!J193</f>
        <v>519629</v>
      </c>
      <c r="Q192" s="78">
        <f>'2007'!J193</f>
        <v>372541</v>
      </c>
      <c r="R192" s="78">
        <f>'2008'!J193</f>
        <v>316606</v>
      </c>
      <c r="S192" s="75">
        <f>'2009'!Q193</f>
        <v>57080</v>
      </c>
      <c r="T192" s="75">
        <f>'2010'!Q193</f>
        <v>107508</v>
      </c>
      <c r="U192" s="75">
        <f>'2011'!Q193</f>
        <v>65136</v>
      </c>
      <c r="V192" s="75">
        <f>'2012'!Q193</f>
        <v>49744</v>
      </c>
      <c r="W192" s="75">
        <f>'2013'!Q193</f>
        <v>226822</v>
      </c>
      <c r="X192" s="75">
        <f>'2014'!Q193</f>
        <v>185878</v>
      </c>
      <c r="Y192" s="75">
        <f>'2015'!Q194</f>
        <v>119774</v>
      </c>
      <c r="Z192" s="75">
        <f>'2016'!Q194</f>
        <v>206618</v>
      </c>
      <c r="AA192" s="75">
        <f>'2017'!Q194</f>
        <v>340945</v>
      </c>
      <c r="AB192" s="75">
        <f>'2018'!Q194</f>
        <v>579061</v>
      </c>
      <c r="AC192" s="75">
        <f>'2019'!Q194</f>
        <v>658892</v>
      </c>
      <c r="AD192" s="75">
        <f>'2020'!Q193</f>
        <v>1091084</v>
      </c>
      <c r="AE192" s="75">
        <f>'2021'!T193</f>
        <v>2224451</v>
      </c>
      <c r="AF192" s="75">
        <f>'2022'!T193</f>
        <v>1297940</v>
      </c>
      <c r="AG192" s="79">
        <f>'2023'!T193</f>
        <v>3704356</v>
      </c>
    </row>
    <row r="193" spans="1:33" x14ac:dyDescent="0.25">
      <c r="A193" s="24" t="s">
        <v>262</v>
      </c>
      <c r="B193" s="25" t="s">
        <v>44</v>
      </c>
      <c r="C193" s="75">
        <f>'1993'!J194</f>
        <v>0</v>
      </c>
      <c r="D193" s="75">
        <f>'1994'!J194</f>
        <v>0</v>
      </c>
      <c r="E193" s="75">
        <f>'1995'!J194</f>
        <v>0</v>
      </c>
      <c r="F193" s="77">
        <f>'1996'!J194</f>
        <v>0</v>
      </c>
      <c r="G193" s="77">
        <f>'1997'!J194</f>
        <v>0</v>
      </c>
      <c r="H193" s="75">
        <f>'1998'!J194</f>
        <v>0</v>
      </c>
      <c r="I193" s="75">
        <f>'1999'!J194</f>
        <v>0</v>
      </c>
      <c r="J193" s="75">
        <f>'2000'!J194</f>
        <v>0</v>
      </c>
      <c r="K193" s="78">
        <f>'2001'!J194</f>
        <v>0</v>
      </c>
      <c r="L193" s="78">
        <f>'2002'!J194</f>
        <v>0</v>
      </c>
      <c r="M193" s="78">
        <f>'2003'!J194</f>
        <v>0</v>
      </c>
      <c r="N193" s="78">
        <f>'2004'!J194</f>
        <v>0</v>
      </c>
      <c r="O193" s="78">
        <f>'2005'!J194</f>
        <v>0</v>
      </c>
      <c r="P193" s="78">
        <f>'2006'!J194</f>
        <v>0</v>
      </c>
      <c r="Q193" s="78">
        <f>'2007'!J194</f>
        <v>0</v>
      </c>
      <c r="R193" s="78">
        <f>'2008'!J194</f>
        <v>235430</v>
      </c>
      <c r="S193" s="75">
        <f>'2009'!Q194</f>
        <v>0</v>
      </c>
      <c r="T193" s="75">
        <f>'2010'!Q194</f>
        <v>0</v>
      </c>
      <c r="U193" s="75">
        <f>'2011'!Q194</f>
        <v>0</v>
      </c>
      <c r="V193" s="75">
        <f>'2012'!Q194</f>
        <v>0</v>
      </c>
      <c r="W193" s="75">
        <f>'2013'!Q194</f>
        <v>0</v>
      </c>
      <c r="X193" s="75">
        <f>'2014'!Q194</f>
        <v>0</v>
      </c>
      <c r="Y193" s="75">
        <f>'2015'!Q195</f>
        <v>0</v>
      </c>
      <c r="Z193" s="75">
        <f>'2016'!Q195</f>
        <v>0</v>
      </c>
      <c r="AA193" s="75">
        <f>'2017'!Q195</f>
        <v>0</v>
      </c>
      <c r="AB193" s="75">
        <f>'2018'!Q195</f>
        <v>0</v>
      </c>
      <c r="AC193" s="75">
        <f>'2019'!Q195</f>
        <v>0</v>
      </c>
      <c r="AD193" s="75">
        <f>'2020'!Q194</f>
        <v>0</v>
      </c>
      <c r="AE193" s="75">
        <f>'2021'!T194</f>
        <v>0</v>
      </c>
      <c r="AF193" s="75">
        <f>'2022'!T194</f>
        <v>0</v>
      </c>
      <c r="AG193" s="79">
        <f>'2023'!T194</f>
        <v>0</v>
      </c>
    </row>
    <row r="194" spans="1:33" x14ac:dyDescent="0.25">
      <c r="A194" s="24" t="s">
        <v>263</v>
      </c>
      <c r="B194" s="25" t="s">
        <v>44</v>
      </c>
      <c r="C194" s="75">
        <f>'1993'!J195</f>
        <v>0</v>
      </c>
      <c r="D194" s="75">
        <f>'1994'!J195</f>
        <v>0</v>
      </c>
      <c r="E194" s="75">
        <f>'1995'!J195</f>
        <v>0</v>
      </c>
      <c r="F194" s="77">
        <f>'1996'!J195</f>
        <v>0</v>
      </c>
      <c r="G194" s="77">
        <f>'1997'!J195</f>
        <v>0</v>
      </c>
      <c r="H194" s="75">
        <f>'1998'!J195</f>
        <v>0</v>
      </c>
      <c r="I194" s="75">
        <f>'1999'!J195</f>
        <v>0</v>
      </c>
      <c r="J194" s="75">
        <f>'2000'!J195</f>
        <v>0</v>
      </c>
      <c r="K194" s="78">
        <f>'2001'!J195</f>
        <v>0</v>
      </c>
      <c r="L194" s="78">
        <f>'2002'!J195</f>
        <v>0</v>
      </c>
      <c r="M194" s="78">
        <f>'2003'!J195</f>
        <v>0</v>
      </c>
      <c r="N194" s="78">
        <f>'2004'!J195</f>
        <v>0</v>
      </c>
      <c r="O194" s="78">
        <f>'2005'!J195</f>
        <v>0</v>
      </c>
      <c r="P194" s="78">
        <f>'2006'!J195</f>
        <v>0</v>
      </c>
      <c r="Q194" s="78">
        <f>'2007'!J195</f>
        <v>0</v>
      </c>
      <c r="R194" s="78">
        <f>'2008'!J195</f>
        <v>0</v>
      </c>
      <c r="S194" s="75">
        <f>'2009'!Q195</f>
        <v>0</v>
      </c>
      <c r="T194" s="75">
        <f>'2010'!Q195</f>
        <v>0</v>
      </c>
      <c r="U194" s="75">
        <f>'2011'!Q195</f>
        <v>0</v>
      </c>
      <c r="V194" s="75">
        <f>'2012'!Q195</f>
        <v>0</v>
      </c>
      <c r="W194" s="75">
        <f>'2013'!Q195</f>
        <v>0</v>
      </c>
      <c r="X194" s="75">
        <f>'2014'!Q195</f>
        <v>0</v>
      </c>
      <c r="Y194" s="75">
        <f>'2015'!Q196</f>
        <v>0</v>
      </c>
      <c r="Z194" s="75">
        <f>'2016'!Q196</f>
        <v>0</v>
      </c>
      <c r="AA194" s="75">
        <f>'2017'!Q196</f>
        <v>0</v>
      </c>
      <c r="AB194" s="75">
        <f>'2018'!Q196</f>
        <v>0</v>
      </c>
      <c r="AC194" s="75">
        <f>'2019'!Q196</f>
        <v>0</v>
      </c>
      <c r="AD194" s="75">
        <f>'2020'!Q195</f>
        <v>0</v>
      </c>
      <c r="AE194" s="75">
        <f>'2021'!T195</f>
        <v>0</v>
      </c>
      <c r="AF194" s="75">
        <f>'2022'!T195</f>
        <v>0</v>
      </c>
      <c r="AG194" s="79">
        <f>'2023'!T195</f>
        <v>0</v>
      </c>
    </row>
    <row r="195" spans="1:33" x14ac:dyDescent="0.25">
      <c r="A195" s="24" t="s">
        <v>264</v>
      </c>
      <c r="B195" s="25" t="s">
        <v>44</v>
      </c>
      <c r="C195" s="75">
        <f>'1993'!J196</f>
        <v>0</v>
      </c>
      <c r="D195" s="75">
        <f>'1994'!J196</f>
        <v>0</v>
      </c>
      <c r="E195" s="75">
        <f>'1995'!J196</f>
        <v>55039</v>
      </c>
      <c r="F195" s="77">
        <f>'1996'!J196</f>
        <v>143378</v>
      </c>
      <c r="G195" s="77">
        <f>'1997'!J196</f>
        <v>46187</v>
      </c>
      <c r="H195" s="75">
        <f>'1998'!J196</f>
        <v>162363</v>
      </c>
      <c r="I195" s="75">
        <f>'1999'!J196</f>
        <v>87198</v>
      </c>
      <c r="J195" s="75">
        <f>'2000'!J196</f>
        <v>182573</v>
      </c>
      <c r="K195" s="78">
        <f>'2001'!J196</f>
        <v>97821</v>
      </c>
      <c r="L195" s="78">
        <f>'2002'!J196</f>
        <v>53370</v>
      </c>
      <c r="M195" s="78">
        <f>'2003'!J196</f>
        <v>29586</v>
      </c>
      <c r="N195" s="78">
        <f>'2004'!J196</f>
        <v>0</v>
      </c>
      <c r="O195" s="78">
        <f>'2005'!J196</f>
        <v>188208</v>
      </c>
      <c r="P195" s="78">
        <f>'2006'!J196</f>
        <v>37368</v>
      </c>
      <c r="Q195" s="78">
        <f>'2007'!J196</f>
        <v>4468957</v>
      </c>
      <c r="R195" s="78">
        <f>'2008'!J196</f>
        <v>3314310</v>
      </c>
      <c r="S195" s="75">
        <f>'2009'!Q196</f>
        <v>1071271</v>
      </c>
      <c r="T195" s="75">
        <f>'2010'!Q196</f>
        <v>995575</v>
      </c>
      <c r="U195" s="75">
        <f>'2011'!Q196</f>
        <v>1047428</v>
      </c>
      <c r="V195" s="75">
        <f>'2012'!Q196</f>
        <v>425957</v>
      </c>
      <c r="W195" s="75">
        <f>'2013'!Q196</f>
        <v>539557</v>
      </c>
      <c r="X195" s="75">
        <f>'2014'!Q196</f>
        <v>1790263</v>
      </c>
      <c r="Y195" s="75">
        <f>'2015'!Q197</f>
        <v>79022</v>
      </c>
      <c r="Z195" s="75">
        <f>'2016'!Q197</f>
        <v>169254</v>
      </c>
      <c r="AA195" s="75">
        <f>'2017'!Q197</f>
        <v>243979</v>
      </c>
      <c r="AB195" s="75">
        <f>'2018'!Q197</f>
        <v>2096569</v>
      </c>
      <c r="AC195" s="75">
        <f>'2019'!Q197</f>
        <v>1554876</v>
      </c>
      <c r="AD195" s="75">
        <f>'2020'!Q196</f>
        <v>1697051</v>
      </c>
      <c r="AE195" s="75">
        <f>'2021'!T196</f>
        <v>2892876</v>
      </c>
      <c r="AF195" s="75">
        <f>'2022'!T196</f>
        <v>6041267</v>
      </c>
      <c r="AG195" s="79">
        <f>'2023'!T196</f>
        <v>2156690</v>
      </c>
    </row>
    <row r="196" spans="1:33" x14ac:dyDescent="0.25">
      <c r="A196" s="24" t="s">
        <v>265</v>
      </c>
      <c r="B196" s="25" t="s">
        <v>44</v>
      </c>
      <c r="C196" s="75">
        <f>'1993'!J197</f>
        <v>0</v>
      </c>
      <c r="D196" s="75">
        <f>'1994'!J197</f>
        <v>0</v>
      </c>
      <c r="E196" s="75">
        <f>'1995'!J197</f>
        <v>0</v>
      </c>
      <c r="F196" s="77">
        <f>'1996'!J197</f>
        <v>0</v>
      </c>
      <c r="G196" s="77">
        <f>'1997'!J197</f>
        <v>0</v>
      </c>
      <c r="H196" s="75">
        <f>'1998'!J197</f>
        <v>0</v>
      </c>
      <c r="I196" s="75">
        <f>'1999'!J197</f>
        <v>0</v>
      </c>
      <c r="J196" s="75">
        <f>'2000'!J197</f>
        <v>0</v>
      </c>
      <c r="K196" s="78">
        <f>'2001'!J197</f>
        <v>0</v>
      </c>
      <c r="L196" s="78">
        <f>'2002'!J197</f>
        <v>0</v>
      </c>
      <c r="M196" s="78">
        <f>'2003'!J197</f>
        <v>0</v>
      </c>
      <c r="N196" s="78">
        <f>'2004'!J197</f>
        <v>0</v>
      </c>
      <c r="O196" s="78">
        <f>'2005'!J197</f>
        <v>0</v>
      </c>
      <c r="P196" s="78">
        <f>'2006'!J197</f>
        <v>0</v>
      </c>
      <c r="Q196" s="78">
        <f>'2007'!J197</f>
        <v>0</v>
      </c>
      <c r="R196" s="78">
        <f>'2008'!J197</f>
        <v>0</v>
      </c>
      <c r="S196" s="75">
        <f>'2009'!Q197</f>
        <v>0</v>
      </c>
      <c r="T196" s="75">
        <f>'2010'!Q197</f>
        <v>0</v>
      </c>
      <c r="U196" s="75">
        <f>'2011'!Q197</f>
        <v>0</v>
      </c>
      <c r="V196" s="75">
        <f>'2012'!Q197</f>
        <v>0</v>
      </c>
      <c r="W196" s="75">
        <f>'2013'!Q197</f>
        <v>0</v>
      </c>
      <c r="X196" s="75">
        <f>'2014'!Q197</f>
        <v>0</v>
      </c>
      <c r="Y196" s="75">
        <f>'2015'!Q198</f>
        <v>0</v>
      </c>
      <c r="Z196" s="75">
        <f>'2016'!Q198</f>
        <v>0</v>
      </c>
      <c r="AA196" s="75">
        <f>'2017'!Q198</f>
        <v>0</v>
      </c>
      <c r="AB196" s="75">
        <f>'2018'!Q198</f>
        <v>0</v>
      </c>
      <c r="AC196" s="75">
        <f>'2019'!Q198</f>
        <v>0</v>
      </c>
      <c r="AD196" s="75">
        <f>'2020'!Q197</f>
        <v>0</v>
      </c>
      <c r="AE196" s="75">
        <f>'2021'!T197</f>
        <v>0</v>
      </c>
      <c r="AF196" s="75">
        <f>'2022'!T197</f>
        <v>0</v>
      </c>
      <c r="AG196" s="79">
        <f>'2023'!T197</f>
        <v>0</v>
      </c>
    </row>
    <row r="197" spans="1:33" x14ac:dyDescent="0.25">
      <c r="A197" s="24" t="s">
        <v>548</v>
      </c>
      <c r="B197" s="25" t="s">
        <v>45</v>
      </c>
      <c r="C197" s="75">
        <v>0</v>
      </c>
      <c r="D197" s="75">
        <v>0</v>
      </c>
      <c r="E197" s="75">
        <v>0</v>
      </c>
      <c r="F197" s="77">
        <v>0</v>
      </c>
      <c r="G197" s="77">
        <v>0</v>
      </c>
      <c r="H197" s="75">
        <v>0</v>
      </c>
      <c r="I197" s="75">
        <v>0</v>
      </c>
      <c r="J197" s="75">
        <v>0</v>
      </c>
      <c r="K197" s="78">
        <v>0</v>
      </c>
      <c r="L197" s="78">
        <v>0</v>
      </c>
      <c r="M197" s="78">
        <v>0</v>
      </c>
      <c r="N197" s="78">
        <v>0</v>
      </c>
      <c r="O197" s="78">
        <v>0</v>
      </c>
      <c r="P197" s="78">
        <v>0</v>
      </c>
      <c r="Q197" s="78">
        <v>0</v>
      </c>
      <c r="R197" s="78">
        <v>0</v>
      </c>
      <c r="S197" s="75">
        <v>0</v>
      </c>
      <c r="T197" s="75">
        <v>0</v>
      </c>
      <c r="U197" s="75">
        <v>0</v>
      </c>
      <c r="V197" s="75">
        <v>0</v>
      </c>
      <c r="W197" s="75">
        <v>0</v>
      </c>
      <c r="X197" s="75">
        <v>0</v>
      </c>
      <c r="Y197" s="75">
        <v>0</v>
      </c>
      <c r="Z197" s="75">
        <v>0</v>
      </c>
      <c r="AA197" s="75">
        <v>0</v>
      </c>
      <c r="AB197" s="75">
        <v>0</v>
      </c>
      <c r="AC197" s="75">
        <f>'2019'!Q199</f>
        <v>31805</v>
      </c>
      <c r="AD197" s="75">
        <f>'2020'!Q198</f>
        <v>0</v>
      </c>
      <c r="AE197" s="75">
        <f>'2021'!T198</f>
        <v>0</v>
      </c>
      <c r="AF197" s="75">
        <f>'2022'!T198</f>
        <v>0</v>
      </c>
      <c r="AG197" s="79">
        <f>'2023'!T198</f>
        <v>0</v>
      </c>
    </row>
    <row r="198" spans="1:33" x14ac:dyDescent="0.25">
      <c r="A198" s="24" t="s">
        <v>266</v>
      </c>
      <c r="B198" s="25" t="s">
        <v>45</v>
      </c>
      <c r="C198" s="75">
        <f>'1993'!J198</f>
        <v>279</v>
      </c>
      <c r="D198" s="75">
        <f>'1994'!J198</f>
        <v>224</v>
      </c>
      <c r="E198" s="75">
        <f>'1995'!J198</f>
        <v>168</v>
      </c>
      <c r="F198" s="77">
        <f>'1996'!J198</f>
        <v>819</v>
      </c>
      <c r="G198" s="77">
        <f>'1997'!J198</f>
        <v>512</v>
      </c>
      <c r="H198" s="75">
        <f>'1998'!J198</f>
        <v>456</v>
      </c>
      <c r="I198" s="75">
        <f>'1999'!J198</f>
        <v>825</v>
      </c>
      <c r="J198" s="75">
        <f>'2000'!J198</f>
        <v>376</v>
      </c>
      <c r="K198" s="78">
        <f>'2001'!J198</f>
        <v>794</v>
      </c>
      <c r="L198" s="78">
        <f>'2002'!J198</f>
        <v>0</v>
      </c>
      <c r="M198" s="78">
        <f>'2003'!J198</f>
        <v>0</v>
      </c>
      <c r="N198" s="78">
        <f>'2004'!J198</f>
        <v>0</v>
      </c>
      <c r="O198" s="78">
        <f>'2005'!J198</f>
        <v>0</v>
      </c>
      <c r="P198" s="78">
        <f>'2006'!J198</f>
        <v>0</v>
      </c>
      <c r="Q198" s="78">
        <f>'2007'!J198</f>
        <v>0</v>
      </c>
      <c r="R198" s="78">
        <f>'2008'!J198</f>
        <v>0</v>
      </c>
      <c r="S198" s="75">
        <f>'2009'!Q198</f>
        <v>0</v>
      </c>
      <c r="T198" s="75">
        <f>'2010'!Q198</f>
        <v>0</v>
      </c>
      <c r="U198" s="75">
        <f>'2011'!Q198</f>
        <v>0</v>
      </c>
      <c r="V198" s="75">
        <f>'2012'!Q198</f>
        <v>0</v>
      </c>
      <c r="W198" s="75">
        <f>'2013'!Q198</f>
        <v>0</v>
      </c>
      <c r="X198" s="75">
        <f>'2014'!Q198</f>
        <v>0</v>
      </c>
      <c r="Y198" s="75">
        <f>'2015'!Q199</f>
        <v>0</v>
      </c>
      <c r="Z198" s="75">
        <f>'2016'!Q199</f>
        <v>0</v>
      </c>
      <c r="AA198" s="75">
        <f>'2017'!Q199</f>
        <v>0</v>
      </c>
      <c r="AB198" s="75">
        <f>'2018'!Q199</f>
        <v>0</v>
      </c>
      <c r="AC198" s="75">
        <f>'2019'!Q200</f>
        <v>0</v>
      </c>
      <c r="AD198" s="75">
        <f>'2020'!Q199</f>
        <v>0</v>
      </c>
      <c r="AE198" s="75">
        <f>'2021'!T199</f>
        <v>0</v>
      </c>
      <c r="AF198" s="75">
        <f>'2022'!T199</f>
        <v>0</v>
      </c>
      <c r="AG198" s="79">
        <f>'2023'!T199</f>
        <v>0</v>
      </c>
    </row>
    <row r="199" spans="1:33" x14ac:dyDescent="0.25">
      <c r="A199" s="60" t="s">
        <v>536</v>
      </c>
      <c r="B199" s="25" t="s">
        <v>45</v>
      </c>
      <c r="C199" s="75">
        <f>'1993'!J199</f>
        <v>0</v>
      </c>
      <c r="D199" s="75">
        <f>'1994'!J199</f>
        <v>0</v>
      </c>
      <c r="E199" s="75">
        <f>'1995'!J199</f>
        <v>0</v>
      </c>
      <c r="F199" s="77">
        <f>'1996'!J199</f>
        <v>0</v>
      </c>
      <c r="G199" s="77">
        <f>'1997'!J199</f>
        <v>0</v>
      </c>
      <c r="H199" s="75">
        <f>'1998'!J199</f>
        <v>0</v>
      </c>
      <c r="I199" s="75">
        <f>'1999'!J199</f>
        <v>0</v>
      </c>
      <c r="J199" s="75">
        <f>'2000'!J199</f>
        <v>0</v>
      </c>
      <c r="K199" s="78">
        <f>'2001'!J199</f>
        <v>0</v>
      </c>
      <c r="L199" s="78">
        <f>'2002'!J199</f>
        <v>0</v>
      </c>
      <c r="M199" s="78">
        <f>'2003'!J199</f>
        <v>0</v>
      </c>
      <c r="N199" s="78">
        <f>'2004'!J199</f>
        <v>0</v>
      </c>
      <c r="O199" s="78">
        <f>'2005'!J199</f>
        <v>0</v>
      </c>
      <c r="P199" s="78">
        <f>'2006'!J199</f>
        <v>0</v>
      </c>
      <c r="Q199" s="78">
        <f>'2007'!J199</f>
        <v>0</v>
      </c>
      <c r="R199" s="78">
        <f>'2008'!J199</f>
        <v>0</v>
      </c>
      <c r="S199" s="75">
        <f>'2009'!Q199</f>
        <v>0</v>
      </c>
      <c r="T199" s="75">
        <f>'2010'!Q199</f>
        <v>0</v>
      </c>
      <c r="U199" s="75">
        <f>'2011'!Q199</f>
        <v>0</v>
      </c>
      <c r="V199" s="75">
        <f>'2012'!Q199</f>
        <v>0</v>
      </c>
      <c r="W199" s="75">
        <f>'2013'!Q199</f>
        <v>0</v>
      </c>
      <c r="X199" s="75">
        <f>'2014'!Q199</f>
        <v>0</v>
      </c>
      <c r="Y199" s="75">
        <f>'2015'!Q200</f>
        <v>0</v>
      </c>
      <c r="Z199" s="75">
        <f>'2016'!Q200</f>
        <v>0</v>
      </c>
      <c r="AA199" s="75">
        <f>'2017'!Q200</f>
        <v>0</v>
      </c>
      <c r="AB199" s="75">
        <f>'2018'!Q200</f>
        <v>0</v>
      </c>
      <c r="AC199" s="75">
        <f>'2019'!Q201</f>
        <v>0</v>
      </c>
      <c r="AD199" s="75">
        <f>'2020'!Q200</f>
        <v>0</v>
      </c>
      <c r="AE199" s="75">
        <f>'2021'!T200</f>
        <v>0</v>
      </c>
      <c r="AF199" s="75">
        <f>'2022'!T200</f>
        <v>0</v>
      </c>
      <c r="AG199" s="79">
        <f>'2023'!T200</f>
        <v>0</v>
      </c>
    </row>
    <row r="200" spans="1:33" x14ac:dyDescent="0.25">
      <c r="A200" s="24" t="s">
        <v>267</v>
      </c>
      <c r="B200" s="25" t="s">
        <v>45</v>
      </c>
      <c r="C200" s="75">
        <f>'1993'!J200</f>
        <v>0</v>
      </c>
      <c r="D200" s="75">
        <f>'1994'!J200</f>
        <v>0</v>
      </c>
      <c r="E200" s="75">
        <f>'1995'!J200</f>
        <v>0</v>
      </c>
      <c r="F200" s="77">
        <f>'1996'!J200</f>
        <v>0</v>
      </c>
      <c r="G200" s="77">
        <f>'1997'!J200</f>
        <v>0</v>
      </c>
      <c r="H200" s="75">
        <f>'1998'!J200</f>
        <v>0</v>
      </c>
      <c r="I200" s="75">
        <f>'1999'!J200</f>
        <v>0</v>
      </c>
      <c r="J200" s="75">
        <f>'2000'!J200</f>
        <v>3484</v>
      </c>
      <c r="K200" s="78">
        <f>'2001'!J200</f>
        <v>2041</v>
      </c>
      <c r="L200" s="78">
        <f>'2002'!J200</f>
        <v>0</v>
      </c>
      <c r="M200" s="78">
        <f>'2003'!J200</f>
        <v>0</v>
      </c>
      <c r="N200" s="78">
        <f>'2004'!J200</f>
        <v>0</v>
      </c>
      <c r="O200" s="78">
        <f>'2005'!J200</f>
        <v>0</v>
      </c>
      <c r="P200" s="78">
        <f>'2006'!J200</f>
        <v>0</v>
      </c>
      <c r="Q200" s="78">
        <f>'2007'!J200</f>
        <v>0</v>
      </c>
      <c r="R200" s="78">
        <f>'2008'!J200</f>
        <v>0</v>
      </c>
      <c r="S200" s="75">
        <f>'2009'!Q200</f>
        <v>0</v>
      </c>
      <c r="T200" s="75">
        <f>'2010'!Q200</f>
        <v>0</v>
      </c>
      <c r="U200" s="75">
        <f>'2011'!Q200</f>
        <v>0</v>
      </c>
      <c r="V200" s="75">
        <f>'2012'!Q200</f>
        <v>0</v>
      </c>
      <c r="W200" s="75">
        <f>'2013'!Q200</f>
        <v>0</v>
      </c>
      <c r="X200" s="75">
        <f>'2014'!Q200</f>
        <v>0</v>
      </c>
      <c r="Y200" s="75">
        <f>'2015'!Q201</f>
        <v>0</v>
      </c>
      <c r="Z200" s="75">
        <f>'2016'!Q201</f>
        <v>0</v>
      </c>
      <c r="AA200" s="75">
        <f>'2017'!Q201</f>
        <v>0</v>
      </c>
      <c r="AB200" s="75">
        <f>'2018'!Q201</f>
        <v>0</v>
      </c>
      <c r="AC200" s="75">
        <f>'2019'!Q202</f>
        <v>0</v>
      </c>
      <c r="AD200" s="75">
        <f>'2020'!Q201</f>
        <v>0</v>
      </c>
      <c r="AE200" s="75">
        <f>'2021'!T201</f>
        <v>0</v>
      </c>
      <c r="AF200" s="75">
        <f>'2022'!T201</f>
        <v>0</v>
      </c>
      <c r="AG200" s="79">
        <f>'2023'!T201</f>
        <v>0</v>
      </c>
    </row>
    <row r="201" spans="1:33" x14ac:dyDescent="0.25">
      <c r="A201" s="24" t="s">
        <v>268</v>
      </c>
      <c r="B201" s="25" t="s">
        <v>45</v>
      </c>
      <c r="C201" s="75">
        <f>'1993'!J201</f>
        <v>344552</v>
      </c>
      <c r="D201" s="75">
        <f>'1994'!J201</f>
        <v>39101</v>
      </c>
      <c r="E201" s="75">
        <f>'1995'!J201</f>
        <v>218714</v>
      </c>
      <c r="F201" s="77">
        <f>'1996'!J201</f>
        <v>30612</v>
      </c>
      <c r="G201" s="77">
        <f>'1997'!J201</f>
        <v>22567</v>
      </c>
      <c r="H201" s="75">
        <f>'1998'!J201</f>
        <v>43608</v>
      </c>
      <c r="I201" s="75">
        <f>'1999'!J201</f>
        <v>263687</v>
      </c>
      <c r="J201" s="75">
        <f>'2000'!J201</f>
        <v>255932</v>
      </c>
      <c r="K201" s="78">
        <f>'2001'!J201</f>
        <v>387345</v>
      </c>
      <c r="L201" s="78">
        <f>'2002'!J201</f>
        <v>293543</v>
      </c>
      <c r="M201" s="78">
        <f>'2003'!J201</f>
        <v>1258318</v>
      </c>
      <c r="N201" s="78">
        <f>'2004'!J201</f>
        <v>422513</v>
      </c>
      <c r="O201" s="78">
        <f>'2005'!J201</f>
        <v>2204187</v>
      </c>
      <c r="P201" s="78">
        <f>'2006'!J201</f>
        <v>629154</v>
      </c>
      <c r="Q201" s="78">
        <f>'2007'!J201</f>
        <v>1255720</v>
      </c>
      <c r="R201" s="78">
        <f>'2008'!J201</f>
        <v>707864</v>
      </c>
      <c r="S201" s="75">
        <f>'2009'!Q201</f>
        <v>378155</v>
      </c>
      <c r="T201" s="75">
        <f>'2010'!Q201</f>
        <v>508219</v>
      </c>
      <c r="U201" s="75">
        <f>'2011'!Q201</f>
        <v>507862</v>
      </c>
      <c r="V201" s="75">
        <f>'2012'!Q201</f>
        <v>419815</v>
      </c>
      <c r="W201" s="75">
        <f>'2013'!Q201</f>
        <v>333323</v>
      </c>
      <c r="X201" s="75">
        <f>'2014'!Q201</f>
        <v>817699</v>
      </c>
      <c r="Y201" s="75">
        <f>'2015'!Q202</f>
        <v>276704</v>
      </c>
      <c r="Z201" s="75">
        <f>'2016'!Q202</f>
        <v>637348</v>
      </c>
      <c r="AA201" s="75">
        <f>'2017'!Q202</f>
        <v>352315</v>
      </c>
      <c r="AB201" s="75">
        <f>'2018'!Q202</f>
        <v>604828</v>
      </c>
      <c r="AC201" s="75">
        <f>'2019'!Q203</f>
        <v>1472126</v>
      </c>
      <c r="AD201" s="75">
        <f>'2020'!Q202</f>
        <v>942145</v>
      </c>
      <c r="AE201" s="75">
        <f>'2021'!T202</f>
        <v>1805890</v>
      </c>
      <c r="AF201" s="75">
        <f>'2022'!T202</f>
        <v>2205349.5999999996</v>
      </c>
      <c r="AG201" s="79">
        <f>'2023'!T202</f>
        <v>-1079528</v>
      </c>
    </row>
    <row r="202" spans="1:33" x14ac:dyDescent="0.25">
      <c r="A202" s="24" t="s">
        <v>269</v>
      </c>
      <c r="B202" s="25" t="s">
        <v>46</v>
      </c>
      <c r="C202" s="75">
        <f>'1993'!J202</f>
        <v>0</v>
      </c>
      <c r="D202" s="75">
        <f>'1994'!J202</f>
        <v>0</v>
      </c>
      <c r="E202" s="75">
        <f>'1995'!J202</f>
        <v>0</v>
      </c>
      <c r="F202" s="77">
        <f>'1996'!J202</f>
        <v>0</v>
      </c>
      <c r="G202" s="75">
        <f>'1997'!J202</f>
        <v>439572</v>
      </c>
      <c r="H202" s="75">
        <f>'1998'!J202</f>
        <v>999844</v>
      </c>
      <c r="I202" s="75">
        <f>'1999'!J202</f>
        <v>324383</v>
      </c>
      <c r="J202" s="75">
        <f>'2000'!J202</f>
        <v>439512</v>
      </c>
      <c r="K202" s="78">
        <f>'2001'!J202</f>
        <v>799766</v>
      </c>
      <c r="L202" s="78">
        <f>'2002'!J202</f>
        <v>599244</v>
      </c>
      <c r="M202" s="78">
        <f>'2003'!J202</f>
        <v>56609</v>
      </c>
      <c r="N202" s="78">
        <f>'2004'!J202</f>
        <v>754954</v>
      </c>
      <c r="O202" s="78">
        <f>'2005'!J202</f>
        <v>959264</v>
      </c>
      <c r="P202" s="78">
        <f>'2006'!J202</f>
        <v>398436</v>
      </c>
      <c r="Q202" s="78">
        <f>'2007'!J202</f>
        <v>40341</v>
      </c>
      <c r="R202" s="78">
        <f>'2008'!J202</f>
        <v>0</v>
      </c>
      <c r="S202" s="75">
        <f>'2009'!Q202</f>
        <v>15581</v>
      </c>
      <c r="T202" s="75">
        <f>'2010'!Q202</f>
        <v>101</v>
      </c>
      <c r="U202" s="75">
        <f>'2011'!Q202</f>
        <v>189440</v>
      </c>
      <c r="V202" s="75">
        <f>'2012'!Q202</f>
        <v>22426</v>
      </c>
      <c r="W202" s="75">
        <f>'2013'!Q202</f>
        <v>327237</v>
      </c>
      <c r="X202" s="75">
        <f>'2014'!Q202</f>
        <v>77610</v>
      </c>
      <c r="Y202" s="75">
        <f>'2015'!Q203</f>
        <v>88230</v>
      </c>
      <c r="Z202" s="75">
        <f>'2016'!Q203</f>
        <v>1791263</v>
      </c>
      <c r="AA202" s="75">
        <f>'2017'!Q203</f>
        <v>965335</v>
      </c>
      <c r="AB202" s="75">
        <f>'2018'!Q203</f>
        <v>1097454</v>
      </c>
      <c r="AC202" s="75">
        <f>'2019'!Q204</f>
        <v>1252260</v>
      </c>
      <c r="AD202" s="75">
        <f>'2020'!Q203</f>
        <v>578613</v>
      </c>
      <c r="AE202" s="75">
        <f>'2021'!T203</f>
        <v>0</v>
      </c>
      <c r="AF202" s="75">
        <f>'2022'!T203</f>
        <v>451114</v>
      </c>
      <c r="AG202" s="79">
        <f>'2023'!T203</f>
        <v>370970</v>
      </c>
    </row>
    <row r="203" spans="1:33" x14ac:dyDescent="0.25">
      <c r="A203" s="24" t="s">
        <v>470</v>
      </c>
      <c r="B203" s="25" t="s">
        <v>46</v>
      </c>
      <c r="C203" s="75">
        <f>'1993'!J203</f>
        <v>0</v>
      </c>
      <c r="D203" s="75">
        <f>'1994'!J203</f>
        <v>0</v>
      </c>
      <c r="E203" s="75">
        <f>'1995'!J203</f>
        <v>0</v>
      </c>
      <c r="F203" s="77">
        <f>'1996'!J203</f>
        <v>0</v>
      </c>
      <c r="G203" s="75">
        <f>'1997'!J203</f>
        <v>0</v>
      </c>
      <c r="H203" s="75">
        <f>'1998'!J203</f>
        <v>0</v>
      </c>
      <c r="I203" s="75">
        <f>'1999'!J203</f>
        <v>0</v>
      </c>
      <c r="J203" s="75">
        <f>'2000'!J203</f>
        <v>0</v>
      </c>
      <c r="K203" s="78">
        <f>'2001'!J203</f>
        <v>0</v>
      </c>
      <c r="L203" s="78">
        <f>'2002'!J203</f>
        <v>0</v>
      </c>
      <c r="M203" s="78">
        <f>'2003'!J203</f>
        <v>0</v>
      </c>
      <c r="N203" s="78">
        <f>'2004'!J203</f>
        <v>0</v>
      </c>
      <c r="O203" s="78">
        <f>'2005'!J203</f>
        <v>0</v>
      </c>
      <c r="P203" s="78">
        <f>'2006'!J203</f>
        <v>210303</v>
      </c>
      <c r="Q203" s="78">
        <f>'2007'!J203</f>
        <v>0</v>
      </c>
      <c r="R203" s="78">
        <f>'2008'!J203</f>
        <v>0</v>
      </c>
      <c r="S203" s="75">
        <f>'2009'!Q203</f>
        <v>0</v>
      </c>
      <c r="T203" s="75">
        <f>'2010'!Q203</f>
        <v>0</v>
      </c>
      <c r="U203" s="75">
        <f>'2011'!Q203</f>
        <v>3239</v>
      </c>
      <c r="V203" s="75">
        <f>'2012'!Q203</f>
        <v>0</v>
      </c>
      <c r="W203" s="75">
        <f>'2013'!Q203</f>
        <v>0</v>
      </c>
      <c r="X203" s="75">
        <f>'2014'!Q203</f>
        <v>0</v>
      </c>
      <c r="Y203" s="75">
        <f>'2015'!Q204</f>
        <v>0</v>
      </c>
      <c r="Z203" s="75">
        <f>'2016'!Q204</f>
        <v>0</v>
      </c>
      <c r="AA203" s="75">
        <f>'2017'!Q204</f>
        <v>0</v>
      </c>
      <c r="AB203" s="75">
        <f>'2018'!Q204</f>
        <v>0</v>
      </c>
      <c r="AC203" s="75">
        <f>'2019'!Q205</f>
        <v>0</v>
      </c>
      <c r="AD203" s="75">
        <f>'2020'!Q204</f>
        <v>0</v>
      </c>
      <c r="AE203" s="75">
        <f>'2021'!T204</f>
        <v>0</v>
      </c>
      <c r="AF203" s="75">
        <f>'2022'!T204</f>
        <v>0</v>
      </c>
      <c r="AG203" s="79">
        <f>'2023'!T204</f>
        <v>0</v>
      </c>
    </row>
    <row r="204" spans="1:33" x14ac:dyDescent="0.25">
      <c r="A204" s="24" t="s">
        <v>270</v>
      </c>
      <c r="B204" s="25" t="s">
        <v>46</v>
      </c>
      <c r="C204" s="75">
        <f>'1993'!J204</f>
        <v>0</v>
      </c>
      <c r="D204" s="75">
        <f>'1994'!J204</f>
        <v>0</v>
      </c>
      <c r="E204" s="75">
        <f>'1995'!J204</f>
        <v>0</v>
      </c>
      <c r="F204" s="77">
        <f>'1996'!J204</f>
        <v>0</v>
      </c>
      <c r="G204" s="75">
        <f>'1997'!J204</f>
        <v>0</v>
      </c>
      <c r="H204" s="75">
        <f>'1998'!J204</f>
        <v>0</v>
      </c>
      <c r="I204" s="75">
        <f>'1999'!J204</f>
        <v>0</v>
      </c>
      <c r="J204" s="75">
        <f>'2000'!J204</f>
        <v>0</v>
      </c>
      <c r="K204" s="78">
        <f>'2001'!J204</f>
        <v>0</v>
      </c>
      <c r="L204" s="78">
        <f>'2002'!J204</f>
        <v>0</v>
      </c>
      <c r="M204" s="78">
        <f>'2003'!J204</f>
        <v>0</v>
      </c>
      <c r="N204" s="78">
        <f>'2004'!J204</f>
        <v>0</v>
      </c>
      <c r="O204" s="78">
        <f>'2005'!J204</f>
        <v>0</v>
      </c>
      <c r="P204" s="78">
        <f>'2006'!J204</f>
        <v>0</v>
      </c>
      <c r="Q204" s="78">
        <f>'2007'!J204</f>
        <v>0</v>
      </c>
      <c r="R204" s="78">
        <f>'2008'!J204</f>
        <v>0</v>
      </c>
      <c r="S204" s="75">
        <f>'2009'!Q204</f>
        <v>0</v>
      </c>
      <c r="T204" s="75">
        <f>'2010'!Q204</f>
        <v>0</v>
      </c>
      <c r="U204" s="75">
        <f>'2011'!Q204</f>
        <v>0</v>
      </c>
      <c r="V204" s="75">
        <f>'2012'!Q204</f>
        <v>0</v>
      </c>
      <c r="W204" s="75">
        <f>'2013'!Q204</f>
        <v>127112</v>
      </c>
      <c r="X204" s="75">
        <f>'2014'!Q204</f>
        <v>312996</v>
      </c>
      <c r="Y204" s="75">
        <f>'2015'!Q205</f>
        <v>253949</v>
      </c>
      <c r="Z204" s="75">
        <f>'2016'!Q205</f>
        <v>163486</v>
      </c>
      <c r="AA204" s="75">
        <f>'2017'!Q205</f>
        <v>45107</v>
      </c>
      <c r="AB204" s="75">
        <f>'2018'!Q205</f>
        <v>3431</v>
      </c>
      <c r="AC204" s="75">
        <f>'2019'!Q206</f>
        <v>30882</v>
      </c>
      <c r="AD204" s="75">
        <f>'2020'!Q205</f>
        <v>0</v>
      </c>
      <c r="AE204" s="75">
        <f>'2021'!T205</f>
        <v>0</v>
      </c>
      <c r="AF204" s="75">
        <f>'2022'!T205</f>
        <v>0</v>
      </c>
      <c r="AG204" s="79">
        <f>'2023'!T205</f>
        <v>0</v>
      </c>
    </row>
    <row r="205" spans="1:33" x14ac:dyDescent="0.25">
      <c r="A205" s="24" t="s">
        <v>271</v>
      </c>
      <c r="B205" s="25" t="s">
        <v>46</v>
      </c>
      <c r="C205" s="75">
        <f>'1993'!J205</f>
        <v>0</v>
      </c>
      <c r="D205" s="75">
        <f>'1994'!J205</f>
        <v>0</v>
      </c>
      <c r="E205" s="75">
        <f>'1995'!J205</f>
        <v>0</v>
      </c>
      <c r="F205" s="77">
        <f>'1996'!J205</f>
        <v>0</v>
      </c>
      <c r="G205" s="77">
        <f>'1997'!J205</f>
        <v>0</v>
      </c>
      <c r="H205" s="75">
        <f>'1998'!J205</f>
        <v>0</v>
      </c>
      <c r="I205" s="75">
        <f>'1999'!J205</f>
        <v>0</v>
      </c>
      <c r="J205" s="75">
        <f>'2000'!J205</f>
        <v>0</v>
      </c>
      <c r="K205" s="78">
        <f>'2001'!J205</f>
        <v>0</v>
      </c>
      <c r="L205" s="78">
        <f>'2002'!J205</f>
        <v>0</v>
      </c>
      <c r="M205" s="78">
        <f>'2003'!J205</f>
        <v>0</v>
      </c>
      <c r="N205" s="78">
        <f>'2004'!J205</f>
        <v>0</v>
      </c>
      <c r="O205" s="78">
        <f>'2005'!J205</f>
        <v>0</v>
      </c>
      <c r="P205" s="78">
        <f>'2006'!J205</f>
        <v>0</v>
      </c>
      <c r="Q205" s="78">
        <f>'2007'!J205</f>
        <v>0</v>
      </c>
      <c r="R205" s="78">
        <f>'2008'!J205</f>
        <v>0</v>
      </c>
      <c r="S205" s="75">
        <f>'2009'!Q205</f>
        <v>0</v>
      </c>
      <c r="T205" s="75">
        <f>'2010'!Q205</f>
        <v>0</v>
      </c>
      <c r="U205" s="75">
        <f>'2011'!Q205</f>
        <v>0</v>
      </c>
      <c r="V205" s="75">
        <f>'2012'!Q205</f>
        <v>0</v>
      </c>
      <c r="W205" s="75">
        <f>'2013'!Q205</f>
        <v>0</v>
      </c>
      <c r="X205" s="75">
        <f>'2014'!Q205</f>
        <v>0</v>
      </c>
      <c r="Y205" s="75">
        <f>'2015'!Q206</f>
        <v>0</v>
      </c>
      <c r="Z205" s="75">
        <f>'2016'!Q206</f>
        <v>9542</v>
      </c>
      <c r="AA205" s="75">
        <f>'2017'!Q206</f>
        <v>0</v>
      </c>
      <c r="AB205" s="75">
        <f>'2018'!Q206</f>
        <v>0</v>
      </c>
      <c r="AC205" s="75">
        <f>'2019'!Q207</f>
        <v>0</v>
      </c>
      <c r="AD205" s="75">
        <f>'2020'!Q206</f>
        <v>0</v>
      </c>
      <c r="AE205" s="75">
        <f>'2021'!T206</f>
        <v>0</v>
      </c>
      <c r="AF205" s="75">
        <f>'2022'!T206</f>
        <v>0</v>
      </c>
      <c r="AG205" s="79">
        <f>'2023'!T206</f>
        <v>0</v>
      </c>
    </row>
    <row r="206" spans="1:33" x14ac:dyDescent="0.25">
      <c r="A206" s="24" t="s">
        <v>272</v>
      </c>
      <c r="B206" s="25" t="s">
        <v>46</v>
      </c>
      <c r="C206" s="75">
        <f>'1993'!J206</f>
        <v>0</v>
      </c>
      <c r="D206" s="75">
        <f>'1994'!J206</f>
        <v>0</v>
      </c>
      <c r="E206" s="75">
        <f>'1995'!J206</f>
        <v>0</v>
      </c>
      <c r="F206" s="77">
        <f>'1996'!J206</f>
        <v>0</v>
      </c>
      <c r="G206" s="75">
        <f>'1997'!J206</f>
        <v>0</v>
      </c>
      <c r="H206" s="75">
        <f>'1998'!J206</f>
        <v>0</v>
      </c>
      <c r="I206" s="75">
        <f>'1999'!J206</f>
        <v>0</v>
      </c>
      <c r="J206" s="75">
        <f>'2000'!J206</f>
        <v>0</v>
      </c>
      <c r="K206" s="78">
        <f>'2001'!J206</f>
        <v>0</v>
      </c>
      <c r="L206" s="78">
        <f>'2002'!J206</f>
        <v>0</v>
      </c>
      <c r="M206" s="78">
        <f>'2003'!J206</f>
        <v>0</v>
      </c>
      <c r="N206" s="78">
        <f>'2004'!J206</f>
        <v>0</v>
      </c>
      <c r="O206" s="78">
        <f>'2005'!J206</f>
        <v>725611</v>
      </c>
      <c r="P206" s="78">
        <f>'2006'!J206</f>
        <v>145898</v>
      </c>
      <c r="Q206" s="78">
        <f>'2007'!J206</f>
        <v>52518</v>
      </c>
      <c r="R206" s="78">
        <f>'2008'!J206</f>
        <v>385249</v>
      </c>
      <c r="S206" s="75">
        <f>'2009'!Q206</f>
        <v>708757</v>
      </c>
      <c r="T206" s="75">
        <f>'2010'!Q206</f>
        <v>452456</v>
      </c>
      <c r="U206" s="75">
        <f>'2011'!Q206</f>
        <v>1847145</v>
      </c>
      <c r="V206" s="75">
        <f>'2012'!Q206</f>
        <v>439539</v>
      </c>
      <c r="W206" s="75">
        <f>'2013'!Q206</f>
        <v>970487</v>
      </c>
      <c r="X206" s="75">
        <f>'2014'!Q206</f>
        <v>0</v>
      </c>
      <c r="Y206" s="75">
        <f>'2015'!Q207</f>
        <v>0</v>
      </c>
      <c r="Z206" s="75">
        <f>'2016'!Q207</f>
        <v>0</v>
      </c>
      <c r="AA206" s="75">
        <f>'2017'!Q207</f>
        <v>0</v>
      </c>
      <c r="AB206" s="75">
        <f>'2018'!Q207</f>
        <v>5765756</v>
      </c>
      <c r="AC206" s="75">
        <f>'2019'!Q208</f>
        <v>1316353</v>
      </c>
      <c r="AD206" s="75">
        <f>'2020'!Q207</f>
        <v>3246734</v>
      </c>
      <c r="AE206" s="75">
        <f>'2021'!T207</f>
        <v>2551297</v>
      </c>
      <c r="AF206" s="75">
        <f>'2022'!T207</f>
        <v>1983593</v>
      </c>
      <c r="AG206" s="79">
        <f>'2023'!T207</f>
        <v>1954177</v>
      </c>
    </row>
    <row r="207" spans="1:33" x14ac:dyDescent="0.25">
      <c r="A207" s="24" t="s">
        <v>505</v>
      </c>
      <c r="B207" s="25" t="s">
        <v>46</v>
      </c>
      <c r="C207" s="75">
        <f>'1993'!J207</f>
        <v>0</v>
      </c>
      <c r="D207" s="75">
        <f>'1994'!J207</f>
        <v>0</v>
      </c>
      <c r="E207" s="75">
        <f>'1995'!J207</f>
        <v>0</v>
      </c>
      <c r="F207" s="77">
        <f>'1996'!J207</f>
        <v>0</v>
      </c>
      <c r="G207" s="75">
        <f>'1997'!J207</f>
        <v>0</v>
      </c>
      <c r="H207" s="75">
        <f>'1998'!J207</f>
        <v>0</v>
      </c>
      <c r="I207" s="75">
        <f>'1999'!J207</f>
        <v>0</v>
      </c>
      <c r="J207" s="75">
        <f>'2000'!J207</f>
        <v>0</v>
      </c>
      <c r="K207" s="78">
        <f>'2001'!J207</f>
        <v>0</v>
      </c>
      <c r="L207" s="78">
        <f>'2002'!J207</f>
        <v>0</v>
      </c>
      <c r="M207" s="78">
        <f>'2003'!J207</f>
        <v>0</v>
      </c>
      <c r="N207" s="78">
        <f>'2004'!J207</f>
        <v>0</v>
      </c>
      <c r="O207" s="78">
        <f>'2005'!J207</f>
        <v>0</v>
      </c>
      <c r="P207" s="78">
        <f>'2006'!J207</f>
        <v>700592</v>
      </c>
      <c r="Q207" s="78">
        <f>'2007'!J207</f>
        <v>91961</v>
      </c>
      <c r="R207" s="78">
        <f>'2008'!J207</f>
        <v>16673</v>
      </c>
      <c r="S207" s="75">
        <f>'2009'!Q207</f>
        <v>46307</v>
      </c>
      <c r="T207" s="75">
        <f>'2010'!Q207</f>
        <v>202300</v>
      </c>
      <c r="U207" s="75">
        <f>'2011'!Q207</f>
        <v>190672</v>
      </c>
      <c r="V207" s="75">
        <f>'2012'!Q207</f>
        <v>316072</v>
      </c>
      <c r="W207" s="75">
        <f>'2013'!Q207</f>
        <v>804748</v>
      </c>
      <c r="X207" s="75">
        <f>'2014'!Q207</f>
        <v>373037</v>
      </c>
      <c r="Y207" s="75">
        <f>'2015'!Q208</f>
        <v>48515</v>
      </c>
      <c r="Z207" s="75">
        <f>'2016'!Q208</f>
        <v>44642</v>
      </c>
      <c r="AA207" s="75">
        <f>'2017'!Q208</f>
        <v>78838</v>
      </c>
      <c r="AB207" s="75">
        <f>'2018'!Q208</f>
        <v>29894</v>
      </c>
      <c r="AC207" s="75">
        <f>'2019'!Q209</f>
        <v>44553</v>
      </c>
      <c r="AD207" s="75">
        <f>'2020'!Q208</f>
        <v>13509</v>
      </c>
      <c r="AE207" s="75">
        <f>'2021'!T208</f>
        <v>79126</v>
      </c>
      <c r="AF207" s="75">
        <f>'2022'!T208</f>
        <v>32757</v>
      </c>
      <c r="AG207" s="79">
        <f>'2023'!T208</f>
        <v>57186</v>
      </c>
    </row>
    <row r="208" spans="1:33" x14ac:dyDescent="0.25">
      <c r="A208" s="24" t="s">
        <v>503</v>
      </c>
      <c r="B208" s="25" t="s">
        <v>46</v>
      </c>
      <c r="C208" s="75">
        <f>'1993'!J208</f>
        <v>0</v>
      </c>
      <c r="D208" s="75">
        <f>'1994'!J208</f>
        <v>0</v>
      </c>
      <c r="E208" s="75">
        <f>'1995'!J208</f>
        <v>0</v>
      </c>
      <c r="F208" s="77">
        <f>'1996'!J208</f>
        <v>0</v>
      </c>
      <c r="G208" s="75">
        <f>'1997'!J208</f>
        <v>0</v>
      </c>
      <c r="H208" s="75">
        <f>'1998'!J208</f>
        <v>0</v>
      </c>
      <c r="I208" s="75">
        <f>'1999'!J208</f>
        <v>0</v>
      </c>
      <c r="J208" s="75">
        <f>'2000'!J208</f>
        <v>0</v>
      </c>
      <c r="K208" s="78">
        <f>'2001'!J208</f>
        <v>0</v>
      </c>
      <c r="L208" s="78">
        <f>'2002'!J208</f>
        <v>0</v>
      </c>
      <c r="M208" s="78">
        <f>'2003'!J208</f>
        <v>0</v>
      </c>
      <c r="N208" s="78">
        <f>'2004'!J208</f>
        <v>0</v>
      </c>
      <c r="O208" s="78">
        <f>'2005'!J208</f>
        <v>0</v>
      </c>
      <c r="P208" s="78">
        <f>'2006'!J208</f>
        <v>1503516</v>
      </c>
      <c r="Q208" s="78">
        <f>'2007'!J208</f>
        <v>2326535</v>
      </c>
      <c r="R208" s="78">
        <f>'2008'!J208</f>
        <v>512238</v>
      </c>
      <c r="S208" s="75">
        <f>'2009'!Q208</f>
        <v>378619</v>
      </c>
      <c r="T208" s="75">
        <f>'2010'!Q208</f>
        <v>551980</v>
      </c>
      <c r="U208" s="75">
        <f>'2011'!Q208</f>
        <v>1156884</v>
      </c>
      <c r="V208" s="75">
        <f>'2012'!Q208</f>
        <v>3360454</v>
      </c>
      <c r="W208" s="75">
        <f>'2013'!Q208</f>
        <v>3545951</v>
      </c>
      <c r="X208" s="75">
        <f>'2014'!Q208</f>
        <v>3727757</v>
      </c>
      <c r="Y208" s="75">
        <f>'2015'!Q209</f>
        <v>10057454</v>
      </c>
      <c r="Z208" s="75">
        <f>'2016'!Q209</f>
        <v>6255126</v>
      </c>
      <c r="AA208" s="75">
        <f>'2017'!Q209</f>
        <v>1971620</v>
      </c>
      <c r="AB208" s="75">
        <f>'2018'!Q209</f>
        <v>5006392</v>
      </c>
      <c r="AC208" s="75">
        <f>'2019'!Q210</f>
        <v>7302718</v>
      </c>
      <c r="AD208" s="75">
        <f>'2020'!Q209</f>
        <v>5485856</v>
      </c>
      <c r="AE208" s="75">
        <f>'2021'!T209</f>
        <v>2862727</v>
      </c>
      <c r="AF208" s="75">
        <f>'2022'!T209</f>
        <v>0</v>
      </c>
      <c r="AG208" s="79">
        <f>'2023'!T209</f>
        <v>4400605</v>
      </c>
    </row>
    <row r="209" spans="1:33" x14ac:dyDescent="0.25">
      <c r="A209" s="24" t="s">
        <v>273</v>
      </c>
      <c r="B209" s="25" t="s">
        <v>46</v>
      </c>
      <c r="C209" s="75">
        <f>'1993'!J209</f>
        <v>0</v>
      </c>
      <c r="D209" s="75">
        <f>'1994'!J209</f>
        <v>0</v>
      </c>
      <c r="E209" s="75">
        <f>'1995'!J209</f>
        <v>0</v>
      </c>
      <c r="F209" s="77">
        <f>'1996'!J209</f>
        <v>0</v>
      </c>
      <c r="G209" s="75">
        <f>'1997'!J209</f>
        <v>0</v>
      </c>
      <c r="H209" s="75">
        <f>'1998'!J209</f>
        <v>0</v>
      </c>
      <c r="I209" s="75">
        <f>'1999'!J209</f>
        <v>0</v>
      </c>
      <c r="J209" s="75">
        <f>'2000'!J209</f>
        <v>0</v>
      </c>
      <c r="K209" s="78">
        <f>'2001'!J209</f>
        <v>0</v>
      </c>
      <c r="L209" s="78">
        <f>'2002'!J209</f>
        <v>0</v>
      </c>
      <c r="M209" s="78">
        <f>'2003'!J209</f>
        <v>0</v>
      </c>
      <c r="N209" s="78">
        <f>'2004'!J209</f>
        <v>0</v>
      </c>
      <c r="O209" s="78">
        <f>'2005'!J209</f>
        <v>0</v>
      </c>
      <c r="P209" s="78">
        <f>'2006'!J209</f>
        <v>0</v>
      </c>
      <c r="Q209" s="78">
        <f>'2007'!J209</f>
        <v>0</v>
      </c>
      <c r="R209" s="78">
        <f>'2008'!J209</f>
        <v>0</v>
      </c>
      <c r="S209" s="75">
        <f>'2009'!Q209</f>
        <v>0</v>
      </c>
      <c r="T209" s="75">
        <f>'2010'!Q209</f>
        <v>0</v>
      </c>
      <c r="U209" s="75">
        <f>'2011'!Q209</f>
        <v>0</v>
      </c>
      <c r="V209" s="75">
        <f>'2012'!Q209</f>
        <v>0</v>
      </c>
      <c r="W209" s="75">
        <f>'2013'!Q209</f>
        <v>0</v>
      </c>
      <c r="X209" s="75">
        <f>'2014'!Q209</f>
        <v>0</v>
      </c>
      <c r="Y209" s="75">
        <f>'2015'!Q210</f>
        <v>0</v>
      </c>
      <c r="Z209" s="75">
        <f>'2016'!Q210</f>
        <v>0</v>
      </c>
      <c r="AA209" s="75">
        <f>'2017'!Q210</f>
        <v>0</v>
      </c>
      <c r="AB209" s="75">
        <f>'2018'!Q210</f>
        <v>0</v>
      </c>
      <c r="AC209" s="75">
        <f>'2019'!Q211</f>
        <v>0</v>
      </c>
      <c r="AD209" s="75">
        <f>'2020'!Q210</f>
        <v>0</v>
      </c>
      <c r="AE209" s="75">
        <f>'2021'!T210</f>
        <v>0</v>
      </c>
      <c r="AF209" s="75">
        <f>'2022'!T210</f>
        <v>0</v>
      </c>
      <c r="AG209" s="79">
        <f>'2023'!T210</f>
        <v>0</v>
      </c>
    </row>
    <row r="210" spans="1:33" x14ac:dyDescent="0.25">
      <c r="A210" s="24" t="s">
        <v>274</v>
      </c>
      <c r="B210" s="25" t="s">
        <v>46</v>
      </c>
      <c r="C210" s="75">
        <f>'1993'!J210</f>
        <v>0</v>
      </c>
      <c r="D210" s="75">
        <f>'1994'!J210</f>
        <v>178098</v>
      </c>
      <c r="E210" s="75">
        <f>'1995'!J210</f>
        <v>0</v>
      </c>
      <c r="F210" s="77">
        <f>'1996'!J210</f>
        <v>157035</v>
      </c>
      <c r="G210" s="75">
        <f>'1997'!J210</f>
        <v>1749</v>
      </c>
      <c r="H210" s="75">
        <f>'1998'!J210</f>
        <v>0</v>
      </c>
      <c r="I210" s="75">
        <f>'1999'!J210</f>
        <v>423134</v>
      </c>
      <c r="J210" s="75">
        <f>'2000'!J210</f>
        <v>271296</v>
      </c>
      <c r="K210" s="78">
        <f>'2001'!J210</f>
        <v>228074</v>
      </c>
      <c r="L210" s="78">
        <f>'2002'!J210</f>
        <v>148549</v>
      </c>
      <c r="M210" s="78">
        <f>'2003'!J210</f>
        <v>254338</v>
      </c>
      <c r="N210" s="78">
        <f>'2004'!J210</f>
        <v>671621</v>
      </c>
      <c r="O210" s="78">
        <f>'2005'!J210</f>
        <v>484569</v>
      </c>
      <c r="P210" s="78">
        <f>'2006'!J210</f>
        <v>961851</v>
      </c>
      <c r="Q210" s="78">
        <f>'2007'!J210</f>
        <v>511942</v>
      </c>
      <c r="R210" s="78">
        <f>'2008'!J210</f>
        <v>141041</v>
      </c>
      <c r="S210" s="75">
        <f>'2009'!Q210</f>
        <v>46526</v>
      </c>
      <c r="T210" s="75">
        <f>'2010'!Q210</f>
        <v>88865</v>
      </c>
      <c r="U210" s="75">
        <f>'2011'!Q210</f>
        <v>35699</v>
      </c>
      <c r="V210" s="75">
        <f>'2012'!Q210</f>
        <v>71972</v>
      </c>
      <c r="W210" s="75">
        <f>'2013'!Q210</f>
        <v>0</v>
      </c>
      <c r="X210" s="75">
        <f>'2014'!Q210</f>
        <v>366025</v>
      </c>
      <c r="Y210" s="75">
        <f>'2015'!Q211</f>
        <v>141494</v>
      </c>
      <c r="Z210" s="75">
        <f>'2016'!Q211</f>
        <v>175222</v>
      </c>
      <c r="AA210" s="75">
        <f>'2017'!Q211</f>
        <v>481405</v>
      </c>
      <c r="AB210" s="75">
        <f>'2018'!Q211</f>
        <v>206356</v>
      </c>
      <c r="AC210" s="75">
        <f>'2019'!Q212</f>
        <v>1621751</v>
      </c>
      <c r="AD210" s="75">
        <f>'2020'!Q211</f>
        <v>1548527</v>
      </c>
      <c r="AE210" s="75">
        <f>'2021'!T211</f>
        <v>2403645</v>
      </c>
      <c r="AF210" s="75">
        <f>'2022'!T211</f>
        <v>539897</v>
      </c>
      <c r="AG210" s="79">
        <f>'2023'!T211</f>
        <v>1604663</v>
      </c>
    </row>
    <row r="211" spans="1:33" x14ac:dyDescent="0.25">
      <c r="A211" s="24" t="s">
        <v>275</v>
      </c>
      <c r="B211" s="25" t="s">
        <v>46</v>
      </c>
      <c r="C211" s="75">
        <f>'1993'!J211</f>
        <v>0</v>
      </c>
      <c r="D211" s="75">
        <f>'1994'!J211</f>
        <v>0</v>
      </c>
      <c r="E211" s="75">
        <f>'1995'!J211</f>
        <v>0</v>
      </c>
      <c r="F211" s="77">
        <f>'1996'!J211</f>
        <v>75972</v>
      </c>
      <c r="G211" s="75">
        <f>'1997'!J211</f>
        <v>182248</v>
      </c>
      <c r="H211" s="75">
        <f>'1998'!J211</f>
        <v>0</v>
      </c>
      <c r="I211" s="75">
        <f>'1999'!J211</f>
        <v>0</v>
      </c>
      <c r="J211" s="75">
        <f>'2000'!J211</f>
        <v>0</v>
      </c>
      <c r="K211" s="78">
        <f>'2001'!J211</f>
        <v>0</v>
      </c>
      <c r="L211" s="78">
        <f>'2002'!J211</f>
        <v>0</v>
      </c>
      <c r="M211" s="78">
        <f>'2003'!J211</f>
        <v>0</v>
      </c>
      <c r="N211" s="78">
        <f>'2004'!J211</f>
        <v>0</v>
      </c>
      <c r="O211" s="78">
        <f>'2005'!J211</f>
        <v>184200</v>
      </c>
      <c r="P211" s="78">
        <f>'2006'!J211</f>
        <v>167350</v>
      </c>
      <c r="Q211" s="78">
        <f>'2007'!J211</f>
        <v>163707</v>
      </c>
      <c r="R211" s="78">
        <f>'2008'!J211</f>
        <v>162122</v>
      </c>
      <c r="S211" s="75">
        <f>'2009'!Q211</f>
        <v>0</v>
      </c>
      <c r="T211" s="75">
        <f>'2010'!Q211</f>
        <v>0</v>
      </c>
      <c r="U211" s="75">
        <f>'2011'!Q211</f>
        <v>0</v>
      </c>
      <c r="V211" s="75">
        <f>'2012'!Q211</f>
        <v>0</v>
      </c>
      <c r="W211" s="75">
        <f>'2013'!Q211</f>
        <v>0</v>
      </c>
      <c r="X211" s="75">
        <f>'2014'!Q211</f>
        <v>0</v>
      </c>
      <c r="Y211" s="75">
        <f>'2015'!Q212</f>
        <v>0</v>
      </c>
      <c r="Z211" s="75">
        <f>'2016'!Q212</f>
        <v>0</v>
      </c>
      <c r="AA211" s="75">
        <f>'2017'!Q212</f>
        <v>0</v>
      </c>
      <c r="AB211" s="75">
        <f>'2018'!Q212</f>
        <v>0</v>
      </c>
      <c r="AC211" s="75">
        <f>'2019'!Q213</f>
        <v>0</v>
      </c>
      <c r="AD211" s="75">
        <f>'2020'!Q212</f>
        <v>0</v>
      </c>
      <c r="AE211" s="75">
        <f>'2021'!T212</f>
        <v>0</v>
      </c>
      <c r="AF211" s="75">
        <f>'2022'!T212</f>
        <v>0</v>
      </c>
      <c r="AG211" s="79">
        <f>'2023'!T212</f>
        <v>0</v>
      </c>
    </row>
    <row r="212" spans="1:33" x14ac:dyDescent="0.25">
      <c r="A212" s="24" t="s">
        <v>276</v>
      </c>
      <c r="B212" s="25" t="s">
        <v>46</v>
      </c>
      <c r="C212" s="75">
        <f>'1993'!J212</f>
        <v>613504</v>
      </c>
      <c r="D212" s="75">
        <f>'1994'!J212</f>
        <v>805014</v>
      </c>
      <c r="E212" s="75">
        <f>'1995'!J212</f>
        <v>1721486</v>
      </c>
      <c r="F212" s="77">
        <f>'1996'!J212</f>
        <v>339150</v>
      </c>
      <c r="G212" s="75">
        <f>'1997'!J212</f>
        <v>670425</v>
      </c>
      <c r="H212" s="75">
        <f>'1998'!J212</f>
        <v>0</v>
      </c>
      <c r="I212" s="75">
        <f>'1999'!J212</f>
        <v>0</v>
      </c>
      <c r="J212" s="75">
        <f>'2000'!J212</f>
        <v>396735</v>
      </c>
      <c r="K212" s="78">
        <f>'2001'!J212</f>
        <v>439383</v>
      </c>
      <c r="L212" s="78">
        <f>'2002'!J212</f>
        <v>503955</v>
      </c>
      <c r="M212" s="78">
        <f>'2003'!J212</f>
        <v>279000</v>
      </c>
      <c r="N212" s="78">
        <f>'2004'!J212</f>
        <v>40500</v>
      </c>
      <c r="O212" s="78">
        <f>'2005'!J212</f>
        <v>141903</v>
      </c>
      <c r="P212" s="78">
        <f>'2006'!J212</f>
        <v>317159</v>
      </c>
      <c r="Q212" s="78">
        <f>'2007'!J212</f>
        <v>318196</v>
      </c>
      <c r="R212" s="78">
        <f>'2008'!J212</f>
        <v>29779</v>
      </c>
      <c r="S212" s="75">
        <f>'2009'!Q212</f>
        <v>0</v>
      </c>
      <c r="T212" s="75">
        <f>'2010'!Q212</f>
        <v>14090</v>
      </c>
      <c r="U212" s="75">
        <f>'2011'!Q212</f>
        <v>401618</v>
      </c>
      <c r="V212" s="75">
        <f>'2012'!Q212</f>
        <v>826411</v>
      </c>
      <c r="W212" s="75">
        <f>'2013'!Q212</f>
        <v>0</v>
      </c>
      <c r="X212" s="75">
        <f>'2014'!Q212</f>
        <v>1087068</v>
      </c>
      <c r="Y212" s="75">
        <f>'2015'!Q213</f>
        <v>214629</v>
      </c>
      <c r="Z212" s="75">
        <f>'2016'!Q213</f>
        <v>2553949</v>
      </c>
      <c r="AA212" s="75">
        <f>'2017'!Q213</f>
        <v>2189895</v>
      </c>
      <c r="AB212" s="75">
        <f>'2018'!Q213</f>
        <v>970464</v>
      </c>
      <c r="AC212" s="75">
        <f>'2019'!Q214</f>
        <v>0</v>
      </c>
      <c r="AD212" s="75">
        <f>'2020'!Q213</f>
        <v>3445036</v>
      </c>
      <c r="AE212" s="75">
        <f>'2021'!T213</f>
        <v>2490178</v>
      </c>
      <c r="AF212" s="75">
        <f>'2022'!T213</f>
        <v>3763633</v>
      </c>
      <c r="AG212" s="79">
        <f>'2023'!T213</f>
        <v>6000854</v>
      </c>
    </row>
    <row r="213" spans="1:33" x14ac:dyDescent="0.25">
      <c r="A213" s="24" t="s">
        <v>277</v>
      </c>
      <c r="B213" s="25" t="s">
        <v>46</v>
      </c>
      <c r="C213" s="75">
        <f>'1993'!J213</f>
        <v>0</v>
      </c>
      <c r="D213" s="75">
        <f>'1994'!J213</f>
        <v>0</v>
      </c>
      <c r="E213" s="75">
        <f>'1995'!J213</f>
        <v>0</v>
      </c>
      <c r="F213" s="77">
        <f>'1996'!J213</f>
        <v>95040</v>
      </c>
      <c r="G213" s="75">
        <f>'1997'!J213</f>
        <v>117587</v>
      </c>
      <c r="H213" s="75">
        <f>'1998'!J213</f>
        <v>142660</v>
      </c>
      <c r="I213" s="75">
        <f>'1999'!J213</f>
        <v>225304</v>
      </c>
      <c r="J213" s="75">
        <f>'2000'!J213</f>
        <v>258602</v>
      </c>
      <c r="K213" s="78">
        <f>'2001'!J213</f>
        <v>81079</v>
      </c>
      <c r="L213" s="78">
        <f>'2002'!J213</f>
        <v>49172</v>
      </c>
      <c r="M213" s="78">
        <f>'2003'!J213</f>
        <v>46849</v>
      </c>
      <c r="N213" s="78">
        <f>'2004'!J213</f>
        <v>0</v>
      </c>
      <c r="O213" s="78">
        <f>'2005'!J213</f>
        <v>0</v>
      </c>
      <c r="P213" s="78">
        <f>'2006'!J213</f>
        <v>124101</v>
      </c>
      <c r="Q213" s="78">
        <f>'2007'!J213</f>
        <v>69036</v>
      </c>
      <c r="R213" s="78">
        <f>'2008'!J213</f>
        <v>3680521</v>
      </c>
      <c r="S213" s="75">
        <f>'2009'!Q213</f>
        <v>1657548</v>
      </c>
      <c r="T213" s="75">
        <f>'2010'!Q213</f>
        <v>5233</v>
      </c>
      <c r="U213" s="75">
        <f>'2011'!Q213</f>
        <v>0</v>
      </c>
      <c r="V213" s="75">
        <f>'2012'!Q213</f>
        <v>176649</v>
      </c>
      <c r="W213" s="75">
        <f>'2013'!Q213</f>
        <v>0</v>
      </c>
      <c r="X213" s="75">
        <f>'2014'!Q213</f>
        <v>0</v>
      </c>
      <c r="Y213" s="75">
        <f>'2015'!Q214</f>
        <v>0</v>
      </c>
      <c r="Z213" s="75">
        <f>'2016'!Q214</f>
        <v>0</v>
      </c>
      <c r="AA213" s="75">
        <f>'2017'!Q214</f>
        <v>0</v>
      </c>
      <c r="AB213" s="75">
        <f>'2018'!Q214</f>
        <v>24480</v>
      </c>
      <c r="AC213" s="75">
        <f>'2019'!Q215</f>
        <v>0</v>
      </c>
      <c r="AD213" s="75">
        <f>'2020'!Q214</f>
        <v>0</v>
      </c>
      <c r="AE213" s="75">
        <f>'2021'!T214</f>
        <v>0</v>
      </c>
      <c r="AF213" s="75">
        <f>'2022'!T214</f>
        <v>0</v>
      </c>
      <c r="AG213" s="79">
        <f>'2023'!T214</f>
        <v>0</v>
      </c>
    </row>
    <row r="214" spans="1:33" x14ac:dyDescent="0.25">
      <c r="A214" s="24" t="s">
        <v>278</v>
      </c>
      <c r="B214" s="25" t="s">
        <v>46</v>
      </c>
      <c r="C214" s="75">
        <f>'1993'!J214</f>
        <v>0</v>
      </c>
      <c r="D214" s="75">
        <f>'1994'!J214</f>
        <v>0</v>
      </c>
      <c r="E214" s="75">
        <f>'1995'!J214</f>
        <v>0</v>
      </c>
      <c r="F214" s="77">
        <f>'1996'!J214</f>
        <v>0</v>
      </c>
      <c r="G214" s="75">
        <f>'1997'!J214</f>
        <v>0</v>
      </c>
      <c r="H214" s="75">
        <f>'1998'!J214</f>
        <v>0</v>
      </c>
      <c r="I214" s="75">
        <f>'1999'!J214</f>
        <v>0</v>
      </c>
      <c r="J214" s="75">
        <f>'2000'!J214</f>
        <v>0</v>
      </c>
      <c r="K214" s="78">
        <f>'2001'!J214</f>
        <v>0</v>
      </c>
      <c r="L214" s="78">
        <f>'2002'!J214</f>
        <v>101021</v>
      </c>
      <c r="M214" s="78">
        <f>'2003'!J214</f>
        <v>437898</v>
      </c>
      <c r="N214" s="78">
        <f>'2004'!J214</f>
        <v>1306488</v>
      </c>
      <c r="O214" s="78">
        <f>'2005'!J214</f>
        <v>3827990</v>
      </c>
      <c r="P214" s="78">
        <f>'2006'!J214</f>
        <v>7560827</v>
      </c>
      <c r="Q214" s="78">
        <f>'2007'!J214</f>
        <v>3747195</v>
      </c>
      <c r="R214" s="78">
        <f>'2008'!J214</f>
        <v>642930</v>
      </c>
      <c r="S214" s="75">
        <f>'2009'!Q214</f>
        <v>484019</v>
      </c>
      <c r="T214" s="75">
        <f>'2010'!Q214</f>
        <v>991726</v>
      </c>
      <c r="U214" s="75">
        <f>'2011'!Q214</f>
        <v>555426</v>
      </c>
      <c r="V214" s="75">
        <f>'2012'!Q214</f>
        <v>972843</v>
      </c>
      <c r="W214" s="75">
        <f>'2013'!Q214</f>
        <v>2235798</v>
      </c>
      <c r="X214" s="75">
        <f>'2014'!Q214</f>
        <v>1592977</v>
      </c>
      <c r="Y214" s="75">
        <f>'2015'!Q215</f>
        <v>2066260</v>
      </c>
      <c r="Z214" s="75">
        <f>'2016'!Q215</f>
        <v>3213804</v>
      </c>
      <c r="AA214" s="75">
        <f>'2017'!Q215</f>
        <v>2563710</v>
      </c>
      <c r="AB214" s="75">
        <f>'2018'!Q215</f>
        <v>2405811</v>
      </c>
      <c r="AC214" s="75">
        <f>'2019'!Q216</f>
        <v>1970790</v>
      </c>
      <c r="AD214" s="75">
        <f>'2020'!Q215</f>
        <v>896707</v>
      </c>
      <c r="AE214" s="75">
        <f>'2021'!T215</f>
        <v>1404050</v>
      </c>
      <c r="AF214" s="75">
        <f>'2022'!T215</f>
        <v>1011132</v>
      </c>
      <c r="AG214" s="79">
        <f>'2023'!T215</f>
        <v>324931</v>
      </c>
    </row>
    <row r="215" spans="1:33" x14ac:dyDescent="0.25">
      <c r="A215" s="24" t="s">
        <v>279</v>
      </c>
      <c r="B215" s="25" t="s">
        <v>46</v>
      </c>
      <c r="C215" s="75">
        <f>'1993'!J215</f>
        <v>0</v>
      </c>
      <c r="D215" s="75">
        <f>'1994'!J215</f>
        <v>0</v>
      </c>
      <c r="E215" s="75">
        <f>'1995'!J215</f>
        <v>0</v>
      </c>
      <c r="F215" s="77">
        <f>'1996'!J215</f>
        <v>0</v>
      </c>
      <c r="G215" s="75">
        <f>'1997'!J215</f>
        <v>0</v>
      </c>
      <c r="H215" s="75">
        <f>'1998'!J215</f>
        <v>0</v>
      </c>
      <c r="I215" s="75">
        <f>'1999'!J215</f>
        <v>0</v>
      </c>
      <c r="J215" s="75">
        <f>'2000'!J215</f>
        <v>0</v>
      </c>
      <c r="K215" s="78">
        <f>'2001'!J215</f>
        <v>0</v>
      </c>
      <c r="L215" s="78">
        <f>'2002'!J215</f>
        <v>0</v>
      </c>
      <c r="M215" s="78">
        <f>'2003'!J215</f>
        <v>0</v>
      </c>
      <c r="N215" s="78">
        <f>'2004'!J215</f>
        <v>0</v>
      </c>
      <c r="O215" s="78">
        <f>'2005'!J215</f>
        <v>0</v>
      </c>
      <c r="P215" s="78">
        <f>'2006'!J215</f>
        <v>0</v>
      </c>
      <c r="Q215" s="78">
        <f>'2007'!J215</f>
        <v>0</v>
      </c>
      <c r="R215" s="78">
        <f>'2008'!J215</f>
        <v>0</v>
      </c>
      <c r="S215" s="75">
        <f>'2009'!Q215</f>
        <v>0</v>
      </c>
      <c r="T215" s="75">
        <f>'2010'!Q215</f>
        <v>0</v>
      </c>
      <c r="U215" s="75">
        <f>'2011'!Q215</f>
        <v>0</v>
      </c>
      <c r="V215" s="75">
        <f>'2012'!Q215</f>
        <v>0</v>
      </c>
      <c r="W215" s="75">
        <f>'2013'!Q215</f>
        <v>0</v>
      </c>
      <c r="X215" s="75">
        <f>'2014'!Q215</f>
        <v>0</v>
      </c>
      <c r="Y215" s="75">
        <f>'2015'!Q216</f>
        <v>0</v>
      </c>
      <c r="Z215" s="75">
        <f>'2016'!Q216</f>
        <v>0</v>
      </c>
      <c r="AA215" s="75">
        <f>'2017'!Q216</f>
        <v>0</v>
      </c>
      <c r="AB215" s="75">
        <f>'2018'!Q216</f>
        <v>0</v>
      </c>
      <c r="AC215" s="75">
        <f>'2019'!Q217</f>
        <v>0</v>
      </c>
      <c r="AD215" s="75">
        <f>'2020'!Q216</f>
        <v>0</v>
      </c>
      <c r="AE215" s="75">
        <f>'2021'!T216</f>
        <v>0</v>
      </c>
      <c r="AF215" s="75">
        <f>'2022'!T216</f>
        <v>0</v>
      </c>
      <c r="AG215" s="79">
        <f>'2023'!T216</f>
        <v>0</v>
      </c>
    </row>
    <row r="216" spans="1:33" x14ac:dyDescent="0.25">
      <c r="A216" s="24" t="s">
        <v>280</v>
      </c>
      <c r="B216" s="25" t="s">
        <v>46</v>
      </c>
      <c r="C216" s="75">
        <f>'1993'!J216</f>
        <v>1100000</v>
      </c>
      <c r="D216" s="75">
        <f>'1994'!J216</f>
        <v>382713</v>
      </c>
      <c r="E216" s="75">
        <f>'1995'!J216</f>
        <v>250000</v>
      </c>
      <c r="F216" s="77">
        <f>'1996'!J216</f>
        <v>0</v>
      </c>
      <c r="G216" s="77">
        <f>'1997'!J216</f>
        <v>0</v>
      </c>
      <c r="H216" s="75">
        <f>'1998'!J216</f>
        <v>0</v>
      </c>
      <c r="I216" s="75">
        <f>'1999'!J216</f>
        <v>16513</v>
      </c>
      <c r="J216" s="75">
        <f>'2000'!J216</f>
        <v>0</v>
      </c>
      <c r="K216" s="78">
        <f>'2001'!J216</f>
        <v>0</v>
      </c>
      <c r="L216" s="78">
        <f>'2002'!J216</f>
        <v>0</v>
      </c>
      <c r="M216" s="78">
        <f>'2003'!J216</f>
        <v>0</v>
      </c>
      <c r="N216" s="78">
        <f>'2004'!J216</f>
        <v>0</v>
      </c>
      <c r="O216" s="78">
        <f>'2005'!J216</f>
        <v>0</v>
      </c>
      <c r="P216" s="78">
        <f>'2006'!J216</f>
        <v>0</v>
      </c>
      <c r="Q216" s="78">
        <f>'2007'!J216</f>
        <v>0</v>
      </c>
      <c r="R216" s="78">
        <f>'2008'!J216</f>
        <v>0</v>
      </c>
      <c r="S216" s="75">
        <f>'2009'!Q216</f>
        <v>0</v>
      </c>
      <c r="T216" s="75">
        <f>'2010'!Q216</f>
        <v>0</v>
      </c>
      <c r="U216" s="75">
        <f>'2011'!Q216</f>
        <v>0</v>
      </c>
      <c r="V216" s="75">
        <f>'2012'!Q216</f>
        <v>0</v>
      </c>
      <c r="W216" s="75">
        <f>'2013'!Q216</f>
        <v>0</v>
      </c>
      <c r="X216" s="75">
        <f>'2014'!Q216</f>
        <v>0</v>
      </c>
      <c r="Y216" s="75">
        <f>'2015'!Q217</f>
        <v>0</v>
      </c>
      <c r="Z216" s="75">
        <f>'2016'!Q217</f>
        <v>0</v>
      </c>
      <c r="AA216" s="75">
        <f>'2017'!Q217</f>
        <v>0</v>
      </c>
      <c r="AB216" s="75">
        <f>'2018'!Q217</f>
        <v>0</v>
      </c>
      <c r="AC216" s="75">
        <f>'2019'!Q218</f>
        <v>0</v>
      </c>
      <c r="AD216" s="75">
        <f>'2020'!Q217</f>
        <v>0</v>
      </c>
      <c r="AE216" s="75">
        <f>'2021'!T217</f>
        <v>0</v>
      </c>
      <c r="AF216" s="75">
        <f>'2022'!T217</f>
        <v>0</v>
      </c>
      <c r="AG216" s="79">
        <f>'2023'!T217</f>
        <v>0</v>
      </c>
    </row>
    <row r="217" spans="1:33" x14ac:dyDescent="0.25">
      <c r="A217" s="24" t="s">
        <v>281</v>
      </c>
      <c r="B217" s="25" t="s">
        <v>46</v>
      </c>
      <c r="C217" s="75">
        <f>'1993'!J217</f>
        <v>0</v>
      </c>
      <c r="D217" s="75">
        <f>'1994'!J217</f>
        <v>0</v>
      </c>
      <c r="E217" s="75">
        <f>'1995'!J217</f>
        <v>0</v>
      </c>
      <c r="F217" s="77">
        <f>'1996'!J217</f>
        <v>0</v>
      </c>
      <c r="G217" s="75">
        <f>'1997'!J217</f>
        <v>0</v>
      </c>
      <c r="H217" s="75">
        <f>'1998'!J217</f>
        <v>0</v>
      </c>
      <c r="I217" s="75">
        <f>'1999'!J217</f>
        <v>0</v>
      </c>
      <c r="J217" s="75">
        <f>'2000'!J217</f>
        <v>0</v>
      </c>
      <c r="K217" s="78">
        <f>'2001'!J217</f>
        <v>0</v>
      </c>
      <c r="L217" s="78">
        <f>'2002'!J217</f>
        <v>0</v>
      </c>
      <c r="M217" s="78">
        <f>'2003'!J217</f>
        <v>0</v>
      </c>
      <c r="N217" s="78">
        <f>'2004'!J217</f>
        <v>0</v>
      </c>
      <c r="O217" s="78">
        <f>'2005'!J217</f>
        <v>0</v>
      </c>
      <c r="P217" s="78">
        <f>'2006'!J217</f>
        <v>0</v>
      </c>
      <c r="Q217" s="78">
        <f>'2007'!J217</f>
        <v>0</v>
      </c>
      <c r="R217" s="78">
        <f>'2008'!J217</f>
        <v>0</v>
      </c>
      <c r="S217" s="75">
        <f>'2009'!Q217</f>
        <v>0</v>
      </c>
      <c r="T217" s="75">
        <f>'2010'!Q217</f>
        <v>0</v>
      </c>
      <c r="U217" s="75">
        <f>'2011'!Q217</f>
        <v>0</v>
      </c>
      <c r="V217" s="75">
        <f>'2012'!Q217</f>
        <v>0</v>
      </c>
      <c r="W217" s="75">
        <f>'2013'!Q217</f>
        <v>0</v>
      </c>
      <c r="X217" s="75">
        <f>'2014'!Q217</f>
        <v>0</v>
      </c>
      <c r="Y217" s="75">
        <f>'2015'!Q218</f>
        <v>0</v>
      </c>
      <c r="Z217" s="75">
        <f>'2016'!Q218</f>
        <v>0</v>
      </c>
      <c r="AA217" s="75">
        <f>'2017'!Q218</f>
        <v>0</v>
      </c>
      <c r="AB217" s="75">
        <f>'2018'!Q218</f>
        <v>0</v>
      </c>
      <c r="AC217" s="75">
        <f>'2019'!Q219</f>
        <v>0</v>
      </c>
      <c r="AD217" s="75">
        <f>'2020'!Q218</f>
        <v>0</v>
      </c>
      <c r="AE217" s="75">
        <f>'2021'!T218</f>
        <v>0</v>
      </c>
      <c r="AF217" s="75">
        <f>'2022'!T218</f>
        <v>0</v>
      </c>
      <c r="AG217" s="79">
        <f>'2023'!T218</f>
        <v>0</v>
      </c>
    </row>
    <row r="218" spans="1:33" x14ac:dyDescent="0.25">
      <c r="A218" s="24" t="s">
        <v>471</v>
      </c>
      <c r="B218" s="25" t="s">
        <v>46</v>
      </c>
      <c r="C218" s="75">
        <f>'1993'!J218</f>
        <v>599000</v>
      </c>
      <c r="D218" s="75">
        <f>'1994'!J218</f>
        <v>410000</v>
      </c>
      <c r="E218" s="75">
        <f>'1995'!J218</f>
        <v>1029000</v>
      </c>
      <c r="F218" s="77">
        <f>'1996'!J218</f>
        <v>364000</v>
      </c>
      <c r="G218" s="75">
        <f>'1997'!J218</f>
        <v>0</v>
      </c>
      <c r="H218" s="75">
        <f>'1998'!J218</f>
        <v>0</v>
      </c>
      <c r="I218" s="75">
        <f>'1999'!J218</f>
        <v>0</v>
      </c>
      <c r="J218" s="75">
        <f>'2000'!J218</f>
        <v>0</v>
      </c>
      <c r="K218" s="78">
        <f>'2001'!J218</f>
        <v>0</v>
      </c>
      <c r="L218" s="78">
        <f>'2002'!J218</f>
        <v>0</v>
      </c>
      <c r="M218" s="78">
        <f>'2003'!J218</f>
        <v>0</v>
      </c>
      <c r="N218" s="78">
        <f>'2004'!J218</f>
        <v>0</v>
      </c>
      <c r="O218" s="78">
        <f>'2005'!J218</f>
        <v>0</v>
      </c>
      <c r="P218" s="78">
        <f>'2006'!J218</f>
        <v>0</v>
      </c>
      <c r="Q218" s="78">
        <f>'2007'!J218</f>
        <v>4017110</v>
      </c>
      <c r="R218" s="78">
        <f>'2008'!J218</f>
        <v>4679000</v>
      </c>
      <c r="S218" s="75">
        <f>'2009'!Q218</f>
        <v>332174</v>
      </c>
      <c r="T218" s="75">
        <f>'2010'!Q218</f>
        <v>0</v>
      </c>
      <c r="U218" s="75">
        <f>'2011'!Q218</f>
        <v>1355126</v>
      </c>
      <c r="V218" s="75">
        <f>'2012'!Q218</f>
        <v>4337998</v>
      </c>
      <c r="W218" s="75">
        <f>'2013'!Q218</f>
        <v>9121554</v>
      </c>
      <c r="X218" s="75">
        <f>'2014'!Q218</f>
        <v>21561620</v>
      </c>
      <c r="Y218" s="75">
        <f>'2015'!Q219</f>
        <v>20848624</v>
      </c>
      <c r="Z218" s="75">
        <f>'2016'!Q219</f>
        <v>25491632</v>
      </c>
      <c r="AA218" s="75">
        <f>'2017'!Q219</f>
        <v>25347222</v>
      </c>
      <c r="AB218" s="75">
        <f>'2018'!Q219</f>
        <v>20861463</v>
      </c>
      <c r="AC218" s="75">
        <f>'2019'!Q220</f>
        <v>17360958</v>
      </c>
      <c r="AD218" s="75">
        <f>'2020'!Q219</f>
        <v>24680663</v>
      </c>
      <c r="AE218" s="75">
        <f>'2021'!T219</f>
        <v>14209808</v>
      </c>
      <c r="AF218" s="75">
        <f>'2022'!T219</f>
        <v>22711318</v>
      </c>
      <c r="AG218" s="79">
        <f>'2023'!T219</f>
        <v>26752327</v>
      </c>
    </row>
    <row r="219" spans="1:33" x14ac:dyDescent="0.25">
      <c r="A219" s="24" t="s">
        <v>282</v>
      </c>
      <c r="B219" s="25" t="s">
        <v>46</v>
      </c>
      <c r="C219" s="75">
        <f>'1993'!J219</f>
        <v>517647</v>
      </c>
      <c r="D219" s="75">
        <f>'1994'!J219</f>
        <v>503202</v>
      </c>
      <c r="E219" s="75">
        <f>'1995'!J219</f>
        <v>449414</v>
      </c>
      <c r="F219" s="77">
        <f>'1996'!J219</f>
        <v>608500</v>
      </c>
      <c r="G219" s="75">
        <f>'1997'!J219</f>
        <v>1143505</v>
      </c>
      <c r="H219" s="75">
        <f>'1998'!J219</f>
        <v>1409346</v>
      </c>
      <c r="I219" s="75">
        <f>'1999'!J219</f>
        <v>2385620</v>
      </c>
      <c r="J219" s="75">
        <f>'2000'!J219</f>
        <v>1029950</v>
      </c>
      <c r="K219" s="78">
        <f>'2001'!J219</f>
        <v>2881967</v>
      </c>
      <c r="L219" s="78">
        <f>'2002'!J219</f>
        <v>1490845</v>
      </c>
      <c r="M219" s="78">
        <f>'2003'!J219</f>
        <v>3667518</v>
      </c>
      <c r="N219" s="78">
        <f>'2004'!J219</f>
        <v>2312860</v>
      </c>
      <c r="O219" s="78">
        <f>'2005'!J219</f>
        <v>2676122</v>
      </c>
      <c r="P219" s="78">
        <f>'2006'!J219</f>
        <v>3676668</v>
      </c>
      <c r="Q219" s="78">
        <f>'2007'!J219</f>
        <v>7301330</v>
      </c>
      <c r="R219" s="78">
        <f>'2008'!J219</f>
        <v>7031644</v>
      </c>
      <c r="S219" s="75">
        <f>'2009'!Q219</f>
        <v>2471385</v>
      </c>
      <c r="T219" s="75">
        <f>'2010'!Q219</f>
        <v>1884579</v>
      </c>
      <c r="U219" s="75">
        <f>'2011'!Q219</f>
        <v>2505564</v>
      </c>
      <c r="V219" s="75">
        <f>'2012'!Q219</f>
        <v>6799424</v>
      </c>
      <c r="W219" s="75">
        <f>'2013'!Q219</f>
        <v>3203106</v>
      </c>
      <c r="X219" s="75">
        <f>'2014'!Q219</f>
        <v>5585235</v>
      </c>
      <c r="Y219" s="75">
        <f>'2015'!Q220</f>
        <v>11776269</v>
      </c>
      <c r="Z219" s="75">
        <f>'2016'!Q220</f>
        <v>4162091</v>
      </c>
      <c r="AA219" s="75">
        <f>'2017'!Q220</f>
        <v>4705814</v>
      </c>
      <c r="AB219" s="75">
        <f>'2018'!Q220</f>
        <v>4922771</v>
      </c>
      <c r="AC219" s="75">
        <f>'2019'!Q221</f>
        <v>4589860</v>
      </c>
      <c r="AD219" s="75">
        <f>'2020'!Q220</f>
        <v>1078050</v>
      </c>
      <c r="AE219" s="75">
        <f>'2021'!T220</f>
        <v>1352694</v>
      </c>
      <c r="AF219" s="75">
        <f>'2022'!T220</f>
        <v>2300647</v>
      </c>
      <c r="AG219" s="79">
        <f>'2023'!T220</f>
        <v>2270710</v>
      </c>
    </row>
    <row r="220" spans="1:33" x14ac:dyDescent="0.25">
      <c r="A220" s="24" t="s">
        <v>504</v>
      </c>
      <c r="B220" s="25" t="s">
        <v>46</v>
      </c>
      <c r="C220" s="75">
        <f>'1993'!J220</f>
        <v>0</v>
      </c>
      <c r="D220" s="75">
        <f>'1994'!J220</f>
        <v>0</v>
      </c>
      <c r="E220" s="75">
        <f>'1995'!J220</f>
        <v>0</v>
      </c>
      <c r="F220" s="77">
        <f>'1996'!J220</f>
        <v>0</v>
      </c>
      <c r="G220" s="75">
        <f>'1997'!J220</f>
        <v>0</v>
      </c>
      <c r="H220" s="75">
        <f>'1998'!J220</f>
        <v>0</v>
      </c>
      <c r="I220" s="75">
        <f>'1999'!J220</f>
        <v>0</v>
      </c>
      <c r="J220" s="75">
        <f>'2000'!J220</f>
        <v>0</v>
      </c>
      <c r="K220" s="78">
        <f>'2001'!J220</f>
        <v>0</v>
      </c>
      <c r="L220" s="78">
        <f>'2002'!J220</f>
        <v>0</v>
      </c>
      <c r="M220" s="78">
        <f>'2003'!J220</f>
        <v>0</v>
      </c>
      <c r="N220" s="78">
        <f>'2004'!J220</f>
        <v>0</v>
      </c>
      <c r="O220" s="78">
        <f>'2005'!J220</f>
        <v>543481</v>
      </c>
      <c r="P220" s="78">
        <f>'2006'!J220</f>
        <v>252236</v>
      </c>
      <c r="Q220" s="78">
        <f>'2007'!J220</f>
        <v>365928</v>
      </c>
      <c r="R220" s="78">
        <f>'2008'!J220</f>
        <v>182210</v>
      </c>
      <c r="S220" s="75">
        <f>'2009'!Q220</f>
        <v>84372</v>
      </c>
      <c r="T220" s="75">
        <f>'2010'!Q220</f>
        <v>188938</v>
      </c>
      <c r="U220" s="75">
        <f>'2011'!Q220</f>
        <v>281928</v>
      </c>
      <c r="V220" s="75">
        <f>'2012'!Q220</f>
        <v>307679</v>
      </c>
      <c r="W220" s="75">
        <f>'2013'!Q220</f>
        <v>152592</v>
      </c>
      <c r="X220" s="75">
        <f>'2014'!Q220</f>
        <v>87470</v>
      </c>
      <c r="Y220" s="75">
        <f>'2015'!Q221</f>
        <v>386407</v>
      </c>
      <c r="Z220" s="75">
        <f>'2016'!Q221</f>
        <v>586898</v>
      </c>
      <c r="AA220" s="75">
        <f>'2017'!Q221</f>
        <v>179992</v>
      </c>
      <c r="AB220" s="75">
        <f>'2018'!Q221</f>
        <v>333806</v>
      </c>
      <c r="AC220" s="75">
        <f>'2019'!Q222</f>
        <v>1195608</v>
      </c>
      <c r="AD220" s="75">
        <f>'2020'!Q221</f>
        <v>1028327</v>
      </c>
      <c r="AE220" s="75">
        <f>'2021'!T221</f>
        <v>1572049</v>
      </c>
      <c r="AF220" s="75">
        <f>'2022'!T221</f>
        <v>754228</v>
      </c>
      <c r="AG220" s="79">
        <f>'2023'!T221</f>
        <v>1417680</v>
      </c>
    </row>
    <row r="221" spans="1:33" x14ac:dyDescent="0.25">
      <c r="A221" s="24" t="s">
        <v>283</v>
      </c>
      <c r="B221" s="25" t="s">
        <v>46</v>
      </c>
      <c r="C221" s="75">
        <f>'1993'!J221</f>
        <v>0</v>
      </c>
      <c r="D221" s="75">
        <f>'1994'!J221</f>
        <v>0</v>
      </c>
      <c r="E221" s="75">
        <f>'1995'!J221</f>
        <v>0</v>
      </c>
      <c r="F221" s="77">
        <f>'1996'!J221</f>
        <v>0</v>
      </c>
      <c r="G221" s="75">
        <f>'1997'!J221</f>
        <v>0</v>
      </c>
      <c r="H221" s="75">
        <f>'1998'!J221</f>
        <v>0</v>
      </c>
      <c r="I221" s="75">
        <f>'1999'!J221</f>
        <v>0</v>
      </c>
      <c r="J221" s="75">
        <f>'2000'!J221</f>
        <v>0</v>
      </c>
      <c r="K221" s="78">
        <f>'2001'!J221</f>
        <v>0</v>
      </c>
      <c r="L221" s="78">
        <f>'2002'!J221</f>
        <v>644663</v>
      </c>
      <c r="M221" s="78">
        <f>'2003'!J221</f>
        <v>339243</v>
      </c>
      <c r="N221" s="78">
        <f>'2004'!J221</f>
        <v>37910</v>
      </c>
      <c r="O221" s="78">
        <f>'2005'!J221</f>
        <v>131269</v>
      </c>
      <c r="P221" s="78">
        <f>'2006'!J221</f>
        <v>32943</v>
      </c>
      <c r="Q221" s="78">
        <f>'2007'!J221</f>
        <v>54399</v>
      </c>
      <c r="R221" s="78">
        <f>'2008'!J221</f>
        <v>685185</v>
      </c>
      <c r="S221" s="75">
        <f>'2009'!Q221</f>
        <v>6801</v>
      </c>
      <c r="T221" s="75">
        <f>'2010'!Q221</f>
        <v>3790</v>
      </c>
      <c r="U221" s="75">
        <f>'2011'!Q221</f>
        <v>8661</v>
      </c>
      <c r="V221" s="75">
        <f>'2012'!Q221</f>
        <v>21075</v>
      </c>
      <c r="W221" s="75">
        <f>'2013'!Q221</f>
        <v>19045</v>
      </c>
      <c r="X221" s="75">
        <f>'2014'!Q221</f>
        <v>30037</v>
      </c>
      <c r="Y221" s="75">
        <f>'2015'!Q222</f>
        <v>42209</v>
      </c>
      <c r="Z221" s="75">
        <f>'2016'!Q222</f>
        <v>70092</v>
      </c>
      <c r="AA221" s="75">
        <f>'2017'!Q222</f>
        <v>1201429</v>
      </c>
      <c r="AB221" s="75">
        <f>'2018'!Q222</f>
        <v>1219905</v>
      </c>
      <c r="AC221" s="75">
        <f>'2019'!Q223</f>
        <v>775241</v>
      </c>
      <c r="AD221" s="75">
        <f>'2020'!Q222</f>
        <v>475073</v>
      </c>
      <c r="AE221" s="75">
        <f>'2021'!T222</f>
        <v>39250</v>
      </c>
      <c r="AF221" s="75">
        <f>'2022'!T222</f>
        <v>24464</v>
      </c>
      <c r="AG221" s="79">
        <f>'2023'!T222</f>
        <v>1175576</v>
      </c>
    </row>
    <row r="222" spans="1:33" x14ac:dyDescent="0.25">
      <c r="A222" s="24" t="s">
        <v>284</v>
      </c>
      <c r="B222" s="25" t="s">
        <v>46</v>
      </c>
      <c r="C222" s="75">
        <f>'1993'!J222</f>
        <v>8965</v>
      </c>
      <c r="D222" s="75">
        <f>'1994'!J222</f>
        <v>0</v>
      </c>
      <c r="E222" s="75">
        <f>'1995'!J222</f>
        <v>34148</v>
      </c>
      <c r="F222" s="77">
        <f>'1996'!J222</f>
        <v>19641</v>
      </c>
      <c r="G222" s="75">
        <f>'1997'!J222</f>
        <v>0</v>
      </c>
      <c r="H222" s="75">
        <f>'1998'!J222</f>
        <v>0</v>
      </c>
      <c r="I222" s="75">
        <f>'1999'!J222</f>
        <v>0</v>
      </c>
      <c r="J222" s="75">
        <f>'2000'!J222</f>
        <v>0</v>
      </c>
      <c r="K222" s="78">
        <f>'2001'!J222</f>
        <v>0</v>
      </c>
      <c r="L222" s="78">
        <f>'2002'!J222</f>
        <v>0</v>
      </c>
      <c r="M222" s="78">
        <f>'2003'!J222</f>
        <v>0</v>
      </c>
      <c r="N222" s="78">
        <f>'2004'!J222</f>
        <v>0</v>
      </c>
      <c r="O222" s="78">
        <f>'2005'!J222</f>
        <v>0</v>
      </c>
      <c r="P222" s="78">
        <f>'2006'!J222</f>
        <v>0</v>
      </c>
      <c r="Q222" s="78">
        <f>'2007'!J222</f>
        <v>0</v>
      </c>
      <c r="R222" s="78">
        <f>'2008'!J222</f>
        <v>0</v>
      </c>
      <c r="S222" s="75">
        <f>'2009'!Q222</f>
        <v>0</v>
      </c>
      <c r="T222" s="75">
        <f>'2010'!Q222</f>
        <v>0</v>
      </c>
      <c r="U222" s="75">
        <f>'2011'!Q222</f>
        <v>0</v>
      </c>
      <c r="V222" s="75">
        <f>'2012'!Q222</f>
        <v>0</v>
      </c>
      <c r="W222" s="75">
        <f>'2013'!Q222</f>
        <v>0</v>
      </c>
      <c r="X222" s="75">
        <f>'2014'!Q222</f>
        <v>0</v>
      </c>
      <c r="Y222" s="75">
        <f>'2015'!Q223</f>
        <v>0</v>
      </c>
      <c r="Z222" s="75">
        <f>'2016'!Q223</f>
        <v>0</v>
      </c>
      <c r="AA222" s="75">
        <f>'2017'!Q223</f>
        <v>0</v>
      </c>
      <c r="AB222" s="75">
        <f>'2018'!Q223</f>
        <v>0</v>
      </c>
      <c r="AC222" s="75">
        <f>'2019'!Q224</f>
        <v>0</v>
      </c>
      <c r="AD222" s="75">
        <f>'2020'!Q223</f>
        <v>0</v>
      </c>
      <c r="AE222" s="75">
        <f>'2021'!T223</f>
        <v>0</v>
      </c>
      <c r="AF222" s="75">
        <f>'2022'!T223</f>
        <v>0</v>
      </c>
      <c r="AG222" s="79">
        <f>'2023'!T223</f>
        <v>0</v>
      </c>
    </row>
    <row r="223" spans="1:33" x14ac:dyDescent="0.25">
      <c r="A223" s="24" t="s">
        <v>285</v>
      </c>
      <c r="B223" s="25" t="s">
        <v>46</v>
      </c>
      <c r="C223" s="75">
        <f>'1993'!J223</f>
        <v>0</v>
      </c>
      <c r="D223" s="75">
        <f>'1994'!J223</f>
        <v>0</v>
      </c>
      <c r="E223" s="75">
        <f>'1995'!J223</f>
        <v>0</v>
      </c>
      <c r="F223" s="77">
        <f>'1996'!J223</f>
        <v>0</v>
      </c>
      <c r="G223" s="75">
        <f>'1997'!J223</f>
        <v>0</v>
      </c>
      <c r="H223" s="75">
        <f>'1998'!J223</f>
        <v>0</v>
      </c>
      <c r="I223" s="75">
        <f>'1999'!J223</f>
        <v>0</v>
      </c>
      <c r="J223" s="75">
        <f>'2000'!J223</f>
        <v>0</v>
      </c>
      <c r="K223" s="78">
        <f>'2001'!J223</f>
        <v>0</v>
      </c>
      <c r="L223" s="78">
        <f>'2002'!J223</f>
        <v>0</v>
      </c>
      <c r="M223" s="78">
        <f>'2003'!J223</f>
        <v>0</v>
      </c>
      <c r="N223" s="78">
        <f>'2004'!J223</f>
        <v>0</v>
      </c>
      <c r="O223" s="78">
        <f>'2005'!J223</f>
        <v>0</v>
      </c>
      <c r="P223" s="78">
        <f>'2006'!J223</f>
        <v>0</v>
      </c>
      <c r="Q223" s="78">
        <f>'2007'!J223</f>
        <v>0</v>
      </c>
      <c r="R223" s="78">
        <f>'2008'!J223</f>
        <v>0</v>
      </c>
      <c r="S223" s="75">
        <f>'2009'!Q223</f>
        <v>0</v>
      </c>
      <c r="T223" s="75">
        <f>'2010'!Q223</f>
        <v>0</v>
      </c>
      <c r="U223" s="75">
        <f>'2011'!Q223</f>
        <v>0</v>
      </c>
      <c r="V223" s="75">
        <f>'2012'!Q223</f>
        <v>0</v>
      </c>
      <c r="W223" s="75">
        <f>'2013'!Q223</f>
        <v>0</v>
      </c>
      <c r="X223" s="75">
        <f>'2014'!Q223</f>
        <v>0</v>
      </c>
      <c r="Y223" s="75">
        <f>'2015'!Q224</f>
        <v>0</v>
      </c>
      <c r="Z223" s="75">
        <f>'2016'!Q224</f>
        <v>0</v>
      </c>
      <c r="AA223" s="75">
        <f>'2017'!Q224</f>
        <v>0</v>
      </c>
      <c r="AB223" s="75">
        <f>'2018'!Q224</f>
        <v>0</v>
      </c>
      <c r="AC223" s="75">
        <f>'2019'!Q225</f>
        <v>0</v>
      </c>
      <c r="AD223" s="75">
        <f>'2020'!Q224</f>
        <v>0</v>
      </c>
      <c r="AE223" s="75">
        <f>'2021'!T224</f>
        <v>0</v>
      </c>
      <c r="AF223" s="75">
        <f>'2022'!T224</f>
        <v>0</v>
      </c>
      <c r="AG223" s="79">
        <f>'2023'!T224</f>
        <v>0</v>
      </c>
    </row>
    <row r="224" spans="1:33" x14ac:dyDescent="0.25">
      <c r="A224" s="24" t="s">
        <v>286</v>
      </c>
      <c r="B224" s="25" t="s">
        <v>46</v>
      </c>
      <c r="C224" s="75">
        <f>'1993'!J224</f>
        <v>0</v>
      </c>
      <c r="D224" s="75">
        <f>'1994'!J224</f>
        <v>0</v>
      </c>
      <c r="E224" s="75">
        <f>'1995'!J224</f>
        <v>0</v>
      </c>
      <c r="F224" s="77">
        <f>'1996'!J224</f>
        <v>0</v>
      </c>
      <c r="G224" s="75">
        <f>'1997'!J224</f>
        <v>0</v>
      </c>
      <c r="H224" s="75">
        <f>'1998'!J224</f>
        <v>0</v>
      </c>
      <c r="I224" s="75">
        <f>'1999'!J224</f>
        <v>0</v>
      </c>
      <c r="J224" s="75">
        <f>'2000'!J224</f>
        <v>0</v>
      </c>
      <c r="K224" s="78">
        <f>'2001'!J224</f>
        <v>0</v>
      </c>
      <c r="L224" s="78">
        <f>'2002'!J224</f>
        <v>55631</v>
      </c>
      <c r="M224" s="78">
        <f>'2003'!J224</f>
        <v>1454</v>
      </c>
      <c r="N224" s="78">
        <f>'2004'!J224</f>
        <v>459988</v>
      </c>
      <c r="O224" s="78">
        <f>'2005'!J224</f>
        <v>277194</v>
      </c>
      <c r="P224" s="78">
        <f>'2006'!J224</f>
        <v>26703</v>
      </c>
      <c r="Q224" s="78">
        <f>'2007'!J224</f>
        <v>0</v>
      </c>
      <c r="R224" s="78">
        <f>'2008'!J224</f>
        <v>0</v>
      </c>
      <c r="S224" s="75">
        <f>'2009'!Q224</f>
        <v>0</v>
      </c>
      <c r="T224" s="75">
        <f>'2010'!Q224</f>
        <v>0</v>
      </c>
      <c r="U224" s="75">
        <f>'2011'!Q224</f>
        <v>0</v>
      </c>
      <c r="V224" s="75">
        <f>'2012'!Q224</f>
        <v>0</v>
      </c>
      <c r="W224" s="75">
        <f>'2013'!Q224</f>
        <v>0</v>
      </c>
      <c r="X224" s="75">
        <f>'2014'!Q224</f>
        <v>1069301</v>
      </c>
      <c r="Y224" s="75">
        <f>'2015'!Q225</f>
        <v>8297</v>
      </c>
      <c r="Z224" s="75">
        <f>'2016'!Q225</f>
        <v>400000</v>
      </c>
      <c r="AA224" s="75">
        <f>'2017'!Q225</f>
        <v>5812</v>
      </c>
      <c r="AB224" s="75">
        <f>'2018'!Q225</f>
        <v>2906</v>
      </c>
      <c r="AC224" s="75">
        <f>'2019'!Q226</f>
        <v>0</v>
      </c>
      <c r="AD224" s="75">
        <f>'2020'!Q225</f>
        <v>0</v>
      </c>
      <c r="AE224" s="75">
        <f>'2021'!T225</f>
        <v>0</v>
      </c>
      <c r="AF224" s="75">
        <f>'2022'!T225</f>
        <v>0</v>
      </c>
      <c r="AG224" s="79">
        <f>'2023'!T225</f>
        <v>0</v>
      </c>
    </row>
    <row r="225" spans="1:33" x14ac:dyDescent="0.25">
      <c r="A225" s="24" t="s">
        <v>287</v>
      </c>
      <c r="B225" s="25" t="s">
        <v>46</v>
      </c>
      <c r="C225" s="75">
        <f>'1993'!J225</f>
        <v>0</v>
      </c>
      <c r="D225" s="75">
        <f>'1994'!J225</f>
        <v>0</v>
      </c>
      <c r="E225" s="75">
        <f>'1995'!J225</f>
        <v>0</v>
      </c>
      <c r="F225" s="77">
        <f>'1996'!J225</f>
        <v>0</v>
      </c>
      <c r="G225" s="75">
        <f>'1997'!J225</f>
        <v>0</v>
      </c>
      <c r="H225" s="75">
        <f>'1998'!J225</f>
        <v>0</v>
      </c>
      <c r="I225" s="75">
        <f>'1999'!J225</f>
        <v>0</v>
      </c>
      <c r="J225" s="75">
        <f>'2000'!J225</f>
        <v>0</v>
      </c>
      <c r="K225" s="78">
        <f>'2001'!J225</f>
        <v>0</v>
      </c>
      <c r="L225" s="78">
        <f>'2002'!J225</f>
        <v>0</v>
      </c>
      <c r="M225" s="78">
        <f>'2003'!J225</f>
        <v>0</v>
      </c>
      <c r="N225" s="78">
        <f>'2004'!J225</f>
        <v>0</v>
      </c>
      <c r="O225" s="78">
        <f>'2005'!J225</f>
        <v>0</v>
      </c>
      <c r="P225" s="78">
        <f>'2006'!J225</f>
        <v>0</v>
      </c>
      <c r="Q225" s="78">
        <f>'2007'!J225</f>
        <v>0</v>
      </c>
      <c r="R225" s="78">
        <f>'2008'!J225</f>
        <v>0</v>
      </c>
      <c r="S225" s="75">
        <f>'2009'!Q225</f>
        <v>0</v>
      </c>
      <c r="T225" s="75">
        <f>'2010'!Q225</f>
        <v>0</v>
      </c>
      <c r="U225" s="75">
        <f>'2011'!Q225</f>
        <v>18360</v>
      </c>
      <c r="V225" s="75">
        <f>'2012'!Q225</f>
        <v>11269</v>
      </c>
      <c r="W225" s="75">
        <f>'2013'!Q225</f>
        <v>146657</v>
      </c>
      <c r="X225" s="75">
        <f>'2014'!Q225</f>
        <v>27470</v>
      </c>
      <c r="Y225" s="75">
        <f>'2015'!Q226</f>
        <v>60570</v>
      </c>
      <c r="Z225" s="75">
        <f>'2016'!Q226</f>
        <v>100847</v>
      </c>
      <c r="AA225" s="75">
        <f>'2017'!Q226</f>
        <v>179912</v>
      </c>
      <c r="AB225" s="75">
        <f>'2018'!Q226</f>
        <v>239359</v>
      </c>
      <c r="AC225" s="75">
        <f>'2019'!Q227</f>
        <v>15418</v>
      </c>
      <c r="AD225" s="75">
        <f>'2020'!Q226</f>
        <v>89503</v>
      </c>
      <c r="AE225" s="75">
        <f>'2021'!T226</f>
        <v>62602</v>
      </c>
      <c r="AF225" s="75">
        <f>'2022'!T226</f>
        <v>385927</v>
      </c>
      <c r="AG225" s="79">
        <f>'2023'!T226</f>
        <v>864116</v>
      </c>
    </row>
    <row r="226" spans="1:33" x14ac:dyDescent="0.25">
      <c r="A226" s="24" t="s">
        <v>288</v>
      </c>
      <c r="B226" s="25" t="s">
        <v>46</v>
      </c>
      <c r="C226" s="75">
        <f>'1993'!J226</f>
        <v>0</v>
      </c>
      <c r="D226" s="75">
        <f>'1994'!J226</f>
        <v>0</v>
      </c>
      <c r="E226" s="75">
        <f>'1995'!J226</f>
        <v>0</v>
      </c>
      <c r="F226" s="77">
        <f>'1996'!J226</f>
        <v>0</v>
      </c>
      <c r="G226" s="77">
        <f>'1997'!J226</f>
        <v>0</v>
      </c>
      <c r="H226" s="75">
        <f>'1998'!J226</f>
        <v>0</v>
      </c>
      <c r="I226" s="75">
        <f>'1999'!J226</f>
        <v>0</v>
      </c>
      <c r="J226" s="75">
        <f>'2000'!J226</f>
        <v>0</v>
      </c>
      <c r="K226" s="78">
        <f>'2001'!J226</f>
        <v>0</v>
      </c>
      <c r="L226" s="78">
        <f>'2002'!J226</f>
        <v>0</v>
      </c>
      <c r="M226" s="78">
        <f>'2003'!J226</f>
        <v>0</v>
      </c>
      <c r="N226" s="78">
        <f>'2004'!J226</f>
        <v>0</v>
      </c>
      <c r="O226" s="78">
        <f>'2005'!J226</f>
        <v>0</v>
      </c>
      <c r="P226" s="78">
        <f>'2006'!J226</f>
        <v>0</v>
      </c>
      <c r="Q226" s="78">
        <f>'2007'!J226</f>
        <v>3326676</v>
      </c>
      <c r="R226" s="78">
        <f>'2008'!J226</f>
        <v>823790</v>
      </c>
      <c r="S226" s="75">
        <f>'2009'!Q226</f>
        <v>521102</v>
      </c>
      <c r="T226" s="75">
        <f>'2010'!Q226</f>
        <v>650787</v>
      </c>
      <c r="U226" s="75">
        <f>'2011'!Q226</f>
        <v>469422</v>
      </c>
      <c r="V226" s="75">
        <f>'2012'!Q226</f>
        <v>543672</v>
      </c>
      <c r="W226" s="75">
        <f>'2013'!Q226</f>
        <v>1980178</v>
      </c>
      <c r="X226" s="75">
        <f>'2014'!Q226</f>
        <v>1942601</v>
      </c>
      <c r="Y226" s="75">
        <f>'2015'!Q227</f>
        <v>3419334</v>
      </c>
      <c r="Z226" s="75">
        <f>'2016'!Q227</f>
        <v>3533393</v>
      </c>
      <c r="AA226" s="75">
        <f>'2017'!Q227</f>
        <v>3979128</v>
      </c>
      <c r="AB226" s="75">
        <f>'2018'!Q227</f>
        <v>1591651</v>
      </c>
      <c r="AC226" s="75">
        <f>'2019'!Q228</f>
        <v>1508120</v>
      </c>
      <c r="AD226" s="75">
        <f>'2020'!Q227</f>
        <v>1358959</v>
      </c>
      <c r="AE226" s="75">
        <f>'2021'!T227</f>
        <v>2213750</v>
      </c>
      <c r="AF226" s="75">
        <f>'2022'!T227</f>
        <v>2282893</v>
      </c>
      <c r="AG226" s="79">
        <f>'2023'!T227</f>
        <v>2562346</v>
      </c>
    </row>
    <row r="227" spans="1:33" x14ac:dyDescent="0.25">
      <c r="A227" s="24" t="s">
        <v>289</v>
      </c>
      <c r="B227" s="25" t="s">
        <v>46</v>
      </c>
      <c r="C227" s="75">
        <f>'1993'!J227</f>
        <v>0</v>
      </c>
      <c r="D227" s="75">
        <f>'1994'!J227</f>
        <v>0</v>
      </c>
      <c r="E227" s="75">
        <f>'1995'!J227</f>
        <v>0</v>
      </c>
      <c r="F227" s="77">
        <f>'1996'!J227</f>
        <v>0</v>
      </c>
      <c r="G227" s="75">
        <f>'1997'!J227</f>
        <v>0</v>
      </c>
      <c r="H227" s="75">
        <f>'1998'!J227</f>
        <v>0</v>
      </c>
      <c r="I227" s="75">
        <f>'1999'!J227</f>
        <v>0</v>
      </c>
      <c r="J227" s="75">
        <f>'2000'!J227</f>
        <v>0</v>
      </c>
      <c r="K227" s="78">
        <f>'2001'!J227</f>
        <v>0</v>
      </c>
      <c r="L227" s="78">
        <f>'2002'!J227</f>
        <v>0</v>
      </c>
      <c r="M227" s="78">
        <f>'2003'!J227</f>
        <v>0</v>
      </c>
      <c r="N227" s="78">
        <f>'2004'!J227</f>
        <v>0</v>
      </c>
      <c r="O227" s="78">
        <f>'2005'!J227</f>
        <v>0</v>
      </c>
      <c r="P227" s="78">
        <f>'2006'!J227</f>
        <v>0</v>
      </c>
      <c r="Q227" s="78">
        <f>'2007'!J227</f>
        <v>0</v>
      </c>
      <c r="R227" s="78">
        <f>'2008'!J227</f>
        <v>0</v>
      </c>
      <c r="S227" s="75">
        <f>'2009'!Q227</f>
        <v>0</v>
      </c>
      <c r="T227" s="75">
        <f>'2010'!Q227</f>
        <v>0</v>
      </c>
      <c r="U227" s="75">
        <f>'2011'!Q227</f>
        <v>0</v>
      </c>
      <c r="V227" s="75">
        <f>'2012'!Q227</f>
        <v>0</v>
      </c>
      <c r="W227" s="75">
        <f>'2013'!Q227</f>
        <v>0</v>
      </c>
      <c r="X227" s="75">
        <f>'2014'!Q227</f>
        <v>0</v>
      </c>
      <c r="Y227" s="75">
        <f>'2015'!Q228</f>
        <v>0</v>
      </c>
      <c r="Z227" s="75">
        <f>'2016'!Q228</f>
        <v>0</v>
      </c>
      <c r="AA227" s="75">
        <f>'2017'!Q228</f>
        <v>0</v>
      </c>
      <c r="AB227" s="75">
        <f>'2018'!Q228</f>
        <v>0</v>
      </c>
      <c r="AC227" s="75">
        <f>'2019'!Q229</f>
        <v>0</v>
      </c>
      <c r="AD227" s="75">
        <f>'2020'!Q228</f>
        <v>0</v>
      </c>
      <c r="AE227" s="75">
        <f>'2021'!T228</f>
        <v>0</v>
      </c>
      <c r="AF227" s="75">
        <f>'2022'!T228</f>
        <v>63206</v>
      </c>
      <c r="AG227" s="79">
        <f>'2023'!T228</f>
        <v>0</v>
      </c>
    </row>
    <row r="228" spans="1:33" x14ac:dyDescent="0.25">
      <c r="A228" s="24" t="s">
        <v>472</v>
      </c>
      <c r="B228" s="25" t="s">
        <v>46</v>
      </c>
      <c r="C228" s="75">
        <f>'1993'!J228</f>
        <v>0</v>
      </c>
      <c r="D228" s="75">
        <f>'1994'!J228</f>
        <v>0</v>
      </c>
      <c r="E228" s="75">
        <f>'1995'!J228</f>
        <v>0</v>
      </c>
      <c r="F228" s="77">
        <f>'1996'!J228</f>
        <v>0</v>
      </c>
      <c r="G228" s="75">
        <f>'1997'!J228</f>
        <v>0</v>
      </c>
      <c r="H228" s="75">
        <f>'1998'!J228</f>
        <v>0</v>
      </c>
      <c r="I228" s="75">
        <f>'1999'!J228</f>
        <v>0</v>
      </c>
      <c r="J228" s="75">
        <f>'2000'!J228</f>
        <v>0</v>
      </c>
      <c r="K228" s="78">
        <f>'2001'!J228</f>
        <v>0</v>
      </c>
      <c r="L228" s="78">
        <f>'2002'!J228</f>
        <v>0</v>
      </c>
      <c r="M228" s="78">
        <f>'2003'!J228</f>
        <v>343465</v>
      </c>
      <c r="N228" s="78">
        <f>'2004'!J228</f>
        <v>40281</v>
      </c>
      <c r="O228" s="78">
        <f>'2005'!J228</f>
        <v>22288</v>
      </c>
      <c r="P228" s="78">
        <f>'2006'!J228</f>
        <v>36147</v>
      </c>
      <c r="Q228" s="78">
        <f>'2007'!J228</f>
        <v>60111</v>
      </c>
      <c r="R228" s="78">
        <f>'2008'!J228</f>
        <v>7613</v>
      </c>
      <c r="S228" s="75">
        <f>'2009'!Q228</f>
        <v>16794</v>
      </c>
      <c r="T228" s="75">
        <f>'2010'!Q228</f>
        <v>0</v>
      </c>
      <c r="U228" s="75">
        <f>'2011'!Q228</f>
        <v>5652</v>
      </c>
      <c r="V228" s="75">
        <f>'2012'!Q228</f>
        <v>31991</v>
      </c>
      <c r="W228" s="75">
        <f>'2013'!Q228</f>
        <v>5932</v>
      </c>
      <c r="X228" s="75">
        <f>'2014'!Q228</f>
        <v>3046</v>
      </c>
      <c r="Y228" s="75">
        <f>'2015'!Q229</f>
        <v>29886</v>
      </c>
      <c r="Z228" s="75">
        <f>'2016'!Q229</f>
        <v>48171</v>
      </c>
      <c r="AA228" s="75">
        <f>'2017'!Q229</f>
        <v>42013</v>
      </c>
      <c r="AB228" s="75">
        <f>'2018'!Q229</f>
        <v>603697</v>
      </c>
      <c r="AC228" s="75">
        <f>'2019'!Q230</f>
        <v>1012815</v>
      </c>
      <c r="AD228" s="75">
        <f>'2020'!Q229</f>
        <v>18898</v>
      </c>
      <c r="AE228" s="75">
        <f>'2021'!T229</f>
        <v>806448</v>
      </c>
      <c r="AF228" s="75">
        <f>'2022'!T229</f>
        <v>364596</v>
      </c>
      <c r="AG228" s="79">
        <f>'2023'!T229</f>
        <v>2290626</v>
      </c>
    </row>
    <row r="229" spans="1:33" x14ac:dyDescent="0.25">
      <c r="A229" s="24" t="s">
        <v>290</v>
      </c>
      <c r="B229" s="25" t="s">
        <v>46</v>
      </c>
      <c r="C229" s="75">
        <f>'1993'!J229</f>
        <v>0</v>
      </c>
      <c r="D229" s="75">
        <f>'1994'!J229</f>
        <v>0</v>
      </c>
      <c r="E229" s="75">
        <f>'1995'!J229</f>
        <v>0</v>
      </c>
      <c r="F229" s="77">
        <f>'1996'!J229</f>
        <v>0</v>
      </c>
      <c r="G229" s="75">
        <f>'1997'!J229</f>
        <v>0</v>
      </c>
      <c r="H229" s="75">
        <f>'1998'!J229</f>
        <v>45638</v>
      </c>
      <c r="I229" s="75">
        <f>'1999'!J229</f>
        <v>22202</v>
      </c>
      <c r="J229" s="75">
        <f>'2000'!J229</f>
        <v>46968</v>
      </c>
      <c r="K229" s="78">
        <f>'2001'!J229</f>
        <v>11101</v>
      </c>
      <c r="L229" s="78">
        <f>'2002'!J229</f>
        <v>8240</v>
      </c>
      <c r="M229" s="78">
        <f>'2003'!J229</f>
        <v>8724</v>
      </c>
      <c r="N229" s="78">
        <f>'2004'!J229</f>
        <v>0</v>
      </c>
      <c r="O229" s="78">
        <f>'2005'!J229</f>
        <v>2723</v>
      </c>
      <c r="P229" s="78">
        <f>'2006'!J229</f>
        <v>2466</v>
      </c>
      <c r="Q229" s="78">
        <f>'2007'!J229</f>
        <v>8634</v>
      </c>
      <c r="R229" s="78">
        <f>'2008'!J229</f>
        <v>2467</v>
      </c>
      <c r="S229" s="75">
        <f>'2009'!Q229</f>
        <v>2319</v>
      </c>
      <c r="T229" s="75">
        <f>'2010'!Q229</f>
        <v>0</v>
      </c>
      <c r="U229" s="75">
        <f>'2011'!Q229</f>
        <v>9265</v>
      </c>
      <c r="V229" s="75">
        <f>'2012'!Q229</f>
        <v>104389</v>
      </c>
      <c r="W229" s="75">
        <f>'2013'!Q229</f>
        <v>201173</v>
      </c>
      <c r="X229" s="75">
        <f>'2014'!Q229</f>
        <v>207718</v>
      </c>
      <c r="Y229" s="75">
        <f>'2015'!Q230</f>
        <v>246919</v>
      </c>
      <c r="Z229" s="75">
        <f>'2016'!Q230</f>
        <v>200986</v>
      </c>
      <c r="AA229" s="75">
        <f>'2017'!Q230</f>
        <v>210222</v>
      </c>
      <c r="AB229" s="75">
        <f>'2018'!Q230</f>
        <v>193128</v>
      </c>
      <c r="AC229" s="75">
        <f>'2019'!Q231</f>
        <v>314546</v>
      </c>
      <c r="AD229" s="75">
        <f>'2020'!Q230</f>
        <v>92631</v>
      </c>
      <c r="AE229" s="75">
        <f>'2021'!T230</f>
        <v>163425</v>
      </c>
      <c r="AF229" s="75">
        <f>'2022'!T230</f>
        <v>409247</v>
      </c>
      <c r="AG229" s="79">
        <f>'2023'!T230</f>
        <v>175537</v>
      </c>
    </row>
    <row r="230" spans="1:33" x14ac:dyDescent="0.25">
      <c r="A230" s="24" t="s">
        <v>291</v>
      </c>
      <c r="B230" s="25" t="s">
        <v>46</v>
      </c>
      <c r="C230" s="75">
        <f>'1993'!J230</f>
        <v>0</v>
      </c>
      <c r="D230" s="75">
        <f>'1994'!J230</f>
        <v>0</v>
      </c>
      <c r="E230" s="75">
        <f>'1995'!J230</f>
        <v>0</v>
      </c>
      <c r="F230" s="77">
        <f>'1996'!J230</f>
        <v>0</v>
      </c>
      <c r="G230" s="75">
        <f>'1997'!J230</f>
        <v>0</v>
      </c>
      <c r="H230" s="75">
        <f>'1998'!J230</f>
        <v>0</v>
      </c>
      <c r="I230" s="75">
        <f>'1999'!J230</f>
        <v>0</v>
      </c>
      <c r="J230" s="75">
        <f>'2000'!J230</f>
        <v>0</v>
      </c>
      <c r="K230" s="78">
        <f>'2001'!J230</f>
        <v>0</v>
      </c>
      <c r="L230" s="78">
        <f>'2002'!J230</f>
        <v>0</v>
      </c>
      <c r="M230" s="78">
        <f>'2003'!J230</f>
        <v>0</v>
      </c>
      <c r="N230" s="78">
        <f>'2004'!J230</f>
        <v>0</v>
      </c>
      <c r="O230" s="78">
        <f>'2005'!J230</f>
        <v>0</v>
      </c>
      <c r="P230" s="78">
        <f>'2006'!J230</f>
        <v>0</v>
      </c>
      <c r="Q230" s="78">
        <f>'2007'!J230</f>
        <v>0</v>
      </c>
      <c r="R230" s="78">
        <f>'2008'!J230</f>
        <v>0</v>
      </c>
      <c r="S230" s="75">
        <f>'2009'!Q230</f>
        <v>0</v>
      </c>
      <c r="T230" s="75">
        <f>'2010'!Q230</f>
        <v>0</v>
      </c>
      <c r="U230" s="75">
        <f>'2011'!Q230</f>
        <v>0</v>
      </c>
      <c r="V230" s="75">
        <f>'2012'!Q230</f>
        <v>0</v>
      </c>
      <c r="W230" s="75">
        <f>'2013'!Q230</f>
        <v>0</v>
      </c>
      <c r="X230" s="75">
        <f>'2014'!Q230</f>
        <v>0</v>
      </c>
      <c r="Y230" s="75">
        <f>'2015'!Q231</f>
        <v>44564</v>
      </c>
      <c r="Z230" s="75">
        <f>'2016'!Q231</f>
        <v>0</v>
      </c>
      <c r="AA230" s="75">
        <f>'2017'!Q231</f>
        <v>409853</v>
      </c>
      <c r="AB230" s="75">
        <f>'2018'!Q231</f>
        <v>396657</v>
      </c>
      <c r="AC230" s="75">
        <f>'2019'!Q232</f>
        <v>419977</v>
      </c>
      <c r="AD230" s="75">
        <f>'2020'!Q231</f>
        <v>25058</v>
      </c>
      <c r="AE230" s="75">
        <f>'2021'!T231</f>
        <v>193448</v>
      </c>
      <c r="AF230" s="75">
        <f>'2022'!T231</f>
        <v>111247</v>
      </c>
      <c r="AG230" s="79">
        <f>'2023'!T231</f>
        <v>1031777</v>
      </c>
    </row>
    <row r="231" spans="1:33" x14ac:dyDescent="0.25">
      <c r="A231" s="24" t="s">
        <v>292</v>
      </c>
      <c r="B231" s="25" t="s">
        <v>46</v>
      </c>
      <c r="C231" s="75">
        <f>'1993'!J231</f>
        <v>0</v>
      </c>
      <c r="D231" s="75">
        <f>'1994'!J231</f>
        <v>0</v>
      </c>
      <c r="E231" s="80">
        <f>'1995'!J231</f>
        <v>0</v>
      </c>
      <c r="F231" s="77">
        <f>'1996'!J231</f>
        <v>0</v>
      </c>
      <c r="G231" s="75">
        <f>'1997'!J231</f>
        <v>0</v>
      </c>
      <c r="H231" s="80">
        <f>'1998'!J231</f>
        <v>38672</v>
      </c>
      <c r="I231" s="80">
        <f>'1999'!J231</f>
        <v>153708</v>
      </c>
      <c r="J231" s="75">
        <f>'2000'!J231</f>
        <v>217331</v>
      </c>
      <c r="K231" s="78">
        <f>'2001'!J231</f>
        <v>921918</v>
      </c>
      <c r="L231" s="78">
        <f>'2002'!J231</f>
        <v>2151972</v>
      </c>
      <c r="M231" s="78">
        <f>'2003'!J231</f>
        <v>1617590</v>
      </c>
      <c r="N231" s="78">
        <f>'2004'!J231</f>
        <v>3699376</v>
      </c>
      <c r="O231" s="78">
        <f>'2005'!J231</f>
        <v>0</v>
      </c>
      <c r="P231" s="78">
        <f>'2006'!J231</f>
        <v>0</v>
      </c>
      <c r="Q231" s="78">
        <f>'2007'!J231</f>
        <v>8593720</v>
      </c>
      <c r="R231" s="78">
        <f>'2008'!J231</f>
        <v>0</v>
      </c>
      <c r="S231" s="75">
        <f>'2009'!Q231</f>
        <v>177554</v>
      </c>
      <c r="T231" s="75">
        <f>'2010'!Q231</f>
        <v>46522</v>
      </c>
      <c r="U231" s="75">
        <f>'2011'!Q231</f>
        <v>1469357</v>
      </c>
      <c r="V231" s="75">
        <f>'2012'!Q231</f>
        <v>1306457</v>
      </c>
      <c r="W231" s="75">
        <f>'2013'!Q231</f>
        <v>425928</v>
      </c>
      <c r="X231" s="75">
        <f>'2014'!Q231</f>
        <v>301029</v>
      </c>
      <c r="Y231" s="75">
        <f>'2015'!Q232</f>
        <v>729414</v>
      </c>
      <c r="Z231" s="75">
        <f>'2016'!Q232</f>
        <v>888474</v>
      </c>
      <c r="AA231" s="75">
        <f>'2017'!Q232</f>
        <v>808516</v>
      </c>
      <c r="AB231" s="75">
        <f>'2018'!Q232</f>
        <v>5301</v>
      </c>
      <c r="AC231" s="75">
        <f>'2019'!Q233</f>
        <v>421049</v>
      </c>
      <c r="AD231" s="75">
        <f>'2020'!Q232</f>
        <v>563312</v>
      </c>
      <c r="AE231" s="75">
        <f>'2021'!T232</f>
        <v>133656</v>
      </c>
      <c r="AF231" s="75">
        <f>'2022'!T232</f>
        <v>11709.54</v>
      </c>
      <c r="AG231" s="79">
        <f>'2023'!T232</f>
        <v>13224</v>
      </c>
    </row>
    <row r="232" spans="1:33" x14ac:dyDescent="0.25">
      <c r="A232" s="24" t="s">
        <v>293</v>
      </c>
      <c r="B232" s="25" t="s">
        <v>46</v>
      </c>
      <c r="C232" s="75">
        <f>'1993'!J232</f>
        <v>61759</v>
      </c>
      <c r="D232" s="75">
        <f>'1994'!J232</f>
        <v>7610</v>
      </c>
      <c r="E232" s="75">
        <f>'1995'!J232</f>
        <v>0</v>
      </c>
      <c r="F232" s="77">
        <f>'1996'!J232</f>
        <v>0</v>
      </c>
      <c r="G232" s="75">
        <f>'1997'!J232</f>
        <v>1522</v>
      </c>
      <c r="H232" s="75">
        <f>'1998'!J232</f>
        <v>0</v>
      </c>
      <c r="I232" s="75">
        <f>'1999'!J232</f>
        <v>0</v>
      </c>
      <c r="J232" s="75">
        <f>'2000'!J232</f>
        <v>1522</v>
      </c>
      <c r="K232" s="78">
        <f>'2001'!J232</f>
        <v>9132</v>
      </c>
      <c r="L232" s="78">
        <f>'2002'!J232</f>
        <v>0</v>
      </c>
      <c r="M232" s="78">
        <f>'2003'!J232</f>
        <v>0</v>
      </c>
      <c r="N232" s="78">
        <f>'2004'!J232</f>
        <v>0</v>
      </c>
      <c r="O232" s="78">
        <f>'2005'!J232</f>
        <v>0</v>
      </c>
      <c r="P232" s="78">
        <f>'2006'!J232</f>
        <v>0</v>
      </c>
      <c r="Q232" s="78">
        <f>'2007'!J232</f>
        <v>6682570</v>
      </c>
      <c r="R232" s="78">
        <f>'2008'!J232</f>
        <v>0</v>
      </c>
      <c r="S232" s="75">
        <f>'2009'!Q232</f>
        <v>0</v>
      </c>
      <c r="T232" s="75">
        <f>'2010'!Q232</f>
        <v>0</v>
      </c>
      <c r="U232" s="75">
        <f>'2011'!Q232</f>
        <v>0</v>
      </c>
      <c r="V232" s="75">
        <f>'2012'!Q232</f>
        <v>0</v>
      </c>
      <c r="W232" s="75">
        <f>'2013'!Q232</f>
        <v>0</v>
      </c>
      <c r="X232" s="75">
        <f>'2014'!Q232</f>
        <v>0</v>
      </c>
      <c r="Y232" s="75">
        <f>'2015'!Q233</f>
        <v>0</v>
      </c>
      <c r="Z232" s="75">
        <f>'2016'!Q233</f>
        <v>0</v>
      </c>
      <c r="AA232" s="75">
        <f>'2017'!Q233</f>
        <v>0</v>
      </c>
      <c r="AB232" s="75">
        <f>'2018'!Q233</f>
        <v>0</v>
      </c>
      <c r="AC232" s="75">
        <f>'2019'!Q234</f>
        <v>0</v>
      </c>
      <c r="AD232" s="75">
        <f>'2020'!Q233</f>
        <v>0</v>
      </c>
      <c r="AE232" s="75">
        <f>'2021'!T233</f>
        <v>0</v>
      </c>
      <c r="AF232" s="75">
        <f>'2022'!T233</f>
        <v>0</v>
      </c>
      <c r="AG232" s="79">
        <f>'2023'!T233</f>
        <v>0</v>
      </c>
    </row>
    <row r="233" spans="1:33" x14ac:dyDescent="0.25">
      <c r="A233" s="24" t="s">
        <v>294</v>
      </c>
      <c r="B233" s="25" t="s">
        <v>46</v>
      </c>
      <c r="C233" s="75">
        <f>'1993'!J233</f>
        <v>0</v>
      </c>
      <c r="D233" s="75">
        <f>'1994'!J233</f>
        <v>0</v>
      </c>
      <c r="E233" s="75">
        <f>'1995'!J233</f>
        <v>0</v>
      </c>
      <c r="F233" s="77">
        <f>'1996'!J233</f>
        <v>0</v>
      </c>
      <c r="G233" s="75">
        <f>'1997'!J233</f>
        <v>0</v>
      </c>
      <c r="H233" s="75">
        <f>'1998'!J233</f>
        <v>75000</v>
      </c>
      <c r="I233" s="75">
        <f>'1999'!J233</f>
        <v>0</v>
      </c>
      <c r="J233" s="75">
        <f>'2000'!J233</f>
        <v>0</v>
      </c>
      <c r="K233" s="78">
        <f>'2001'!J233</f>
        <v>0</v>
      </c>
      <c r="L233" s="78">
        <f>'2002'!J233</f>
        <v>0</v>
      </c>
      <c r="M233" s="78">
        <f>'2003'!J233</f>
        <v>0</v>
      </c>
      <c r="N233" s="78">
        <f>'2004'!J233</f>
        <v>0</v>
      </c>
      <c r="O233" s="78">
        <f>'2005'!J233</f>
        <v>0</v>
      </c>
      <c r="P233" s="78">
        <f>'2006'!J233</f>
        <v>0</v>
      </c>
      <c r="Q233" s="78">
        <f>'2007'!J233</f>
        <v>0</v>
      </c>
      <c r="R233" s="78">
        <f>'2008'!J233</f>
        <v>0</v>
      </c>
      <c r="S233" s="75">
        <f>'2009'!Q233</f>
        <v>0</v>
      </c>
      <c r="T233" s="75">
        <f>'2010'!Q233</f>
        <v>0</v>
      </c>
      <c r="U233" s="75">
        <f>'2011'!Q233</f>
        <v>0</v>
      </c>
      <c r="V233" s="75">
        <f>'2012'!Q233</f>
        <v>0</v>
      </c>
      <c r="W233" s="75">
        <f>'2013'!Q233</f>
        <v>0</v>
      </c>
      <c r="X233" s="75">
        <f>'2014'!Q233</f>
        <v>824602</v>
      </c>
      <c r="Y233" s="75">
        <f>'2015'!Q234</f>
        <v>63336</v>
      </c>
      <c r="Z233" s="75">
        <f>'2016'!Q234</f>
        <v>170957</v>
      </c>
      <c r="AA233" s="75">
        <f>'2017'!Q234</f>
        <v>134805</v>
      </c>
      <c r="AB233" s="75">
        <f>'2018'!Q234</f>
        <v>1211721</v>
      </c>
      <c r="AC233" s="75">
        <f>'2019'!Q235</f>
        <v>2304689</v>
      </c>
      <c r="AD233" s="75">
        <f>'2020'!Q234</f>
        <v>152626</v>
      </c>
      <c r="AE233" s="75">
        <f>'2021'!T234</f>
        <v>1599292</v>
      </c>
      <c r="AF233" s="75">
        <f>'2022'!T234</f>
        <v>1329353</v>
      </c>
      <c r="AG233" s="79">
        <f>'2023'!T234</f>
        <v>195352</v>
      </c>
    </row>
    <row r="234" spans="1:33" x14ac:dyDescent="0.25">
      <c r="A234" s="24" t="s">
        <v>295</v>
      </c>
      <c r="B234" s="25" t="s">
        <v>46</v>
      </c>
      <c r="C234" s="75">
        <f>'1993'!J234</f>
        <v>0</v>
      </c>
      <c r="D234" s="75">
        <f>'1994'!J234</f>
        <v>0</v>
      </c>
      <c r="E234" s="75">
        <f>'1995'!J234</f>
        <v>0</v>
      </c>
      <c r="F234" s="77">
        <f>'1996'!J234</f>
        <v>0</v>
      </c>
      <c r="G234" s="75">
        <f>'1997'!J234</f>
        <v>0</v>
      </c>
      <c r="H234" s="75">
        <f>'1998'!J234</f>
        <v>0</v>
      </c>
      <c r="I234" s="75">
        <f>'1999'!J234</f>
        <v>0</v>
      </c>
      <c r="J234" s="75">
        <f>'2000'!J234</f>
        <v>0</v>
      </c>
      <c r="K234" s="78">
        <f>'2001'!J234</f>
        <v>0</v>
      </c>
      <c r="L234" s="78">
        <f>'2002'!J234</f>
        <v>0</v>
      </c>
      <c r="M234" s="78">
        <f>'2003'!J234</f>
        <v>0</v>
      </c>
      <c r="N234" s="78">
        <f>'2004'!J234</f>
        <v>0</v>
      </c>
      <c r="O234" s="78">
        <f>'2005'!J234</f>
        <v>0</v>
      </c>
      <c r="P234" s="78">
        <f>'2006'!J234</f>
        <v>0</v>
      </c>
      <c r="Q234" s="78">
        <f>'2007'!J234</f>
        <v>0</v>
      </c>
      <c r="R234" s="78">
        <f>'2008'!J234</f>
        <v>0</v>
      </c>
      <c r="S234" s="75">
        <f>'2009'!Q234</f>
        <v>0</v>
      </c>
      <c r="T234" s="75">
        <f>'2010'!Q234</f>
        <v>0</v>
      </c>
      <c r="U234" s="75">
        <f>'2011'!Q234</f>
        <v>0</v>
      </c>
      <c r="V234" s="75">
        <f>'2012'!Q234</f>
        <v>0</v>
      </c>
      <c r="W234" s="75">
        <f>'2013'!Q234</f>
        <v>0</v>
      </c>
      <c r="X234" s="75">
        <f>'2014'!Q234</f>
        <v>0</v>
      </c>
      <c r="Y234" s="75">
        <f>'2015'!Q235</f>
        <v>0</v>
      </c>
      <c r="Z234" s="75">
        <f>'2016'!Q235</f>
        <v>0</v>
      </c>
      <c r="AA234" s="75">
        <f>'2017'!Q235</f>
        <v>0</v>
      </c>
      <c r="AB234" s="75">
        <f>'2018'!Q235</f>
        <v>0</v>
      </c>
      <c r="AC234" s="75">
        <f>'2019'!Q236</f>
        <v>0</v>
      </c>
      <c r="AD234" s="75">
        <f>'2020'!Q235</f>
        <v>0</v>
      </c>
      <c r="AE234" s="75">
        <f>'2021'!T235</f>
        <v>0</v>
      </c>
      <c r="AF234" s="75">
        <f>'2022'!T235</f>
        <v>0</v>
      </c>
      <c r="AG234" s="79">
        <f>'2023'!T235</f>
        <v>0</v>
      </c>
    </row>
    <row r="235" spans="1:33" x14ac:dyDescent="0.25">
      <c r="A235" s="24" t="s">
        <v>296</v>
      </c>
      <c r="B235" s="25" t="s">
        <v>46</v>
      </c>
      <c r="C235" s="75">
        <f>'1993'!J235</f>
        <v>0</v>
      </c>
      <c r="D235" s="75">
        <f>'1994'!J235</f>
        <v>0</v>
      </c>
      <c r="E235" s="75">
        <f>'1995'!J235</f>
        <v>0</v>
      </c>
      <c r="F235" s="77">
        <f>'1996'!J235</f>
        <v>0</v>
      </c>
      <c r="G235" s="75">
        <f>'1997'!J235</f>
        <v>0</v>
      </c>
      <c r="H235" s="75">
        <f>'1998'!J235</f>
        <v>0</v>
      </c>
      <c r="I235" s="75">
        <f>'1999'!J235</f>
        <v>0</v>
      </c>
      <c r="J235" s="75">
        <f>'2000'!J235</f>
        <v>0</v>
      </c>
      <c r="K235" s="78">
        <f>'2001'!J235</f>
        <v>0</v>
      </c>
      <c r="L235" s="78">
        <f>'2002'!J235</f>
        <v>0</v>
      </c>
      <c r="M235" s="78">
        <f>'2003'!J235</f>
        <v>0</v>
      </c>
      <c r="N235" s="78">
        <f>'2004'!J235</f>
        <v>0</v>
      </c>
      <c r="O235" s="78">
        <f>'2005'!J235</f>
        <v>0</v>
      </c>
      <c r="P235" s="78">
        <f>'2006'!J235</f>
        <v>0</v>
      </c>
      <c r="Q235" s="78">
        <f>'2007'!J235</f>
        <v>0</v>
      </c>
      <c r="R235" s="78">
        <f>'2008'!J235</f>
        <v>0</v>
      </c>
      <c r="S235" s="75">
        <f>'2009'!Q235</f>
        <v>0</v>
      </c>
      <c r="T235" s="75">
        <f>'2010'!Q235</f>
        <v>0</v>
      </c>
      <c r="U235" s="75">
        <f>'2011'!Q235</f>
        <v>0</v>
      </c>
      <c r="V235" s="75">
        <f>'2012'!Q235</f>
        <v>0</v>
      </c>
      <c r="W235" s="75">
        <f>'2013'!Q235</f>
        <v>0</v>
      </c>
      <c r="X235" s="75">
        <f>'2014'!Q235</f>
        <v>758247</v>
      </c>
      <c r="Y235" s="75">
        <f>'2015'!Q236</f>
        <v>696115</v>
      </c>
      <c r="Z235" s="75">
        <f>'2016'!Q236</f>
        <v>704656</v>
      </c>
      <c r="AA235" s="75">
        <f>'2017'!Q236</f>
        <v>0</v>
      </c>
      <c r="AB235" s="75">
        <f>'2018'!Q236</f>
        <v>1107973</v>
      </c>
      <c r="AC235" s="75">
        <f>'2019'!Q237</f>
        <v>1264925</v>
      </c>
      <c r="AD235" s="75">
        <f>'2020'!Q236</f>
        <v>7277</v>
      </c>
      <c r="AE235" s="75">
        <f>'2021'!T236</f>
        <v>29112</v>
      </c>
      <c r="AF235" s="75">
        <f>'2022'!T236</f>
        <v>7382</v>
      </c>
      <c r="AG235" s="79">
        <f>'2023'!T236</f>
        <v>0</v>
      </c>
    </row>
    <row r="236" spans="1:33" x14ac:dyDescent="0.25">
      <c r="A236" s="24" t="s">
        <v>297</v>
      </c>
      <c r="B236" s="25" t="s">
        <v>47</v>
      </c>
      <c r="C236" s="75">
        <f>'1993'!J236</f>
        <v>0</v>
      </c>
      <c r="D236" s="75">
        <f>'1994'!J236</f>
        <v>0</v>
      </c>
      <c r="E236" s="75">
        <f>'1995'!J236</f>
        <v>0</v>
      </c>
      <c r="F236" s="77">
        <f>'1996'!J236</f>
        <v>0</v>
      </c>
      <c r="G236" s="77">
        <f>'1997'!J236</f>
        <v>0</v>
      </c>
      <c r="H236" s="75">
        <f>'1998'!J236</f>
        <v>12722</v>
      </c>
      <c r="I236" s="75">
        <f>'1999'!J236</f>
        <v>765318</v>
      </c>
      <c r="J236" s="75">
        <f>'2000'!J236</f>
        <v>26847</v>
      </c>
      <c r="K236" s="78">
        <f>'2001'!J236</f>
        <v>21997</v>
      </c>
      <c r="L236" s="78">
        <f>'2002'!J236</f>
        <v>38196</v>
      </c>
      <c r="M236" s="78">
        <f>'2003'!J236</f>
        <v>46977</v>
      </c>
      <c r="N236" s="78">
        <f>'2004'!J236</f>
        <v>95459</v>
      </c>
      <c r="O236" s="78">
        <f>'2005'!J236</f>
        <v>280102</v>
      </c>
      <c r="P236" s="78">
        <f>'2006'!J236</f>
        <v>425821</v>
      </c>
      <c r="Q236" s="78">
        <f>'2007'!J236</f>
        <v>148894</v>
      </c>
      <c r="R236" s="78">
        <f>'2008'!J236</f>
        <v>285389</v>
      </c>
      <c r="S236" s="75">
        <f>'2009'!Q236</f>
        <v>408975</v>
      </c>
      <c r="T236" s="75">
        <f>'2010'!Q236</f>
        <v>167820</v>
      </c>
      <c r="U236" s="75">
        <f>'2011'!Q236</f>
        <v>197154</v>
      </c>
      <c r="V236" s="75">
        <f>'2012'!Q236</f>
        <v>199308</v>
      </c>
      <c r="W236" s="75">
        <f>'2013'!Q236</f>
        <v>273589</v>
      </c>
      <c r="X236" s="75">
        <f>'2014'!Q236</f>
        <v>240415</v>
      </c>
      <c r="Y236" s="75">
        <f>'2015'!Q237</f>
        <v>452235</v>
      </c>
      <c r="Z236" s="75">
        <f>'2016'!Q237</f>
        <v>340169</v>
      </c>
      <c r="AA236" s="75">
        <f>'2017'!Q237</f>
        <v>1173105</v>
      </c>
      <c r="AB236" s="75">
        <f>'2018'!Q237</f>
        <v>415316</v>
      </c>
      <c r="AC236" s="75">
        <f>'2019'!Q238</f>
        <v>552993</v>
      </c>
      <c r="AD236" s="75">
        <f>'2020'!Q237</f>
        <v>335068</v>
      </c>
      <c r="AE236" s="75">
        <f>'2021'!T237</f>
        <v>1102452</v>
      </c>
      <c r="AF236" s="75">
        <f>'2022'!T237</f>
        <v>620133</v>
      </c>
      <c r="AG236" s="79">
        <f>'2023'!T237</f>
        <v>456953</v>
      </c>
    </row>
    <row r="237" spans="1:33" x14ac:dyDescent="0.25">
      <c r="A237" s="24" t="s">
        <v>298</v>
      </c>
      <c r="B237" s="25" t="s">
        <v>47</v>
      </c>
      <c r="C237" s="75">
        <f>'1993'!J237</f>
        <v>0</v>
      </c>
      <c r="D237" s="75">
        <f>'1994'!J237</f>
        <v>0</v>
      </c>
      <c r="E237" s="75">
        <f>'1995'!J237</f>
        <v>0</v>
      </c>
      <c r="F237" s="77">
        <f>'1996'!J237</f>
        <v>0</v>
      </c>
      <c r="G237" s="77">
        <f>'1997'!J237</f>
        <v>0</v>
      </c>
      <c r="H237" s="75">
        <f>'1998'!J237</f>
        <v>35013</v>
      </c>
      <c r="I237" s="75">
        <f>'1999'!J237</f>
        <v>18996</v>
      </c>
      <c r="J237" s="75">
        <f>'2000'!J237</f>
        <v>20579</v>
      </c>
      <c r="K237" s="78">
        <f>'2001'!J237</f>
        <v>18205</v>
      </c>
      <c r="L237" s="78">
        <f>'2002'!J237</f>
        <v>11081</v>
      </c>
      <c r="M237" s="78">
        <f>'2003'!J237</f>
        <v>15037</v>
      </c>
      <c r="N237" s="78">
        <f>'2004'!J237</f>
        <v>17413</v>
      </c>
      <c r="O237" s="78">
        <f>'2005'!J237</f>
        <v>18205</v>
      </c>
      <c r="P237" s="78">
        <f>'2006'!J237</f>
        <v>11081</v>
      </c>
      <c r="Q237" s="78">
        <f>'2007'!J237</f>
        <v>792</v>
      </c>
      <c r="R237" s="78">
        <f>'2008'!J237</f>
        <v>6039</v>
      </c>
      <c r="S237" s="75">
        <f>'2009'!Q237</f>
        <v>0</v>
      </c>
      <c r="T237" s="75">
        <f>'2010'!Q237</f>
        <v>0</v>
      </c>
      <c r="U237" s="75">
        <f>'2011'!Q237</f>
        <v>0</v>
      </c>
      <c r="V237" s="75">
        <f>'2012'!Q237</f>
        <v>2415</v>
      </c>
      <c r="W237" s="75">
        <f>'2013'!Q237</f>
        <v>14493</v>
      </c>
      <c r="X237" s="75">
        <f>'2014'!Q237</f>
        <v>3623</v>
      </c>
      <c r="Y237" s="75">
        <f>'2015'!Q238</f>
        <v>1208</v>
      </c>
      <c r="Z237" s="75">
        <f>'2016'!Q238</f>
        <v>20678</v>
      </c>
      <c r="AA237" s="75">
        <f>'2017'!Q238</f>
        <v>0</v>
      </c>
      <c r="AB237" s="75">
        <f>'2018'!Q238</f>
        <v>9662</v>
      </c>
      <c r="AC237" s="75">
        <f>'2019'!Q239</f>
        <v>143011</v>
      </c>
      <c r="AD237" s="75">
        <f>'2020'!Q238</f>
        <v>0</v>
      </c>
      <c r="AE237" s="75">
        <f>'2021'!T238</f>
        <v>6416</v>
      </c>
      <c r="AF237" s="75">
        <f>'2022'!T238</f>
        <v>12842</v>
      </c>
      <c r="AG237" s="79">
        <f>'2023'!T238</f>
        <v>0</v>
      </c>
    </row>
    <row r="238" spans="1:33" x14ac:dyDescent="0.25">
      <c r="A238" s="24" t="s">
        <v>473</v>
      </c>
      <c r="B238" s="25" t="s">
        <v>47</v>
      </c>
      <c r="C238" s="75">
        <f>'1993'!J238</f>
        <v>951982</v>
      </c>
      <c r="D238" s="75">
        <f>'1994'!J238</f>
        <v>1058433</v>
      </c>
      <c r="E238" s="75">
        <f>'1995'!J238</f>
        <v>0</v>
      </c>
      <c r="F238" s="77">
        <f>'1996'!J238</f>
        <v>1155077</v>
      </c>
      <c r="G238" s="77">
        <f>'1997'!J238</f>
        <v>678258</v>
      </c>
      <c r="H238" s="75">
        <f>'1998'!J238</f>
        <v>0</v>
      </c>
      <c r="I238" s="75">
        <f>'1999'!J238</f>
        <v>676900</v>
      </c>
      <c r="J238" s="75">
        <f>'2000'!J238</f>
        <v>577045</v>
      </c>
      <c r="K238" s="78">
        <f>'2001'!J238</f>
        <v>143158</v>
      </c>
      <c r="L238" s="78">
        <f>'2002'!J238</f>
        <v>10409</v>
      </c>
      <c r="M238" s="78">
        <f>'2003'!J238</f>
        <v>0</v>
      </c>
      <c r="N238" s="78">
        <f>'2004'!J238</f>
        <v>103381</v>
      </c>
      <c r="O238" s="78">
        <f>'2005'!J238</f>
        <v>0</v>
      </c>
      <c r="P238" s="78">
        <f>'2006'!J238</f>
        <v>913165</v>
      </c>
      <c r="Q238" s="78">
        <f>'2007'!J238</f>
        <v>0</v>
      </c>
      <c r="R238" s="78">
        <f>'2008'!J238</f>
        <v>0</v>
      </c>
      <c r="S238" s="75">
        <f>'2009'!Q238</f>
        <v>0</v>
      </c>
      <c r="T238" s="75">
        <f>'2010'!Q238</f>
        <v>0</v>
      </c>
      <c r="U238" s="75">
        <f>'2011'!Q238</f>
        <v>233778</v>
      </c>
      <c r="V238" s="75">
        <f>'2012'!Q238</f>
        <v>0</v>
      </c>
      <c r="W238" s="75">
        <f>'2013'!Q238</f>
        <v>0</v>
      </c>
      <c r="X238" s="75">
        <f>'2014'!Q238</f>
        <v>0</v>
      </c>
      <c r="Y238" s="75">
        <f>'2015'!Q239</f>
        <v>0</v>
      </c>
      <c r="Z238" s="75">
        <f>'2016'!Q239</f>
        <v>0</v>
      </c>
      <c r="AA238" s="75">
        <f>'2017'!Q239</f>
        <v>364107</v>
      </c>
      <c r="AB238" s="75">
        <f>'2018'!Q239</f>
        <v>0</v>
      </c>
      <c r="AC238" s="75">
        <f>'2019'!Q240</f>
        <v>205441</v>
      </c>
      <c r="AD238" s="75">
        <f>'2020'!Q239</f>
        <v>0</v>
      </c>
      <c r="AE238" s="75">
        <f>'2021'!T239</f>
        <v>0</v>
      </c>
      <c r="AF238" s="75">
        <f>'2022'!T239</f>
        <v>77893</v>
      </c>
      <c r="AG238" s="79">
        <f>'2023'!T239</f>
        <v>334719</v>
      </c>
    </row>
    <row r="239" spans="1:33" x14ac:dyDescent="0.25">
      <c r="A239" s="24" t="s">
        <v>299</v>
      </c>
      <c r="B239" s="25" t="s">
        <v>47</v>
      </c>
      <c r="C239" s="75">
        <f>'1993'!J239</f>
        <v>0</v>
      </c>
      <c r="D239" s="75">
        <f>'1994'!J239</f>
        <v>0</v>
      </c>
      <c r="E239" s="75">
        <f>'1995'!J239</f>
        <v>0</v>
      </c>
      <c r="F239" s="77">
        <f>'1996'!J239</f>
        <v>0</v>
      </c>
      <c r="G239" s="77">
        <f>'1997'!J239</f>
        <v>0</v>
      </c>
      <c r="H239" s="75">
        <f>'1998'!J239</f>
        <v>0</v>
      </c>
      <c r="I239" s="75">
        <f>'1999'!J239</f>
        <v>0</v>
      </c>
      <c r="J239" s="75">
        <f>'2000'!J239</f>
        <v>0</v>
      </c>
      <c r="K239" s="78">
        <f>'2001'!J239</f>
        <v>0</v>
      </c>
      <c r="L239" s="78">
        <f>'2002'!J239</f>
        <v>0</v>
      </c>
      <c r="M239" s="78">
        <f>'2003'!J239</f>
        <v>0</v>
      </c>
      <c r="N239" s="78">
        <f>'2004'!J239</f>
        <v>0</v>
      </c>
      <c r="O239" s="78">
        <f>'2005'!J239</f>
        <v>0</v>
      </c>
      <c r="P239" s="78">
        <f>'2006'!J239</f>
        <v>0</v>
      </c>
      <c r="Q239" s="78">
        <f>'2007'!J239</f>
        <v>0</v>
      </c>
      <c r="R239" s="78">
        <f>'2008'!J239</f>
        <v>0</v>
      </c>
      <c r="S239" s="75">
        <f>'2009'!Q239</f>
        <v>0</v>
      </c>
      <c r="T239" s="75">
        <f>'2010'!Q239</f>
        <v>0</v>
      </c>
      <c r="U239" s="75">
        <f>'2011'!Q239</f>
        <v>0</v>
      </c>
      <c r="V239" s="75">
        <f>'2012'!Q239</f>
        <v>0</v>
      </c>
      <c r="W239" s="75">
        <f>'2013'!Q239</f>
        <v>0</v>
      </c>
      <c r="X239" s="75">
        <f>'2014'!Q239</f>
        <v>0</v>
      </c>
      <c r="Y239" s="75">
        <f>'2015'!Q240</f>
        <v>0</v>
      </c>
      <c r="Z239" s="75">
        <f>'2016'!Q240</f>
        <v>0</v>
      </c>
      <c r="AA239" s="75">
        <f>'2017'!Q240</f>
        <v>0</v>
      </c>
      <c r="AB239" s="75">
        <f>'2018'!Q240</f>
        <v>0</v>
      </c>
      <c r="AC239" s="75">
        <f>'2019'!Q241</f>
        <v>0</v>
      </c>
      <c r="AD239" s="75">
        <f>'2020'!Q240</f>
        <v>0</v>
      </c>
      <c r="AE239" s="75">
        <f>'2021'!T240</f>
        <v>0</v>
      </c>
      <c r="AF239" s="75">
        <f>'2022'!T240</f>
        <v>0</v>
      </c>
      <c r="AG239" s="79">
        <f>'2023'!T240</f>
        <v>0</v>
      </c>
    </row>
    <row r="240" spans="1:33" x14ac:dyDescent="0.25">
      <c r="A240" s="24" t="s">
        <v>463</v>
      </c>
      <c r="B240" s="25" t="s">
        <v>47</v>
      </c>
      <c r="C240" s="75">
        <f>'1993'!J240</f>
        <v>0</v>
      </c>
      <c r="D240" s="75">
        <f>'1994'!J240</f>
        <v>0</v>
      </c>
      <c r="E240" s="80">
        <f>'1995'!J240</f>
        <v>0</v>
      </c>
      <c r="F240" s="77">
        <f>'1996'!J240</f>
        <v>0</v>
      </c>
      <c r="G240" s="77">
        <f>'1997'!J240</f>
        <v>0</v>
      </c>
      <c r="H240" s="80">
        <f>'1998'!J240</f>
        <v>0</v>
      </c>
      <c r="I240" s="80">
        <f>'1999'!J240</f>
        <v>0</v>
      </c>
      <c r="J240" s="75">
        <f>'2000'!J240</f>
        <v>0</v>
      </c>
      <c r="K240" s="78">
        <f>'2001'!J240</f>
        <v>0</v>
      </c>
      <c r="L240" s="78">
        <f>'2002'!J240</f>
        <v>0</v>
      </c>
      <c r="M240" s="78">
        <f>'2003'!J240</f>
        <v>14801</v>
      </c>
      <c r="N240" s="78">
        <f>'2004'!J240</f>
        <v>45884</v>
      </c>
      <c r="O240" s="78">
        <f>'2005'!J240</f>
        <v>43972</v>
      </c>
      <c r="P240" s="78">
        <f>'2006'!J240</f>
        <v>56385</v>
      </c>
      <c r="Q240" s="78">
        <f>'2007'!J240</f>
        <v>205832</v>
      </c>
      <c r="R240" s="78">
        <f>'2008'!J240</f>
        <v>242603</v>
      </c>
      <c r="S240" s="75">
        <f>'2009'!Q240</f>
        <v>69421</v>
      </c>
      <c r="T240" s="75">
        <f>'2010'!Q240</f>
        <v>82004</v>
      </c>
      <c r="U240" s="75">
        <f>'2011'!Q240</f>
        <v>100609</v>
      </c>
      <c r="V240" s="75">
        <f>'2012'!Q240</f>
        <v>123585</v>
      </c>
      <c r="W240" s="75">
        <f>'2013'!Q240</f>
        <v>123310</v>
      </c>
      <c r="X240" s="75">
        <f>'2014'!Q240</f>
        <v>204824</v>
      </c>
      <c r="Y240" s="75">
        <f>'2015'!Q241</f>
        <v>370336</v>
      </c>
      <c r="Z240" s="75">
        <f>'2016'!Q241</f>
        <v>343284</v>
      </c>
      <c r="AA240" s="75">
        <f>'2017'!Q241</f>
        <v>300050</v>
      </c>
      <c r="AB240" s="75">
        <f>'2018'!Q241</f>
        <v>375969</v>
      </c>
      <c r="AC240" s="75">
        <f>'2019'!Q242</f>
        <v>410000</v>
      </c>
      <c r="AD240" s="75">
        <f>'2020'!Q241</f>
        <v>491374</v>
      </c>
      <c r="AE240" s="75">
        <f>'2021'!T241</f>
        <v>344381</v>
      </c>
      <c r="AF240" s="75">
        <f>'2022'!T241</f>
        <v>529626</v>
      </c>
      <c r="AG240" s="79">
        <f>'2023'!T241</f>
        <v>411159</v>
      </c>
    </row>
    <row r="241" spans="1:33" x14ac:dyDescent="0.25">
      <c r="A241" s="24" t="s">
        <v>300</v>
      </c>
      <c r="B241" s="25" t="s">
        <v>48</v>
      </c>
      <c r="C241" s="75">
        <f>'1993'!J241</f>
        <v>0</v>
      </c>
      <c r="D241" s="75">
        <f>'1994'!J241</f>
        <v>0</v>
      </c>
      <c r="E241" s="75">
        <f>'1995'!J241</f>
        <v>0</v>
      </c>
      <c r="F241" s="77">
        <f>'1996'!J241</f>
        <v>0</v>
      </c>
      <c r="G241" s="77">
        <f>'1997'!J241</f>
        <v>0</v>
      </c>
      <c r="H241" s="75">
        <f>'1998'!J241</f>
        <v>0</v>
      </c>
      <c r="I241" s="75">
        <f>'1999'!J241</f>
        <v>0</v>
      </c>
      <c r="J241" s="75">
        <f>'2000'!J241</f>
        <v>0</v>
      </c>
      <c r="K241" s="78">
        <f>'2001'!J241</f>
        <v>0</v>
      </c>
      <c r="L241" s="78">
        <f>'2002'!J241</f>
        <v>0</v>
      </c>
      <c r="M241" s="78">
        <f>'2003'!J241</f>
        <v>0</v>
      </c>
      <c r="N241" s="78">
        <f>'2004'!J241</f>
        <v>0</v>
      </c>
      <c r="O241" s="78">
        <f>'2005'!J241</f>
        <v>0</v>
      </c>
      <c r="P241" s="78">
        <f>'2006'!J241</f>
        <v>0</v>
      </c>
      <c r="Q241" s="78">
        <f>'2007'!J241</f>
        <v>0</v>
      </c>
      <c r="R241" s="78">
        <f>'2008'!J241</f>
        <v>0</v>
      </c>
      <c r="S241" s="75">
        <f>'2009'!Q241</f>
        <v>0</v>
      </c>
      <c r="T241" s="75">
        <f>'2010'!Q241</f>
        <v>0</v>
      </c>
      <c r="U241" s="75">
        <f>'2011'!Q241</f>
        <v>0</v>
      </c>
      <c r="V241" s="75">
        <f>'2012'!Q241</f>
        <v>0</v>
      </c>
      <c r="W241" s="75">
        <f>'2013'!Q241</f>
        <v>0</v>
      </c>
      <c r="X241" s="75">
        <f>'2014'!Q241</f>
        <v>0</v>
      </c>
      <c r="Y241" s="75">
        <f>'2015'!Q242</f>
        <v>0</v>
      </c>
      <c r="Z241" s="75">
        <f>'2016'!Q242</f>
        <v>0</v>
      </c>
      <c r="AA241" s="75">
        <f>'2017'!Q242</f>
        <v>0</v>
      </c>
      <c r="AB241" s="75">
        <f>'2018'!Q242</f>
        <v>0</v>
      </c>
      <c r="AC241" s="75">
        <f>'2019'!Q243</f>
        <v>0</v>
      </c>
      <c r="AD241" s="75">
        <f>'2020'!Q242</f>
        <v>0</v>
      </c>
      <c r="AE241" s="75">
        <f>'2021'!T242</f>
        <v>0</v>
      </c>
      <c r="AF241" s="75">
        <f>'2022'!T242</f>
        <v>0</v>
      </c>
      <c r="AG241" s="79">
        <f>'2023'!T242</f>
        <v>0</v>
      </c>
    </row>
    <row r="242" spans="1:33" x14ac:dyDescent="0.25">
      <c r="A242" s="24" t="s">
        <v>301</v>
      </c>
      <c r="B242" s="25" t="s">
        <v>48</v>
      </c>
      <c r="C242" s="75">
        <f>'1993'!J242</f>
        <v>80886</v>
      </c>
      <c r="D242" s="75">
        <f>'1994'!J242</f>
        <v>84864</v>
      </c>
      <c r="E242" s="75">
        <f>'1995'!J242</f>
        <v>68300</v>
      </c>
      <c r="F242" s="77">
        <f>'1996'!J242</f>
        <v>139415</v>
      </c>
      <c r="G242" s="77">
        <f>'1997'!J242</f>
        <v>593697</v>
      </c>
      <c r="H242" s="75">
        <f>'1998'!J242</f>
        <v>469187</v>
      </c>
      <c r="I242" s="75">
        <f>'1999'!J242</f>
        <v>756813</v>
      </c>
      <c r="J242" s="75">
        <f>'2000'!J242</f>
        <v>834234</v>
      </c>
      <c r="K242" s="78">
        <f>'2001'!J242</f>
        <v>310747</v>
      </c>
      <c r="L242" s="78">
        <f>'2002'!J242</f>
        <v>262022</v>
      </c>
      <c r="M242" s="78">
        <f>'2003'!J242</f>
        <v>464570</v>
      </c>
      <c r="N242" s="78">
        <f>'2004'!J242</f>
        <v>328194</v>
      </c>
      <c r="O242" s="78">
        <f>'2005'!J242</f>
        <v>759104</v>
      </c>
      <c r="P242" s="78">
        <f>'2006'!J242</f>
        <v>1467181</v>
      </c>
      <c r="Q242" s="78">
        <f>'2007'!J242</f>
        <v>1024822</v>
      </c>
      <c r="R242" s="78">
        <f>'2008'!J242</f>
        <v>491588</v>
      </c>
      <c r="S242" s="75">
        <f>'2009'!Q242</f>
        <v>77093</v>
      </c>
      <c r="T242" s="75">
        <f>'2010'!Q242</f>
        <v>295005</v>
      </c>
      <c r="U242" s="75">
        <f>'2011'!Q242</f>
        <v>252961</v>
      </c>
      <c r="V242" s="75">
        <f>'2012'!Q242</f>
        <v>389453</v>
      </c>
      <c r="W242" s="75">
        <f>'2013'!Q242</f>
        <v>453211</v>
      </c>
      <c r="X242" s="75">
        <f>'2014'!Q242</f>
        <v>438404</v>
      </c>
      <c r="Y242" s="75">
        <f>'2015'!Q243</f>
        <v>528144</v>
      </c>
      <c r="Z242" s="75">
        <f>'2016'!Q243</f>
        <v>689814</v>
      </c>
      <c r="AA242" s="75">
        <f>'2017'!Q243</f>
        <v>945049</v>
      </c>
      <c r="AB242" s="75">
        <f>'2018'!Q243</f>
        <v>1844536</v>
      </c>
      <c r="AC242" s="75">
        <f>'2019'!Q244</f>
        <v>2716817</v>
      </c>
      <c r="AD242" s="75">
        <f>'2020'!Q243</f>
        <v>1419026</v>
      </c>
      <c r="AE242" s="75">
        <f>'2021'!T243</f>
        <v>1413497</v>
      </c>
      <c r="AF242" s="75">
        <f>'2022'!T243</f>
        <v>0</v>
      </c>
      <c r="AG242" s="79">
        <f>'2023'!T243</f>
        <v>1012587</v>
      </c>
    </row>
    <row r="243" spans="1:33" x14ac:dyDescent="0.25">
      <c r="A243" s="24" t="s">
        <v>302</v>
      </c>
      <c r="B243" s="25" t="s">
        <v>48</v>
      </c>
      <c r="C243" s="75">
        <f>'1993'!J243</f>
        <v>0</v>
      </c>
      <c r="D243" s="75">
        <f>'1994'!J243</f>
        <v>0</v>
      </c>
      <c r="E243" s="75">
        <f>'1995'!J243</f>
        <v>0</v>
      </c>
      <c r="F243" s="77">
        <f>'1996'!J243</f>
        <v>0</v>
      </c>
      <c r="G243" s="77">
        <f>'1997'!J243</f>
        <v>0</v>
      </c>
      <c r="H243" s="75">
        <f>'1998'!J243</f>
        <v>0</v>
      </c>
      <c r="I243" s="75">
        <f>'1999'!J243</f>
        <v>0</v>
      </c>
      <c r="J243" s="75">
        <f>'2000'!J243</f>
        <v>0</v>
      </c>
      <c r="K243" s="78">
        <f>'2001'!J243</f>
        <v>0</v>
      </c>
      <c r="L243" s="78">
        <f>'2002'!J243</f>
        <v>0</v>
      </c>
      <c r="M243" s="78">
        <f>'2003'!J243</f>
        <v>0</v>
      </c>
      <c r="N243" s="78">
        <f>'2004'!J243</f>
        <v>0</v>
      </c>
      <c r="O243" s="78">
        <f>'2005'!J243</f>
        <v>0</v>
      </c>
      <c r="P243" s="78">
        <f>'2006'!J243</f>
        <v>0</v>
      </c>
      <c r="Q243" s="78">
        <f>'2007'!J243</f>
        <v>52352</v>
      </c>
      <c r="R243" s="78">
        <f>'2008'!J243</f>
        <v>3011</v>
      </c>
      <c r="S243" s="75">
        <f>'2009'!Q243</f>
        <v>9359</v>
      </c>
      <c r="T243" s="75">
        <f>'2010'!Q243</f>
        <v>24541</v>
      </c>
      <c r="U243" s="75">
        <f>'2011'!Q243</f>
        <v>7626</v>
      </c>
      <c r="V243" s="75">
        <f>'2012'!Q243</f>
        <v>244</v>
      </c>
      <c r="W243" s="75">
        <f>'2013'!Q243</f>
        <v>5765</v>
      </c>
      <c r="X243" s="75">
        <f>'2014'!Q243</f>
        <v>0</v>
      </c>
      <c r="Y243" s="75">
        <f>'2015'!Q244</f>
        <v>0</v>
      </c>
      <c r="Z243" s="75">
        <f>'2016'!Q244</f>
        <v>0</v>
      </c>
      <c r="AA243" s="75">
        <f>'2017'!Q244</f>
        <v>0</v>
      </c>
      <c r="AB243" s="75">
        <f>'2018'!Q244</f>
        <v>0</v>
      </c>
      <c r="AC243" s="75">
        <f>'2019'!Q245</f>
        <v>10864</v>
      </c>
      <c r="AD243" s="75">
        <f>'2020'!Q244</f>
        <v>16293</v>
      </c>
      <c r="AE243" s="75">
        <f>'2021'!T244</f>
        <v>0</v>
      </c>
      <c r="AF243" s="75">
        <f>'2022'!T244</f>
        <v>0</v>
      </c>
      <c r="AG243" s="79">
        <f>'2023'!T244</f>
        <v>0</v>
      </c>
    </row>
    <row r="244" spans="1:33" x14ac:dyDescent="0.25">
      <c r="A244" s="24" t="s">
        <v>303</v>
      </c>
      <c r="B244" s="25" t="s">
        <v>49</v>
      </c>
      <c r="C244" s="75">
        <f>'1993'!J244</f>
        <v>0</v>
      </c>
      <c r="D244" s="75">
        <f>'1994'!J244</f>
        <v>0</v>
      </c>
      <c r="E244" s="75">
        <f>'1995'!J244</f>
        <v>0</v>
      </c>
      <c r="F244" s="77">
        <f>'1996'!J244</f>
        <v>0</v>
      </c>
      <c r="G244" s="77">
        <f>'1997'!J244</f>
        <v>0</v>
      </c>
      <c r="H244" s="75">
        <f>'1998'!J244</f>
        <v>0</v>
      </c>
      <c r="I244" s="75">
        <f>'1999'!J244</f>
        <v>0</v>
      </c>
      <c r="J244" s="75">
        <f>'2000'!J244</f>
        <v>0</v>
      </c>
      <c r="K244" s="78">
        <f>'2001'!J244</f>
        <v>0</v>
      </c>
      <c r="L244" s="78">
        <f>'2002'!J244</f>
        <v>0</v>
      </c>
      <c r="M244" s="78">
        <f>'2003'!J244</f>
        <v>0</v>
      </c>
      <c r="N244" s="78">
        <f>'2004'!J244</f>
        <v>0</v>
      </c>
      <c r="O244" s="78">
        <f>'2005'!J244</f>
        <v>0</v>
      </c>
      <c r="P244" s="78">
        <f>'2006'!J244</f>
        <v>0</v>
      </c>
      <c r="Q244" s="78">
        <f>'2007'!J244</f>
        <v>0</v>
      </c>
      <c r="R244" s="78">
        <f>'2008'!J244</f>
        <v>0</v>
      </c>
      <c r="S244" s="75">
        <f>'2009'!Q244</f>
        <v>0</v>
      </c>
      <c r="T244" s="75">
        <f>'2010'!Q244</f>
        <v>0</v>
      </c>
      <c r="U244" s="75">
        <f>'2011'!Q244</f>
        <v>0</v>
      </c>
      <c r="V244" s="75">
        <f>'2012'!Q244</f>
        <v>0</v>
      </c>
      <c r="W244" s="75">
        <f>'2013'!Q244</f>
        <v>0</v>
      </c>
      <c r="X244" s="75">
        <f>'2014'!Q244</f>
        <v>0</v>
      </c>
      <c r="Y244" s="75">
        <f>'2015'!Q245</f>
        <v>0</v>
      </c>
      <c r="Z244" s="75">
        <f>'2016'!Q245</f>
        <v>0</v>
      </c>
      <c r="AA244" s="75">
        <f>'2017'!Q245</f>
        <v>0</v>
      </c>
      <c r="AB244" s="75">
        <f>'2018'!Q245</f>
        <v>0</v>
      </c>
      <c r="AC244" s="75">
        <f>'2019'!Q246</f>
        <v>0</v>
      </c>
      <c r="AD244" s="75">
        <f>'2020'!Q245</f>
        <v>0</v>
      </c>
      <c r="AE244" s="75">
        <f>'2021'!T245</f>
        <v>0</v>
      </c>
      <c r="AF244" s="75">
        <f>'2022'!T245</f>
        <v>0</v>
      </c>
      <c r="AG244" s="79">
        <f>'2023'!T245</f>
        <v>0</v>
      </c>
    </row>
    <row r="245" spans="1:33" x14ac:dyDescent="0.25">
      <c r="A245" s="24" t="s">
        <v>304</v>
      </c>
      <c r="B245" s="25" t="s">
        <v>49</v>
      </c>
      <c r="C245" s="75">
        <f>'1993'!J245</f>
        <v>0</v>
      </c>
      <c r="D245" s="75">
        <f>'1994'!J245</f>
        <v>0</v>
      </c>
      <c r="E245" s="75">
        <f>'1995'!J245</f>
        <v>0</v>
      </c>
      <c r="F245" s="77">
        <f>'1996'!J245</f>
        <v>0</v>
      </c>
      <c r="G245" s="77">
        <f>'1997'!J245</f>
        <v>0</v>
      </c>
      <c r="H245" s="75">
        <f>'1998'!J245</f>
        <v>0</v>
      </c>
      <c r="I245" s="75">
        <f>'1999'!J245</f>
        <v>0</v>
      </c>
      <c r="J245" s="75">
        <f>'2000'!J245</f>
        <v>0</v>
      </c>
      <c r="K245" s="78">
        <f>'2001'!J245</f>
        <v>182452</v>
      </c>
      <c r="L245" s="78">
        <f>'2002'!J245</f>
        <v>298247</v>
      </c>
      <c r="M245" s="78">
        <f>'2003'!J245</f>
        <v>344101</v>
      </c>
      <c r="N245" s="78">
        <f>'2004'!J245</f>
        <v>557410</v>
      </c>
      <c r="O245" s="78">
        <f>'2005'!J245</f>
        <v>1240007</v>
      </c>
      <c r="P245" s="78">
        <f>'2006'!J245</f>
        <v>0</v>
      </c>
      <c r="Q245" s="78">
        <f>'2007'!J245</f>
        <v>436807</v>
      </c>
      <c r="R245" s="78">
        <f>'2008'!J245</f>
        <v>632984</v>
      </c>
      <c r="S245" s="75">
        <f>'2009'!Q245</f>
        <v>1291055</v>
      </c>
      <c r="T245" s="75">
        <f>'2010'!Q245</f>
        <v>2441398</v>
      </c>
      <c r="U245" s="75">
        <f>'2011'!Q245</f>
        <v>821210</v>
      </c>
      <c r="V245" s="75">
        <f>'2012'!Q245</f>
        <v>336795</v>
      </c>
      <c r="W245" s="75">
        <f>'2013'!Q245</f>
        <v>156862</v>
      </c>
      <c r="X245" s="75">
        <f>'2014'!Q245</f>
        <v>259078</v>
      </c>
      <c r="Y245" s="75">
        <f>'2015'!Q246</f>
        <v>781800</v>
      </c>
      <c r="Z245" s="75">
        <f>'2016'!Q246</f>
        <v>538932</v>
      </c>
      <c r="AA245" s="75">
        <f>'2017'!Q246</f>
        <v>666969</v>
      </c>
      <c r="AB245" s="75">
        <f>'2018'!Q246</f>
        <v>773987</v>
      </c>
      <c r="AC245" s="75">
        <f>'2019'!Q247</f>
        <v>644101</v>
      </c>
      <c r="AD245" s="75">
        <f>'2020'!Q246</f>
        <v>754401</v>
      </c>
      <c r="AE245" s="75">
        <f>'2021'!T246</f>
        <v>352200</v>
      </c>
      <c r="AF245" s="75">
        <f>'2022'!T246</f>
        <v>2019700</v>
      </c>
      <c r="AG245" s="79">
        <f>'2023'!T246</f>
        <v>3219675</v>
      </c>
    </row>
    <row r="246" spans="1:33" x14ac:dyDescent="0.25">
      <c r="A246" s="24" t="s">
        <v>305</v>
      </c>
      <c r="B246" s="25" t="s">
        <v>49</v>
      </c>
      <c r="C246" s="75">
        <f>'1993'!J246</f>
        <v>2067</v>
      </c>
      <c r="D246" s="75">
        <f>'1994'!J246</f>
        <v>0</v>
      </c>
      <c r="E246" s="75">
        <f>'1995'!J246</f>
        <v>0</v>
      </c>
      <c r="F246" s="77">
        <f>'1996'!J246</f>
        <v>0</v>
      </c>
      <c r="G246" s="77">
        <f>'1997'!J246</f>
        <v>0</v>
      </c>
      <c r="H246" s="75">
        <f>'1998'!J246</f>
        <v>24333</v>
      </c>
      <c r="I246" s="75">
        <f>'1999'!J246</f>
        <v>121264</v>
      </c>
      <c r="J246" s="75">
        <f>'2000'!J246</f>
        <v>569639</v>
      </c>
      <c r="K246" s="78">
        <f>'2001'!J246</f>
        <v>544682</v>
      </c>
      <c r="L246" s="78">
        <f>'2002'!J246</f>
        <v>524077</v>
      </c>
      <c r="M246" s="78">
        <f>'2003'!J246</f>
        <v>340998</v>
      </c>
      <c r="N246" s="78">
        <f>'2004'!J246</f>
        <v>1063710</v>
      </c>
      <c r="O246" s="78">
        <f>'2005'!J246</f>
        <v>1514872</v>
      </c>
      <c r="P246" s="78">
        <f>'2006'!J246</f>
        <v>287913</v>
      </c>
      <c r="Q246" s="78">
        <f>'2007'!J246</f>
        <v>1088657</v>
      </c>
      <c r="R246" s="78">
        <f>'2008'!J246</f>
        <v>478109</v>
      </c>
      <c r="S246" s="75">
        <f>'2009'!Q246</f>
        <v>219474</v>
      </c>
      <c r="T246" s="75">
        <f>'2010'!Q246</f>
        <v>71389</v>
      </c>
      <c r="U246" s="75">
        <f>'2011'!Q246</f>
        <v>71745</v>
      </c>
      <c r="V246" s="75">
        <f>'2012'!Q246</f>
        <v>185357</v>
      </c>
      <c r="W246" s="75">
        <f>'2013'!Q246</f>
        <v>144678</v>
      </c>
      <c r="X246" s="75">
        <f>'2014'!Q246</f>
        <v>268840</v>
      </c>
      <c r="Y246" s="75">
        <f>'2015'!Q247</f>
        <v>280494</v>
      </c>
      <c r="Z246" s="75">
        <f>'2016'!Q247</f>
        <v>446936</v>
      </c>
      <c r="AA246" s="75">
        <f>'2017'!Q247</f>
        <v>801425</v>
      </c>
      <c r="AB246" s="75">
        <f>'2018'!Q247</f>
        <v>671923</v>
      </c>
      <c r="AC246" s="75">
        <f>'2019'!Q248</f>
        <v>160719</v>
      </c>
      <c r="AD246" s="75">
        <f>'2020'!Q247</f>
        <v>456052</v>
      </c>
      <c r="AE246" s="75">
        <f>'2021'!T247</f>
        <v>590174</v>
      </c>
      <c r="AF246" s="75">
        <f>'2022'!T247</f>
        <v>238090</v>
      </c>
      <c r="AG246" s="79">
        <f>'2023'!T247</f>
        <v>453373</v>
      </c>
    </row>
    <row r="247" spans="1:33" x14ac:dyDescent="0.25">
      <c r="A247" s="24" t="s">
        <v>306</v>
      </c>
      <c r="B247" s="25" t="s">
        <v>49</v>
      </c>
      <c r="C247" s="75">
        <f>'1993'!J247</f>
        <v>16721</v>
      </c>
      <c r="D247" s="75">
        <f>'1994'!J247</f>
        <v>0</v>
      </c>
      <c r="E247" s="75">
        <f>'1995'!J247</f>
        <v>0</v>
      </c>
      <c r="F247" s="77">
        <f>'1996'!J247</f>
        <v>0</v>
      </c>
      <c r="G247" s="77">
        <f>'1997'!J247</f>
        <v>0</v>
      </c>
      <c r="H247" s="75">
        <f>'1998'!J247</f>
        <v>0</v>
      </c>
      <c r="I247" s="75">
        <f>'1999'!J247</f>
        <v>0</v>
      </c>
      <c r="J247" s="75">
        <f>'2000'!J247</f>
        <v>0</v>
      </c>
      <c r="K247" s="78">
        <f>'2001'!J247</f>
        <v>0</v>
      </c>
      <c r="L247" s="78">
        <f>'2002'!J247</f>
        <v>0</v>
      </c>
      <c r="M247" s="78">
        <f>'2003'!J247</f>
        <v>0</v>
      </c>
      <c r="N247" s="78">
        <f>'2004'!J247</f>
        <v>100027</v>
      </c>
      <c r="O247" s="78">
        <f>'2005'!J247</f>
        <v>248377</v>
      </c>
      <c r="P247" s="78">
        <f>'2006'!J247</f>
        <v>95644</v>
      </c>
      <c r="Q247" s="78">
        <f>'2007'!J247</f>
        <v>114161</v>
      </c>
      <c r="R247" s="78">
        <f>'2008'!J247</f>
        <v>82009</v>
      </c>
      <c r="S247" s="75">
        <f>'2009'!Q247</f>
        <v>0</v>
      </c>
      <c r="T247" s="75">
        <f>'2010'!Q247</f>
        <v>20157</v>
      </c>
      <c r="U247" s="75">
        <f>'2011'!Q247</f>
        <v>32300</v>
      </c>
      <c r="V247" s="75">
        <f>'2012'!Q247</f>
        <v>30290</v>
      </c>
      <c r="W247" s="75">
        <f>'2013'!Q247</f>
        <v>233235</v>
      </c>
      <c r="X247" s="75">
        <f>'2014'!Q247</f>
        <v>96484</v>
      </c>
      <c r="Y247" s="75">
        <f>'2015'!Q248</f>
        <v>52255</v>
      </c>
      <c r="Z247" s="75">
        <f>'2016'!Q248</f>
        <v>22027</v>
      </c>
      <c r="AA247" s="75">
        <f>'2017'!Q248</f>
        <v>47711</v>
      </c>
      <c r="AB247" s="75">
        <f>'2018'!Q248</f>
        <v>11109</v>
      </c>
      <c r="AC247" s="75">
        <f>'2019'!Q249</f>
        <v>52008</v>
      </c>
      <c r="AD247" s="75">
        <f>'2020'!Q248</f>
        <v>56522</v>
      </c>
      <c r="AE247" s="75">
        <f>'2021'!T248</f>
        <v>0</v>
      </c>
      <c r="AF247" s="75">
        <f>'2022'!T248</f>
        <v>31045</v>
      </c>
      <c r="AG247" s="79">
        <f>'2023'!T248</f>
        <v>26942</v>
      </c>
    </row>
    <row r="248" spans="1:33" x14ac:dyDescent="0.25">
      <c r="A248" s="24" t="s">
        <v>307</v>
      </c>
      <c r="B248" s="25" t="s">
        <v>49</v>
      </c>
      <c r="C248" s="75">
        <f>'1993'!J248</f>
        <v>0</v>
      </c>
      <c r="D248" s="75">
        <f>'1994'!J248</f>
        <v>0</v>
      </c>
      <c r="E248" s="75">
        <f>'1995'!J248</f>
        <v>4350</v>
      </c>
      <c r="F248" s="77">
        <f>'1996'!J248</f>
        <v>0</v>
      </c>
      <c r="G248" s="77">
        <f>'1997'!J248</f>
        <v>0</v>
      </c>
      <c r="H248" s="75">
        <f>'1998'!J248</f>
        <v>0</v>
      </c>
      <c r="I248" s="75">
        <f>'1999'!J248</f>
        <v>0</v>
      </c>
      <c r="J248" s="75">
        <f>'2000'!J248</f>
        <v>0</v>
      </c>
      <c r="K248" s="78">
        <f>'2001'!J248</f>
        <v>0</v>
      </c>
      <c r="L248" s="78">
        <f>'2002'!J248</f>
        <v>0</v>
      </c>
      <c r="M248" s="78">
        <f>'2003'!J248</f>
        <v>0</v>
      </c>
      <c r="N248" s="78">
        <f>'2004'!J248</f>
        <v>0</v>
      </c>
      <c r="O248" s="78">
        <f>'2005'!J248</f>
        <v>0</v>
      </c>
      <c r="P248" s="78">
        <f>'2006'!J248</f>
        <v>0</v>
      </c>
      <c r="Q248" s="78">
        <f>'2007'!J248</f>
        <v>0</v>
      </c>
      <c r="R248" s="78">
        <f>'2008'!J248</f>
        <v>24300</v>
      </c>
      <c r="S248" s="75">
        <f>'2009'!Q248</f>
        <v>1900</v>
      </c>
      <c r="T248" s="75">
        <f>'2010'!Q248</f>
        <v>5150</v>
      </c>
      <c r="U248" s="75">
        <f>'2011'!Q248</f>
        <v>4800</v>
      </c>
      <c r="V248" s="75">
        <f>'2012'!Q248</f>
        <v>0</v>
      </c>
      <c r="W248" s="75">
        <f>'2013'!Q248</f>
        <v>0</v>
      </c>
      <c r="X248" s="75">
        <f>'2014'!Q248</f>
        <v>0</v>
      </c>
      <c r="Y248" s="75">
        <f>'2015'!Q249</f>
        <v>0</v>
      </c>
      <c r="Z248" s="75">
        <f>'2016'!Q249</f>
        <v>0</v>
      </c>
      <c r="AA248" s="75">
        <f>'2017'!Q249</f>
        <v>7175</v>
      </c>
      <c r="AB248" s="75">
        <f>'2018'!Q249</f>
        <v>7554</v>
      </c>
      <c r="AC248" s="75">
        <f>'2019'!Q250</f>
        <v>8951</v>
      </c>
      <c r="AD248" s="75">
        <f>'2020'!Q249</f>
        <v>0</v>
      </c>
      <c r="AE248" s="75">
        <f>'2021'!T249</f>
        <v>0</v>
      </c>
      <c r="AF248" s="75">
        <f>'2022'!T249</f>
        <v>0</v>
      </c>
      <c r="AG248" s="79">
        <f>'2023'!T249</f>
        <v>0</v>
      </c>
    </row>
    <row r="249" spans="1:33" x14ac:dyDescent="0.25">
      <c r="A249" s="24" t="s">
        <v>308</v>
      </c>
      <c r="B249" s="25" t="s">
        <v>49</v>
      </c>
      <c r="C249" s="75">
        <f>'1993'!J249</f>
        <v>0</v>
      </c>
      <c r="D249" s="75">
        <f>'1994'!J249</f>
        <v>0</v>
      </c>
      <c r="E249" s="75">
        <f>'1995'!J249</f>
        <v>0</v>
      </c>
      <c r="F249" s="77">
        <f>'1996'!J249</f>
        <v>0</v>
      </c>
      <c r="G249" s="77">
        <f>'1997'!J249</f>
        <v>0</v>
      </c>
      <c r="H249" s="75">
        <f>'1998'!J249</f>
        <v>0</v>
      </c>
      <c r="I249" s="75">
        <f>'1999'!J249</f>
        <v>0</v>
      </c>
      <c r="J249" s="75">
        <f>'2000'!J249</f>
        <v>0</v>
      </c>
      <c r="K249" s="78">
        <f>'2001'!J249</f>
        <v>0</v>
      </c>
      <c r="L249" s="78">
        <f>'2002'!J249</f>
        <v>0</v>
      </c>
      <c r="M249" s="78">
        <f>'2003'!J249</f>
        <v>0</v>
      </c>
      <c r="N249" s="78">
        <f>'2004'!J249</f>
        <v>0</v>
      </c>
      <c r="O249" s="78">
        <f>'2005'!J249</f>
        <v>0</v>
      </c>
      <c r="P249" s="78">
        <f>'2006'!J249</f>
        <v>0</v>
      </c>
      <c r="Q249" s="78">
        <f>'2007'!J249</f>
        <v>0</v>
      </c>
      <c r="R249" s="78">
        <f>'2008'!J249</f>
        <v>0</v>
      </c>
      <c r="S249" s="75">
        <f>'2009'!Q249</f>
        <v>0</v>
      </c>
      <c r="T249" s="75">
        <f>'2010'!Q249</f>
        <v>0</v>
      </c>
      <c r="U249" s="75">
        <f>'2011'!Q249</f>
        <v>0</v>
      </c>
      <c r="V249" s="75">
        <f>'2012'!Q249</f>
        <v>0</v>
      </c>
      <c r="W249" s="75">
        <f>'2013'!Q249</f>
        <v>0</v>
      </c>
      <c r="X249" s="75">
        <f>'2014'!Q249</f>
        <v>0</v>
      </c>
      <c r="Y249" s="75">
        <f>'2015'!Q250</f>
        <v>0</v>
      </c>
      <c r="Z249" s="75">
        <f>'2016'!Q250</f>
        <v>3300</v>
      </c>
      <c r="AA249" s="75">
        <f>'2017'!Q250</f>
        <v>3300</v>
      </c>
      <c r="AB249" s="75">
        <f>'2018'!Q250</f>
        <v>2610</v>
      </c>
      <c r="AC249" s="75">
        <f>'2019'!Q251</f>
        <v>118743</v>
      </c>
      <c r="AD249" s="75">
        <f>'2020'!Q250</f>
        <v>6930</v>
      </c>
      <c r="AE249" s="75">
        <f>'2021'!T250</f>
        <v>11030</v>
      </c>
      <c r="AF249" s="75">
        <f>'2022'!T250</f>
        <v>12055</v>
      </c>
      <c r="AG249" s="79">
        <f>'2023'!T250</f>
        <v>3410</v>
      </c>
    </row>
    <row r="250" spans="1:33" x14ac:dyDescent="0.25">
      <c r="A250" s="24" t="s">
        <v>309</v>
      </c>
      <c r="B250" s="25" t="s">
        <v>49</v>
      </c>
      <c r="C250" s="75">
        <f>'1993'!J250</f>
        <v>0</v>
      </c>
      <c r="D250" s="75">
        <f>'1994'!J250</f>
        <v>0</v>
      </c>
      <c r="E250" s="75">
        <f>'1995'!J250</f>
        <v>0</v>
      </c>
      <c r="F250" s="77">
        <f>'1996'!J250</f>
        <v>0</v>
      </c>
      <c r="G250" s="77">
        <f>'1997'!J250</f>
        <v>0</v>
      </c>
      <c r="H250" s="75">
        <f>'1998'!J250</f>
        <v>0</v>
      </c>
      <c r="I250" s="75">
        <f>'1999'!J250</f>
        <v>0</v>
      </c>
      <c r="J250" s="75">
        <f>'2000'!J250</f>
        <v>0</v>
      </c>
      <c r="K250" s="78">
        <f>'2001'!J250</f>
        <v>0</v>
      </c>
      <c r="L250" s="78">
        <f>'2002'!J250</f>
        <v>0</v>
      </c>
      <c r="M250" s="78">
        <f>'2003'!J250</f>
        <v>0</v>
      </c>
      <c r="N250" s="78">
        <f>'2004'!J250</f>
        <v>0</v>
      </c>
      <c r="O250" s="78">
        <f>'2005'!J250</f>
        <v>0</v>
      </c>
      <c r="P250" s="78">
        <f>'2006'!J250</f>
        <v>0</v>
      </c>
      <c r="Q250" s="78">
        <f>'2007'!J250</f>
        <v>0</v>
      </c>
      <c r="R250" s="78">
        <f>'2008'!J250</f>
        <v>0</v>
      </c>
      <c r="S250" s="75">
        <f>'2009'!Q250</f>
        <v>0</v>
      </c>
      <c r="T250" s="75">
        <f>'2010'!Q250</f>
        <v>0</v>
      </c>
      <c r="U250" s="75">
        <f>'2011'!Q250</f>
        <v>0</v>
      </c>
      <c r="V250" s="75">
        <f>'2012'!Q250</f>
        <v>0</v>
      </c>
      <c r="W250" s="75">
        <f>'2013'!Q250</f>
        <v>0</v>
      </c>
      <c r="X250" s="75">
        <f>'2014'!Q250</f>
        <v>0</v>
      </c>
      <c r="Y250" s="75">
        <f>'2015'!Q251</f>
        <v>0</v>
      </c>
      <c r="Z250" s="75">
        <f>'2016'!Q251</f>
        <v>0</v>
      </c>
      <c r="AA250" s="75">
        <f>'2017'!Q251</f>
        <v>560476</v>
      </c>
      <c r="AB250" s="75">
        <f>'2018'!Q251</f>
        <v>736784</v>
      </c>
      <c r="AC250" s="75">
        <f>'2019'!Q252</f>
        <v>1113975</v>
      </c>
      <c r="AD250" s="75">
        <f>'2020'!Q251</f>
        <v>865461</v>
      </c>
      <c r="AE250" s="75">
        <f>'2021'!T251</f>
        <v>691998</v>
      </c>
      <c r="AF250" s="75">
        <f>'2022'!T251</f>
        <v>1038069</v>
      </c>
      <c r="AG250" s="79">
        <f>'2023'!T251</f>
        <v>3427292</v>
      </c>
    </row>
    <row r="251" spans="1:33" x14ac:dyDescent="0.25">
      <c r="A251" s="24" t="s">
        <v>310</v>
      </c>
      <c r="B251" s="25" t="s">
        <v>49</v>
      </c>
      <c r="C251" s="75">
        <f>'1993'!J251</f>
        <v>0</v>
      </c>
      <c r="D251" s="75">
        <f>'1994'!J251</f>
        <v>0</v>
      </c>
      <c r="E251" s="75">
        <f>'1995'!J251</f>
        <v>0</v>
      </c>
      <c r="F251" s="77">
        <f>'1996'!J251</f>
        <v>0</v>
      </c>
      <c r="G251" s="77">
        <f>'1997'!J251</f>
        <v>0</v>
      </c>
      <c r="H251" s="75">
        <f>'1998'!J251</f>
        <v>0</v>
      </c>
      <c r="I251" s="75">
        <f>'1999'!J251</f>
        <v>0</v>
      </c>
      <c r="J251" s="75">
        <f>'2000'!J251</f>
        <v>0</v>
      </c>
      <c r="K251" s="78">
        <f>'2001'!J251</f>
        <v>0</v>
      </c>
      <c r="L251" s="78">
        <f>'2002'!J251</f>
        <v>0</v>
      </c>
      <c r="M251" s="78">
        <f>'2003'!J251</f>
        <v>0</v>
      </c>
      <c r="N251" s="78">
        <f>'2004'!J251</f>
        <v>0</v>
      </c>
      <c r="O251" s="78">
        <f>'2005'!J251</f>
        <v>0</v>
      </c>
      <c r="P251" s="78">
        <f>'2006'!J251</f>
        <v>0</v>
      </c>
      <c r="Q251" s="78">
        <f>'2007'!J251</f>
        <v>0</v>
      </c>
      <c r="R251" s="78">
        <f>'2008'!J251</f>
        <v>0</v>
      </c>
      <c r="S251" s="75">
        <f>'2009'!Q251</f>
        <v>0</v>
      </c>
      <c r="T251" s="75">
        <f>'2010'!Q251</f>
        <v>0</v>
      </c>
      <c r="U251" s="75">
        <f>'2011'!Q251</f>
        <v>0</v>
      </c>
      <c r="V251" s="75">
        <f>'2012'!Q251</f>
        <v>0</v>
      </c>
      <c r="W251" s="75">
        <f>'2013'!Q251</f>
        <v>0</v>
      </c>
      <c r="X251" s="75">
        <f>'2014'!Q251</f>
        <v>0</v>
      </c>
      <c r="Y251" s="75">
        <f>'2015'!Q252</f>
        <v>0</v>
      </c>
      <c r="Z251" s="75">
        <f>'2016'!Q252</f>
        <v>0</v>
      </c>
      <c r="AA251" s="75">
        <f>'2017'!Q252</f>
        <v>0</v>
      </c>
      <c r="AB251" s="75">
        <f>'2018'!Q252</f>
        <v>0</v>
      </c>
      <c r="AC251" s="75">
        <f>'2019'!Q253</f>
        <v>0</v>
      </c>
      <c r="AD251" s="75">
        <f>'2020'!Q252</f>
        <v>0</v>
      </c>
      <c r="AE251" s="75">
        <f>'2021'!T252</f>
        <v>0</v>
      </c>
      <c r="AF251" s="75">
        <f>'2022'!T252</f>
        <v>0</v>
      </c>
      <c r="AG251" s="79">
        <f>'2023'!T252</f>
        <v>0</v>
      </c>
    </row>
    <row r="252" spans="1:33" x14ac:dyDescent="0.25">
      <c r="A252" s="24" t="s">
        <v>311</v>
      </c>
      <c r="B252" s="25" t="s">
        <v>49</v>
      </c>
      <c r="C252" s="75">
        <f>'1993'!J252</f>
        <v>0</v>
      </c>
      <c r="D252" s="75">
        <f>'1994'!J252</f>
        <v>0</v>
      </c>
      <c r="E252" s="75">
        <f>'1995'!J252</f>
        <v>0</v>
      </c>
      <c r="F252" s="77">
        <f>'1996'!J252</f>
        <v>0</v>
      </c>
      <c r="G252" s="77">
        <f>'1997'!J252</f>
        <v>0</v>
      </c>
      <c r="H252" s="75">
        <f>'1998'!J252</f>
        <v>0</v>
      </c>
      <c r="I252" s="75">
        <f>'1999'!J252</f>
        <v>0</v>
      </c>
      <c r="J252" s="75">
        <f>'2000'!J252</f>
        <v>0</v>
      </c>
      <c r="K252" s="78">
        <f>'2001'!J252</f>
        <v>0</v>
      </c>
      <c r="L252" s="78">
        <f>'2002'!J252</f>
        <v>0</v>
      </c>
      <c r="M252" s="78">
        <f>'2003'!J252</f>
        <v>0</v>
      </c>
      <c r="N252" s="78">
        <f>'2004'!J252</f>
        <v>0</v>
      </c>
      <c r="O252" s="78">
        <f>'2005'!J252</f>
        <v>17674</v>
      </c>
      <c r="P252" s="78">
        <f>'2006'!J252</f>
        <v>0</v>
      </c>
      <c r="Q252" s="78">
        <f>'2007'!J252</f>
        <v>0</v>
      </c>
      <c r="R252" s="78">
        <f>'2008'!J252</f>
        <v>0</v>
      </c>
      <c r="S252" s="75">
        <f>'2009'!Q252</f>
        <v>0</v>
      </c>
      <c r="T252" s="75">
        <f>'2010'!Q252</f>
        <v>0</v>
      </c>
      <c r="U252" s="75">
        <f>'2011'!Q252</f>
        <v>0</v>
      </c>
      <c r="V252" s="75">
        <f>'2012'!Q252</f>
        <v>0</v>
      </c>
      <c r="W252" s="75">
        <f>'2013'!Q252</f>
        <v>0</v>
      </c>
      <c r="X252" s="75">
        <f>'2014'!Q252</f>
        <v>35150</v>
      </c>
      <c r="Y252" s="75">
        <f>'2015'!Q253</f>
        <v>23524</v>
      </c>
      <c r="Z252" s="75">
        <f>'2016'!Q253</f>
        <v>27350</v>
      </c>
      <c r="AA252" s="75">
        <f>'2017'!Q253</f>
        <v>56480</v>
      </c>
      <c r="AB252" s="75">
        <f>'2018'!Q253</f>
        <v>117776</v>
      </c>
      <c r="AC252" s="75">
        <f>'2019'!Q254</f>
        <v>88566</v>
      </c>
      <c r="AD252" s="75">
        <f>'2020'!Q253</f>
        <v>0</v>
      </c>
      <c r="AE252" s="75">
        <f>'2021'!T253</f>
        <v>241735</v>
      </c>
      <c r="AF252" s="75">
        <f>'2022'!T253</f>
        <v>211444</v>
      </c>
      <c r="AG252" s="79">
        <f>'2023'!T253</f>
        <v>118967</v>
      </c>
    </row>
    <row r="253" spans="1:33" x14ac:dyDescent="0.25">
      <c r="A253" s="24" t="s">
        <v>3</v>
      </c>
      <c r="B253" s="25" t="s">
        <v>3</v>
      </c>
      <c r="C253" s="75">
        <f>'1993'!J253</f>
        <v>85583</v>
      </c>
      <c r="D253" s="75">
        <f>'1994'!J253</f>
        <v>79774</v>
      </c>
      <c r="E253" s="75">
        <f>'1995'!J253</f>
        <v>210496</v>
      </c>
      <c r="F253" s="77">
        <f>'1996'!J253</f>
        <v>0</v>
      </c>
      <c r="G253" s="77">
        <f>'1997'!J253</f>
        <v>0</v>
      </c>
      <c r="H253" s="75">
        <f>'1998'!J253</f>
        <v>0</v>
      </c>
      <c r="I253" s="75">
        <f>'1999'!J253</f>
        <v>0</v>
      </c>
      <c r="J253" s="75">
        <f>'2000'!J253</f>
        <v>0</v>
      </c>
      <c r="K253" s="78">
        <f>'2001'!J253</f>
        <v>0</v>
      </c>
      <c r="L253" s="78">
        <f>'2002'!J253</f>
        <v>0</v>
      </c>
      <c r="M253" s="78">
        <f>'2003'!J253</f>
        <v>0</v>
      </c>
      <c r="N253" s="78">
        <f>'2004'!J253</f>
        <v>0</v>
      </c>
      <c r="O253" s="78">
        <f>'2005'!J253</f>
        <v>0</v>
      </c>
      <c r="P253" s="78">
        <f>'2006'!J253</f>
        <v>0</v>
      </c>
      <c r="Q253" s="78">
        <f>'2007'!J253</f>
        <v>0</v>
      </c>
      <c r="R253" s="78">
        <f>'2008'!J253</f>
        <v>60994</v>
      </c>
      <c r="S253" s="75">
        <f>'2009'!Q253</f>
        <v>9149</v>
      </c>
      <c r="T253" s="75">
        <f>'2010'!Q253</f>
        <v>34212</v>
      </c>
      <c r="U253" s="75">
        <f>'2011'!Q253</f>
        <v>8920</v>
      </c>
      <c r="V253" s="75">
        <f>'2012'!Q253</f>
        <v>0</v>
      </c>
      <c r="W253" s="75">
        <f>'2013'!Q253</f>
        <v>0</v>
      </c>
      <c r="X253" s="75">
        <f>'2014'!Q253</f>
        <v>0</v>
      </c>
      <c r="Y253" s="75">
        <f>'2015'!Q254</f>
        <v>0</v>
      </c>
      <c r="Z253" s="75">
        <f>'2016'!Q254</f>
        <v>0</v>
      </c>
      <c r="AA253" s="75">
        <f>'2017'!Q254</f>
        <v>0</v>
      </c>
      <c r="AB253" s="75">
        <f>'2018'!Q254</f>
        <v>0</v>
      </c>
      <c r="AC253" s="75">
        <f>'2019'!Q255</f>
        <v>0</v>
      </c>
      <c r="AD253" s="75">
        <f>'2020'!Q254</f>
        <v>0</v>
      </c>
      <c r="AE253" s="75">
        <f>'2021'!T254</f>
        <v>0</v>
      </c>
      <c r="AF253" s="75">
        <f>'2022'!T254</f>
        <v>0</v>
      </c>
      <c r="AG253" s="79">
        <f>'2023'!T254</f>
        <v>0</v>
      </c>
    </row>
    <row r="254" spans="1:33" x14ac:dyDescent="0.25">
      <c r="A254" s="24" t="s">
        <v>312</v>
      </c>
      <c r="B254" s="25" t="s">
        <v>50</v>
      </c>
      <c r="C254" s="75">
        <f>'1993'!J254</f>
        <v>2769314</v>
      </c>
      <c r="D254" s="75">
        <f>'1994'!J254</f>
        <v>2288363</v>
      </c>
      <c r="E254" s="75">
        <f>'1995'!J254</f>
        <v>2094319</v>
      </c>
      <c r="F254" s="77">
        <f>'1996'!J254</f>
        <v>1225255</v>
      </c>
      <c r="G254" s="77">
        <f>'1997'!J254</f>
        <v>1395292</v>
      </c>
      <c r="H254" s="75">
        <f>'1998'!J254</f>
        <v>4668133</v>
      </c>
      <c r="I254" s="75">
        <f>'1999'!J254</f>
        <v>2575307</v>
      </c>
      <c r="J254" s="75">
        <f>'2000'!J254</f>
        <v>3397419</v>
      </c>
      <c r="K254" s="78">
        <f>'2001'!J254</f>
        <v>2808453</v>
      </c>
      <c r="L254" s="78">
        <f>'2002'!J254</f>
        <v>3496202</v>
      </c>
      <c r="M254" s="78">
        <f>'2003'!J254</f>
        <v>5085820</v>
      </c>
      <c r="N254" s="78">
        <f>'2004'!J254</f>
        <v>6955233</v>
      </c>
      <c r="O254" s="78">
        <f>'2005'!J254</f>
        <v>7777075</v>
      </c>
      <c r="P254" s="78">
        <f>'2006'!J254</f>
        <v>2180510</v>
      </c>
      <c r="Q254" s="78">
        <f>'2007'!J254</f>
        <v>8574094</v>
      </c>
      <c r="R254" s="78">
        <f>'2008'!J254</f>
        <v>3011200</v>
      </c>
      <c r="S254" s="75">
        <f>'2009'!Q254</f>
        <v>2279138</v>
      </c>
      <c r="T254" s="75">
        <f>'2010'!Q254</f>
        <v>2270520</v>
      </c>
      <c r="U254" s="75">
        <f>'2011'!Q254</f>
        <v>2166279</v>
      </c>
      <c r="V254" s="75">
        <f>'2012'!Q254</f>
        <v>4083231</v>
      </c>
      <c r="W254" s="75">
        <f>'2013'!Q254</f>
        <v>4538430</v>
      </c>
      <c r="X254" s="75">
        <f>'2014'!Q254</f>
        <v>4966115</v>
      </c>
      <c r="Y254" s="75">
        <f>'2015'!Q255</f>
        <v>5805975</v>
      </c>
      <c r="Z254" s="75">
        <f>'2016'!Q255</f>
        <v>6945912</v>
      </c>
      <c r="AA254" s="75">
        <f>'2017'!Q255</f>
        <v>9010193</v>
      </c>
      <c r="AB254" s="75">
        <f>'2018'!Q255</f>
        <v>5004867</v>
      </c>
      <c r="AC254" s="75">
        <f>'2019'!Q256</f>
        <v>10055698</v>
      </c>
      <c r="AD254" s="75">
        <f>'2020'!Q255</f>
        <v>11996103</v>
      </c>
      <c r="AE254" s="75">
        <f>'2021'!T255</f>
        <v>12290776</v>
      </c>
      <c r="AF254" s="75">
        <f>'2022'!T255</f>
        <v>33865359.730000004</v>
      </c>
      <c r="AG254" s="79">
        <f>'2023'!T255</f>
        <v>18869606</v>
      </c>
    </row>
    <row r="255" spans="1:33" x14ac:dyDescent="0.25">
      <c r="A255" s="24" t="s">
        <v>474</v>
      </c>
      <c r="B255" s="25" t="s">
        <v>50</v>
      </c>
      <c r="C255" s="75">
        <f>'1993'!J255</f>
        <v>0</v>
      </c>
      <c r="D255" s="75">
        <f>'1994'!J255</f>
        <v>0</v>
      </c>
      <c r="E255" s="75">
        <f>'1995'!J255</f>
        <v>0</v>
      </c>
      <c r="F255" s="75">
        <f>'1996'!J255</f>
        <v>0</v>
      </c>
      <c r="G255" s="77">
        <f>'1997'!J255</f>
        <v>0</v>
      </c>
      <c r="H255" s="75">
        <f>'1998'!J255</f>
        <v>0</v>
      </c>
      <c r="I255" s="75">
        <f>'1999'!J255</f>
        <v>0</v>
      </c>
      <c r="J255" s="75">
        <f>'2000'!J255</f>
        <v>0</v>
      </c>
      <c r="K255" s="78">
        <f>'2001'!J255</f>
        <v>0</v>
      </c>
      <c r="L255" s="78">
        <f>'2002'!J255</f>
        <v>0</v>
      </c>
      <c r="M255" s="78">
        <f>'2003'!J255</f>
        <v>0</v>
      </c>
      <c r="N255" s="78">
        <f>'2004'!J255</f>
        <v>0</v>
      </c>
      <c r="O255" s="78">
        <f>'2005'!J255</f>
        <v>0</v>
      </c>
      <c r="P255" s="78">
        <f>'2006'!J255</f>
        <v>0</v>
      </c>
      <c r="Q255" s="78">
        <f>'2007'!J255</f>
        <v>0</v>
      </c>
      <c r="R255" s="78">
        <f>'2008'!J255</f>
        <v>0</v>
      </c>
      <c r="S255" s="75">
        <f>'2009'!Q255</f>
        <v>0</v>
      </c>
      <c r="T255" s="75">
        <f>'2010'!Q255</f>
        <v>0</v>
      </c>
      <c r="U255" s="75">
        <f>'2011'!Q255</f>
        <v>0</v>
      </c>
      <c r="V255" s="75">
        <f>'2012'!Q255</f>
        <v>0</v>
      </c>
      <c r="W255" s="75">
        <f>'2013'!Q255</f>
        <v>0</v>
      </c>
      <c r="X255" s="75">
        <f>'2014'!Q255</f>
        <v>0</v>
      </c>
      <c r="Y255" s="75">
        <f>'2015'!Q256</f>
        <v>0</v>
      </c>
      <c r="Z255" s="75">
        <f>'2016'!Q256</f>
        <v>0</v>
      </c>
      <c r="AA255" s="75">
        <f>'2017'!Q256</f>
        <v>0</v>
      </c>
      <c r="AB255" s="75">
        <f>'2018'!Q256</f>
        <v>0</v>
      </c>
      <c r="AC255" s="75">
        <f>'2019'!Q257</f>
        <v>0</v>
      </c>
      <c r="AD255" s="75">
        <f>'2020'!Q256</f>
        <v>0</v>
      </c>
      <c r="AE255" s="75">
        <f>'2021'!T256</f>
        <v>0</v>
      </c>
      <c r="AF255" s="75">
        <f>'2022'!T256</f>
        <v>0</v>
      </c>
      <c r="AG255" s="79">
        <f>'2023'!T256</f>
        <v>0</v>
      </c>
    </row>
    <row r="256" spans="1:33" x14ac:dyDescent="0.25">
      <c r="A256" s="24" t="s">
        <v>313</v>
      </c>
      <c r="B256" s="25" t="s">
        <v>50</v>
      </c>
      <c r="C256" s="75">
        <f>'1993'!J256</f>
        <v>0</v>
      </c>
      <c r="D256" s="75">
        <f>'1994'!J256</f>
        <v>0</v>
      </c>
      <c r="E256" s="75">
        <f>'1995'!J256</f>
        <v>0</v>
      </c>
      <c r="F256" s="77">
        <f>'1996'!J256</f>
        <v>0</v>
      </c>
      <c r="G256" s="77">
        <f>'1997'!J256</f>
        <v>0</v>
      </c>
      <c r="H256" s="75">
        <f>'1998'!J256</f>
        <v>0</v>
      </c>
      <c r="I256" s="75">
        <f>'1999'!J256</f>
        <v>0</v>
      </c>
      <c r="J256" s="75">
        <f>'2000'!J256</f>
        <v>0</v>
      </c>
      <c r="K256" s="78">
        <f>'2001'!J256</f>
        <v>0</v>
      </c>
      <c r="L256" s="78">
        <f>'2002'!J256</f>
        <v>0</v>
      </c>
      <c r="M256" s="78">
        <f>'2003'!J256</f>
        <v>0</v>
      </c>
      <c r="N256" s="78">
        <f>'2004'!J256</f>
        <v>0</v>
      </c>
      <c r="O256" s="78">
        <f>'2005'!J256</f>
        <v>0</v>
      </c>
      <c r="P256" s="78">
        <f>'2006'!J256</f>
        <v>4455</v>
      </c>
      <c r="Q256" s="78">
        <f>'2007'!J256</f>
        <v>4290</v>
      </c>
      <c r="R256" s="78">
        <f>'2008'!J256</f>
        <v>8745</v>
      </c>
      <c r="S256" s="75">
        <f>'2009'!Q256</f>
        <v>12760</v>
      </c>
      <c r="T256" s="75">
        <f>'2010'!Q256</f>
        <v>24255</v>
      </c>
      <c r="U256" s="75">
        <f>'2011'!Q256</f>
        <v>34045</v>
      </c>
      <c r="V256" s="75">
        <f>'2012'!Q256</f>
        <v>7315</v>
      </c>
      <c r="W256" s="75">
        <f>'2013'!Q256</f>
        <v>29138</v>
      </c>
      <c r="X256" s="75">
        <f>'2014'!Q256</f>
        <v>4395</v>
      </c>
      <c r="Y256" s="75">
        <f>'2015'!Q257</f>
        <v>14075</v>
      </c>
      <c r="Z256" s="75">
        <f>'2016'!Q257</f>
        <v>11730</v>
      </c>
      <c r="AA256" s="75">
        <f>'2017'!Q257</f>
        <v>104390</v>
      </c>
      <c r="AB256" s="75">
        <f>'2018'!Q257</f>
        <v>31460</v>
      </c>
      <c r="AC256" s="75">
        <f>'2019'!Q258</f>
        <v>4290</v>
      </c>
      <c r="AD256" s="75">
        <f>'2020'!Q257</f>
        <v>1430</v>
      </c>
      <c r="AE256" s="75">
        <f>'2021'!T257</f>
        <v>4290</v>
      </c>
      <c r="AF256" s="75">
        <f>'2022'!T257</f>
        <v>2862</v>
      </c>
      <c r="AG256" s="79">
        <f>'2023'!T257</f>
        <v>5024</v>
      </c>
    </row>
    <row r="257" spans="1:33" x14ac:dyDescent="0.25">
      <c r="A257" s="24" t="s">
        <v>314</v>
      </c>
      <c r="B257" s="25" t="s">
        <v>50</v>
      </c>
      <c r="C257" s="75">
        <f>'1993'!J257</f>
        <v>0</v>
      </c>
      <c r="D257" s="75">
        <f>'1994'!J257</f>
        <v>0</v>
      </c>
      <c r="E257" s="75">
        <f>'1995'!J257</f>
        <v>0</v>
      </c>
      <c r="F257" s="77">
        <f>'1996'!J257</f>
        <v>0</v>
      </c>
      <c r="G257" s="77">
        <f>'1997'!J257</f>
        <v>0</v>
      </c>
      <c r="H257" s="75">
        <f>'1998'!J257</f>
        <v>0</v>
      </c>
      <c r="I257" s="75">
        <f>'1999'!J257</f>
        <v>0</v>
      </c>
      <c r="J257" s="75">
        <f>'2000'!J257</f>
        <v>0</v>
      </c>
      <c r="K257" s="78">
        <f>'2001'!J257</f>
        <v>0</v>
      </c>
      <c r="L257" s="78">
        <f>'2002'!J257</f>
        <v>0</v>
      </c>
      <c r="M257" s="78">
        <f>'2003'!J257</f>
        <v>0</v>
      </c>
      <c r="N257" s="78">
        <f>'2004'!J257</f>
        <v>100000</v>
      </c>
      <c r="O257" s="78">
        <f>'2005'!J257</f>
        <v>3248</v>
      </c>
      <c r="P257" s="78">
        <f>'2006'!J257</f>
        <v>2940</v>
      </c>
      <c r="Q257" s="78">
        <f>'2007'!J257</f>
        <v>630</v>
      </c>
      <c r="R257" s="78">
        <f>'2008'!J257</f>
        <v>0</v>
      </c>
      <c r="S257" s="75">
        <f>'2009'!Q257</f>
        <v>0</v>
      </c>
      <c r="T257" s="75">
        <f>'2010'!Q257</f>
        <v>0</v>
      </c>
      <c r="U257" s="75">
        <f>'2011'!Q257</f>
        <v>0</v>
      </c>
      <c r="V257" s="75">
        <f>'2012'!Q257</f>
        <v>0</v>
      </c>
      <c r="W257" s="75">
        <f>'2013'!Q257</f>
        <v>0</v>
      </c>
      <c r="X257" s="75">
        <f>'2014'!Q257</f>
        <v>0</v>
      </c>
      <c r="Y257" s="75">
        <f>'2015'!Q258</f>
        <v>0</v>
      </c>
      <c r="Z257" s="75">
        <f>'2016'!Q258</f>
        <v>7210</v>
      </c>
      <c r="AA257" s="75">
        <f>'2017'!Q258</f>
        <v>0</v>
      </c>
      <c r="AB257" s="75">
        <f>'2018'!Q258</f>
        <v>0</v>
      </c>
      <c r="AC257" s="75">
        <f>'2019'!Q259</f>
        <v>0</v>
      </c>
      <c r="AD257" s="75">
        <f>'2020'!Q258</f>
        <v>0</v>
      </c>
      <c r="AE257" s="75">
        <f>'2021'!T258</f>
        <v>0</v>
      </c>
      <c r="AF257" s="75">
        <f>'2022'!T258</f>
        <v>0</v>
      </c>
      <c r="AG257" s="79">
        <f>'2023'!T258</f>
        <v>0</v>
      </c>
    </row>
    <row r="258" spans="1:33" x14ac:dyDescent="0.25">
      <c r="A258" s="24" t="s">
        <v>315</v>
      </c>
      <c r="B258" s="25" t="s">
        <v>50</v>
      </c>
      <c r="C258" s="75">
        <f>'1993'!J258</f>
        <v>0</v>
      </c>
      <c r="D258" s="75">
        <f>'1994'!J258</f>
        <v>0</v>
      </c>
      <c r="E258" s="75">
        <f>'1995'!J258</f>
        <v>0</v>
      </c>
      <c r="F258" s="77">
        <f>'1996'!J258</f>
        <v>5451</v>
      </c>
      <c r="G258" s="77">
        <f>'1997'!J258</f>
        <v>200871</v>
      </c>
      <c r="H258" s="75">
        <f>'1998'!J258</f>
        <v>0</v>
      </c>
      <c r="I258" s="75">
        <f>'1999'!J258</f>
        <v>21883</v>
      </c>
      <c r="J258" s="75">
        <f>'2000'!J258</f>
        <v>8935</v>
      </c>
      <c r="K258" s="78">
        <f>'2001'!J258</f>
        <v>37779</v>
      </c>
      <c r="L258" s="78">
        <f>'2002'!J258</f>
        <v>288826</v>
      </c>
      <c r="M258" s="78">
        <f>'2003'!J258</f>
        <v>148559</v>
      </c>
      <c r="N258" s="78">
        <f>'2004'!J258</f>
        <v>5154</v>
      </c>
      <c r="O258" s="78">
        <f>'2005'!J258</f>
        <v>0</v>
      </c>
      <c r="P258" s="78">
        <f>'2006'!J258</f>
        <v>335936</v>
      </c>
      <c r="Q258" s="78">
        <f>'2007'!J258</f>
        <v>159128</v>
      </c>
      <c r="R258" s="78">
        <f>'2008'!J258</f>
        <v>105757</v>
      </c>
      <c r="S258" s="75">
        <f>'2009'!Q258</f>
        <v>11340</v>
      </c>
      <c r="T258" s="75">
        <f>'2010'!Q258</f>
        <v>24762</v>
      </c>
      <c r="U258" s="75">
        <f>'2011'!Q258</f>
        <v>49243</v>
      </c>
      <c r="V258" s="75">
        <f>'2012'!Q258</f>
        <v>7429</v>
      </c>
      <c r="W258" s="75">
        <f>'2013'!Q258</f>
        <v>0</v>
      </c>
      <c r="X258" s="75">
        <f>'2014'!Q258</f>
        <v>8774</v>
      </c>
      <c r="Y258" s="75">
        <f>'2015'!Q259</f>
        <v>0</v>
      </c>
      <c r="Z258" s="75">
        <f>'2016'!Q259</f>
        <v>2675</v>
      </c>
      <c r="AA258" s="75">
        <f>'2017'!Q259</f>
        <v>0</v>
      </c>
      <c r="AB258" s="75">
        <f>'2018'!Q259</f>
        <v>8219</v>
      </c>
      <c r="AC258" s="75">
        <f>'2019'!Q260</f>
        <v>0</v>
      </c>
      <c r="AD258" s="75">
        <f>'2020'!Q259</f>
        <v>41474</v>
      </c>
      <c r="AE258" s="75">
        <f>'2021'!T259</f>
        <v>5479</v>
      </c>
      <c r="AF258" s="75">
        <f>'2022'!T259</f>
        <v>2532</v>
      </c>
      <c r="AG258" s="79">
        <f>'2023'!T259</f>
        <v>7772</v>
      </c>
    </row>
    <row r="259" spans="1:33" x14ac:dyDescent="0.25">
      <c r="A259" s="24" t="s">
        <v>316</v>
      </c>
      <c r="B259" s="25" t="s">
        <v>50</v>
      </c>
      <c r="C259" s="75">
        <f>'1993'!J259</f>
        <v>0</v>
      </c>
      <c r="D259" s="75">
        <f>'1994'!J259</f>
        <v>0</v>
      </c>
      <c r="E259" s="75">
        <f>'1995'!J259</f>
        <v>0</v>
      </c>
      <c r="F259" s="77">
        <f>'1996'!J259</f>
        <v>0</v>
      </c>
      <c r="G259" s="77">
        <f>'1997'!J259</f>
        <v>0</v>
      </c>
      <c r="H259" s="75">
        <f>'1998'!J259</f>
        <v>0</v>
      </c>
      <c r="I259" s="75">
        <f>'1999'!J259</f>
        <v>0</v>
      </c>
      <c r="J259" s="75">
        <f>'2000'!J259</f>
        <v>0</v>
      </c>
      <c r="K259" s="78">
        <f>'2001'!J259</f>
        <v>0</v>
      </c>
      <c r="L259" s="78">
        <f>'2002'!J259</f>
        <v>0</v>
      </c>
      <c r="M259" s="78">
        <f>'2003'!J259</f>
        <v>0</v>
      </c>
      <c r="N259" s="78">
        <f>'2004'!J259</f>
        <v>0</v>
      </c>
      <c r="O259" s="78">
        <f>'2005'!J259</f>
        <v>0</v>
      </c>
      <c r="P259" s="78">
        <f>'2006'!J259</f>
        <v>0</v>
      </c>
      <c r="Q259" s="78">
        <f>'2007'!J259</f>
        <v>0</v>
      </c>
      <c r="R259" s="78">
        <f>'2008'!J259</f>
        <v>0</v>
      </c>
      <c r="S259" s="75">
        <f>'2009'!Q259</f>
        <v>0</v>
      </c>
      <c r="T259" s="75">
        <f>'2010'!Q259</f>
        <v>0</v>
      </c>
      <c r="U259" s="75">
        <f>'2011'!Q259</f>
        <v>0</v>
      </c>
      <c r="V259" s="75">
        <f>'2012'!Q259</f>
        <v>0</v>
      </c>
      <c r="W259" s="75">
        <f>'2013'!Q259</f>
        <v>0</v>
      </c>
      <c r="X259" s="75">
        <f>'2014'!Q259</f>
        <v>0</v>
      </c>
      <c r="Y259" s="75">
        <f>'2015'!Q260</f>
        <v>0</v>
      </c>
      <c r="Z259" s="75">
        <f>'2016'!Q260</f>
        <v>0</v>
      </c>
      <c r="AA259" s="75">
        <f>'2017'!Q260</f>
        <v>0</v>
      </c>
      <c r="AB259" s="75">
        <f>'2018'!Q260</f>
        <v>0</v>
      </c>
      <c r="AC259" s="75">
        <f>'2019'!Q261</f>
        <v>0</v>
      </c>
      <c r="AD259" s="75">
        <f>'2020'!Q260</f>
        <v>0</v>
      </c>
      <c r="AE259" s="75">
        <f>'2021'!T260</f>
        <v>0</v>
      </c>
      <c r="AF259" s="75">
        <f>'2022'!T260</f>
        <v>0</v>
      </c>
      <c r="AG259" s="79">
        <f>'2023'!T260</f>
        <v>0</v>
      </c>
    </row>
    <row r="260" spans="1:33" x14ac:dyDescent="0.25">
      <c r="A260" s="24" t="s">
        <v>317</v>
      </c>
      <c r="B260" s="25" t="s">
        <v>50</v>
      </c>
      <c r="C260" s="75">
        <f>'1993'!J260</f>
        <v>145045</v>
      </c>
      <c r="D260" s="75">
        <f>'1994'!J260</f>
        <v>151571</v>
      </c>
      <c r="E260" s="75">
        <f>'1995'!J260</f>
        <v>115543</v>
      </c>
      <c r="F260" s="75">
        <f>'1996'!J260</f>
        <v>172357</v>
      </c>
      <c r="G260" s="77">
        <f>'1997'!J260</f>
        <v>517978</v>
      </c>
      <c r="H260" s="75">
        <f>'1998'!J260</f>
        <v>523275</v>
      </c>
      <c r="I260" s="75">
        <f>'1999'!J260</f>
        <v>0</v>
      </c>
      <c r="J260" s="75">
        <f>'2000'!J260</f>
        <v>629364</v>
      </c>
      <c r="K260" s="78">
        <f>'2001'!J260</f>
        <v>126823</v>
      </c>
      <c r="L260" s="78">
        <f>'2002'!J260</f>
        <v>310553</v>
      </c>
      <c r="M260" s="78">
        <f>'2003'!J260</f>
        <v>19207</v>
      </c>
      <c r="N260" s="78">
        <f>'2004'!J260</f>
        <v>604809</v>
      </c>
      <c r="O260" s="78">
        <f>'2005'!J260</f>
        <v>1307800</v>
      </c>
      <c r="P260" s="78">
        <f>'2006'!J260</f>
        <v>1012404</v>
      </c>
      <c r="Q260" s="78">
        <f>'2007'!J260</f>
        <v>109022</v>
      </c>
      <c r="R260" s="78">
        <f>'2008'!J260</f>
        <v>775816</v>
      </c>
      <c r="S260" s="75">
        <f>'2009'!Q260</f>
        <v>504438</v>
      </c>
      <c r="T260" s="75">
        <f>'2010'!Q260</f>
        <v>6895</v>
      </c>
      <c r="U260" s="75">
        <f>'2011'!Q260</f>
        <v>159</v>
      </c>
      <c r="V260" s="75">
        <f>'2012'!Q260</f>
        <v>2668</v>
      </c>
      <c r="W260" s="75">
        <f>'2013'!Q260</f>
        <v>200600</v>
      </c>
      <c r="X260" s="75">
        <f>'2014'!Q260</f>
        <v>504331</v>
      </c>
      <c r="Y260" s="75">
        <f>'2015'!Q261</f>
        <v>65713</v>
      </c>
      <c r="Z260" s="75">
        <f>'2016'!Q261</f>
        <v>2212167</v>
      </c>
      <c r="AA260" s="75">
        <f>'2017'!Q261</f>
        <v>510779</v>
      </c>
      <c r="AB260" s="75">
        <f>'2018'!Q261</f>
        <v>1957040</v>
      </c>
      <c r="AC260" s="75">
        <f>'2019'!Q262</f>
        <v>20706</v>
      </c>
      <c r="AD260" s="75">
        <f>'2020'!Q261</f>
        <v>2358491</v>
      </c>
      <c r="AE260" s="75">
        <f>'2021'!T261</f>
        <v>731521</v>
      </c>
      <c r="AF260" s="75">
        <f>'2022'!T261</f>
        <v>1088170</v>
      </c>
      <c r="AG260" s="79">
        <f>'2023'!T261</f>
        <v>106297</v>
      </c>
    </row>
    <row r="261" spans="1:33" x14ac:dyDescent="0.25">
      <c r="A261" s="24" t="s">
        <v>318</v>
      </c>
      <c r="B261" s="25" t="s">
        <v>50</v>
      </c>
      <c r="C261" s="75">
        <f>'1993'!J261</f>
        <v>0</v>
      </c>
      <c r="D261" s="75">
        <f>'1994'!J261</f>
        <v>10846</v>
      </c>
      <c r="E261" s="75">
        <f>'1995'!J261</f>
        <v>0</v>
      </c>
      <c r="F261" s="77">
        <f>'1996'!J261</f>
        <v>22018</v>
      </c>
      <c r="G261" s="77">
        <f>'1997'!J261</f>
        <v>0</v>
      </c>
      <c r="H261" s="75">
        <f>'1998'!J261</f>
        <v>0</v>
      </c>
      <c r="I261" s="75">
        <f>'1999'!J261</f>
        <v>59741</v>
      </c>
      <c r="J261" s="75">
        <f>'2000'!J261</f>
        <v>201575</v>
      </c>
      <c r="K261" s="78">
        <f>'2001'!J261</f>
        <v>388641</v>
      </c>
      <c r="L261" s="78">
        <f>'2002'!J261</f>
        <v>285730</v>
      </c>
      <c r="M261" s="78">
        <f>'2003'!J261</f>
        <v>526163</v>
      </c>
      <c r="N261" s="78">
        <f>'2004'!J261</f>
        <v>305095</v>
      </c>
      <c r="O261" s="78">
        <f>'2005'!J261</f>
        <v>271201</v>
      </c>
      <c r="P261" s="78">
        <f>'2006'!J261</f>
        <v>0</v>
      </c>
      <c r="Q261" s="78">
        <f>'2007'!J261</f>
        <v>203786</v>
      </c>
      <c r="R261" s="78">
        <f>'2008'!J261</f>
        <v>23356</v>
      </c>
      <c r="S261" s="75">
        <f>'2009'!Q261</f>
        <v>14296</v>
      </c>
      <c r="T261" s="75">
        <f>'2010'!Q261</f>
        <v>3235</v>
      </c>
      <c r="U261" s="75">
        <f>'2011'!Q261</f>
        <v>22427</v>
      </c>
      <c r="V261" s="75">
        <f>'2012'!Q261</f>
        <v>0</v>
      </c>
      <c r="W261" s="75">
        <f>'2013'!Q261</f>
        <v>3235</v>
      </c>
      <c r="X261" s="75">
        <f>'2014'!Q261</f>
        <v>26625</v>
      </c>
      <c r="Y261" s="75">
        <f>'2015'!Q262</f>
        <v>22819</v>
      </c>
      <c r="Z261" s="75">
        <f>'2016'!Q262</f>
        <v>37237</v>
      </c>
      <c r="AA261" s="75">
        <f>'2017'!Q262</f>
        <v>453587</v>
      </c>
      <c r="AB261" s="75">
        <f>'2018'!Q262</f>
        <v>1415205</v>
      </c>
      <c r="AC261" s="75">
        <f>'2019'!Q263</f>
        <v>1388697</v>
      </c>
      <c r="AD261" s="75">
        <f>'2020'!Q262</f>
        <v>2528810</v>
      </c>
      <c r="AE261" s="75">
        <f>'2021'!T262</f>
        <v>844985</v>
      </c>
      <c r="AF261" s="75">
        <f>'2022'!T262</f>
        <v>1631206</v>
      </c>
      <c r="AG261" s="79">
        <f>'2023'!T262</f>
        <v>643300</v>
      </c>
    </row>
    <row r="262" spans="1:33" x14ac:dyDescent="0.25">
      <c r="A262" s="24" t="s">
        <v>319</v>
      </c>
      <c r="B262" s="25" t="s">
        <v>50</v>
      </c>
      <c r="C262" s="75">
        <f>'1993'!J262</f>
        <v>1125612</v>
      </c>
      <c r="D262" s="75">
        <f>'1994'!J262</f>
        <v>1188197</v>
      </c>
      <c r="E262" s="75">
        <f>'1995'!J262</f>
        <v>5633856</v>
      </c>
      <c r="F262" s="77">
        <f>'1996'!J262</f>
        <v>1294764</v>
      </c>
      <c r="G262" s="77">
        <f>'1997'!J262</f>
        <v>2167877</v>
      </c>
      <c r="H262" s="75">
        <f>'1998'!J262</f>
        <v>1389678</v>
      </c>
      <c r="I262" s="75">
        <f>'1999'!J262</f>
        <v>1453242</v>
      </c>
      <c r="J262" s="75">
        <f>'2000'!J262</f>
        <v>1363975</v>
      </c>
      <c r="K262" s="78">
        <f>'2001'!J262</f>
        <v>2476804</v>
      </c>
      <c r="L262" s="78">
        <f>'2002'!J262</f>
        <v>1285441</v>
      </c>
      <c r="M262" s="78">
        <f>'2003'!J262</f>
        <v>1509995</v>
      </c>
      <c r="N262" s="78">
        <f>'2004'!J262</f>
        <v>2540334</v>
      </c>
      <c r="O262" s="78">
        <f>'2005'!J262</f>
        <v>2897771</v>
      </c>
      <c r="P262" s="78">
        <f>'2006'!J262</f>
        <v>4447191</v>
      </c>
      <c r="Q262" s="78">
        <f>'2007'!J262</f>
        <v>2493166</v>
      </c>
      <c r="R262" s="78">
        <f>'2008'!J262</f>
        <v>2368438</v>
      </c>
      <c r="S262" s="75">
        <f>'2009'!Q262</f>
        <v>1194481</v>
      </c>
      <c r="T262" s="75">
        <f>'2010'!Q262</f>
        <v>1870032</v>
      </c>
      <c r="U262" s="75">
        <f>'2011'!Q262</f>
        <v>1376851</v>
      </c>
      <c r="V262" s="75">
        <f>'2012'!Q262</f>
        <v>966704</v>
      </c>
      <c r="W262" s="75">
        <f>'2013'!Q262</f>
        <v>2207366</v>
      </c>
      <c r="X262" s="75">
        <f>'2014'!Q262</f>
        <v>2018490</v>
      </c>
      <c r="Y262" s="75">
        <f>'2015'!Q263</f>
        <v>3867474</v>
      </c>
      <c r="Z262" s="75">
        <f>'2016'!Q263</f>
        <v>5364308</v>
      </c>
      <c r="AA262" s="75">
        <f>'2017'!Q263</f>
        <v>3741581</v>
      </c>
      <c r="AB262" s="75">
        <f>'2018'!Q263</f>
        <v>4213555</v>
      </c>
      <c r="AC262" s="75">
        <f>'2019'!Q264</f>
        <v>3541597</v>
      </c>
      <c r="AD262" s="75">
        <f>'2020'!Q263</f>
        <v>3861142</v>
      </c>
      <c r="AE262" s="75">
        <f>'2021'!T263</f>
        <v>4528004</v>
      </c>
      <c r="AF262" s="75">
        <f>'2022'!T263</f>
        <v>3754159</v>
      </c>
      <c r="AG262" s="79">
        <f>'2023'!T263</f>
        <v>2648879</v>
      </c>
    </row>
    <row r="263" spans="1:33" x14ac:dyDescent="0.25">
      <c r="A263" s="24" t="s">
        <v>475</v>
      </c>
      <c r="B263" s="25" t="s">
        <v>50</v>
      </c>
      <c r="C263" s="75">
        <f>'1993'!J263</f>
        <v>9466768</v>
      </c>
      <c r="D263" s="75">
        <f>'1994'!J263</f>
        <v>9153378</v>
      </c>
      <c r="E263" s="75">
        <f>'1995'!J263</f>
        <v>9294596</v>
      </c>
      <c r="F263" s="77">
        <f>'1996'!J263</f>
        <v>10784373</v>
      </c>
      <c r="G263" s="77">
        <f>'1997'!J263</f>
        <v>18412469</v>
      </c>
      <c r="H263" s="75">
        <f>'1998'!J263</f>
        <v>16623201</v>
      </c>
      <c r="I263" s="75">
        <f>'1999'!J263</f>
        <v>30923828</v>
      </c>
      <c r="J263" s="75">
        <f>'2000'!J263</f>
        <v>16602214</v>
      </c>
      <c r="K263" s="78">
        <f>'2001'!J263</f>
        <v>15098602</v>
      </c>
      <c r="L263" s="78">
        <f>'2002'!J263</f>
        <v>13383499</v>
      </c>
      <c r="M263" s="78">
        <f>'2003'!J263</f>
        <v>13377462</v>
      </c>
      <c r="N263" s="78">
        <f>'2004'!J263</f>
        <v>16737022</v>
      </c>
      <c r="O263" s="78">
        <f>'2005'!J263</f>
        <v>19156931</v>
      </c>
      <c r="P263" s="78">
        <f>'2006'!J263</f>
        <v>18163797</v>
      </c>
      <c r="Q263" s="78">
        <f>'2007'!J263</f>
        <v>20551275</v>
      </c>
      <c r="R263" s="78">
        <f>'2008'!J263</f>
        <v>23102383</v>
      </c>
      <c r="S263" s="75">
        <f>'2009'!Q263</f>
        <v>11796832</v>
      </c>
      <c r="T263" s="75">
        <f>'2010'!Q263</f>
        <v>22405544</v>
      </c>
      <c r="U263" s="75">
        <f>'2011'!Q263</f>
        <v>12121199</v>
      </c>
      <c r="V263" s="75">
        <f>'2012'!Q263</f>
        <v>12003892</v>
      </c>
      <c r="W263" s="75">
        <f>'2013'!Q263</f>
        <v>9829784</v>
      </c>
      <c r="X263" s="75">
        <f>'2014'!Q263</f>
        <v>12040329</v>
      </c>
      <c r="Y263" s="75">
        <f>'2015'!Q264</f>
        <v>12855360</v>
      </c>
      <c r="Z263" s="75">
        <f>'2016'!Q264</f>
        <v>13397694</v>
      </c>
      <c r="AA263" s="75">
        <f>'2017'!Q264</f>
        <v>17854782</v>
      </c>
      <c r="AB263" s="75">
        <f>'2018'!Q264</f>
        <v>19253817</v>
      </c>
      <c r="AC263" s="75">
        <f>'2019'!Q265</f>
        <v>12707421</v>
      </c>
      <c r="AD263" s="75">
        <f>'2020'!Q264</f>
        <v>18300759</v>
      </c>
      <c r="AE263" s="75">
        <f>'2021'!T264</f>
        <v>22449603</v>
      </c>
      <c r="AF263" s="75">
        <f>'2022'!T264</f>
        <v>24976977</v>
      </c>
      <c r="AG263" s="79">
        <f>'2023'!T264</f>
        <v>20074971</v>
      </c>
    </row>
    <row r="264" spans="1:33" x14ac:dyDescent="0.25">
      <c r="A264" s="24" t="s">
        <v>320</v>
      </c>
      <c r="B264" s="25" t="s">
        <v>50</v>
      </c>
      <c r="C264" s="75">
        <f>'1993'!J264</f>
        <v>0</v>
      </c>
      <c r="D264" s="75">
        <f>'1994'!J264</f>
        <v>0</v>
      </c>
      <c r="E264" s="75">
        <f>'1995'!J264</f>
        <v>0</v>
      </c>
      <c r="F264" s="77">
        <f>'1996'!J264</f>
        <v>0</v>
      </c>
      <c r="G264" s="77">
        <f>'1997'!J264</f>
        <v>0</v>
      </c>
      <c r="H264" s="75">
        <f>'1998'!J264</f>
        <v>0</v>
      </c>
      <c r="I264" s="75">
        <f>'1999'!J264</f>
        <v>0</v>
      </c>
      <c r="J264" s="75">
        <f>'2000'!J264</f>
        <v>0</v>
      </c>
      <c r="K264" s="78">
        <f>'2001'!J264</f>
        <v>0</v>
      </c>
      <c r="L264" s="78">
        <f>'2002'!J264</f>
        <v>0</v>
      </c>
      <c r="M264" s="78">
        <f>'2003'!J264</f>
        <v>0</v>
      </c>
      <c r="N264" s="78">
        <f>'2004'!J264</f>
        <v>0</v>
      </c>
      <c r="O264" s="78">
        <f>'2005'!J264</f>
        <v>0</v>
      </c>
      <c r="P264" s="78">
        <f>'2006'!J264</f>
        <v>0</v>
      </c>
      <c r="Q264" s="78">
        <f>'2007'!J264</f>
        <v>0</v>
      </c>
      <c r="R264" s="78">
        <f>'2008'!J264</f>
        <v>0</v>
      </c>
      <c r="S264" s="75">
        <f>'2009'!Q264</f>
        <v>0</v>
      </c>
      <c r="T264" s="75">
        <f>'2010'!Q264</f>
        <v>0</v>
      </c>
      <c r="U264" s="75">
        <f>'2011'!Q264</f>
        <v>0</v>
      </c>
      <c r="V264" s="75">
        <f>'2012'!Q264</f>
        <v>0</v>
      </c>
      <c r="W264" s="75">
        <f>'2013'!Q264</f>
        <v>0</v>
      </c>
      <c r="X264" s="75">
        <f>'2014'!Q264</f>
        <v>0</v>
      </c>
      <c r="Y264" s="75">
        <f>'2015'!Q265</f>
        <v>0</v>
      </c>
      <c r="Z264" s="75">
        <f>'2016'!Q265</f>
        <v>225000</v>
      </c>
      <c r="AA264" s="75">
        <f>'2017'!Q265</f>
        <v>40000</v>
      </c>
      <c r="AB264" s="75">
        <f>'2018'!Q265</f>
        <v>0</v>
      </c>
      <c r="AC264" s="75">
        <f>'2019'!Q266</f>
        <v>0</v>
      </c>
      <c r="AD264" s="75">
        <f>'2020'!Q265</f>
        <v>20000</v>
      </c>
      <c r="AE264" s="75">
        <f>'2021'!T265</f>
        <v>0</v>
      </c>
      <c r="AF264" s="75">
        <f>'2022'!T265</f>
        <v>0</v>
      </c>
      <c r="AG264" s="79">
        <f>'2023'!T265</f>
        <v>0</v>
      </c>
    </row>
    <row r="265" spans="1:33" x14ac:dyDescent="0.25">
      <c r="A265" s="24" t="s">
        <v>321</v>
      </c>
      <c r="B265" s="25" t="s">
        <v>50</v>
      </c>
      <c r="C265" s="75">
        <f>'1993'!J265</f>
        <v>361563</v>
      </c>
      <c r="D265" s="75">
        <f>'1994'!J265</f>
        <v>276626</v>
      </c>
      <c r="E265" s="75">
        <f>'1995'!J265</f>
        <v>655478</v>
      </c>
      <c r="F265" s="77">
        <f>'1996'!J265</f>
        <v>1112142</v>
      </c>
      <c r="G265" s="77">
        <f>'1997'!J265</f>
        <v>1066368</v>
      </c>
      <c r="H265" s="75">
        <f>'1998'!J265</f>
        <v>1263555</v>
      </c>
      <c r="I265" s="75">
        <f>'1999'!J265</f>
        <v>1457279</v>
      </c>
      <c r="J265" s="75">
        <f>'2000'!J265</f>
        <v>4530160</v>
      </c>
      <c r="K265" s="78">
        <f>'2001'!J265</f>
        <v>5217577</v>
      </c>
      <c r="L265" s="78">
        <f>'2002'!J265</f>
        <v>6016883</v>
      </c>
      <c r="M265" s="78">
        <f>'2003'!J265</f>
        <v>8019733</v>
      </c>
      <c r="N265" s="78">
        <f>'2004'!J265</f>
        <v>9004965</v>
      </c>
      <c r="O265" s="78">
        <f>'2005'!J265</f>
        <v>11607537</v>
      </c>
      <c r="P265" s="78">
        <f>'2006'!J265</f>
        <v>12292111</v>
      </c>
      <c r="Q265" s="78">
        <f>'2007'!J265</f>
        <v>17014833</v>
      </c>
      <c r="R265" s="78">
        <f>'2008'!J265</f>
        <v>4282040</v>
      </c>
      <c r="S265" s="75">
        <f>'2009'!Q265</f>
        <v>2449113</v>
      </c>
      <c r="T265" s="75">
        <f>'2010'!Q265</f>
        <v>2621086</v>
      </c>
      <c r="U265" s="75">
        <f>'2011'!Q265</f>
        <v>2206613</v>
      </c>
      <c r="V265" s="75">
        <f>'2012'!Q265</f>
        <v>2151844</v>
      </c>
      <c r="W265" s="75">
        <f>'2013'!Q265</f>
        <v>3807760</v>
      </c>
      <c r="X265" s="75">
        <f>'2014'!Q265</f>
        <v>4836921</v>
      </c>
      <c r="Y265" s="75">
        <f>'2015'!Q266</f>
        <v>6487461</v>
      </c>
      <c r="Z265" s="75">
        <f>'2016'!Q266</f>
        <v>4962169</v>
      </c>
      <c r="AA265" s="75">
        <f>'2017'!Q266</f>
        <v>5896876</v>
      </c>
      <c r="AB265" s="75">
        <f>'2018'!Q266</f>
        <v>6084082</v>
      </c>
      <c r="AC265" s="75">
        <f>'2019'!Q267</f>
        <v>4255372</v>
      </c>
      <c r="AD265" s="75">
        <f>'2020'!Q266</f>
        <v>4448658</v>
      </c>
      <c r="AE265" s="75">
        <f>'2021'!T266</f>
        <v>4179210</v>
      </c>
      <c r="AF265" s="75">
        <f>'2022'!T266</f>
        <v>3579190</v>
      </c>
      <c r="AG265" s="79">
        <f>'2023'!T266</f>
        <v>3962646</v>
      </c>
    </row>
    <row r="266" spans="1:33" x14ac:dyDescent="0.25">
      <c r="A266" s="24" t="s">
        <v>322</v>
      </c>
      <c r="B266" s="25" t="s">
        <v>50</v>
      </c>
      <c r="C266" s="75">
        <f>'1993'!J266</f>
        <v>0</v>
      </c>
      <c r="D266" s="75">
        <f>'1994'!J266</f>
        <v>0</v>
      </c>
      <c r="E266" s="75">
        <f>'1995'!J266</f>
        <v>0</v>
      </c>
      <c r="F266" s="77">
        <f>'1996'!J266</f>
        <v>0</v>
      </c>
      <c r="G266" s="77">
        <f>'1997'!J266</f>
        <v>0</v>
      </c>
      <c r="H266" s="75">
        <f>'1998'!J266</f>
        <v>0</v>
      </c>
      <c r="I266" s="75">
        <f>'1999'!J266</f>
        <v>0</v>
      </c>
      <c r="J266" s="75">
        <f>'2000'!J266</f>
        <v>0</v>
      </c>
      <c r="K266" s="78">
        <f>'2001'!J266</f>
        <v>0</v>
      </c>
      <c r="L266" s="78">
        <f>'2002'!J266</f>
        <v>0</v>
      </c>
      <c r="M266" s="78">
        <f>'2003'!J266</f>
        <v>0</v>
      </c>
      <c r="N266" s="78">
        <f>'2004'!J266</f>
        <v>56000</v>
      </c>
      <c r="O266" s="78">
        <f>'2005'!J266</f>
        <v>86000</v>
      </c>
      <c r="P266" s="78">
        <f>'2006'!J266</f>
        <v>110000</v>
      </c>
      <c r="Q266" s="78">
        <f>'2007'!J266</f>
        <v>34015</v>
      </c>
      <c r="R266" s="78">
        <f>'2008'!J266</f>
        <v>20000</v>
      </c>
      <c r="S266" s="75">
        <f>'2009'!Q266</f>
        <v>287976</v>
      </c>
      <c r="T266" s="75">
        <f>'2010'!Q266</f>
        <v>280060</v>
      </c>
      <c r="U266" s="75">
        <f>'2011'!Q266</f>
        <v>1223006</v>
      </c>
      <c r="V266" s="75">
        <f>'2012'!Q266</f>
        <v>463345</v>
      </c>
      <c r="W266" s="75">
        <f>'2013'!Q266</f>
        <v>890978</v>
      </c>
      <c r="X266" s="75">
        <f>'2014'!Q266</f>
        <v>1855219</v>
      </c>
      <c r="Y266" s="75">
        <f>'2015'!Q267</f>
        <v>375751</v>
      </c>
      <c r="Z266" s="75">
        <f>'2016'!Q267</f>
        <v>944855</v>
      </c>
      <c r="AA266" s="75">
        <f>'2017'!Q267</f>
        <v>2821952</v>
      </c>
      <c r="AB266" s="75">
        <f>'2018'!Q267</f>
        <v>5850105</v>
      </c>
      <c r="AC266" s="75">
        <f>'2019'!Q268</f>
        <v>1284930</v>
      </c>
      <c r="AD266" s="75">
        <f>'2020'!Q267</f>
        <v>2936227</v>
      </c>
      <c r="AE266" s="75">
        <f>'2021'!T267</f>
        <v>863911</v>
      </c>
      <c r="AF266" s="75">
        <f>'2022'!T267</f>
        <v>1017160</v>
      </c>
      <c r="AG266" s="79">
        <f>'2023'!T267</f>
        <v>1148228</v>
      </c>
    </row>
    <row r="267" spans="1:33" x14ac:dyDescent="0.25">
      <c r="A267" s="24" t="s">
        <v>476</v>
      </c>
      <c r="B267" s="25" t="s">
        <v>51</v>
      </c>
      <c r="C267" s="75">
        <f>'1993'!J267</f>
        <v>602274</v>
      </c>
      <c r="D267" s="75">
        <f>'1994'!J267</f>
        <v>512000</v>
      </c>
      <c r="E267" s="75">
        <f>'1995'!J267</f>
        <v>553000</v>
      </c>
      <c r="F267" s="77">
        <f>'1996'!J267</f>
        <v>552000</v>
      </c>
      <c r="G267" s="77">
        <f>'1997'!J267</f>
        <v>329000</v>
      </c>
      <c r="H267" s="75">
        <f>'1998'!J267</f>
        <v>798000</v>
      </c>
      <c r="I267" s="75">
        <f>'1999'!J267</f>
        <v>704000</v>
      </c>
      <c r="J267" s="75">
        <f>'2000'!J267</f>
        <v>821000</v>
      </c>
      <c r="K267" s="78">
        <f>'2001'!J267</f>
        <v>384000</v>
      </c>
      <c r="L267" s="78">
        <f>'2002'!J267</f>
        <v>818000</v>
      </c>
      <c r="M267" s="78">
        <f>'2003'!J267</f>
        <v>1575000</v>
      </c>
      <c r="N267" s="78">
        <f>'2004'!J267</f>
        <v>1081000</v>
      </c>
      <c r="O267" s="78">
        <f>'2005'!J267</f>
        <v>608000</v>
      </c>
      <c r="P267" s="78">
        <f>'2006'!J267</f>
        <v>20000</v>
      </c>
      <c r="Q267" s="78">
        <f>'2007'!J267</f>
        <v>2570152</v>
      </c>
      <c r="R267" s="78">
        <f>'2008'!J267</f>
        <v>855000</v>
      </c>
      <c r="S267" s="75">
        <f>'2009'!Q267</f>
        <v>159000</v>
      </c>
      <c r="T267" s="75">
        <f>'2010'!Q267</f>
        <v>0</v>
      </c>
      <c r="U267" s="75">
        <f>'2011'!Q267</f>
        <v>0</v>
      </c>
      <c r="V267" s="75">
        <f>'2012'!Q267</f>
        <v>1094000</v>
      </c>
      <c r="W267" s="75">
        <f>'2013'!Q267</f>
        <v>437000</v>
      </c>
      <c r="X267" s="75">
        <f>'2014'!Q267</f>
        <v>498000</v>
      </c>
      <c r="Y267" s="75">
        <f>'2015'!Q268</f>
        <v>2320000</v>
      </c>
      <c r="Z267" s="75">
        <f>'2016'!Q268</f>
        <v>980704</v>
      </c>
      <c r="AA267" s="75">
        <f>'2017'!Q268</f>
        <v>3046791</v>
      </c>
      <c r="AB267" s="75">
        <f>'2018'!Q268</f>
        <v>1856413</v>
      </c>
      <c r="AC267" s="75">
        <f>'2019'!Q269</f>
        <v>1501112</v>
      </c>
      <c r="AD267" s="75">
        <f>'2020'!Q268</f>
        <v>1712776</v>
      </c>
      <c r="AE267" s="75">
        <f>'2021'!T268</f>
        <v>1305134</v>
      </c>
      <c r="AF267" s="75">
        <f>'2022'!T268</f>
        <v>1128577</v>
      </c>
      <c r="AG267" s="79">
        <f>'2023'!T268</f>
        <v>4165951</v>
      </c>
    </row>
    <row r="268" spans="1:33" x14ac:dyDescent="0.25">
      <c r="A268" s="24" t="s">
        <v>515</v>
      </c>
      <c r="B268" s="25" t="s">
        <v>51</v>
      </c>
      <c r="C268" s="75">
        <f>'1993'!J268</f>
        <v>184490</v>
      </c>
      <c r="D268" s="75">
        <f>'1994'!J268</f>
        <v>218436</v>
      </c>
      <c r="E268" s="75">
        <f>'1995'!J268</f>
        <v>409363</v>
      </c>
      <c r="F268" s="77">
        <f>'1996'!J268</f>
        <v>166432</v>
      </c>
      <c r="G268" s="77">
        <f>'1997'!J268</f>
        <v>148819</v>
      </c>
      <c r="H268" s="75">
        <f>'1998'!J268</f>
        <v>237074</v>
      </c>
      <c r="I268" s="75">
        <f>'1999'!J268</f>
        <v>138587</v>
      </c>
      <c r="J268" s="75">
        <f>'2000'!J268</f>
        <v>335967</v>
      </c>
      <c r="K268" s="78">
        <f>'2001'!J268</f>
        <v>181567</v>
      </c>
      <c r="L268" s="78">
        <f>'2002'!J268</f>
        <v>513765</v>
      </c>
      <c r="M268" s="78">
        <f>'2003'!J268</f>
        <v>1061558</v>
      </c>
      <c r="N268" s="78">
        <f>'2004'!J268</f>
        <v>5443479</v>
      </c>
      <c r="O268" s="78">
        <f>'2005'!J268</f>
        <v>7931540</v>
      </c>
      <c r="P268" s="78">
        <f>'2006'!J268</f>
        <v>13189501</v>
      </c>
      <c r="Q268" s="78">
        <f>'2007'!J268</f>
        <v>9338584</v>
      </c>
      <c r="R268" s="78">
        <f>'2008'!J268</f>
        <v>5857398</v>
      </c>
      <c r="S268" s="75">
        <f>'2009'!Q268</f>
        <v>2155166</v>
      </c>
      <c r="T268" s="75">
        <f>'2010'!Q268</f>
        <v>3144977</v>
      </c>
      <c r="U268" s="75">
        <f>'2011'!Q268</f>
        <v>3333699</v>
      </c>
      <c r="V268" s="75">
        <f>'2012'!Q268</f>
        <v>2140271</v>
      </c>
      <c r="W268" s="75">
        <f>'2013'!Q268</f>
        <v>6524383</v>
      </c>
      <c r="X268" s="75">
        <f>'2014'!Q268</f>
        <v>5944734</v>
      </c>
      <c r="Y268" s="75">
        <f>'2015'!Q269</f>
        <v>7331964</v>
      </c>
      <c r="Z268" s="75">
        <f>'2016'!Q269</f>
        <v>12514282</v>
      </c>
      <c r="AA268" s="75">
        <f>'2017'!Q269</f>
        <v>13821477</v>
      </c>
      <c r="AB268" s="75">
        <f>'2018'!Q269</f>
        <v>17020364</v>
      </c>
      <c r="AC268" s="75">
        <f>'2019'!Q270</f>
        <v>22603460</v>
      </c>
      <c r="AD268" s="75">
        <f>'2020'!Q269</f>
        <v>25538207</v>
      </c>
      <c r="AE268" s="75">
        <f>'2021'!T269</f>
        <v>36088088</v>
      </c>
      <c r="AF268" s="75">
        <f>'2022'!T269</f>
        <v>31597182</v>
      </c>
      <c r="AG268" s="79">
        <f>'2023'!T269</f>
        <v>30833237</v>
      </c>
    </row>
    <row r="269" spans="1:33" x14ac:dyDescent="0.25">
      <c r="A269" s="24" t="s">
        <v>324</v>
      </c>
      <c r="B269" s="25" t="s">
        <v>4</v>
      </c>
      <c r="C269" s="75">
        <f>'1993'!J269</f>
        <v>0</v>
      </c>
      <c r="D269" s="75">
        <f>'1994'!J269</f>
        <v>0</v>
      </c>
      <c r="E269" s="75">
        <f>'1995'!J269</f>
        <v>0</v>
      </c>
      <c r="F269" s="77">
        <f>'1996'!J269</f>
        <v>0</v>
      </c>
      <c r="G269" s="77">
        <f>'1997'!J269</f>
        <v>0</v>
      </c>
      <c r="H269" s="75">
        <f>'1998'!J269</f>
        <v>0</v>
      </c>
      <c r="I269" s="75">
        <f>'1999'!J269</f>
        <v>0</v>
      </c>
      <c r="J269" s="75">
        <f>'2000'!J269</f>
        <v>0</v>
      </c>
      <c r="K269" s="78">
        <f>'2001'!J269</f>
        <v>0</v>
      </c>
      <c r="L269" s="78">
        <f>'2002'!J269</f>
        <v>0</v>
      </c>
      <c r="M269" s="78">
        <f>'2003'!J269</f>
        <v>0</v>
      </c>
      <c r="N269" s="78">
        <f>'2004'!J269</f>
        <v>0</v>
      </c>
      <c r="O269" s="78">
        <f>'2005'!J269</f>
        <v>0</v>
      </c>
      <c r="P269" s="78">
        <f>'2006'!J269</f>
        <v>0</v>
      </c>
      <c r="Q269" s="78">
        <f>'2007'!J269</f>
        <v>0</v>
      </c>
      <c r="R269" s="78">
        <f>'2008'!J269</f>
        <v>0</v>
      </c>
      <c r="S269" s="75">
        <f>'2009'!Q269</f>
        <v>0</v>
      </c>
      <c r="T269" s="75">
        <f>'2010'!Q269</f>
        <v>0</v>
      </c>
      <c r="U269" s="75">
        <f>'2011'!Q269</f>
        <v>0</v>
      </c>
      <c r="V269" s="75">
        <f>'2012'!Q269</f>
        <v>0</v>
      </c>
      <c r="W269" s="75">
        <f>'2013'!Q269</f>
        <v>0</v>
      </c>
      <c r="X269" s="75">
        <f>'2014'!Q269</f>
        <v>0</v>
      </c>
      <c r="Y269" s="75">
        <f>'2015'!Q270</f>
        <v>0</v>
      </c>
      <c r="Z269" s="75">
        <f>'2016'!Q270</f>
        <v>0</v>
      </c>
      <c r="AA269" s="75">
        <f>'2017'!Q270</f>
        <v>0</v>
      </c>
      <c r="AB269" s="75">
        <f>'2018'!Q270</f>
        <v>0</v>
      </c>
      <c r="AC269" s="75">
        <f>'2019'!Q271</f>
        <v>0</v>
      </c>
      <c r="AD269" s="75">
        <f>'2020'!Q270</f>
        <v>0</v>
      </c>
      <c r="AE269" s="75">
        <f>'2021'!T270</f>
        <v>0</v>
      </c>
      <c r="AF269" s="75">
        <f>'2022'!T270</f>
        <v>0</v>
      </c>
      <c r="AG269" s="79">
        <f>'2023'!T270</f>
        <v>0</v>
      </c>
    </row>
    <row r="270" spans="1:33" x14ac:dyDescent="0.25">
      <c r="A270" s="24" t="s">
        <v>325</v>
      </c>
      <c r="B270" s="25" t="s">
        <v>4</v>
      </c>
      <c r="C270" s="75">
        <f>'1993'!J270</f>
        <v>0</v>
      </c>
      <c r="D270" s="75">
        <f>'1994'!J270</f>
        <v>0</v>
      </c>
      <c r="E270" s="75">
        <f>'1995'!J270</f>
        <v>0</v>
      </c>
      <c r="F270" s="77">
        <f>'1996'!J270</f>
        <v>0</v>
      </c>
      <c r="G270" s="77">
        <f>'1997'!J270</f>
        <v>0</v>
      </c>
      <c r="H270" s="75">
        <f>'1998'!J270</f>
        <v>0</v>
      </c>
      <c r="I270" s="75">
        <f>'1999'!J270</f>
        <v>0</v>
      </c>
      <c r="J270" s="75">
        <f>'2000'!J270</f>
        <v>0</v>
      </c>
      <c r="K270" s="78">
        <f>'2001'!J270</f>
        <v>0</v>
      </c>
      <c r="L270" s="78">
        <f>'2002'!J270</f>
        <v>0</v>
      </c>
      <c r="M270" s="78">
        <f>'2003'!J270</f>
        <v>0</v>
      </c>
      <c r="N270" s="78">
        <f>'2004'!J270</f>
        <v>0</v>
      </c>
      <c r="O270" s="78">
        <f>'2005'!J270</f>
        <v>0</v>
      </c>
      <c r="P270" s="78">
        <f>'2006'!J270</f>
        <v>0</v>
      </c>
      <c r="Q270" s="78">
        <f>'2007'!J270</f>
        <v>0</v>
      </c>
      <c r="R270" s="78">
        <f>'2008'!J270</f>
        <v>0</v>
      </c>
      <c r="S270" s="75">
        <f>'2009'!Q270</f>
        <v>0</v>
      </c>
      <c r="T270" s="75">
        <f>'2010'!Q270</f>
        <v>0</v>
      </c>
      <c r="U270" s="75">
        <f>'2011'!Q270</f>
        <v>0</v>
      </c>
      <c r="V270" s="75">
        <f>'2012'!Q270</f>
        <v>0</v>
      </c>
      <c r="W270" s="75">
        <f>'2013'!Q270</f>
        <v>0</v>
      </c>
      <c r="X270" s="75">
        <f>'2014'!Q270</f>
        <v>0</v>
      </c>
      <c r="Y270" s="75">
        <f>'2015'!Q271</f>
        <v>0</v>
      </c>
      <c r="Z270" s="75">
        <f>'2016'!Q271</f>
        <v>0</v>
      </c>
      <c r="AA270" s="75">
        <f>'2017'!Q271</f>
        <v>0</v>
      </c>
      <c r="AB270" s="75">
        <f>'2018'!Q271</f>
        <v>0</v>
      </c>
      <c r="AC270" s="75">
        <f>'2019'!Q272</f>
        <v>0</v>
      </c>
      <c r="AD270" s="75">
        <f>'2020'!Q271</f>
        <v>0</v>
      </c>
      <c r="AE270" s="75">
        <f>'2021'!T271</f>
        <v>0</v>
      </c>
      <c r="AF270" s="75">
        <f>'2022'!T271</f>
        <v>0</v>
      </c>
      <c r="AG270" s="79">
        <f>'2023'!T271</f>
        <v>0</v>
      </c>
    </row>
    <row r="271" spans="1:33" x14ac:dyDescent="0.25">
      <c r="A271" s="24" t="s">
        <v>326</v>
      </c>
      <c r="B271" s="25" t="s">
        <v>4</v>
      </c>
      <c r="C271" s="75">
        <f>'1993'!J271</f>
        <v>0</v>
      </c>
      <c r="D271" s="75">
        <f>'1994'!J271</f>
        <v>0</v>
      </c>
      <c r="E271" s="75">
        <f>'1995'!J271</f>
        <v>0</v>
      </c>
      <c r="F271" s="77">
        <f>'1996'!J271</f>
        <v>0</v>
      </c>
      <c r="G271" s="77">
        <f>'1997'!J271</f>
        <v>0</v>
      </c>
      <c r="H271" s="75">
        <f>'1998'!J271</f>
        <v>0</v>
      </c>
      <c r="I271" s="75">
        <f>'1999'!J271</f>
        <v>3103090</v>
      </c>
      <c r="J271" s="75">
        <f>'2000'!J271</f>
        <v>0</v>
      </c>
      <c r="K271" s="78">
        <f>'2001'!J271</f>
        <v>0</v>
      </c>
      <c r="L271" s="78">
        <f>'2002'!J271</f>
        <v>4069067</v>
      </c>
      <c r="M271" s="78">
        <f>'2003'!J271</f>
        <v>590570</v>
      </c>
      <c r="N271" s="78">
        <f>'2004'!J271</f>
        <v>1891781</v>
      </c>
      <c r="O271" s="78">
        <f>'2005'!J271</f>
        <v>5290502</v>
      </c>
      <c r="P271" s="78">
        <f>'2006'!J271</f>
        <v>6353118</v>
      </c>
      <c r="Q271" s="78">
        <f>'2007'!J271</f>
        <v>2861442</v>
      </c>
      <c r="R271" s="78">
        <f>'2008'!J271</f>
        <v>0</v>
      </c>
      <c r="S271" s="75">
        <f>'2009'!Q271</f>
        <v>1404158</v>
      </c>
      <c r="T271" s="75">
        <f>'2010'!Q271</f>
        <v>4615618</v>
      </c>
      <c r="U271" s="75">
        <f>'2011'!Q271</f>
        <v>1147903</v>
      </c>
      <c r="V271" s="75">
        <f>'2012'!Q271</f>
        <v>5216398</v>
      </c>
      <c r="W271" s="75">
        <f>'2013'!Q271</f>
        <v>7817037</v>
      </c>
      <c r="X271" s="75">
        <f>'2014'!Q271</f>
        <v>653843</v>
      </c>
      <c r="Y271" s="75">
        <f>'2015'!Q272</f>
        <v>10717551</v>
      </c>
      <c r="Z271" s="75">
        <f>'2016'!Q272</f>
        <v>11163352</v>
      </c>
      <c r="AA271" s="75">
        <f>'2017'!Q272</f>
        <v>4441809</v>
      </c>
      <c r="AB271" s="75">
        <f>'2018'!Q272</f>
        <v>802063</v>
      </c>
      <c r="AC271" s="75">
        <f>'2019'!Q273</f>
        <v>4644936</v>
      </c>
      <c r="AD271" s="75">
        <f>'2020'!Q272</f>
        <v>0</v>
      </c>
      <c r="AE271" s="75">
        <f>'2021'!T272</f>
        <v>0</v>
      </c>
      <c r="AF271" s="75">
        <f>'2022'!T272</f>
        <v>0</v>
      </c>
      <c r="AG271" s="79">
        <f>'2023'!T272</f>
        <v>0</v>
      </c>
    </row>
    <row r="272" spans="1:33" x14ac:dyDescent="0.25">
      <c r="A272" s="24" t="s">
        <v>327</v>
      </c>
      <c r="B272" s="25" t="s">
        <v>4</v>
      </c>
      <c r="C272" s="75">
        <f>'1993'!J272</f>
        <v>109349</v>
      </c>
      <c r="D272" s="75">
        <f>'1994'!J272</f>
        <v>461445</v>
      </c>
      <c r="E272" s="75">
        <f>'1995'!J272</f>
        <v>495240</v>
      </c>
      <c r="F272" s="77">
        <f>'1996'!J272</f>
        <v>427677</v>
      </c>
      <c r="G272" s="77">
        <f>'1997'!J272</f>
        <v>0</v>
      </c>
      <c r="H272" s="75">
        <f>'1998'!J272</f>
        <v>0</v>
      </c>
      <c r="I272" s="75">
        <f>'1999'!J272</f>
        <v>0</v>
      </c>
      <c r="J272" s="75">
        <f>'2000'!J272</f>
        <v>0</v>
      </c>
      <c r="K272" s="78">
        <f>'2001'!J272</f>
        <v>0</v>
      </c>
      <c r="L272" s="78">
        <f>'2002'!J272</f>
        <v>0</v>
      </c>
      <c r="M272" s="78">
        <f>'2003'!J272</f>
        <v>0</v>
      </c>
      <c r="N272" s="78">
        <f>'2004'!J272</f>
        <v>0</v>
      </c>
      <c r="O272" s="78">
        <f>'2005'!J272</f>
        <v>1141276</v>
      </c>
      <c r="P272" s="78">
        <f>'2006'!J272</f>
        <v>388276</v>
      </c>
      <c r="Q272" s="78">
        <f>'2007'!J272</f>
        <v>0</v>
      </c>
      <c r="R272" s="78">
        <f>'2008'!J272</f>
        <v>0</v>
      </c>
      <c r="S272" s="75">
        <f>'2009'!Q272</f>
        <v>0</v>
      </c>
      <c r="T272" s="75">
        <f>'2010'!Q272</f>
        <v>0</v>
      </c>
      <c r="U272" s="75">
        <f>'2011'!Q272</f>
        <v>0</v>
      </c>
      <c r="V272" s="75">
        <f>'2012'!Q272</f>
        <v>0</v>
      </c>
      <c r="W272" s="75">
        <f>'2013'!Q272</f>
        <v>0</v>
      </c>
      <c r="X272" s="75">
        <f>'2014'!Q272</f>
        <v>0</v>
      </c>
      <c r="Y272" s="75">
        <f>'2015'!Q273</f>
        <v>0</v>
      </c>
      <c r="Z272" s="75">
        <f>'2016'!Q273</f>
        <v>0</v>
      </c>
      <c r="AA272" s="75">
        <f>'2017'!Q273</f>
        <v>0</v>
      </c>
      <c r="AB272" s="75">
        <f>'2018'!Q273</f>
        <v>0</v>
      </c>
      <c r="AC272" s="75">
        <f>'2019'!Q274</f>
        <v>0</v>
      </c>
      <c r="AD272" s="75">
        <f>'2020'!Q273</f>
        <v>0</v>
      </c>
      <c r="AE272" s="75">
        <f>'2021'!T273</f>
        <v>0</v>
      </c>
      <c r="AF272" s="75">
        <f>'2022'!T273</f>
        <v>107030</v>
      </c>
      <c r="AG272" s="79">
        <f>'2023'!T273</f>
        <v>578764</v>
      </c>
    </row>
    <row r="273" spans="1:33" x14ac:dyDescent="0.25">
      <c r="A273" s="24" t="s">
        <v>542</v>
      </c>
      <c r="B273" s="25" t="s">
        <v>4</v>
      </c>
      <c r="C273" s="75">
        <f>'1993'!J273</f>
        <v>0</v>
      </c>
      <c r="D273" s="75">
        <f>'1994'!J273</f>
        <v>0</v>
      </c>
      <c r="E273" s="75">
        <f>'1995'!J273</f>
        <v>0</v>
      </c>
      <c r="F273" s="77">
        <f>'1996'!J273</f>
        <v>0</v>
      </c>
      <c r="G273" s="77">
        <f>'1997'!J273</f>
        <v>0</v>
      </c>
      <c r="H273" s="75">
        <f>'1998'!J273</f>
        <v>0</v>
      </c>
      <c r="I273" s="75">
        <f>'1999'!J273</f>
        <v>0</v>
      </c>
      <c r="J273" s="75">
        <f>'2000'!J273</f>
        <v>0</v>
      </c>
      <c r="K273" s="78">
        <f>'2001'!J273</f>
        <v>0</v>
      </c>
      <c r="L273" s="78">
        <f>'2002'!J273</f>
        <v>0</v>
      </c>
      <c r="M273" s="78">
        <f>'2003'!J273</f>
        <v>0</v>
      </c>
      <c r="N273" s="78">
        <f>'2004'!J273</f>
        <v>0</v>
      </c>
      <c r="O273" s="78">
        <f>'2005'!J273</f>
        <v>0</v>
      </c>
      <c r="P273" s="78">
        <f>'2006'!J273</f>
        <v>0</v>
      </c>
      <c r="Q273" s="78">
        <f>'2007'!J273</f>
        <v>0</v>
      </c>
      <c r="R273" s="78">
        <f>'2008'!J273</f>
        <v>0</v>
      </c>
      <c r="S273" s="75">
        <f>'2009'!Q273</f>
        <v>0</v>
      </c>
      <c r="T273" s="75">
        <f>'2010'!Q273</f>
        <v>0</v>
      </c>
      <c r="U273" s="75">
        <f>'2011'!Q273</f>
        <v>210</v>
      </c>
      <c r="V273" s="75">
        <f>'2012'!Q273</f>
        <v>0</v>
      </c>
      <c r="W273" s="75">
        <f>'2013'!Q273</f>
        <v>0</v>
      </c>
      <c r="X273" s="75">
        <f>'2014'!Q273</f>
        <v>0</v>
      </c>
      <c r="Y273" s="75">
        <f>'2015'!Q274</f>
        <v>0</v>
      </c>
      <c r="Z273" s="75">
        <f>'2016'!Q274</f>
        <v>0</v>
      </c>
      <c r="AA273" s="75">
        <f>'2017'!Q274</f>
        <v>0</v>
      </c>
      <c r="AB273" s="75">
        <f>'2018'!Q274</f>
        <v>0</v>
      </c>
      <c r="AC273" s="75">
        <f>'2019'!Q275</f>
        <v>0</v>
      </c>
      <c r="AD273" s="75">
        <f>'2020'!Q274</f>
        <v>0</v>
      </c>
      <c r="AE273" s="75">
        <f>'2021'!T274</f>
        <v>0</v>
      </c>
      <c r="AF273" s="75">
        <f>'2022'!T274</f>
        <v>0</v>
      </c>
      <c r="AG273" s="79">
        <f>'2023'!T274</f>
        <v>0</v>
      </c>
    </row>
    <row r="274" spans="1:33" x14ac:dyDescent="0.25">
      <c r="A274" s="24" t="s">
        <v>328</v>
      </c>
      <c r="B274" s="25" t="s">
        <v>4</v>
      </c>
      <c r="C274" s="75">
        <f>'1993'!J274</f>
        <v>0</v>
      </c>
      <c r="D274" s="75">
        <f>'1994'!J274</f>
        <v>0</v>
      </c>
      <c r="E274" s="75">
        <f>'1995'!J274</f>
        <v>0</v>
      </c>
      <c r="F274" s="77">
        <f>'1996'!J274</f>
        <v>0</v>
      </c>
      <c r="G274" s="77">
        <f>'1997'!J274</f>
        <v>0</v>
      </c>
      <c r="H274" s="75">
        <f>'1998'!J274</f>
        <v>0</v>
      </c>
      <c r="I274" s="75">
        <f>'1999'!J274</f>
        <v>0</v>
      </c>
      <c r="J274" s="75">
        <f>'2000'!J274</f>
        <v>0</v>
      </c>
      <c r="K274" s="78">
        <f>'2001'!J274</f>
        <v>0</v>
      </c>
      <c r="L274" s="78">
        <f>'2002'!J274</f>
        <v>0</v>
      </c>
      <c r="M274" s="78">
        <f>'2003'!J274</f>
        <v>0</v>
      </c>
      <c r="N274" s="78">
        <f>'2004'!J274</f>
        <v>0</v>
      </c>
      <c r="O274" s="78">
        <f>'2005'!J274</f>
        <v>0</v>
      </c>
      <c r="P274" s="78">
        <f>'2006'!J274</f>
        <v>0</v>
      </c>
      <c r="Q274" s="78">
        <f>'2007'!J274</f>
        <v>0</v>
      </c>
      <c r="R274" s="78">
        <f>'2008'!J274</f>
        <v>0</v>
      </c>
      <c r="S274" s="75">
        <f>'2009'!Q274</f>
        <v>0</v>
      </c>
      <c r="T274" s="75">
        <f>'2010'!Q274</f>
        <v>0</v>
      </c>
      <c r="U274" s="75">
        <f>'2011'!Q274</f>
        <v>0</v>
      </c>
      <c r="V274" s="75">
        <f>'2012'!Q274</f>
        <v>0</v>
      </c>
      <c r="W274" s="75">
        <f>'2013'!Q274</f>
        <v>0</v>
      </c>
      <c r="X274" s="75">
        <f>'2014'!Q274</f>
        <v>0</v>
      </c>
      <c r="Y274" s="75">
        <f>'2015'!Q275</f>
        <v>0</v>
      </c>
      <c r="Z274" s="75">
        <f>'2016'!Q275</f>
        <v>0</v>
      </c>
      <c r="AA274" s="75">
        <f>'2017'!Q275</f>
        <v>0</v>
      </c>
      <c r="AB274" s="75">
        <f>'2018'!Q275</f>
        <v>0</v>
      </c>
      <c r="AC274" s="75">
        <f>'2019'!Q276</f>
        <v>0</v>
      </c>
      <c r="AD274" s="75">
        <f>'2020'!Q275</f>
        <v>0</v>
      </c>
      <c r="AE274" s="75">
        <f>'2021'!T275</f>
        <v>0</v>
      </c>
      <c r="AF274" s="75">
        <f>'2022'!T275</f>
        <v>0</v>
      </c>
      <c r="AG274" s="79">
        <f>'2023'!T275</f>
        <v>0</v>
      </c>
    </row>
    <row r="275" spans="1:33" x14ac:dyDescent="0.25">
      <c r="A275" s="24" t="s">
        <v>329</v>
      </c>
      <c r="B275" s="25" t="s">
        <v>4</v>
      </c>
      <c r="C275" s="75">
        <f>'1993'!J275</f>
        <v>0</v>
      </c>
      <c r="D275" s="75">
        <f>'1994'!J275</f>
        <v>0</v>
      </c>
      <c r="E275" s="75">
        <f>'1995'!J275</f>
        <v>0</v>
      </c>
      <c r="F275" s="77">
        <f>'1996'!J275</f>
        <v>0</v>
      </c>
      <c r="G275" s="77">
        <f>'1997'!J275</f>
        <v>0</v>
      </c>
      <c r="H275" s="75">
        <f>'1998'!J275</f>
        <v>201000</v>
      </c>
      <c r="I275" s="75">
        <f>'1999'!J275</f>
        <v>244000</v>
      </c>
      <c r="J275" s="75">
        <f>'2000'!J275</f>
        <v>170500</v>
      </c>
      <c r="K275" s="78">
        <f>'2001'!J275</f>
        <v>268500</v>
      </c>
      <c r="L275" s="78">
        <f>'2002'!J275</f>
        <v>307500</v>
      </c>
      <c r="M275" s="78">
        <f>'2003'!J275</f>
        <v>0</v>
      </c>
      <c r="N275" s="78">
        <f>'2004'!J275</f>
        <v>196500</v>
      </c>
      <c r="O275" s="78">
        <f>'2005'!J275</f>
        <v>0</v>
      </c>
      <c r="P275" s="78">
        <f>'2006'!J275</f>
        <v>143000</v>
      </c>
      <c r="Q275" s="78">
        <f>'2007'!J275</f>
        <v>114000</v>
      </c>
      <c r="R275" s="78">
        <f>'2008'!J275</f>
        <v>167823</v>
      </c>
      <c r="S275" s="75">
        <f>'2009'!Q275</f>
        <v>119500</v>
      </c>
      <c r="T275" s="75">
        <f>'2010'!Q275</f>
        <v>29631</v>
      </c>
      <c r="U275" s="75">
        <f>'2011'!Q275</f>
        <v>30500</v>
      </c>
      <c r="V275" s="75">
        <f>'2012'!Q275</f>
        <v>422500</v>
      </c>
      <c r="W275" s="75">
        <f>'2013'!Q275</f>
        <v>155000</v>
      </c>
      <c r="X275" s="75">
        <f>'2014'!Q275</f>
        <v>208800</v>
      </c>
      <c r="Y275" s="75">
        <f>'2015'!Q276</f>
        <v>189000</v>
      </c>
      <c r="Z275" s="75">
        <f>'2016'!Q276</f>
        <v>208000</v>
      </c>
      <c r="AA275" s="75">
        <f>'2017'!Q276</f>
        <v>150501</v>
      </c>
      <c r="AB275" s="75">
        <f>'2018'!Q276</f>
        <v>105000</v>
      </c>
      <c r="AC275" s="75">
        <f>'2019'!Q277</f>
        <v>131000</v>
      </c>
      <c r="AD275" s="75">
        <f>'2020'!Q276</f>
        <v>90500</v>
      </c>
      <c r="AE275" s="75">
        <f>'2021'!T276</f>
        <v>132500</v>
      </c>
      <c r="AF275" s="75">
        <f>'2022'!T276</f>
        <v>343000</v>
      </c>
      <c r="AG275" s="79">
        <f>'2023'!T276</f>
        <v>311082</v>
      </c>
    </row>
    <row r="276" spans="1:33" x14ac:dyDescent="0.25">
      <c r="A276" s="24" t="s">
        <v>330</v>
      </c>
      <c r="B276" s="25" t="s">
        <v>4</v>
      </c>
      <c r="C276" s="75">
        <f>'1993'!J276</f>
        <v>0</v>
      </c>
      <c r="D276" s="75">
        <f>'1994'!J276</f>
        <v>0</v>
      </c>
      <c r="E276" s="75">
        <f>'1995'!J276</f>
        <v>0</v>
      </c>
      <c r="F276" s="77">
        <f>'1996'!J276</f>
        <v>0</v>
      </c>
      <c r="G276" s="77">
        <f>'1997'!J276</f>
        <v>0</v>
      </c>
      <c r="H276" s="75">
        <f>'1998'!J276</f>
        <v>0</v>
      </c>
      <c r="I276" s="75">
        <f>'1999'!J276</f>
        <v>0</v>
      </c>
      <c r="J276" s="75">
        <f>'2000'!J276</f>
        <v>0</v>
      </c>
      <c r="K276" s="78">
        <f>'2001'!J276</f>
        <v>0</v>
      </c>
      <c r="L276" s="78">
        <f>'2002'!J276</f>
        <v>0</v>
      </c>
      <c r="M276" s="78">
        <f>'2003'!J276</f>
        <v>0</v>
      </c>
      <c r="N276" s="78">
        <f>'2004'!J276</f>
        <v>0</v>
      </c>
      <c r="O276" s="78">
        <f>'2005'!J276</f>
        <v>0</v>
      </c>
      <c r="P276" s="78">
        <f>'2006'!J276</f>
        <v>0</v>
      </c>
      <c r="Q276" s="78">
        <f>'2007'!J276</f>
        <v>0</v>
      </c>
      <c r="R276" s="78">
        <f>'2008'!J276</f>
        <v>0</v>
      </c>
      <c r="S276" s="75">
        <f>'2009'!Q276</f>
        <v>0</v>
      </c>
      <c r="T276" s="75">
        <f>'2010'!Q276</f>
        <v>0</v>
      </c>
      <c r="U276" s="75">
        <f>'2011'!Q276</f>
        <v>0</v>
      </c>
      <c r="V276" s="75">
        <f>'2012'!Q276</f>
        <v>0</v>
      </c>
      <c r="W276" s="75">
        <f>'2013'!Q276</f>
        <v>0</v>
      </c>
      <c r="X276" s="75">
        <f>'2014'!Q276</f>
        <v>0</v>
      </c>
      <c r="Y276" s="75">
        <f>'2015'!Q277</f>
        <v>0</v>
      </c>
      <c r="Z276" s="75">
        <f>'2016'!Q277</f>
        <v>0</v>
      </c>
      <c r="AA276" s="75">
        <f>'2017'!Q277</f>
        <v>0</v>
      </c>
      <c r="AB276" s="75">
        <f>'2018'!Q277</f>
        <v>0</v>
      </c>
      <c r="AC276" s="75">
        <f>'2019'!Q278</f>
        <v>0</v>
      </c>
      <c r="AD276" s="75">
        <f>'2020'!Q277</f>
        <v>0</v>
      </c>
      <c r="AE276" s="75">
        <f>'2021'!T277</f>
        <v>0</v>
      </c>
      <c r="AF276" s="75">
        <f>'2022'!T277</f>
        <v>0</v>
      </c>
      <c r="AG276" s="79">
        <f>'2023'!T277</f>
        <v>0</v>
      </c>
    </row>
    <row r="277" spans="1:33" x14ac:dyDescent="0.25">
      <c r="A277" s="24" t="s">
        <v>331</v>
      </c>
      <c r="B277" s="25" t="s">
        <v>4</v>
      </c>
      <c r="C277" s="75">
        <f>'1993'!J277</f>
        <v>0</v>
      </c>
      <c r="D277" s="75">
        <f>'1994'!J277</f>
        <v>0</v>
      </c>
      <c r="E277" s="75">
        <f>'1995'!J277</f>
        <v>0</v>
      </c>
      <c r="F277" s="75">
        <f>'1996'!J277</f>
        <v>0</v>
      </c>
      <c r="G277" s="77">
        <f>'1997'!J277</f>
        <v>0</v>
      </c>
      <c r="H277" s="75">
        <f>'1998'!J277</f>
        <v>0</v>
      </c>
      <c r="I277" s="75">
        <f>'1999'!J277</f>
        <v>0</v>
      </c>
      <c r="J277" s="75">
        <f>'2000'!J277</f>
        <v>0</v>
      </c>
      <c r="K277" s="78">
        <f>'2001'!J277</f>
        <v>0</v>
      </c>
      <c r="L277" s="78">
        <f>'2002'!J277</f>
        <v>0</v>
      </c>
      <c r="M277" s="78">
        <f>'2003'!J277</f>
        <v>0</v>
      </c>
      <c r="N277" s="78">
        <f>'2004'!J277</f>
        <v>0</v>
      </c>
      <c r="O277" s="78">
        <f>'2005'!J277</f>
        <v>0</v>
      </c>
      <c r="P277" s="78">
        <f>'2006'!J277</f>
        <v>0</v>
      </c>
      <c r="Q277" s="78">
        <f>'2007'!J277</f>
        <v>0</v>
      </c>
      <c r="R277" s="78">
        <f>'2008'!J277</f>
        <v>0</v>
      </c>
      <c r="S277" s="75">
        <f>'2009'!Q277</f>
        <v>0</v>
      </c>
      <c r="T277" s="75">
        <f>'2010'!Q277</f>
        <v>0</v>
      </c>
      <c r="U277" s="75">
        <f>'2011'!Q277</f>
        <v>0</v>
      </c>
      <c r="V277" s="75">
        <f>'2012'!Q277</f>
        <v>0</v>
      </c>
      <c r="W277" s="75">
        <f>'2013'!Q277</f>
        <v>0</v>
      </c>
      <c r="X277" s="75">
        <f>'2014'!Q277</f>
        <v>0</v>
      </c>
      <c r="Y277" s="75">
        <f>'2015'!Q278</f>
        <v>0</v>
      </c>
      <c r="Z277" s="75">
        <f>'2016'!Q278</f>
        <v>0</v>
      </c>
      <c r="AA277" s="75">
        <f>'2017'!Q278</f>
        <v>0</v>
      </c>
      <c r="AB277" s="75">
        <f>'2018'!Q278</f>
        <v>0</v>
      </c>
      <c r="AC277" s="75">
        <f>'2019'!Q279</f>
        <v>0</v>
      </c>
      <c r="AD277" s="75">
        <f>'2020'!Q278</f>
        <v>0</v>
      </c>
      <c r="AE277" s="75">
        <f>'2021'!T278</f>
        <v>0</v>
      </c>
      <c r="AF277" s="75">
        <f>'2022'!T278</f>
        <v>0</v>
      </c>
      <c r="AG277" s="79">
        <f>'2023'!T278</f>
        <v>0</v>
      </c>
    </row>
    <row r="278" spans="1:33" x14ac:dyDescent="0.25">
      <c r="A278" s="24" t="s">
        <v>332</v>
      </c>
      <c r="B278" s="25" t="s">
        <v>4</v>
      </c>
      <c r="C278" s="75">
        <f>'1993'!J278</f>
        <v>33970</v>
      </c>
      <c r="D278" s="75">
        <f>'1994'!J278</f>
        <v>37341</v>
      </c>
      <c r="E278" s="75">
        <f>'1995'!J278</f>
        <v>17834</v>
      </c>
      <c r="F278" s="77">
        <f>'1996'!J278</f>
        <v>39241</v>
      </c>
      <c r="G278" s="77">
        <f>'1997'!J278</f>
        <v>150887</v>
      </c>
      <c r="H278" s="75">
        <f>'1998'!J278</f>
        <v>544992</v>
      </c>
      <c r="I278" s="75">
        <f>'1999'!J278</f>
        <v>75480</v>
      </c>
      <c r="J278" s="75">
        <f>'2000'!J278</f>
        <v>59790</v>
      </c>
      <c r="K278" s="78">
        <f>'2001'!J278</f>
        <v>99199</v>
      </c>
      <c r="L278" s="78">
        <f>'2002'!J278</f>
        <v>481755</v>
      </c>
      <c r="M278" s="78">
        <f>'2003'!J278</f>
        <v>286679</v>
      </c>
      <c r="N278" s="78">
        <f>'2004'!J278</f>
        <v>571506</v>
      </c>
      <c r="O278" s="78">
        <f>'2005'!J278</f>
        <v>327722</v>
      </c>
      <c r="P278" s="78">
        <f>'2006'!J278</f>
        <v>1838001</v>
      </c>
      <c r="Q278" s="78">
        <f>'2007'!J278</f>
        <v>81087</v>
      </c>
      <c r="R278" s="78">
        <f>'2008'!J278</f>
        <v>3656</v>
      </c>
      <c r="S278" s="75">
        <f>'2009'!Q278</f>
        <v>8010</v>
      </c>
      <c r="T278" s="75">
        <f>'2010'!Q278</f>
        <v>3483</v>
      </c>
      <c r="U278" s="75">
        <f>'2011'!Q278</f>
        <v>11068</v>
      </c>
      <c r="V278" s="75">
        <f>'2012'!Q278</f>
        <v>40583</v>
      </c>
      <c r="W278" s="75">
        <f>'2013'!Q278</f>
        <v>247211</v>
      </c>
      <c r="X278" s="75">
        <f>'2014'!Q278</f>
        <v>62235</v>
      </c>
      <c r="Y278" s="75">
        <f>'2015'!Q279</f>
        <v>355642</v>
      </c>
      <c r="Z278" s="75">
        <f>'2016'!Q279</f>
        <v>215443</v>
      </c>
      <c r="AA278" s="75">
        <f>'2017'!Q279</f>
        <v>291477</v>
      </c>
      <c r="AB278" s="75">
        <f>'2018'!Q279</f>
        <v>108167</v>
      </c>
      <c r="AC278" s="75">
        <f>'2019'!Q280</f>
        <v>113768</v>
      </c>
      <c r="AD278" s="75">
        <f>'2020'!Q279</f>
        <v>9722</v>
      </c>
      <c r="AE278" s="75">
        <f>'2021'!T279</f>
        <v>326321</v>
      </c>
      <c r="AF278" s="75">
        <f>'2022'!T279</f>
        <v>400</v>
      </c>
      <c r="AG278" s="79">
        <f>'2023'!T279</f>
        <v>0</v>
      </c>
    </row>
    <row r="279" spans="1:33" x14ac:dyDescent="0.25">
      <c r="A279" s="24" t="s">
        <v>477</v>
      </c>
      <c r="B279" s="25" t="s">
        <v>4</v>
      </c>
      <c r="C279" s="75">
        <f>'1993'!J279</f>
        <v>0</v>
      </c>
      <c r="D279" s="75">
        <f>'1994'!J279</f>
        <v>0</v>
      </c>
      <c r="E279" s="75">
        <f>'1995'!J279</f>
        <v>0</v>
      </c>
      <c r="F279" s="77">
        <f>'1996'!J279</f>
        <v>0</v>
      </c>
      <c r="G279" s="77">
        <f>'1997'!J279</f>
        <v>0</v>
      </c>
      <c r="H279" s="75">
        <f>'1998'!J279</f>
        <v>0</v>
      </c>
      <c r="I279" s="75">
        <f>'1999'!J279</f>
        <v>0</v>
      </c>
      <c r="J279" s="75">
        <f>'2000'!J279</f>
        <v>0</v>
      </c>
      <c r="K279" s="78">
        <f>'2001'!J279</f>
        <v>0</v>
      </c>
      <c r="L279" s="78">
        <f>'2002'!J279</f>
        <v>0</v>
      </c>
      <c r="M279" s="78">
        <f>'2003'!J279</f>
        <v>0</v>
      </c>
      <c r="N279" s="78">
        <f>'2004'!J279</f>
        <v>0</v>
      </c>
      <c r="O279" s="78">
        <f>'2005'!J279</f>
        <v>0</v>
      </c>
      <c r="P279" s="78">
        <f>'2006'!J279</f>
        <v>0</v>
      </c>
      <c r="Q279" s="78">
        <f>'2007'!J279</f>
        <v>12720</v>
      </c>
      <c r="R279" s="78">
        <f>'2008'!J279</f>
        <v>0</v>
      </c>
      <c r="S279" s="75">
        <f>'2009'!Q279</f>
        <v>0</v>
      </c>
      <c r="T279" s="75">
        <f>'2010'!Q279</f>
        <v>0</v>
      </c>
      <c r="U279" s="75">
        <f>'2011'!Q279</f>
        <v>0</v>
      </c>
      <c r="V279" s="75">
        <f>'2012'!Q279</f>
        <v>0</v>
      </c>
      <c r="W279" s="75">
        <f>'2013'!Q279</f>
        <v>0</v>
      </c>
      <c r="X279" s="75">
        <f>'2014'!Q279</f>
        <v>0</v>
      </c>
      <c r="Y279" s="75">
        <f>'2015'!Q280</f>
        <v>0</v>
      </c>
      <c r="Z279" s="75">
        <f>'2016'!Q280</f>
        <v>0</v>
      </c>
      <c r="AA279" s="75">
        <f>'2017'!Q280</f>
        <v>0</v>
      </c>
      <c r="AB279" s="75">
        <f>'2018'!Q280</f>
        <v>0</v>
      </c>
      <c r="AC279" s="75">
        <f>'2019'!Q281</f>
        <v>0</v>
      </c>
      <c r="AD279" s="75">
        <f>'2020'!Q280</f>
        <v>0</v>
      </c>
      <c r="AE279" s="75">
        <f>'2021'!T280</f>
        <v>1590</v>
      </c>
      <c r="AF279" s="75">
        <f>'2022'!T280</f>
        <v>7184</v>
      </c>
      <c r="AG279" s="79">
        <f>'2023'!T280</f>
        <v>0</v>
      </c>
    </row>
    <row r="280" spans="1:33" x14ac:dyDescent="0.25">
      <c r="A280" s="24" t="s">
        <v>333</v>
      </c>
      <c r="B280" s="25" t="s">
        <v>4</v>
      </c>
      <c r="C280" s="75">
        <f>'1993'!J280</f>
        <v>0</v>
      </c>
      <c r="D280" s="75">
        <f>'1994'!J280</f>
        <v>7</v>
      </c>
      <c r="E280" s="75">
        <f>'1995'!J280</f>
        <v>0</v>
      </c>
      <c r="F280" s="77">
        <f>'1996'!J280</f>
        <v>29000</v>
      </c>
      <c r="G280" s="77">
        <f>'1997'!J280</f>
        <v>8500</v>
      </c>
      <c r="H280" s="75">
        <f>'1998'!J280</f>
        <v>0</v>
      </c>
      <c r="I280" s="75">
        <f>'1999'!J280</f>
        <v>0</v>
      </c>
      <c r="J280" s="75">
        <f>'2000'!J280</f>
        <v>0</v>
      </c>
      <c r="K280" s="78">
        <f>'2001'!J280</f>
        <v>0</v>
      </c>
      <c r="L280" s="78">
        <f>'2002'!J280</f>
        <v>0</v>
      </c>
      <c r="M280" s="78">
        <f>'2003'!J280</f>
        <v>0</v>
      </c>
      <c r="N280" s="78">
        <f>'2004'!J280</f>
        <v>0</v>
      </c>
      <c r="O280" s="78">
        <f>'2005'!J280</f>
        <v>0</v>
      </c>
      <c r="P280" s="78">
        <f>'2006'!J280</f>
        <v>0</v>
      </c>
      <c r="Q280" s="78">
        <f>'2007'!J280</f>
        <v>0</v>
      </c>
      <c r="R280" s="78">
        <f>'2008'!J280</f>
        <v>0</v>
      </c>
      <c r="S280" s="75">
        <f>'2009'!Q280</f>
        <v>0</v>
      </c>
      <c r="T280" s="75">
        <f>'2010'!Q280</f>
        <v>0</v>
      </c>
      <c r="U280" s="75">
        <f>'2011'!Q280</f>
        <v>0</v>
      </c>
      <c r="V280" s="75">
        <f>'2012'!Q280</f>
        <v>0</v>
      </c>
      <c r="W280" s="75">
        <f>'2013'!Q280</f>
        <v>0</v>
      </c>
      <c r="X280" s="75">
        <f>'2014'!Q280</f>
        <v>0</v>
      </c>
      <c r="Y280" s="75">
        <f>'2015'!Q281</f>
        <v>0</v>
      </c>
      <c r="Z280" s="75">
        <f>'2016'!Q281</f>
        <v>0</v>
      </c>
      <c r="AA280" s="75">
        <f>'2017'!Q281</f>
        <v>0</v>
      </c>
      <c r="AB280" s="75">
        <f>'2018'!Q281</f>
        <v>0</v>
      </c>
      <c r="AC280" s="75">
        <f>'2019'!Q282</f>
        <v>0</v>
      </c>
      <c r="AD280" s="75">
        <f>'2020'!Q281</f>
        <v>0</v>
      </c>
      <c r="AE280" s="75">
        <f>'2021'!T281</f>
        <v>0</v>
      </c>
      <c r="AF280" s="75">
        <f>'2022'!T281</f>
        <v>0</v>
      </c>
      <c r="AG280" s="79">
        <f>'2023'!T281</f>
        <v>0</v>
      </c>
    </row>
    <row r="281" spans="1:33" x14ac:dyDescent="0.25">
      <c r="A281" s="24" t="s">
        <v>334</v>
      </c>
      <c r="B281" s="25" t="s">
        <v>4</v>
      </c>
      <c r="C281" s="75">
        <f>'1993'!J281</f>
        <v>5000</v>
      </c>
      <c r="D281" s="75">
        <f>'1994'!J281</f>
        <v>9000</v>
      </c>
      <c r="E281" s="75">
        <f>'1995'!J281</f>
        <v>0</v>
      </c>
      <c r="F281" s="77">
        <f>'1996'!J281</f>
        <v>5000</v>
      </c>
      <c r="G281" s="77">
        <f>'1997'!J281</f>
        <v>163000</v>
      </c>
      <c r="H281" s="75">
        <f>'1998'!J281</f>
        <v>7000</v>
      </c>
      <c r="I281" s="75">
        <f>'1999'!J281</f>
        <v>15000</v>
      </c>
      <c r="J281" s="75">
        <f>'2000'!J281</f>
        <v>11500</v>
      </c>
      <c r="K281" s="78">
        <f>'2001'!J281</f>
        <v>12923</v>
      </c>
      <c r="L281" s="78">
        <f>'2002'!J281</f>
        <v>36000</v>
      </c>
      <c r="M281" s="78">
        <f>'2003'!J281</f>
        <v>8000</v>
      </c>
      <c r="N281" s="78">
        <f>'2004'!J281</f>
        <v>9000</v>
      </c>
      <c r="O281" s="78">
        <f>'2005'!J281</f>
        <v>7000</v>
      </c>
      <c r="P281" s="78">
        <f>'2006'!J281</f>
        <v>1000</v>
      </c>
      <c r="Q281" s="78">
        <f>'2007'!J281</f>
        <v>0</v>
      </c>
      <c r="R281" s="78">
        <f>'2008'!J281</f>
        <v>0</v>
      </c>
      <c r="S281" s="75">
        <f>'2009'!Q281</f>
        <v>0</v>
      </c>
      <c r="T281" s="75">
        <f>'2010'!Q281</f>
        <v>4940</v>
      </c>
      <c r="U281" s="75">
        <f>'2011'!Q281</f>
        <v>2214</v>
      </c>
      <c r="V281" s="75">
        <f>'2012'!Q281</f>
        <v>0</v>
      </c>
      <c r="W281" s="75">
        <f>'2013'!Q281</f>
        <v>5000</v>
      </c>
      <c r="X281" s="75">
        <f>'2014'!Q281</f>
        <v>4000</v>
      </c>
      <c r="Y281" s="75">
        <f>'2015'!Q282</f>
        <v>0</v>
      </c>
      <c r="Z281" s="75">
        <f>'2016'!Q282</f>
        <v>0</v>
      </c>
      <c r="AA281" s="75">
        <f>'2017'!Q282</f>
        <v>0</v>
      </c>
      <c r="AB281" s="75">
        <f>'2018'!Q282</f>
        <v>0</v>
      </c>
      <c r="AC281" s="75">
        <f>'2019'!Q283</f>
        <v>0</v>
      </c>
      <c r="AD281" s="75">
        <f>'2020'!Q282</f>
        <v>0</v>
      </c>
      <c r="AE281" s="75">
        <f>'2021'!T282</f>
        <v>0</v>
      </c>
      <c r="AF281" s="75">
        <f>'2022'!T282</f>
        <v>0</v>
      </c>
      <c r="AG281" s="79">
        <f>'2023'!T282</f>
        <v>0</v>
      </c>
    </row>
    <row r="282" spans="1:33" x14ac:dyDescent="0.25">
      <c r="A282" s="24" t="s">
        <v>335</v>
      </c>
      <c r="B282" s="25" t="s">
        <v>4</v>
      </c>
      <c r="C282" s="75">
        <f>'1993'!J282</f>
        <v>0</v>
      </c>
      <c r="D282" s="75">
        <f>'1994'!J282</f>
        <v>0</v>
      </c>
      <c r="E282" s="75">
        <f>'1995'!J282</f>
        <v>0</v>
      </c>
      <c r="F282" s="77">
        <f>'1996'!J282</f>
        <v>0</v>
      </c>
      <c r="G282" s="77">
        <f>'1997'!J282</f>
        <v>0</v>
      </c>
      <c r="H282" s="75">
        <f>'1998'!J282</f>
        <v>0</v>
      </c>
      <c r="I282" s="75">
        <f>'1999'!J282</f>
        <v>0</v>
      </c>
      <c r="J282" s="75">
        <f>'2000'!J282</f>
        <v>0</v>
      </c>
      <c r="K282" s="78">
        <f>'2001'!J282</f>
        <v>16500</v>
      </c>
      <c r="L282" s="78">
        <f>'2002'!J282</f>
        <v>0</v>
      </c>
      <c r="M282" s="78">
        <f>'2003'!J282</f>
        <v>0</v>
      </c>
      <c r="N282" s="78">
        <f>'2004'!J282</f>
        <v>0</v>
      </c>
      <c r="O282" s="78">
        <f>'2005'!J282</f>
        <v>0</v>
      </c>
      <c r="P282" s="78">
        <f>'2006'!J282</f>
        <v>0</v>
      </c>
      <c r="Q282" s="78">
        <f>'2007'!J282</f>
        <v>0</v>
      </c>
      <c r="R282" s="78">
        <f>'2008'!J282</f>
        <v>0</v>
      </c>
      <c r="S282" s="75">
        <f>'2009'!Q282</f>
        <v>0</v>
      </c>
      <c r="T282" s="75">
        <f>'2010'!Q282</f>
        <v>0</v>
      </c>
      <c r="U282" s="75">
        <f>'2011'!Q282</f>
        <v>0</v>
      </c>
      <c r="V282" s="75">
        <f>'2012'!Q282</f>
        <v>0</v>
      </c>
      <c r="W282" s="75">
        <f>'2013'!Q282</f>
        <v>0</v>
      </c>
      <c r="X282" s="75">
        <f>'2014'!Q282</f>
        <v>0</v>
      </c>
      <c r="Y282" s="75">
        <f>'2015'!Q283</f>
        <v>0</v>
      </c>
      <c r="Z282" s="75">
        <f>'2016'!Q283</f>
        <v>0</v>
      </c>
      <c r="AA282" s="75">
        <f>'2017'!Q283</f>
        <v>0</v>
      </c>
      <c r="AB282" s="75">
        <f>'2018'!Q283</f>
        <v>0</v>
      </c>
      <c r="AC282" s="75">
        <f>'2019'!Q284</f>
        <v>0</v>
      </c>
      <c r="AD282" s="75">
        <f>'2020'!Q283</f>
        <v>0</v>
      </c>
      <c r="AE282" s="75">
        <f>'2021'!T283</f>
        <v>0</v>
      </c>
      <c r="AF282" s="75">
        <f>'2022'!T283</f>
        <v>0</v>
      </c>
      <c r="AG282" s="79">
        <f>'2023'!T283</f>
        <v>0</v>
      </c>
    </row>
    <row r="283" spans="1:33" x14ac:dyDescent="0.25">
      <c r="A283" s="24" t="s">
        <v>336</v>
      </c>
      <c r="B283" s="25" t="s">
        <v>4</v>
      </c>
      <c r="C283" s="75">
        <f>'1993'!J283</f>
        <v>3588</v>
      </c>
      <c r="D283" s="75">
        <f>'1994'!J283</f>
        <v>73587</v>
      </c>
      <c r="E283" s="75">
        <f>'1995'!J283</f>
        <v>45950</v>
      </c>
      <c r="F283" s="77">
        <f>'1996'!J283</f>
        <v>22357</v>
      </c>
      <c r="G283" s="77">
        <f>'1997'!J283</f>
        <v>10858</v>
      </c>
      <c r="H283" s="75">
        <f>'1998'!J283</f>
        <v>50022</v>
      </c>
      <c r="I283" s="75">
        <f>'1999'!J283</f>
        <v>13518</v>
      </c>
      <c r="J283" s="75">
        <f>'2000'!J283</f>
        <v>43674</v>
      </c>
      <c r="K283" s="78">
        <f>'2001'!J283</f>
        <v>6928</v>
      </c>
      <c r="L283" s="78">
        <f>'2002'!J283</f>
        <v>134437</v>
      </c>
      <c r="M283" s="78">
        <f>'2003'!J283</f>
        <v>17950</v>
      </c>
      <c r="N283" s="78">
        <f>'2004'!J283</f>
        <v>24795</v>
      </c>
      <c r="O283" s="78">
        <f>'2005'!J283</f>
        <v>29321</v>
      </c>
      <c r="P283" s="78">
        <f>'2006'!J283</f>
        <v>3031</v>
      </c>
      <c r="Q283" s="78">
        <f>'2007'!J283</f>
        <v>3785</v>
      </c>
      <c r="R283" s="78">
        <f>'2008'!J283</f>
        <v>9589</v>
      </c>
      <c r="S283" s="75">
        <f>'2009'!Q283</f>
        <v>968</v>
      </c>
      <c r="T283" s="75">
        <f>'2010'!Q283</f>
        <v>514</v>
      </c>
      <c r="U283" s="75">
        <f>'2011'!Q283</f>
        <v>0</v>
      </c>
      <c r="V283" s="75">
        <f>'2012'!Q283</f>
        <v>0</v>
      </c>
      <c r="W283" s="75">
        <f>'2013'!Q283</f>
        <v>28379</v>
      </c>
      <c r="X283" s="75">
        <f>'2014'!Q283</f>
        <v>37142</v>
      </c>
      <c r="Y283" s="75">
        <f>'2015'!Q284</f>
        <v>42623</v>
      </c>
      <c r="Z283" s="75">
        <f>'2016'!Q284</f>
        <v>6607</v>
      </c>
      <c r="AA283" s="75">
        <f>'2017'!Q284</f>
        <v>9834</v>
      </c>
      <c r="AB283" s="75">
        <f>'2018'!Q284</f>
        <v>1924</v>
      </c>
      <c r="AC283" s="75">
        <f>'2019'!Q285</f>
        <v>32756</v>
      </c>
      <c r="AD283" s="75">
        <f>'2020'!Q284</f>
        <v>668</v>
      </c>
      <c r="AE283" s="75">
        <f>'2021'!T284</f>
        <v>13849</v>
      </c>
      <c r="AF283" s="75">
        <f>'2022'!T284</f>
        <v>1384</v>
      </c>
      <c r="AG283" s="79">
        <f>'2023'!T284</f>
        <v>6924</v>
      </c>
    </row>
    <row r="284" spans="1:33" x14ac:dyDescent="0.25">
      <c r="A284" s="24" t="s">
        <v>337</v>
      </c>
      <c r="B284" s="25" t="s">
        <v>4</v>
      </c>
      <c r="C284" s="75">
        <f>'1993'!J284</f>
        <v>91573</v>
      </c>
      <c r="D284" s="75">
        <f>'1994'!J284</f>
        <v>0</v>
      </c>
      <c r="E284" s="75">
        <f>'1995'!J284</f>
        <v>0</v>
      </c>
      <c r="F284" s="77">
        <f>'1996'!J284</f>
        <v>0</v>
      </c>
      <c r="G284" s="77">
        <f>'1997'!J284</f>
        <v>0</v>
      </c>
      <c r="H284" s="75">
        <f>'1998'!J284</f>
        <v>0</v>
      </c>
      <c r="I284" s="75">
        <f>'1999'!J284</f>
        <v>918454</v>
      </c>
      <c r="J284" s="75">
        <f>'2000'!J284</f>
        <v>1186702</v>
      </c>
      <c r="K284" s="78">
        <f>'2001'!J284</f>
        <v>1116763</v>
      </c>
      <c r="L284" s="78">
        <f>'2002'!J284</f>
        <v>1218948</v>
      </c>
      <c r="M284" s="78">
        <f>'2003'!J284</f>
        <v>1357839</v>
      </c>
      <c r="N284" s="78">
        <f>'2004'!J284</f>
        <v>1160678</v>
      </c>
      <c r="O284" s="78">
        <f>'2005'!J284</f>
        <v>1642602</v>
      </c>
      <c r="P284" s="78">
        <f>'2006'!J284</f>
        <v>1341556</v>
      </c>
      <c r="Q284" s="78">
        <f>'2007'!J284</f>
        <v>588759</v>
      </c>
      <c r="R284" s="78">
        <f>'2008'!J284</f>
        <v>453066</v>
      </c>
      <c r="S284" s="75">
        <f>'2009'!Q284</f>
        <v>287199</v>
      </c>
      <c r="T284" s="75">
        <f>'2010'!Q284</f>
        <v>482723</v>
      </c>
      <c r="U284" s="75">
        <f>'2011'!Q284</f>
        <v>458474</v>
      </c>
      <c r="V284" s="75">
        <f>'2012'!Q284</f>
        <v>584798</v>
      </c>
      <c r="W284" s="75">
        <f>'2013'!Q284</f>
        <v>1750482</v>
      </c>
      <c r="X284" s="75">
        <f>'2014'!Q284</f>
        <v>1356981</v>
      </c>
      <c r="Y284" s="75">
        <f>'2015'!Q285</f>
        <v>755011</v>
      </c>
      <c r="Z284" s="75">
        <f>'2016'!Q285</f>
        <v>649334</v>
      </c>
      <c r="AA284" s="75">
        <f>'2017'!Q285</f>
        <v>545280</v>
      </c>
      <c r="AB284" s="75">
        <f>'2018'!Q285</f>
        <v>383397</v>
      </c>
      <c r="AC284" s="75">
        <f>'2019'!Q286</f>
        <v>392415</v>
      </c>
      <c r="AD284" s="75">
        <f>'2020'!Q285</f>
        <v>157514</v>
      </c>
      <c r="AE284" s="75">
        <f>'2021'!T285</f>
        <v>189170</v>
      </c>
      <c r="AF284" s="75">
        <f>'2022'!T285</f>
        <v>193269</v>
      </c>
      <c r="AG284" s="79">
        <f>'2023'!T285</f>
        <v>25931</v>
      </c>
    </row>
    <row r="285" spans="1:33" x14ac:dyDescent="0.25">
      <c r="A285" s="24" t="s">
        <v>338</v>
      </c>
      <c r="B285" s="25" t="s">
        <v>4</v>
      </c>
      <c r="C285" s="75">
        <f>'1993'!J285</f>
        <v>0</v>
      </c>
      <c r="D285" s="75">
        <f>'1994'!J285</f>
        <v>0</v>
      </c>
      <c r="E285" s="75">
        <f>'1995'!J285</f>
        <v>0</v>
      </c>
      <c r="F285" s="77">
        <f>'1996'!J285</f>
        <v>0</v>
      </c>
      <c r="G285" s="77">
        <f>'1997'!J285</f>
        <v>0</v>
      </c>
      <c r="H285" s="75">
        <f>'1998'!J285</f>
        <v>0</v>
      </c>
      <c r="I285" s="75">
        <f>'1999'!J285</f>
        <v>0</v>
      </c>
      <c r="J285" s="75">
        <f>'2000'!J285</f>
        <v>0</v>
      </c>
      <c r="K285" s="78">
        <f>'2001'!J285</f>
        <v>0</v>
      </c>
      <c r="L285" s="78">
        <f>'2002'!J285</f>
        <v>0</v>
      </c>
      <c r="M285" s="78">
        <f>'2003'!J285</f>
        <v>0</v>
      </c>
      <c r="N285" s="78">
        <f>'2004'!J285</f>
        <v>0</v>
      </c>
      <c r="O285" s="78">
        <f>'2005'!J285</f>
        <v>0</v>
      </c>
      <c r="P285" s="78">
        <f>'2006'!J285</f>
        <v>0</v>
      </c>
      <c r="Q285" s="78">
        <f>'2007'!J285</f>
        <v>0</v>
      </c>
      <c r="R285" s="78">
        <f>'2008'!J285</f>
        <v>0</v>
      </c>
      <c r="S285" s="75">
        <f>'2009'!Q285</f>
        <v>0</v>
      </c>
      <c r="T285" s="75">
        <f>'2010'!Q285</f>
        <v>0</v>
      </c>
      <c r="U285" s="75">
        <f>'2011'!Q285</f>
        <v>0</v>
      </c>
      <c r="V285" s="75">
        <f>'2012'!Q285</f>
        <v>0</v>
      </c>
      <c r="W285" s="75">
        <f>'2013'!Q285</f>
        <v>0</v>
      </c>
      <c r="X285" s="75">
        <f>'2014'!Q285</f>
        <v>0</v>
      </c>
      <c r="Y285" s="75">
        <f>'2015'!Q286</f>
        <v>0</v>
      </c>
      <c r="Z285" s="75">
        <f>'2016'!Q286</f>
        <v>0</v>
      </c>
      <c r="AA285" s="75">
        <f>'2017'!Q286</f>
        <v>0</v>
      </c>
      <c r="AB285" s="75">
        <f>'2018'!Q286</f>
        <v>0</v>
      </c>
      <c r="AC285" s="75">
        <f>'2019'!Q287</f>
        <v>0</v>
      </c>
      <c r="AD285" s="75">
        <f>'2020'!Q286</f>
        <v>0</v>
      </c>
      <c r="AE285" s="75">
        <f>'2021'!T286</f>
        <v>0</v>
      </c>
      <c r="AF285" s="75">
        <f>'2022'!T286</f>
        <v>0</v>
      </c>
      <c r="AG285" s="79">
        <f>'2023'!T286</f>
        <v>0</v>
      </c>
    </row>
    <row r="286" spans="1:33" x14ac:dyDescent="0.25">
      <c r="A286" s="24" t="s">
        <v>339</v>
      </c>
      <c r="B286" s="25" t="s">
        <v>4</v>
      </c>
      <c r="C286" s="75">
        <f>'1993'!J286</f>
        <v>0</v>
      </c>
      <c r="D286" s="75">
        <f>'1994'!J286</f>
        <v>0</v>
      </c>
      <c r="E286" s="75">
        <f>'1995'!J286</f>
        <v>0</v>
      </c>
      <c r="F286" s="77">
        <f>'1996'!J286</f>
        <v>0</v>
      </c>
      <c r="G286" s="77">
        <f>'1997'!J286</f>
        <v>0</v>
      </c>
      <c r="H286" s="75">
        <f>'1998'!J286</f>
        <v>5100</v>
      </c>
      <c r="I286" s="75">
        <f>'1999'!J286</f>
        <v>2450</v>
      </c>
      <c r="J286" s="75">
        <f>'2000'!J286</f>
        <v>0</v>
      </c>
      <c r="K286" s="78">
        <f>'2001'!J286</f>
        <v>0</v>
      </c>
      <c r="L286" s="78">
        <f>'2002'!J286</f>
        <v>0</v>
      </c>
      <c r="M286" s="78">
        <f>'2003'!J286</f>
        <v>0</v>
      </c>
      <c r="N286" s="78">
        <f>'2004'!J286</f>
        <v>0</v>
      </c>
      <c r="O286" s="78">
        <f>'2005'!J286</f>
        <v>0</v>
      </c>
      <c r="P286" s="78">
        <f>'2006'!J286</f>
        <v>0</v>
      </c>
      <c r="Q286" s="78">
        <f>'2007'!J286</f>
        <v>0</v>
      </c>
      <c r="R286" s="78">
        <f>'2008'!J286</f>
        <v>0</v>
      </c>
      <c r="S286" s="75">
        <f>'2009'!Q286</f>
        <v>0</v>
      </c>
      <c r="T286" s="75">
        <f>'2010'!Q286</f>
        <v>0</v>
      </c>
      <c r="U286" s="75">
        <f>'2011'!Q286</f>
        <v>0</v>
      </c>
      <c r="V286" s="75">
        <f>'2012'!Q286</f>
        <v>0</v>
      </c>
      <c r="W286" s="75">
        <f>'2013'!Q286</f>
        <v>0</v>
      </c>
      <c r="X286" s="75">
        <f>'2014'!Q286</f>
        <v>0</v>
      </c>
      <c r="Y286" s="75">
        <f>'2015'!Q287</f>
        <v>0</v>
      </c>
      <c r="Z286" s="75">
        <f>'2016'!Q287</f>
        <v>0</v>
      </c>
      <c r="AA286" s="75">
        <f>'2017'!Q287</f>
        <v>0</v>
      </c>
      <c r="AB286" s="75">
        <f>'2018'!Q287</f>
        <v>0</v>
      </c>
      <c r="AC286" s="75">
        <f>'2019'!Q288</f>
        <v>0</v>
      </c>
      <c r="AD286" s="75">
        <f>'2020'!Q287</f>
        <v>0</v>
      </c>
      <c r="AE286" s="75">
        <f>'2021'!T287</f>
        <v>0</v>
      </c>
      <c r="AF286" s="75">
        <f>'2022'!T287</f>
        <v>0</v>
      </c>
      <c r="AG286" s="79">
        <f>'2023'!T287</f>
        <v>0</v>
      </c>
    </row>
    <row r="287" spans="1:33" x14ac:dyDescent="0.25">
      <c r="A287" s="24" t="s">
        <v>340</v>
      </c>
      <c r="B287" s="25" t="s">
        <v>4</v>
      </c>
      <c r="C287" s="75">
        <f>'1993'!J287</f>
        <v>0</v>
      </c>
      <c r="D287" s="75">
        <f>'1994'!J287</f>
        <v>0</v>
      </c>
      <c r="E287" s="75">
        <f>'1995'!J287</f>
        <v>0</v>
      </c>
      <c r="F287" s="77">
        <f>'1996'!J287</f>
        <v>0</v>
      </c>
      <c r="G287" s="77">
        <f>'1997'!J287</f>
        <v>0</v>
      </c>
      <c r="H287" s="75">
        <f>'1998'!J287</f>
        <v>0</v>
      </c>
      <c r="I287" s="75">
        <f>'1999'!J287</f>
        <v>0</v>
      </c>
      <c r="J287" s="75">
        <f>'2000'!J287</f>
        <v>0</v>
      </c>
      <c r="K287" s="78">
        <f>'2001'!J287</f>
        <v>0</v>
      </c>
      <c r="L287" s="78">
        <f>'2002'!J287</f>
        <v>0</v>
      </c>
      <c r="M287" s="78">
        <f>'2003'!J287</f>
        <v>0</v>
      </c>
      <c r="N287" s="78">
        <f>'2004'!J287</f>
        <v>0</v>
      </c>
      <c r="O287" s="78">
        <f>'2005'!J287</f>
        <v>0</v>
      </c>
      <c r="P287" s="78">
        <f>'2006'!J287</f>
        <v>0</v>
      </c>
      <c r="Q287" s="78">
        <f>'2007'!J287</f>
        <v>26840</v>
      </c>
      <c r="R287" s="78">
        <f>'2008'!J287</f>
        <v>0</v>
      </c>
      <c r="S287" s="75">
        <f>'2009'!Q287</f>
        <v>0</v>
      </c>
      <c r="T287" s="75">
        <f>'2010'!Q287</f>
        <v>0</v>
      </c>
      <c r="U287" s="75">
        <f>'2011'!Q287</f>
        <v>0</v>
      </c>
      <c r="V287" s="75">
        <f>'2012'!Q287</f>
        <v>0</v>
      </c>
      <c r="W287" s="75">
        <f>'2013'!Q287</f>
        <v>0</v>
      </c>
      <c r="X287" s="75">
        <f>'2014'!Q287</f>
        <v>0</v>
      </c>
      <c r="Y287" s="75">
        <f>'2015'!Q288</f>
        <v>0</v>
      </c>
      <c r="Z287" s="75">
        <f>'2016'!Q288</f>
        <v>0</v>
      </c>
      <c r="AA287" s="75">
        <f>'2017'!Q288</f>
        <v>0</v>
      </c>
      <c r="AB287" s="75">
        <f>'2018'!Q288</f>
        <v>0</v>
      </c>
      <c r="AC287" s="75">
        <f>'2019'!Q289</f>
        <v>0</v>
      </c>
      <c r="AD287" s="75">
        <f>'2020'!Q288</f>
        <v>0</v>
      </c>
      <c r="AE287" s="75">
        <f>'2021'!T288</f>
        <v>0</v>
      </c>
      <c r="AF287" s="75">
        <f>'2022'!T288</f>
        <v>0</v>
      </c>
      <c r="AG287" s="79">
        <f>'2023'!T288</f>
        <v>0</v>
      </c>
    </row>
    <row r="288" spans="1:33" x14ac:dyDescent="0.25">
      <c r="A288" s="24" t="s">
        <v>549</v>
      </c>
      <c r="B288" s="25" t="s">
        <v>4</v>
      </c>
      <c r="C288" s="75">
        <f>'1993'!J288</f>
        <v>0</v>
      </c>
      <c r="D288" s="75">
        <f>'1994'!J288</f>
        <v>0</v>
      </c>
      <c r="E288" s="75">
        <f>'1995'!J288</f>
        <v>0</v>
      </c>
      <c r="F288" s="77">
        <f>'1996'!J288</f>
        <v>0</v>
      </c>
      <c r="G288" s="77">
        <f>'1997'!J288</f>
        <v>0</v>
      </c>
      <c r="H288" s="75">
        <f>'1998'!J288</f>
        <v>0</v>
      </c>
      <c r="I288" s="75">
        <f>'1999'!J288</f>
        <v>0</v>
      </c>
      <c r="J288" s="75">
        <f>'2000'!J288</f>
        <v>0</v>
      </c>
      <c r="K288" s="78">
        <f>'2001'!J288</f>
        <v>0</v>
      </c>
      <c r="L288" s="78">
        <f>'2002'!J288</f>
        <v>0</v>
      </c>
      <c r="M288" s="78">
        <f>'2003'!J288</f>
        <v>0</v>
      </c>
      <c r="N288" s="78">
        <f>'2004'!J288</f>
        <v>76000</v>
      </c>
      <c r="O288" s="78">
        <f>'2005'!J288</f>
        <v>0</v>
      </c>
      <c r="P288" s="78">
        <f>'2006'!J288</f>
        <v>1000929</v>
      </c>
      <c r="Q288" s="78">
        <f>'2007'!J288</f>
        <v>221633</v>
      </c>
      <c r="R288" s="78">
        <f>'2008'!J288</f>
        <v>358405</v>
      </c>
      <c r="S288" s="75">
        <f>'2009'!Q288</f>
        <v>0</v>
      </c>
      <c r="T288" s="75">
        <f>'2010'!Q288</f>
        <v>0</v>
      </c>
      <c r="U288" s="75">
        <f>'2011'!Q288</f>
        <v>0</v>
      </c>
      <c r="V288" s="75">
        <f>'2012'!Q288</f>
        <v>0</v>
      </c>
      <c r="W288" s="75">
        <f>'2013'!Q288</f>
        <v>0</v>
      </c>
      <c r="X288" s="75">
        <f>'2014'!Q288</f>
        <v>0</v>
      </c>
      <c r="Y288" s="75">
        <f>'2015'!Q289</f>
        <v>0</v>
      </c>
      <c r="Z288" s="75">
        <f>'2016'!Q289</f>
        <v>0</v>
      </c>
      <c r="AA288" s="75">
        <f>'2017'!Q289</f>
        <v>0</v>
      </c>
      <c r="AB288" s="75">
        <f>'2018'!Q289</f>
        <v>0</v>
      </c>
      <c r="AC288" s="75">
        <f>'2019'!Q290</f>
        <v>0</v>
      </c>
      <c r="AD288" s="75">
        <f>'2020'!Q289</f>
        <v>768898</v>
      </c>
      <c r="AE288" s="75">
        <f>'2021'!T289</f>
        <v>469468</v>
      </c>
      <c r="AF288" s="75">
        <f>'2022'!T289</f>
        <v>1194543</v>
      </c>
      <c r="AG288" s="79">
        <f>'2023'!T289</f>
        <v>0</v>
      </c>
    </row>
    <row r="289" spans="1:33" x14ac:dyDescent="0.25">
      <c r="A289" s="24" t="s">
        <v>341</v>
      </c>
      <c r="B289" s="25" t="s">
        <v>4</v>
      </c>
      <c r="C289" s="75">
        <f>'1993'!J289</f>
        <v>0</v>
      </c>
      <c r="D289" s="75">
        <f>'1994'!J289</f>
        <v>0</v>
      </c>
      <c r="E289" s="75">
        <f>'1995'!J289</f>
        <v>0</v>
      </c>
      <c r="F289" s="77">
        <f>'1996'!J289</f>
        <v>0</v>
      </c>
      <c r="G289" s="77">
        <f>'1997'!J289</f>
        <v>0</v>
      </c>
      <c r="H289" s="75">
        <f>'1998'!J289</f>
        <v>0</v>
      </c>
      <c r="I289" s="75">
        <f>'1999'!J289</f>
        <v>8181</v>
      </c>
      <c r="J289" s="75">
        <f>'2000'!J289</f>
        <v>0</v>
      </c>
      <c r="K289" s="78">
        <f>'2001'!J289</f>
        <v>69251</v>
      </c>
      <c r="L289" s="78">
        <f>'2002'!J289</f>
        <v>84298</v>
      </c>
      <c r="M289" s="78">
        <f>'2003'!J289</f>
        <v>0</v>
      </c>
      <c r="N289" s="78">
        <f>'2004'!J289</f>
        <v>0</v>
      </c>
      <c r="O289" s="78">
        <f>'2005'!J289</f>
        <v>0</v>
      </c>
      <c r="P289" s="78">
        <f>'2006'!J289</f>
        <v>685</v>
      </c>
      <c r="Q289" s="78">
        <f>'2007'!J289</f>
        <v>21947</v>
      </c>
      <c r="R289" s="78">
        <f>'2008'!J289</f>
        <v>0</v>
      </c>
      <c r="S289" s="75">
        <f>'2009'!Q289</f>
        <v>0</v>
      </c>
      <c r="T289" s="75">
        <f>'2010'!Q289</f>
        <v>0</v>
      </c>
      <c r="U289" s="75">
        <f>'2011'!Q289</f>
        <v>0</v>
      </c>
      <c r="V289" s="75">
        <f>'2012'!Q289</f>
        <v>0</v>
      </c>
      <c r="W289" s="75">
        <f>'2013'!Q289</f>
        <v>0</v>
      </c>
      <c r="X289" s="75">
        <f>'2014'!Q289</f>
        <v>0</v>
      </c>
      <c r="Y289" s="75">
        <f>'2015'!Q290</f>
        <v>66262</v>
      </c>
      <c r="Z289" s="75">
        <f>'2016'!Q290</f>
        <v>594763</v>
      </c>
      <c r="AA289" s="75">
        <f>'2017'!Q290</f>
        <v>28088</v>
      </c>
      <c r="AB289" s="75">
        <f>'2018'!Q290</f>
        <v>166733</v>
      </c>
      <c r="AC289" s="75">
        <f>'2019'!Q291</f>
        <v>902327</v>
      </c>
      <c r="AD289" s="75">
        <f>'2020'!Q290</f>
        <v>860195</v>
      </c>
      <c r="AE289" s="75">
        <f>'2021'!T290</f>
        <v>0</v>
      </c>
      <c r="AF289" s="75">
        <f>'2022'!T290</f>
        <v>10533</v>
      </c>
      <c r="AG289" s="79">
        <f>'2023'!T290</f>
        <v>0</v>
      </c>
    </row>
    <row r="290" spans="1:33" x14ac:dyDescent="0.25">
      <c r="A290" s="24" t="s">
        <v>506</v>
      </c>
      <c r="B290" s="25" t="s">
        <v>4</v>
      </c>
      <c r="C290" s="75">
        <f>'1993'!J290</f>
        <v>0</v>
      </c>
      <c r="D290" s="75">
        <f>'1994'!J290</f>
        <v>0</v>
      </c>
      <c r="E290" s="75">
        <f>'1995'!J290</f>
        <v>0</v>
      </c>
      <c r="F290" s="77">
        <f>'1996'!J290</f>
        <v>0</v>
      </c>
      <c r="G290" s="77">
        <f>'1997'!J290</f>
        <v>0</v>
      </c>
      <c r="H290" s="75">
        <f>'1998'!J290</f>
        <v>0</v>
      </c>
      <c r="I290" s="75">
        <f>'1999'!J290</f>
        <v>0</v>
      </c>
      <c r="J290" s="75">
        <f>'2000'!J290</f>
        <v>0</v>
      </c>
      <c r="K290" s="78">
        <f>'2001'!J290</f>
        <v>0</v>
      </c>
      <c r="L290" s="78">
        <f>'2002'!J290</f>
        <v>0</v>
      </c>
      <c r="M290" s="78">
        <f>'2003'!J290</f>
        <v>0</v>
      </c>
      <c r="N290" s="78">
        <f>'2004'!J290</f>
        <v>0</v>
      </c>
      <c r="O290" s="78">
        <f>'2005'!J290</f>
        <v>0</v>
      </c>
      <c r="P290" s="78">
        <f>'2006'!J290</f>
        <v>0</v>
      </c>
      <c r="Q290" s="78">
        <f>'2007'!J290</f>
        <v>0</v>
      </c>
      <c r="R290" s="78">
        <f>'2008'!J290</f>
        <v>0</v>
      </c>
      <c r="S290" s="75">
        <f>'2009'!Q290</f>
        <v>0</v>
      </c>
      <c r="T290" s="75">
        <f>'2010'!Q290</f>
        <v>0</v>
      </c>
      <c r="U290" s="75">
        <f>'2011'!Q290</f>
        <v>0</v>
      </c>
      <c r="V290" s="75">
        <f>'2012'!Q290</f>
        <v>0</v>
      </c>
      <c r="W290" s="75">
        <f>'2013'!Q290</f>
        <v>0</v>
      </c>
      <c r="X290" s="75">
        <f>'2014'!Q290</f>
        <v>0</v>
      </c>
      <c r="Y290" s="75">
        <f>'2015'!Q291</f>
        <v>0</v>
      </c>
      <c r="Z290" s="75">
        <f>'2016'!Q291</f>
        <v>0</v>
      </c>
      <c r="AA290" s="75">
        <f>'2017'!Q291</f>
        <v>0</v>
      </c>
      <c r="AB290" s="75">
        <f>'2018'!Q291</f>
        <v>0</v>
      </c>
      <c r="AC290" s="75">
        <f>'2019'!Q292</f>
        <v>0</v>
      </c>
      <c r="AD290" s="75">
        <f>'2020'!Q291</f>
        <v>0</v>
      </c>
      <c r="AE290" s="75">
        <f>'2021'!T291</f>
        <v>0</v>
      </c>
      <c r="AF290" s="75">
        <f>'2022'!T291</f>
        <v>0</v>
      </c>
      <c r="AG290" s="79">
        <f>'2023'!T291</f>
        <v>0</v>
      </c>
    </row>
    <row r="291" spans="1:33" x14ac:dyDescent="0.25">
      <c r="A291" s="24" t="s">
        <v>342</v>
      </c>
      <c r="B291" s="25" t="s">
        <v>4</v>
      </c>
      <c r="C291" s="75">
        <f>'1993'!J291</f>
        <v>0</v>
      </c>
      <c r="D291" s="75">
        <f>'1994'!J291</f>
        <v>0</v>
      </c>
      <c r="E291" s="75">
        <f>'1995'!J291</f>
        <v>0</v>
      </c>
      <c r="F291" s="77">
        <f>'1996'!J291</f>
        <v>0</v>
      </c>
      <c r="G291" s="77">
        <f>'1997'!J291</f>
        <v>0</v>
      </c>
      <c r="H291" s="75">
        <f>'1998'!J291</f>
        <v>0</v>
      </c>
      <c r="I291" s="75">
        <f>'1999'!J291</f>
        <v>0</v>
      </c>
      <c r="J291" s="75">
        <f>'2000'!J291</f>
        <v>0</v>
      </c>
      <c r="K291" s="78">
        <f>'2001'!J291</f>
        <v>0</v>
      </c>
      <c r="L291" s="78">
        <f>'2002'!J291</f>
        <v>0</v>
      </c>
      <c r="M291" s="78">
        <f>'2003'!J291</f>
        <v>0</v>
      </c>
      <c r="N291" s="78">
        <f>'2004'!J291</f>
        <v>0</v>
      </c>
      <c r="O291" s="78">
        <f>'2005'!J291</f>
        <v>0</v>
      </c>
      <c r="P291" s="78">
        <f>'2006'!J291</f>
        <v>0</v>
      </c>
      <c r="Q291" s="78">
        <f>'2007'!J291</f>
        <v>0</v>
      </c>
      <c r="R291" s="78">
        <f>'2008'!J291</f>
        <v>0</v>
      </c>
      <c r="S291" s="75">
        <f>'2009'!Q291</f>
        <v>0</v>
      </c>
      <c r="T291" s="75">
        <f>'2010'!Q291</f>
        <v>0</v>
      </c>
      <c r="U291" s="75">
        <f>'2011'!Q291</f>
        <v>1354</v>
      </c>
      <c r="V291" s="75">
        <f>'2012'!Q291</f>
        <v>0</v>
      </c>
      <c r="W291" s="75">
        <f>'2013'!Q291</f>
        <v>0</v>
      </c>
      <c r="X291" s="75">
        <f>'2014'!Q291</f>
        <v>0</v>
      </c>
      <c r="Y291" s="75">
        <f>'2015'!Q292</f>
        <v>0</v>
      </c>
      <c r="Z291" s="75">
        <f>'2016'!Q292</f>
        <v>0</v>
      </c>
      <c r="AA291" s="75">
        <f>'2017'!Q292</f>
        <v>0</v>
      </c>
      <c r="AB291" s="75">
        <f>'2018'!Q292</f>
        <v>2583</v>
      </c>
      <c r="AC291" s="75">
        <f>'2019'!Q293</f>
        <v>1354</v>
      </c>
      <c r="AD291" s="75">
        <f>'2020'!Q292</f>
        <v>6770</v>
      </c>
      <c r="AE291" s="75">
        <f>'2021'!T292</f>
        <v>2583</v>
      </c>
      <c r="AF291" s="75">
        <f>'2022'!T292</f>
        <v>5416</v>
      </c>
      <c r="AG291" s="79">
        <f>'2023'!T292</f>
        <v>0</v>
      </c>
    </row>
    <row r="292" spans="1:33" x14ac:dyDescent="0.25">
      <c r="A292" s="24" t="s">
        <v>343</v>
      </c>
      <c r="B292" s="25" t="s">
        <v>4</v>
      </c>
      <c r="C292" s="75">
        <f>'1993'!J292</f>
        <v>0</v>
      </c>
      <c r="D292" s="75">
        <f>'1994'!J292</f>
        <v>0</v>
      </c>
      <c r="E292" s="75">
        <f>'1995'!J292</f>
        <v>0</v>
      </c>
      <c r="F292" s="77">
        <f>'1996'!J292</f>
        <v>0</v>
      </c>
      <c r="G292" s="77">
        <f>'1997'!J292</f>
        <v>0</v>
      </c>
      <c r="H292" s="75">
        <f>'1998'!J292</f>
        <v>0</v>
      </c>
      <c r="I292" s="75">
        <f>'1999'!J292</f>
        <v>0</v>
      </c>
      <c r="J292" s="75">
        <f>'2000'!J292</f>
        <v>0</v>
      </c>
      <c r="K292" s="78">
        <f>'2001'!J292</f>
        <v>0</v>
      </c>
      <c r="L292" s="78">
        <f>'2002'!J292</f>
        <v>0</v>
      </c>
      <c r="M292" s="78">
        <f>'2003'!J292</f>
        <v>0</v>
      </c>
      <c r="N292" s="78">
        <f>'2004'!J292</f>
        <v>0</v>
      </c>
      <c r="O292" s="78">
        <f>'2005'!J292</f>
        <v>0</v>
      </c>
      <c r="P292" s="78">
        <f>'2006'!J292</f>
        <v>7869</v>
      </c>
      <c r="Q292" s="78">
        <f>'2007'!J292</f>
        <v>0</v>
      </c>
      <c r="R292" s="78">
        <f>'2008'!J292</f>
        <v>0</v>
      </c>
      <c r="S292" s="75">
        <f>'2009'!Q292</f>
        <v>0</v>
      </c>
      <c r="T292" s="75">
        <f>'2010'!Q292</f>
        <v>0</v>
      </c>
      <c r="U292" s="75">
        <f>'2011'!Q292</f>
        <v>11152</v>
      </c>
      <c r="V292" s="75">
        <f>'2012'!Q292</f>
        <v>0</v>
      </c>
      <c r="W292" s="75">
        <f>'2013'!Q292</f>
        <v>11905</v>
      </c>
      <c r="X292" s="75">
        <f>'2014'!Q292</f>
        <v>0</v>
      </c>
      <c r="Y292" s="75">
        <f>'2015'!Q293</f>
        <v>0</v>
      </c>
      <c r="Z292" s="75">
        <f>'2016'!Q293</f>
        <v>79502</v>
      </c>
      <c r="AA292" s="75">
        <f>'2017'!Q293</f>
        <v>2349</v>
      </c>
      <c r="AB292" s="75">
        <f>'2018'!Q293</f>
        <v>0</v>
      </c>
      <c r="AC292" s="75">
        <f>'2019'!Q294</f>
        <v>0</v>
      </c>
      <c r="AD292" s="75">
        <f>'2020'!Q293</f>
        <v>0</v>
      </c>
      <c r="AE292" s="75">
        <f>'2021'!T293</f>
        <v>36754</v>
      </c>
      <c r="AF292" s="75">
        <f>'2022'!T293</f>
        <v>291953</v>
      </c>
      <c r="AG292" s="79">
        <f>'2023'!T293</f>
        <v>0</v>
      </c>
    </row>
    <row r="293" spans="1:33" x14ac:dyDescent="0.25">
      <c r="A293" s="24" t="s">
        <v>344</v>
      </c>
      <c r="B293" s="25" t="s">
        <v>4</v>
      </c>
      <c r="C293" s="75">
        <f>'1993'!J293</f>
        <v>0</v>
      </c>
      <c r="D293" s="75">
        <f>'1994'!J293</f>
        <v>0</v>
      </c>
      <c r="E293" s="75">
        <f>'1995'!J293</f>
        <v>290000</v>
      </c>
      <c r="F293" s="77">
        <f>'1996'!J293</f>
        <v>0</v>
      </c>
      <c r="G293" s="77">
        <f>'1997'!J293</f>
        <v>0</v>
      </c>
      <c r="H293" s="75">
        <f>'1998'!J293</f>
        <v>195000</v>
      </c>
      <c r="I293" s="75">
        <f>'1999'!J293</f>
        <v>0</v>
      </c>
      <c r="J293" s="75">
        <f>'2000'!J293</f>
        <v>0</v>
      </c>
      <c r="K293" s="78">
        <f>'2001'!J293</f>
        <v>0</v>
      </c>
      <c r="L293" s="78">
        <f>'2002'!J293</f>
        <v>0</v>
      </c>
      <c r="M293" s="78">
        <f>'2003'!J293</f>
        <v>0</v>
      </c>
      <c r="N293" s="78">
        <f>'2004'!J293</f>
        <v>0</v>
      </c>
      <c r="O293" s="78">
        <f>'2005'!J293</f>
        <v>0</v>
      </c>
      <c r="P293" s="78">
        <f>'2006'!J293</f>
        <v>71667</v>
      </c>
      <c r="Q293" s="78">
        <f>'2007'!J293</f>
        <v>0</v>
      </c>
      <c r="R293" s="78">
        <f>'2008'!J293</f>
        <v>250000</v>
      </c>
      <c r="S293" s="75">
        <f>'2009'!Q293</f>
        <v>250000</v>
      </c>
      <c r="T293" s="75">
        <f>'2010'!Q293</f>
        <v>250000</v>
      </c>
      <c r="U293" s="75">
        <f>'2011'!Q293</f>
        <v>250000</v>
      </c>
      <c r="V293" s="75">
        <f>'2012'!Q293</f>
        <v>175000</v>
      </c>
      <c r="W293" s="75">
        <f>'2013'!Q293</f>
        <v>0</v>
      </c>
      <c r="X293" s="75">
        <f>'2014'!Q293</f>
        <v>0</v>
      </c>
      <c r="Y293" s="75">
        <f>'2015'!Q294</f>
        <v>0</v>
      </c>
      <c r="Z293" s="75">
        <f>'2016'!Q294</f>
        <v>206000</v>
      </c>
      <c r="AA293" s="75">
        <f>'2017'!Q294</f>
        <v>0</v>
      </c>
      <c r="AB293" s="75">
        <f>'2018'!Q294</f>
        <v>0</v>
      </c>
      <c r="AC293" s="75">
        <f>'2019'!Q295</f>
        <v>0</v>
      </c>
      <c r="AD293" s="75">
        <f>'2020'!Q294</f>
        <v>0</v>
      </c>
      <c r="AE293" s="75">
        <f>'2021'!T294</f>
        <v>0</v>
      </c>
      <c r="AF293" s="75">
        <f>'2022'!T294</f>
        <v>0</v>
      </c>
      <c r="AG293" s="79">
        <f>'2023'!T294</f>
        <v>0</v>
      </c>
    </row>
    <row r="294" spans="1:33" x14ac:dyDescent="0.25">
      <c r="A294" s="24" t="s">
        <v>345</v>
      </c>
      <c r="B294" s="25" t="s">
        <v>4</v>
      </c>
      <c r="C294" s="75">
        <f>'1993'!J294</f>
        <v>0</v>
      </c>
      <c r="D294" s="75">
        <f>'1994'!J294</f>
        <v>0</v>
      </c>
      <c r="E294" s="75">
        <f>'1995'!J294</f>
        <v>0</v>
      </c>
      <c r="F294" s="77">
        <f>'1996'!J294</f>
        <v>0</v>
      </c>
      <c r="G294" s="77">
        <f>'1997'!J294</f>
        <v>0</v>
      </c>
      <c r="H294" s="75">
        <f>'1998'!J294</f>
        <v>0</v>
      </c>
      <c r="I294" s="75">
        <f>'1999'!J294</f>
        <v>0</v>
      </c>
      <c r="J294" s="75">
        <f>'2000'!J294</f>
        <v>0</v>
      </c>
      <c r="K294" s="78">
        <f>'2001'!J294</f>
        <v>0</v>
      </c>
      <c r="L294" s="78">
        <f>'2002'!J294</f>
        <v>0</v>
      </c>
      <c r="M294" s="78">
        <f>'2003'!J294</f>
        <v>0</v>
      </c>
      <c r="N294" s="78">
        <f>'2004'!J294</f>
        <v>0</v>
      </c>
      <c r="O294" s="78">
        <f>'2005'!J294</f>
        <v>0</v>
      </c>
      <c r="P294" s="78">
        <f>'2006'!J294</f>
        <v>0</v>
      </c>
      <c r="Q294" s="78">
        <f>'2007'!J294</f>
        <v>0</v>
      </c>
      <c r="R294" s="78">
        <f>'2008'!J294</f>
        <v>0</v>
      </c>
      <c r="S294" s="75">
        <f>'2009'!Q294</f>
        <v>0</v>
      </c>
      <c r="T294" s="75">
        <f>'2010'!Q294</f>
        <v>0</v>
      </c>
      <c r="U294" s="75">
        <f>'2011'!Q294</f>
        <v>0</v>
      </c>
      <c r="V294" s="75">
        <f>'2012'!Q294</f>
        <v>0</v>
      </c>
      <c r="W294" s="75">
        <f>'2013'!Q294</f>
        <v>0</v>
      </c>
      <c r="X294" s="75">
        <f>'2014'!Q294</f>
        <v>0</v>
      </c>
      <c r="Y294" s="75">
        <f>'2015'!Q295</f>
        <v>0</v>
      </c>
      <c r="Z294" s="75">
        <f>'2016'!Q295</f>
        <v>0</v>
      </c>
      <c r="AA294" s="75">
        <f>'2017'!Q295</f>
        <v>0</v>
      </c>
      <c r="AB294" s="75">
        <f>'2018'!Q295</f>
        <v>0</v>
      </c>
      <c r="AC294" s="75">
        <f>'2019'!Q296</f>
        <v>0</v>
      </c>
      <c r="AD294" s="75">
        <f>'2020'!Q295</f>
        <v>0</v>
      </c>
      <c r="AE294" s="75">
        <f>'2021'!T295</f>
        <v>0</v>
      </c>
      <c r="AF294" s="75">
        <f>'2022'!T295</f>
        <v>0</v>
      </c>
      <c r="AG294" s="79">
        <f>'2023'!T295</f>
        <v>0</v>
      </c>
    </row>
    <row r="295" spans="1:33" x14ac:dyDescent="0.25">
      <c r="A295" s="24" t="s">
        <v>346</v>
      </c>
      <c r="B295" s="25" t="s">
        <v>4</v>
      </c>
      <c r="C295" s="75">
        <f>'1993'!J295</f>
        <v>0</v>
      </c>
      <c r="D295" s="75">
        <f>'1994'!J295</f>
        <v>0</v>
      </c>
      <c r="E295" s="75">
        <f>'1995'!J295</f>
        <v>0</v>
      </c>
      <c r="F295" s="77">
        <f>'1996'!J295</f>
        <v>0</v>
      </c>
      <c r="G295" s="77">
        <f>'1997'!J295</f>
        <v>0</v>
      </c>
      <c r="H295" s="75">
        <f>'1998'!J295</f>
        <v>0</v>
      </c>
      <c r="I295" s="75">
        <f>'1999'!J295</f>
        <v>0</v>
      </c>
      <c r="J295" s="75">
        <f>'2000'!J295</f>
        <v>0</v>
      </c>
      <c r="K295" s="78">
        <f>'2001'!J295</f>
        <v>0</v>
      </c>
      <c r="L295" s="78">
        <f>'2002'!J295</f>
        <v>0</v>
      </c>
      <c r="M295" s="78">
        <f>'2003'!J295</f>
        <v>0</v>
      </c>
      <c r="N295" s="78">
        <f>'2004'!J295</f>
        <v>0</v>
      </c>
      <c r="O295" s="78">
        <f>'2005'!J295</f>
        <v>0</v>
      </c>
      <c r="P295" s="78">
        <f>'2006'!J295</f>
        <v>0</v>
      </c>
      <c r="Q295" s="78">
        <f>'2007'!J295</f>
        <v>0</v>
      </c>
      <c r="R295" s="78">
        <f>'2008'!J295</f>
        <v>0</v>
      </c>
      <c r="S295" s="75">
        <f>'2009'!Q295</f>
        <v>0</v>
      </c>
      <c r="T295" s="75">
        <f>'2010'!Q295</f>
        <v>0</v>
      </c>
      <c r="U295" s="75">
        <f>'2011'!Q295</f>
        <v>0</v>
      </c>
      <c r="V295" s="75">
        <f>'2012'!Q295</f>
        <v>0</v>
      </c>
      <c r="W295" s="75">
        <f>'2013'!Q295</f>
        <v>0</v>
      </c>
      <c r="X295" s="75">
        <f>'2014'!Q295</f>
        <v>0</v>
      </c>
      <c r="Y295" s="75">
        <f>'2015'!Q296</f>
        <v>0</v>
      </c>
      <c r="Z295" s="75">
        <f>'2016'!Q296</f>
        <v>0</v>
      </c>
      <c r="AA295" s="75">
        <f>'2017'!Q296</f>
        <v>0</v>
      </c>
      <c r="AB295" s="75">
        <f>'2018'!Q296</f>
        <v>0</v>
      </c>
      <c r="AC295" s="75">
        <f>'2019'!Q297</f>
        <v>0</v>
      </c>
      <c r="AD295" s="75">
        <f>'2020'!Q296</f>
        <v>0</v>
      </c>
      <c r="AE295" s="75">
        <f>'2021'!T296</f>
        <v>0</v>
      </c>
      <c r="AF295" s="75">
        <f>'2022'!T296</f>
        <v>0</v>
      </c>
      <c r="AG295" s="79">
        <f>'2023'!T296</f>
        <v>0</v>
      </c>
    </row>
    <row r="296" spans="1:33" x14ac:dyDescent="0.25">
      <c r="A296" s="24" t="s">
        <v>4</v>
      </c>
      <c r="B296" s="25" t="s">
        <v>4</v>
      </c>
      <c r="C296" s="75">
        <f>'1993'!J296</f>
        <v>0</v>
      </c>
      <c r="D296" s="75">
        <f>'1994'!J296</f>
        <v>0</v>
      </c>
      <c r="E296" s="75">
        <f>'1995'!J296</f>
        <v>0</v>
      </c>
      <c r="F296" s="77">
        <f>'1996'!J296</f>
        <v>0</v>
      </c>
      <c r="G296" s="77">
        <f>'1997'!J296</f>
        <v>0</v>
      </c>
      <c r="H296" s="75">
        <f>'1998'!J296</f>
        <v>0</v>
      </c>
      <c r="I296" s="75">
        <f>'1999'!J296</f>
        <v>0</v>
      </c>
      <c r="J296" s="75">
        <f>'2000'!J296</f>
        <v>0</v>
      </c>
      <c r="K296" s="78">
        <f>'2001'!J296</f>
        <v>0</v>
      </c>
      <c r="L296" s="78">
        <f>'2002'!J296</f>
        <v>0</v>
      </c>
      <c r="M296" s="78">
        <f>'2003'!J296</f>
        <v>0</v>
      </c>
      <c r="N296" s="78">
        <f>'2004'!J296</f>
        <v>0</v>
      </c>
      <c r="O296" s="78">
        <f>'2005'!J296</f>
        <v>0</v>
      </c>
      <c r="P296" s="78">
        <f>'2006'!J296</f>
        <v>0</v>
      </c>
      <c r="Q296" s="78">
        <f>'2007'!J296</f>
        <v>0</v>
      </c>
      <c r="R296" s="78">
        <f>'2008'!J296</f>
        <v>0</v>
      </c>
      <c r="S296" s="75">
        <f>'2009'!Q296</f>
        <v>0</v>
      </c>
      <c r="T296" s="75">
        <f>'2010'!Q296</f>
        <v>0</v>
      </c>
      <c r="U296" s="75">
        <f>'2011'!Q296</f>
        <v>0</v>
      </c>
      <c r="V296" s="75">
        <f>'2012'!Q296</f>
        <v>0</v>
      </c>
      <c r="W296" s="75">
        <f>'2013'!Q296</f>
        <v>0</v>
      </c>
      <c r="X296" s="75">
        <f>'2014'!Q296</f>
        <v>0</v>
      </c>
      <c r="Y296" s="75">
        <f>'2015'!Q297</f>
        <v>0</v>
      </c>
      <c r="Z296" s="75">
        <f>'2016'!Q297</f>
        <v>0</v>
      </c>
      <c r="AA296" s="75">
        <f>'2017'!Q297</f>
        <v>0</v>
      </c>
      <c r="AB296" s="75">
        <f>'2018'!Q297</f>
        <v>0</v>
      </c>
      <c r="AC296" s="75">
        <f>'2019'!Q298</f>
        <v>0</v>
      </c>
      <c r="AD296" s="75">
        <f>'2020'!Q297</f>
        <v>0</v>
      </c>
      <c r="AE296" s="75">
        <f>'2021'!T297</f>
        <v>0</v>
      </c>
      <c r="AF296" s="75">
        <f>'2022'!T297</f>
        <v>0</v>
      </c>
      <c r="AG296" s="79">
        <f>'2023'!T297</f>
        <v>0</v>
      </c>
    </row>
    <row r="297" spans="1:33" x14ac:dyDescent="0.25">
      <c r="A297" s="24" t="s">
        <v>347</v>
      </c>
      <c r="B297" s="25" t="s">
        <v>4</v>
      </c>
      <c r="C297" s="75">
        <f>'1993'!J297</f>
        <v>0</v>
      </c>
      <c r="D297" s="75">
        <f>'1994'!J297</f>
        <v>295094</v>
      </c>
      <c r="E297" s="75">
        <f>'1995'!J297</f>
        <v>453270</v>
      </c>
      <c r="F297" s="77">
        <f>'1996'!J297</f>
        <v>128802</v>
      </c>
      <c r="G297" s="77">
        <f>'1997'!J297</f>
        <v>191865</v>
      </c>
      <c r="H297" s="75">
        <f>'1998'!J297</f>
        <v>591694</v>
      </c>
      <c r="I297" s="75">
        <f>'1999'!J297</f>
        <v>640464</v>
      </c>
      <c r="J297" s="75">
        <f>'2000'!J297</f>
        <v>692828</v>
      </c>
      <c r="K297" s="78">
        <f>'2001'!J297</f>
        <v>1169257</v>
      </c>
      <c r="L297" s="78">
        <f>'2002'!J297</f>
        <v>0</v>
      </c>
      <c r="M297" s="78">
        <f>'2003'!J297</f>
        <v>5284809</v>
      </c>
      <c r="N297" s="78">
        <f>'2004'!J297</f>
        <v>6051133</v>
      </c>
      <c r="O297" s="78">
        <f>'2005'!J297</f>
        <v>6812932</v>
      </c>
      <c r="P297" s="78">
        <f>'2006'!J297</f>
        <v>4508074</v>
      </c>
      <c r="Q297" s="78">
        <f>'2007'!J297</f>
        <v>2270518</v>
      </c>
      <c r="R297" s="78">
        <f>'2008'!J297</f>
        <v>1467356</v>
      </c>
      <c r="S297" s="75">
        <f>'2009'!Q297</f>
        <v>567498</v>
      </c>
      <c r="T297" s="75">
        <f>'2010'!Q297</f>
        <v>1024536</v>
      </c>
      <c r="U297" s="75">
        <f>'2011'!Q297</f>
        <v>535700</v>
      </c>
      <c r="V297" s="75">
        <f>'2012'!Q297</f>
        <v>754853</v>
      </c>
      <c r="W297" s="75">
        <f>'2013'!Q297</f>
        <v>2563744</v>
      </c>
      <c r="X297" s="75">
        <f>'2014'!Q297</f>
        <v>1259848</v>
      </c>
      <c r="Y297" s="75">
        <f>'2015'!Q298</f>
        <v>2625214</v>
      </c>
      <c r="Z297" s="75">
        <f>'2016'!Q298</f>
        <v>1730260</v>
      </c>
      <c r="AA297" s="75">
        <f>'2017'!Q298</f>
        <v>2934013</v>
      </c>
      <c r="AB297" s="75">
        <f>'2018'!Q298</f>
        <v>1735643</v>
      </c>
      <c r="AC297" s="75">
        <f>'2019'!Q299</f>
        <v>7325473</v>
      </c>
      <c r="AD297" s="75">
        <f>'2020'!Q298</f>
        <v>6113240</v>
      </c>
      <c r="AE297" s="75">
        <f>'2021'!T298</f>
        <v>4374753</v>
      </c>
      <c r="AF297" s="75">
        <f>'2022'!T298</f>
        <v>5632813</v>
      </c>
      <c r="AG297" s="79">
        <f>'2023'!T298</f>
        <v>2876003</v>
      </c>
    </row>
    <row r="298" spans="1:33" x14ac:dyDescent="0.25">
      <c r="A298" s="24" t="s">
        <v>348</v>
      </c>
      <c r="B298" s="25" t="s">
        <v>4</v>
      </c>
      <c r="C298" s="75">
        <f>'1993'!J298</f>
        <v>54580</v>
      </c>
      <c r="D298" s="75">
        <f>'1994'!J298</f>
        <v>20000</v>
      </c>
      <c r="E298" s="75">
        <f>'1995'!J298</f>
        <v>0</v>
      </c>
      <c r="F298" s="77">
        <f>'1996'!J298</f>
        <v>0</v>
      </c>
      <c r="G298" s="77">
        <f>'1997'!J298</f>
        <v>0</v>
      </c>
      <c r="H298" s="75">
        <f>'1998'!J298</f>
        <v>0</v>
      </c>
      <c r="I298" s="75">
        <f>'1999'!J298</f>
        <v>0</v>
      </c>
      <c r="J298" s="75">
        <f>'2000'!J298</f>
        <v>0</v>
      </c>
      <c r="K298" s="78">
        <f>'2001'!J298</f>
        <v>0</v>
      </c>
      <c r="L298" s="78">
        <f>'2002'!J298</f>
        <v>0</v>
      </c>
      <c r="M298" s="78">
        <f>'2003'!J298</f>
        <v>0</v>
      </c>
      <c r="N298" s="78">
        <f>'2004'!J298</f>
        <v>0</v>
      </c>
      <c r="O298" s="78">
        <f>'2005'!J298</f>
        <v>0</v>
      </c>
      <c r="P298" s="78">
        <f>'2006'!J298</f>
        <v>0</v>
      </c>
      <c r="Q298" s="78">
        <f>'2007'!J298</f>
        <v>0</v>
      </c>
      <c r="R298" s="78">
        <f>'2008'!J298</f>
        <v>0</v>
      </c>
      <c r="S298" s="75">
        <f>'2009'!Q298</f>
        <v>15905</v>
      </c>
      <c r="T298" s="75">
        <f>'2010'!Q298</f>
        <v>3623</v>
      </c>
      <c r="U298" s="75">
        <f>'2011'!Q298</f>
        <v>7142</v>
      </c>
      <c r="V298" s="75">
        <f>'2012'!Q298</f>
        <v>3029</v>
      </c>
      <c r="W298" s="75">
        <f>'2013'!Q298</f>
        <v>8019</v>
      </c>
      <c r="X298" s="75">
        <f>'2014'!Q298</f>
        <v>5210</v>
      </c>
      <c r="Y298" s="75">
        <f>'2015'!Q299</f>
        <v>4303</v>
      </c>
      <c r="Z298" s="75">
        <f>'2016'!Q299</f>
        <v>0</v>
      </c>
      <c r="AA298" s="75">
        <f>'2017'!Q299</f>
        <v>5030</v>
      </c>
      <c r="AB298" s="75">
        <f>'2018'!Q299</f>
        <v>56003</v>
      </c>
      <c r="AC298" s="75">
        <f>'2019'!Q300</f>
        <v>28495</v>
      </c>
      <c r="AD298" s="75">
        <f>'2020'!Q299</f>
        <v>3355</v>
      </c>
      <c r="AE298" s="75">
        <f>'2021'!T299</f>
        <v>7605</v>
      </c>
      <c r="AF298" s="75">
        <f>'2022'!T299</f>
        <v>3201</v>
      </c>
      <c r="AG298" s="79">
        <f>'2023'!T299</f>
        <v>7401</v>
      </c>
    </row>
    <row r="299" spans="1:33" x14ac:dyDescent="0.25">
      <c r="A299" s="24" t="s">
        <v>349</v>
      </c>
      <c r="B299" s="25" t="s">
        <v>4</v>
      </c>
      <c r="C299" s="75">
        <f>'1993'!J299</f>
        <v>0</v>
      </c>
      <c r="D299" s="75">
        <f>'1994'!J299</f>
        <v>0</v>
      </c>
      <c r="E299" s="75">
        <f>'1995'!J299</f>
        <v>0</v>
      </c>
      <c r="F299" s="77">
        <f>'1996'!J299</f>
        <v>0</v>
      </c>
      <c r="G299" s="77">
        <f>'1997'!J299</f>
        <v>0</v>
      </c>
      <c r="H299" s="75">
        <f>'1998'!J299</f>
        <v>13525</v>
      </c>
      <c r="I299" s="75">
        <f>'1999'!J299</f>
        <v>0</v>
      </c>
      <c r="J299" s="75">
        <f>'2000'!J299</f>
        <v>3858</v>
      </c>
      <c r="K299" s="78">
        <f>'2001'!J299</f>
        <v>215</v>
      </c>
      <c r="L299" s="78">
        <f>'2002'!J299</f>
        <v>116</v>
      </c>
      <c r="M299" s="78">
        <f>'2003'!J299</f>
        <v>5796</v>
      </c>
      <c r="N299" s="78">
        <f>'2004'!J299</f>
        <v>19368</v>
      </c>
      <c r="O299" s="78">
        <f>'2005'!J299</f>
        <v>2987</v>
      </c>
      <c r="P299" s="78">
        <f>'2006'!J299</f>
        <v>75442</v>
      </c>
      <c r="Q299" s="78">
        <f>'2007'!J299</f>
        <v>27891</v>
      </c>
      <c r="R299" s="78">
        <f>'2008'!J299</f>
        <v>3798</v>
      </c>
      <c r="S299" s="75">
        <f>'2009'!Q299</f>
        <v>133</v>
      </c>
      <c r="T299" s="75">
        <f>'2010'!Q299</f>
        <v>7077</v>
      </c>
      <c r="U299" s="75">
        <f>'2011'!Q299</f>
        <v>11110</v>
      </c>
      <c r="V299" s="75">
        <f>'2012'!Q299</f>
        <v>621</v>
      </c>
      <c r="W299" s="75">
        <f>'2013'!Q299</f>
        <v>10603</v>
      </c>
      <c r="X299" s="75">
        <f>'2014'!Q299</f>
        <v>5222</v>
      </c>
      <c r="Y299" s="75">
        <f>'2015'!Q300</f>
        <v>36403</v>
      </c>
      <c r="Z299" s="75">
        <f>'2016'!Q300</f>
        <v>4466</v>
      </c>
      <c r="AA299" s="75">
        <f>'2017'!Q300</f>
        <v>38169</v>
      </c>
      <c r="AB299" s="75">
        <f>'2018'!Q300</f>
        <v>42091</v>
      </c>
      <c r="AC299" s="75">
        <f>'2019'!Q301</f>
        <v>62764</v>
      </c>
      <c r="AD299" s="75">
        <f>'2020'!Q300</f>
        <v>5777</v>
      </c>
      <c r="AE299" s="75">
        <f>'2021'!T300</f>
        <v>24560</v>
      </c>
      <c r="AF299" s="75">
        <f>'2022'!T300</f>
        <v>109732</v>
      </c>
      <c r="AG299" s="79">
        <f>'2023'!T300</f>
        <v>260622</v>
      </c>
    </row>
    <row r="300" spans="1:33" x14ac:dyDescent="0.25">
      <c r="A300" s="24" t="s">
        <v>350</v>
      </c>
      <c r="B300" s="25" t="s">
        <v>4</v>
      </c>
      <c r="C300" s="75">
        <f>'1993'!J300</f>
        <v>0</v>
      </c>
      <c r="D300" s="75">
        <f>'1994'!J300</f>
        <v>0</v>
      </c>
      <c r="E300" s="75">
        <f>'1995'!J300</f>
        <v>0</v>
      </c>
      <c r="F300" s="77">
        <f>'1996'!J300</f>
        <v>0</v>
      </c>
      <c r="G300" s="77">
        <f>'1997'!J300</f>
        <v>0</v>
      </c>
      <c r="H300" s="75">
        <f>'1998'!J300</f>
        <v>0</v>
      </c>
      <c r="I300" s="75">
        <f>'1999'!J300</f>
        <v>0</v>
      </c>
      <c r="J300" s="75">
        <f>'2000'!J300</f>
        <v>0</v>
      </c>
      <c r="K300" s="78">
        <f>'2001'!J300</f>
        <v>0</v>
      </c>
      <c r="L300" s="78">
        <f>'2002'!J300</f>
        <v>0</v>
      </c>
      <c r="M300" s="78">
        <f>'2003'!J300</f>
        <v>0</v>
      </c>
      <c r="N300" s="78">
        <f>'2004'!J300</f>
        <v>3209594</v>
      </c>
      <c r="O300" s="78">
        <f>'2005'!J300</f>
        <v>2442429</v>
      </c>
      <c r="P300" s="78">
        <f>'2006'!J300</f>
        <v>2211279</v>
      </c>
      <c r="Q300" s="78">
        <f>'2007'!J300</f>
        <v>271572</v>
      </c>
      <c r="R300" s="78">
        <f>'2008'!J300</f>
        <v>285850</v>
      </c>
      <c r="S300" s="75">
        <f>'2009'!Q300</f>
        <v>40293</v>
      </c>
      <c r="T300" s="75">
        <f>'2010'!Q300</f>
        <v>197417</v>
      </c>
      <c r="U300" s="75">
        <f>'2011'!Q300</f>
        <v>174485</v>
      </c>
      <c r="V300" s="75">
        <f>'2012'!Q300</f>
        <v>339360</v>
      </c>
      <c r="W300" s="75">
        <f>'2013'!Q300</f>
        <v>37284</v>
      </c>
      <c r="X300" s="75">
        <f>'2014'!Q300</f>
        <v>107995</v>
      </c>
      <c r="Y300" s="75">
        <f>'2015'!Q301</f>
        <v>162406</v>
      </c>
      <c r="Z300" s="75">
        <f>'2016'!Q301</f>
        <v>319625</v>
      </c>
      <c r="AA300" s="75">
        <f>'2017'!Q301</f>
        <v>81490</v>
      </c>
      <c r="AB300" s="75">
        <f>'2018'!Q301</f>
        <v>1221014</v>
      </c>
      <c r="AC300" s="75">
        <f>'2019'!Q302</f>
        <v>343879</v>
      </c>
      <c r="AD300" s="75">
        <f>'2020'!Q301</f>
        <v>1273161</v>
      </c>
      <c r="AE300" s="75">
        <f>'2021'!T301</f>
        <v>2193744</v>
      </c>
      <c r="AF300" s="75">
        <f>'2022'!T301</f>
        <v>826071</v>
      </c>
      <c r="AG300" s="79">
        <f>'2023'!T301</f>
        <v>198076</v>
      </c>
    </row>
    <row r="301" spans="1:33" x14ac:dyDescent="0.25">
      <c r="A301" s="24" t="s">
        <v>351</v>
      </c>
      <c r="B301" s="25" t="s">
        <v>4</v>
      </c>
      <c r="C301" s="75">
        <f>'1993'!J301</f>
        <v>69787</v>
      </c>
      <c r="D301" s="75">
        <f>'1994'!J301</f>
        <v>78885</v>
      </c>
      <c r="E301" s="75">
        <f>'1995'!J301</f>
        <v>157684</v>
      </c>
      <c r="F301" s="77">
        <f>'1996'!J301</f>
        <v>249046</v>
      </c>
      <c r="G301" s="77">
        <f>'1997'!J301</f>
        <v>324506</v>
      </c>
      <c r="H301" s="75">
        <f>'1998'!J301</f>
        <v>322073</v>
      </c>
      <c r="I301" s="75">
        <f>'1999'!J301</f>
        <v>475629</v>
      </c>
      <c r="J301" s="75">
        <f>'2000'!J301</f>
        <v>1004327</v>
      </c>
      <c r="K301" s="78">
        <f>'2001'!J301</f>
        <v>5221756</v>
      </c>
      <c r="L301" s="78">
        <f>'2002'!J301</f>
        <v>7003788</v>
      </c>
      <c r="M301" s="78">
        <f>'2003'!J301</f>
        <v>6269738</v>
      </c>
      <c r="N301" s="78">
        <f>'2004'!J301</f>
        <v>2760783</v>
      </c>
      <c r="O301" s="78">
        <f>'2005'!J301</f>
        <v>1727025</v>
      </c>
      <c r="P301" s="78">
        <f>'2006'!J301</f>
        <v>2086779</v>
      </c>
      <c r="Q301" s="78">
        <f>'2007'!J301</f>
        <v>435090</v>
      </c>
      <c r="R301" s="78">
        <f>'2008'!J301</f>
        <v>517077</v>
      </c>
      <c r="S301" s="75">
        <f>'2009'!Q301</f>
        <v>180175</v>
      </c>
      <c r="T301" s="75">
        <f>'2010'!Q301</f>
        <v>142306</v>
      </c>
      <c r="U301" s="75">
        <f>'2011'!Q301</f>
        <v>164401</v>
      </c>
      <c r="V301" s="75">
        <f>'2012'!Q301</f>
        <v>867189</v>
      </c>
      <c r="W301" s="75">
        <f>'2013'!Q301</f>
        <v>604285</v>
      </c>
      <c r="X301" s="75">
        <f>'2014'!Q301</f>
        <v>314960</v>
      </c>
      <c r="Y301" s="75">
        <f>'2015'!Q302</f>
        <v>426318</v>
      </c>
      <c r="Z301" s="75">
        <f>'2016'!Q302</f>
        <v>174590</v>
      </c>
      <c r="AA301" s="75">
        <f>'2017'!Q302</f>
        <v>400683</v>
      </c>
      <c r="AB301" s="75">
        <f>'2018'!Q302</f>
        <v>984432</v>
      </c>
      <c r="AC301" s="75">
        <f>'2019'!Q303</f>
        <v>1099172</v>
      </c>
      <c r="AD301" s="75">
        <f>'2020'!Q302</f>
        <v>239368</v>
      </c>
      <c r="AE301" s="75">
        <f>'2021'!T302</f>
        <v>508381</v>
      </c>
      <c r="AF301" s="75">
        <f>'2022'!T302</f>
        <v>394730</v>
      </c>
      <c r="AG301" s="79">
        <f>'2023'!T302</f>
        <v>1253760</v>
      </c>
    </row>
    <row r="302" spans="1:33" x14ac:dyDescent="0.25">
      <c r="A302" s="24" t="s">
        <v>352</v>
      </c>
      <c r="B302" s="25" t="s">
        <v>4</v>
      </c>
      <c r="C302" s="75">
        <f>'1993'!J302</f>
        <v>0</v>
      </c>
      <c r="D302" s="75">
        <f>'1994'!J302</f>
        <v>0</v>
      </c>
      <c r="E302" s="75">
        <f>'1995'!J302</f>
        <v>0</v>
      </c>
      <c r="F302" s="77">
        <f>'1996'!J302</f>
        <v>0</v>
      </c>
      <c r="G302" s="77">
        <f>'1997'!J302</f>
        <v>0</v>
      </c>
      <c r="H302" s="75">
        <f>'1998'!J302</f>
        <v>0</v>
      </c>
      <c r="I302" s="75">
        <f>'1999'!J302</f>
        <v>29187</v>
      </c>
      <c r="J302" s="75">
        <f>'2000'!J302</f>
        <v>0</v>
      </c>
      <c r="K302" s="78">
        <f>'2001'!J302</f>
        <v>0</v>
      </c>
      <c r="L302" s="78">
        <f>'2002'!J302</f>
        <v>0</v>
      </c>
      <c r="M302" s="78">
        <f>'2003'!J302</f>
        <v>0</v>
      </c>
      <c r="N302" s="78">
        <f>'2004'!J302</f>
        <v>0</v>
      </c>
      <c r="O302" s="78">
        <f>'2005'!J302</f>
        <v>0</v>
      </c>
      <c r="P302" s="78">
        <f>'2006'!J302</f>
        <v>0</v>
      </c>
      <c r="Q302" s="78">
        <f>'2007'!J302</f>
        <v>0</v>
      </c>
      <c r="R302" s="78">
        <f>'2008'!J302</f>
        <v>0</v>
      </c>
      <c r="S302" s="75">
        <f>'2009'!Q302</f>
        <v>0</v>
      </c>
      <c r="T302" s="75">
        <f>'2010'!Q302</f>
        <v>0</v>
      </c>
      <c r="U302" s="75">
        <f>'2011'!Q302</f>
        <v>0</v>
      </c>
      <c r="V302" s="75">
        <f>'2012'!Q302</f>
        <v>0</v>
      </c>
      <c r="W302" s="75">
        <f>'2013'!Q302</f>
        <v>0</v>
      </c>
      <c r="X302" s="75">
        <f>'2014'!Q302</f>
        <v>0</v>
      </c>
      <c r="Y302" s="75">
        <f>'2015'!Q303</f>
        <v>0</v>
      </c>
      <c r="Z302" s="75">
        <f>'2016'!Q303</f>
        <v>0</v>
      </c>
      <c r="AA302" s="75">
        <f>'2017'!Q303</f>
        <v>0</v>
      </c>
      <c r="AB302" s="75">
        <f>'2018'!Q303</f>
        <v>0</v>
      </c>
      <c r="AC302" s="75">
        <f>'2019'!Q304</f>
        <v>0</v>
      </c>
      <c r="AD302" s="75">
        <f>'2020'!Q303</f>
        <v>0</v>
      </c>
      <c r="AE302" s="75">
        <f>'2021'!T303</f>
        <v>0</v>
      </c>
      <c r="AF302" s="75">
        <f>'2022'!T303</f>
        <v>0</v>
      </c>
      <c r="AG302" s="79">
        <f>'2023'!T303</f>
        <v>0</v>
      </c>
    </row>
    <row r="303" spans="1:33" x14ac:dyDescent="0.25">
      <c r="A303" s="24" t="s">
        <v>353</v>
      </c>
      <c r="B303" s="25" t="s">
        <v>4</v>
      </c>
      <c r="C303" s="75">
        <f>'1993'!J303</f>
        <v>0</v>
      </c>
      <c r="D303" s="75">
        <f>'1994'!J303</f>
        <v>0</v>
      </c>
      <c r="E303" s="75">
        <f>'1995'!J303</f>
        <v>0</v>
      </c>
      <c r="F303" s="77">
        <f>'1996'!J303</f>
        <v>0</v>
      </c>
      <c r="G303" s="77">
        <f>'1997'!J303</f>
        <v>0</v>
      </c>
      <c r="H303" s="75">
        <f>'1998'!J303</f>
        <v>0</v>
      </c>
      <c r="I303" s="75">
        <f>'1999'!J303</f>
        <v>0</v>
      </c>
      <c r="J303" s="75">
        <f>'2000'!J303</f>
        <v>0</v>
      </c>
      <c r="K303" s="78">
        <f>'2001'!J303</f>
        <v>0</v>
      </c>
      <c r="L303" s="78">
        <f>'2002'!J303</f>
        <v>0</v>
      </c>
      <c r="M303" s="78">
        <f>'2003'!J303</f>
        <v>0</v>
      </c>
      <c r="N303" s="78">
        <f>'2004'!J303</f>
        <v>0</v>
      </c>
      <c r="O303" s="78">
        <f>'2005'!J303</f>
        <v>0</v>
      </c>
      <c r="P303" s="78">
        <f>'2006'!J303</f>
        <v>0</v>
      </c>
      <c r="Q303" s="78">
        <f>'2007'!J303</f>
        <v>0</v>
      </c>
      <c r="R303" s="78">
        <f>'2008'!J303</f>
        <v>0</v>
      </c>
      <c r="S303" s="75">
        <f>'2009'!Q303</f>
        <v>0</v>
      </c>
      <c r="T303" s="75">
        <f>'2010'!Q303</f>
        <v>0</v>
      </c>
      <c r="U303" s="75">
        <f>'2011'!Q303</f>
        <v>0</v>
      </c>
      <c r="V303" s="75">
        <f>'2012'!Q303</f>
        <v>0</v>
      </c>
      <c r="W303" s="75">
        <f>'2013'!Q303</f>
        <v>0</v>
      </c>
      <c r="X303" s="75">
        <f>'2014'!Q303</f>
        <v>0</v>
      </c>
      <c r="Y303" s="75">
        <f>'2015'!Q304</f>
        <v>0</v>
      </c>
      <c r="Z303" s="75">
        <f>'2016'!Q304</f>
        <v>0</v>
      </c>
      <c r="AA303" s="75">
        <f>'2017'!Q304</f>
        <v>0</v>
      </c>
      <c r="AB303" s="75">
        <f>'2018'!Q304</f>
        <v>0</v>
      </c>
      <c r="AC303" s="75">
        <f>'2019'!Q305</f>
        <v>0</v>
      </c>
      <c r="AD303" s="75">
        <f>'2020'!Q304</f>
        <v>0</v>
      </c>
      <c r="AE303" s="75">
        <f>'2021'!T304</f>
        <v>0</v>
      </c>
      <c r="AF303" s="75">
        <f>'2022'!T304</f>
        <v>0</v>
      </c>
      <c r="AG303" s="79">
        <f>'2023'!T304</f>
        <v>0</v>
      </c>
    </row>
    <row r="304" spans="1:33" x14ac:dyDescent="0.25">
      <c r="A304" s="24" t="s">
        <v>354</v>
      </c>
      <c r="B304" s="25" t="s">
        <v>4</v>
      </c>
      <c r="C304" s="75">
        <f>'1993'!J304</f>
        <v>0</v>
      </c>
      <c r="D304" s="75">
        <f>'1994'!J304</f>
        <v>300</v>
      </c>
      <c r="E304" s="75">
        <f>'1995'!J304</f>
        <v>15041</v>
      </c>
      <c r="F304" s="77">
        <f>'1996'!J304</f>
        <v>8954</v>
      </c>
      <c r="G304" s="77">
        <f>'1997'!J304</f>
        <v>41622</v>
      </c>
      <c r="H304" s="75">
        <f>'1998'!J304</f>
        <v>1525</v>
      </c>
      <c r="I304" s="75">
        <f>'1999'!J304</f>
        <v>95288</v>
      </c>
      <c r="J304" s="75">
        <f>'2000'!J304</f>
        <v>29224</v>
      </c>
      <c r="K304" s="78">
        <f>'2001'!J304</f>
        <v>4084</v>
      </c>
      <c r="L304" s="78">
        <f>'2002'!J304</f>
        <v>44320</v>
      </c>
      <c r="M304" s="78">
        <f>'2003'!J304</f>
        <v>242935</v>
      </c>
      <c r="N304" s="78">
        <f>'2004'!J304</f>
        <v>91884</v>
      </c>
      <c r="O304" s="78">
        <f>'2005'!J304</f>
        <v>276370</v>
      </c>
      <c r="P304" s="78">
        <f>'2006'!J304</f>
        <v>438543</v>
      </c>
      <c r="Q304" s="78">
        <f>'2007'!J304</f>
        <v>380120</v>
      </c>
      <c r="R304" s="78">
        <f>'2008'!J304</f>
        <v>20122</v>
      </c>
      <c r="S304" s="75">
        <f>'2009'!Q304</f>
        <v>59740</v>
      </c>
      <c r="T304" s="75">
        <f>'2010'!Q304</f>
        <v>54671</v>
      </c>
      <c r="U304" s="75">
        <f>'2011'!Q304</f>
        <v>4994</v>
      </c>
      <c r="V304" s="75">
        <f>'2012'!Q304</f>
        <v>18257</v>
      </c>
      <c r="W304" s="75">
        <f>'2013'!Q304</f>
        <v>2552</v>
      </c>
      <c r="X304" s="75">
        <f>'2014'!Q304</f>
        <v>850</v>
      </c>
      <c r="Y304" s="75">
        <f>'2015'!Q305</f>
        <v>1702</v>
      </c>
      <c r="Z304" s="75">
        <f>'2016'!Q305</f>
        <v>427</v>
      </c>
      <c r="AA304" s="75">
        <f>'2017'!Q305</f>
        <v>9887</v>
      </c>
      <c r="AB304" s="75">
        <f>'2018'!Q305</f>
        <v>816</v>
      </c>
      <c r="AC304" s="75">
        <f>'2019'!Q306</f>
        <v>426</v>
      </c>
      <c r="AD304" s="75">
        <f>'2020'!Q305</f>
        <v>3544</v>
      </c>
      <c r="AE304" s="75">
        <f>'2021'!T305</f>
        <v>25933</v>
      </c>
      <c r="AF304" s="75">
        <f>'2022'!T305</f>
        <v>9602</v>
      </c>
      <c r="AG304" s="79">
        <f>'2023'!T305</f>
        <v>2615</v>
      </c>
    </row>
    <row r="305" spans="1:33" x14ac:dyDescent="0.25">
      <c r="A305" s="24" t="s">
        <v>355</v>
      </c>
      <c r="B305" s="25" t="s">
        <v>4</v>
      </c>
      <c r="C305" s="75">
        <f>'1993'!J305</f>
        <v>0</v>
      </c>
      <c r="D305" s="75">
        <f>'1994'!J305</f>
        <v>0</v>
      </c>
      <c r="E305" s="75">
        <f>'1995'!J305</f>
        <v>0</v>
      </c>
      <c r="F305" s="77">
        <f>'1996'!J305</f>
        <v>0</v>
      </c>
      <c r="G305" s="77">
        <f>'1997'!J305</f>
        <v>0</v>
      </c>
      <c r="H305" s="75">
        <f>'1998'!J305</f>
        <v>0</v>
      </c>
      <c r="I305" s="75">
        <f>'1999'!J305</f>
        <v>590425</v>
      </c>
      <c r="J305" s="75">
        <f>'2000'!J305</f>
        <v>1596595</v>
      </c>
      <c r="K305" s="78">
        <f>'2001'!J305</f>
        <v>1487457</v>
      </c>
      <c r="L305" s="78">
        <f>'2002'!J305</f>
        <v>1243927</v>
      </c>
      <c r="M305" s="78">
        <f>'2003'!J305</f>
        <v>2439987</v>
      </c>
      <c r="N305" s="78">
        <f>'2004'!J305</f>
        <v>4527486</v>
      </c>
      <c r="O305" s="78">
        <f>'2005'!J305</f>
        <v>1458426</v>
      </c>
      <c r="P305" s="78">
        <f>'2006'!J305</f>
        <v>2334864</v>
      </c>
      <c r="Q305" s="78">
        <f>'2007'!J305</f>
        <v>1280370</v>
      </c>
      <c r="R305" s="78">
        <f>'2008'!J305</f>
        <v>676741</v>
      </c>
      <c r="S305" s="75">
        <f>'2009'!Q305</f>
        <v>356648</v>
      </c>
      <c r="T305" s="75">
        <f>'2010'!Q305</f>
        <v>479118</v>
      </c>
      <c r="U305" s="75">
        <f>'2011'!Q305</f>
        <v>1057618</v>
      </c>
      <c r="V305" s="75">
        <f>'2012'!Q305</f>
        <v>841752</v>
      </c>
      <c r="W305" s="75">
        <f>'2013'!Q305</f>
        <v>786353</v>
      </c>
      <c r="X305" s="75">
        <f>'2014'!Q305</f>
        <v>879450</v>
      </c>
      <c r="Y305" s="75">
        <f>'2015'!Q306</f>
        <v>303411</v>
      </c>
      <c r="Z305" s="75">
        <f>'2016'!Q306</f>
        <v>1923074</v>
      </c>
      <c r="AA305" s="75">
        <f>'2017'!Q306</f>
        <v>407227</v>
      </c>
      <c r="AB305" s="75">
        <f>'2018'!Q306</f>
        <v>508798</v>
      </c>
      <c r="AC305" s="75">
        <f>'2019'!Q307</f>
        <v>694429</v>
      </c>
      <c r="AD305" s="75">
        <f>'2020'!Q306</f>
        <v>2473367</v>
      </c>
      <c r="AE305" s="75">
        <f>'2021'!T306</f>
        <v>921275</v>
      </c>
      <c r="AF305" s="75">
        <f>'2022'!T306</f>
        <v>7303399.1600000001</v>
      </c>
      <c r="AG305" s="79">
        <f>'2023'!T306</f>
        <v>3569660</v>
      </c>
    </row>
    <row r="306" spans="1:33" x14ac:dyDescent="0.25">
      <c r="A306" s="24" t="s">
        <v>356</v>
      </c>
      <c r="B306" s="25" t="s">
        <v>4</v>
      </c>
      <c r="C306" s="75">
        <f>'1993'!J306</f>
        <v>0</v>
      </c>
      <c r="D306" s="75">
        <f>'1994'!J306</f>
        <v>18743</v>
      </c>
      <c r="E306" s="75">
        <f>'1995'!J306</f>
        <v>0</v>
      </c>
      <c r="F306" s="77">
        <f>'1996'!J306</f>
        <v>249749</v>
      </c>
      <c r="G306" s="77">
        <f>'1997'!J306</f>
        <v>269325</v>
      </c>
      <c r="H306" s="75">
        <f>'1998'!J306</f>
        <v>0</v>
      </c>
      <c r="I306" s="75">
        <f>'1999'!J306</f>
        <v>240750</v>
      </c>
      <c r="J306" s="75">
        <f>'2000'!J306</f>
        <v>365900</v>
      </c>
      <c r="K306" s="78">
        <f>'2001'!J306</f>
        <v>220500</v>
      </c>
      <c r="L306" s="78">
        <f>'2002'!J306</f>
        <v>259150</v>
      </c>
      <c r="M306" s="78">
        <f>'2003'!J306</f>
        <v>1300950</v>
      </c>
      <c r="N306" s="78">
        <f>'2004'!J306</f>
        <v>436700</v>
      </c>
      <c r="O306" s="78">
        <f>'2005'!J306</f>
        <v>1500</v>
      </c>
      <c r="P306" s="78">
        <f>'2006'!J306</f>
        <v>43500</v>
      </c>
      <c r="Q306" s="78">
        <f>'2007'!J306</f>
        <v>0</v>
      </c>
      <c r="R306" s="78">
        <f>'2008'!J306</f>
        <v>-6750</v>
      </c>
      <c r="S306" s="75">
        <f>'2009'!Q306</f>
        <v>0</v>
      </c>
      <c r="T306" s="75">
        <f>'2010'!Q306</f>
        <v>0</v>
      </c>
      <c r="U306" s="75">
        <f>'2011'!Q306</f>
        <v>0</v>
      </c>
      <c r="V306" s="75">
        <f>'2012'!Q306</f>
        <v>0</v>
      </c>
      <c r="W306" s="75">
        <f>'2013'!Q306</f>
        <v>0</v>
      </c>
      <c r="X306" s="75">
        <f>'2014'!Q306</f>
        <v>549825</v>
      </c>
      <c r="Y306" s="75">
        <f>'2015'!Q307</f>
        <v>0</v>
      </c>
      <c r="Z306" s="75">
        <f>'2016'!Q307</f>
        <v>0</v>
      </c>
      <c r="AA306" s="75">
        <f>'2017'!Q307</f>
        <v>0</v>
      </c>
      <c r="AB306" s="75">
        <f>'2018'!Q307</f>
        <v>0</v>
      </c>
      <c r="AC306" s="75">
        <f>'2019'!Q308</f>
        <v>0</v>
      </c>
      <c r="AD306" s="75">
        <f>'2020'!Q307</f>
        <v>0</v>
      </c>
      <c r="AE306" s="75">
        <f>'2021'!T307</f>
        <v>0</v>
      </c>
      <c r="AF306" s="75">
        <f>'2022'!T307</f>
        <v>0</v>
      </c>
      <c r="AG306" s="79">
        <f>'2023'!T307</f>
        <v>0</v>
      </c>
    </row>
    <row r="307" spans="1:33" x14ac:dyDescent="0.25">
      <c r="A307" s="86" t="s">
        <v>544</v>
      </c>
      <c r="B307" s="87" t="s">
        <v>4</v>
      </c>
      <c r="C307" s="75">
        <v>0</v>
      </c>
      <c r="D307" s="75">
        <v>0</v>
      </c>
      <c r="E307" s="75">
        <v>0</v>
      </c>
      <c r="F307" s="77">
        <v>0</v>
      </c>
      <c r="G307" s="77">
        <v>0</v>
      </c>
      <c r="H307" s="75">
        <v>0</v>
      </c>
      <c r="I307" s="75">
        <v>0</v>
      </c>
      <c r="J307" s="75">
        <v>0</v>
      </c>
      <c r="K307" s="78">
        <v>0</v>
      </c>
      <c r="L307" s="78">
        <v>0</v>
      </c>
      <c r="M307" s="78">
        <v>0</v>
      </c>
      <c r="N307" s="78">
        <v>0</v>
      </c>
      <c r="O307" s="78">
        <v>0</v>
      </c>
      <c r="P307" s="78">
        <v>0</v>
      </c>
      <c r="Q307" s="78">
        <v>0</v>
      </c>
      <c r="R307" s="78">
        <v>0</v>
      </c>
      <c r="S307" s="75">
        <v>0</v>
      </c>
      <c r="T307" s="75">
        <v>0</v>
      </c>
      <c r="U307" s="75">
        <v>0</v>
      </c>
      <c r="V307" s="75">
        <v>0</v>
      </c>
      <c r="W307" s="75">
        <v>0</v>
      </c>
      <c r="X307" s="75">
        <v>0</v>
      </c>
      <c r="Y307" s="75">
        <v>0</v>
      </c>
      <c r="Z307" s="75">
        <f>'2016'!Q308</f>
        <v>0</v>
      </c>
      <c r="AA307" s="75">
        <f>'2017'!Q308</f>
        <v>2456</v>
      </c>
      <c r="AB307" s="75">
        <f>'2018'!Q308</f>
        <v>0</v>
      </c>
      <c r="AC307" s="75">
        <f>'2019'!Q309</f>
        <v>0</v>
      </c>
      <c r="AD307" s="75">
        <f>'2020'!Q308</f>
        <v>0</v>
      </c>
      <c r="AE307" s="75">
        <f>'2021'!T308</f>
        <v>0</v>
      </c>
      <c r="AF307" s="75">
        <f>'2022'!T308</f>
        <v>0</v>
      </c>
      <c r="AG307" s="79">
        <f>'2023'!T308</f>
        <v>0</v>
      </c>
    </row>
    <row r="308" spans="1:33" x14ac:dyDescent="0.25">
      <c r="A308" s="24" t="s">
        <v>357</v>
      </c>
      <c r="B308" s="25" t="s">
        <v>52</v>
      </c>
      <c r="C308" s="75">
        <f>'1993'!J307</f>
        <v>27619</v>
      </c>
      <c r="D308" s="75">
        <f>'1994'!J307</f>
        <v>23829</v>
      </c>
      <c r="E308" s="75">
        <f>'1995'!J307</f>
        <v>12147</v>
      </c>
      <c r="F308" s="77">
        <f>'1996'!J307</f>
        <v>15897</v>
      </c>
      <c r="G308" s="77">
        <f>'1997'!J307</f>
        <v>49717</v>
      </c>
      <c r="H308" s="75">
        <f>'1998'!J307</f>
        <v>120153</v>
      </c>
      <c r="I308" s="75">
        <f>'1999'!J307</f>
        <v>42299</v>
      </c>
      <c r="J308" s="75">
        <f>'2000'!J307</f>
        <v>28634</v>
      </c>
      <c r="K308" s="78">
        <f>'2001'!J307</f>
        <v>72807</v>
      </c>
      <c r="L308" s="78">
        <f>'2002'!J307</f>
        <v>43671</v>
      </c>
      <c r="M308" s="78">
        <f>'2003'!J307</f>
        <v>73472</v>
      </c>
      <c r="N308" s="78">
        <f>'2004'!J307</f>
        <v>214721</v>
      </c>
      <c r="O308" s="78">
        <f>'2005'!J307</f>
        <v>185003</v>
      </c>
      <c r="P308" s="78">
        <f>'2006'!J307</f>
        <v>218494</v>
      </c>
      <c r="Q308" s="78">
        <f>'2007'!J307</f>
        <v>308299</v>
      </c>
      <c r="R308" s="78">
        <f>'2008'!J307</f>
        <v>466220</v>
      </c>
      <c r="S308" s="75">
        <f>'2009'!Q307</f>
        <v>212067</v>
      </c>
      <c r="T308" s="75">
        <f>'2010'!Q307</f>
        <v>485966</v>
      </c>
      <c r="U308" s="75">
        <f>'2011'!Q307</f>
        <v>575542</v>
      </c>
      <c r="V308" s="75">
        <f>'2012'!Q307</f>
        <v>56481</v>
      </c>
      <c r="W308" s="75">
        <f>'2013'!Q307</f>
        <v>141049</v>
      </c>
      <c r="X308" s="75">
        <f>'2014'!Q307</f>
        <v>140907</v>
      </c>
      <c r="Y308" s="75">
        <f>'2015'!Q308</f>
        <v>58513</v>
      </c>
      <c r="Z308" s="75">
        <f>'2016'!Q309</f>
        <v>63150</v>
      </c>
      <c r="AA308" s="75">
        <f>'2017'!Q309</f>
        <v>51669</v>
      </c>
      <c r="AB308" s="75">
        <f>'2018'!Q309</f>
        <v>98988</v>
      </c>
      <c r="AC308" s="75">
        <f>'2019'!Q310</f>
        <v>336232</v>
      </c>
      <c r="AD308" s="75">
        <f>'2020'!Q309</f>
        <v>1370055</v>
      </c>
      <c r="AE308" s="75">
        <f>'2021'!T309</f>
        <v>1476371</v>
      </c>
      <c r="AF308" s="75">
        <f>'2022'!T309</f>
        <v>4476655</v>
      </c>
      <c r="AG308" s="79">
        <f>'2023'!T309</f>
        <v>0</v>
      </c>
    </row>
    <row r="309" spans="1:33" x14ac:dyDescent="0.25">
      <c r="A309" s="24" t="s">
        <v>358</v>
      </c>
      <c r="B309" s="25" t="s">
        <v>52</v>
      </c>
      <c r="C309" s="75">
        <f>'1993'!J308</f>
        <v>0</v>
      </c>
      <c r="D309" s="75">
        <f>'1994'!J308</f>
        <v>0</v>
      </c>
      <c r="E309" s="75">
        <f>'1995'!J308</f>
        <v>0</v>
      </c>
      <c r="F309" s="77">
        <f>'1996'!J308</f>
        <v>0</v>
      </c>
      <c r="G309" s="77">
        <f>'1997'!J308</f>
        <v>0</v>
      </c>
      <c r="H309" s="75">
        <f>'1998'!J308</f>
        <v>0</v>
      </c>
      <c r="I309" s="75">
        <f>'1999'!J308</f>
        <v>138029</v>
      </c>
      <c r="J309" s="75">
        <f>'2000'!J308</f>
        <v>360551</v>
      </c>
      <c r="K309" s="78">
        <f>'2001'!J308</f>
        <v>274575</v>
      </c>
      <c r="L309" s="78">
        <f>'2002'!J308</f>
        <v>0</v>
      </c>
      <c r="M309" s="78">
        <f>'2003'!J308</f>
        <v>457577</v>
      </c>
      <c r="N309" s="78">
        <f>'2004'!J308</f>
        <v>576987</v>
      </c>
      <c r="O309" s="78">
        <f>'2005'!J308</f>
        <v>317580</v>
      </c>
      <c r="P309" s="78">
        <f>'2006'!J308</f>
        <v>277674</v>
      </c>
      <c r="Q309" s="78">
        <f>'2007'!J308</f>
        <v>248873</v>
      </c>
      <c r="R309" s="78">
        <f>'2008'!J308</f>
        <v>258490</v>
      </c>
      <c r="S309" s="75">
        <f>'2009'!Q308</f>
        <v>458491</v>
      </c>
      <c r="T309" s="75">
        <f>'2010'!Q308</f>
        <v>246017</v>
      </c>
      <c r="U309" s="75">
        <f>'2011'!Q308</f>
        <v>216145</v>
      </c>
      <c r="V309" s="75">
        <f>'2012'!Q308</f>
        <v>244550</v>
      </c>
      <c r="W309" s="75">
        <f>'2013'!Q308</f>
        <v>597939</v>
      </c>
      <c r="X309" s="75">
        <f>'2014'!Q308</f>
        <v>341735</v>
      </c>
      <c r="Y309" s="75">
        <f>'2015'!Q309</f>
        <v>358964</v>
      </c>
      <c r="Z309" s="75">
        <f>'2016'!Q310</f>
        <v>326799</v>
      </c>
      <c r="AA309" s="75">
        <f>'2017'!Q310</f>
        <v>447786</v>
      </c>
      <c r="AB309" s="75">
        <f>'2018'!Q310</f>
        <v>296705</v>
      </c>
      <c r="AC309" s="75">
        <f>'2019'!Q311</f>
        <v>421065</v>
      </c>
      <c r="AD309" s="75">
        <f>'2020'!Q310</f>
        <v>342589</v>
      </c>
      <c r="AE309" s="75">
        <f>'2021'!T310</f>
        <v>269060</v>
      </c>
      <c r="AF309" s="75">
        <f>'2022'!T310</f>
        <v>0</v>
      </c>
      <c r="AG309" s="79">
        <f>'2023'!T310</f>
        <v>0</v>
      </c>
    </row>
    <row r="310" spans="1:33" x14ac:dyDescent="0.25">
      <c r="A310" s="24" t="s">
        <v>359</v>
      </c>
      <c r="B310" s="25" t="s">
        <v>52</v>
      </c>
      <c r="C310" s="75">
        <f>'1993'!J309</f>
        <v>0</v>
      </c>
      <c r="D310" s="75">
        <f>'1994'!J309</f>
        <v>0</v>
      </c>
      <c r="E310" s="75">
        <f>'1995'!J309</f>
        <v>0</v>
      </c>
      <c r="F310" s="77">
        <f>'1996'!J309</f>
        <v>0</v>
      </c>
      <c r="G310" s="77">
        <f>'1997'!J309</f>
        <v>0</v>
      </c>
      <c r="H310" s="75">
        <f>'1998'!J309</f>
        <v>67264</v>
      </c>
      <c r="I310" s="75">
        <f>'1999'!J309</f>
        <v>41997</v>
      </c>
      <c r="J310" s="75">
        <f>'2000'!J309</f>
        <v>104663</v>
      </c>
      <c r="K310" s="78">
        <f>'2001'!J309</f>
        <v>0</v>
      </c>
      <c r="L310" s="78">
        <f>'2002'!J309</f>
        <v>61057</v>
      </c>
      <c r="M310" s="78">
        <f>'2003'!J309</f>
        <v>62277</v>
      </c>
      <c r="N310" s="78">
        <f>'2004'!J309</f>
        <v>307866</v>
      </c>
      <c r="O310" s="78">
        <f>'2005'!J309</f>
        <v>135881</v>
      </c>
      <c r="P310" s="78">
        <f>'2006'!J309</f>
        <v>264969</v>
      </c>
      <c r="Q310" s="78">
        <f>'2007'!J309</f>
        <v>86842</v>
      </c>
      <c r="R310" s="78">
        <f>'2008'!J309</f>
        <v>357448</v>
      </c>
      <c r="S310" s="75">
        <f>'2009'!Q309</f>
        <v>15550</v>
      </c>
      <c r="T310" s="75">
        <f>'2010'!Q309</f>
        <v>13828</v>
      </c>
      <c r="U310" s="75">
        <f>'2011'!Q309</f>
        <v>12130</v>
      </c>
      <c r="V310" s="75">
        <f>'2012'!Q309</f>
        <v>8228</v>
      </c>
      <c r="W310" s="75">
        <f>'2013'!Q309</f>
        <v>31012</v>
      </c>
      <c r="X310" s="75">
        <f>'2014'!Q309</f>
        <v>5977</v>
      </c>
      <c r="Y310" s="75">
        <f>'2015'!Q310</f>
        <v>82750</v>
      </c>
      <c r="Z310" s="75">
        <f>'2016'!Q311</f>
        <v>73775</v>
      </c>
      <c r="AA310" s="75">
        <f>'2017'!Q311</f>
        <v>808916</v>
      </c>
      <c r="AB310" s="75">
        <f>'2018'!Q311</f>
        <v>76314</v>
      </c>
      <c r="AC310" s="75">
        <f>'2019'!Q312</f>
        <v>349754</v>
      </c>
      <c r="AD310" s="75">
        <f>'2020'!Q311</f>
        <v>286184</v>
      </c>
      <c r="AE310" s="75">
        <f>'2021'!T311</f>
        <v>55191</v>
      </c>
      <c r="AF310" s="75">
        <f>'2022'!T311</f>
        <v>235293</v>
      </c>
      <c r="AG310" s="79">
        <f>'2023'!T311</f>
        <v>329869</v>
      </c>
    </row>
    <row r="311" spans="1:33" x14ac:dyDescent="0.25">
      <c r="A311" s="24" t="s">
        <v>361</v>
      </c>
      <c r="B311" s="25" t="s">
        <v>52</v>
      </c>
      <c r="C311" s="75">
        <f>'1993'!J310</f>
        <v>0</v>
      </c>
      <c r="D311" s="75">
        <f>'1994'!J310</f>
        <v>0</v>
      </c>
      <c r="E311" s="75">
        <f>'1995'!J310</f>
        <v>0</v>
      </c>
      <c r="F311" s="77">
        <f>'1996'!J310</f>
        <v>0</v>
      </c>
      <c r="G311" s="75">
        <f>'1997'!J310</f>
        <v>0</v>
      </c>
      <c r="H311" s="75">
        <f>'1998'!J310</f>
        <v>0</v>
      </c>
      <c r="I311" s="75">
        <f>'1999'!J310</f>
        <v>0</v>
      </c>
      <c r="J311" s="75">
        <f>'2000'!J310</f>
        <v>0</v>
      </c>
      <c r="K311" s="78">
        <f>'2001'!J310</f>
        <v>0</v>
      </c>
      <c r="L311" s="78">
        <f>'2002'!J310</f>
        <v>0</v>
      </c>
      <c r="M311" s="78">
        <f>'2003'!J310</f>
        <v>0</v>
      </c>
      <c r="N311" s="78">
        <f>'2004'!J310</f>
        <v>0</v>
      </c>
      <c r="O311" s="78">
        <f>'2005'!J310</f>
        <v>0</v>
      </c>
      <c r="P311" s="78">
        <f>'2006'!J310</f>
        <v>0</v>
      </c>
      <c r="Q311" s="78">
        <f>'2007'!J310</f>
        <v>0</v>
      </c>
      <c r="R311" s="78">
        <f>'2008'!J310</f>
        <v>2800</v>
      </c>
      <c r="S311" s="75">
        <f>'2009'!Q310</f>
        <v>0</v>
      </c>
      <c r="T311" s="75">
        <f>'2010'!Q310</f>
        <v>2800</v>
      </c>
      <c r="U311" s="75">
        <f>'2011'!Q310</f>
        <v>0</v>
      </c>
      <c r="V311" s="75">
        <f>'2012'!Q310</f>
        <v>61483</v>
      </c>
      <c r="W311" s="75">
        <f>'2013'!Q310</f>
        <v>21000</v>
      </c>
      <c r="X311" s="75">
        <f>'2014'!Q310</f>
        <v>32200</v>
      </c>
      <c r="Y311" s="75">
        <f>'2015'!Q311</f>
        <v>9800</v>
      </c>
      <c r="Z311" s="75">
        <f>'2016'!Q312</f>
        <v>23800</v>
      </c>
      <c r="AA311" s="75">
        <f>'2017'!Q312</f>
        <v>0</v>
      </c>
      <c r="AB311" s="75">
        <f>'2018'!Q312</f>
        <v>0</v>
      </c>
      <c r="AC311" s="75">
        <f>'2019'!Q313</f>
        <v>7000</v>
      </c>
      <c r="AD311" s="75">
        <f>'2020'!Q312</f>
        <v>19600</v>
      </c>
      <c r="AE311" s="75">
        <f>'2021'!T312</f>
        <v>53200</v>
      </c>
      <c r="AF311" s="75">
        <f>'2022'!T312</f>
        <v>15400</v>
      </c>
      <c r="AG311" s="79">
        <f>'2023'!T312</f>
        <v>33600</v>
      </c>
    </row>
    <row r="312" spans="1:33" x14ac:dyDescent="0.25">
      <c r="A312" s="24" t="s">
        <v>516</v>
      </c>
      <c r="B312" s="25" t="s">
        <v>52</v>
      </c>
      <c r="C312" s="75">
        <f>'1993'!J311</f>
        <v>0</v>
      </c>
      <c r="D312" s="75">
        <f>'1994'!J311</f>
        <v>0</v>
      </c>
      <c r="E312" s="75">
        <f>'1995'!J311</f>
        <v>0</v>
      </c>
      <c r="F312" s="77">
        <f>'1996'!J311</f>
        <v>0</v>
      </c>
      <c r="G312" s="75">
        <f>'1997'!J311</f>
        <v>0</v>
      </c>
      <c r="H312" s="75">
        <f>'1998'!J311</f>
        <v>0</v>
      </c>
      <c r="I312" s="75">
        <f>'1999'!J311</f>
        <v>0</v>
      </c>
      <c r="J312" s="75">
        <f>'2000'!J311</f>
        <v>0</v>
      </c>
      <c r="K312" s="78">
        <f>'2001'!J311</f>
        <v>0</v>
      </c>
      <c r="L312" s="78">
        <f>'2002'!J311</f>
        <v>11000</v>
      </c>
      <c r="M312" s="78">
        <f>'2003'!J311</f>
        <v>35100</v>
      </c>
      <c r="N312" s="78">
        <f>'2004'!J311</f>
        <v>3000</v>
      </c>
      <c r="O312" s="78">
        <f>'2005'!J311</f>
        <v>45150</v>
      </c>
      <c r="P312" s="78">
        <f>'2006'!J311</f>
        <v>14000</v>
      </c>
      <c r="Q312" s="78">
        <f>'2007'!J311</f>
        <v>3000</v>
      </c>
      <c r="R312" s="78">
        <f>'2008'!J311</f>
        <v>2000</v>
      </c>
      <c r="S312" s="75">
        <f>'2009'!Q311</f>
        <v>1000</v>
      </c>
      <c r="T312" s="75">
        <f>'2010'!Q311</f>
        <v>1000</v>
      </c>
      <c r="U312" s="75">
        <f>'2011'!Q311</f>
        <v>1000</v>
      </c>
      <c r="V312" s="75">
        <f>'2012'!Q311</f>
        <v>37450</v>
      </c>
      <c r="W312" s="75">
        <f>'2013'!Q311</f>
        <v>2000</v>
      </c>
      <c r="X312" s="75">
        <f>'2014'!Q311</f>
        <v>10000</v>
      </c>
      <c r="Y312" s="75">
        <f>'2015'!Q312</f>
        <v>1048</v>
      </c>
      <c r="Z312" s="75">
        <f>'2016'!Q313</f>
        <v>0</v>
      </c>
      <c r="AA312" s="75">
        <f>'2017'!Q313</f>
        <v>5500</v>
      </c>
      <c r="AB312" s="75">
        <f>'2018'!Q313</f>
        <v>0</v>
      </c>
      <c r="AC312" s="75">
        <f>'2019'!Q314</f>
        <v>0</v>
      </c>
      <c r="AD312" s="75">
        <f>'2020'!Q313</f>
        <v>0</v>
      </c>
      <c r="AE312" s="75">
        <f>'2021'!T313</f>
        <v>1083</v>
      </c>
      <c r="AF312" s="75">
        <f>'2022'!T313</f>
        <v>0</v>
      </c>
      <c r="AG312" s="79">
        <f>'2023'!T313</f>
        <v>1000</v>
      </c>
    </row>
    <row r="313" spans="1:33" x14ac:dyDescent="0.25">
      <c r="A313" s="24" t="s">
        <v>362</v>
      </c>
      <c r="B313" s="25" t="s">
        <v>52</v>
      </c>
      <c r="C313" s="75">
        <f>'1993'!J312</f>
        <v>0</v>
      </c>
      <c r="D313" s="75">
        <f>'1994'!J312</f>
        <v>0</v>
      </c>
      <c r="E313" s="75">
        <f>'1995'!J312</f>
        <v>2207</v>
      </c>
      <c r="F313" s="77">
        <f>'1996'!J312</f>
        <v>981</v>
      </c>
      <c r="G313" s="75">
        <f>'1997'!J312</f>
        <v>799</v>
      </c>
      <c r="H313" s="75">
        <f>'1998'!J312</f>
        <v>1676</v>
      </c>
      <c r="I313" s="75">
        <f>'1999'!J312</f>
        <v>851</v>
      </c>
      <c r="J313" s="75">
        <f>'2000'!J312</f>
        <v>178076</v>
      </c>
      <c r="K313" s="78">
        <f>'2001'!J312</f>
        <v>307647</v>
      </c>
      <c r="L313" s="78">
        <f>'2002'!J312</f>
        <v>739126</v>
      </c>
      <c r="M313" s="78">
        <f>'2003'!J312</f>
        <v>248166</v>
      </c>
      <c r="N313" s="78">
        <f>'2004'!J312</f>
        <v>283161</v>
      </c>
      <c r="O313" s="78">
        <f>'2005'!J312</f>
        <v>1028415</v>
      </c>
      <c r="P313" s="78">
        <f>'2006'!J312</f>
        <v>911275</v>
      </c>
      <c r="Q313" s="78">
        <f>'2007'!J312</f>
        <v>264785</v>
      </c>
      <c r="R313" s="78">
        <f>'2008'!J312</f>
        <v>720722</v>
      </c>
      <c r="S313" s="75">
        <f>'2009'!Q312</f>
        <v>733554</v>
      </c>
      <c r="T313" s="75">
        <f>'2010'!Q312</f>
        <v>609049</v>
      </c>
      <c r="U313" s="75">
        <f>'2011'!Q312</f>
        <v>940887</v>
      </c>
      <c r="V313" s="75">
        <f>'2012'!Q312</f>
        <v>69867</v>
      </c>
      <c r="W313" s="75">
        <f>'2013'!Q312</f>
        <v>176800</v>
      </c>
      <c r="X313" s="75">
        <f>'2014'!Q312</f>
        <v>187917</v>
      </c>
      <c r="Y313" s="75">
        <f>'2015'!Q313</f>
        <v>114633</v>
      </c>
      <c r="Z313" s="75">
        <f>'2016'!Q314</f>
        <v>504908</v>
      </c>
      <c r="AA313" s="75">
        <f>'2017'!Q314</f>
        <v>454523</v>
      </c>
      <c r="AB313" s="75">
        <f>'2018'!Q314</f>
        <v>1078833</v>
      </c>
      <c r="AC313" s="75">
        <f>'2019'!Q315</f>
        <v>986072</v>
      </c>
      <c r="AD313" s="75">
        <f>'2020'!Q314</f>
        <v>1621329</v>
      </c>
      <c r="AE313" s="75">
        <f>'2021'!T314</f>
        <v>2097051</v>
      </c>
      <c r="AF313" s="75">
        <f>'2022'!T314</f>
        <v>1553763.6099999999</v>
      </c>
      <c r="AG313" s="79">
        <f>'2023'!T314</f>
        <v>4681239</v>
      </c>
    </row>
    <row r="314" spans="1:33" x14ac:dyDescent="0.25">
      <c r="A314" s="24" t="s">
        <v>363</v>
      </c>
      <c r="B314" s="25" t="s">
        <v>53</v>
      </c>
      <c r="C314" s="75">
        <f>'1993'!J313</f>
        <v>4202</v>
      </c>
      <c r="D314" s="75">
        <f>'1994'!J313</f>
        <v>49390</v>
      </c>
      <c r="E314" s="75">
        <f>'1995'!J313</f>
        <v>18506</v>
      </c>
      <c r="F314" s="77">
        <f>'1996'!J313</f>
        <v>2622</v>
      </c>
      <c r="G314" s="77">
        <f>'1997'!J313</f>
        <v>5575</v>
      </c>
      <c r="H314" s="75">
        <f>'1998'!J313</f>
        <v>9364</v>
      </c>
      <c r="I314" s="75">
        <f>'1999'!J313</f>
        <v>8977</v>
      </c>
      <c r="J314" s="75">
        <f>'2000'!J313</f>
        <v>4127</v>
      </c>
      <c r="K314" s="78">
        <f>'2001'!J313</f>
        <v>1659</v>
      </c>
      <c r="L314" s="78">
        <f>'2002'!J313</f>
        <v>1678</v>
      </c>
      <c r="M314" s="78">
        <f>'2003'!J313</f>
        <v>845</v>
      </c>
      <c r="N314" s="78">
        <f>'2004'!J313</f>
        <v>0</v>
      </c>
      <c r="O314" s="78">
        <f>'2005'!J313</f>
        <v>0</v>
      </c>
      <c r="P314" s="78">
        <f>'2006'!J313</f>
        <v>0</v>
      </c>
      <c r="Q314" s="78">
        <f>'2007'!J313</f>
        <v>1033</v>
      </c>
      <c r="R314" s="78">
        <f>'2008'!J313</f>
        <v>0</v>
      </c>
      <c r="S314" s="75">
        <f>'2009'!Q313</f>
        <v>0</v>
      </c>
      <c r="T314" s="75">
        <f>'2010'!Q313</f>
        <v>0</v>
      </c>
      <c r="U314" s="75">
        <f>'2011'!Q313</f>
        <v>0</v>
      </c>
      <c r="V314" s="75">
        <f>'2012'!Q313</f>
        <v>0</v>
      </c>
      <c r="W314" s="75">
        <f>'2013'!Q313</f>
        <v>0</v>
      </c>
      <c r="X314" s="75">
        <f>'2014'!Q313</f>
        <v>0</v>
      </c>
      <c r="Y314" s="75">
        <f>'2015'!Q314</f>
        <v>2783</v>
      </c>
      <c r="Z314" s="75">
        <f>'2016'!Q315</f>
        <v>0</v>
      </c>
      <c r="AA314" s="75">
        <f>'2017'!Q315</f>
        <v>0</v>
      </c>
      <c r="AB314" s="75">
        <f>'2018'!Q315</f>
        <v>0</v>
      </c>
      <c r="AC314" s="75">
        <f>'2019'!Q316</f>
        <v>0</v>
      </c>
      <c r="AD314" s="75">
        <f>'2020'!Q315</f>
        <v>0</v>
      </c>
      <c r="AE314" s="75">
        <f>'2021'!T315</f>
        <v>2066</v>
      </c>
      <c r="AF314" s="75">
        <f>'2022'!T315</f>
        <v>0</v>
      </c>
      <c r="AG314" s="79">
        <f>'2023'!T315</f>
        <v>0</v>
      </c>
    </row>
    <row r="315" spans="1:33" x14ac:dyDescent="0.25">
      <c r="A315" s="24" t="s">
        <v>364</v>
      </c>
      <c r="B315" s="25" t="s">
        <v>53</v>
      </c>
      <c r="C315" s="75">
        <f>'1993'!J314</f>
        <v>7410</v>
      </c>
      <c r="D315" s="75">
        <f>'1994'!J314</f>
        <v>3413</v>
      </c>
      <c r="E315" s="75">
        <f>'1995'!J314</f>
        <v>3816</v>
      </c>
      <c r="F315" s="77">
        <f>'1996'!J314</f>
        <v>7264</v>
      </c>
      <c r="G315" s="77">
        <f>'1997'!J314</f>
        <v>0</v>
      </c>
      <c r="H315" s="75">
        <f>'1998'!J314</f>
        <v>7448</v>
      </c>
      <c r="I315" s="75">
        <f>'1999'!J314</f>
        <v>3264</v>
      </c>
      <c r="J315" s="75">
        <f>'2000'!J314</f>
        <v>3137</v>
      </c>
      <c r="K315" s="78">
        <f>'2001'!J314</f>
        <v>9560</v>
      </c>
      <c r="L315" s="78">
        <f>'2002'!J314</f>
        <v>4080</v>
      </c>
      <c r="M315" s="78">
        <f>'2003'!J314</f>
        <v>2448</v>
      </c>
      <c r="N315" s="78">
        <f>'2004'!J314</f>
        <v>998</v>
      </c>
      <c r="O315" s="78">
        <f>'2005'!J314</f>
        <v>853</v>
      </c>
      <c r="P315" s="78">
        <f>'2006'!J314</f>
        <v>999</v>
      </c>
      <c r="Q315" s="78">
        <f>'2007'!J314</f>
        <v>1984</v>
      </c>
      <c r="R315" s="78">
        <f>'2008'!J314</f>
        <v>4121</v>
      </c>
      <c r="S315" s="75">
        <f>'2009'!Q314</f>
        <v>0</v>
      </c>
      <c r="T315" s="75">
        <f>'2010'!Q314</f>
        <v>0</v>
      </c>
      <c r="U315" s="75">
        <f>'2011'!Q314</f>
        <v>0</v>
      </c>
      <c r="V315" s="75">
        <f>'2012'!Q314</f>
        <v>0</v>
      </c>
      <c r="W315" s="75">
        <f>'2013'!Q314</f>
        <v>0</v>
      </c>
      <c r="X315" s="75">
        <f>'2014'!Q314</f>
        <v>0</v>
      </c>
      <c r="Y315" s="75">
        <f>'2015'!Q315</f>
        <v>0</v>
      </c>
      <c r="Z315" s="75">
        <f>'2016'!Q316</f>
        <v>0</v>
      </c>
      <c r="AA315" s="75">
        <f>'2017'!Q316</f>
        <v>0</v>
      </c>
      <c r="AB315" s="75">
        <f>'2018'!Q316</f>
        <v>0</v>
      </c>
      <c r="AC315" s="75">
        <f>'2019'!Q317</f>
        <v>0</v>
      </c>
      <c r="AD315" s="75">
        <f>'2020'!Q316</f>
        <v>0</v>
      </c>
      <c r="AE315" s="75">
        <f>'2021'!T316</f>
        <v>0</v>
      </c>
      <c r="AF315" s="75">
        <f>'2022'!T316</f>
        <v>0</v>
      </c>
      <c r="AG315" s="79">
        <f>'2023'!T316</f>
        <v>0</v>
      </c>
    </row>
    <row r="316" spans="1:33" x14ac:dyDescent="0.25">
      <c r="A316" s="24" t="s">
        <v>365</v>
      </c>
      <c r="B316" s="25" t="s">
        <v>53</v>
      </c>
      <c r="C316" s="75">
        <f>'1993'!J315</f>
        <v>0</v>
      </c>
      <c r="D316" s="75">
        <f>'1994'!J315</f>
        <v>0</v>
      </c>
      <c r="E316" s="75">
        <f>'1995'!J315</f>
        <v>0</v>
      </c>
      <c r="F316" s="77">
        <f>'1996'!J315</f>
        <v>0</v>
      </c>
      <c r="G316" s="77">
        <f>'1997'!J315</f>
        <v>0</v>
      </c>
      <c r="H316" s="75">
        <f>'1998'!J315</f>
        <v>0</v>
      </c>
      <c r="I316" s="75">
        <f>'1999'!J315</f>
        <v>0</v>
      </c>
      <c r="J316" s="75">
        <f>'2000'!J315</f>
        <v>0</v>
      </c>
      <c r="K316" s="78">
        <f>'2001'!J315</f>
        <v>0</v>
      </c>
      <c r="L316" s="78">
        <f>'2002'!J315</f>
        <v>0</v>
      </c>
      <c r="M316" s="78">
        <f>'2003'!J315</f>
        <v>0</v>
      </c>
      <c r="N316" s="78">
        <f>'2004'!J315</f>
        <v>0</v>
      </c>
      <c r="O316" s="78">
        <f>'2005'!J315</f>
        <v>0</v>
      </c>
      <c r="P316" s="78">
        <f>'2006'!J315</f>
        <v>0</v>
      </c>
      <c r="Q316" s="78">
        <f>'2007'!J315</f>
        <v>0</v>
      </c>
      <c r="R316" s="78">
        <f>'2008'!J315</f>
        <v>0</v>
      </c>
      <c r="S316" s="75">
        <f>'2009'!Q315</f>
        <v>0</v>
      </c>
      <c r="T316" s="75">
        <f>'2010'!Q315</f>
        <v>0</v>
      </c>
      <c r="U316" s="75">
        <f>'2011'!Q315</f>
        <v>0</v>
      </c>
      <c r="V316" s="75">
        <f>'2012'!Q315</f>
        <v>0</v>
      </c>
      <c r="W316" s="75">
        <f>'2013'!Q315</f>
        <v>0</v>
      </c>
      <c r="X316" s="75">
        <f>'2014'!Q315</f>
        <v>0</v>
      </c>
      <c r="Y316" s="75">
        <f>'2015'!Q316</f>
        <v>0</v>
      </c>
      <c r="Z316" s="75">
        <f>'2016'!Q317</f>
        <v>0</v>
      </c>
      <c r="AA316" s="75">
        <f>'2017'!Q317</f>
        <v>0</v>
      </c>
      <c r="AB316" s="75">
        <f>'2018'!Q317</f>
        <v>0</v>
      </c>
      <c r="AC316" s="75">
        <f>'2019'!Q318</f>
        <v>0</v>
      </c>
      <c r="AD316" s="75">
        <f>'2020'!Q317</f>
        <v>0</v>
      </c>
      <c r="AE316" s="75">
        <f>'2021'!T317</f>
        <v>0</v>
      </c>
      <c r="AF316" s="75">
        <f>'2022'!T317</f>
        <v>0</v>
      </c>
      <c r="AG316" s="79">
        <f>'2023'!T317</f>
        <v>0</v>
      </c>
    </row>
    <row r="317" spans="1:33" x14ac:dyDescent="0.25">
      <c r="A317" s="24" t="s">
        <v>366</v>
      </c>
      <c r="B317" s="25" t="s">
        <v>53</v>
      </c>
      <c r="C317" s="75">
        <f>'1993'!J316</f>
        <v>0</v>
      </c>
      <c r="D317" s="75">
        <f>'1994'!J316</f>
        <v>0</v>
      </c>
      <c r="E317" s="75">
        <f>'1995'!J316</f>
        <v>0</v>
      </c>
      <c r="F317" s="77">
        <f>'1996'!J316</f>
        <v>0</v>
      </c>
      <c r="G317" s="77">
        <f>'1997'!J316</f>
        <v>0</v>
      </c>
      <c r="H317" s="75">
        <f>'1998'!J316</f>
        <v>0</v>
      </c>
      <c r="I317" s="75">
        <f>'1999'!J316</f>
        <v>0</v>
      </c>
      <c r="J317" s="75">
        <f>'2000'!J316</f>
        <v>0</v>
      </c>
      <c r="K317" s="78">
        <f>'2001'!J316</f>
        <v>0</v>
      </c>
      <c r="L317" s="78">
        <f>'2002'!J316</f>
        <v>0</v>
      </c>
      <c r="M317" s="78">
        <f>'2003'!J316</f>
        <v>0</v>
      </c>
      <c r="N317" s="78">
        <f>'2004'!J316</f>
        <v>0</v>
      </c>
      <c r="O317" s="78">
        <f>'2005'!J316</f>
        <v>0</v>
      </c>
      <c r="P317" s="78">
        <f>'2006'!J316</f>
        <v>0</v>
      </c>
      <c r="Q317" s="78">
        <f>'2007'!J316</f>
        <v>0</v>
      </c>
      <c r="R317" s="78">
        <f>'2008'!J316</f>
        <v>0</v>
      </c>
      <c r="S317" s="75">
        <f>'2009'!Q316</f>
        <v>0</v>
      </c>
      <c r="T317" s="75">
        <f>'2010'!Q316</f>
        <v>0</v>
      </c>
      <c r="U317" s="75">
        <f>'2011'!Q316</f>
        <v>0</v>
      </c>
      <c r="V317" s="75">
        <f>'2012'!Q316</f>
        <v>0</v>
      </c>
      <c r="W317" s="75">
        <f>'2013'!Q316</f>
        <v>0</v>
      </c>
      <c r="X317" s="75">
        <f>'2014'!Q316</f>
        <v>0</v>
      </c>
      <c r="Y317" s="75">
        <f>'2015'!Q317</f>
        <v>0</v>
      </c>
      <c r="Z317" s="75">
        <f>'2016'!Q318</f>
        <v>0</v>
      </c>
      <c r="AA317" s="75">
        <f>'2017'!Q318</f>
        <v>0</v>
      </c>
      <c r="AB317" s="75">
        <f>'2018'!Q318</f>
        <v>0</v>
      </c>
      <c r="AC317" s="75">
        <f>'2019'!Q319</f>
        <v>0</v>
      </c>
      <c r="AD317" s="75">
        <f>'2020'!Q318</f>
        <v>0</v>
      </c>
      <c r="AE317" s="75">
        <f>'2021'!T318</f>
        <v>0</v>
      </c>
      <c r="AF317" s="75">
        <f>'2022'!T318</f>
        <v>0</v>
      </c>
      <c r="AG317" s="79">
        <f>'2023'!T318</f>
        <v>0</v>
      </c>
    </row>
    <row r="318" spans="1:33" x14ac:dyDescent="0.25">
      <c r="A318" s="24" t="s">
        <v>367</v>
      </c>
      <c r="B318" s="25" t="s">
        <v>53</v>
      </c>
      <c r="C318" s="75">
        <f>'1993'!J317</f>
        <v>0</v>
      </c>
      <c r="D318" s="75">
        <f>'1994'!J317</f>
        <v>0</v>
      </c>
      <c r="E318" s="75">
        <f>'1995'!J317</f>
        <v>0</v>
      </c>
      <c r="F318" s="77">
        <f>'1996'!J317</f>
        <v>0</v>
      </c>
      <c r="G318" s="77">
        <f>'1997'!J317</f>
        <v>0</v>
      </c>
      <c r="H318" s="75">
        <f>'1998'!J317</f>
        <v>6598</v>
      </c>
      <c r="I318" s="75">
        <f>'1999'!J317</f>
        <v>3828</v>
      </c>
      <c r="J318" s="75">
        <f>'2000'!J317</f>
        <v>9493</v>
      </c>
      <c r="K318" s="78">
        <f>'2001'!J317</f>
        <v>1783</v>
      </c>
      <c r="L318" s="78">
        <f>'2002'!J317</f>
        <v>34695</v>
      </c>
      <c r="M318" s="78">
        <f>'2003'!J317</f>
        <v>37413</v>
      </c>
      <c r="N318" s="78">
        <f>'2004'!J317</f>
        <v>19483</v>
      </c>
      <c r="O318" s="78">
        <f>'2005'!J317</f>
        <v>37067</v>
      </c>
      <c r="P318" s="78">
        <f>'2006'!J317</f>
        <v>33640</v>
      </c>
      <c r="Q318" s="78">
        <f>'2007'!J317</f>
        <v>163086</v>
      </c>
      <c r="R318" s="78">
        <f>'2008'!J317</f>
        <v>302025</v>
      </c>
      <c r="S318" s="75">
        <f>'2009'!Q317</f>
        <v>55984</v>
      </c>
      <c r="T318" s="75">
        <f>'2010'!Q317</f>
        <v>6829</v>
      </c>
      <c r="U318" s="75">
        <f>'2011'!Q317</f>
        <v>544</v>
      </c>
      <c r="V318" s="75">
        <f>'2012'!Q317</f>
        <v>556</v>
      </c>
      <c r="W318" s="75">
        <f>'2013'!Q317</f>
        <v>893</v>
      </c>
      <c r="X318" s="75">
        <f>'2014'!Q317</f>
        <v>12781</v>
      </c>
      <c r="Y318" s="75">
        <f>'2015'!Q318</f>
        <v>1359064</v>
      </c>
      <c r="Z318" s="75">
        <f>'2016'!Q319</f>
        <v>635077</v>
      </c>
      <c r="AA318" s="75">
        <f>'2017'!Q319</f>
        <v>999446</v>
      </c>
      <c r="AB318" s="75">
        <f>'2018'!Q319</f>
        <v>375824</v>
      </c>
      <c r="AC318" s="75">
        <f>'2019'!Q320</f>
        <v>825645</v>
      </c>
      <c r="AD318" s="75">
        <f>'2020'!Q319</f>
        <v>1779207</v>
      </c>
      <c r="AE318" s="75">
        <f>'2021'!T319</f>
        <v>1818937</v>
      </c>
      <c r="AF318" s="75">
        <f>'2022'!T319</f>
        <v>2959343</v>
      </c>
      <c r="AG318" s="79">
        <f>'2023'!T319</f>
        <v>894973</v>
      </c>
    </row>
    <row r="319" spans="1:33" x14ac:dyDescent="0.25">
      <c r="A319" s="24" t="s">
        <v>368</v>
      </c>
      <c r="B319" s="25" t="s">
        <v>53</v>
      </c>
      <c r="C319" s="75">
        <f>'1993'!J318</f>
        <v>50966</v>
      </c>
      <c r="D319" s="75">
        <f>'1994'!J318</f>
        <v>0</v>
      </c>
      <c r="E319" s="75">
        <f>'1995'!J318</f>
        <v>26973</v>
      </c>
      <c r="F319" s="77">
        <f>'1996'!J318</f>
        <v>70327</v>
      </c>
      <c r="G319" s="77">
        <f>'1997'!J318</f>
        <v>31859</v>
      </c>
      <c r="H319" s="75">
        <f>'1998'!J318</f>
        <v>305392</v>
      </c>
      <c r="I319" s="75">
        <f>'1999'!J318</f>
        <v>188537</v>
      </c>
      <c r="J319" s="75">
        <f>'2000'!J318</f>
        <v>229210</v>
      </c>
      <c r="K319" s="78">
        <f>'2001'!J318</f>
        <v>543136</v>
      </c>
      <c r="L319" s="78">
        <f>'2002'!J318</f>
        <v>753392</v>
      </c>
      <c r="M319" s="78">
        <f>'2003'!J318</f>
        <v>711745</v>
      </c>
      <c r="N319" s="78">
        <f>'2004'!J318</f>
        <v>1528929</v>
      </c>
      <c r="O319" s="78">
        <f>'2005'!J318</f>
        <v>2158691</v>
      </c>
      <c r="P319" s="78">
        <f>'2006'!J318</f>
        <v>1184786</v>
      </c>
      <c r="Q319" s="78">
        <f>'2007'!J318</f>
        <v>887629</v>
      </c>
      <c r="R319" s="78">
        <f>'2008'!J318</f>
        <v>1004503</v>
      </c>
      <c r="S319" s="75">
        <f>'2009'!Q318</f>
        <v>47263</v>
      </c>
      <c r="T319" s="75">
        <f>'2010'!Q318</f>
        <v>950389</v>
      </c>
      <c r="U319" s="75">
        <f>'2011'!Q318</f>
        <v>518403</v>
      </c>
      <c r="V319" s="75">
        <f>'2012'!Q318</f>
        <v>138062</v>
      </c>
      <c r="W319" s="75">
        <f>'2013'!Q318</f>
        <v>41946</v>
      </c>
      <c r="X319" s="75">
        <f>'2014'!Q318</f>
        <v>44828</v>
      </c>
      <c r="Y319" s="75">
        <f>'2015'!Q319</f>
        <v>127156</v>
      </c>
      <c r="Z319" s="75">
        <f>'2016'!Q320</f>
        <v>315016</v>
      </c>
      <c r="AA319" s="75">
        <f>'2017'!Q320</f>
        <v>412869</v>
      </c>
      <c r="AB319" s="75">
        <f>'2018'!Q320</f>
        <v>1828783</v>
      </c>
      <c r="AC319" s="75">
        <f>'2019'!Q321</f>
        <v>870232</v>
      </c>
      <c r="AD319" s="75">
        <f>'2020'!Q320</f>
        <v>454079</v>
      </c>
      <c r="AE319" s="75">
        <f>'2021'!T320</f>
        <v>214959</v>
      </c>
      <c r="AF319" s="75">
        <f>'2022'!T320</f>
        <v>407095</v>
      </c>
      <c r="AG319" s="79">
        <f>'2023'!T320</f>
        <v>498091</v>
      </c>
    </row>
    <row r="320" spans="1:33" x14ac:dyDescent="0.25">
      <c r="A320" s="24" t="s">
        <v>369</v>
      </c>
      <c r="B320" s="25" t="s">
        <v>53</v>
      </c>
      <c r="C320" s="75">
        <f>'1993'!J319</f>
        <v>0</v>
      </c>
      <c r="D320" s="75">
        <f>'1994'!J319</f>
        <v>0</v>
      </c>
      <c r="E320" s="75">
        <f>'1995'!J319</f>
        <v>0</v>
      </c>
      <c r="F320" s="77">
        <f>'1996'!J319</f>
        <v>0</v>
      </c>
      <c r="G320" s="77">
        <f>'1997'!J319</f>
        <v>0</v>
      </c>
      <c r="H320" s="75">
        <f>'1998'!J319</f>
        <v>0</v>
      </c>
      <c r="I320" s="75">
        <f>'1999'!J319</f>
        <v>0</v>
      </c>
      <c r="J320" s="75">
        <f>'2000'!J319</f>
        <v>41261</v>
      </c>
      <c r="K320" s="78">
        <f>'2001'!J319</f>
        <v>38970</v>
      </c>
      <c r="L320" s="78">
        <f>'2002'!J319</f>
        <v>70140</v>
      </c>
      <c r="M320" s="78">
        <f>'2003'!J319</f>
        <v>47281</v>
      </c>
      <c r="N320" s="78">
        <f>'2004'!J319</f>
        <v>28040</v>
      </c>
      <c r="O320" s="78">
        <f>'2005'!J319</f>
        <v>19984</v>
      </c>
      <c r="P320" s="78">
        <f>'2006'!J319</f>
        <v>40717</v>
      </c>
      <c r="Q320" s="78">
        <f>'2007'!J319</f>
        <v>26129</v>
      </c>
      <c r="R320" s="78">
        <f>'2008'!J319</f>
        <v>3738</v>
      </c>
      <c r="S320" s="75">
        <f>'2009'!Q319</f>
        <v>5362</v>
      </c>
      <c r="T320" s="75">
        <f>'2010'!Q319</f>
        <v>0</v>
      </c>
      <c r="U320" s="75">
        <f>'2011'!Q319</f>
        <v>0</v>
      </c>
      <c r="V320" s="75">
        <f>'2012'!Q319</f>
        <v>0</v>
      </c>
      <c r="W320" s="75">
        <f>'2013'!Q319</f>
        <v>0</v>
      </c>
      <c r="X320" s="75">
        <f>'2014'!Q319</f>
        <v>3588</v>
      </c>
      <c r="Y320" s="75">
        <f>'2015'!Q320</f>
        <v>14365</v>
      </c>
      <c r="Z320" s="75">
        <f>'2016'!Q321</f>
        <v>20271</v>
      </c>
      <c r="AA320" s="75">
        <f>'2017'!Q321</f>
        <v>21077</v>
      </c>
      <c r="AB320" s="75">
        <f>'2018'!Q321</f>
        <v>28976</v>
      </c>
      <c r="AC320" s="75">
        <f>'2019'!Q322</f>
        <v>21430</v>
      </c>
      <c r="AD320" s="75">
        <f>'2020'!Q321</f>
        <v>19521</v>
      </c>
      <c r="AE320" s="75">
        <f>'2021'!T321</f>
        <v>33191</v>
      </c>
      <c r="AF320" s="75">
        <f>'2022'!T321</f>
        <v>38038</v>
      </c>
      <c r="AG320" s="79">
        <f>'2023'!T321</f>
        <v>12384</v>
      </c>
    </row>
    <row r="321" spans="1:33" x14ac:dyDescent="0.25">
      <c r="A321" s="24" t="s">
        <v>370</v>
      </c>
      <c r="B321" s="25" t="s">
        <v>53</v>
      </c>
      <c r="C321" s="75">
        <f>'1993'!J320</f>
        <v>87559</v>
      </c>
      <c r="D321" s="75">
        <f>'1994'!J320</f>
        <v>49332</v>
      </c>
      <c r="E321" s="75">
        <f>'1995'!J320</f>
        <v>22178</v>
      </c>
      <c r="F321" s="77">
        <f>'1996'!J320</f>
        <v>28359</v>
      </c>
      <c r="G321" s="77">
        <f>'1997'!J320</f>
        <v>45122</v>
      </c>
      <c r="H321" s="75">
        <f>'1998'!J320</f>
        <v>17256</v>
      </c>
      <c r="I321" s="75">
        <f>'1999'!J320</f>
        <v>10731</v>
      </c>
      <c r="J321" s="75">
        <f>'2000'!J320</f>
        <v>38582</v>
      </c>
      <c r="K321" s="78">
        <f>'2001'!J320</f>
        <v>59384</v>
      </c>
      <c r="L321" s="78">
        <f>'2002'!J320</f>
        <v>18837</v>
      </c>
      <c r="M321" s="78">
        <f>'2003'!J320</f>
        <v>34763</v>
      </c>
      <c r="N321" s="78">
        <f>'2004'!J320</f>
        <v>30091</v>
      </c>
      <c r="O321" s="78">
        <f>'2005'!J320</f>
        <v>16784</v>
      </c>
      <c r="P321" s="78">
        <f>'2006'!J320</f>
        <v>18752</v>
      </c>
      <c r="Q321" s="78">
        <f>'2007'!J320</f>
        <v>2561</v>
      </c>
      <c r="R321" s="78">
        <f>'2008'!J320</f>
        <v>0</v>
      </c>
      <c r="S321" s="75">
        <f>'2009'!Q320</f>
        <v>15764</v>
      </c>
      <c r="T321" s="75">
        <f>'2010'!Q320</f>
        <v>0</v>
      </c>
      <c r="U321" s="75">
        <f>'2011'!Q320</f>
        <v>0</v>
      </c>
      <c r="V321" s="75">
        <f>'2012'!Q320</f>
        <v>0</v>
      </c>
      <c r="W321" s="75">
        <f>'2013'!Q320</f>
        <v>0</v>
      </c>
      <c r="X321" s="75">
        <f>'2014'!Q320</f>
        <v>20720</v>
      </c>
      <c r="Y321" s="75">
        <f>'2015'!Q321</f>
        <v>102204</v>
      </c>
      <c r="Z321" s="75">
        <f>'2016'!Q322</f>
        <v>200048</v>
      </c>
      <c r="AA321" s="75">
        <f>'2017'!Q322</f>
        <v>14840</v>
      </c>
      <c r="AB321" s="75">
        <f>'2018'!Q322</f>
        <v>0</v>
      </c>
      <c r="AC321" s="75">
        <f>'2019'!Q323</f>
        <v>11689</v>
      </c>
      <c r="AD321" s="75">
        <f>'2020'!Q322</f>
        <v>5793</v>
      </c>
      <c r="AE321" s="75">
        <f>'2021'!T322</f>
        <v>23679</v>
      </c>
      <c r="AF321" s="75">
        <f>'2022'!T322</f>
        <v>49255</v>
      </c>
      <c r="AG321" s="79">
        <f>'2023'!T322</f>
        <v>13961</v>
      </c>
    </row>
    <row r="322" spans="1:33" x14ac:dyDescent="0.25">
      <c r="A322" s="24" t="s">
        <v>371</v>
      </c>
      <c r="B322" s="25" t="s">
        <v>53</v>
      </c>
      <c r="C322" s="75">
        <f>'1993'!J321</f>
        <v>9466</v>
      </c>
      <c r="D322" s="75">
        <f>'1994'!J321</f>
        <v>15460</v>
      </c>
      <c r="E322" s="75">
        <f>'1995'!J321</f>
        <v>3822</v>
      </c>
      <c r="F322" s="77">
        <f>'1996'!J321</f>
        <v>0</v>
      </c>
      <c r="G322" s="77">
        <f>'1997'!J321</f>
        <v>783</v>
      </c>
      <c r="H322" s="75">
        <f>'1998'!J321</f>
        <v>801</v>
      </c>
      <c r="I322" s="75">
        <f>'1999'!J321</f>
        <v>762</v>
      </c>
      <c r="J322" s="75">
        <f>'2000'!J321</f>
        <v>0</v>
      </c>
      <c r="K322" s="78">
        <f>'2001'!J321</f>
        <v>4460</v>
      </c>
      <c r="L322" s="78">
        <f>'2002'!J321</f>
        <v>22985</v>
      </c>
      <c r="M322" s="78">
        <f>'2003'!J321</f>
        <v>7511</v>
      </c>
      <c r="N322" s="78">
        <f>'2004'!J321</f>
        <v>4997</v>
      </c>
      <c r="O322" s="78">
        <f>'2005'!J321</f>
        <v>8556</v>
      </c>
      <c r="P322" s="78">
        <f>'2006'!J321</f>
        <v>0</v>
      </c>
      <c r="Q322" s="78">
        <f>'2007'!J321</f>
        <v>0</v>
      </c>
      <c r="R322" s="78">
        <f>'2008'!J321</f>
        <v>0</v>
      </c>
      <c r="S322" s="75">
        <f>'2009'!Q321</f>
        <v>0</v>
      </c>
      <c r="T322" s="75">
        <f>'2010'!Q321</f>
        <v>0</v>
      </c>
      <c r="U322" s="75">
        <f>'2011'!Q321</f>
        <v>0</v>
      </c>
      <c r="V322" s="75">
        <f>'2012'!Q321</f>
        <v>0</v>
      </c>
      <c r="W322" s="75">
        <f>'2013'!Q321</f>
        <v>0</v>
      </c>
      <c r="X322" s="75">
        <f>'2014'!Q321</f>
        <v>0</v>
      </c>
      <c r="Y322" s="75">
        <f>'2015'!Q322</f>
        <v>399</v>
      </c>
      <c r="Z322" s="75">
        <f>'2016'!Q323</f>
        <v>5283</v>
      </c>
      <c r="AA322" s="75">
        <f>'2017'!Q323</f>
        <v>11394</v>
      </c>
      <c r="AB322" s="75">
        <f>'2018'!Q323</f>
        <v>0</v>
      </c>
      <c r="AC322" s="75">
        <f>'2019'!Q324</f>
        <v>0</v>
      </c>
      <c r="AD322" s="75">
        <f>'2020'!Q323</f>
        <v>5283</v>
      </c>
      <c r="AE322" s="75">
        <f>'2021'!T323</f>
        <v>0</v>
      </c>
      <c r="AF322" s="75">
        <f>'2022'!T323</f>
        <v>3048</v>
      </c>
      <c r="AG322" s="79">
        <f>'2023'!T323</f>
        <v>0</v>
      </c>
    </row>
    <row r="323" spans="1:33" x14ac:dyDescent="0.25">
      <c r="A323" s="24" t="s">
        <v>372</v>
      </c>
      <c r="B323" s="25" t="s">
        <v>53</v>
      </c>
      <c r="C323" s="75">
        <f>'1993'!J322</f>
        <v>0</v>
      </c>
      <c r="D323" s="75">
        <f>'1994'!J322</f>
        <v>0</v>
      </c>
      <c r="E323" s="75">
        <f>'1995'!J322</f>
        <v>0</v>
      </c>
      <c r="F323" s="77">
        <f>'1996'!J322</f>
        <v>0</v>
      </c>
      <c r="G323" s="77">
        <f>'1997'!J322</f>
        <v>0</v>
      </c>
      <c r="H323" s="75">
        <f>'1998'!J322</f>
        <v>0</v>
      </c>
      <c r="I323" s="75">
        <f>'1999'!J322</f>
        <v>0</v>
      </c>
      <c r="J323" s="75">
        <f>'2000'!J322</f>
        <v>0</v>
      </c>
      <c r="K323" s="78">
        <f>'2001'!J322</f>
        <v>0</v>
      </c>
      <c r="L323" s="78">
        <f>'2002'!J322</f>
        <v>0</v>
      </c>
      <c r="M323" s="78">
        <f>'2003'!J322</f>
        <v>0</v>
      </c>
      <c r="N323" s="78">
        <f>'2004'!J322</f>
        <v>0</v>
      </c>
      <c r="O323" s="78">
        <f>'2005'!J322</f>
        <v>0</v>
      </c>
      <c r="P323" s="78">
        <f>'2006'!J322</f>
        <v>0</v>
      </c>
      <c r="Q323" s="78">
        <f>'2007'!J322</f>
        <v>0</v>
      </c>
      <c r="R323" s="78">
        <f>'2008'!J322</f>
        <v>0</v>
      </c>
      <c r="S323" s="75">
        <f>'2009'!Q322</f>
        <v>0</v>
      </c>
      <c r="T323" s="75">
        <f>'2010'!Q322</f>
        <v>0</v>
      </c>
      <c r="U323" s="75">
        <f>'2011'!Q322</f>
        <v>0</v>
      </c>
      <c r="V323" s="75">
        <f>'2012'!Q322</f>
        <v>0</v>
      </c>
      <c r="W323" s="75">
        <f>'2013'!Q322</f>
        <v>0</v>
      </c>
      <c r="X323" s="75">
        <f>'2014'!Q322</f>
        <v>0</v>
      </c>
      <c r="Y323" s="75">
        <f>'2015'!Q323</f>
        <v>0</v>
      </c>
      <c r="Z323" s="75">
        <f>'2016'!Q324</f>
        <v>3799</v>
      </c>
      <c r="AA323" s="75">
        <f>'2017'!Q324</f>
        <v>0</v>
      </c>
      <c r="AB323" s="75">
        <f>'2018'!Q324</f>
        <v>0</v>
      </c>
      <c r="AC323" s="75">
        <f>'2019'!Q325</f>
        <v>0</v>
      </c>
      <c r="AD323" s="75">
        <f>'2020'!Q324</f>
        <v>0</v>
      </c>
      <c r="AE323" s="75">
        <f>'2021'!T324</f>
        <v>0</v>
      </c>
      <c r="AF323" s="75">
        <f>'2022'!T324</f>
        <v>0</v>
      </c>
      <c r="AG323" s="79">
        <f>'2023'!T324</f>
        <v>0</v>
      </c>
    </row>
    <row r="324" spans="1:33" x14ac:dyDescent="0.25">
      <c r="A324" s="24" t="s">
        <v>373</v>
      </c>
      <c r="B324" s="25" t="s">
        <v>53</v>
      </c>
      <c r="C324" s="75">
        <f>'1993'!J323</f>
        <v>0</v>
      </c>
      <c r="D324" s="75">
        <f>'1994'!J323</f>
        <v>0</v>
      </c>
      <c r="E324" s="75">
        <f>'1995'!J323</f>
        <v>0</v>
      </c>
      <c r="F324" s="77">
        <f>'1996'!J323</f>
        <v>0</v>
      </c>
      <c r="G324" s="77">
        <f>'1997'!J323</f>
        <v>117138</v>
      </c>
      <c r="H324" s="75">
        <f>'1998'!J323</f>
        <v>84614</v>
      </c>
      <c r="I324" s="75">
        <f>'1999'!J323</f>
        <v>240280</v>
      </c>
      <c r="J324" s="75">
        <f>'2000'!J323</f>
        <v>194863</v>
      </c>
      <c r="K324" s="78">
        <f>'2001'!J323</f>
        <v>334399</v>
      </c>
      <c r="L324" s="78">
        <f>'2002'!J323</f>
        <v>138809</v>
      </c>
      <c r="M324" s="78">
        <f>'2003'!J323</f>
        <v>197422</v>
      </c>
      <c r="N324" s="78">
        <f>'2004'!J323</f>
        <v>260459</v>
      </c>
      <c r="O324" s="78">
        <f>'2005'!J323</f>
        <v>246331</v>
      </c>
      <c r="P324" s="78">
        <f>'2006'!J323</f>
        <v>561999</v>
      </c>
      <c r="Q324" s="78">
        <f>'2007'!J323</f>
        <v>198075</v>
      </c>
      <c r="R324" s="78">
        <f>'2008'!J323</f>
        <v>635408</v>
      </c>
      <c r="S324" s="75">
        <f>'2009'!Q323</f>
        <v>177652</v>
      </c>
      <c r="T324" s="75">
        <f>'2010'!Q323</f>
        <v>141923</v>
      </c>
      <c r="U324" s="75">
        <f>'2011'!Q323</f>
        <v>585315</v>
      </c>
      <c r="V324" s="75">
        <f>'2012'!Q323</f>
        <v>271065</v>
      </c>
      <c r="W324" s="75">
        <f>'2013'!Q323</f>
        <v>186756</v>
      </c>
      <c r="X324" s="75">
        <f>'2014'!Q323</f>
        <v>377550</v>
      </c>
      <c r="Y324" s="75">
        <f>'2015'!Q324</f>
        <v>382114</v>
      </c>
      <c r="Z324" s="75">
        <f>'2016'!Q325</f>
        <v>441699</v>
      </c>
      <c r="AA324" s="75">
        <f>'2017'!Q325</f>
        <v>384735</v>
      </c>
      <c r="AB324" s="75">
        <f>'2018'!Q325</f>
        <v>602622</v>
      </c>
      <c r="AC324" s="75">
        <f>'2019'!Q326</f>
        <v>403038</v>
      </c>
      <c r="AD324" s="75">
        <f>'2020'!Q325</f>
        <v>663126</v>
      </c>
      <c r="AE324" s="75">
        <f>'2021'!T325</f>
        <v>742363</v>
      </c>
      <c r="AF324" s="75">
        <f>'2022'!T325</f>
        <v>810164</v>
      </c>
      <c r="AG324" s="79">
        <f>'2023'!T325</f>
        <v>1299580</v>
      </c>
    </row>
    <row r="325" spans="1:33" x14ac:dyDescent="0.25">
      <c r="A325" s="24" t="s">
        <v>374</v>
      </c>
      <c r="B325" s="25" t="s">
        <v>53</v>
      </c>
      <c r="C325" s="75">
        <f>'1993'!J324</f>
        <v>15813</v>
      </c>
      <c r="D325" s="75">
        <f>'1994'!J324</f>
        <v>44349</v>
      </c>
      <c r="E325" s="75">
        <f>'1995'!J324</f>
        <v>1783</v>
      </c>
      <c r="F325" s="77">
        <f>'1996'!J324</f>
        <v>0</v>
      </c>
      <c r="G325" s="77">
        <f>'1997'!J324</f>
        <v>0</v>
      </c>
      <c r="H325" s="75">
        <f>'1998'!J324</f>
        <v>22750</v>
      </c>
      <c r="I325" s="75">
        <f>'1999'!J324</f>
        <v>20621</v>
      </c>
      <c r="J325" s="75">
        <f>'2000'!J324</f>
        <v>8400</v>
      </c>
      <c r="K325" s="78">
        <f>'2001'!J324</f>
        <v>24177</v>
      </c>
      <c r="L325" s="78">
        <f>'2002'!J324</f>
        <v>25750</v>
      </c>
      <c r="M325" s="78">
        <f>'2003'!J324</f>
        <v>0</v>
      </c>
      <c r="N325" s="78">
        <f>'2004'!J324</f>
        <v>0</v>
      </c>
      <c r="O325" s="78">
        <f>'2005'!J324</f>
        <v>0</v>
      </c>
      <c r="P325" s="78">
        <f>'2006'!J324</f>
        <v>0</v>
      </c>
      <c r="Q325" s="78">
        <f>'2007'!J324</f>
        <v>0</v>
      </c>
      <c r="R325" s="78">
        <f>'2008'!J324</f>
        <v>500</v>
      </c>
      <c r="S325" s="75">
        <f>'2009'!Q324</f>
        <v>0</v>
      </c>
      <c r="T325" s="75">
        <f>'2010'!Q324</f>
        <v>0</v>
      </c>
      <c r="U325" s="75">
        <f>'2011'!Q324</f>
        <v>0</v>
      </c>
      <c r="V325" s="75">
        <f>'2012'!Q324</f>
        <v>0</v>
      </c>
      <c r="W325" s="75">
        <f>'2013'!Q324</f>
        <v>0</v>
      </c>
      <c r="X325" s="75">
        <f>'2014'!Q324</f>
        <v>0</v>
      </c>
      <c r="Y325" s="75">
        <f>'2015'!Q325</f>
        <v>0</v>
      </c>
      <c r="Z325" s="75">
        <f>'2016'!Q326</f>
        <v>0</v>
      </c>
      <c r="AA325" s="75">
        <f>'2017'!Q326</f>
        <v>0</v>
      </c>
      <c r="AB325" s="75">
        <f>'2018'!Q326</f>
        <v>0</v>
      </c>
      <c r="AC325" s="75">
        <f>'2019'!Q327</f>
        <v>0</v>
      </c>
      <c r="AD325" s="75">
        <f>'2020'!Q326</f>
        <v>0</v>
      </c>
      <c r="AE325" s="75">
        <f>'2021'!T326</f>
        <v>0</v>
      </c>
      <c r="AF325" s="75">
        <f>'2022'!T326</f>
        <v>32169</v>
      </c>
      <c r="AG325" s="79">
        <f>'2023'!T326</f>
        <v>113004</v>
      </c>
    </row>
    <row r="326" spans="1:33" x14ac:dyDescent="0.25">
      <c r="A326" s="24" t="s">
        <v>375</v>
      </c>
      <c r="B326" s="25" t="s">
        <v>53</v>
      </c>
      <c r="C326" s="75">
        <f>'1993'!J325</f>
        <v>0</v>
      </c>
      <c r="D326" s="75">
        <f>'1994'!J325</f>
        <v>8622</v>
      </c>
      <c r="E326" s="75">
        <f>'1995'!J325</f>
        <v>1457</v>
      </c>
      <c r="F326" s="77">
        <f>'1996'!J325</f>
        <v>2577</v>
      </c>
      <c r="G326" s="77">
        <f>'1997'!J325</f>
        <v>179647</v>
      </c>
      <c r="H326" s="75">
        <f>'1998'!J325</f>
        <v>3650</v>
      </c>
      <c r="I326" s="75">
        <f>'1999'!J325</f>
        <v>12350</v>
      </c>
      <c r="J326" s="75">
        <f>'2000'!J325</f>
        <v>35234</v>
      </c>
      <c r="K326" s="78">
        <f>'2001'!J325</f>
        <v>49953</v>
      </c>
      <c r="L326" s="78">
        <f>'2002'!J325</f>
        <v>63566</v>
      </c>
      <c r="M326" s="78">
        <f>'2003'!J325</f>
        <v>550</v>
      </c>
      <c r="N326" s="78">
        <f>'2004'!J325</f>
        <v>0</v>
      </c>
      <c r="O326" s="78">
        <f>'2005'!J325</f>
        <v>0</v>
      </c>
      <c r="P326" s="78">
        <f>'2006'!J325</f>
        <v>0</v>
      </c>
      <c r="Q326" s="78">
        <f>'2007'!J325</f>
        <v>0</v>
      </c>
      <c r="R326" s="78">
        <f>'2008'!J325</f>
        <v>0</v>
      </c>
      <c r="S326" s="75">
        <f>'2009'!Q325</f>
        <v>0</v>
      </c>
      <c r="T326" s="75">
        <f>'2010'!Q325</f>
        <v>0</v>
      </c>
      <c r="U326" s="75">
        <f>'2011'!Q325</f>
        <v>0</v>
      </c>
      <c r="V326" s="75">
        <f>'2012'!Q325</f>
        <v>0</v>
      </c>
      <c r="W326" s="75">
        <f>'2013'!Q325</f>
        <v>0</v>
      </c>
      <c r="X326" s="75">
        <f>'2014'!Q325</f>
        <v>0</v>
      </c>
      <c r="Y326" s="75">
        <f>'2015'!Q326</f>
        <v>0</v>
      </c>
      <c r="Z326" s="75">
        <f>'2016'!Q327</f>
        <v>0</v>
      </c>
      <c r="AA326" s="75">
        <f>'2017'!Q327</f>
        <v>0</v>
      </c>
      <c r="AB326" s="75">
        <f>'2018'!Q327</f>
        <v>0</v>
      </c>
      <c r="AC326" s="75">
        <f>'2019'!Q328</f>
        <v>0</v>
      </c>
      <c r="AD326" s="75">
        <f>'2020'!Q327</f>
        <v>0</v>
      </c>
      <c r="AE326" s="75">
        <f>'2021'!T327</f>
        <v>0</v>
      </c>
      <c r="AF326" s="75">
        <f>'2022'!T327</f>
        <v>0</v>
      </c>
      <c r="AG326" s="79">
        <f>'2023'!T327</f>
        <v>0</v>
      </c>
    </row>
    <row r="327" spans="1:33" x14ac:dyDescent="0.25">
      <c r="A327" s="24" t="s">
        <v>376</v>
      </c>
      <c r="B327" s="25" t="s">
        <v>53</v>
      </c>
      <c r="C327" s="75">
        <f>'1993'!J326</f>
        <v>38262</v>
      </c>
      <c r="D327" s="75">
        <f>'1994'!J326</f>
        <v>107336</v>
      </c>
      <c r="E327" s="75">
        <f>'1995'!J326</f>
        <v>146807</v>
      </c>
      <c r="F327" s="77">
        <f>'1996'!J326</f>
        <v>188561</v>
      </c>
      <c r="G327" s="77">
        <f>'1997'!J326</f>
        <v>450985</v>
      </c>
      <c r="H327" s="75">
        <f>'1998'!J326</f>
        <v>280880</v>
      </c>
      <c r="I327" s="75">
        <f>'1999'!J326</f>
        <v>308087</v>
      </c>
      <c r="J327" s="75">
        <f>'2000'!J326</f>
        <v>0</v>
      </c>
      <c r="K327" s="78">
        <f>'2001'!J326</f>
        <v>971000</v>
      </c>
      <c r="L327" s="78">
        <f>'2002'!J326</f>
        <v>1541031</v>
      </c>
      <c r="M327" s="78">
        <f>'2003'!J326</f>
        <v>774073</v>
      </c>
      <c r="N327" s="78">
        <f>'2004'!J326</f>
        <v>620293</v>
      </c>
      <c r="O327" s="78">
        <f>'2005'!J326</f>
        <v>528268</v>
      </c>
      <c r="P327" s="78">
        <f>'2006'!J326</f>
        <v>758601</v>
      </c>
      <c r="Q327" s="78">
        <f>'2007'!J326</f>
        <v>462353</v>
      </c>
      <c r="R327" s="78">
        <f>'2008'!J326</f>
        <v>371701</v>
      </c>
      <c r="S327" s="75">
        <f>'2009'!Q326</f>
        <v>85963</v>
      </c>
      <c r="T327" s="75">
        <f>'2010'!Q326</f>
        <v>90207</v>
      </c>
      <c r="U327" s="75">
        <f>'2011'!Q326</f>
        <v>61302</v>
      </c>
      <c r="V327" s="75">
        <f>'2012'!Q326</f>
        <v>314657</v>
      </c>
      <c r="W327" s="75">
        <f>'2013'!Q326</f>
        <v>190531</v>
      </c>
      <c r="X327" s="75">
        <f>'2014'!Q326</f>
        <v>173982</v>
      </c>
      <c r="Y327" s="75">
        <f>'2015'!Q327</f>
        <v>394838</v>
      </c>
      <c r="Z327" s="75">
        <f>'2016'!Q328</f>
        <v>227628</v>
      </c>
      <c r="AA327" s="75">
        <f>'2017'!Q328</f>
        <v>405154</v>
      </c>
      <c r="AB327" s="75">
        <f>'2018'!Q328</f>
        <v>408658</v>
      </c>
      <c r="AC327" s="75">
        <f>'2019'!Q329</f>
        <v>261037</v>
      </c>
      <c r="AD327" s="75">
        <f>'2020'!Q328</f>
        <v>162391</v>
      </c>
      <c r="AE327" s="75">
        <f>'2021'!T328</f>
        <v>62239</v>
      </c>
      <c r="AF327" s="75">
        <f>'2022'!T328</f>
        <v>111390</v>
      </c>
      <c r="AG327" s="79">
        <f>'2023'!T328</f>
        <v>48697</v>
      </c>
    </row>
    <row r="328" spans="1:33" x14ac:dyDescent="0.25">
      <c r="A328" s="24" t="s">
        <v>377</v>
      </c>
      <c r="B328" s="25" t="s">
        <v>53</v>
      </c>
      <c r="C328" s="75">
        <f>'1993'!J327</f>
        <v>0</v>
      </c>
      <c r="D328" s="75">
        <f>'1994'!J327</f>
        <v>124212</v>
      </c>
      <c r="E328" s="75">
        <f>'1995'!J327</f>
        <v>126177</v>
      </c>
      <c r="F328" s="77">
        <f>'1996'!J327</f>
        <v>170152</v>
      </c>
      <c r="G328" s="77">
        <f>'1997'!J327</f>
        <v>282546</v>
      </c>
      <c r="H328" s="75">
        <f>'1998'!J327</f>
        <v>238478</v>
      </c>
      <c r="I328" s="75">
        <f>'1999'!J327</f>
        <v>312600</v>
      </c>
      <c r="J328" s="75">
        <f>'2000'!J327</f>
        <v>326646</v>
      </c>
      <c r="K328" s="78">
        <f>'2001'!J327</f>
        <v>499042</v>
      </c>
      <c r="L328" s="78">
        <f>'2002'!J327</f>
        <v>347205</v>
      </c>
      <c r="M328" s="78">
        <f>'2003'!J327</f>
        <v>499453</v>
      </c>
      <c r="N328" s="78">
        <f>'2004'!J327</f>
        <v>302849</v>
      </c>
      <c r="O328" s="78">
        <f>'2005'!J327</f>
        <v>445509</v>
      </c>
      <c r="P328" s="78">
        <f>'2006'!J327</f>
        <v>207327</v>
      </c>
      <c r="Q328" s="78">
        <f>'2007'!J327</f>
        <v>330490</v>
      </c>
      <c r="R328" s="78">
        <f>'2008'!J327</f>
        <v>463834</v>
      </c>
      <c r="S328" s="75">
        <f>'2009'!Q327</f>
        <v>78724</v>
      </c>
      <c r="T328" s="75">
        <f>'2010'!Q327</f>
        <v>70407</v>
      </c>
      <c r="U328" s="75">
        <f>'2011'!Q327</f>
        <v>123945</v>
      </c>
      <c r="V328" s="75">
        <f>'2012'!Q327</f>
        <v>115008</v>
      </c>
      <c r="W328" s="75">
        <f>'2013'!Q327</f>
        <v>138912</v>
      </c>
      <c r="X328" s="75">
        <f>'2014'!Q327</f>
        <v>136348</v>
      </c>
      <c r="Y328" s="75">
        <f>'2015'!Q328</f>
        <v>105970</v>
      </c>
      <c r="Z328" s="75">
        <f>'2016'!Q329</f>
        <v>104690</v>
      </c>
      <c r="AA328" s="75">
        <f>'2017'!Q329</f>
        <v>122814</v>
      </c>
      <c r="AB328" s="75">
        <f>'2018'!Q329</f>
        <v>92247</v>
      </c>
      <c r="AC328" s="75">
        <f>'2019'!Q330</f>
        <v>321736</v>
      </c>
      <c r="AD328" s="75">
        <f>'2020'!Q329</f>
        <v>444260</v>
      </c>
      <c r="AE328" s="75">
        <f>'2021'!T329</f>
        <v>501335</v>
      </c>
      <c r="AF328" s="75">
        <f>'2022'!T329</f>
        <v>863498</v>
      </c>
      <c r="AG328" s="79">
        <f>'2023'!T329</f>
        <v>363382</v>
      </c>
    </row>
    <row r="329" spans="1:33" x14ac:dyDescent="0.25">
      <c r="A329" s="24" t="s">
        <v>378</v>
      </c>
      <c r="B329" s="25" t="s">
        <v>53</v>
      </c>
      <c r="C329" s="75">
        <f>'1993'!J328</f>
        <v>3133</v>
      </c>
      <c r="D329" s="75">
        <f>'1994'!J328</f>
        <v>0</v>
      </c>
      <c r="E329" s="75">
        <f>'1995'!J328</f>
        <v>0</v>
      </c>
      <c r="F329" s="77">
        <f>'1996'!J328</f>
        <v>0</v>
      </c>
      <c r="G329" s="77">
        <f>'1997'!J328</f>
        <v>0</v>
      </c>
      <c r="H329" s="75">
        <f>'1998'!J328</f>
        <v>0</v>
      </c>
      <c r="I329" s="75">
        <f>'1999'!J328</f>
        <v>0</v>
      </c>
      <c r="J329" s="75">
        <f>'2000'!J328</f>
        <v>0</v>
      </c>
      <c r="K329" s="78">
        <f>'2001'!J328</f>
        <v>0</v>
      </c>
      <c r="L329" s="78">
        <f>'2002'!J328</f>
        <v>0</v>
      </c>
      <c r="M329" s="78">
        <f>'2003'!J328</f>
        <v>0</v>
      </c>
      <c r="N329" s="78">
        <f>'2004'!J328</f>
        <v>0</v>
      </c>
      <c r="O329" s="78">
        <f>'2005'!J328</f>
        <v>0</v>
      </c>
      <c r="P329" s="78">
        <f>'2006'!J328</f>
        <v>0</v>
      </c>
      <c r="Q329" s="78">
        <f>'2007'!J328</f>
        <v>81547</v>
      </c>
      <c r="R329" s="78">
        <f>'2008'!J328</f>
        <v>0</v>
      </c>
      <c r="S329" s="75">
        <f>'2009'!Q328</f>
        <v>0</v>
      </c>
      <c r="T329" s="75">
        <f>'2010'!Q328</f>
        <v>0</v>
      </c>
      <c r="U329" s="75">
        <f>'2011'!Q328</f>
        <v>0</v>
      </c>
      <c r="V329" s="75">
        <f>'2012'!Q328</f>
        <v>0</v>
      </c>
      <c r="W329" s="75">
        <f>'2013'!Q328</f>
        <v>0</v>
      </c>
      <c r="X329" s="75">
        <f>'2014'!Q328</f>
        <v>0</v>
      </c>
      <c r="Y329" s="75">
        <f>'2015'!Q329</f>
        <v>0</v>
      </c>
      <c r="Z329" s="75">
        <f>'2016'!Q330</f>
        <v>34940</v>
      </c>
      <c r="AA329" s="75">
        <f>'2017'!Q330</f>
        <v>0</v>
      </c>
      <c r="AB329" s="75">
        <f>'2018'!Q330</f>
        <v>0</v>
      </c>
      <c r="AC329" s="75">
        <f>'2019'!Q331</f>
        <v>9984</v>
      </c>
      <c r="AD329" s="75">
        <f>'2020'!Q330</f>
        <v>2066</v>
      </c>
      <c r="AE329" s="75">
        <f>'2021'!T330</f>
        <v>0</v>
      </c>
      <c r="AF329" s="75">
        <f>'2022'!T330</f>
        <v>2776</v>
      </c>
      <c r="AG329" s="79">
        <f>'2023'!T330</f>
        <v>0</v>
      </c>
    </row>
    <row r="330" spans="1:33" x14ac:dyDescent="0.25">
      <c r="A330" s="24" t="s">
        <v>379</v>
      </c>
      <c r="B330" s="25" t="s">
        <v>53</v>
      </c>
      <c r="C330" s="75">
        <f>'1993'!J329</f>
        <v>0</v>
      </c>
      <c r="D330" s="75">
        <f>'1994'!J329</f>
        <v>0</v>
      </c>
      <c r="E330" s="75">
        <f>'1995'!J329</f>
        <v>0</v>
      </c>
      <c r="F330" s="77">
        <f>'1996'!J329</f>
        <v>0</v>
      </c>
      <c r="G330" s="77">
        <f>'1997'!J329</f>
        <v>0</v>
      </c>
      <c r="H330" s="75">
        <f>'1998'!J329</f>
        <v>0</v>
      </c>
      <c r="I330" s="75">
        <f>'1999'!J329</f>
        <v>0</v>
      </c>
      <c r="J330" s="75">
        <f>'2000'!J329</f>
        <v>0</v>
      </c>
      <c r="K330" s="78">
        <f>'2001'!J329</f>
        <v>0</v>
      </c>
      <c r="L330" s="78">
        <f>'2002'!J329</f>
        <v>0</v>
      </c>
      <c r="M330" s="78">
        <f>'2003'!J329</f>
        <v>0</v>
      </c>
      <c r="N330" s="78">
        <f>'2004'!J329</f>
        <v>0</v>
      </c>
      <c r="O330" s="78">
        <f>'2005'!J329</f>
        <v>0</v>
      </c>
      <c r="P330" s="78">
        <f>'2006'!J329</f>
        <v>0</v>
      </c>
      <c r="Q330" s="78">
        <f>'2007'!J329</f>
        <v>0</v>
      </c>
      <c r="R330" s="78">
        <f>'2008'!J329</f>
        <v>36165</v>
      </c>
      <c r="S330" s="75">
        <f>'2009'!Q329</f>
        <v>13655</v>
      </c>
      <c r="T330" s="75">
        <f>'2010'!Q329</f>
        <v>17733</v>
      </c>
      <c r="U330" s="75">
        <f>'2011'!Q329</f>
        <v>38403</v>
      </c>
      <c r="V330" s="75">
        <f>'2012'!Q329</f>
        <v>20325</v>
      </c>
      <c r="W330" s="75">
        <f>'2013'!Q329</f>
        <v>32040</v>
      </c>
      <c r="X330" s="75">
        <f>'2014'!Q329</f>
        <v>144925</v>
      </c>
      <c r="Y330" s="75">
        <f>'2015'!Q330</f>
        <v>146675</v>
      </c>
      <c r="Z330" s="75">
        <f>'2016'!Q331</f>
        <v>87152</v>
      </c>
      <c r="AA330" s="75">
        <f>'2017'!Q331</f>
        <v>33915</v>
      </c>
      <c r="AB330" s="75">
        <f>'2018'!Q331</f>
        <v>55286</v>
      </c>
      <c r="AC330" s="75">
        <f>'2019'!Q332</f>
        <v>59765</v>
      </c>
      <c r="AD330" s="75">
        <f>'2020'!Q331</f>
        <v>66500</v>
      </c>
      <c r="AE330" s="75">
        <f>'2021'!T331</f>
        <v>80500</v>
      </c>
      <c r="AF330" s="75">
        <f>'2022'!T331</f>
        <v>115500</v>
      </c>
      <c r="AG330" s="79">
        <f>'2023'!T331</f>
        <v>75078</v>
      </c>
    </row>
    <row r="331" spans="1:33" x14ac:dyDescent="0.25">
      <c r="A331" s="24" t="s">
        <v>380</v>
      </c>
      <c r="B331" s="25" t="s">
        <v>53</v>
      </c>
      <c r="C331" s="75">
        <f>'1993'!J330</f>
        <v>17488</v>
      </c>
      <c r="D331" s="75">
        <f>'1994'!J330</f>
        <v>0</v>
      </c>
      <c r="E331" s="75">
        <f>'1995'!J330</f>
        <v>0</v>
      </c>
      <c r="F331" s="77">
        <f>'1996'!J330</f>
        <v>19263</v>
      </c>
      <c r="G331" s="77">
        <f>'1997'!J330</f>
        <v>0</v>
      </c>
      <c r="H331" s="75">
        <f>'1998'!J330</f>
        <v>41348</v>
      </c>
      <c r="I331" s="75">
        <f>'1999'!J330</f>
        <v>39541</v>
      </c>
      <c r="J331" s="75">
        <f>'2000'!J330</f>
        <v>50367</v>
      </c>
      <c r="K331" s="78">
        <f>'2001'!J330</f>
        <v>55749</v>
      </c>
      <c r="L331" s="78">
        <f>'2002'!J330</f>
        <v>22162</v>
      </c>
      <c r="M331" s="78">
        <f>'2003'!J330</f>
        <v>121851</v>
      </c>
      <c r="N331" s="78">
        <f>'2004'!J330</f>
        <v>179171</v>
      </c>
      <c r="O331" s="78">
        <f>'2005'!J330</f>
        <v>78727</v>
      </c>
      <c r="P331" s="78">
        <f>'2006'!J330</f>
        <v>130150</v>
      </c>
      <c r="Q331" s="78">
        <f>'2007'!J330</f>
        <v>45306</v>
      </c>
      <c r="R331" s="78">
        <f>'2008'!J330</f>
        <v>27303</v>
      </c>
      <c r="S331" s="75">
        <f>'2009'!Q330</f>
        <v>11702</v>
      </c>
      <c r="T331" s="75">
        <f>'2010'!Q330</f>
        <v>8071</v>
      </c>
      <c r="U331" s="75">
        <f>'2011'!Q330</f>
        <v>5738</v>
      </c>
      <c r="V331" s="75">
        <f>'2012'!Q330</f>
        <v>43729</v>
      </c>
      <c r="W331" s="75">
        <f>'2013'!Q330</f>
        <v>65050</v>
      </c>
      <c r="X331" s="75">
        <f>'2014'!Q330</f>
        <v>44430</v>
      </c>
      <c r="Y331" s="75">
        <f>'2015'!Q331</f>
        <v>42030</v>
      </c>
      <c r="Z331" s="75">
        <f>'2016'!Q332</f>
        <v>66932</v>
      </c>
      <c r="AA331" s="75">
        <f>'2017'!Q332</f>
        <v>282018</v>
      </c>
      <c r="AB331" s="75">
        <f>'2018'!Q332</f>
        <v>98772</v>
      </c>
      <c r="AC331" s="75">
        <f>'2019'!Q333</f>
        <v>434211</v>
      </c>
      <c r="AD331" s="75">
        <f>'2020'!Q332</f>
        <v>231593</v>
      </c>
      <c r="AE331" s="75">
        <f>'2021'!T332</f>
        <v>42116</v>
      </c>
      <c r="AF331" s="75">
        <f>'2022'!T332</f>
        <v>19184</v>
      </c>
      <c r="AG331" s="79">
        <f>'2023'!T332</f>
        <v>0</v>
      </c>
    </row>
    <row r="332" spans="1:33" x14ac:dyDescent="0.25">
      <c r="A332" s="24" t="s">
        <v>5</v>
      </c>
      <c r="B332" s="25" t="s">
        <v>53</v>
      </c>
      <c r="C332" s="75">
        <f>'1993'!J331</f>
        <v>0</v>
      </c>
      <c r="D332" s="75">
        <f>'1994'!J331</f>
        <v>0</v>
      </c>
      <c r="E332" s="75">
        <f>'1995'!J331</f>
        <v>0</v>
      </c>
      <c r="F332" s="77">
        <f>'1996'!J331</f>
        <v>0</v>
      </c>
      <c r="G332" s="77">
        <f>'1997'!J331</f>
        <v>1834</v>
      </c>
      <c r="H332" s="75">
        <f>'1998'!J331</f>
        <v>12745</v>
      </c>
      <c r="I332" s="75">
        <f>'1999'!J331</f>
        <v>1210021</v>
      </c>
      <c r="J332" s="75">
        <f>'2000'!J331</f>
        <v>38151</v>
      </c>
      <c r="K332" s="78">
        <f>'2001'!J331</f>
        <v>9590</v>
      </c>
      <c r="L332" s="78">
        <f>'2002'!J331</f>
        <v>22129</v>
      </c>
      <c r="M332" s="78">
        <f>'2003'!J331</f>
        <v>94069</v>
      </c>
      <c r="N332" s="78">
        <f>'2004'!J331</f>
        <v>42205</v>
      </c>
      <c r="O332" s="78">
        <f>'2005'!J331</f>
        <v>201927</v>
      </c>
      <c r="P332" s="78">
        <f>'2006'!J331</f>
        <v>124012</v>
      </c>
      <c r="Q332" s="78">
        <f>'2007'!J331</f>
        <v>73652</v>
      </c>
      <c r="R332" s="78">
        <f>'2008'!J331</f>
        <v>11228</v>
      </c>
      <c r="S332" s="75">
        <f>'2009'!Q331</f>
        <v>12742</v>
      </c>
      <c r="T332" s="75">
        <f>'2010'!Q331</f>
        <v>0</v>
      </c>
      <c r="U332" s="75">
        <f>'2011'!Q331</f>
        <v>39480</v>
      </c>
      <c r="V332" s="75">
        <f>'2012'!Q331</f>
        <v>13000</v>
      </c>
      <c r="W332" s="75">
        <f>'2013'!Q331</f>
        <v>1983</v>
      </c>
      <c r="X332" s="75">
        <f>'2014'!Q331</f>
        <v>16649</v>
      </c>
      <c r="Y332" s="75">
        <f>'2015'!Q332</f>
        <v>47135</v>
      </c>
      <c r="Z332" s="75">
        <f>'2016'!Q333</f>
        <v>10063</v>
      </c>
      <c r="AA332" s="75">
        <f>'2017'!Q333</f>
        <v>30884</v>
      </c>
      <c r="AB332" s="75">
        <f>'2018'!Q333</f>
        <v>190968</v>
      </c>
      <c r="AC332" s="75">
        <f>'2019'!Q334</f>
        <v>76688</v>
      </c>
      <c r="AD332" s="75">
        <f>'2020'!Q333</f>
        <v>21445</v>
      </c>
      <c r="AE332" s="75">
        <f>'2021'!T333</f>
        <v>341</v>
      </c>
      <c r="AF332" s="75">
        <f>'2022'!T333</f>
        <v>3619</v>
      </c>
      <c r="AG332" s="79">
        <f>'2023'!T333</f>
        <v>3986</v>
      </c>
    </row>
    <row r="333" spans="1:33" x14ac:dyDescent="0.25">
      <c r="A333" s="24" t="s">
        <v>383</v>
      </c>
      <c r="B333" s="25" t="s">
        <v>53</v>
      </c>
      <c r="C333" s="75">
        <f>'1993'!J332</f>
        <v>0</v>
      </c>
      <c r="D333" s="75">
        <f>'1994'!J332</f>
        <v>15275</v>
      </c>
      <c r="E333" s="75">
        <f>'1995'!J332</f>
        <v>118657</v>
      </c>
      <c r="F333" s="77">
        <f>'1996'!J332</f>
        <v>40493</v>
      </c>
      <c r="G333" s="77">
        <f>'1997'!J332</f>
        <v>1000</v>
      </c>
      <c r="H333" s="75">
        <f>'1998'!J332</f>
        <v>0</v>
      </c>
      <c r="I333" s="75">
        <f>'1999'!J332</f>
        <v>153106</v>
      </c>
      <c r="J333" s="75">
        <f>'2000'!J332</f>
        <v>0</v>
      </c>
      <c r="K333" s="78">
        <f>'2001'!J332</f>
        <v>2283</v>
      </c>
      <c r="L333" s="78">
        <f>'2002'!J332</f>
        <v>0</v>
      </c>
      <c r="M333" s="78">
        <f>'2003'!J332</f>
        <v>0</v>
      </c>
      <c r="N333" s="78">
        <f>'2004'!J332</f>
        <v>0</v>
      </c>
      <c r="O333" s="78">
        <f>'2005'!J332</f>
        <v>30127</v>
      </c>
      <c r="P333" s="78">
        <f>'2006'!J332</f>
        <v>4500</v>
      </c>
      <c r="Q333" s="78">
        <f>'2007'!J332</f>
        <v>7700</v>
      </c>
      <c r="R333" s="78">
        <f>'2008'!J332</f>
        <v>250</v>
      </c>
      <c r="S333" s="75">
        <f>'2009'!Q332</f>
        <v>0</v>
      </c>
      <c r="T333" s="75">
        <f>'2010'!Q332</f>
        <v>1500</v>
      </c>
      <c r="U333" s="75">
        <f>'2011'!Q332</f>
        <v>750</v>
      </c>
      <c r="V333" s="75">
        <f>'2012'!Q332</f>
        <v>0</v>
      </c>
      <c r="W333" s="75">
        <f>'2013'!Q332</f>
        <v>11250</v>
      </c>
      <c r="X333" s="75">
        <f>'2014'!Q332</f>
        <v>18000</v>
      </c>
      <c r="Y333" s="75">
        <f>'2015'!Q333</f>
        <v>12950</v>
      </c>
      <c r="Z333" s="75">
        <f>'2016'!Q334</f>
        <v>2375</v>
      </c>
      <c r="AA333" s="75">
        <f>'2017'!Q334</f>
        <v>600</v>
      </c>
      <c r="AB333" s="75">
        <f>'2018'!Q334</f>
        <v>5284</v>
      </c>
      <c r="AC333" s="75">
        <f>'2019'!Q335</f>
        <v>1097</v>
      </c>
      <c r="AD333" s="75">
        <f>'2020'!Q334</f>
        <v>6625</v>
      </c>
      <c r="AE333" s="75">
        <f>'2021'!T334</f>
        <v>27451</v>
      </c>
      <c r="AF333" s="75">
        <f>'2022'!T334</f>
        <v>0</v>
      </c>
      <c r="AG333" s="79">
        <f>'2023'!T334</f>
        <v>15470</v>
      </c>
    </row>
    <row r="334" spans="1:33" x14ac:dyDescent="0.25">
      <c r="A334" s="24" t="s">
        <v>525</v>
      </c>
      <c r="B334" s="25" t="s">
        <v>53</v>
      </c>
      <c r="C334" s="75">
        <f>'1993'!J333</f>
        <v>58379</v>
      </c>
      <c r="D334" s="75">
        <f>'1994'!J333</f>
        <v>115214</v>
      </c>
      <c r="E334" s="75">
        <f>'1995'!J333</f>
        <v>131543</v>
      </c>
      <c r="F334" s="77">
        <f>'1996'!J333</f>
        <v>130764</v>
      </c>
      <c r="G334" s="77">
        <f>'1997'!J333</f>
        <v>138463</v>
      </c>
      <c r="H334" s="75">
        <f>'1998'!J333</f>
        <v>147296</v>
      </c>
      <c r="I334" s="75">
        <f>'1999'!J333</f>
        <v>182087</v>
      </c>
      <c r="J334" s="75">
        <f>'2000'!J333</f>
        <v>214745</v>
      </c>
      <c r="K334" s="78">
        <f>'2001'!J333</f>
        <v>85063</v>
      </c>
      <c r="L334" s="78">
        <f>'2002'!J333</f>
        <v>44990</v>
      </c>
      <c r="M334" s="78">
        <f>'2003'!J333</f>
        <v>117896</v>
      </c>
      <c r="N334" s="78">
        <f>'2004'!J333</f>
        <v>107867</v>
      </c>
      <c r="O334" s="78">
        <f>'2005'!J333</f>
        <v>187896</v>
      </c>
      <c r="P334" s="78">
        <f>'2006'!J333</f>
        <v>52250</v>
      </c>
      <c r="Q334" s="78">
        <f>'2007'!J333</f>
        <v>58176</v>
      </c>
      <c r="R334" s="78">
        <f>'2008'!J333</f>
        <v>14674</v>
      </c>
      <c r="S334" s="75">
        <f>'2009'!Q333</f>
        <v>36120</v>
      </c>
      <c r="T334" s="75">
        <f>'2010'!Q333</f>
        <v>18972</v>
      </c>
      <c r="U334" s="75">
        <f>'2011'!Q333</f>
        <v>9939</v>
      </c>
      <c r="V334" s="75">
        <f>'2012'!Q333</f>
        <v>23286</v>
      </c>
      <c r="W334" s="75">
        <f>'2013'!Q333</f>
        <v>3384</v>
      </c>
      <c r="X334" s="75">
        <f>'2014'!Q333</f>
        <v>28018</v>
      </c>
      <c r="Y334" s="75">
        <f>'2015'!Q334</f>
        <v>3222</v>
      </c>
      <c r="Z334" s="75">
        <f>'2016'!Q335</f>
        <v>4345</v>
      </c>
      <c r="AA334" s="75">
        <f>'2017'!Q335</f>
        <v>6900</v>
      </c>
      <c r="AB334" s="75">
        <f>'2018'!Q335</f>
        <v>1350</v>
      </c>
      <c r="AC334" s="75">
        <f>'2019'!Q336</f>
        <v>3971</v>
      </c>
      <c r="AD334" s="75">
        <f>'2020'!Q335</f>
        <v>4120</v>
      </c>
      <c r="AE334" s="75">
        <f>'2021'!T335</f>
        <v>40915</v>
      </c>
      <c r="AF334" s="75">
        <f>'2022'!T335</f>
        <v>0</v>
      </c>
      <c r="AG334" s="79">
        <f>'2023'!T335</f>
        <v>0</v>
      </c>
    </row>
    <row r="335" spans="1:33" x14ac:dyDescent="0.25">
      <c r="A335" s="24" t="s">
        <v>517</v>
      </c>
      <c r="B335" s="25" t="s">
        <v>53</v>
      </c>
      <c r="C335" s="75">
        <f>'1993'!J334</f>
        <v>0</v>
      </c>
      <c r="D335" s="75">
        <f>'1994'!J334</f>
        <v>0</v>
      </c>
      <c r="E335" s="75">
        <f>'1995'!J334</f>
        <v>0</v>
      </c>
      <c r="F335" s="77">
        <f>'1996'!J334</f>
        <v>0</v>
      </c>
      <c r="G335" s="77">
        <f>'1997'!J334</f>
        <v>555266</v>
      </c>
      <c r="H335" s="75">
        <f>'1998'!J334</f>
        <v>2244339</v>
      </c>
      <c r="I335" s="75">
        <f>'1999'!J334</f>
        <v>1500</v>
      </c>
      <c r="J335" s="75">
        <f>'2000'!J334</f>
        <v>1965607</v>
      </c>
      <c r="K335" s="78">
        <f>'2001'!J334</f>
        <v>1073401</v>
      </c>
      <c r="L335" s="78">
        <f>'2002'!J334</f>
        <v>2290330</v>
      </c>
      <c r="M335" s="78">
        <f>'2003'!J334</f>
        <v>1780738</v>
      </c>
      <c r="N335" s="78">
        <f>'2004'!J334</f>
        <v>2094557</v>
      </c>
      <c r="O335" s="78">
        <f>'2005'!J334</f>
        <v>1307207</v>
      </c>
      <c r="P335" s="78">
        <f>'2006'!J334</f>
        <v>1346497</v>
      </c>
      <c r="Q335" s="78">
        <f>'2007'!J334</f>
        <v>1341419</v>
      </c>
      <c r="R335" s="78">
        <f>'2008'!J334</f>
        <v>585360</v>
      </c>
      <c r="S335" s="75">
        <f>'2009'!Q334</f>
        <v>382738</v>
      </c>
      <c r="T335" s="75">
        <f>'2010'!Q334</f>
        <v>431876</v>
      </c>
      <c r="U335" s="75">
        <f>'2011'!Q334</f>
        <v>0</v>
      </c>
      <c r="V335" s="75">
        <f>'2012'!Q334</f>
        <v>0</v>
      </c>
      <c r="W335" s="75">
        <f>'2013'!Q334</f>
        <v>0</v>
      </c>
      <c r="X335" s="75">
        <f>'2014'!Q334</f>
        <v>0</v>
      </c>
      <c r="Y335" s="75">
        <f>'2015'!Q335</f>
        <v>0</v>
      </c>
      <c r="Z335" s="75">
        <f>'2016'!Q336</f>
        <v>1092718</v>
      </c>
      <c r="AA335" s="75">
        <f>'2017'!Q336</f>
        <v>902804</v>
      </c>
      <c r="AB335" s="75">
        <f>'2018'!Q336</f>
        <v>1306612</v>
      </c>
      <c r="AC335" s="75">
        <f>'2019'!Q337</f>
        <v>665193</v>
      </c>
      <c r="AD335" s="75">
        <f>'2020'!Q336</f>
        <v>1299670</v>
      </c>
      <c r="AE335" s="75">
        <f>'2021'!T336</f>
        <v>798385</v>
      </c>
      <c r="AF335" s="75">
        <f>'2022'!T336</f>
        <v>1475142</v>
      </c>
      <c r="AG335" s="79">
        <f>'2023'!T336</f>
        <v>1554499</v>
      </c>
    </row>
    <row r="336" spans="1:33" x14ac:dyDescent="0.25">
      <c r="A336" s="24" t="s">
        <v>384</v>
      </c>
      <c r="B336" s="25" t="s">
        <v>53</v>
      </c>
      <c r="C336" s="75">
        <f>'1993'!J335</f>
        <v>337376</v>
      </c>
      <c r="D336" s="75">
        <f>'1994'!J335</f>
        <v>441986</v>
      </c>
      <c r="E336" s="75">
        <f>'1995'!J335</f>
        <v>353233</v>
      </c>
      <c r="F336" s="77">
        <f>'1996'!J335</f>
        <v>346922</v>
      </c>
      <c r="G336" s="77">
        <f>'1997'!J335</f>
        <v>314956</v>
      </c>
      <c r="H336" s="75">
        <f>'1998'!J335</f>
        <v>429810</v>
      </c>
      <c r="I336" s="75">
        <f>'1999'!J335</f>
        <v>530102</v>
      </c>
      <c r="J336" s="75">
        <f>'2000'!J335</f>
        <v>552331</v>
      </c>
      <c r="K336" s="78">
        <f>'2001'!J335</f>
        <v>1115650</v>
      </c>
      <c r="L336" s="78">
        <f>'2002'!J335</f>
        <v>1261485</v>
      </c>
      <c r="M336" s="78">
        <f>'2003'!J335</f>
        <v>973932</v>
      </c>
      <c r="N336" s="78">
        <f>'2004'!J335</f>
        <v>1472270</v>
      </c>
      <c r="O336" s="78">
        <f>'2005'!J335</f>
        <v>1586237</v>
      </c>
      <c r="P336" s="78">
        <f>'2006'!J335</f>
        <v>825033</v>
      </c>
      <c r="Q336" s="78">
        <f>'2007'!J335</f>
        <v>397534</v>
      </c>
      <c r="R336" s="78">
        <f>'2008'!J335</f>
        <v>282201</v>
      </c>
      <c r="S336" s="75">
        <f>'2009'!Q335</f>
        <v>112389</v>
      </c>
      <c r="T336" s="75">
        <f>'2010'!Q335</f>
        <v>240543</v>
      </c>
      <c r="U336" s="75">
        <f>'2011'!Q335</f>
        <v>509589</v>
      </c>
      <c r="V336" s="75">
        <f>'2012'!Q335</f>
        <v>186356</v>
      </c>
      <c r="W336" s="75">
        <f>'2013'!Q335</f>
        <v>867567</v>
      </c>
      <c r="X336" s="75">
        <f>'2014'!Q335</f>
        <v>574715</v>
      </c>
      <c r="Y336" s="75">
        <f>'2015'!Q336</f>
        <v>635328</v>
      </c>
      <c r="Z336" s="75">
        <f>'2016'!Q337</f>
        <v>564603</v>
      </c>
      <c r="AA336" s="75">
        <f>'2017'!Q337</f>
        <v>646742</v>
      </c>
      <c r="AB336" s="75">
        <f>'2018'!Q337</f>
        <v>1726572</v>
      </c>
      <c r="AC336" s="75">
        <f>'2019'!Q338</f>
        <v>527055</v>
      </c>
      <c r="AD336" s="75">
        <f>'2020'!Q337</f>
        <v>1094527</v>
      </c>
      <c r="AE336" s="75">
        <f>'2021'!T337</f>
        <v>864567</v>
      </c>
      <c r="AF336" s="75">
        <f>'2022'!T337</f>
        <v>1456176</v>
      </c>
      <c r="AG336" s="79">
        <f>'2023'!T337</f>
        <v>615721</v>
      </c>
    </row>
    <row r="337" spans="1:33" x14ac:dyDescent="0.25">
      <c r="A337" s="24" t="s">
        <v>385</v>
      </c>
      <c r="B337" s="25" t="s">
        <v>53</v>
      </c>
      <c r="C337" s="75">
        <f>'1993'!J336</f>
        <v>0</v>
      </c>
      <c r="D337" s="75">
        <f>'1994'!J336</f>
        <v>0</v>
      </c>
      <c r="E337" s="75">
        <f>'1995'!J336</f>
        <v>0</v>
      </c>
      <c r="F337" s="77">
        <f>'1996'!J336</f>
        <v>0</v>
      </c>
      <c r="G337" s="77">
        <f>'1997'!J336</f>
        <v>0</v>
      </c>
      <c r="H337" s="75">
        <f>'1998'!J336</f>
        <v>0</v>
      </c>
      <c r="I337" s="75">
        <f>'1999'!J336</f>
        <v>0</v>
      </c>
      <c r="J337" s="75">
        <f>'2000'!J336</f>
        <v>0</v>
      </c>
      <c r="K337" s="78">
        <f>'2001'!J336</f>
        <v>0</v>
      </c>
      <c r="L337" s="78">
        <f>'2002'!J336</f>
        <v>0</v>
      </c>
      <c r="M337" s="78">
        <f>'2003'!J336</f>
        <v>0</v>
      </c>
      <c r="N337" s="78">
        <f>'2004'!J336</f>
        <v>0</v>
      </c>
      <c r="O337" s="78">
        <f>'2005'!J336</f>
        <v>0</v>
      </c>
      <c r="P337" s="78">
        <f>'2006'!J336</f>
        <v>0</v>
      </c>
      <c r="Q337" s="78">
        <f>'2007'!J336</f>
        <v>0</v>
      </c>
      <c r="R337" s="78">
        <f>'2008'!J336</f>
        <v>2149</v>
      </c>
      <c r="S337" s="75">
        <f>'2009'!Q336</f>
        <v>0</v>
      </c>
      <c r="T337" s="75">
        <f>'2010'!Q336</f>
        <v>975</v>
      </c>
      <c r="U337" s="75">
        <f>'2011'!Q336</f>
        <v>0</v>
      </c>
      <c r="V337" s="75">
        <f>'2012'!Q336</f>
        <v>0</v>
      </c>
      <c r="W337" s="75">
        <f>'2013'!Q336</f>
        <v>0</v>
      </c>
      <c r="X337" s="75">
        <f>'2014'!Q336</f>
        <v>0</v>
      </c>
      <c r="Y337" s="75">
        <f>'2015'!Q337</f>
        <v>0</v>
      </c>
      <c r="Z337" s="75">
        <f>'2016'!Q338</f>
        <v>0</v>
      </c>
      <c r="AA337" s="75">
        <f>'2017'!Q338</f>
        <v>0</v>
      </c>
      <c r="AB337" s="75">
        <f>'2018'!Q338</f>
        <v>0</v>
      </c>
      <c r="AC337" s="75">
        <f>'2019'!Q339</f>
        <v>0</v>
      </c>
      <c r="AD337" s="75">
        <f>'2020'!Q338</f>
        <v>0</v>
      </c>
      <c r="AE337" s="75">
        <f>'2021'!T338</f>
        <v>0</v>
      </c>
      <c r="AF337" s="75">
        <f>'2022'!T338</f>
        <v>0</v>
      </c>
      <c r="AG337" s="79">
        <f>'2023'!T338</f>
        <v>0</v>
      </c>
    </row>
    <row r="338" spans="1:33" x14ac:dyDescent="0.25">
      <c r="A338" s="24" t="s">
        <v>386</v>
      </c>
      <c r="B338" s="25" t="s">
        <v>54</v>
      </c>
      <c r="C338" s="75">
        <f>'1993'!J337</f>
        <v>336288</v>
      </c>
      <c r="D338" s="75">
        <f>'1994'!J337</f>
        <v>600772</v>
      </c>
      <c r="E338" s="75">
        <f>'1995'!J337</f>
        <v>661422</v>
      </c>
      <c r="F338" s="77">
        <f>'1996'!J337</f>
        <v>894965</v>
      </c>
      <c r="G338" s="77">
        <f>'1997'!J337</f>
        <v>639334</v>
      </c>
      <c r="H338" s="75">
        <f>'1998'!J337</f>
        <v>671143</v>
      </c>
      <c r="I338" s="75">
        <f>'1999'!J337</f>
        <v>727827</v>
      </c>
      <c r="J338" s="75">
        <f>'2000'!J337</f>
        <v>581839</v>
      </c>
      <c r="K338" s="78">
        <f>'2001'!J337</f>
        <v>783393</v>
      </c>
      <c r="L338" s="78">
        <f>'2002'!J337</f>
        <v>674104</v>
      </c>
      <c r="M338" s="78">
        <f>'2003'!J337</f>
        <v>703840</v>
      </c>
      <c r="N338" s="78">
        <f>'2004'!J337</f>
        <v>502233</v>
      </c>
      <c r="O338" s="78">
        <f>'2005'!J337</f>
        <v>1558880</v>
      </c>
      <c r="P338" s="78">
        <f>'2006'!J337</f>
        <v>1669943</v>
      </c>
      <c r="Q338" s="78">
        <f>'2007'!J337</f>
        <v>1148076</v>
      </c>
      <c r="R338" s="78">
        <f>'2008'!J337</f>
        <v>480116</v>
      </c>
      <c r="S338" s="75">
        <f>'2009'!Q337</f>
        <v>309098</v>
      </c>
      <c r="T338" s="75">
        <f>'2010'!Q337</f>
        <v>407531</v>
      </c>
      <c r="U338" s="75">
        <f>'2011'!Q337</f>
        <v>436779</v>
      </c>
      <c r="V338" s="75">
        <f>'2012'!Q337</f>
        <v>601970</v>
      </c>
      <c r="W338" s="75">
        <f>'2013'!Q337</f>
        <v>957349</v>
      </c>
      <c r="X338" s="75">
        <f>'2014'!Q337</f>
        <v>999046</v>
      </c>
      <c r="Y338" s="75">
        <f>'2015'!Q338</f>
        <v>1252796</v>
      </c>
      <c r="Z338" s="75">
        <f>'2016'!Q339</f>
        <v>1601652</v>
      </c>
      <c r="AA338" s="75">
        <f>'2017'!Q339</f>
        <v>780800</v>
      </c>
      <c r="AB338" s="75">
        <f>'2018'!Q339</f>
        <v>963527</v>
      </c>
      <c r="AC338" s="75">
        <f>'2019'!Q340</f>
        <v>2144348</v>
      </c>
      <c r="AD338" s="75">
        <f>'2020'!Q339</f>
        <v>3829960</v>
      </c>
      <c r="AE338" s="75">
        <f>'2021'!T339</f>
        <v>8207345</v>
      </c>
      <c r="AF338" s="75">
        <f>'2022'!T339</f>
        <v>10752235</v>
      </c>
      <c r="AG338" s="79">
        <f>'2023'!T339</f>
        <v>5235059</v>
      </c>
    </row>
    <row r="339" spans="1:33" x14ac:dyDescent="0.25">
      <c r="A339" s="24" t="s">
        <v>387</v>
      </c>
      <c r="B339" s="25" t="s">
        <v>54</v>
      </c>
      <c r="C339" s="75">
        <f>'1993'!J338</f>
        <v>0</v>
      </c>
      <c r="D339" s="75">
        <f>'1994'!J338</f>
        <v>0</v>
      </c>
      <c r="E339" s="75">
        <f>'1995'!J338</f>
        <v>0</v>
      </c>
      <c r="F339" s="77">
        <f>'1996'!J338</f>
        <v>0</v>
      </c>
      <c r="G339" s="77">
        <f>'1997'!J338</f>
        <v>70198</v>
      </c>
      <c r="H339" s="75">
        <f>'1998'!J338</f>
        <v>89495</v>
      </c>
      <c r="I339" s="75">
        <f>'1999'!J338</f>
        <v>199868</v>
      </c>
      <c r="J339" s="75">
        <f>'2000'!J338</f>
        <v>132495</v>
      </c>
      <c r="K339" s="78">
        <f>'2001'!J338</f>
        <v>174551</v>
      </c>
      <c r="L339" s="78">
        <f>'2002'!J338</f>
        <v>306204</v>
      </c>
      <c r="M339" s="78">
        <f>'2003'!J338</f>
        <v>349743</v>
      </c>
      <c r="N339" s="78">
        <f>'2004'!J338</f>
        <v>220443</v>
      </c>
      <c r="O339" s="78">
        <f>'2005'!J338</f>
        <v>968456</v>
      </c>
      <c r="P339" s="78">
        <f>'2006'!J338</f>
        <v>795001</v>
      </c>
      <c r="Q339" s="78">
        <f>'2007'!J338</f>
        <v>938995</v>
      </c>
      <c r="R339" s="78">
        <f>'2008'!J338</f>
        <v>583543</v>
      </c>
      <c r="S339" s="75">
        <f>'2009'!Q338</f>
        <v>243036</v>
      </c>
      <c r="T339" s="75">
        <f>'2010'!Q338</f>
        <v>201958</v>
      </c>
      <c r="U339" s="75">
        <f>'2011'!Q338</f>
        <v>395476</v>
      </c>
      <c r="V339" s="75">
        <f>'2012'!Q338</f>
        <v>266803</v>
      </c>
      <c r="W339" s="75">
        <f>'2013'!Q338</f>
        <v>627300</v>
      </c>
      <c r="X339" s="75">
        <f>'2014'!Q338</f>
        <v>802784</v>
      </c>
      <c r="Y339" s="75">
        <f>'2015'!Q339</f>
        <v>1038450</v>
      </c>
      <c r="Z339" s="75">
        <f>'2016'!Q340</f>
        <v>589524</v>
      </c>
      <c r="AA339" s="75">
        <f>'2017'!Q340</f>
        <v>472959</v>
      </c>
      <c r="AB339" s="75">
        <f>'2018'!Q340</f>
        <v>515879</v>
      </c>
      <c r="AC339" s="75">
        <f>'2019'!Q341</f>
        <v>319806</v>
      </c>
      <c r="AD339" s="75">
        <f>'2020'!Q340</f>
        <v>806314</v>
      </c>
      <c r="AE339" s="75">
        <f>'2021'!T340</f>
        <v>1127209</v>
      </c>
      <c r="AF339" s="75">
        <f>'2022'!T340</f>
        <v>1870437</v>
      </c>
      <c r="AG339" s="79">
        <f>'2023'!T340</f>
        <v>2302308</v>
      </c>
    </row>
    <row r="340" spans="1:33" x14ac:dyDescent="0.25">
      <c r="A340" s="24" t="s">
        <v>388</v>
      </c>
      <c r="B340" s="25" t="s">
        <v>54</v>
      </c>
      <c r="C340" s="75">
        <f>'1993'!J339</f>
        <v>11550</v>
      </c>
      <c r="D340" s="75">
        <f>'1994'!J339</f>
        <v>19350</v>
      </c>
      <c r="E340" s="75">
        <f>'1995'!J339</f>
        <v>23200</v>
      </c>
      <c r="F340" s="77">
        <f>'1996'!J339</f>
        <v>39740</v>
      </c>
      <c r="G340" s="77">
        <f>'1997'!J339</f>
        <v>13668</v>
      </c>
      <c r="H340" s="75">
        <f>'1998'!J339</f>
        <v>11100</v>
      </c>
      <c r="I340" s="75">
        <f>'1999'!J339</f>
        <v>10850</v>
      </c>
      <c r="J340" s="75">
        <f>'2000'!J339</f>
        <v>12400</v>
      </c>
      <c r="K340" s="78">
        <f>'2001'!J339</f>
        <v>23200</v>
      </c>
      <c r="L340" s="78">
        <f>'2002'!J339</f>
        <v>23500</v>
      </c>
      <c r="M340" s="78">
        <f>'2003'!J339</f>
        <v>10000</v>
      </c>
      <c r="N340" s="78">
        <f>'2004'!J339</f>
        <v>11200</v>
      </c>
      <c r="O340" s="78">
        <f>'2005'!J339</f>
        <v>900442</v>
      </c>
      <c r="P340" s="78">
        <f>'2006'!J339</f>
        <v>2425619</v>
      </c>
      <c r="Q340" s="78">
        <f>'2007'!J339</f>
        <v>1151774</v>
      </c>
      <c r="R340" s="78">
        <f>'2008'!J339</f>
        <v>206852</v>
      </c>
      <c r="S340" s="75">
        <f>'2009'!Q339</f>
        <v>35303</v>
      </c>
      <c r="T340" s="75">
        <f>'2010'!Q339</f>
        <v>62240</v>
      </c>
      <c r="U340" s="75">
        <f>'2011'!Q339</f>
        <v>61644</v>
      </c>
      <c r="V340" s="75">
        <f>'2012'!Q339</f>
        <v>40824</v>
      </c>
      <c r="W340" s="75">
        <f>'2013'!Q339</f>
        <v>332554</v>
      </c>
      <c r="X340" s="75">
        <f>'2014'!Q339</f>
        <v>765440</v>
      </c>
      <c r="Y340" s="75">
        <f>'2015'!Q340</f>
        <v>816363</v>
      </c>
      <c r="Z340" s="75">
        <f>'2016'!Q341</f>
        <v>1925559</v>
      </c>
      <c r="AA340" s="75">
        <f>'2017'!Q341</f>
        <v>2270788</v>
      </c>
      <c r="AB340" s="75">
        <f>'2018'!Q341</f>
        <v>1888855</v>
      </c>
      <c r="AC340" s="75">
        <f>'2019'!Q342</f>
        <v>3500394</v>
      </c>
      <c r="AD340" s="75">
        <f>'2020'!Q341</f>
        <v>3857788</v>
      </c>
      <c r="AE340" s="75">
        <f>'2021'!T341</f>
        <v>5858323</v>
      </c>
      <c r="AF340" s="75">
        <f>'2022'!T341</f>
        <v>4786234</v>
      </c>
      <c r="AG340" s="79">
        <f>'2023'!T341</f>
        <v>3966686</v>
      </c>
    </row>
    <row r="341" spans="1:33" x14ac:dyDescent="0.25">
      <c r="A341" s="24" t="s">
        <v>389</v>
      </c>
      <c r="B341" s="25" t="s">
        <v>54</v>
      </c>
      <c r="C341" s="75">
        <f>'1993'!J340</f>
        <v>12720</v>
      </c>
      <c r="D341" s="75">
        <f>'1994'!J340</f>
        <v>10500</v>
      </c>
      <c r="E341" s="75">
        <f>'1995'!J340</f>
        <v>11350</v>
      </c>
      <c r="F341" s="77">
        <f>'1996'!J340</f>
        <v>14810</v>
      </c>
      <c r="G341" s="77">
        <f>'1997'!J340</f>
        <v>9310</v>
      </c>
      <c r="H341" s="75">
        <f>'1998'!J340</f>
        <v>10183</v>
      </c>
      <c r="I341" s="75">
        <f>'1999'!J340</f>
        <v>22859</v>
      </c>
      <c r="J341" s="75">
        <f>'2000'!J340</f>
        <v>14863</v>
      </c>
      <c r="K341" s="78">
        <f>'2001'!J340</f>
        <v>34926</v>
      </c>
      <c r="L341" s="78">
        <f>'2002'!J340</f>
        <v>10914</v>
      </c>
      <c r="M341" s="78">
        <f>'2003'!J340</f>
        <v>148361</v>
      </c>
      <c r="N341" s="78">
        <f>'2004'!J340</f>
        <v>194273</v>
      </c>
      <c r="O341" s="78">
        <f>'2005'!J340</f>
        <v>259221</v>
      </c>
      <c r="P341" s="78">
        <f>'2006'!J340</f>
        <v>6557308</v>
      </c>
      <c r="Q341" s="78">
        <f>'2007'!J340</f>
        <v>158559</v>
      </c>
      <c r="R341" s="78">
        <f>'2008'!J340</f>
        <v>152009</v>
      </c>
      <c r="S341" s="75">
        <f>'2009'!Q340</f>
        <v>51482</v>
      </c>
      <c r="T341" s="75">
        <f>'2010'!Q340</f>
        <v>25178</v>
      </c>
      <c r="U341" s="75">
        <f>'2011'!Q340</f>
        <v>55230</v>
      </c>
      <c r="V341" s="75">
        <f>'2012'!Q340</f>
        <v>17634</v>
      </c>
      <c r="W341" s="75">
        <f>'2013'!Q340</f>
        <v>45191</v>
      </c>
      <c r="X341" s="75">
        <f>'2014'!Q340</f>
        <v>146306</v>
      </c>
      <c r="Y341" s="75">
        <f>'2015'!Q341</f>
        <v>140785</v>
      </c>
      <c r="Z341" s="75">
        <f>'2016'!Q342</f>
        <v>431807</v>
      </c>
      <c r="AA341" s="75">
        <f>'2017'!Q342</f>
        <v>457498</v>
      </c>
      <c r="AB341" s="75">
        <f>'2018'!Q342</f>
        <v>468617</v>
      </c>
      <c r="AC341" s="75">
        <f>'2019'!Q343</f>
        <v>340074</v>
      </c>
      <c r="AD341" s="75">
        <f>'2020'!Q342</f>
        <v>773734</v>
      </c>
      <c r="AE341" s="75">
        <f>'2021'!T342</f>
        <v>1316897</v>
      </c>
      <c r="AF341" s="75">
        <f>'2022'!T342</f>
        <v>119505</v>
      </c>
      <c r="AG341" s="79">
        <f>'2023'!T342</f>
        <v>0</v>
      </c>
    </row>
    <row r="342" spans="1:33" x14ac:dyDescent="0.25">
      <c r="A342" s="24" t="s">
        <v>390</v>
      </c>
      <c r="B342" s="25" t="s">
        <v>54</v>
      </c>
      <c r="C342" s="75">
        <f>'1993'!J341</f>
        <v>5280</v>
      </c>
      <c r="D342" s="75">
        <f>'1994'!J341</f>
        <v>8589</v>
      </c>
      <c r="E342" s="75">
        <f>'1995'!J341</f>
        <v>2276</v>
      </c>
      <c r="F342" s="77">
        <f>'1996'!J341</f>
        <v>1663</v>
      </c>
      <c r="G342" s="77">
        <f>'1997'!J341</f>
        <v>1914</v>
      </c>
      <c r="H342" s="75">
        <f>'1998'!J341</f>
        <v>0</v>
      </c>
      <c r="I342" s="75">
        <f>'1999'!J341</f>
        <v>2010</v>
      </c>
      <c r="J342" s="75">
        <f>'2000'!J341</f>
        <v>4500</v>
      </c>
      <c r="K342" s="78">
        <f>'2001'!J341</f>
        <v>6016</v>
      </c>
      <c r="L342" s="78">
        <f>'2002'!J341</f>
        <v>7950</v>
      </c>
      <c r="M342" s="78">
        <f>'2003'!J341</f>
        <v>7875</v>
      </c>
      <c r="N342" s="78">
        <f>'2004'!J341</f>
        <v>13450</v>
      </c>
      <c r="O342" s="78">
        <f>'2005'!J341</f>
        <v>0</v>
      </c>
      <c r="P342" s="78">
        <f>'2006'!J341</f>
        <v>633653</v>
      </c>
      <c r="Q342" s="78">
        <f>'2007'!J341</f>
        <v>450399</v>
      </c>
      <c r="R342" s="78">
        <f>'2008'!J341</f>
        <v>81271</v>
      </c>
      <c r="S342" s="75">
        <f>'2009'!Q341</f>
        <v>56427</v>
      </c>
      <c r="T342" s="75">
        <f>'2010'!Q341</f>
        <v>34972</v>
      </c>
      <c r="U342" s="75">
        <f>'2011'!Q341</f>
        <v>5191</v>
      </c>
      <c r="V342" s="75">
        <f>'2012'!Q341</f>
        <v>26836</v>
      </c>
      <c r="W342" s="75">
        <f>'2013'!Q341</f>
        <v>29659</v>
      </c>
      <c r="X342" s="75">
        <f>'2014'!Q341</f>
        <v>17201</v>
      </c>
      <c r="Y342" s="75">
        <f>'2015'!Q342</f>
        <v>1250</v>
      </c>
      <c r="Z342" s="75">
        <f>'2016'!Q343</f>
        <v>88611</v>
      </c>
      <c r="AA342" s="75">
        <f>'2017'!Q343</f>
        <v>110364</v>
      </c>
      <c r="AB342" s="75">
        <f>'2018'!Q343</f>
        <v>232576</v>
      </c>
      <c r="AC342" s="75">
        <f>'2019'!Q344</f>
        <v>190684</v>
      </c>
      <c r="AD342" s="75">
        <f>'2020'!Q343</f>
        <v>293991</v>
      </c>
      <c r="AE342" s="75">
        <f>'2021'!T343</f>
        <v>1396400</v>
      </c>
      <c r="AF342" s="75">
        <f>'2022'!T343</f>
        <v>2563650</v>
      </c>
      <c r="AG342" s="79">
        <f>'2023'!T343</f>
        <v>5607366</v>
      </c>
    </row>
    <row r="343" spans="1:33" x14ac:dyDescent="0.25">
      <c r="A343" s="24" t="s">
        <v>391</v>
      </c>
      <c r="B343" s="25" t="s">
        <v>54</v>
      </c>
      <c r="C343" s="75">
        <f>'1993'!J342</f>
        <v>0</v>
      </c>
      <c r="D343" s="75">
        <f>'1994'!J342</f>
        <v>0</v>
      </c>
      <c r="E343" s="75">
        <f>'1995'!J342</f>
        <v>0</v>
      </c>
      <c r="F343" s="77">
        <f>'1996'!J342</f>
        <v>0</v>
      </c>
      <c r="G343" s="77">
        <f>'1997'!J342</f>
        <v>0</v>
      </c>
      <c r="H343" s="75">
        <f>'1998'!J342</f>
        <v>0</v>
      </c>
      <c r="I343" s="75">
        <f>'1999'!J342</f>
        <v>0</v>
      </c>
      <c r="J343" s="75">
        <f>'2000'!J342</f>
        <v>0</v>
      </c>
      <c r="K343" s="78">
        <f>'2001'!J342</f>
        <v>0</v>
      </c>
      <c r="L343" s="78">
        <f>'2002'!J342</f>
        <v>0</v>
      </c>
      <c r="M343" s="78">
        <f>'2003'!J342</f>
        <v>0</v>
      </c>
      <c r="N343" s="78">
        <f>'2004'!J342</f>
        <v>0</v>
      </c>
      <c r="O343" s="78">
        <f>'2005'!J342</f>
        <v>0</v>
      </c>
      <c r="P343" s="78">
        <f>'2006'!J342</f>
        <v>0</v>
      </c>
      <c r="Q343" s="78">
        <f>'2007'!J342</f>
        <v>0</v>
      </c>
      <c r="R343" s="78">
        <f>'2008'!J342</f>
        <v>3500</v>
      </c>
      <c r="S343" s="75">
        <f>'2009'!Q342</f>
        <v>0</v>
      </c>
      <c r="T343" s="75">
        <f>'2010'!Q342</f>
        <v>0</v>
      </c>
      <c r="U343" s="75">
        <f>'2011'!Q342</f>
        <v>0</v>
      </c>
      <c r="V343" s="75">
        <f>'2012'!Q342</f>
        <v>500</v>
      </c>
      <c r="W343" s="75">
        <f>'2013'!Q342</f>
        <v>0</v>
      </c>
      <c r="X343" s="75">
        <f>'2014'!Q342</f>
        <v>0</v>
      </c>
      <c r="Y343" s="75">
        <f>'2015'!Q343</f>
        <v>1000</v>
      </c>
      <c r="Z343" s="75">
        <f>'2016'!Q344</f>
        <v>500</v>
      </c>
      <c r="AA343" s="75">
        <f>'2017'!Q344</f>
        <v>1125</v>
      </c>
      <c r="AB343" s="75">
        <f>'2018'!Q344</f>
        <v>1500</v>
      </c>
      <c r="AC343" s="75">
        <f>'2019'!Q345</f>
        <v>6000</v>
      </c>
      <c r="AD343" s="75">
        <f>'2020'!Q344</f>
        <v>31452</v>
      </c>
      <c r="AE343" s="75">
        <f>'2021'!T344</f>
        <v>56620</v>
      </c>
      <c r="AF343" s="75">
        <f>'2022'!T344</f>
        <v>65530</v>
      </c>
      <c r="AG343" s="79">
        <f>'2023'!T344</f>
        <v>40320</v>
      </c>
    </row>
    <row r="344" spans="1:33" x14ac:dyDescent="0.25">
      <c r="A344" s="24" t="s">
        <v>392</v>
      </c>
      <c r="B344" s="25" t="s">
        <v>54</v>
      </c>
      <c r="C344" s="75">
        <f>'1993'!J343</f>
        <v>0</v>
      </c>
      <c r="D344" s="75">
        <f>'1994'!J343</f>
        <v>0</v>
      </c>
      <c r="E344" s="75">
        <f>'1995'!J343</f>
        <v>0</v>
      </c>
      <c r="F344" s="77">
        <f>'1996'!J343</f>
        <v>799</v>
      </c>
      <c r="G344" s="77">
        <f>'1997'!J343</f>
        <v>0</v>
      </c>
      <c r="H344" s="75">
        <f>'1998'!J343</f>
        <v>1004</v>
      </c>
      <c r="I344" s="75">
        <f>'1999'!J343</f>
        <v>0</v>
      </c>
      <c r="J344" s="75">
        <f>'2000'!J343</f>
        <v>0</v>
      </c>
      <c r="K344" s="78">
        <f>'2001'!J343</f>
        <v>0</v>
      </c>
      <c r="L344" s="78">
        <f>'2002'!J343</f>
        <v>0</v>
      </c>
      <c r="M344" s="78">
        <f>'2003'!J343</f>
        <v>0</v>
      </c>
      <c r="N344" s="78">
        <f>'2004'!J343</f>
        <v>0</v>
      </c>
      <c r="O344" s="78">
        <f>'2005'!J343</f>
        <v>7560</v>
      </c>
      <c r="P344" s="78">
        <f>'2006'!J343</f>
        <v>44987</v>
      </c>
      <c r="Q344" s="78">
        <f>'2007'!J343</f>
        <v>286527</v>
      </c>
      <c r="R344" s="78">
        <f>'2008'!J343</f>
        <v>17166</v>
      </c>
      <c r="S344" s="75">
        <f>'2009'!Q343</f>
        <v>75630</v>
      </c>
      <c r="T344" s="75">
        <f>'2010'!Q343</f>
        <v>50954</v>
      </c>
      <c r="U344" s="75">
        <f>'2011'!Q343</f>
        <v>51564</v>
      </c>
      <c r="V344" s="75">
        <f>'2012'!Q343</f>
        <v>50884</v>
      </c>
      <c r="W344" s="75">
        <f>'2013'!Q343</f>
        <v>51192</v>
      </c>
      <c r="X344" s="75">
        <f>'2014'!Q343</f>
        <v>54714</v>
      </c>
      <c r="Y344" s="75">
        <f>'2015'!Q344</f>
        <v>51044</v>
      </c>
      <c r="Z344" s="75">
        <f>'2016'!Q345</f>
        <v>12726</v>
      </c>
      <c r="AA344" s="75">
        <f>'2017'!Q345</f>
        <v>4113</v>
      </c>
      <c r="AB344" s="75">
        <f>'2018'!Q345</f>
        <v>0</v>
      </c>
      <c r="AC344" s="75">
        <f>'2019'!Q346</f>
        <v>0</v>
      </c>
      <c r="AD344" s="75">
        <f>'2020'!Q345</f>
        <v>3000</v>
      </c>
      <c r="AE344" s="75">
        <f>'2021'!T345</f>
        <v>0</v>
      </c>
      <c r="AF344" s="75">
        <f>'2022'!T345</f>
        <v>142563</v>
      </c>
      <c r="AG344" s="79">
        <f>'2023'!T345</f>
        <v>0</v>
      </c>
    </row>
    <row r="345" spans="1:33" x14ac:dyDescent="0.25">
      <c r="A345" s="24" t="s">
        <v>393</v>
      </c>
      <c r="B345" s="25" t="s">
        <v>54</v>
      </c>
      <c r="C345" s="75">
        <f>'1993'!J344</f>
        <v>999</v>
      </c>
      <c r="D345" s="75">
        <f>'1994'!J344</f>
        <v>1675</v>
      </c>
      <c r="E345" s="75">
        <f>'1995'!J344</f>
        <v>1116</v>
      </c>
      <c r="F345" s="77">
        <f>'1996'!J344</f>
        <v>1009</v>
      </c>
      <c r="G345" s="77">
        <f>'1997'!J344</f>
        <v>735</v>
      </c>
      <c r="H345" s="75">
        <f>'1998'!J344</f>
        <v>3533</v>
      </c>
      <c r="I345" s="75">
        <f>'1999'!J344</f>
        <v>1339</v>
      </c>
      <c r="J345" s="75">
        <f>'2000'!J344</f>
        <v>3469</v>
      </c>
      <c r="K345" s="78">
        <f>'2001'!J344</f>
        <v>8831</v>
      </c>
      <c r="L345" s="78">
        <f>'2002'!J344</f>
        <v>5346</v>
      </c>
      <c r="M345" s="78">
        <f>'2003'!J344</f>
        <v>813796</v>
      </c>
      <c r="N345" s="78">
        <f>'2004'!J344</f>
        <v>1569575</v>
      </c>
      <c r="O345" s="78">
        <f>'2005'!J344</f>
        <v>2982758</v>
      </c>
      <c r="P345" s="78">
        <f>'2006'!J344</f>
        <v>2487718</v>
      </c>
      <c r="Q345" s="78">
        <f>'2007'!J344</f>
        <v>2177589</v>
      </c>
      <c r="R345" s="78">
        <f>'2008'!J344</f>
        <v>1640930</v>
      </c>
      <c r="S345" s="75">
        <f>'2009'!Q344</f>
        <v>740091</v>
      </c>
      <c r="T345" s="75">
        <f>'2010'!Q344</f>
        <v>418484</v>
      </c>
      <c r="U345" s="75">
        <f>'2011'!Q344</f>
        <v>474419</v>
      </c>
      <c r="V345" s="75">
        <f>'2012'!Q344</f>
        <v>580141</v>
      </c>
      <c r="W345" s="75">
        <f>'2013'!Q344</f>
        <v>1307973</v>
      </c>
      <c r="X345" s="75">
        <f>'2014'!Q344</f>
        <v>966824</v>
      </c>
      <c r="Y345" s="75">
        <f>'2015'!Q345</f>
        <v>1040023</v>
      </c>
      <c r="Z345" s="75">
        <f>'2016'!Q346</f>
        <v>1684404</v>
      </c>
      <c r="AA345" s="75">
        <f>'2017'!Q346</f>
        <v>1709815</v>
      </c>
      <c r="AB345" s="75">
        <f>'2018'!Q346</f>
        <v>3271171</v>
      </c>
      <c r="AC345" s="75">
        <f>'2019'!Q347</f>
        <v>3213875</v>
      </c>
      <c r="AD345" s="75">
        <f>'2020'!Q346</f>
        <v>5526896</v>
      </c>
      <c r="AE345" s="75">
        <f>'2021'!T346</f>
        <v>12009105</v>
      </c>
      <c r="AF345" s="75">
        <f>'2022'!T346</f>
        <v>33676413</v>
      </c>
      <c r="AG345" s="79">
        <f>'2023'!T346</f>
        <v>13623580</v>
      </c>
    </row>
    <row r="346" spans="1:33" x14ac:dyDescent="0.25">
      <c r="A346" s="24" t="s">
        <v>394</v>
      </c>
      <c r="B346" s="25" t="s">
        <v>54</v>
      </c>
      <c r="C346" s="75">
        <f>'1993'!J345</f>
        <v>0</v>
      </c>
      <c r="D346" s="75">
        <f>'1994'!J345</f>
        <v>0</v>
      </c>
      <c r="E346" s="75">
        <f>'1995'!J345</f>
        <v>5000</v>
      </c>
      <c r="F346" s="77">
        <f>'1996'!J345</f>
        <v>0</v>
      </c>
      <c r="G346" s="77">
        <f>'1997'!J345</f>
        <v>0</v>
      </c>
      <c r="H346" s="75">
        <f>'1998'!J345</f>
        <v>0</v>
      </c>
      <c r="I346" s="75">
        <f>'1999'!J345</f>
        <v>0</v>
      </c>
      <c r="J346" s="75">
        <f>'2000'!J345</f>
        <v>0</v>
      </c>
      <c r="K346" s="78">
        <f>'2001'!J345</f>
        <v>0</v>
      </c>
      <c r="L346" s="78">
        <f>'2002'!J345</f>
        <v>0</v>
      </c>
      <c r="M346" s="78">
        <f>'2003'!J345</f>
        <v>0</v>
      </c>
      <c r="N346" s="78">
        <f>'2004'!J345</f>
        <v>0</v>
      </c>
      <c r="O346" s="78">
        <f>'2005'!J345</f>
        <v>0</v>
      </c>
      <c r="P346" s="78">
        <f>'2006'!J345</f>
        <v>0</v>
      </c>
      <c r="Q346" s="78">
        <f>'2007'!J345</f>
        <v>0</v>
      </c>
      <c r="R346" s="78">
        <f>'2008'!J345</f>
        <v>0</v>
      </c>
      <c r="S346" s="75">
        <f>'2009'!Q345</f>
        <v>0</v>
      </c>
      <c r="T346" s="75">
        <f>'2010'!Q345</f>
        <v>0</v>
      </c>
      <c r="U346" s="75">
        <f>'2011'!Q345</f>
        <v>0</v>
      </c>
      <c r="V346" s="75">
        <f>'2012'!Q345</f>
        <v>0</v>
      </c>
      <c r="W346" s="75">
        <f>'2013'!Q345</f>
        <v>0</v>
      </c>
      <c r="X346" s="75">
        <f>'2014'!Q345</f>
        <v>0</v>
      </c>
      <c r="Y346" s="75">
        <f>'2015'!Q346</f>
        <v>0</v>
      </c>
      <c r="Z346" s="75">
        <f>'2016'!Q347</f>
        <v>0</v>
      </c>
      <c r="AA346" s="75">
        <f>'2017'!Q347</f>
        <v>0</v>
      </c>
      <c r="AB346" s="75">
        <f>'2018'!Q347</f>
        <v>0</v>
      </c>
      <c r="AC346" s="75">
        <f>'2019'!Q348</f>
        <v>0</v>
      </c>
      <c r="AD346" s="75">
        <f>'2020'!Q347</f>
        <v>0</v>
      </c>
      <c r="AE346" s="75">
        <f>'2021'!T347</f>
        <v>0</v>
      </c>
      <c r="AF346" s="75">
        <f>'2022'!T347</f>
        <v>0</v>
      </c>
      <c r="AG346" s="79">
        <f>'2023'!T347</f>
        <v>0</v>
      </c>
    </row>
    <row r="347" spans="1:33" x14ac:dyDescent="0.25">
      <c r="A347" s="24" t="s">
        <v>395</v>
      </c>
      <c r="B347" s="25" t="s">
        <v>54</v>
      </c>
      <c r="C347" s="75">
        <f>'1993'!J346</f>
        <v>0</v>
      </c>
      <c r="D347" s="75">
        <f>'1994'!J346</f>
        <v>0</v>
      </c>
      <c r="E347" s="75">
        <f>'1995'!J346</f>
        <v>0</v>
      </c>
      <c r="F347" s="77">
        <f>'1996'!J346</f>
        <v>0</v>
      </c>
      <c r="G347" s="77">
        <f>'1997'!J346</f>
        <v>0</v>
      </c>
      <c r="H347" s="75">
        <f>'1998'!J346</f>
        <v>0</v>
      </c>
      <c r="I347" s="75">
        <f>'1999'!J346</f>
        <v>0</v>
      </c>
      <c r="J347" s="75">
        <f>'2000'!J346</f>
        <v>0</v>
      </c>
      <c r="K347" s="78">
        <f>'2001'!J346</f>
        <v>0</v>
      </c>
      <c r="L347" s="78">
        <f>'2002'!J346</f>
        <v>0</v>
      </c>
      <c r="M347" s="78">
        <f>'2003'!J346</f>
        <v>0</v>
      </c>
      <c r="N347" s="78">
        <f>'2004'!J346</f>
        <v>0</v>
      </c>
      <c r="O347" s="78">
        <f>'2005'!J346</f>
        <v>0</v>
      </c>
      <c r="P347" s="78">
        <f>'2006'!J346</f>
        <v>0</v>
      </c>
      <c r="Q347" s="78">
        <f>'2007'!J346</f>
        <v>0</v>
      </c>
      <c r="R347" s="78">
        <f>'2008'!J346</f>
        <v>0</v>
      </c>
      <c r="S347" s="75">
        <f>'2009'!Q346</f>
        <v>0</v>
      </c>
      <c r="T347" s="75">
        <f>'2010'!Q346</f>
        <v>0</v>
      </c>
      <c r="U347" s="75">
        <f>'2011'!Q346</f>
        <v>0</v>
      </c>
      <c r="V347" s="75">
        <f>'2012'!Q346</f>
        <v>0</v>
      </c>
      <c r="W347" s="75">
        <f>'2013'!Q346</f>
        <v>0</v>
      </c>
      <c r="X347" s="75">
        <f>'2014'!Q346</f>
        <v>0</v>
      </c>
      <c r="Y347" s="75">
        <f>'2015'!Q347</f>
        <v>0</v>
      </c>
      <c r="Z347" s="75">
        <f>'2016'!Q348</f>
        <v>0</v>
      </c>
      <c r="AA347" s="75">
        <f>'2017'!Q348</f>
        <v>0</v>
      </c>
      <c r="AB347" s="75">
        <f>'2018'!Q348</f>
        <v>0</v>
      </c>
      <c r="AC347" s="75">
        <f>'2019'!Q349</f>
        <v>0</v>
      </c>
      <c r="AD347" s="75">
        <f>'2020'!Q348</f>
        <v>0</v>
      </c>
      <c r="AE347" s="75">
        <f>'2021'!T348</f>
        <v>0</v>
      </c>
      <c r="AF347" s="75">
        <f>'2022'!T348</f>
        <v>0</v>
      </c>
      <c r="AG347" s="79">
        <f>'2023'!T348</f>
        <v>0</v>
      </c>
    </row>
    <row r="348" spans="1:33" x14ac:dyDescent="0.25">
      <c r="A348" s="24" t="s">
        <v>396</v>
      </c>
      <c r="B348" s="25" t="s">
        <v>54</v>
      </c>
      <c r="C348" s="75">
        <f>'1993'!J347</f>
        <v>0</v>
      </c>
      <c r="D348" s="75">
        <f>'1994'!J347</f>
        <v>33810</v>
      </c>
      <c r="E348" s="75">
        <f>'1995'!J347</f>
        <v>7350</v>
      </c>
      <c r="F348" s="77">
        <f>'1996'!J347</f>
        <v>14580</v>
      </c>
      <c r="G348" s="77">
        <f>'1997'!J347</f>
        <v>0</v>
      </c>
      <c r="H348" s="75">
        <f>'1998'!J347</f>
        <v>26540</v>
      </c>
      <c r="I348" s="75">
        <f>'1999'!J347</f>
        <v>33860</v>
      </c>
      <c r="J348" s="75">
        <f>'2000'!J347</f>
        <v>38771</v>
      </c>
      <c r="K348" s="78">
        <f>'2001'!J347</f>
        <v>27795</v>
      </c>
      <c r="L348" s="78">
        <f>'2002'!J347</f>
        <v>88665</v>
      </c>
      <c r="M348" s="78">
        <f>'2003'!J347</f>
        <v>90503</v>
      </c>
      <c r="N348" s="78">
        <f>'2004'!J347</f>
        <v>239628</v>
      </c>
      <c r="O348" s="78">
        <f>'2005'!J347</f>
        <v>495275</v>
      </c>
      <c r="P348" s="78">
        <f>'2006'!J347</f>
        <v>1671725</v>
      </c>
      <c r="Q348" s="78">
        <f>'2007'!J347</f>
        <v>154960</v>
      </c>
      <c r="R348" s="78">
        <f>'2008'!J347</f>
        <v>409182</v>
      </c>
      <c r="S348" s="75">
        <f>'2009'!Q347</f>
        <v>28035</v>
      </c>
      <c r="T348" s="75">
        <f>'2010'!Q347</f>
        <v>8244</v>
      </c>
      <c r="U348" s="75">
        <f>'2011'!Q347</f>
        <v>5148</v>
      </c>
      <c r="V348" s="75">
        <f>'2012'!Q347</f>
        <v>20276</v>
      </c>
      <c r="W348" s="75">
        <f>'2013'!Q347</f>
        <v>65888</v>
      </c>
      <c r="X348" s="75">
        <f>'2014'!Q347</f>
        <v>193541</v>
      </c>
      <c r="Y348" s="75">
        <f>'2015'!Q348</f>
        <v>456965</v>
      </c>
      <c r="Z348" s="75">
        <f>'2016'!Q349</f>
        <v>435062</v>
      </c>
      <c r="AA348" s="75">
        <f>'2017'!Q349</f>
        <v>127653</v>
      </c>
      <c r="AB348" s="75">
        <f>'2018'!Q349</f>
        <v>517730</v>
      </c>
      <c r="AC348" s="75">
        <f>'2019'!Q350</f>
        <v>509425</v>
      </c>
      <c r="AD348" s="75">
        <f>'2020'!Q349</f>
        <v>384349</v>
      </c>
      <c r="AE348" s="75">
        <f>'2021'!T349</f>
        <v>1440660</v>
      </c>
      <c r="AF348" s="75">
        <f>'2022'!T349</f>
        <v>918282</v>
      </c>
      <c r="AG348" s="79">
        <f>'2023'!T349</f>
        <v>6016204</v>
      </c>
    </row>
    <row r="349" spans="1:33" x14ac:dyDescent="0.25">
      <c r="A349" s="24" t="s">
        <v>397</v>
      </c>
      <c r="B349" s="25" t="s">
        <v>54</v>
      </c>
      <c r="C349" s="75">
        <f>'1993'!J348</f>
        <v>0</v>
      </c>
      <c r="D349" s="75">
        <f>'1994'!J348</f>
        <v>0</v>
      </c>
      <c r="E349" s="75">
        <f>'1995'!J348</f>
        <v>0</v>
      </c>
      <c r="F349" s="77">
        <f>'1996'!J348</f>
        <v>0</v>
      </c>
      <c r="G349" s="77">
        <f>'1997'!J348</f>
        <v>0</v>
      </c>
      <c r="H349" s="75">
        <f>'1998'!J348</f>
        <v>0</v>
      </c>
      <c r="I349" s="75">
        <f>'1999'!J348</f>
        <v>0</v>
      </c>
      <c r="J349" s="75">
        <f>'2000'!J348</f>
        <v>0</v>
      </c>
      <c r="K349" s="78">
        <f>'2001'!J348</f>
        <v>0</v>
      </c>
      <c r="L349" s="78">
        <f>'2002'!J348</f>
        <v>0</v>
      </c>
      <c r="M349" s="78">
        <f>'2003'!J348</f>
        <v>0</v>
      </c>
      <c r="N349" s="78">
        <f>'2004'!J348</f>
        <v>0</v>
      </c>
      <c r="O349" s="78">
        <f>'2005'!J348</f>
        <v>0</v>
      </c>
      <c r="P349" s="78">
        <f>'2006'!J348</f>
        <v>0</v>
      </c>
      <c r="Q349" s="78">
        <f>'2007'!J348</f>
        <v>0</v>
      </c>
      <c r="R349" s="78">
        <f>'2008'!J348</f>
        <v>0</v>
      </c>
      <c r="S349" s="75">
        <f>'2009'!Q348</f>
        <v>0</v>
      </c>
      <c r="T349" s="75">
        <f>'2010'!Q348</f>
        <v>2079</v>
      </c>
      <c r="U349" s="75">
        <f>'2011'!Q348</f>
        <v>2079</v>
      </c>
      <c r="V349" s="75">
        <f>'2012'!Q348</f>
        <v>0</v>
      </c>
      <c r="W349" s="75">
        <f>'2013'!Q348</f>
        <v>9932</v>
      </c>
      <c r="X349" s="75">
        <f>'2014'!Q348</f>
        <v>4158</v>
      </c>
      <c r="Y349" s="75">
        <f>'2015'!Q349</f>
        <v>8017</v>
      </c>
      <c r="Z349" s="75">
        <f>'2016'!Q350</f>
        <v>6237</v>
      </c>
      <c r="AA349" s="75">
        <f>'2017'!Q350</f>
        <v>45275</v>
      </c>
      <c r="AB349" s="75">
        <f>'2018'!Q350</f>
        <v>35798</v>
      </c>
      <c r="AC349" s="75">
        <f>'2019'!Q351</f>
        <v>104153</v>
      </c>
      <c r="AD349" s="75">
        <f>'2020'!Q350</f>
        <v>41007</v>
      </c>
      <c r="AE349" s="75">
        <f>'2021'!T350</f>
        <v>61461</v>
      </c>
      <c r="AF349" s="75">
        <f>'2022'!T350</f>
        <v>1137325</v>
      </c>
      <c r="AG349" s="79">
        <f>'2023'!T350</f>
        <v>3988583</v>
      </c>
    </row>
    <row r="350" spans="1:33" x14ac:dyDescent="0.25">
      <c r="A350" s="24" t="s">
        <v>398</v>
      </c>
      <c r="B350" s="25" t="s">
        <v>54</v>
      </c>
      <c r="C350" s="75">
        <f>'1993'!J349</f>
        <v>131227</v>
      </c>
      <c r="D350" s="75">
        <f>'1994'!J349</f>
        <v>167238</v>
      </c>
      <c r="E350" s="75">
        <f>'1995'!J349</f>
        <v>98841</v>
      </c>
      <c r="F350" s="77">
        <f>'1996'!J349</f>
        <v>213753</v>
      </c>
      <c r="G350" s="77">
        <f>'1997'!J349</f>
        <v>0</v>
      </c>
      <c r="H350" s="75">
        <f>'1998'!J349</f>
        <v>344529</v>
      </c>
      <c r="I350" s="75">
        <f>'1999'!J349</f>
        <v>134018</v>
      </c>
      <c r="J350" s="75">
        <f>'2000'!J349</f>
        <v>186131</v>
      </c>
      <c r="K350" s="78">
        <f>'2001'!J349</f>
        <v>190439</v>
      </c>
      <c r="L350" s="78">
        <f>'2002'!J349</f>
        <v>288991</v>
      </c>
      <c r="M350" s="78">
        <f>'2003'!J349</f>
        <v>466124</v>
      </c>
      <c r="N350" s="78">
        <f>'2004'!J349</f>
        <v>460371</v>
      </c>
      <c r="O350" s="78">
        <f>'2005'!J349</f>
        <v>1026243</v>
      </c>
      <c r="P350" s="78">
        <f>'2006'!J349</f>
        <v>891072</v>
      </c>
      <c r="Q350" s="78">
        <f>'2007'!J349</f>
        <v>606673</v>
      </c>
      <c r="R350" s="78">
        <f>'2008'!J349</f>
        <v>774366</v>
      </c>
      <c r="S350" s="75">
        <f>'2009'!Q349</f>
        <v>160506</v>
      </c>
      <c r="T350" s="75">
        <f>'2010'!Q349</f>
        <v>600179</v>
      </c>
      <c r="U350" s="75">
        <f>'2011'!Q349</f>
        <v>703454</v>
      </c>
      <c r="V350" s="75">
        <f>'2012'!Q349</f>
        <v>211001</v>
      </c>
      <c r="W350" s="75">
        <f>'2013'!Q349</f>
        <v>365898</v>
      </c>
      <c r="X350" s="75">
        <f>'2014'!Q349</f>
        <v>505672</v>
      </c>
      <c r="Y350" s="75">
        <f>'2015'!Q350</f>
        <v>550264</v>
      </c>
      <c r="Z350" s="75">
        <f>'2016'!Q351</f>
        <v>503263</v>
      </c>
      <c r="AA350" s="75">
        <f>'2017'!Q351</f>
        <v>975580</v>
      </c>
      <c r="AB350" s="75">
        <f>'2018'!Q351</f>
        <v>596871</v>
      </c>
      <c r="AC350" s="75">
        <f>'2019'!Q352</f>
        <v>1146113</v>
      </c>
      <c r="AD350" s="75">
        <f>'2020'!Q351</f>
        <v>1173434</v>
      </c>
      <c r="AE350" s="75">
        <f>'2021'!T351</f>
        <v>436034</v>
      </c>
      <c r="AF350" s="75">
        <f>'2022'!T351</f>
        <v>616934</v>
      </c>
      <c r="AG350" s="79">
        <f>'2023'!T351</f>
        <v>2870451</v>
      </c>
    </row>
    <row r="351" spans="1:33" x14ac:dyDescent="0.25">
      <c r="A351" s="24" t="s">
        <v>399</v>
      </c>
      <c r="B351" s="25" t="s">
        <v>54</v>
      </c>
      <c r="C351" s="75">
        <f>'1993'!J350</f>
        <v>1757804</v>
      </c>
      <c r="D351" s="75">
        <f>'1994'!J350</f>
        <v>996689</v>
      </c>
      <c r="E351" s="75">
        <f>'1995'!J350</f>
        <v>61916</v>
      </c>
      <c r="F351" s="77">
        <f>'1996'!J350</f>
        <v>698220</v>
      </c>
      <c r="G351" s="77">
        <f>'1997'!J350</f>
        <v>2032125</v>
      </c>
      <c r="H351" s="75">
        <f>'1998'!J350</f>
        <v>2739484</v>
      </c>
      <c r="I351" s="75">
        <f>'1999'!J350</f>
        <v>1564138</v>
      </c>
      <c r="J351" s="75">
        <f>'2000'!J350</f>
        <v>1941583</v>
      </c>
      <c r="K351" s="78">
        <f>'2001'!J350</f>
        <v>6606807</v>
      </c>
      <c r="L351" s="78">
        <f>'2002'!J350</f>
        <v>7910732</v>
      </c>
      <c r="M351" s="78">
        <f>'2003'!J350</f>
        <v>7076135</v>
      </c>
      <c r="N351" s="78">
        <f>'2004'!J350</f>
        <v>5549476</v>
      </c>
      <c r="O351" s="78">
        <f>'2005'!J350</f>
        <v>5751718</v>
      </c>
      <c r="P351" s="78">
        <f>'2006'!J350</f>
        <v>7743516</v>
      </c>
      <c r="Q351" s="78">
        <f>'2007'!J350</f>
        <v>3824590</v>
      </c>
      <c r="R351" s="78">
        <f>'2008'!J350</f>
        <v>3309795</v>
      </c>
      <c r="S351" s="75">
        <f>'2009'!Q350</f>
        <v>1478070</v>
      </c>
      <c r="T351" s="75">
        <f>'2010'!Q350</f>
        <v>1481310</v>
      </c>
      <c r="U351" s="75">
        <f>'2011'!Q350</f>
        <v>2977944</v>
      </c>
      <c r="V351" s="75">
        <f>'2012'!Q350</f>
        <v>2294738</v>
      </c>
      <c r="W351" s="75">
        <f>'2013'!Q350</f>
        <v>2373874</v>
      </c>
      <c r="X351" s="75">
        <f>'2014'!Q350</f>
        <v>2921162</v>
      </c>
      <c r="Y351" s="75">
        <f>'2015'!Q351</f>
        <v>4601654</v>
      </c>
      <c r="Z351" s="75">
        <f>'2016'!Q352</f>
        <v>6128892</v>
      </c>
      <c r="AA351" s="75">
        <f>'2017'!Q352</f>
        <v>5105817</v>
      </c>
      <c r="AB351" s="75">
        <f>'2018'!Q352</f>
        <v>6245013</v>
      </c>
      <c r="AC351" s="75">
        <f>'2019'!Q353</f>
        <v>7528423</v>
      </c>
      <c r="AD351" s="75">
        <f>'2020'!Q352</f>
        <v>7843781</v>
      </c>
      <c r="AE351" s="75">
        <f>'2021'!T352</f>
        <v>29768210</v>
      </c>
      <c r="AF351" s="75">
        <f>'2022'!T352</f>
        <v>13798062</v>
      </c>
      <c r="AG351" s="79">
        <f>'2023'!T352</f>
        <v>10546685</v>
      </c>
    </row>
    <row r="352" spans="1:33" x14ac:dyDescent="0.25">
      <c r="A352" s="24" t="s">
        <v>400</v>
      </c>
      <c r="B352" s="25" t="s">
        <v>54</v>
      </c>
      <c r="C352" s="75">
        <f>'1993'!J351</f>
        <v>0</v>
      </c>
      <c r="D352" s="75">
        <f>'1994'!J351</f>
        <v>0</v>
      </c>
      <c r="E352" s="75">
        <f>'1995'!J351</f>
        <v>13886</v>
      </c>
      <c r="F352" s="77">
        <f>'1996'!J351</f>
        <v>15089</v>
      </c>
      <c r="G352" s="77">
        <f>'1997'!J351</f>
        <v>15026</v>
      </c>
      <c r="H352" s="75">
        <f>'1998'!J351</f>
        <v>15250</v>
      </c>
      <c r="I352" s="75">
        <f>'1999'!J351</f>
        <v>15425</v>
      </c>
      <c r="J352" s="75">
        <f>'2000'!J351</f>
        <v>15242</v>
      </c>
      <c r="K352" s="78">
        <f>'2001'!J351</f>
        <v>15460</v>
      </c>
      <c r="L352" s="78">
        <f>'2002'!J351</f>
        <v>0</v>
      </c>
      <c r="M352" s="78">
        <f>'2003'!J351</f>
        <v>0</v>
      </c>
      <c r="N352" s="78">
        <f>'2004'!J351</f>
        <v>0</v>
      </c>
      <c r="O352" s="78">
        <f>'2005'!J351</f>
        <v>0</v>
      </c>
      <c r="P352" s="78">
        <f>'2006'!J351</f>
        <v>43736</v>
      </c>
      <c r="Q352" s="78">
        <f>'2007'!J351</f>
        <v>9982</v>
      </c>
      <c r="R352" s="78">
        <f>'2008'!J351</f>
        <v>29525</v>
      </c>
      <c r="S352" s="75">
        <f>'2009'!Q351</f>
        <v>346</v>
      </c>
      <c r="T352" s="75">
        <f>'2010'!Q351</f>
        <v>0</v>
      </c>
      <c r="U352" s="75">
        <f>'2011'!Q351</f>
        <v>0</v>
      </c>
      <c r="V352" s="75">
        <f>'2012'!Q351</f>
        <v>0</v>
      </c>
      <c r="W352" s="75">
        <f>'2013'!Q351</f>
        <v>0</v>
      </c>
      <c r="X352" s="75">
        <f>'2014'!Q351</f>
        <v>36876</v>
      </c>
      <c r="Y352" s="75">
        <f>'2015'!Q352</f>
        <v>36798</v>
      </c>
      <c r="Z352" s="75">
        <f>'2016'!Q353</f>
        <v>18915</v>
      </c>
      <c r="AA352" s="75">
        <f>'2017'!Q353</f>
        <v>56963</v>
      </c>
      <c r="AB352" s="75">
        <f>'2018'!Q353</f>
        <v>98620</v>
      </c>
      <c r="AC352" s="75">
        <f>'2019'!Q354</f>
        <v>194550</v>
      </c>
      <c r="AD352" s="75">
        <f>'2020'!Q353</f>
        <v>228921</v>
      </c>
      <c r="AE352" s="75">
        <f>'2021'!T353</f>
        <v>155680</v>
      </c>
      <c r="AF352" s="75">
        <f>'2022'!T353</f>
        <v>1777042</v>
      </c>
      <c r="AG352" s="79">
        <f>'2023'!T353</f>
        <v>512646</v>
      </c>
    </row>
    <row r="353" spans="1:33" x14ac:dyDescent="0.25">
      <c r="A353" s="24" t="s">
        <v>401</v>
      </c>
      <c r="B353" s="25" t="s">
        <v>54</v>
      </c>
      <c r="C353" s="75">
        <f>'1993'!J352</f>
        <v>0</v>
      </c>
      <c r="D353" s="75">
        <f>'1994'!J352</f>
        <v>0</v>
      </c>
      <c r="E353" s="75">
        <f>'1995'!J352</f>
        <v>0</v>
      </c>
      <c r="F353" s="77">
        <f>'1996'!J352</f>
        <v>0</v>
      </c>
      <c r="G353" s="77">
        <f>'1997'!J352</f>
        <v>0</v>
      </c>
      <c r="H353" s="75">
        <f>'1998'!J352</f>
        <v>0</v>
      </c>
      <c r="I353" s="75">
        <f>'1999'!J352</f>
        <v>0</v>
      </c>
      <c r="J353" s="75">
        <f>'2000'!J352</f>
        <v>0</v>
      </c>
      <c r="K353" s="78">
        <f>'2001'!J352</f>
        <v>0</v>
      </c>
      <c r="L353" s="78">
        <f>'2002'!J352</f>
        <v>0</v>
      </c>
      <c r="M353" s="78">
        <f>'2003'!J352</f>
        <v>1988</v>
      </c>
      <c r="N353" s="78">
        <f>'2004'!J352</f>
        <v>9100</v>
      </c>
      <c r="O353" s="78">
        <f>'2005'!J352</f>
        <v>4886</v>
      </c>
      <c r="P353" s="78">
        <f>'2006'!J352</f>
        <v>15974</v>
      </c>
      <c r="Q353" s="78">
        <f>'2007'!J352</f>
        <v>381512</v>
      </c>
      <c r="R353" s="78">
        <f>'2008'!J352</f>
        <v>307356</v>
      </c>
      <c r="S353" s="75">
        <f>'2009'!Q352</f>
        <v>33314</v>
      </c>
      <c r="T353" s="75">
        <f>'2010'!Q352</f>
        <v>45922</v>
      </c>
      <c r="U353" s="75">
        <f>'2011'!Q352</f>
        <v>90868</v>
      </c>
      <c r="V353" s="75">
        <f>'2012'!Q352</f>
        <v>137311</v>
      </c>
      <c r="W353" s="75">
        <f>'2013'!Q352</f>
        <v>128481</v>
      </c>
      <c r="X353" s="75">
        <f>'2014'!Q352</f>
        <v>188354</v>
      </c>
      <c r="Y353" s="75">
        <f>'2015'!Q353</f>
        <v>234156</v>
      </c>
      <c r="Z353" s="75">
        <f>'2016'!Q354</f>
        <v>576787</v>
      </c>
      <c r="AA353" s="75">
        <f>'2017'!Q354</f>
        <v>797080</v>
      </c>
      <c r="AB353" s="75">
        <f>'2018'!Q354</f>
        <v>1205340</v>
      </c>
      <c r="AC353" s="75">
        <f>'2019'!Q355</f>
        <v>455170</v>
      </c>
      <c r="AD353" s="75">
        <f>'2020'!Q354</f>
        <v>806678</v>
      </c>
      <c r="AE353" s="75">
        <f>'2021'!T354</f>
        <v>340577</v>
      </c>
      <c r="AF353" s="75">
        <f>'2022'!T354</f>
        <v>153423</v>
      </c>
      <c r="AG353" s="79">
        <f>'2023'!T354</f>
        <v>160291</v>
      </c>
    </row>
    <row r="354" spans="1:33" x14ac:dyDescent="0.25">
      <c r="A354" s="24" t="s">
        <v>402</v>
      </c>
      <c r="B354" s="25" t="s">
        <v>54</v>
      </c>
      <c r="C354" s="75">
        <f>'1993'!J353</f>
        <v>0</v>
      </c>
      <c r="D354" s="75">
        <f>'1994'!J353</f>
        <v>0</v>
      </c>
      <c r="E354" s="75">
        <f>'1995'!J353</f>
        <v>0</v>
      </c>
      <c r="F354" s="77">
        <f>'1996'!J353</f>
        <v>0</v>
      </c>
      <c r="G354" s="77">
        <f>'1997'!J353</f>
        <v>0</v>
      </c>
      <c r="H354" s="75">
        <f>'1998'!J353</f>
        <v>0</v>
      </c>
      <c r="I354" s="75">
        <f>'1999'!J353</f>
        <v>0</v>
      </c>
      <c r="J354" s="75">
        <f>'2000'!J353</f>
        <v>0</v>
      </c>
      <c r="K354" s="78">
        <f>'2001'!J353</f>
        <v>939517</v>
      </c>
      <c r="L354" s="78">
        <f>'2002'!J353</f>
        <v>0</v>
      </c>
      <c r="M354" s="78">
        <f>'2003'!J353</f>
        <v>0</v>
      </c>
      <c r="N354" s="78">
        <f>'2004'!J353</f>
        <v>0</v>
      </c>
      <c r="O354" s="78">
        <f>'2005'!J353</f>
        <v>0</v>
      </c>
      <c r="P354" s="78">
        <f>'2006'!J353</f>
        <v>0</v>
      </c>
      <c r="Q354" s="78">
        <f>'2007'!J353</f>
        <v>0</v>
      </c>
      <c r="R354" s="78">
        <f>'2008'!J353</f>
        <v>0</v>
      </c>
      <c r="S354" s="75">
        <f>'2009'!Q353</f>
        <v>242208</v>
      </c>
      <c r="T354" s="75">
        <f>'2010'!Q353</f>
        <v>387933</v>
      </c>
      <c r="U354" s="75">
        <f>'2011'!Q353</f>
        <v>219984</v>
      </c>
      <c r="V354" s="75">
        <f>'2012'!Q353</f>
        <v>283395</v>
      </c>
      <c r="W354" s="75">
        <f>'2013'!Q353</f>
        <v>435226</v>
      </c>
      <c r="X354" s="75">
        <f>'2014'!Q353</f>
        <v>855111</v>
      </c>
      <c r="Y354" s="75">
        <f>'2015'!Q354</f>
        <v>980167</v>
      </c>
      <c r="Z354" s="75">
        <f>'2016'!Q355</f>
        <v>1155518</v>
      </c>
      <c r="AA354" s="75">
        <f>'2017'!Q355</f>
        <v>1696630</v>
      </c>
      <c r="AB354" s="75">
        <f>'2018'!Q355</f>
        <v>1933852</v>
      </c>
      <c r="AC354" s="75">
        <f>'2019'!Q356</f>
        <v>1956411</v>
      </c>
      <c r="AD354" s="75">
        <f>'2020'!Q355</f>
        <v>2361640</v>
      </c>
      <c r="AE354" s="75">
        <f>'2021'!T355</f>
        <v>2538154</v>
      </c>
      <c r="AF354" s="75">
        <f>'2022'!T355</f>
        <v>2895021</v>
      </c>
      <c r="AG354" s="79">
        <f>'2023'!T355</f>
        <v>5034108</v>
      </c>
    </row>
    <row r="355" spans="1:33" x14ac:dyDescent="0.25">
      <c r="A355" s="24" t="s">
        <v>403</v>
      </c>
      <c r="B355" s="25" t="s">
        <v>55</v>
      </c>
      <c r="C355" s="75">
        <f>'1993'!J354</f>
        <v>0</v>
      </c>
      <c r="D355" s="75">
        <f>'1994'!J354</f>
        <v>0</v>
      </c>
      <c r="E355" s="75">
        <f>'1995'!J354</f>
        <v>0</v>
      </c>
      <c r="F355" s="77">
        <f>'1996'!J354</f>
        <v>1407</v>
      </c>
      <c r="G355" s="77">
        <f>'1997'!J354</f>
        <v>-1407</v>
      </c>
      <c r="H355" s="75">
        <f>'1998'!J354</f>
        <v>0</v>
      </c>
      <c r="I355" s="75">
        <f>'1999'!J354</f>
        <v>0</v>
      </c>
      <c r="J355" s="75">
        <f>'2000'!J354</f>
        <v>0</v>
      </c>
      <c r="K355" s="78">
        <f>'2001'!J354</f>
        <v>0</v>
      </c>
      <c r="L355" s="78">
        <f>'2002'!J354</f>
        <v>0</v>
      </c>
      <c r="M355" s="78">
        <f>'2003'!J354</f>
        <v>0</v>
      </c>
      <c r="N355" s="78">
        <f>'2004'!J354</f>
        <v>0</v>
      </c>
      <c r="O355" s="78">
        <f>'2005'!J354</f>
        <v>0</v>
      </c>
      <c r="P355" s="78">
        <f>'2006'!J354</f>
        <v>2079</v>
      </c>
      <c r="Q355" s="78">
        <f>'2007'!J354</f>
        <v>0</v>
      </c>
      <c r="R355" s="78">
        <f>'2008'!J354</f>
        <v>750</v>
      </c>
      <c r="S355" s="75">
        <f>'2009'!Q354</f>
        <v>1500</v>
      </c>
      <c r="T355" s="75">
        <f>'2010'!Q354</f>
        <v>750</v>
      </c>
      <c r="U355" s="75">
        <f>'2011'!Q354</f>
        <v>0</v>
      </c>
      <c r="V355" s="75">
        <f>'2012'!Q354</f>
        <v>0</v>
      </c>
      <c r="W355" s="75">
        <f>'2013'!Q354</f>
        <v>0</v>
      </c>
      <c r="X355" s="75">
        <f>'2014'!Q354</f>
        <v>0</v>
      </c>
      <c r="Y355" s="75">
        <f>'2015'!Q355</f>
        <v>0</v>
      </c>
      <c r="Z355" s="75">
        <f>'2016'!Q356</f>
        <v>0</v>
      </c>
      <c r="AA355" s="75">
        <f>'2017'!Q356</f>
        <v>0</v>
      </c>
      <c r="AB355" s="75">
        <f>'2018'!Q356</f>
        <v>0</v>
      </c>
      <c r="AC355" s="75">
        <f>'2019'!Q357</f>
        <v>0</v>
      </c>
      <c r="AD355" s="75">
        <f>'2020'!Q356</f>
        <v>0</v>
      </c>
      <c r="AE355" s="75">
        <f>'2021'!T356</f>
        <v>0</v>
      </c>
      <c r="AF355" s="75">
        <f>'2022'!T356</f>
        <v>0</v>
      </c>
      <c r="AG355" s="79">
        <f>'2023'!T356</f>
        <v>0</v>
      </c>
    </row>
    <row r="356" spans="1:33" x14ac:dyDescent="0.25">
      <c r="A356" s="24" t="s">
        <v>404</v>
      </c>
      <c r="B356" s="25" t="s">
        <v>55</v>
      </c>
      <c r="C356" s="75">
        <f>'1993'!J355</f>
        <v>0</v>
      </c>
      <c r="D356" s="75">
        <f>'1994'!J355</f>
        <v>0</v>
      </c>
      <c r="E356" s="75">
        <f>'1995'!J355</f>
        <v>0</v>
      </c>
      <c r="F356" s="77">
        <f>'1996'!J355</f>
        <v>0</v>
      </c>
      <c r="G356" s="77">
        <f>'1997'!J355</f>
        <v>0</v>
      </c>
      <c r="H356" s="75">
        <f>'1998'!J355</f>
        <v>0</v>
      </c>
      <c r="I356" s="75">
        <f>'1999'!J355</f>
        <v>0</v>
      </c>
      <c r="J356" s="75">
        <f>'2000'!J355</f>
        <v>0</v>
      </c>
      <c r="K356" s="78">
        <f>'2001'!J355</f>
        <v>0</v>
      </c>
      <c r="L356" s="78">
        <f>'2002'!J355</f>
        <v>0</v>
      </c>
      <c r="M356" s="78">
        <f>'2003'!J355</f>
        <v>0</v>
      </c>
      <c r="N356" s="78">
        <f>'2004'!J355</f>
        <v>0</v>
      </c>
      <c r="O356" s="78">
        <f>'2005'!J355</f>
        <v>0</v>
      </c>
      <c r="P356" s="78">
        <f>'2006'!J355</f>
        <v>0</v>
      </c>
      <c r="Q356" s="78">
        <f>'2007'!J355</f>
        <v>0</v>
      </c>
      <c r="R356" s="78">
        <f>'2008'!J355</f>
        <v>0</v>
      </c>
      <c r="S356" s="75">
        <f>'2009'!Q355</f>
        <v>0</v>
      </c>
      <c r="T356" s="75">
        <f>'2010'!Q355</f>
        <v>0</v>
      </c>
      <c r="U356" s="75">
        <f>'2011'!Q355</f>
        <v>0</v>
      </c>
      <c r="V356" s="75">
        <f>'2012'!Q355</f>
        <v>0</v>
      </c>
      <c r="W356" s="75">
        <f>'2013'!Q355</f>
        <v>0</v>
      </c>
      <c r="X356" s="75">
        <f>'2014'!Q355</f>
        <v>0</v>
      </c>
      <c r="Y356" s="75">
        <f>'2015'!Q356</f>
        <v>0</v>
      </c>
      <c r="Z356" s="75">
        <f>'2016'!Q357</f>
        <v>0</v>
      </c>
      <c r="AA356" s="75">
        <f>'2017'!Q357</f>
        <v>0</v>
      </c>
      <c r="AB356" s="75">
        <f>'2018'!Q357</f>
        <v>0</v>
      </c>
      <c r="AC356" s="75">
        <f>'2019'!Q358</f>
        <v>0</v>
      </c>
      <c r="AD356" s="75">
        <f>'2020'!Q357</f>
        <v>0</v>
      </c>
      <c r="AE356" s="75">
        <f>'2021'!T357</f>
        <v>0</v>
      </c>
      <c r="AF356" s="75">
        <f>'2022'!T357</f>
        <v>0</v>
      </c>
      <c r="AG356" s="79">
        <f>'2023'!T357</f>
        <v>0</v>
      </c>
    </row>
    <row r="357" spans="1:33" x14ac:dyDescent="0.25">
      <c r="A357" s="24" t="s">
        <v>405</v>
      </c>
      <c r="B357" s="25" t="s">
        <v>55</v>
      </c>
      <c r="C357" s="75">
        <f>'1993'!J356</f>
        <v>0</v>
      </c>
      <c r="D357" s="75">
        <f>'1994'!J356</f>
        <v>0</v>
      </c>
      <c r="E357" s="75">
        <f>'1995'!J356</f>
        <v>0</v>
      </c>
      <c r="F357" s="77">
        <f>'1996'!J356</f>
        <v>0</v>
      </c>
      <c r="G357" s="77">
        <f>'1997'!J356</f>
        <v>0</v>
      </c>
      <c r="H357" s="75">
        <f>'1998'!J356</f>
        <v>20587</v>
      </c>
      <c r="I357" s="75">
        <f>'1999'!J356</f>
        <v>22531</v>
      </c>
      <c r="J357" s="75">
        <f>'2000'!J356</f>
        <v>0</v>
      </c>
      <c r="K357" s="78">
        <f>'2001'!J356</f>
        <v>0</v>
      </c>
      <c r="L357" s="78">
        <f>'2002'!J356</f>
        <v>0</v>
      </c>
      <c r="M357" s="78">
        <f>'2003'!J356</f>
        <v>0</v>
      </c>
      <c r="N357" s="78">
        <f>'2004'!J356</f>
        <v>0</v>
      </c>
      <c r="O357" s="78">
        <f>'2005'!J356</f>
        <v>0</v>
      </c>
      <c r="P357" s="78">
        <f>'2006'!J356</f>
        <v>69575</v>
      </c>
      <c r="Q357" s="78">
        <f>'2007'!J356</f>
        <v>8724</v>
      </c>
      <c r="R357" s="78">
        <f>'2008'!J356</f>
        <v>25973</v>
      </c>
      <c r="S357" s="75">
        <f>'2009'!Q356</f>
        <v>0</v>
      </c>
      <c r="T357" s="75">
        <f>'2010'!Q356</f>
        <v>0</v>
      </c>
      <c r="U357" s="75">
        <f>'2011'!Q356</f>
        <v>0</v>
      </c>
      <c r="V357" s="75">
        <f>'2012'!Q356</f>
        <v>0</v>
      </c>
      <c r="W357" s="75">
        <f>'2013'!Q356</f>
        <v>0</v>
      </c>
      <c r="X357" s="75">
        <f>'2014'!Q356</f>
        <v>0</v>
      </c>
      <c r="Y357" s="75">
        <f>'2015'!Q357</f>
        <v>0</v>
      </c>
      <c r="Z357" s="75">
        <f>'2016'!Q358</f>
        <v>0</v>
      </c>
      <c r="AA357" s="75">
        <f>'2017'!Q358</f>
        <v>0</v>
      </c>
      <c r="AB357" s="75">
        <f>'2018'!Q358</f>
        <v>0</v>
      </c>
      <c r="AC357" s="75">
        <f>'2019'!Q359</f>
        <v>0</v>
      </c>
      <c r="AD357" s="75">
        <f>'2020'!Q358</f>
        <v>0</v>
      </c>
      <c r="AE357" s="75">
        <f>'2021'!T358</f>
        <v>0</v>
      </c>
      <c r="AF357" s="75">
        <f>'2022'!T358</f>
        <v>0</v>
      </c>
      <c r="AG357" s="79">
        <f>'2023'!T358</f>
        <v>0</v>
      </c>
    </row>
    <row r="358" spans="1:33" x14ac:dyDescent="0.25">
      <c r="A358" s="24" t="s">
        <v>406</v>
      </c>
      <c r="B358" s="25" t="s">
        <v>55</v>
      </c>
      <c r="C358" s="75">
        <f>'1993'!J357</f>
        <v>0</v>
      </c>
      <c r="D358" s="75">
        <f>'1994'!J357</f>
        <v>0</v>
      </c>
      <c r="E358" s="75">
        <f>'1995'!J357</f>
        <v>0</v>
      </c>
      <c r="F358" s="77">
        <f>'1996'!J357</f>
        <v>0</v>
      </c>
      <c r="G358" s="77">
        <f>'1997'!J357</f>
        <v>0</v>
      </c>
      <c r="H358" s="75">
        <f>'1998'!J357</f>
        <v>0</v>
      </c>
      <c r="I358" s="75">
        <f>'1999'!J357</f>
        <v>0</v>
      </c>
      <c r="J358" s="75">
        <f>'2000'!J357</f>
        <v>0</v>
      </c>
      <c r="K358" s="78">
        <f>'2001'!J357</f>
        <v>0</v>
      </c>
      <c r="L358" s="78">
        <f>'2002'!J357</f>
        <v>0</v>
      </c>
      <c r="M358" s="78">
        <f>'2003'!J357</f>
        <v>0</v>
      </c>
      <c r="N358" s="78">
        <f>'2004'!J357</f>
        <v>0</v>
      </c>
      <c r="O358" s="78">
        <f>'2005'!J357</f>
        <v>0</v>
      </c>
      <c r="P358" s="78">
        <f>'2006'!J357</f>
        <v>0</v>
      </c>
      <c r="Q358" s="78">
        <f>'2007'!J357</f>
        <v>0</v>
      </c>
      <c r="R358" s="78">
        <f>'2008'!J357</f>
        <v>0</v>
      </c>
      <c r="S358" s="75">
        <f>'2009'!Q357</f>
        <v>0</v>
      </c>
      <c r="T358" s="75">
        <f>'2010'!Q357</f>
        <v>0</v>
      </c>
      <c r="U358" s="75">
        <f>'2011'!Q357</f>
        <v>0</v>
      </c>
      <c r="V358" s="75">
        <f>'2012'!Q357</f>
        <v>0</v>
      </c>
      <c r="W358" s="75">
        <f>'2013'!Q357</f>
        <v>0</v>
      </c>
      <c r="X358" s="75">
        <f>'2014'!Q357</f>
        <v>0</v>
      </c>
      <c r="Y358" s="75">
        <f>'2015'!Q358</f>
        <v>0</v>
      </c>
      <c r="Z358" s="75">
        <f>'2016'!Q359</f>
        <v>0</v>
      </c>
      <c r="AA358" s="75">
        <f>'2017'!Q359</f>
        <v>0</v>
      </c>
      <c r="AB358" s="75">
        <f>'2018'!Q359</f>
        <v>0</v>
      </c>
      <c r="AC358" s="75">
        <f>'2019'!Q360</f>
        <v>0</v>
      </c>
      <c r="AD358" s="75">
        <f>'2020'!Q359</f>
        <v>0</v>
      </c>
      <c r="AE358" s="75">
        <f>'2021'!T359</f>
        <v>0</v>
      </c>
      <c r="AF358" s="75">
        <f>'2022'!T359</f>
        <v>0</v>
      </c>
      <c r="AG358" s="79">
        <f>'2023'!T359</f>
        <v>0</v>
      </c>
    </row>
    <row r="359" spans="1:33" x14ac:dyDescent="0.25">
      <c r="A359" s="24" t="s">
        <v>407</v>
      </c>
      <c r="B359" s="25" t="s">
        <v>55</v>
      </c>
      <c r="C359" s="75">
        <f>'1993'!J358</f>
        <v>0</v>
      </c>
      <c r="D359" s="75">
        <f>'1994'!J358</f>
        <v>0</v>
      </c>
      <c r="E359" s="75">
        <f>'1995'!J358</f>
        <v>0</v>
      </c>
      <c r="F359" s="77">
        <f>'1996'!J358</f>
        <v>757</v>
      </c>
      <c r="G359" s="77">
        <f>'1997'!J358</f>
        <v>-769</v>
      </c>
      <c r="H359" s="75">
        <f>'1998'!J358</f>
        <v>0</v>
      </c>
      <c r="I359" s="75">
        <f>'1999'!J358</f>
        <v>0</v>
      </c>
      <c r="J359" s="75">
        <f>'2000'!J358</f>
        <v>0</v>
      </c>
      <c r="K359" s="78">
        <f>'2001'!J358</f>
        <v>0</v>
      </c>
      <c r="L359" s="78">
        <f>'2002'!J358</f>
        <v>900</v>
      </c>
      <c r="M359" s="78">
        <f>'2003'!J358</f>
        <v>0</v>
      </c>
      <c r="N359" s="78">
        <f>'2004'!J358</f>
        <v>0</v>
      </c>
      <c r="O359" s="78">
        <f>'2005'!J358</f>
        <v>0</v>
      </c>
      <c r="P359" s="78">
        <f>'2006'!J358</f>
        <v>0</v>
      </c>
      <c r="Q359" s="78">
        <f>'2007'!J358</f>
        <v>0</v>
      </c>
      <c r="R359" s="78">
        <f>'2008'!J358</f>
        <v>0</v>
      </c>
      <c r="S359" s="75">
        <f>'2009'!Q358</f>
        <v>0</v>
      </c>
      <c r="T359" s="75">
        <f>'2010'!Q358</f>
        <v>0</v>
      </c>
      <c r="U359" s="75">
        <f>'2011'!Q358</f>
        <v>0</v>
      </c>
      <c r="V359" s="75">
        <f>'2012'!Q358</f>
        <v>0</v>
      </c>
      <c r="W359" s="75">
        <f>'2013'!Q358</f>
        <v>0</v>
      </c>
      <c r="X359" s="75">
        <f>'2014'!Q358</f>
        <v>0</v>
      </c>
      <c r="Y359" s="75">
        <f>'2015'!Q359</f>
        <v>0</v>
      </c>
      <c r="Z359" s="75">
        <f>'2016'!Q360</f>
        <v>0</v>
      </c>
      <c r="AA359" s="75">
        <f>'2017'!Q360</f>
        <v>0</v>
      </c>
      <c r="AB359" s="75">
        <f>'2018'!Q360</f>
        <v>0</v>
      </c>
      <c r="AC359" s="75">
        <f>'2019'!Q361</f>
        <v>0</v>
      </c>
      <c r="AD359" s="75">
        <f>'2020'!Q360</f>
        <v>0</v>
      </c>
      <c r="AE359" s="75">
        <f>'2021'!T360</f>
        <v>0</v>
      </c>
      <c r="AF359" s="75">
        <f>'2022'!T360</f>
        <v>0</v>
      </c>
      <c r="AG359" s="79">
        <f>'2023'!T360</f>
        <v>0</v>
      </c>
    </row>
    <row r="360" spans="1:33" x14ac:dyDescent="0.25">
      <c r="A360" s="24" t="s">
        <v>412</v>
      </c>
      <c r="B360" s="25" t="s">
        <v>57</v>
      </c>
      <c r="C360" s="75">
        <f>'1993'!J359</f>
        <v>136877</v>
      </c>
      <c r="D360" s="75">
        <f>'1994'!J359</f>
        <v>0</v>
      </c>
      <c r="E360" s="75">
        <f>'1995'!J359</f>
        <v>29651</v>
      </c>
      <c r="F360" s="77">
        <f>'1996'!J359</f>
        <v>33445</v>
      </c>
      <c r="G360" s="77">
        <f>'1997'!J359</f>
        <v>20300</v>
      </c>
      <c r="H360" s="75">
        <f>'1998'!J359</f>
        <v>1043944</v>
      </c>
      <c r="I360" s="75">
        <f>'1999'!J359</f>
        <v>0</v>
      </c>
      <c r="J360" s="75">
        <f>'2000'!J359</f>
        <v>1246306</v>
      </c>
      <c r="K360" s="78">
        <f>'2001'!J359</f>
        <v>847342</v>
      </c>
      <c r="L360" s="78">
        <f>'2002'!J359</f>
        <v>1242841</v>
      </c>
      <c r="M360" s="78">
        <f>'2003'!J359</f>
        <v>2041661</v>
      </c>
      <c r="N360" s="78">
        <f>'2004'!J359</f>
        <v>2294427</v>
      </c>
      <c r="O360" s="78">
        <f>'2005'!J359</f>
        <v>1294421</v>
      </c>
      <c r="P360" s="78">
        <f>'2006'!J359</f>
        <v>1777203</v>
      </c>
      <c r="Q360" s="78">
        <f>'2007'!J359</f>
        <v>1058286</v>
      </c>
      <c r="R360" s="78">
        <f>'2008'!J359</f>
        <v>321876</v>
      </c>
      <c r="S360" s="75">
        <f>'2009'!Q359</f>
        <v>36337</v>
      </c>
      <c r="T360" s="75">
        <f>'2010'!Q359</f>
        <v>95171</v>
      </c>
      <c r="U360" s="75">
        <f>'2011'!Q359</f>
        <v>318442</v>
      </c>
      <c r="V360" s="75">
        <f>'2012'!Q359</f>
        <v>440694</v>
      </c>
      <c r="W360" s="75">
        <f>'2013'!Q359</f>
        <v>342372</v>
      </c>
      <c r="X360" s="75">
        <f>'2014'!Q359</f>
        <v>507249</v>
      </c>
      <c r="Y360" s="75">
        <f>'2015'!Q360</f>
        <v>530544</v>
      </c>
      <c r="Z360" s="75">
        <f>'2016'!Q361</f>
        <v>1457975</v>
      </c>
      <c r="AA360" s="75">
        <f>'2017'!Q361</f>
        <v>1060185</v>
      </c>
      <c r="AB360" s="75">
        <f>'2018'!Q361</f>
        <v>1069187</v>
      </c>
      <c r="AC360" s="75">
        <f>'2019'!Q362</f>
        <v>762278</v>
      </c>
      <c r="AD360" s="75">
        <f>'2020'!Q361</f>
        <v>0</v>
      </c>
      <c r="AE360" s="75">
        <f>'2021'!T361</f>
        <v>0</v>
      </c>
      <c r="AF360" s="75">
        <f>'2022'!T361</f>
        <v>0</v>
      </c>
      <c r="AG360" s="79">
        <f>'2023'!T361</f>
        <v>0</v>
      </c>
    </row>
    <row r="361" spans="1:33" x14ac:dyDescent="0.25">
      <c r="A361" s="24" t="s">
        <v>413</v>
      </c>
      <c r="B361" s="25" t="s">
        <v>57</v>
      </c>
      <c r="C361" s="75">
        <f>'1993'!J360</f>
        <v>0</v>
      </c>
      <c r="D361" s="75">
        <f>'1994'!J360</f>
        <v>0</v>
      </c>
      <c r="E361" s="75">
        <f>'1995'!J360</f>
        <v>0</v>
      </c>
      <c r="F361" s="77">
        <f>'1996'!J360</f>
        <v>0</v>
      </c>
      <c r="G361" s="77">
        <f>'1997'!J360</f>
        <v>0</v>
      </c>
      <c r="H361" s="75">
        <f>'1998'!J360</f>
        <v>0</v>
      </c>
      <c r="I361" s="75">
        <f>'1999'!J360</f>
        <v>0</v>
      </c>
      <c r="J361" s="75">
        <f>'2000'!J360</f>
        <v>0</v>
      </c>
      <c r="K361" s="78">
        <f>'2001'!J360</f>
        <v>0</v>
      </c>
      <c r="L361" s="78">
        <f>'2002'!J360</f>
        <v>0</v>
      </c>
      <c r="M361" s="78">
        <f>'2003'!J360</f>
        <v>0</v>
      </c>
      <c r="N361" s="78">
        <f>'2004'!J360</f>
        <v>0</v>
      </c>
      <c r="O361" s="78">
        <f>'2005'!J360</f>
        <v>0</v>
      </c>
      <c r="P361" s="78">
        <f>'2006'!J360</f>
        <v>0</v>
      </c>
      <c r="Q361" s="78">
        <f>'2007'!J360</f>
        <v>0</v>
      </c>
      <c r="R361" s="78">
        <f>'2008'!J360</f>
        <v>0</v>
      </c>
      <c r="S361" s="75">
        <f>'2009'!Q360</f>
        <v>0</v>
      </c>
      <c r="T361" s="75">
        <f>'2010'!Q360</f>
        <v>0</v>
      </c>
      <c r="U361" s="75">
        <f>'2011'!Q360</f>
        <v>0</v>
      </c>
      <c r="V361" s="75">
        <f>'2012'!Q360</f>
        <v>0</v>
      </c>
      <c r="W361" s="75">
        <f>'2013'!Q360</f>
        <v>0</v>
      </c>
      <c r="X361" s="75">
        <f>'2014'!Q360</f>
        <v>0</v>
      </c>
      <c r="Y361" s="75">
        <f>'2015'!Q361</f>
        <v>0</v>
      </c>
      <c r="Z361" s="75">
        <f>'2016'!Q362</f>
        <v>0</v>
      </c>
      <c r="AA361" s="75">
        <f>'2017'!Q362</f>
        <v>0</v>
      </c>
      <c r="AB361" s="75">
        <f>'2018'!Q362</f>
        <v>0</v>
      </c>
      <c r="AC361" s="75">
        <f>'2019'!Q363</f>
        <v>0</v>
      </c>
      <c r="AD361" s="75">
        <f>'2020'!Q362</f>
        <v>0</v>
      </c>
      <c r="AE361" s="75">
        <f>'2021'!T362</f>
        <v>0</v>
      </c>
      <c r="AF361" s="75">
        <f>'2022'!T362</f>
        <v>0</v>
      </c>
      <c r="AG361" s="79">
        <f>'2023'!T362</f>
        <v>0</v>
      </c>
    </row>
    <row r="362" spans="1:33" x14ac:dyDescent="0.25">
      <c r="A362" s="24" t="s">
        <v>414</v>
      </c>
      <c r="B362" s="25" t="s">
        <v>57</v>
      </c>
      <c r="C362" s="75">
        <f>'1993'!J361</f>
        <v>0</v>
      </c>
      <c r="D362" s="75">
        <f>'1994'!J361</f>
        <v>0</v>
      </c>
      <c r="E362" s="75">
        <f>'1995'!J361</f>
        <v>0</v>
      </c>
      <c r="F362" s="77">
        <f>'1996'!J361</f>
        <v>0</v>
      </c>
      <c r="G362" s="77">
        <f>'1997'!J361</f>
        <v>0</v>
      </c>
      <c r="H362" s="75">
        <f>'1998'!J361</f>
        <v>0</v>
      </c>
      <c r="I362" s="75">
        <f>'1999'!J361</f>
        <v>0</v>
      </c>
      <c r="J362" s="75">
        <f>'2000'!J361</f>
        <v>0</v>
      </c>
      <c r="K362" s="78">
        <f>'2001'!J361</f>
        <v>0</v>
      </c>
      <c r="L362" s="78">
        <f>'2002'!J361</f>
        <v>0</v>
      </c>
      <c r="M362" s="78">
        <f>'2003'!J361</f>
        <v>0</v>
      </c>
      <c r="N362" s="78">
        <f>'2004'!J361</f>
        <v>875173</v>
      </c>
      <c r="O362" s="78">
        <f>'2005'!J361</f>
        <v>926126</v>
      </c>
      <c r="P362" s="78">
        <f>'2006'!J361</f>
        <v>0</v>
      </c>
      <c r="Q362" s="78">
        <f>'2007'!J361</f>
        <v>0</v>
      </c>
      <c r="R362" s="78">
        <f>'2008'!J361</f>
        <v>0</v>
      </c>
      <c r="S362" s="75">
        <f>'2009'!Q361</f>
        <v>409754</v>
      </c>
      <c r="T362" s="75">
        <f>'2010'!Q361</f>
        <v>255054</v>
      </c>
      <c r="U362" s="75">
        <f>'2011'!Q361</f>
        <v>0</v>
      </c>
      <c r="V362" s="75">
        <f>'2012'!Q361</f>
        <v>0</v>
      </c>
      <c r="W362" s="75">
        <f>'2013'!Q361</f>
        <v>0</v>
      </c>
      <c r="X362" s="75">
        <f>'2014'!Q361</f>
        <v>0</v>
      </c>
      <c r="Y362" s="75">
        <f>'2015'!Q362</f>
        <v>500</v>
      </c>
      <c r="Z362" s="75">
        <f>'2016'!Q363</f>
        <v>1000</v>
      </c>
      <c r="AA362" s="75">
        <f>'2017'!Q363</f>
        <v>47500</v>
      </c>
      <c r="AB362" s="75">
        <f>'2018'!Q363</f>
        <v>534644</v>
      </c>
      <c r="AC362" s="75">
        <f>'2019'!Q364</f>
        <v>803511</v>
      </c>
      <c r="AD362" s="75">
        <f>'2020'!Q363</f>
        <v>1158152</v>
      </c>
      <c r="AE362" s="75">
        <f>'2021'!T363</f>
        <v>1314172</v>
      </c>
      <c r="AF362" s="75">
        <f>'2022'!T363</f>
        <v>1226136</v>
      </c>
      <c r="AG362" s="79">
        <f>'2023'!T363</f>
        <v>2913603</v>
      </c>
    </row>
    <row r="363" spans="1:33" x14ac:dyDescent="0.25">
      <c r="A363" s="24" t="s">
        <v>415</v>
      </c>
      <c r="B363" s="25" t="s">
        <v>7</v>
      </c>
      <c r="C363" s="75">
        <f>'1993'!J362</f>
        <v>331727</v>
      </c>
      <c r="D363" s="75">
        <f>'1994'!J362</f>
        <v>355212</v>
      </c>
      <c r="E363" s="75">
        <f>'1995'!J362</f>
        <v>490850</v>
      </c>
      <c r="F363" s="77">
        <f>'1996'!J362</f>
        <v>402642</v>
      </c>
      <c r="G363" s="75">
        <f>'1997'!J362</f>
        <v>361733</v>
      </c>
      <c r="H363" s="75">
        <f>'1998'!J362</f>
        <v>42264</v>
      </c>
      <c r="I363" s="75">
        <f>'1999'!J362</f>
        <v>0</v>
      </c>
      <c r="J363" s="75">
        <f>'2000'!J362</f>
        <v>144422</v>
      </c>
      <c r="K363" s="78">
        <f>'2001'!J362</f>
        <v>2836384</v>
      </c>
      <c r="L363" s="78">
        <f>'2002'!J362</f>
        <v>3167426</v>
      </c>
      <c r="M363" s="78">
        <f>'2003'!J362</f>
        <v>5034916</v>
      </c>
      <c r="N363" s="78">
        <f>'2004'!J362</f>
        <v>7474204</v>
      </c>
      <c r="O363" s="78">
        <f>'2005'!J362</f>
        <v>10669746</v>
      </c>
      <c r="P363" s="78">
        <f>'2006'!J362</f>
        <v>21689828</v>
      </c>
      <c r="Q363" s="78">
        <f>'2007'!J362</f>
        <v>14149800</v>
      </c>
      <c r="R363" s="78">
        <f>'2008'!J362</f>
        <v>6433355</v>
      </c>
      <c r="S363" s="75">
        <f>'2009'!Q362</f>
        <v>1114109</v>
      </c>
      <c r="T363" s="75">
        <f>'2010'!Q362</f>
        <v>1409123</v>
      </c>
      <c r="U363" s="75">
        <f>'2011'!Q362</f>
        <v>802624</v>
      </c>
      <c r="V363" s="75">
        <f>'2012'!Q362</f>
        <v>289792</v>
      </c>
      <c r="W363" s="75">
        <f>'2013'!Q362</f>
        <v>544655</v>
      </c>
      <c r="X363" s="75">
        <f>'2014'!Q362</f>
        <v>1416402</v>
      </c>
      <c r="Y363" s="75">
        <f>'2015'!Q363</f>
        <v>3121311</v>
      </c>
      <c r="Z363" s="75">
        <f>'2016'!Q364</f>
        <v>8926734</v>
      </c>
      <c r="AA363" s="75">
        <f>'2017'!Q364</f>
        <v>6561087</v>
      </c>
      <c r="AB363" s="75">
        <f>'2018'!Q364</f>
        <v>9834525</v>
      </c>
      <c r="AC363" s="75">
        <f>'2019'!Q365</f>
        <v>8664510</v>
      </c>
      <c r="AD363" s="75">
        <f>'2020'!Q364</f>
        <v>11249975</v>
      </c>
      <c r="AE363" s="75">
        <f>'2021'!T364</f>
        <v>11907038</v>
      </c>
      <c r="AF363" s="75">
        <f>'2022'!T364</f>
        <v>11411512</v>
      </c>
      <c r="AG363" s="79">
        <f>'2023'!T364</f>
        <v>16617898</v>
      </c>
    </row>
    <row r="364" spans="1:33" x14ac:dyDescent="0.25">
      <c r="A364" s="24" t="s">
        <v>7</v>
      </c>
      <c r="B364" s="25" t="s">
        <v>7</v>
      </c>
      <c r="C364" s="75">
        <f>'1993'!J363</f>
        <v>0</v>
      </c>
      <c r="D364" s="75">
        <f>'1994'!J363</f>
        <v>0</v>
      </c>
      <c r="E364" s="75">
        <f>'1995'!J363</f>
        <v>0</v>
      </c>
      <c r="F364" s="77">
        <f>'1996'!J363</f>
        <v>0</v>
      </c>
      <c r="G364" s="77">
        <f>'1997'!J363</f>
        <v>0</v>
      </c>
      <c r="H364" s="75">
        <f>'1998'!J363</f>
        <v>0</v>
      </c>
      <c r="I364" s="75">
        <f>'1999'!J363</f>
        <v>2400401</v>
      </c>
      <c r="J364" s="75">
        <f>'2000'!J363</f>
        <v>0</v>
      </c>
      <c r="K364" s="78">
        <f>'2001'!J363</f>
        <v>599061</v>
      </c>
      <c r="L364" s="78">
        <f>'2002'!J363</f>
        <v>186242</v>
      </c>
      <c r="M364" s="78">
        <f>'2003'!J363</f>
        <v>361531</v>
      </c>
      <c r="N364" s="78">
        <f>'2004'!J363</f>
        <v>190476</v>
      </c>
      <c r="O364" s="78">
        <f>'2005'!J363</f>
        <v>52573</v>
      </c>
      <c r="P364" s="78">
        <f>'2006'!J363</f>
        <v>22926</v>
      </c>
      <c r="Q364" s="78">
        <f>'2007'!J363</f>
        <v>776346</v>
      </c>
      <c r="R364" s="78">
        <f>'2008'!J363</f>
        <v>6667</v>
      </c>
      <c r="S364" s="75">
        <f>'2009'!Q363</f>
        <v>0</v>
      </c>
      <c r="T364" s="75">
        <f>'2010'!Q363</f>
        <v>0</v>
      </c>
      <c r="U364" s="75">
        <f>'2011'!Q363</f>
        <v>185000</v>
      </c>
      <c r="V364" s="75">
        <f>'2012'!Q363</f>
        <v>188071</v>
      </c>
      <c r="W364" s="75">
        <f>'2013'!Q363</f>
        <v>411647</v>
      </c>
      <c r="X364" s="75">
        <f>'2014'!Q363</f>
        <v>317151</v>
      </c>
      <c r="Y364" s="75">
        <f>'2015'!Q364</f>
        <v>3644149</v>
      </c>
      <c r="Z364" s="75">
        <f>'2016'!Q365</f>
        <v>3434521</v>
      </c>
      <c r="AA364" s="75">
        <f>'2017'!Q365</f>
        <v>1392390</v>
      </c>
      <c r="AB364" s="75">
        <f>'2018'!Q365</f>
        <v>6466245</v>
      </c>
      <c r="AC364" s="75">
        <f>'2019'!Q366</f>
        <v>425239</v>
      </c>
      <c r="AD364" s="75">
        <f>'2020'!Q365</f>
        <v>946467</v>
      </c>
      <c r="AE364" s="75">
        <f>'2021'!T365</f>
        <v>2291640</v>
      </c>
      <c r="AF364" s="75">
        <f>'2022'!T365</f>
        <v>805032</v>
      </c>
      <c r="AG364" s="79">
        <f>'2023'!T365</f>
        <v>1946351</v>
      </c>
    </row>
    <row r="365" spans="1:33" x14ac:dyDescent="0.25">
      <c r="A365" s="24" t="s">
        <v>416</v>
      </c>
      <c r="B365" s="25" t="s">
        <v>7</v>
      </c>
      <c r="C365" s="75">
        <f>'1993'!J364</f>
        <v>0</v>
      </c>
      <c r="D365" s="75">
        <f>'1994'!J364</f>
        <v>0</v>
      </c>
      <c r="E365" s="75">
        <f>'1995'!J364</f>
        <v>0</v>
      </c>
      <c r="F365" s="77">
        <f>'1996'!J364</f>
        <v>0</v>
      </c>
      <c r="G365" s="77">
        <f>'1997'!J364</f>
        <v>0</v>
      </c>
      <c r="H365" s="75">
        <f>'1998'!J364</f>
        <v>0</v>
      </c>
      <c r="I365" s="75">
        <f>'1999'!J364</f>
        <v>0</v>
      </c>
      <c r="J365" s="75">
        <f>'2000'!J364</f>
        <v>0</v>
      </c>
      <c r="K365" s="78">
        <f>'2001'!J364</f>
        <v>0</v>
      </c>
      <c r="L365" s="78">
        <f>'2002'!J364</f>
        <v>0</v>
      </c>
      <c r="M365" s="78">
        <f>'2003'!J364</f>
        <v>0</v>
      </c>
      <c r="N365" s="78">
        <f>'2004'!J364</f>
        <v>0</v>
      </c>
      <c r="O365" s="78">
        <f>'2005'!J364</f>
        <v>0</v>
      </c>
      <c r="P365" s="78">
        <f>'2006'!J364</f>
        <v>0</v>
      </c>
      <c r="Q365" s="78">
        <f>'2007'!J364</f>
        <v>0</v>
      </c>
      <c r="R365" s="78">
        <f>'2008'!J364</f>
        <v>0</v>
      </c>
      <c r="S365" s="75">
        <f>'2009'!Q364</f>
        <v>0</v>
      </c>
      <c r="T365" s="75">
        <f>'2010'!Q364</f>
        <v>0</v>
      </c>
      <c r="U365" s="75">
        <f>'2011'!Q364</f>
        <v>0</v>
      </c>
      <c r="V365" s="75">
        <f>'2012'!Q364</f>
        <v>0</v>
      </c>
      <c r="W365" s="75">
        <f>'2013'!Q364</f>
        <v>0</v>
      </c>
      <c r="X365" s="75">
        <f>'2014'!Q364</f>
        <v>0</v>
      </c>
      <c r="Y365" s="75">
        <f>'2015'!Q365</f>
        <v>0</v>
      </c>
      <c r="Z365" s="75">
        <f>'2016'!Q366</f>
        <v>0</v>
      </c>
      <c r="AA365" s="75">
        <f>'2017'!Q366</f>
        <v>0</v>
      </c>
      <c r="AB365" s="75">
        <f>'2018'!Q366</f>
        <v>74531</v>
      </c>
      <c r="AC365" s="75">
        <f>'2019'!Q367</f>
        <v>322951</v>
      </c>
      <c r="AD365" s="75">
        <f>'2020'!Q366</f>
        <v>283993</v>
      </c>
      <c r="AE365" s="75">
        <f>'2021'!T366</f>
        <v>1097937</v>
      </c>
      <c r="AF365" s="75">
        <f>'2022'!T366</f>
        <v>3227384</v>
      </c>
      <c r="AG365" s="79">
        <f>'2023'!T366</f>
        <v>865266</v>
      </c>
    </row>
    <row r="366" spans="1:33" x14ac:dyDescent="0.25">
      <c r="A366" s="24" t="s">
        <v>417</v>
      </c>
      <c r="B366" s="25" t="s">
        <v>5</v>
      </c>
      <c r="C366" s="75">
        <f>'1993'!J365</f>
        <v>690870</v>
      </c>
      <c r="D366" s="75">
        <f>'1994'!J365</f>
        <v>1088195</v>
      </c>
      <c r="E366" s="75">
        <f>'1995'!J365</f>
        <v>1319285</v>
      </c>
      <c r="F366" s="77">
        <f>'1996'!J365</f>
        <v>1457995</v>
      </c>
      <c r="G366" s="77">
        <f>'1997'!J365</f>
        <v>903460</v>
      </c>
      <c r="H366" s="75">
        <f>'1998'!J365</f>
        <v>1617561</v>
      </c>
      <c r="I366" s="75">
        <f>'1999'!J365</f>
        <v>0</v>
      </c>
      <c r="J366" s="75">
        <f>'2000'!J365</f>
        <v>292366</v>
      </c>
      <c r="K366" s="78">
        <f>'2001'!J365</f>
        <v>560695</v>
      </c>
      <c r="L366" s="78">
        <f>'2002'!J365</f>
        <v>1049280</v>
      </c>
      <c r="M366" s="78">
        <f>'2003'!J365</f>
        <v>428739</v>
      </c>
      <c r="N366" s="78">
        <f>'2004'!J365</f>
        <v>406234</v>
      </c>
      <c r="O366" s="78">
        <f>'2005'!J365</f>
        <v>586151</v>
      </c>
      <c r="P366" s="78">
        <f>'2006'!J365</f>
        <v>521194</v>
      </c>
      <c r="Q366" s="78">
        <f>'2007'!J365</f>
        <v>254984</v>
      </c>
      <c r="R366" s="78">
        <f>'2008'!J365</f>
        <v>168964</v>
      </c>
      <c r="S366" s="75">
        <f>'2009'!Q365</f>
        <v>123092</v>
      </c>
      <c r="T366" s="75">
        <f>'2010'!Q365</f>
        <v>258617</v>
      </c>
      <c r="U366" s="75">
        <f>'2011'!Q365</f>
        <v>155629</v>
      </c>
      <c r="V366" s="75">
        <f>'2012'!Q365</f>
        <v>461281</v>
      </c>
      <c r="W366" s="75">
        <f>'2013'!Q365</f>
        <v>206975</v>
      </c>
      <c r="X366" s="75">
        <f>'2014'!Q365</f>
        <v>496777</v>
      </c>
      <c r="Y366" s="75">
        <f>'2015'!Q366</f>
        <v>309698</v>
      </c>
      <c r="Z366" s="75">
        <f>'2016'!Q367</f>
        <v>558854</v>
      </c>
      <c r="AA366" s="75">
        <f>'2017'!Q367</f>
        <v>310339</v>
      </c>
      <c r="AB366" s="75">
        <f>'2018'!Q367</f>
        <v>178918</v>
      </c>
      <c r="AC366" s="75">
        <f>'2019'!Q368</f>
        <v>402248</v>
      </c>
      <c r="AD366" s="75">
        <f>'2020'!Q367</f>
        <v>419992</v>
      </c>
      <c r="AE366" s="75">
        <f>'2021'!T367</f>
        <v>128117</v>
      </c>
      <c r="AF366" s="75">
        <f>'2022'!T367</f>
        <v>152059</v>
      </c>
      <c r="AG366" s="79">
        <f>'2023'!T367</f>
        <v>690686</v>
      </c>
    </row>
    <row r="367" spans="1:33" x14ac:dyDescent="0.25">
      <c r="A367" s="24" t="s">
        <v>418</v>
      </c>
      <c r="B367" s="25" t="s">
        <v>5</v>
      </c>
      <c r="C367" s="75">
        <f>'1993'!J366</f>
        <v>28519</v>
      </c>
      <c r="D367" s="75">
        <f>'1994'!J366</f>
        <v>108461</v>
      </c>
      <c r="E367" s="75">
        <f>'1995'!J366</f>
        <v>27289</v>
      </c>
      <c r="F367" s="77">
        <f>'1996'!J366</f>
        <v>31172</v>
      </c>
      <c r="G367" s="77">
        <f>'1997'!J366</f>
        <v>6553</v>
      </c>
      <c r="H367" s="75">
        <f>'1998'!J366</f>
        <v>31215</v>
      </c>
      <c r="I367" s="75">
        <f>'1999'!J366</f>
        <v>0</v>
      </c>
      <c r="J367" s="75">
        <f>'2000'!J366</f>
        <v>207313</v>
      </c>
      <c r="K367" s="78">
        <f>'2001'!J366</f>
        <v>131856</v>
      </c>
      <c r="L367" s="78">
        <f>'2002'!J366</f>
        <v>63114</v>
      </c>
      <c r="M367" s="78">
        <f>'2003'!J366</f>
        <v>123370</v>
      </c>
      <c r="N367" s="78">
        <f>'2004'!J366</f>
        <v>101236</v>
      </c>
      <c r="O367" s="78">
        <f>'2005'!J366</f>
        <v>67294</v>
      </c>
      <c r="P367" s="78">
        <f>'2006'!J366</f>
        <v>269926</v>
      </c>
      <c r="Q367" s="78">
        <f>'2007'!J366</f>
        <v>249021</v>
      </c>
      <c r="R367" s="78">
        <f>'2008'!J366</f>
        <v>121610</v>
      </c>
      <c r="S367" s="75">
        <f>'2009'!Q366</f>
        <v>0</v>
      </c>
      <c r="T367" s="75">
        <f>'2010'!Q366</f>
        <v>78411</v>
      </c>
      <c r="U367" s="75">
        <f>'2011'!Q366</f>
        <v>53307</v>
      </c>
      <c r="V367" s="75">
        <f>'2012'!Q366</f>
        <v>17392</v>
      </c>
      <c r="W367" s="75">
        <f>'2013'!Q366</f>
        <v>80617</v>
      </c>
      <c r="X367" s="75">
        <f>'2014'!Q366</f>
        <v>106288</v>
      </c>
      <c r="Y367" s="75">
        <f>'2015'!Q367</f>
        <v>43187</v>
      </c>
      <c r="Z367" s="75">
        <f>'2016'!Q368</f>
        <v>556043</v>
      </c>
      <c r="AA367" s="75">
        <f>'2017'!Q368</f>
        <v>226087</v>
      </c>
      <c r="AB367" s="75">
        <f>'2018'!Q368</f>
        <v>26008</v>
      </c>
      <c r="AC367" s="75">
        <f>'2019'!Q369</f>
        <v>544010</v>
      </c>
      <c r="AD367" s="75">
        <f>'2020'!Q368</f>
        <v>207850</v>
      </c>
      <c r="AE367" s="75">
        <f>'2021'!T368</f>
        <v>318631</v>
      </c>
      <c r="AF367" s="75">
        <f>'2022'!T368</f>
        <v>268343</v>
      </c>
      <c r="AG367" s="79">
        <f>'2023'!T368</f>
        <v>456327</v>
      </c>
    </row>
    <row r="368" spans="1:33" x14ac:dyDescent="0.25">
      <c r="A368" s="24" t="s">
        <v>419</v>
      </c>
      <c r="B368" s="25" t="s">
        <v>5</v>
      </c>
      <c r="C368" s="75">
        <f>'1993'!J367</f>
        <v>103609</v>
      </c>
      <c r="D368" s="75">
        <f>'1994'!J367</f>
        <v>129678</v>
      </c>
      <c r="E368" s="75">
        <f>'1995'!J367</f>
        <v>67499</v>
      </c>
      <c r="F368" s="77">
        <f>'1996'!J367</f>
        <v>232213</v>
      </c>
      <c r="G368" s="77">
        <f>'1997'!J367</f>
        <v>417808</v>
      </c>
      <c r="H368" s="75">
        <f>'1998'!J367</f>
        <v>251762</v>
      </c>
      <c r="I368" s="75">
        <f>'1999'!J367</f>
        <v>0</v>
      </c>
      <c r="J368" s="75">
        <f>'2000'!J367</f>
        <v>232077</v>
      </c>
      <c r="K368" s="78">
        <f>'2001'!J367</f>
        <v>713654</v>
      </c>
      <c r="L368" s="78">
        <f>'2002'!J367</f>
        <v>267955</v>
      </c>
      <c r="M368" s="78">
        <f>'2003'!J367</f>
        <v>417437</v>
      </c>
      <c r="N368" s="78">
        <f>'2004'!J367</f>
        <v>182582</v>
      </c>
      <c r="O368" s="78">
        <f>'2005'!J367</f>
        <v>1277050</v>
      </c>
      <c r="P368" s="78">
        <f>'2006'!J367</f>
        <v>556967</v>
      </c>
      <c r="Q368" s="78">
        <f>'2007'!J367</f>
        <v>296297</v>
      </c>
      <c r="R368" s="78">
        <f>'2008'!J367</f>
        <v>239138</v>
      </c>
      <c r="S368" s="75">
        <f>'2009'!Q367</f>
        <v>59139</v>
      </c>
      <c r="T368" s="75">
        <f>'2010'!Q367</f>
        <v>31747</v>
      </c>
      <c r="U368" s="75">
        <f>'2011'!Q367</f>
        <v>92566</v>
      </c>
      <c r="V368" s="75">
        <f>'2012'!Q367</f>
        <v>249450</v>
      </c>
      <c r="W368" s="75">
        <f>'2013'!Q367</f>
        <v>549510</v>
      </c>
      <c r="X368" s="75">
        <f>'2014'!Q367</f>
        <v>81180</v>
      </c>
      <c r="Y368" s="75">
        <f>'2015'!Q368</f>
        <v>134449</v>
      </c>
      <c r="Z368" s="75">
        <f>'2016'!Q369</f>
        <v>209189</v>
      </c>
      <c r="AA368" s="75">
        <f>'2017'!Q369</f>
        <v>978988</v>
      </c>
      <c r="AB368" s="75">
        <f>'2018'!Q369</f>
        <v>235777</v>
      </c>
      <c r="AC368" s="75">
        <f>'2019'!Q370</f>
        <v>381008</v>
      </c>
      <c r="AD368" s="75">
        <f>'2020'!Q369</f>
        <v>559351</v>
      </c>
      <c r="AE368" s="75">
        <f>'2021'!T369</f>
        <v>221667</v>
      </c>
      <c r="AF368" s="75">
        <f>'2022'!T369</f>
        <v>351117</v>
      </c>
      <c r="AG368" s="79">
        <f>'2023'!T369</f>
        <v>169589</v>
      </c>
    </row>
    <row r="369" spans="1:33" x14ac:dyDescent="0.25">
      <c r="A369" s="24" t="s">
        <v>420</v>
      </c>
      <c r="B369" s="25" t="s">
        <v>5</v>
      </c>
      <c r="C369" s="75">
        <f>'1993'!J368</f>
        <v>0</v>
      </c>
      <c r="D369" s="75">
        <f>'1994'!J368</f>
        <v>306097</v>
      </c>
      <c r="E369" s="75">
        <f>'1995'!J368</f>
        <v>201574</v>
      </c>
      <c r="F369" s="77">
        <f>'1996'!J368</f>
        <v>8756</v>
      </c>
      <c r="G369" s="77">
        <f>'1997'!J368</f>
        <v>5216</v>
      </c>
      <c r="H369" s="75">
        <f>'1998'!J368</f>
        <v>0</v>
      </c>
      <c r="I369" s="75">
        <f>'1999'!J368</f>
        <v>62636</v>
      </c>
      <c r="J369" s="75">
        <f>'2000'!J368</f>
        <v>0</v>
      </c>
      <c r="K369" s="78">
        <f>'2001'!J368</f>
        <v>0</v>
      </c>
      <c r="L369" s="78">
        <f>'2002'!J368</f>
        <v>0</v>
      </c>
      <c r="M369" s="78">
        <f>'2003'!J368</f>
        <v>0</v>
      </c>
      <c r="N369" s="78">
        <f>'2004'!J368</f>
        <v>0</v>
      </c>
      <c r="O369" s="78">
        <f>'2005'!J368</f>
        <v>463489</v>
      </c>
      <c r="P369" s="78">
        <f>'2006'!J368</f>
        <v>414020</v>
      </c>
      <c r="Q369" s="78">
        <f>'2007'!J368</f>
        <v>244194</v>
      </c>
      <c r="R369" s="78">
        <f>'2008'!J368</f>
        <v>133103</v>
      </c>
      <c r="S369" s="75">
        <f>'2009'!Q368</f>
        <v>62809</v>
      </c>
      <c r="T369" s="75">
        <f>'2010'!Q368</f>
        <v>3729</v>
      </c>
      <c r="U369" s="75">
        <f>'2011'!Q368</f>
        <v>185945</v>
      </c>
      <c r="V369" s="75">
        <f>'2012'!Q368</f>
        <v>75398</v>
      </c>
      <c r="W369" s="75">
        <f>'2013'!Q368</f>
        <v>177424</v>
      </c>
      <c r="X369" s="75">
        <f>'2014'!Q368</f>
        <v>285246</v>
      </c>
      <c r="Y369" s="75">
        <f>'2015'!Q369</f>
        <v>661940</v>
      </c>
      <c r="Z369" s="75">
        <f>'2016'!Q370</f>
        <v>238702</v>
      </c>
      <c r="AA369" s="75">
        <f>'2017'!Q370</f>
        <v>404471</v>
      </c>
      <c r="AB369" s="75">
        <f>'2018'!Q370</f>
        <v>563416</v>
      </c>
      <c r="AC369" s="75">
        <f>'2019'!Q371</f>
        <v>309702</v>
      </c>
      <c r="AD369" s="75">
        <f>'2020'!Q370</f>
        <v>81132</v>
      </c>
      <c r="AE369" s="75">
        <f>'2021'!T370</f>
        <v>805035</v>
      </c>
      <c r="AF369" s="75">
        <f>'2022'!T370</f>
        <v>28756</v>
      </c>
      <c r="AG369" s="79">
        <f>'2023'!T370</f>
        <v>180866</v>
      </c>
    </row>
    <row r="370" spans="1:33" x14ac:dyDescent="0.25">
      <c r="A370" s="24" t="s">
        <v>421</v>
      </c>
      <c r="B370" s="25" t="s">
        <v>5</v>
      </c>
      <c r="C370" s="75">
        <f>'1993'!J369</f>
        <v>945861</v>
      </c>
      <c r="D370" s="75">
        <f>'1994'!J369</f>
        <v>948569</v>
      </c>
      <c r="E370" s="75">
        <f>'1995'!J369</f>
        <v>1047852</v>
      </c>
      <c r="F370" s="77">
        <f>'1996'!J369</f>
        <v>943349</v>
      </c>
      <c r="G370" s="77">
        <f>'1997'!J369</f>
        <v>1352307</v>
      </c>
      <c r="H370" s="75">
        <f>'1998'!J369</f>
        <v>943181</v>
      </c>
      <c r="I370" s="75">
        <f>'1999'!J369</f>
        <v>0</v>
      </c>
      <c r="J370" s="75">
        <f>'2000'!J369</f>
        <v>2344612</v>
      </c>
      <c r="K370" s="78">
        <f>'2001'!J369</f>
        <v>683054</v>
      </c>
      <c r="L370" s="78">
        <f>'2002'!J369</f>
        <v>781484</v>
      </c>
      <c r="M370" s="78">
        <f>'2003'!J369</f>
        <v>1046292</v>
      </c>
      <c r="N370" s="78">
        <f>'2004'!J369</f>
        <v>1321749</v>
      </c>
      <c r="O370" s="78">
        <f>'2005'!J369</f>
        <v>1368542</v>
      </c>
      <c r="P370" s="78">
        <f>'2006'!J369</f>
        <v>924423</v>
      </c>
      <c r="Q370" s="78">
        <f>'2007'!J369</f>
        <v>1477875</v>
      </c>
      <c r="R370" s="78">
        <f>'2008'!J369</f>
        <v>0</v>
      </c>
      <c r="S370" s="75">
        <f>'2009'!Q369</f>
        <v>474144</v>
      </c>
      <c r="T370" s="75">
        <f>'2010'!Q369</f>
        <v>723776</v>
      </c>
      <c r="U370" s="75">
        <f>'2011'!Q369</f>
        <v>746786</v>
      </c>
      <c r="V370" s="75">
        <f>'2012'!Q369</f>
        <v>804007</v>
      </c>
      <c r="W370" s="75">
        <f>'2013'!Q369</f>
        <v>751397</v>
      </c>
      <c r="X370" s="75">
        <f>'2014'!Q369</f>
        <v>76544</v>
      </c>
      <c r="Y370" s="75">
        <f>'2015'!Q370</f>
        <v>385088</v>
      </c>
      <c r="Z370" s="75">
        <f>'2016'!Q371</f>
        <v>792289</v>
      </c>
      <c r="AA370" s="75">
        <f>'2017'!Q371</f>
        <v>946985</v>
      </c>
      <c r="AB370" s="75">
        <f>'2018'!Q371</f>
        <v>692406</v>
      </c>
      <c r="AC370" s="75">
        <f>'2019'!Q372</f>
        <v>509244</v>
      </c>
      <c r="AD370" s="75">
        <f>'2020'!Q371</f>
        <v>237415</v>
      </c>
      <c r="AE370" s="75">
        <f>'2021'!T371</f>
        <v>180551</v>
      </c>
      <c r="AF370" s="75">
        <f>'2022'!T371</f>
        <v>3130520.28</v>
      </c>
      <c r="AG370" s="79">
        <f>'2023'!T371</f>
        <v>254362</v>
      </c>
    </row>
    <row r="371" spans="1:33" x14ac:dyDescent="0.25">
      <c r="A371" s="24" t="s">
        <v>422</v>
      </c>
      <c r="B371" s="25" t="s">
        <v>5</v>
      </c>
      <c r="C371" s="75">
        <f>'1993'!J370</f>
        <v>17654</v>
      </c>
      <c r="D371" s="75">
        <f>'1994'!J370</f>
        <v>311379</v>
      </c>
      <c r="E371" s="75">
        <f>'1995'!J370</f>
        <v>255651</v>
      </c>
      <c r="F371" s="77">
        <f>'1996'!J370</f>
        <v>84642</v>
      </c>
      <c r="G371" s="77">
        <f>'1997'!J370</f>
        <v>155256</v>
      </c>
      <c r="H371" s="75">
        <f>'1998'!J370</f>
        <v>101150</v>
      </c>
      <c r="I371" s="75">
        <f>'1999'!J370</f>
        <v>0</v>
      </c>
      <c r="J371" s="75">
        <f>'2000'!J370</f>
        <v>607209</v>
      </c>
      <c r="K371" s="78">
        <f>'2001'!J370</f>
        <v>4535394</v>
      </c>
      <c r="L371" s="78">
        <f>'2002'!J370</f>
        <v>1830857</v>
      </c>
      <c r="M371" s="78">
        <f>'2003'!J370</f>
        <v>1734770</v>
      </c>
      <c r="N371" s="78">
        <f>'2004'!J370</f>
        <v>4000821</v>
      </c>
      <c r="O371" s="78">
        <f>'2005'!J370</f>
        <v>2777607</v>
      </c>
      <c r="P371" s="78">
        <f>'2006'!J370</f>
        <v>4981573</v>
      </c>
      <c r="Q371" s="78">
        <f>'2007'!J370</f>
        <v>791718</v>
      </c>
      <c r="R371" s="78">
        <f>'2008'!J370</f>
        <v>2350028</v>
      </c>
      <c r="S371" s="75">
        <f>'2009'!Q370</f>
        <v>1359200</v>
      </c>
      <c r="T371" s="75">
        <f>'2010'!Q370</f>
        <v>984081</v>
      </c>
      <c r="U371" s="75">
        <f>'2011'!Q370</f>
        <v>1492016</v>
      </c>
      <c r="V371" s="75">
        <f>'2012'!Q370</f>
        <v>2157772</v>
      </c>
      <c r="W371" s="75">
        <f>'2013'!Q370</f>
        <v>3987508</v>
      </c>
      <c r="X371" s="75">
        <f>'2014'!Q370</f>
        <v>737776</v>
      </c>
      <c r="Y371" s="75">
        <f>'2015'!Q371</f>
        <v>823699</v>
      </c>
      <c r="Z371" s="75">
        <f>'2016'!Q372</f>
        <v>1060958</v>
      </c>
      <c r="AA371" s="75">
        <f>'2017'!Q372</f>
        <v>1751095</v>
      </c>
      <c r="AB371" s="75">
        <f>'2018'!Q372</f>
        <v>4631821</v>
      </c>
      <c r="AC371" s="75">
        <f>'2019'!Q373</f>
        <v>3062898</v>
      </c>
      <c r="AD371" s="75">
        <f>'2020'!Q372</f>
        <v>3033252</v>
      </c>
      <c r="AE371" s="75">
        <f>'2021'!T372</f>
        <v>7381294</v>
      </c>
      <c r="AF371" s="75">
        <f>'2022'!T372</f>
        <v>6530704</v>
      </c>
      <c r="AG371" s="79">
        <f>'2023'!T372</f>
        <v>4292495</v>
      </c>
    </row>
    <row r="372" spans="1:33" x14ac:dyDescent="0.25">
      <c r="A372" s="24" t="s">
        <v>423</v>
      </c>
      <c r="B372" s="25" t="s">
        <v>5</v>
      </c>
      <c r="C372" s="75">
        <f>'1993'!J371</f>
        <v>492475</v>
      </c>
      <c r="D372" s="75">
        <f>'1994'!J371</f>
        <v>669799</v>
      </c>
      <c r="E372" s="75">
        <f>'1995'!J371</f>
        <v>361334</v>
      </c>
      <c r="F372" s="77">
        <f>'1996'!J371</f>
        <v>362331</v>
      </c>
      <c r="G372" s="77">
        <f>'1997'!J371</f>
        <v>408856</v>
      </c>
      <c r="H372" s="75">
        <f>'1998'!J371</f>
        <v>278290</v>
      </c>
      <c r="I372" s="75">
        <f>'1999'!J371</f>
        <v>946206</v>
      </c>
      <c r="J372" s="75">
        <f>'2000'!J371</f>
        <v>349930</v>
      </c>
      <c r="K372" s="78">
        <f>'2001'!J371</f>
        <v>210128</v>
      </c>
      <c r="L372" s="78">
        <f>'2002'!J371</f>
        <v>279271</v>
      </c>
      <c r="M372" s="78">
        <f>'2003'!J371</f>
        <v>490220</v>
      </c>
      <c r="N372" s="78">
        <f>'2004'!J371</f>
        <v>752712</v>
      </c>
      <c r="O372" s="78">
        <f>'2005'!J371</f>
        <v>419974</v>
      </c>
      <c r="P372" s="78">
        <f>'2006'!J371</f>
        <v>1999553</v>
      </c>
      <c r="Q372" s="78">
        <f>'2007'!J371</f>
        <v>866435</v>
      </c>
      <c r="R372" s="78">
        <f>'2008'!J371</f>
        <v>225481</v>
      </c>
      <c r="S372" s="75">
        <f>'2009'!Q371</f>
        <v>0</v>
      </c>
      <c r="T372" s="75">
        <f>'2010'!Q371</f>
        <v>80851</v>
      </c>
      <c r="U372" s="75">
        <f>'2011'!Q371</f>
        <v>48848</v>
      </c>
      <c r="V372" s="75">
        <f>'2012'!Q371</f>
        <v>752673</v>
      </c>
      <c r="W372" s="75">
        <f>'2013'!Q371</f>
        <v>1168615</v>
      </c>
      <c r="X372" s="75">
        <f>'2014'!Q371</f>
        <v>814081</v>
      </c>
      <c r="Y372" s="75">
        <f>'2015'!Q372</f>
        <v>3346189</v>
      </c>
      <c r="Z372" s="75">
        <f>'2016'!Q373</f>
        <v>1724646</v>
      </c>
      <c r="AA372" s="75">
        <f>'2017'!Q373</f>
        <v>3231087</v>
      </c>
      <c r="AB372" s="75">
        <f>'2018'!Q373</f>
        <v>254304</v>
      </c>
      <c r="AC372" s="75">
        <f>'2019'!Q374</f>
        <v>1866990</v>
      </c>
      <c r="AD372" s="75">
        <f>'2020'!Q373</f>
        <v>1232208</v>
      </c>
      <c r="AE372" s="75">
        <f>'2021'!T373</f>
        <v>543877</v>
      </c>
      <c r="AF372" s="75">
        <f>'2022'!T373</f>
        <v>877545</v>
      </c>
      <c r="AG372" s="79">
        <f>'2023'!T373</f>
        <v>193926</v>
      </c>
    </row>
    <row r="373" spans="1:33" x14ac:dyDescent="0.25">
      <c r="A373" s="24" t="s">
        <v>519</v>
      </c>
      <c r="B373" s="25" t="s">
        <v>518</v>
      </c>
      <c r="C373" s="75">
        <f>'1993'!J373</f>
        <v>0</v>
      </c>
      <c r="D373" s="75">
        <f>'1994'!J373</f>
        <v>0</v>
      </c>
      <c r="E373" s="75">
        <f>'1995'!J373</f>
        <v>0</v>
      </c>
      <c r="F373" s="77">
        <f>'1996'!J373</f>
        <v>0</v>
      </c>
      <c r="G373" s="77">
        <f>'1997'!J373</f>
        <v>0</v>
      </c>
      <c r="H373" s="75">
        <f>'1998'!J373</f>
        <v>0</v>
      </c>
      <c r="I373" s="75">
        <f>'1999'!J373</f>
        <v>535664</v>
      </c>
      <c r="J373" s="75">
        <f>'2000'!J373</f>
        <v>0</v>
      </c>
      <c r="K373" s="78">
        <f>'2001'!J373</f>
        <v>0</v>
      </c>
      <c r="L373" s="78">
        <f>'2002'!J373</f>
        <v>0</v>
      </c>
      <c r="M373" s="78">
        <f>'2003'!J373</f>
        <v>0</v>
      </c>
      <c r="N373" s="78">
        <f>'2004'!J373</f>
        <v>0</v>
      </c>
      <c r="O373" s="78">
        <f>'2005'!J373</f>
        <v>81045</v>
      </c>
      <c r="P373" s="78">
        <f>'2006'!J373</f>
        <v>0</v>
      </c>
      <c r="Q373" s="78">
        <f>'2007'!J373</f>
        <v>0</v>
      </c>
      <c r="R373" s="78">
        <f>'2008'!J373</f>
        <v>0</v>
      </c>
      <c r="S373" s="75">
        <f>'2009'!Q373</f>
        <v>0</v>
      </c>
      <c r="T373" s="75">
        <f>'2010'!Q373</f>
        <v>0</v>
      </c>
      <c r="U373" s="75">
        <f>'2011'!Q373</f>
        <v>0</v>
      </c>
      <c r="V373" s="75">
        <f>'2012'!Q373</f>
        <v>0</v>
      </c>
      <c r="W373" s="75">
        <f>'2013'!Q373</f>
        <v>0</v>
      </c>
      <c r="X373" s="75">
        <f>'2014'!Q373</f>
        <v>0</v>
      </c>
      <c r="Y373" s="75">
        <f>'2015'!Q374</f>
        <v>0</v>
      </c>
      <c r="Z373" s="75">
        <f>'2016'!Q375</f>
        <v>0</v>
      </c>
      <c r="AA373" s="75">
        <f>'2017'!Q375</f>
        <v>0</v>
      </c>
      <c r="AB373" s="75">
        <f>'2018'!Q375</f>
        <v>101704</v>
      </c>
      <c r="AC373" s="75">
        <f>'2019'!Q375</f>
        <v>0</v>
      </c>
      <c r="AD373" s="75">
        <f>'2020'!Q374</f>
        <v>0</v>
      </c>
      <c r="AE373" s="75">
        <f>'2021'!T374</f>
        <v>0</v>
      </c>
      <c r="AF373" s="75">
        <f>'2022'!T374</f>
        <v>0</v>
      </c>
      <c r="AG373" s="79">
        <f>'2023'!T374</f>
        <v>0</v>
      </c>
    </row>
    <row r="374" spans="1:33" x14ac:dyDescent="0.25">
      <c r="A374" s="24" t="s">
        <v>520</v>
      </c>
      <c r="B374" s="25" t="s">
        <v>518</v>
      </c>
      <c r="C374" s="75">
        <f>'1993'!J374</f>
        <v>0</v>
      </c>
      <c r="D374" s="75">
        <f>'1994'!J374</f>
        <v>0</v>
      </c>
      <c r="E374" s="75">
        <f>'1995'!J374</f>
        <v>0</v>
      </c>
      <c r="F374" s="77">
        <f>'1996'!J374</f>
        <v>0</v>
      </c>
      <c r="G374" s="77">
        <f>'1997'!J374</f>
        <v>0</v>
      </c>
      <c r="H374" s="75">
        <f>'1998'!J374</f>
        <v>0</v>
      </c>
      <c r="I374" s="75">
        <f>'1999'!J374</f>
        <v>0</v>
      </c>
      <c r="J374" s="75">
        <f>'2000'!J374</f>
        <v>0</v>
      </c>
      <c r="K374" s="78">
        <f>'2001'!J374</f>
        <v>0</v>
      </c>
      <c r="L374" s="78">
        <f>'2002'!J374</f>
        <v>0</v>
      </c>
      <c r="M374" s="78">
        <f>'2003'!J374</f>
        <v>0</v>
      </c>
      <c r="N374" s="78">
        <f>'2004'!J374</f>
        <v>0</v>
      </c>
      <c r="O374" s="78">
        <f>'2005'!J374</f>
        <v>0</v>
      </c>
      <c r="P374" s="78">
        <f>'2006'!J374</f>
        <v>0</v>
      </c>
      <c r="Q374" s="78">
        <f>'2007'!J374</f>
        <v>76039</v>
      </c>
      <c r="R374" s="78">
        <f>'2008'!J374</f>
        <v>36319</v>
      </c>
      <c r="S374" s="75">
        <f>'2009'!Q374</f>
        <v>46031</v>
      </c>
      <c r="T374" s="75">
        <f>'2010'!Q374</f>
        <v>29572</v>
      </c>
      <c r="U374" s="75">
        <f>'2011'!Q374</f>
        <v>0</v>
      </c>
      <c r="V374" s="75">
        <f>'2012'!Q374</f>
        <v>49099</v>
      </c>
      <c r="W374" s="75">
        <f>'2013'!Q374</f>
        <v>113050</v>
      </c>
      <c r="X374" s="75">
        <f>'2014'!Q374</f>
        <v>96935</v>
      </c>
      <c r="Y374" s="75">
        <f>'2015'!Q375</f>
        <v>101206</v>
      </c>
      <c r="Z374" s="75">
        <f>'2016'!Q376</f>
        <v>437800</v>
      </c>
      <c r="AA374" s="75">
        <f>'2017'!Q376</f>
        <v>59333</v>
      </c>
      <c r="AB374" s="75">
        <f>'2018'!Q376</f>
        <v>119143</v>
      </c>
      <c r="AC374" s="75">
        <f>'2019'!Q376</f>
        <v>174224</v>
      </c>
      <c r="AD374" s="75">
        <f>'2020'!Q375</f>
        <v>241947</v>
      </c>
      <c r="AE374" s="75">
        <f>'2021'!T375</f>
        <v>253426</v>
      </c>
      <c r="AF374" s="75">
        <f>'2022'!T375</f>
        <v>198298</v>
      </c>
      <c r="AG374" s="79">
        <f>'2023'!T375</f>
        <v>159681</v>
      </c>
    </row>
    <row r="375" spans="1:33" x14ac:dyDescent="0.25">
      <c r="A375" s="24" t="s">
        <v>478</v>
      </c>
      <c r="B375" s="25" t="s">
        <v>521</v>
      </c>
      <c r="C375" s="75">
        <f>'1993'!J375</f>
        <v>0</v>
      </c>
      <c r="D375" s="75">
        <f>'1994'!J375</f>
        <v>0</v>
      </c>
      <c r="E375" s="75">
        <f>'1995'!J375</f>
        <v>0</v>
      </c>
      <c r="F375" s="77">
        <f>'1996'!J375</f>
        <v>0</v>
      </c>
      <c r="G375" s="77">
        <f>'1997'!J375</f>
        <v>0</v>
      </c>
      <c r="H375" s="75">
        <f>'1998'!J375</f>
        <v>0</v>
      </c>
      <c r="I375" s="75">
        <f>'1999'!J375</f>
        <v>1352612</v>
      </c>
      <c r="J375" s="75">
        <f>'2000'!J375</f>
        <v>0</v>
      </c>
      <c r="K375" s="78">
        <f>'2001'!J375</f>
        <v>0</v>
      </c>
      <c r="L375" s="78">
        <f>'2002'!J375</f>
        <v>0</v>
      </c>
      <c r="M375" s="78">
        <f>'2003'!J375</f>
        <v>0</v>
      </c>
      <c r="N375" s="78">
        <f>'2004'!J375</f>
        <v>0</v>
      </c>
      <c r="O375" s="78">
        <f>'2005'!J375</f>
        <v>0</v>
      </c>
      <c r="P375" s="78">
        <f>'2006'!J375</f>
        <v>984401</v>
      </c>
      <c r="Q375" s="78">
        <f>'2007'!J375</f>
        <v>0</v>
      </c>
      <c r="R375" s="78">
        <f>'2008'!J375</f>
        <v>0</v>
      </c>
      <c r="S375" s="75">
        <f>'2009'!Q375</f>
        <v>0</v>
      </c>
      <c r="T375" s="75">
        <f>'2010'!Q375</f>
        <v>0</v>
      </c>
      <c r="U375" s="75">
        <f>'2011'!Q375</f>
        <v>0</v>
      </c>
      <c r="V375" s="75">
        <f>'2012'!Q375</f>
        <v>0</v>
      </c>
      <c r="W375" s="75">
        <f>'2013'!Q375</f>
        <v>0</v>
      </c>
      <c r="X375" s="75">
        <f>'2014'!Q375</f>
        <v>0</v>
      </c>
      <c r="Y375" s="75">
        <f>'2015'!Q376</f>
        <v>0</v>
      </c>
      <c r="Z375" s="75">
        <f>'2016'!Q377</f>
        <v>0</v>
      </c>
      <c r="AA375" s="75">
        <f>'2017'!Q377</f>
        <v>0</v>
      </c>
      <c r="AB375" s="75">
        <f>'2018'!Q377</f>
        <v>0</v>
      </c>
      <c r="AC375" s="75">
        <f>'2019'!Q377</f>
        <v>0</v>
      </c>
      <c r="AD375" s="75">
        <f>'2020'!Q376</f>
        <v>1617474</v>
      </c>
      <c r="AE375" s="75">
        <f>'2021'!T376</f>
        <v>2630475</v>
      </c>
      <c r="AF375" s="75">
        <f>'2022'!T376</f>
        <v>4830031</v>
      </c>
      <c r="AG375" s="79">
        <f>'2023'!T376</f>
        <v>3046119</v>
      </c>
    </row>
    <row r="376" spans="1:33" x14ac:dyDescent="0.25">
      <c r="A376" s="24" t="s">
        <v>522</v>
      </c>
      <c r="B376" s="25" t="s">
        <v>521</v>
      </c>
      <c r="C376" s="75">
        <f>'1993'!J376</f>
        <v>156331</v>
      </c>
      <c r="D376" s="75">
        <f>'1994'!J376</f>
        <v>156544</v>
      </c>
      <c r="E376" s="75">
        <f>'1995'!J376</f>
        <v>178400</v>
      </c>
      <c r="F376" s="77">
        <f>'1996'!J376</f>
        <v>330415</v>
      </c>
      <c r="G376" s="77">
        <f>'1997'!J376</f>
        <v>1186062</v>
      </c>
      <c r="H376" s="75">
        <f>'1998'!J376</f>
        <v>1479186</v>
      </c>
      <c r="I376" s="75">
        <f>'1999'!J376</f>
        <v>315060</v>
      </c>
      <c r="J376" s="75">
        <f>'2000'!J376</f>
        <v>2635594</v>
      </c>
      <c r="K376" s="78">
        <f>'2001'!J376</f>
        <v>4371041</v>
      </c>
      <c r="L376" s="78">
        <f>'2002'!J376</f>
        <v>3664875</v>
      </c>
      <c r="M376" s="78">
        <f>'2003'!J376</f>
        <v>14184331</v>
      </c>
      <c r="N376" s="78">
        <f>'2004'!J376</f>
        <v>13884065</v>
      </c>
      <c r="O376" s="78">
        <f>'2005'!J376</f>
        <v>25647476</v>
      </c>
      <c r="P376" s="78">
        <f>'2006'!J376</f>
        <v>21443388</v>
      </c>
      <c r="Q376" s="78">
        <f>'2007'!J376</f>
        <v>739212</v>
      </c>
      <c r="R376" s="78">
        <f>'2008'!J376</f>
        <v>7264524</v>
      </c>
      <c r="S376" s="75">
        <f>'2009'!Q376</f>
        <v>3047036</v>
      </c>
      <c r="T376" s="75">
        <f>'2010'!Q376</f>
        <v>3170986</v>
      </c>
      <c r="U376" s="75">
        <f>'2011'!Q376</f>
        <v>2553496</v>
      </c>
      <c r="V376" s="75">
        <f>'2012'!Q376</f>
        <v>3070947</v>
      </c>
      <c r="W376" s="75">
        <f>'2013'!Q376</f>
        <v>3779478</v>
      </c>
      <c r="X376" s="75">
        <f>'2014'!Q376</f>
        <v>4048056</v>
      </c>
      <c r="Y376" s="75">
        <f>'2015'!Q377</f>
        <v>5140466</v>
      </c>
      <c r="Z376" s="75">
        <f>'2016'!Q378</f>
        <v>6955207</v>
      </c>
      <c r="AA376" s="75">
        <f>'2017'!Q378</f>
        <v>8323840</v>
      </c>
      <c r="AB376" s="75">
        <f>'2018'!Q378</f>
        <v>12377309</v>
      </c>
      <c r="AC376" s="75">
        <f>'2019'!Q378</f>
        <v>13207473</v>
      </c>
      <c r="AD376" s="75">
        <f>'2020'!Q377</f>
        <v>14313224</v>
      </c>
      <c r="AE376" s="75">
        <f>'2021'!T377</f>
        <v>22628452</v>
      </c>
      <c r="AF376" s="75">
        <f>'2022'!T377</f>
        <v>28243674</v>
      </c>
      <c r="AG376" s="79">
        <f>'2023'!T377</f>
        <v>16276941</v>
      </c>
    </row>
    <row r="377" spans="1:33" x14ac:dyDescent="0.25">
      <c r="A377" s="24" t="s">
        <v>523</v>
      </c>
      <c r="B377" s="25" t="s">
        <v>521</v>
      </c>
      <c r="C377" s="75">
        <f>'1993'!J377</f>
        <v>0</v>
      </c>
      <c r="D377" s="75">
        <f>'1994'!J377</f>
        <v>0</v>
      </c>
      <c r="E377" s="75">
        <f>'1995'!J377</f>
        <v>0</v>
      </c>
      <c r="F377" s="77">
        <f>'1996'!J377</f>
        <v>0</v>
      </c>
      <c r="G377" s="77">
        <f>'1997'!J377</f>
        <v>0</v>
      </c>
      <c r="H377" s="75">
        <f>'1998'!J377</f>
        <v>0</v>
      </c>
      <c r="I377" s="75">
        <f>'1999'!J377</f>
        <v>703767</v>
      </c>
      <c r="J377" s="75">
        <f>'2000'!J377</f>
        <v>0</v>
      </c>
      <c r="K377" s="78">
        <f>'2001'!J377</f>
        <v>0</v>
      </c>
      <c r="L377" s="78">
        <f>'2002'!J377</f>
        <v>0</v>
      </c>
      <c r="M377" s="78">
        <f>'2003'!J377</f>
        <v>0</v>
      </c>
      <c r="N377" s="78">
        <f>'2004'!J377</f>
        <v>0</v>
      </c>
      <c r="O377" s="78">
        <f>'2005'!J377</f>
        <v>0</v>
      </c>
      <c r="P377" s="78">
        <f>'2006'!J377</f>
        <v>0</v>
      </c>
      <c r="Q377" s="78">
        <f>'2007'!J377</f>
        <v>0</v>
      </c>
      <c r="R377" s="78">
        <f>'2008'!J377</f>
        <v>0</v>
      </c>
      <c r="S377" s="75">
        <f>'2009'!Q377</f>
        <v>0</v>
      </c>
      <c r="T377" s="75">
        <f>'2010'!Q377</f>
        <v>0</v>
      </c>
      <c r="U377" s="75">
        <f>'2011'!Q377</f>
        <v>0</v>
      </c>
      <c r="V377" s="75">
        <f>'2012'!Q377</f>
        <v>0</v>
      </c>
      <c r="W377" s="75">
        <f>'2013'!Q377</f>
        <v>0</v>
      </c>
      <c r="X377" s="75">
        <f>'2014'!Q377</f>
        <v>0</v>
      </c>
      <c r="Y377" s="75">
        <f>'2015'!Q378</f>
        <v>0</v>
      </c>
      <c r="Z377" s="75">
        <f>'2016'!Q379</f>
        <v>0</v>
      </c>
      <c r="AA377" s="75">
        <f>'2017'!Q379</f>
        <v>0</v>
      </c>
      <c r="AB377" s="75">
        <f>'2018'!Q379</f>
        <v>0</v>
      </c>
      <c r="AC377" s="75">
        <f>'2019'!Q379</f>
        <v>0</v>
      </c>
      <c r="AD377" s="75">
        <f>'2020'!Q378</f>
        <v>0</v>
      </c>
      <c r="AE377" s="75">
        <f>'2021'!T378</f>
        <v>0</v>
      </c>
      <c r="AF377" s="75">
        <f>'2022'!T378</f>
        <v>0</v>
      </c>
      <c r="AG377" s="79">
        <f>'2023'!T378</f>
        <v>0</v>
      </c>
    </row>
    <row r="378" spans="1:33" x14ac:dyDescent="0.25">
      <c r="A378" s="24" t="s">
        <v>424</v>
      </c>
      <c r="B378" s="25" t="s">
        <v>58</v>
      </c>
      <c r="C378" s="75">
        <f>'1993'!J378</f>
        <v>0</v>
      </c>
      <c r="D378" s="75">
        <f>'1994'!J378</f>
        <v>0</v>
      </c>
      <c r="E378" s="75">
        <f>'1995'!J378</f>
        <v>0</v>
      </c>
      <c r="F378" s="77">
        <f>'1996'!J378</f>
        <v>0</v>
      </c>
      <c r="G378" s="77">
        <f>'1997'!J378</f>
        <v>0</v>
      </c>
      <c r="H378" s="75">
        <f>'1998'!J378</f>
        <v>0</v>
      </c>
      <c r="I378" s="75">
        <f>'1999'!J378</f>
        <v>0</v>
      </c>
      <c r="J378" s="75">
        <f>'2000'!J378</f>
        <v>0</v>
      </c>
      <c r="K378" s="78">
        <f>'2001'!J378</f>
        <v>0</v>
      </c>
      <c r="L378" s="78">
        <f>'2002'!J378</f>
        <v>0</v>
      </c>
      <c r="M378" s="78">
        <f>'2003'!J378</f>
        <v>0</v>
      </c>
      <c r="N378" s="78">
        <f>'2004'!J378</f>
        <v>0</v>
      </c>
      <c r="O378" s="78">
        <f>'2005'!J378</f>
        <v>0</v>
      </c>
      <c r="P378" s="78">
        <f>'2006'!J378</f>
        <v>0</v>
      </c>
      <c r="Q378" s="78">
        <f>'2007'!J378</f>
        <v>0</v>
      </c>
      <c r="R378" s="78">
        <f>'2008'!J378</f>
        <v>0</v>
      </c>
      <c r="S378" s="75">
        <f>'2009'!Q378</f>
        <v>0</v>
      </c>
      <c r="T378" s="75">
        <f>'2010'!Q378</f>
        <v>0</v>
      </c>
      <c r="U378" s="75">
        <f>'2011'!Q378</f>
        <v>0</v>
      </c>
      <c r="V378" s="75">
        <f>'2012'!Q378</f>
        <v>0</v>
      </c>
      <c r="W378" s="75">
        <f>'2013'!Q378</f>
        <v>0</v>
      </c>
      <c r="X378" s="75">
        <f>'2014'!Q378</f>
        <v>0</v>
      </c>
      <c r="Y378" s="75">
        <f>'2015'!Q379</f>
        <v>0</v>
      </c>
      <c r="Z378" s="75">
        <f>'2016'!Q380</f>
        <v>0</v>
      </c>
      <c r="AA378" s="75">
        <f>'2017'!Q380</f>
        <v>0</v>
      </c>
      <c r="AB378" s="75">
        <f>'2018'!Q380</f>
        <v>0</v>
      </c>
      <c r="AC378" s="75">
        <f>'2019'!Q380</f>
        <v>0</v>
      </c>
      <c r="AD378" s="75">
        <f>'2020'!Q379</f>
        <v>412500</v>
      </c>
      <c r="AE378" s="75">
        <f>'2021'!T379</f>
        <v>4125</v>
      </c>
      <c r="AF378" s="75">
        <f>'2022'!T379</f>
        <v>60250</v>
      </c>
      <c r="AG378" s="79">
        <f>'2023'!T379</f>
        <v>316612</v>
      </c>
    </row>
    <row r="379" spans="1:33" x14ac:dyDescent="0.25">
      <c r="A379" s="24" t="s">
        <v>425</v>
      </c>
      <c r="B379" s="25" t="s">
        <v>58</v>
      </c>
      <c r="C379" s="75">
        <f>'1993'!J379</f>
        <v>0</v>
      </c>
      <c r="D379" s="75">
        <f>'1994'!J379</f>
        <v>0</v>
      </c>
      <c r="E379" s="75">
        <f>'1995'!J379</f>
        <v>0</v>
      </c>
      <c r="F379" s="77">
        <f>'1996'!J379</f>
        <v>0</v>
      </c>
      <c r="G379" s="77">
        <f>'1997'!J379</f>
        <v>0</v>
      </c>
      <c r="H379" s="75">
        <f>'1998'!J379</f>
        <v>0</v>
      </c>
      <c r="I379" s="75">
        <f>'1999'!J379</f>
        <v>0</v>
      </c>
      <c r="J379" s="75">
        <f>'2000'!J379</f>
        <v>0</v>
      </c>
      <c r="K379" s="78">
        <f>'2001'!J379</f>
        <v>0</v>
      </c>
      <c r="L379" s="78">
        <f>'2002'!J379</f>
        <v>0</v>
      </c>
      <c r="M379" s="78">
        <f>'2003'!J379</f>
        <v>0</v>
      </c>
      <c r="N379" s="78">
        <f>'2004'!J379</f>
        <v>0</v>
      </c>
      <c r="O379" s="78">
        <f>'2005'!J379</f>
        <v>0</v>
      </c>
      <c r="P379" s="78">
        <f>'2006'!J379</f>
        <v>0</v>
      </c>
      <c r="Q379" s="78">
        <f>'2007'!J379</f>
        <v>0</v>
      </c>
      <c r="R379" s="78">
        <f>'2008'!J379</f>
        <v>0</v>
      </c>
      <c r="S379" s="75">
        <f>'2009'!Q379</f>
        <v>2179</v>
      </c>
      <c r="T379" s="75">
        <f>'2010'!Q379</f>
        <v>1540</v>
      </c>
      <c r="U379" s="75">
        <f>'2011'!Q379</f>
        <v>1820</v>
      </c>
      <c r="V379" s="75">
        <f>'2012'!Q379</f>
        <v>1145</v>
      </c>
      <c r="W379" s="75">
        <f>'2013'!Q379</f>
        <v>2155</v>
      </c>
      <c r="X379" s="75">
        <f>'2014'!Q379</f>
        <v>1890</v>
      </c>
      <c r="Y379" s="75">
        <f>'2015'!Q380</f>
        <v>2260</v>
      </c>
      <c r="Z379" s="75">
        <f>'2016'!Q381</f>
        <v>1593</v>
      </c>
      <c r="AA379" s="75">
        <f>'2017'!Q381</f>
        <v>1075</v>
      </c>
      <c r="AB379" s="75">
        <f>'2018'!Q381</f>
        <v>0</v>
      </c>
      <c r="AC379" s="75">
        <f>'2019'!Q381</f>
        <v>0</v>
      </c>
      <c r="AD379" s="75">
        <f>'2020'!Q380</f>
        <v>0</v>
      </c>
      <c r="AE379" s="75">
        <f>'2021'!T380</f>
        <v>0</v>
      </c>
      <c r="AF379" s="75">
        <f>'2022'!T380</f>
        <v>0</v>
      </c>
      <c r="AG379" s="79">
        <f>'2023'!T380</f>
        <v>0</v>
      </c>
    </row>
    <row r="380" spans="1:33" x14ac:dyDescent="0.25">
      <c r="A380" s="24" t="s">
        <v>426</v>
      </c>
      <c r="B380" s="25" t="s">
        <v>58</v>
      </c>
      <c r="C380" s="75">
        <f>'1993'!J380</f>
        <v>0</v>
      </c>
      <c r="D380" s="75">
        <f>'1994'!J380</f>
        <v>0</v>
      </c>
      <c r="E380" s="75">
        <f>'1995'!J380</f>
        <v>0</v>
      </c>
      <c r="F380" s="77">
        <f>'1996'!J380</f>
        <v>0</v>
      </c>
      <c r="G380" s="77">
        <f>'1997'!J380</f>
        <v>0</v>
      </c>
      <c r="H380" s="75">
        <f>'1998'!J380</f>
        <v>0</v>
      </c>
      <c r="I380" s="75">
        <f>'1999'!J380</f>
        <v>0</v>
      </c>
      <c r="J380" s="75">
        <f>'2000'!J380</f>
        <v>0</v>
      </c>
      <c r="K380" s="78">
        <f>'2001'!J380</f>
        <v>0</v>
      </c>
      <c r="L380" s="78">
        <f>'2002'!J380</f>
        <v>0</v>
      </c>
      <c r="M380" s="78">
        <f>'2003'!J380</f>
        <v>0</v>
      </c>
      <c r="N380" s="78">
        <f>'2004'!J380</f>
        <v>0</v>
      </c>
      <c r="O380" s="78">
        <f>'2005'!J380</f>
        <v>0</v>
      </c>
      <c r="P380" s="78">
        <f>'2006'!J380</f>
        <v>0</v>
      </c>
      <c r="Q380" s="78">
        <f>'2007'!J380</f>
        <v>0</v>
      </c>
      <c r="R380" s="78">
        <f>'2008'!J380</f>
        <v>0</v>
      </c>
      <c r="S380" s="75">
        <f>'2009'!Q380</f>
        <v>0</v>
      </c>
      <c r="T380" s="75">
        <f>'2010'!Q380</f>
        <v>47</v>
      </c>
      <c r="U380" s="75">
        <f>'2011'!Q380</f>
        <v>0</v>
      </c>
      <c r="V380" s="75">
        <f>'2012'!Q380</f>
        <v>0</v>
      </c>
      <c r="W380" s="75">
        <f>'2013'!Q380</f>
        <v>0</v>
      </c>
      <c r="X380" s="75">
        <f>'2014'!Q380</f>
        <v>0</v>
      </c>
      <c r="Y380" s="75">
        <f>'2015'!Q381</f>
        <v>0</v>
      </c>
      <c r="Z380" s="75">
        <f>'2016'!Q382</f>
        <v>0</v>
      </c>
      <c r="AA380" s="75">
        <f>'2017'!Q382</f>
        <v>1911</v>
      </c>
      <c r="AB380" s="75">
        <f>'2018'!Q382</f>
        <v>0</v>
      </c>
      <c r="AC380" s="75">
        <f>'2019'!Q382</f>
        <v>0</v>
      </c>
      <c r="AD380" s="75">
        <f>'2020'!Q381</f>
        <v>0</v>
      </c>
      <c r="AE380" s="75">
        <f>'2021'!T381</f>
        <v>0</v>
      </c>
      <c r="AF380" s="75">
        <f>'2022'!T381</f>
        <v>0</v>
      </c>
      <c r="AG380" s="79">
        <f>'2023'!T381</f>
        <v>0</v>
      </c>
    </row>
    <row r="381" spans="1:33" x14ac:dyDescent="0.25">
      <c r="A381" s="24" t="s">
        <v>427</v>
      </c>
      <c r="B381" s="25" t="s">
        <v>58</v>
      </c>
      <c r="C381" s="75">
        <f>'1993'!J381</f>
        <v>2580</v>
      </c>
      <c r="D381" s="75">
        <f>'1994'!J381</f>
        <v>0</v>
      </c>
      <c r="E381" s="75">
        <f>'1995'!J381</f>
        <v>0</v>
      </c>
      <c r="F381" s="77">
        <f>'1996'!J381</f>
        <v>0</v>
      </c>
      <c r="G381" s="77">
        <f>'1997'!J381</f>
        <v>0</v>
      </c>
      <c r="H381" s="75">
        <f>'1998'!J381</f>
        <v>0</v>
      </c>
      <c r="I381" s="75">
        <f>'1999'!J381</f>
        <v>0</v>
      </c>
      <c r="J381" s="75">
        <f>'2000'!J381</f>
        <v>0</v>
      </c>
      <c r="K381" s="78">
        <f>'2001'!J381</f>
        <v>0</v>
      </c>
      <c r="L381" s="78">
        <f>'2002'!J381</f>
        <v>0</v>
      </c>
      <c r="M381" s="78">
        <f>'2003'!J381</f>
        <v>0</v>
      </c>
      <c r="N381" s="78">
        <f>'2004'!J381</f>
        <v>0</v>
      </c>
      <c r="O381" s="78">
        <f>'2005'!J381</f>
        <v>0</v>
      </c>
      <c r="P381" s="78">
        <f>'2006'!J381</f>
        <v>0</v>
      </c>
      <c r="Q381" s="78">
        <f>'2007'!J381</f>
        <v>0</v>
      </c>
      <c r="R381" s="78">
        <f>'2008'!J381</f>
        <v>0</v>
      </c>
      <c r="S381" s="75">
        <f>'2009'!Q381</f>
        <v>0</v>
      </c>
      <c r="T381" s="75">
        <f>'2010'!Q381</f>
        <v>0</v>
      </c>
      <c r="U381" s="75">
        <f>'2011'!Q381</f>
        <v>0</v>
      </c>
      <c r="V381" s="75">
        <f>'2012'!Q381</f>
        <v>0</v>
      </c>
      <c r="W381" s="75">
        <f>'2013'!Q381</f>
        <v>0</v>
      </c>
      <c r="X381" s="75">
        <f>'2014'!Q381</f>
        <v>0</v>
      </c>
      <c r="Y381" s="75">
        <f>'2015'!Q382</f>
        <v>0</v>
      </c>
      <c r="Z381" s="75">
        <f>'2016'!Q383</f>
        <v>0</v>
      </c>
      <c r="AA381" s="75">
        <f>'2017'!Q383</f>
        <v>0</v>
      </c>
      <c r="AB381" s="75">
        <f>'2018'!Q383</f>
        <v>0</v>
      </c>
      <c r="AC381" s="75">
        <f>'2019'!Q383</f>
        <v>0</v>
      </c>
      <c r="AD381" s="75">
        <f>'2020'!Q382</f>
        <v>0</v>
      </c>
      <c r="AE381" s="75">
        <f>'2021'!T382</f>
        <v>0</v>
      </c>
      <c r="AF381" s="75">
        <f>'2022'!T382</f>
        <v>31500</v>
      </c>
      <c r="AG381" s="79">
        <f>'2023'!T382</f>
        <v>58500</v>
      </c>
    </row>
    <row r="382" spans="1:33" x14ac:dyDescent="0.25">
      <c r="A382" s="24" t="s">
        <v>428</v>
      </c>
      <c r="B382" s="25" t="s">
        <v>58</v>
      </c>
      <c r="C382" s="75">
        <f>'1993'!J382</f>
        <v>0</v>
      </c>
      <c r="D382" s="75">
        <f>'1994'!J382</f>
        <v>0</v>
      </c>
      <c r="E382" s="75">
        <f>'1995'!J382</f>
        <v>0</v>
      </c>
      <c r="F382" s="77">
        <f>'1996'!J382</f>
        <v>0</v>
      </c>
      <c r="G382" s="77">
        <f>'1997'!J382</f>
        <v>0</v>
      </c>
      <c r="H382" s="75">
        <f>'1998'!J382</f>
        <v>0</v>
      </c>
      <c r="I382" s="75">
        <f>'1999'!J382</f>
        <v>0</v>
      </c>
      <c r="J382" s="75">
        <f>'2000'!J382</f>
        <v>266919</v>
      </c>
      <c r="K382" s="78">
        <f>'2001'!J382</f>
        <v>20695</v>
      </c>
      <c r="L382" s="78">
        <f>'2002'!J382</f>
        <v>77205</v>
      </c>
      <c r="M382" s="78">
        <f>'2003'!J382</f>
        <v>74206</v>
      </c>
      <c r="N382" s="78">
        <f>'2004'!J382</f>
        <v>0</v>
      </c>
      <c r="O382" s="78">
        <f>'2005'!J382</f>
        <v>0</v>
      </c>
      <c r="P382" s="78">
        <f>'2006'!J382</f>
        <v>0</v>
      </c>
      <c r="Q382" s="78">
        <f>'2007'!J382</f>
        <v>470</v>
      </c>
      <c r="R382" s="78">
        <f>'2008'!J382</f>
        <v>67864</v>
      </c>
      <c r="S382" s="75">
        <f>'2009'!Q382</f>
        <v>0</v>
      </c>
      <c r="T382" s="75">
        <f>'2010'!Q382</f>
        <v>265516</v>
      </c>
      <c r="U382" s="75">
        <f>'2011'!Q382</f>
        <v>0</v>
      </c>
      <c r="V382" s="75">
        <f>'2012'!Q382</f>
        <v>0</v>
      </c>
      <c r="W382" s="75">
        <f>'2013'!Q382</f>
        <v>0</v>
      </c>
      <c r="X382" s="75">
        <f>'2014'!Q382</f>
        <v>0</v>
      </c>
      <c r="Y382" s="75">
        <f>'2015'!Q383</f>
        <v>0</v>
      </c>
      <c r="Z382" s="75">
        <f>'2016'!Q384</f>
        <v>0</v>
      </c>
      <c r="AA382" s="75">
        <f>'2017'!Q384</f>
        <v>0</v>
      </c>
      <c r="AB382" s="75">
        <f>'2018'!Q384</f>
        <v>1389776</v>
      </c>
      <c r="AC382" s="75">
        <f>'2019'!Q384</f>
        <v>1448433</v>
      </c>
      <c r="AD382" s="75">
        <f>'2020'!Q383</f>
        <v>1096834</v>
      </c>
      <c r="AE382" s="75">
        <f>'2021'!T383</f>
        <v>1601165</v>
      </c>
      <c r="AF382" s="75">
        <f>'2022'!T383</f>
        <v>1657274</v>
      </c>
      <c r="AG382" s="79">
        <f>'2023'!T383</f>
        <v>1154086</v>
      </c>
    </row>
    <row r="383" spans="1:33" x14ac:dyDescent="0.25">
      <c r="A383" s="24" t="s">
        <v>429</v>
      </c>
      <c r="B383" s="25" t="s">
        <v>59</v>
      </c>
      <c r="C383" s="75">
        <f>'1993'!J383</f>
        <v>0</v>
      </c>
      <c r="D383" s="75">
        <f>'1994'!J383</f>
        <v>0</v>
      </c>
      <c r="E383" s="75">
        <f>'1995'!J383</f>
        <v>0</v>
      </c>
      <c r="F383" s="77">
        <f>'1996'!J383</f>
        <v>0</v>
      </c>
      <c r="G383" s="77">
        <f>'1997'!J383</f>
        <v>0</v>
      </c>
      <c r="H383" s="75">
        <f>'1998'!J383</f>
        <v>0</v>
      </c>
      <c r="I383" s="75">
        <f>'1999'!J383</f>
        <v>0</v>
      </c>
      <c r="J383" s="75">
        <f>'2000'!J383</f>
        <v>0</v>
      </c>
      <c r="K383" s="78">
        <f>'2001'!J383</f>
        <v>0</v>
      </c>
      <c r="L383" s="78">
        <f>'2002'!J383</f>
        <v>0</v>
      </c>
      <c r="M383" s="78">
        <f>'2003'!J383</f>
        <v>0</v>
      </c>
      <c r="N383" s="78">
        <f>'2004'!J383</f>
        <v>0</v>
      </c>
      <c r="O383" s="78">
        <f>'2005'!J383</f>
        <v>0</v>
      </c>
      <c r="P383" s="78">
        <f>'2006'!J383</f>
        <v>0</v>
      </c>
      <c r="Q383" s="78">
        <f>'2007'!J383</f>
        <v>0</v>
      </c>
      <c r="R383" s="78">
        <f>'2008'!J383</f>
        <v>0</v>
      </c>
      <c r="S383" s="75">
        <f>'2009'!Q383</f>
        <v>0</v>
      </c>
      <c r="T383" s="75">
        <f>'2010'!Q383</f>
        <v>0</v>
      </c>
      <c r="U383" s="75">
        <f>'2011'!Q383</f>
        <v>0</v>
      </c>
      <c r="V383" s="75">
        <f>'2012'!Q383</f>
        <v>0</v>
      </c>
      <c r="W383" s="75">
        <f>'2013'!Q383</f>
        <v>0</v>
      </c>
      <c r="X383" s="75">
        <f>'2014'!Q383</f>
        <v>0</v>
      </c>
      <c r="Y383" s="75">
        <f>'2015'!Q384</f>
        <v>0</v>
      </c>
      <c r="Z383" s="75">
        <f>'2016'!Q385</f>
        <v>0</v>
      </c>
      <c r="AA383" s="75">
        <f>'2017'!Q385</f>
        <v>0</v>
      </c>
      <c r="AB383" s="75">
        <f>'2018'!Q385</f>
        <v>0</v>
      </c>
      <c r="AC383" s="75">
        <f>'2019'!Q385</f>
        <v>0</v>
      </c>
      <c r="AD383" s="75">
        <f>'2020'!Q384</f>
        <v>0</v>
      </c>
      <c r="AE383" s="75">
        <f>'2021'!T384</f>
        <v>0</v>
      </c>
      <c r="AF383" s="75">
        <f>'2022'!T384</f>
        <v>0</v>
      </c>
      <c r="AG383" s="79">
        <f>'2023'!T384</f>
        <v>0</v>
      </c>
    </row>
    <row r="384" spans="1:33" x14ac:dyDescent="0.25">
      <c r="A384" s="24" t="s">
        <v>430</v>
      </c>
      <c r="B384" s="25" t="s">
        <v>59</v>
      </c>
      <c r="C384" s="75">
        <f>'1993'!J384</f>
        <v>0</v>
      </c>
      <c r="D384" s="75">
        <f>'1994'!J384</f>
        <v>0</v>
      </c>
      <c r="E384" s="75">
        <f>'1995'!J384</f>
        <v>0</v>
      </c>
      <c r="F384" s="77">
        <f>'1996'!J384</f>
        <v>0</v>
      </c>
      <c r="G384" s="77">
        <f>'1997'!J384</f>
        <v>0</v>
      </c>
      <c r="H384" s="75">
        <f>'1998'!J384</f>
        <v>0</v>
      </c>
      <c r="I384" s="75">
        <f>'1999'!J384</f>
        <v>0</v>
      </c>
      <c r="J384" s="75">
        <f>'2000'!J384</f>
        <v>24161</v>
      </c>
      <c r="K384" s="78">
        <f>'2001'!J384</f>
        <v>33275</v>
      </c>
      <c r="L384" s="78">
        <f>'2002'!J384</f>
        <v>25394</v>
      </c>
      <c r="M384" s="78">
        <f>'2003'!J384</f>
        <v>32908</v>
      </c>
      <c r="N384" s="78">
        <f>'2004'!J384</f>
        <v>26761</v>
      </c>
      <c r="O384" s="78">
        <f>'2005'!J384</f>
        <v>92164</v>
      </c>
      <c r="P384" s="78">
        <f>'2006'!J384</f>
        <v>92244</v>
      </c>
      <c r="Q384" s="78">
        <f>'2007'!J384</f>
        <v>0</v>
      </c>
      <c r="R384" s="78">
        <f>'2008'!J384</f>
        <v>784248</v>
      </c>
      <c r="S384" s="75">
        <f>'2009'!Q384</f>
        <v>2342675</v>
      </c>
      <c r="T384" s="75">
        <f>'2010'!Q384</f>
        <v>43583</v>
      </c>
      <c r="U384" s="75">
        <f>'2011'!Q384</f>
        <v>34950</v>
      </c>
      <c r="V384" s="75">
        <f>'2012'!Q384</f>
        <v>40202</v>
      </c>
      <c r="W384" s="75">
        <f>'2013'!Q384</f>
        <v>80194</v>
      </c>
      <c r="X384" s="75">
        <f>'2014'!Q384</f>
        <v>8617</v>
      </c>
      <c r="Y384" s="75">
        <f>'2015'!Q385</f>
        <v>21923</v>
      </c>
      <c r="Z384" s="75">
        <f>'2016'!Q386</f>
        <v>46851</v>
      </c>
      <c r="AA384" s="75">
        <f>'2017'!Q386</f>
        <v>39248</v>
      </c>
      <c r="AB384" s="75">
        <f>'2018'!Q386</f>
        <v>7064</v>
      </c>
      <c r="AC384" s="75">
        <f>'2019'!Q386</f>
        <v>43190</v>
      </c>
      <c r="AD384" s="75">
        <f>'2020'!Q385</f>
        <v>86279</v>
      </c>
      <c r="AE384" s="75">
        <f>'2021'!T385</f>
        <v>146809</v>
      </c>
      <c r="AF384" s="75">
        <f>'2022'!T385</f>
        <v>42122</v>
      </c>
      <c r="AG384" s="79">
        <f>'2023'!T385</f>
        <v>115583</v>
      </c>
    </row>
    <row r="385" spans="1:33" x14ac:dyDescent="0.25">
      <c r="A385" s="24" t="s">
        <v>431</v>
      </c>
      <c r="B385" s="25" t="s">
        <v>60</v>
      </c>
      <c r="C385" s="75">
        <f>'1993'!J385</f>
        <v>12981</v>
      </c>
      <c r="D385" s="75">
        <f>'1994'!J385</f>
        <v>7431</v>
      </c>
      <c r="E385" s="75">
        <f>'1995'!J385</f>
        <v>13691</v>
      </c>
      <c r="F385" s="77">
        <f>'1996'!J385</f>
        <v>35361</v>
      </c>
      <c r="G385" s="77">
        <f>'1997'!J385</f>
        <v>10345</v>
      </c>
      <c r="H385" s="75">
        <f>'1998'!J385</f>
        <v>0</v>
      </c>
      <c r="I385" s="75">
        <f>'1999'!J385</f>
        <v>0</v>
      </c>
      <c r="J385" s="75">
        <f>'2000'!J385</f>
        <v>7430</v>
      </c>
      <c r="K385" s="78">
        <f>'2001'!J385</f>
        <v>999</v>
      </c>
      <c r="L385" s="78">
        <f>'2002'!J385</f>
        <v>1500</v>
      </c>
      <c r="M385" s="78">
        <f>'2003'!J385</f>
        <v>4905</v>
      </c>
      <c r="N385" s="78">
        <f>'2004'!J385</f>
        <v>0</v>
      </c>
      <c r="O385" s="78">
        <f>'2005'!J385</f>
        <v>0</v>
      </c>
      <c r="P385" s="78">
        <f>'2006'!J385</f>
        <v>0</v>
      </c>
      <c r="Q385" s="78">
        <f>'2007'!J385</f>
        <v>0</v>
      </c>
      <c r="R385" s="78">
        <f>'2008'!J385</f>
        <v>0</v>
      </c>
      <c r="S385" s="75">
        <f>'2009'!Q385</f>
        <v>0</v>
      </c>
      <c r="T385" s="75">
        <f>'2010'!Q385</f>
        <v>0</v>
      </c>
      <c r="U385" s="75">
        <f>'2011'!Q385</f>
        <v>0</v>
      </c>
      <c r="V385" s="75">
        <f>'2012'!Q385</f>
        <v>0</v>
      </c>
      <c r="W385" s="75">
        <f>'2013'!Q385</f>
        <v>0</v>
      </c>
      <c r="X385" s="75">
        <f>'2014'!Q385</f>
        <v>0</v>
      </c>
      <c r="Y385" s="75">
        <f>'2015'!Q386</f>
        <v>0</v>
      </c>
      <c r="Z385" s="75">
        <f>'2016'!Q387</f>
        <v>0</v>
      </c>
      <c r="AA385" s="75">
        <f>'2017'!Q387</f>
        <v>0</v>
      </c>
      <c r="AB385" s="75">
        <f>'2018'!Q387</f>
        <v>0</v>
      </c>
      <c r="AC385" s="75">
        <f>'2019'!Q387</f>
        <v>0</v>
      </c>
      <c r="AD385" s="75">
        <f>'2020'!Q386</f>
        <v>0</v>
      </c>
      <c r="AE385" s="75">
        <f>'2021'!T386</f>
        <v>0</v>
      </c>
      <c r="AF385" s="75">
        <f>'2022'!T386</f>
        <v>0</v>
      </c>
      <c r="AG385" s="79">
        <f>'2023'!T386</f>
        <v>0</v>
      </c>
    </row>
    <row r="386" spans="1:33" x14ac:dyDescent="0.25">
      <c r="A386" s="24" t="s">
        <v>432</v>
      </c>
      <c r="B386" s="25" t="s">
        <v>61</v>
      </c>
      <c r="C386" s="75">
        <f>'1993'!J386</f>
        <v>0</v>
      </c>
      <c r="D386" s="75">
        <f>'1994'!J386</f>
        <v>0</v>
      </c>
      <c r="E386" s="75">
        <f>'1995'!J386</f>
        <v>0</v>
      </c>
      <c r="F386" s="77">
        <f>'1996'!J386</f>
        <v>0</v>
      </c>
      <c r="G386" s="77">
        <f>'1997'!J386</f>
        <v>0</v>
      </c>
      <c r="H386" s="75">
        <f>'1998'!J386</f>
        <v>0</v>
      </c>
      <c r="I386" s="75">
        <f>'1999'!J386</f>
        <v>0</v>
      </c>
      <c r="J386" s="75">
        <f>'2000'!J386</f>
        <v>0</v>
      </c>
      <c r="K386" s="78">
        <f>'2001'!J386</f>
        <v>0</v>
      </c>
      <c r="L386" s="78">
        <f>'2002'!J386</f>
        <v>0</v>
      </c>
      <c r="M386" s="78">
        <f>'2003'!J386</f>
        <v>0</v>
      </c>
      <c r="N386" s="78">
        <f>'2004'!J386</f>
        <v>0</v>
      </c>
      <c r="O386" s="78">
        <f>'2005'!J386</f>
        <v>0</v>
      </c>
      <c r="P386" s="78">
        <f>'2006'!J386</f>
        <v>0</v>
      </c>
      <c r="Q386" s="78">
        <f>'2007'!J386</f>
        <v>0</v>
      </c>
      <c r="R386" s="78">
        <f>'2008'!J386</f>
        <v>0</v>
      </c>
      <c r="S386" s="75">
        <f>'2009'!Q386</f>
        <v>0</v>
      </c>
      <c r="T386" s="75">
        <f>'2010'!Q386</f>
        <v>0</v>
      </c>
      <c r="U386" s="75">
        <f>'2011'!Q386</f>
        <v>0</v>
      </c>
      <c r="V386" s="75">
        <f>'2012'!Q386</f>
        <v>0</v>
      </c>
      <c r="W386" s="75">
        <f>'2013'!Q386</f>
        <v>0</v>
      </c>
      <c r="X386" s="75">
        <f>'2014'!Q386</f>
        <v>0</v>
      </c>
      <c r="Y386" s="75">
        <f>'2015'!Q387</f>
        <v>0</v>
      </c>
      <c r="Z386" s="75">
        <f>'2016'!Q388</f>
        <v>0</v>
      </c>
      <c r="AA386" s="75">
        <f>'2017'!Q388</f>
        <v>0</v>
      </c>
      <c r="AB386" s="75">
        <f>'2018'!Q388</f>
        <v>0</v>
      </c>
      <c r="AC386" s="75">
        <f>'2019'!Q388</f>
        <v>0</v>
      </c>
      <c r="AD386" s="75">
        <f>'2020'!Q387</f>
        <v>0</v>
      </c>
      <c r="AE386" s="75">
        <f>'2021'!T387</f>
        <v>0</v>
      </c>
      <c r="AF386" s="75">
        <f>'2022'!T387</f>
        <v>0</v>
      </c>
      <c r="AG386" s="79">
        <f>'2023'!T387</f>
        <v>0</v>
      </c>
    </row>
    <row r="387" spans="1:33" x14ac:dyDescent="0.25">
      <c r="A387" s="24" t="s">
        <v>433</v>
      </c>
      <c r="B387" s="25" t="s">
        <v>61</v>
      </c>
      <c r="C387" s="75">
        <f>'1993'!J387</f>
        <v>0</v>
      </c>
      <c r="D387" s="75">
        <f>'1994'!J387</f>
        <v>0</v>
      </c>
      <c r="E387" s="75">
        <f>'1995'!J387</f>
        <v>0</v>
      </c>
      <c r="F387" s="77">
        <f>'1996'!J387</f>
        <v>0</v>
      </c>
      <c r="G387" s="77">
        <f>'1997'!J387</f>
        <v>0</v>
      </c>
      <c r="H387" s="75">
        <f>'1998'!J387</f>
        <v>0</v>
      </c>
      <c r="I387" s="75">
        <f>'1999'!J387</f>
        <v>0</v>
      </c>
      <c r="J387" s="75">
        <f>'2000'!J387</f>
        <v>0</v>
      </c>
      <c r="K387" s="78">
        <f>'2001'!J387</f>
        <v>0</v>
      </c>
      <c r="L387" s="78">
        <f>'2002'!J387</f>
        <v>0</v>
      </c>
      <c r="M387" s="78">
        <f>'2003'!J387</f>
        <v>0</v>
      </c>
      <c r="N387" s="78">
        <f>'2004'!J387</f>
        <v>0</v>
      </c>
      <c r="O387" s="78">
        <f>'2005'!J387</f>
        <v>0</v>
      </c>
      <c r="P387" s="78">
        <f>'2006'!J387</f>
        <v>0</v>
      </c>
      <c r="Q387" s="78">
        <f>'2007'!J387</f>
        <v>0</v>
      </c>
      <c r="R387" s="78">
        <f>'2008'!J387</f>
        <v>0</v>
      </c>
      <c r="S387" s="75">
        <f>'2009'!Q387</f>
        <v>0</v>
      </c>
      <c r="T387" s="75">
        <f>'2010'!Q387</f>
        <v>0</v>
      </c>
      <c r="U387" s="75">
        <f>'2011'!Q387</f>
        <v>0</v>
      </c>
      <c r="V387" s="75">
        <f>'2012'!Q387</f>
        <v>0</v>
      </c>
      <c r="W387" s="75">
        <f>'2013'!Q387</f>
        <v>0</v>
      </c>
      <c r="X387" s="75">
        <f>'2014'!Q387</f>
        <v>0</v>
      </c>
      <c r="Y387" s="75">
        <f>'2015'!Q388</f>
        <v>0</v>
      </c>
      <c r="Z387" s="75">
        <f>'2016'!Q389</f>
        <v>0</v>
      </c>
      <c r="AA387" s="75">
        <f>'2017'!Q389</f>
        <v>0</v>
      </c>
      <c r="AB387" s="75">
        <f>'2018'!Q389</f>
        <v>0</v>
      </c>
      <c r="AC387" s="75">
        <f>'2019'!Q389</f>
        <v>0</v>
      </c>
      <c r="AD387" s="75">
        <f>'2020'!Q388</f>
        <v>0</v>
      </c>
      <c r="AE387" s="75">
        <f>'2021'!T388</f>
        <v>0</v>
      </c>
      <c r="AF387" s="75">
        <f>'2022'!T388</f>
        <v>0</v>
      </c>
      <c r="AG387" s="79">
        <f>'2023'!T388</f>
        <v>0</v>
      </c>
    </row>
    <row r="388" spans="1:33" x14ac:dyDescent="0.25">
      <c r="A388" s="24" t="s">
        <v>434</v>
      </c>
      <c r="B388" s="25" t="s">
        <v>61</v>
      </c>
      <c r="C388" s="75">
        <f>'1993'!J388</f>
        <v>0</v>
      </c>
      <c r="D388" s="75">
        <f>'1994'!J388</f>
        <v>0</v>
      </c>
      <c r="E388" s="75">
        <f>'1995'!J388</f>
        <v>0</v>
      </c>
      <c r="F388" s="77">
        <f>'1996'!J388</f>
        <v>0</v>
      </c>
      <c r="G388" s="77">
        <f>'1997'!J388</f>
        <v>0</v>
      </c>
      <c r="H388" s="75">
        <f>'1998'!J388</f>
        <v>0</v>
      </c>
      <c r="I388" s="75">
        <f>'1999'!J388</f>
        <v>0</v>
      </c>
      <c r="J388" s="75">
        <f>'2000'!J388</f>
        <v>0</v>
      </c>
      <c r="K388" s="78">
        <f>'2001'!J388</f>
        <v>0</v>
      </c>
      <c r="L388" s="78">
        <f>'2002'!J388</f>
        <v>0</v>
      </c>
      <c r="M388" s="78">
        <f>'2003'!J388</f>
        <v>0</v>
      </c>
      <c r="N388" s="78">
        <f>'2004'!J388</f>
        <v>0</v>
      </c>
      <c r="O388" s="78">
        <f>'2005'!J388</f>
        <v>0</v>
      </c>
      <c r="P388" s="78">
        <f>'2006'!J388</f>
        <v>0</v>
      </c>
      <c r="Q388" s="78">
        <f>'2007'!J388</f>
        <v>0</v>
      </c>
      <c r="R388" s="78">
        <f>'2008'!J388</f>
        <v>0</v>
      </c>
      <c r="S388" s="75">
        <f>'2009'!Q388</f>
        <v>0</v>
      </c>
      <c r="T388" s="75">
        <f>'2010'!Q388</f>
        <v>0</v>
      </c>
      <c r="U388" s="75">
        <f>'2011'!Q388</f>
        <v>3400</v>
      </c>
      <c r="V388" s="75">
        <f>'2012'!Q388</f>
        <v>0</v>
      </c>
      <c r="W388" s="75">
        <f>'2013'!Q388</f>
        <v>0</v>
      </c>
      <c r="X388" s="75">
        <f>'2014'!Q388</f>
        <v>0</v>
      </c>
      <c r="Y388" s="75">
        <f>'2015'!Q389</f>
        <v>0</v>
      </c>
      <c r="Z388" s="75">
        <f>'2016'!Q390</f>
        <v>0</v>
      </c>
      <c r="AA388" s="75">
        <f>'2017'!Q390</f>
        <v>0</v>
      </c>
      <c r="AB388" s="75">
        <f>'2018'!Q390</f>
        <v>0</v>
      </c>
      <c r="AC388" s="75">
        <f>'2019'!Q390</f>
        <v>0</v>
      </c>
      <c r="AD388" s="75">
        <f>'2020'!Q389</f>
        <v>0</v>
      </c>
      <c r="AE388" s="75">
        <f>'2021'!T389</f>
        <v>36929</v>
      </c>
      <c r="AF388" s="75">
        <f>'2022'!T389</f>
        <v>0</v>
      </c>
      <c r="AG388" s="79">
        <f>'2023'!T389</f>
        <v>0</v>
      </c>
    </row>
    <row r="389" spans="1:33" x14ac:dyDescent="0.25">
      <c r="A389" s="24" t="s">
        <v>435</v>
      </c>
      <c r="B389" s="25" t="s">
        <v>62</v>
      </c>
      <c r="C389" s="75">
        <f>'1993'!J389</f>
        <v>30159977</v>
      </c>
      <c r="D389" s="75">
        <f>'1994'!J389</f>
        <v>31151367</v>
      </c>
      <c r="E389" s="75">
        <f>'1995'!J389</f>
        <v>0</v>
      </c>
      <c r="F389" s="77">
        <f>'1996'!J389</f>
        <v>0</v>
      </c>
      <c r="G389" s="77">
        <f>'1997'!J389</f>
        <v>0</v>
      </c>
      <c r="H389" s="75">
        <f>'1998'!J389</f>
        <v>32165</v>
      </c>
      <c r="I389" s="75">
        <f>'1999'!J389</f>
        <v>26412</v>
      </c>
      <c r="J389" s="75">
        <f>'2000'!J389</f>
        <v>27532</v>
      </c>
      <c r="K389" s="78">
        <f>'2001'!J389</f>
        <v>29624</v>
      </c>
      <c r="L389" s="78">
        <f>'2002'!J389</f>
        <v>30027</v>
      </c>
      <c r="M389" s="78">
        <f>'2003'!J389</f>
        <v>38263</v>
      </c>
      <c r="N389" s="78">
        <f>'2004'!J389</f>
        <v>37614</v>
      </c>
      <c r="O389" s="78">
        <f>'2005'!J389</f>
        <v>38655</v>
      </c>
      <c r="P389" s="78">
        <f>'2006'!J389</f>
        <v>40180</v>
      </c>
      <c r="Q389" s="78">
        <f>'2007'!J389</f>
        <v>47329</v>
      </c>
      <c r="R389" s="78">
        <f>'2008'!J389</f>
        <v>1765388</v>
      </c>
      <c r="S389" s="75">
        <f>'2009'!Q389</f>
        <v>270666</v>
      </c>
      <c r="T389" s="75">
        <f>'2010'!Q389</f>
        <v>811901</v>
      </c>
      <c r="U389" s="75">
        <f>'2011'!Q389</f>
        <v>1094795</v>
      </c>
      <c r="V389" s="75">
        <f>'2012'!Q389</f>
        <v>138515</v>
      </c>
      <c r="W389" s="75">
        <f>'2013'!Q389</f>
        <v>180335</v>
      </c>
      <c r="X389" s="75">
        <f>'2014'!Q389</f>
        <v>394652</v>
      </c>
      <c r="Y389" s="75">
        <f>'2015'!Q390</f>
        <v>612919</v>
      </c>
      <c r="Z389" s="75">
        <f>'2016'!Q391</f>
        <v>3927091</v>
      </c>
      <c r="AA389" s="75">
        <f>'2017'!Q391</f>
        <v>1845907</v>
      </c>
      <c r="AB389" s="75">
        <f>'2018'!Q391</f>
        <v>6924117</v>
      </c>
      <c r="AC389" s="75">
        <f>'2019'!Q391</f>
        <v>10134977</v>
      </c>
      <c r="AD389" s="75">
        <f>'2020'!Q390</f>
        <v>11726906</v>
      </c>
      <c r="AE389" s="75">
        <f>'2021'!T390</f>
        <v>12603552</v>
      </c>
      <c r="AF389" s="75">
        <f>'2022'!T390</f>
        <v>20395000</v>
      </c>
      <c r="AG389" s="79">
        <f>'2023'!T390</f>
        <v>14211631</v>
      </c>
    </row>
    <row r="390" spans="1:33" x14ac:dyDescent="0.25">
      <c r="A390" s="24" t="s">
        <v>436</v>
      </c>
      <c r="B390" s="25" t="s">
        <v>62</v>
      </c>
      <c r="C390" s="75">
        <f>'1993'!J390</f>
        <v>0</v>
      </c>
      <c r="D390" s="75">
        <f>'1994'!J390</f>
        <v>0</v>
      </c>
      <c r="E390" s="75">
        <f>'1995'!J390</f>
        <v>0</v>
      </c>
      <c r="F390" s="77">
        <f>'1996'!J390</f>
        <v>0</v>
      </c>
      <c r="G390" s="77">
        <f>'1997'!J390</f>
        <v>0</v>
      </c>
      <c r="H390" s="75">
        <f>'1998'!J390</f>
        <v>0</v>
      </c>
      <c r="I390" s="75">
        <f>'1999'!J390</f>
        <v>0</v>
      </c>
      <c r="J390" s="75">
        <f>'2000'!J390</f>
        <v>0</v>
      </c>
      <c r="K390" s="78">
        <f>'2001'!J390</f>
        <v>0</v>
      </c>
      <c r="L390" s="78">
        <f>'2002'!J390</f>
        <v>0</v>
      </c>
      <c r="M390" s="78">
        <f>'2003'!J390</f>
        <v>0</v>
      </c>
      <c r="N390" s="78">
        <f>'2004'!J390</f>
        <v>0</v>
      </c>
      <c r="O390" s="78">
        <f>'2005'!J390</f>
        <v>140000</v>
      </c>
      <c r="P390" s="78">
        <f>'2006'!J390</f>
        <v>99000</v>
      </c>
      <c r="Q390" s="78">
        <f>'2007'!J390</f>
        <v>122023</v>
      </c>
      <c r="R390" s="78">
        <f>'2008'!J390</f>
        <v>41260</v>
      </c>
      <c r="S390" s="75">
        <f>'2009'!Q390</f>
        <v>19525</v>
      </c>
      <c r="T390" s="75">
        <f>'2010'!Q390</f>
        <v>8000</v>
      </c>
      <c r="U390" s="75">
        <f>'2011'!Q390</f>
        <v>18000</v>
      </c>
      <c r="V390" s="75">
        <f>'2012'!Q390</f>
        <v>11000</v>
      </c>
      <c r="W390" s="75">
        <f>'2013'!Q390</f>
        <v>7000</v>
      </c>
      <c r="X390" s="75">
        <f>'2014'!Q390</f>
        <v>30000</v>
      </c>
      <c r="Y390" s="75">
        <f>'2015'!Q391</f>
        <v>16000</v>
      </c>
      <c r="Z390" s="75">
        <f>'2016'!Q392</f>
        <v>91000</v>
      </c>
      <c r="AA390" s="75">
        <f>'2017'!Q392</f>
        <v>7000</v>
      </c>
      <c r="AB390" s="75">
        <f>'2018'!Q392</f>
        <v>62000</v>
      </c>
      <c r="AC390" s="75">
        <f>'2019'!Q392</f>
        <v>23000</v>
      </c>
      <c r="AD390" s="75">
        <f>'2020'!Q391</f>
        <v>6000</v>
      </c>
      <c r="AE390" s="75">
        <f>'2021'!T391</f>
        <v>49000</v>
      </c>
      <c r="AF390" s="75">
        <f>'2022'!T391</f>
        <v>274738</v>
      </c>
      <c r="AG390" s="79">
        <f>'2023'!T391</f>
        <v>19200</v>
      </c>
    </row>
    <row r="391" spans="1:33" x14ac:dyDescent="0.25">
      <c r="A391" s="24" t="s">
        <v>480</v>
      </c>
      <c r="B391" s="25" t="s">
        <v>62</v>
      </c>
      <c r="C391" s="75">
        <f>'1993'!J391</f>
        <v>0</v>
      </c>
      <c r="D391" s="75">
        <f>'1994'!J391</f>
        <v>0</v>
      </c>
      <c r="E391" s="75">
        <f>'1995'!J391</f>
        <v>0</v>
      </c>
      <c r="F391" s="77">
        <f>'1996'!J391</f>
        <v>42822</v>
      </c>
      <c r="G391" s="77">
        <f>'1997'!J391</f>
        <v>0</v>
      </c>
      <c r="H391" s="75">
        <f>'1998'!J391</f>
        <v>0</v>
      </c>
      <c r="I391" s="75">
        <f>'1999'!J391</f>
        <v>0</v>
      </c>
      <c r="J391" s="75">
        <f>'2000'!J391</f>
        <v>0</v>
      </c>
      <c r="K391" s="78">
        <f>'2001'!J391</f>
        <v>0</v>
      </c>
      <c r="L391" s="78">
        <f>'2002'!J391</f>
        <v>0</v>
      </c>
      <c r="M391" s="78">
        <f>'2003'!J391</f>
        <v>0</v>
      </c>
      <c r="N391" s="78">
        <f>'2004'!J391</f>
        <v>0</v>
      </c>
      <c r="O391" s="78">
        <f>'2005'!J391</f>
        <v>0</v>
      </c>
      <c r="P391" s="78">
        <f>'2006'!J391</f>
        <v>1094276</v>
      </c>
      <c r="Q391" s="78">
        <f>'2007'!J391</f>
        <v>16520</v>
      </c>
      <c r="R391" s="78">
        <f>'2008'!J391</f>
        <v>9124</v>
      </c>
      <c r="S391" s="75">
        <f>'2009'!Q391</f>
        <v>12091</v>
      </c>
      <c r="T391" s="75">
        <f>'2010'!Q391</f>
        <v>7425</v>
      </c>
      <c r="U391" s="75">
        <f>'2011'!Q391</f>
        <v>10563</v>
      </c>
      <c r="V391" s="75">
        <f>'2012'!Q391</f>
        <v>11231</v>
      </c>
      <c r="W391" s="75">
        <f>'2013'!Q391</f>
        <v>87401</v>
      </c>
      <c r="X391" s="75">
        <f>'2014'!Q391</f>
        <v>23718</v>
      </c>
      <c r="Y391" s="75">
        <f>'2015'!Q392</f>
        <v>40001</v>
      </c>
      <c r="Z391" s="75">
        <f>'2016'!Q393</f>
        <v>64322</v>
      </c>
      <c r="AA391" s="75">
        <f>'2017'!Q393</f>
        <v>69193</v>
      </c>
      <c r="AB391" s="75">
        <f>'2018'!Q393</f>
        <v>82466</v>
      </c>
      <c r="AC391" s="75">
        <f>'2019'!Q393</f>
        <v>204130</v>
      </c>
      <c r="AD391" s="75">
        <f>'2020'!Q392</f>
        <v>127712</v>
      </c>
      <c r="AE391" s="75">
        <f>'2021'!T392</f>
        <v>635829</v>
      </c>
      <c r="AF391" s="75">
        <f>'2022'!T392</f>
        <v>1425880</v>
      </c>
      <c r="AG391" s="79">
        <f>'2023'!T392</f>
        <v>577131</v>
      </c>
    </row>
    <row r="392" spans="1:33" x14ac:dyDescent="0.25">
      <c r="A392" s="24" t="s">
        <v>481</v>
      </c>
      <c r="B392" s="25" t="s">
        <v>62</v>
      </c>
      <c r="C392" s="75">
        <f>'1993'!J392</f>
        <v>500111</v>
      </c>
      <c r="D392" s="75">
        <f>'1994'!J392</f>
        <v>683570</v>
      </c>
      <c r="E392" s="75">
        <f>'1995'!J392</f>
        <v>652307</v>
      </c>
      <c r="F392" s="77">
        <f>'1996'!J392</f>
        <v>550519</v>
      </c>
      <c r="G392" s="77">
        <f>'1997'!J392</f>
        <v>347266</v>
      </c>
      <c r="H392" s="75">
        <f>'1998'!J392</f>
        <v>590042</v>
      </c>
      <c r="I392" s="75">
        <f>'1999'!J392</f>
        <v>927664</v>
      </c>
      <c r="J392" s="75">
        <f>'2000'!J392</f>
        <v>398075</v>
      </c>
      <c r="K392" s="78">
        <f>'2001'!J392</f>
        <v>522441</v>
      </c>
      <c r="L392" s="78">
        <f>'2002'!J392</f>
        <v>641590</v>
      </c>
      <c r="M392" s="78">
        <f>'2003'!J392</f>
        <v>1413128</v>
      </c>
      <c r="N392" s="78">
        <f>'2004'!J392</f>
        <v>2370232</v>
      </c>
      <c r="O392" s="78">
        <f>'2005'!J392</f>
        <v>2570730</v>
      </c>
      <c r="P392" s="78">
        <f>'2006'!J392</f>
        <v>2610839</v>
      </c>
      <c r="Q392" s="78">
        <f>'2007'!J392</f>
        <v>1707552</v>
      </c>
      <c r="R392" s="78">
        <f>'2008'!J392</f>
        <v>1458669</v>
      </c>
      <c r="S392" s="75">
        <f>'2009'!Q392</f>
        <v>950607</v>
      </c>
      <c r="T392" s="75">
        <f>'2010'!Q392</f>
        <v>2111283</v>
      </c>
      <c r="U392" s="75">
        <f>'2011'!Q392</f>
        <v>1127852</v>
      </c>
      <c r="V392" s="75">
        <f>'2012'!Q392</f>
        <v>1101378</v>
      </c>
      <c r="W392" s="75">
        <f>'2013'!Q392</f>
        <v>1772868</v>
      </c>
      <c r="X392" s="75">
        <f>'2014'!Q392</f>
        <v>3196927</v>
      </c>
      <c r="Y392" s="75">
        <f>'2015'!Q393</f>
        <v>3432681</v>
      </c>
      <c r="Z392" s="75">
        <f>'2016'!Q394</f>
        <v>4496864</v>
      </c>
      <c r="AA392" s="75">
        <f>'2017'!Q394</f>
        <v>4317894</v>
      </c>
      <c r="AB392" s="75">
        <f>'2018'!Q394</f>
        <v>5892076</v>
      </c>
      <c r="AC392" s="75">
        <f>'2019'!Q394</f>
        <v>4226702</v>
      </c>
      <c r="AD392" s="75">
        <f>'2020'!Q393</f>
        <v>4635664</v>
      </c>
      <c r="AE392" s="75">
        <f>'2021'!T393</f>
        <v>5969411</v>
      </c>
      <c r="AF392" s="75">
        <f>'2022'!T393</f>
        <v>12951486</v>
      </c>
      <c r="AG392" s="79">
        <f>'2023'!T393</f>
        <v>7472973</v>
      </c>
    </row>
    <row r="393" spans="1:33" x14ac:dyDescent="0.25">
      <c r="A393" s="24" t="s">
        <v>437</v>
      </c>
      <c r="B393" s="25" t="s">
        <v>62</v>
      </c>
      <c r="C393" s="75">
        <f>'1993'!J393</f>
        <v>0</v>
      </c>
      <c r="D393" s="75">
        <f>'1994'!J393</f>
        <v>0</v>
      </c>
      <c r="E393" s="75">
        <f>'1995'!J393</f>
        <v>0</v>
      </c>
      <c r="F393" s="77">
        <f>'1996'!J393</f>
        <v>66903</v>
      </c>
      <c r="G393" s="77">
        <f>'1997'!J393</f>
        <v>450364</v>
      </c>
      <c r="H393" s="75">
        <f>'1998'!J393</f>
        <v>4081165</v>
      </c>
      <c r="I393" s="75">
        <f>'1999'!J393</f>
        <v>4103142</v>
      </c>
      <c r="J393" s="75">
        <f>'2000'!J393</f>
        <v>4299013</v>
      </c>
      <c r="K393" s="78">
        <f>'2001'!J393</f>
        <v>4410712</v>
      </c>
      <c r="L393" s="78">
        <f>'2002'!J393</f>
        <v>4652331</v>
      </c>
      <c r="M393" s="78">
        <f>'2003'!J393</f>
        <v>4949091</v>
      </c>
      <c r="N393" s="78">
        <f>'2004'!J393</f>
        <v>1580974</v>
      </c>
      <c r="O393" s="78">
        <f>'2005'!J393</f>
        <v>1632229</v>
      </c>
      <c r="P393" s="78">
        <f>'2006'!J393</f>
        <v>1379255</v>
      </c>
      <c r="Q393" s="78">
        <f>'2007'!J393</f>
        <v>890714</v>
      </c>
      <c r="R393" s="78">
        <f>'2008'!J393</f>
        <v>637679</v>
      </c>
      <c r="S393" s="75">
        <f>'2009'!Q393</f>
        <v>279962</v>
      </c>
      <c r="T393" s="75">
        <f>'2010'!Q393</f>
        <v>348562</v>
      </c>
      <c r="U393" s="75">
        <f>'2011'!Q393</f>
        <v>76160</v>
      </c>
      <c r="V393" s="75">
        <f>'2012'!Q393</f>
        <v>170831</v>
      </c>
      <c r="W393" s="75">
        <f>'2013'!Q393</f>
        <v>219094</v>
      </c>
      <c r="X393" s="75">
        <f>'2014'!Q393</f>
        <v>207732</v>
      </c>
      <c r="Y393" s="75">
        <f>'2015'!Q394</f>
        <v>398924</v>
      </c>
      <c r="Z393" s="75">
        <f>'2016'!Q395</f>
        <v>483529</v>
      </c>
      <c r="AA393" s="75">
        <f>'2017'!Q395</f>
        <v>503993</v>
      </c>
      <c r="AB393" s="75">
        <f>'2018'!Q395</f>
        <v>1053958</v>
      </c>
      <c r="AC393" s="75">
        <f>'2019'!Q395</f>
        <v>1409676</v>
      </c>
      <c r="AD393" s="75">
        <f>'2020'!Q394</f>
        <v>1647119</v>
      </c>
      <c r="AE393" s="75">
        <f>'2021'!T394</f>
        <v>1411500</v>
      </c>
      <c r="AF393" s="75">
        <f>'2022'!T394</f>
        <v>2154954</v>
      </c>
      <c r="AG393" s="79">
        <f>'2023'!T394</f>
        <v>1493281</v>
      </c>
    </row>
    <row r="394" spans="1:33" x14ac:dyDescent="0.25">
      <c r="A394" s="24" t="s">
        <v>438</v>
      </c>
      <c r="B394" s="25" t="s">
        <v>62</v>
      </c>
      <c r="C394" s="75">
        <f>'1993'!J394</f>
        <v>0</v>
      </c>
      <c r="D394" s="75">
        <f>'1994'!J394</f>
        <v>0</v>
      </c>
      <c r="E394" s="75">
        <f>'1995'!J394</f>
        <v>0</v>
      </c>
      <c r="F394" s="77">
        <f>'1996'!J394</f>
        <v>0</v>
      </c>
      <c r="G394" s="77">
        <f>'1997'!J394</f>
        <v>0</v>
      </c>
      <c r="H394" s="75">
        <f>'1998'!J394</f>
        <v>0</v>
      </c>
      <c r="I394" s="75">
        <f>'1999'!J394</f>
        <v>0</v>
      </c>
      <c r="J394" s="75">
        <f>'2000'!J394</f>
        <v>0</v>
      </c>
      <c r="K394" s="78">
        <f>'2001'!J394</f>
        <v>0</v>
      </c>
      <c r="L394" s="78">
        <f>'2002'!J394</f>
        <v>0</v>
      </c>
      <c r="M394" s="78">
        <f>'2003'!J394</f>
        <v>0</v>
      </c>
      <c r="N394" s="78">
        <f>'2004'!J394</f>
        <v>0</v>
      </c>
      <c r="O394" s="78">
        <f>'2005'!J394</f>
        <v>0</v>
      </c>
      <c r="P394" s="78">
        <f>'2006'!J394</f>
        <v>0</v>
      </c>
      <c r="Q394" s="78">
        <f>'2007'!J394</f>
        <v>246858</v>
      </c>
      <c r="R394" s="78">
        <f>'2008'!J394</f>
        <v>188864</v>
      </c>
      <c r="S394" s="75">
        <f>'2009'!Q394</f>
        <v>63209</v>
      </c>
      <c r="T394" s="75">
        <f>'2010'!Q394</f>
        <v>97734</v>
      </c>
      <c r="U394" s="75">
        <f>'2011'!Q394</f>
        <v>68405</v>
      </c>
      <c r="V394" s="75">
        <f>'2012'!Q394</f>
        <v>34067</v>
      </c>
      <c r="W394" s="75">
        <f>'2013'!Q394</f>
        <v>44136</v>
      </c>
      <c r="X394" s="75">
        <f>'2014'!Q394</f>
        <v>102105</v>
      </c>
      <c r="Y394" s="75">
        <f>'2015'!Q395</f>
        <v>183385</v>
      </c>
      <c r="Z394" s="75">
        <f>'2016'!Q396</f>
        <v>160103</v>
      </c>
      <c r="AA394" s="75">
        <f>'2017'!Q396</f>
        <v>151151</v>
      </c>
      <c r="AB394" s="75">
        <f>'2018'!Q396</f>
        <v>185507</v>
      </c>
      <c r="AC394" s="75">
        <f>'2019'!Q396</f>
        <v>151056</v>
      </c>
      <c r="AD394" s="75">
        <f>'2020'!Q395</f>
        <v>808472</v>
      </c>
      <c r="AE394" s="75">
        <f>'2021'!T395</f>
        <v>2751546</v>
      </c>
      <c r="AF394" s="75">
        <f>'2022'!T395</f>
        <v>2347341</v>
      </c>
      <c r="AG394" s="79">
        <f>'2023'!T395</f>
        <v>2133983</v>
      </c>
    </row>
    <row r="395" spans="1:33" x14ac:dyDescent="0.25">
      <c r="A395" s="24" t="s">
        <v>439</v>
      </c>
      <c r="B395" s="25" t="s">
        <v>62</v>
      </c>
      <c r="C395" s="75">
        <f>'1993'!J395</f>
        <v>0</v>
      </c>
      <c r="D395" s="75">
        <f>'1994'!J395</f>
        <v>0</v>
      </c>
      <c r="E395" s="75">
        <f>'1995'!J395</f>
        <v>0</v>
      </c>
      <c r="F395" s="77">
        <f>'1996'!J395</f>
        <v>0</v>
      </c>
      <c r="G395" s="77">
        <f>'1997'!J395</f>
        <v>0</v>
      </c>
      <c r="H395" s="75">
        <f>'1998'!J395</f>
        <v>0</v>
      </c>
      <c r="I395" s="75">
        <f>'1999'!J395</f>
        <v>0</v>
      </c>
      <c r="J395" s="75">
        <f>'2000'!J395</f>
        <v>0</v>
      </c>
      <c r="K395" s="78">
        <f>'2001'!J395</f>
        <v>105665</v>
      </c>
      <c r="L395" s="78">
        <f>'2002'!J395</f>
        <v>502506</v>
      </c>
      <c r="M395" s="78">
        <f>'2003'!J395</f>
        <v>105235</v>
      </c>
      <c r="N395" s="78">
        <f>'2004'!J395</f>
        <v>118956</v>
      </c>
      <c r="O395" s="78">
        <f>'2005'!J395</f>
        <v>98700</v>
      </c>
      <c r="P395" s="78">
        <f>'2006'!J395</f>
        <v>1434318</v>
      </c>
      <c r="Q395" s="78">
        <f>'2007'!J395</f>
        <v>252985</v>
      </c>
      <c r="R395" s="78">
        <f>'2008'!J395</f>
        <v>43636</v>
      </c>
      <c r="S395" s="75">
        <f>'2009'!Q395</f>
        <v>4236</v>
      </c>
      <c r="T395" s="75">
        <f>'2010'!Q395</f>
        <v>20363</v>
      </c>
      <c r="U395" s="75">
        <f>'2011'!Q395</f>
        <v>69903</v>
      </c>
      <c r="V395" s="75">
        <f>'2012'!Q395</f>
        <v>10253</v>
      </c>
      <c r="W395" s="75">
        <f>'2013'!Q395</f>
        <v>22538</v>
      </c>
      <c r="X395" s="75">
        <f>'2014'!Q395</f>
        <v>17128</v>
      </c>
      <c r="Y395" s="75">
        <f>'2015'!Q396</f>
        <v>23704</v>
      </c>
      <c r="Z395" s="75">
        <f>'2016'!Q397</f>
        <v>37821</v>
      </c>
      <c r="AA395" s="75">
        <f>'2017'!Q397</f>
        <v>5601</v>
      </c>
      <c r="AB395" s="75">
        <f>'2018'!Q397</f>
        <v>43993</v>
      </c>
      <c r="AC395" s="75">
        <f>'2019'!Q397</f>
        <v>171018</v>
      </c>
      <c r="AD395" s="75">
        <f>'2020'!Q396</f>
        <v>37990</v>
      </c>
      <c r="AE395" s="75">
        <f>'2021'!T396</f>
        <v>16982</v>
      </c>
      <c r="AF395" s="75">
        <f>'2022'!T396</f>
        <v>22602.2</v>
      </c>
      <c r="AG395" s="79">
        <f>'2023'!T396</f>
        <v>60550</v>
      </c>
    </row>
    <row r="396" spans="1:33" x14ac:dyDescent="0.25">
      <c r="A396" s="24" t="s">
        <v>440</v>
      </c>
      <c r="B396" s="25" t="s">
        <v>62</v>
      </c>
      <c r="C396" s="75">
        <f>'1993'!J396</f>
        <v>0</v>
      </c>
      <c r="D396" s="75">
        <f>'1994'!J396</f>
        <v>10210</v>
      </c>
      <c r="E396" s="75">
        <f>'1995'!J396</f>
        <v>9128</v>
      </c>
      <c r="F396" s="77">
        <f>'1996'!J396</f>
        <v>9828</v>
      </c>
      <c r="G396" s="77">
        <f>'1997'!J396</f>
        <v>13216</v>
      </c>
      <c r="H396" s="75">
        <f>'1998'!J396</f>
        <v>15672</v>
      </c>
      <c r="I396" s="75">
        <f>'1999'!J396</f>
        <v>14950</v>
      </c>
      <c r="J396" s="75">
        <f>'2000'!J396</f>
        <v>9200</v>
      </c>
      <c r="K396" s="78">
        <f>'2001'!J396</f>
        <v>10350</v>
      </c>
      <c r="L396" s="78">
        <f>'2002'!J396</f>
        <v>26850</v>
      </c>
      <c r="M396" s="78">
        <f>'2003'!J396</f>
        <v>6900</v>
      </c>
      <c r="N396" s="78">
        <f>'2004'!J396</f>
        <v>12650</v>
      </c>
      <c r="O396" s="78">
        <f>'2005'!J396</f>
        <v>16100</v>
      </c>
      <c r="P396" s="78">
        <f>'2006'!J396</f>
        <v>12650</v>
      </c>
      <c r="Q396" s="78">
        <f>'2007'!J396</f>
        <v>2300</v>
      </c>
      <c r="R396" s="78">
        <f>'2008'!J396</f>
        <v>3300</v>
      </c>
      <c r="S396" s="75">
        <f>'2009'!Q396</f>
        <v>2150</v>
      </c>
      <c r="T396" s="75">
        <f>'2010'!Q396</f>
        <v>4300</v>
      </c>
      <c r="U396" s="75">
        <f>'2011'!Q396</f>
        <v>1000</v>
      </c>
      <c r="V396" s="75">
        <f>'2012'!Q396</f>
        <v>6300</v>
      </c>
      <c r="W396" s="75">
        <f>'2013'!Q396</f>
        <v>2000</v>
      </c>
      <c r="X396" s="75">
        <f>'2014'!Q396</f>
        <v>3150</v>
      </c>
      <c r="Y396" s="75">
        <f>'2015'!Q397</f>
        <v>3300</v>
      </c>
      <c r="Z396" s="75">
        <f>'2016'!Q398</f>
        <v>6650</v>
      </c>
      <c r="AA396" s="75">
        <f>'2017'!Q398</f>
        <v>5600</v>
      </c>
      <c r="AB396" s="75">
        <f>'2018'!Q398</f>
        <v>25100</v>
      </c>
      <c r="AC396" s="75">
        <f>'2019'!Q398</f>
        <v>33300</v>
      </c>
      <c r="AD396" s="75">
        <f>'2020'!Q397</f>
        <v>60750</v>
      </c>
      <c r="AE396" s="75">
        <f>'2021'!T397</f>
        <v>51600</v>
      </c>
      <c r="AF396" s="75">
        <f>'2022'!T397</f>
        <v>73900</v>
      </c>
      <c r="AG396" s="79">
        <f>'2023'!T397</f>
        <v>13500</v>
      </c>
    </row>
    <row r="397" spans="1:33" x14ac:dyDescent="0.25">
      <c r="A397" s="24" t="s">
        <v>441</v>
      </c>
      <c r="B397" s="25" t="s">
        <v>62</v>
      </c>
      <c r="C397" s="75">
        <f>'1993'!J397</f>
        <v>105804</v>
      </c>
      <c r="D397" s="75">
        <f>'1994'!J397</f>
        <v>73560</v>
      </c>
      <c r="E397" s="75">
        <f>'1995'!J397</f>
        <v>150582</v>
      </c>
      <c r="F397" s="77">
        <f>'1996'!J397</f>
        <v>83474</v>
      </c>
      <c r="G397" s="77">
        <f>'1997'!J397</f>
        <v>107539</v>
      </c>
      <c r="H397" s="75">
        <f>'1998'!J397</f>
        <v>131173</v>
      </c>
      <c r="I397" s="75">
        <f>'1999'!J397</f>
        <v>119161</v>
      </c>
      <c r="J397" s="75">
        <f>'2000'!J397</f>
        <v>91003</v>
      </c>
      <c r="K397" s="78">
        <f>'2001'!J397</f>
        <v>0</v>
      </c>
      <c r="L397" s="78">
        <f>'2002'!J397</f>
        <v>0</v>
      </c>
      <c r="M397" s="78">
        <f>'2003'!J397</f>
        <v>218452</v>
      </c>
      <c r="N397" s="78">
        <f>'2004'!J397</f>
        <v>195008</v>
      </c>
      <c r="O397" s="78">
        <f>'2005'!J397</f>
        <v>672820</v>
      </c>
      <c r="P397" s="78">
        <f>'2006'!J397</f>
        <v>1052108</v>
      </c>
      <c r="Q397" s="78">
        <f>'2007'!J397</f>
        <v>438236</v>
      </c>
      <c r="R397" s="78">
        <f>'2008'!J397</f>
        <v>509773</v>
      </c>
      <c r="S397" s="75">
        <f>'2009'!Q397</f>
        <v>185076</v>
      </c>
      <c r="T397" s="75">
        <f>'2010'!Q397</f>
        <v>301394</v>
      </c>
      <c r="U397" s="75">
        <f>'2011'!Q397</f>
        <v>832461</v>
      </c>
      <c r="V397" s="75">
        <f>'2012'!Q397</f>
        <v>168558</v>
      </c>
      <c r="W397" s="75">
        <f>'2013'!Q397</f>
        <v>313806</v>
      </c>
      <c r="X397" s="75">
        <f>'2014'!Q397</f>
        <v>365006</v>
      </c>
      <c r="Y397" s="75">
        <f>'2015'!Q398</f>
        <v>491252</v>
      </c>
      <c r="Z397" s="75">
        <f>'2016'!Q399</f>
        <v>982091</v>
      </c>
      <c r="AA397" s="75">
        <f>'2017'!Q399</f>
        <v>997932</v>
      </c>
      <c r="AB397" s="75">
        <f>'2018'!Q399</f>
        <v>1407373</v>
      </c>
      <c r="AC397" s="75">
        <f>'2019'!Q399</f>
        <v>1683682</v>
      </c>
      <c r="AD397" s="75">
        <f>'2020'!Q398</f>
        <v>1274425</v>
      </c>
      <c r="AE397" s="75">
        <f>'2021'!T398</f>
        <v>1321077</v>
      </c>
      <c r="AF397" s="75">
        <f>'2022'!T398</f>
        <v>2200938</v>
      </c>
      <c r="AG397" s="79">
        <f>'2023'!T398</f>
        <v>1283726</v>
      </c>
    </row>
    <row r="398" spans="1:33" x14ac:dyDescent="0.25">
      <c r="A398" s="24" t="s">
        <v>442</v>
      </c>
      <c r="B398" s="25" t="s">
        <v>62</v>
      </c>
      <c r="C398" s="75">
        <f>'1993'!J398</f>
        <v>0</v>
      </c>
      <c r="D398" s="75">
        <f>'1994'!J398</f>
        <v>0</v>
      </c>
      <c r="E398" s="75">
        <f>'1995'!J398</f>
        <v>0</v>
      </c>
      <c r="F398" s="77">
        <f>'1996'!J398</f>
        <v>0</v>
      </c>
      <c r="G398" s="77">
        <f>'1997'!J398</f>
        <v>0</v>
      </c>
      <c r="H398" s="75">
        <f>'1998'!J398</f>
        <v>0</v>
      </c>
      <c r="I398" s="75">
        <f>'1999'!J398</f>
        <v>0</v>
      </c>
      <c r="J398" s="75">
        <f>'2000'!J398</f>
        <v>0</v>
      </c>
      <c r="K398" s="78">
        <f>'2001'!J398</f>
        <v>0</v>
      </c>
      <c r="L398" s="78">
        <f>'2002'!J398</f>
        <v>0</v>
      </c>
      <c r="M398" s="78">
        <f>'2003'!J398</f>
        <v>0</v>
      </c>
      <c r="N398" s="78">
        <f>'2004'!J398</f>
        <v>0</v>
      </c>
      <c r="O398" s="78">
        <f>'2005'!J398</f>
        <v>0</v>
      </c>
      <c r="P398" s="78">
        <f>'2006'!J398</f>
        <v>0</v>
      </c>
      <c r="Q398" s="78">
        <f>'2007'!J398</f>
        <v>0</v>
      </c>
      <c r="R398" s="78">
        <f>'2008'!J398</f>
        <v>0</v>
      </c>
      <c r="S398" s="75">
        <f>'2009'!Q398</f>
        <v>0</v>
      </c>
      <c r="T398" s="75">
        <f>'2010'!Q398</f>
        <v>0</v>
      </c>
      <c r="U398" s="75">
        <f>'2011'!Q398</f>
        <v>0</v>
      </c>
      <c r="V398" s="75">
        <f>'2012'!Q398</f>
        <v>0</v>
      </c>
      <c r="W398" s="75">
        <f>'2013'!Q398</f>
        <v>0</v>
      </c>
      <c r="X398" s="75">
        <f>'2014'!Q398</f>
        <v>0</v>
      </c>
      <c r="Y398" s="75">
        <f>'2015'!Q399</f>
        <v>0</v>
      </c>
      <c r="Z398" s="75">
        <f>'2016'!Q400</f>
        <v>0</v>
      </c>
      <c r="AA398" s="75">
        <f>'2017'!Q400</f>
        <v>0</v>
      </c>
      <c r="AB398" s="75">
        <f>'2018'!Q400</f>
        <v>0</v>
      </c>
      <c r="AC398" s="75">
        <f>'2019'!Q400</f>
        <v>0</v>
      </c>
      <c r="AD398" s="75">
        <f>'2020'!Q399</f>
        <v>0</v>
      </c>
      <c r="AE398" s="75">
        <f>'2021'!T399</f>
        <v>0</v>
      </c>
      <c r="AF398" s="75">
        <f>'2022'!T399</f>
        <v>0</v>
      </c>
      <c r="AG398" s="79">
        <f>'2023'!T399</f>
        <v>0</v>
      </c>
    </row>
    <row r="399" spans="1:33" x14ac:dyDescent="0.25">
      <c r="A399" s="24" t="s">
        <v>443</v>
      </c>
      <c r="B399" s="25" t="s">
        <v>62</v>
      </c>
      <c r="C399" s="75">
        <f>'1993'!J399</f>
        <v>43241</v>
      </c>
      <c r="D399" s="75">
        <f>'1994'!J399</f>
        <v>28006</v>
      </c>
      <c r="E399" s="75">
        <f>'1995'!J399</f>
        <v>86860</v>
      </c>
      <c r="F399" s="77">
        <f>'1996'!J399</f>
        <v>173298</v>
      </c>
      <c r="G399" s="77">
        <f>'1997'!J399</f>
        <v>29393</v>
      </c>
      <c r="H399" s="75">
        <f>'1998'!J399</f>
        <v>38623</v>
      </c>
      <c r="I399" s="75">
        <f>'1999'!J399</f>
        <v>47239</v>
      </c>
      <c r="J399" s="75">
        <f>'2000'!J399</f>
        <v>98776</v>
      </c>
      <c r="K399" s="78">
        <f>'2001'!J399</f>
        <v>146897</v>
      </c>
      <c r="L399" s="78">
        <f>'2002'!J399</f>
        <v>31094</v>
      </c>
      <c r="M399" s="78">
        <f>'2003'!J399</f>
        <v>103054</v>
      </c>
      <c r="N399" s="78">
        <f>'2004'!J399</f>
        <v>149249</v>
      </c>
      <c r="O399" s="78">
        <f>'2005'!J399</f>
        <v>393855</v>
      </c>
      <c r="P399" s="78">
        <f>'2006'!J399</f>
        <v>289884</v>
      </c>
      <c r="Q399" s="78">
        <f>'2007'!J399</f>
        <v>1070853</v>
      </c>
      <c r="R399" s="78">
        <f>'2008'!J399</f>
        <v>577644</v>
      </c>
      <c r="S399" s="75">
        <f>'2009'!Q399</f>
        <v>209768</v>
      </c>
      <c r="T399" s="75">
        <f>'2010'!Q399</f>
        <v>63119</v>
      </c>
      <c r="U399" s="75">
        <f>'2011'!Q399</f>
        <v>35466</v>
      </c>
      <c r="V399" s="75">
        <f>'2012'!Q399</f>
        <v>202253</v>
      </c>
      <c r="W399" s="75">
        <f>'2013'!Q399</f>
        <v>21331</v>
      </c>
      <c r="X399" s="75">
        <f>'2014'!Q399</f>
        <v>55299</v>
      </c>
      <c r="Y399" s="75">
        <f>'2015'!Q400</f>
        <v>101684</v>
      </c>
      <c r="Z399" s="75">
        <f>'2016'!Q401</f>
        <v>172803</v>
      </c>
      <c r="AA399" s="75">
        <f>'2017'!Q401</f>
        <v>211826</v>
      </c>
      <c r="AB399" s="75">
        <f>'2018'!Q401</f>
        <v>308387</v>
      </c>
      <c r="AC399" s="75">
        <f>'2019'!Q401</f>
        <v>828917</v>
      </c>
      <c r="AD399" s="75">
        <f>'2020'!Q400</f>
        <v>2102222</v>
      </c>
      <c r="AE399" s="75">
        <f>'2021'!T400</f>
        <v>1932639</v>
      </c>
      <c r="AF399" s="75">
        <f>'2022'!T400</f>
        <v>1340239.8500000001</v>
      </c>
      <c r="AG399" s="79">
        <f>'2023'!T400</f>
        <v>171852</v>
      </c>
    </row>
    <row r="400" spans="1:33" x14ac:dyDescent="0.25">
      <c r="A400" s="24" t="s">
        <v>444</v>
      </c>
      <c r="B400" s="25" t="s">
        <v>62</v>
      </c>
      <c r="C400" s="75">
        <f>'1993'!J400</f>
        <v>368162</v>
      </c>
      <c r="D400" s="75">
        <f>'1994'!J400</f>
        <v>1043000</v>
      </c>
      <c r="E400" s="75">
        <f>'1995'!J400</f>
        <v>460000</v>
      </c>
      <c r="F400" s="77">
        <f>'1996'!J400</f>
        <v>832000</v>
      </c>
      <c r="G400" s="77">
        <f>'1997'!J400</f>
        <v>315000</v>
      </c>
      <c r="H400" s="75">
        <f>'1998'!J400</f>
        <v>420000</v>
      </c>
      <c r="I400" s="75">
        <f>'1999'!J400</f>
        <v>400000</v>
      </c>
      <c r="J400" s="75">
        <f>'2000'!J400</f>
        <v>385000</v>
      </c>
      <c r="K400" s="78">
        <f>'2001'!J400</f>
        <v>1536000</v>
      </c>
      <c r="L400" s="78">
        <f>'2002'!J400</f>
        <v>3082000</v>
      </c>
      <c r="M400" s="78">
        <f>'2003'!J400</f>
        <v>2376000</v>
      </c>
      <c r="N400" s="78">
        <f>'2004'!J400</f>
        <v>2249000</v>
      </c>
      <c r="O400" s="78">
        <f>'2005'!J400</f>
        <v>2401000</v>
      </c>
      <c r="P400" s="78">
        <f>'2006'!J400</f>
        <v>1106000</v>
      </c>
      <c r="Q400" s="78">
        <f>'2007'!J400</f>
        <v>484000</v>
      </c>
      <c r="R400" s="78">
        <f>'2008'!J400</f>
        <v>992000</v>
      </c>
      <c r="S400" s="75">
        <f>'2009'!Q400</f>
        <v>388000</v>
      </c>
      <c r="T400" s="75">
        <f>'2010'!Q400</f>
        <v>965000</v>
      </c>
      <c r="U400" s="75">
        <f>'2011'!Q400</f>
        <v>585000</v>
      </c>
      <c r="V400" s="75">
        <f>'2012'!Q400</f>
        <v>324000</v>
      </c>
      <c r="W400" s="75">
        <f>'2013'!Q400</f>
        <v>632000</v>
      </c>
      <c r="X400" s="75">
        <f>'2014'!Q400</f>
        <v>743000</v>
      </c>
      <c r="Y400" s="75">
        <f>'2015'!Q401</f>
        <v>1076000</v>
      </c>
      <c r="Z400" s="75">
        <f>'2016'!Q402</f>
        <v>1254695</v>
      </c>
      <c r="AA400" s="75">
        <f>'2017'!Q402</f>
        <v>1513814</v>
      </c>
      <c r="AB400" s="75">
        <f>'2018'!Q402</f>
        <v>1207296</v>
      </c>
      <c r="AC400" s="75">
        <f>'2019'!Q402</f>
        <v>153216</v>
      </c>
      <c r="AD400" s="75">
        <f>'2020'!Q401</f>
        <v>3075792</v>
      </c>
      <c r="AE400" s="75">
        <f>'2021'!T401</f>
        <v>1717195</v>
      </c>
      <c r="AF400" s="75">
        <f>'2022'!T401</f>
        <v>1806756</v>
      </c>
      <c r="AG400" s="79">
        <f>'2023'!T401</f>
        <v>1219705</v>
      </c>
    </row>
    <row r="401" spans="1:33" x14ac:dyDescent="0.25">
      <c r="A401" s="24" t="s">
        <v>445</v>
      </c>
      <c r="B401" s="25" t="s">
        <v>62</v>
      </c>
      <c r="C401" s="75">
        <f>'1993'!J401</f>
        <v>0</v>
      </c>
      <c r="D401" s="75">
        <f>'1994'!J401</f>
        <v>0</v>
      </c>
      <c r="E401" s="75">
        <f>'1995'!J401</f>
        <v>0</v>
      </c>
      <c r="F401" s="77">
        <f>'1996'!J401</f>
        <v>0</v>
      </c>
      <c r="G401" s="77">
        <f>'1997'!J401</f>
        <v>0</v>
      </c>
      <c r="H401" s="75">
        <f>'1998'!J401</f>
        <v>0</v>
      </c>
      <c r="I401" s="75">
        <f>'1999'!J401</f>
        <v>0</v>
      </c>
      <c r="J401" s="75">
        <f>'2000'!J401</f>
        <v>0</v>
      </c>
      <c r="K401" s="78">
        <f>'2001'!J401</f>
        <v>0</v>
      </c>
      <c r="L401" s="78">
        <f>'2002'!J401</f>
        <v>0</v>
      </c>
      <c r="M401" s="78">
        <f>'2003'!J401</f>
        <v>0</v>
      </c>
      <c r="N401" s="78">
        <f>'2004'!J401</f>
        <v>0</v>
      </c>
      <c r="O401" s="78">
        <f>'2005'!J401</f>
        <v>0</v>
      </c>
      <c r="P401" s="78">
        <f>'2006'!J401</f>
        <v>0</v>
      </c>
      <c r="Q401" s="78">
        <f>'2007'!J401</f>
        <v>0</v>
      </c>
      <c r="R401" s="78">
        <f>'2008'!J401</f>
        <v>0</v>
      </c>
      <c r="S401" s="75">
        <f>'2009'!Q401</f>
        <v>0</v>
      </c>
      <c r="T401" s="75">
        <f>'2010'!Q401</f>
        <v>0</v>
      </c>
      <c r="U401" s="75">
        <f>'2011'!Q401</f>
        <v>0</v>
      </c>
      <c r="V401" s="75">
        <f>'2012'!Q401</f>
        <v>0</v>
      </c>
      <c r="W401" s="75">
        <f>'2013'!Q401</f>
        <v>0</v>
      </c>
      <c r="X401" s="75">
        <f>'2014'!Q401</f>
        <v>0</v>
      </c>
      <c r="Y401" s="75">
        <f>'2015'!Q402</f>
        <v>0</v>
      </c>
      <c r="Z401" s="75">
        <f>'2016'!Q403</f>
        <v>0</v>
      </c>
      <c r="AA401" s="75">
        <f>'2017'!Q403</f>
        <v>0</v>
      </c>
      <c r="AB401" s="75">
        <f>'2018'!Q403</f>
        <v>0</v>
      </c>
      <c r="AC401" s="75">
        <f>'2019'!Q403</f>
        <v>0</v>
      </c>
      <c r="AD401" s="75">
        <f>'2020'!Q402</f>
        <v>0</v>
      </c>
      <c r="AE401" s="75">
        <f>'2021'!T402</f>
        <v>0</v>
      </c>
      <c r="AF401" s="75">
        <f>'2022'!T402</f>
        <v>0</v>
      </c>
      <c r="AG401" s="79">
        <f>'2023'!T402</f>
        <v>0</v>
      </c>
    </row>
    <row r="402" spans="1:33" x14ac:dyDescent="0.25">
      <c r="A402" s="24" t="s">
        <v>446</v>
      </c>
      <c r="B402" s="25" t="s">
        <v>62</v>
      </c>
      <c r="C402" s="75">
        <f>'1993'!J402</f>
        <v>168133</v>
      </c>
      <c r="D402" s="75">
        <f>'1994'!J402</f>
        <v>244781</v>
      </c>
      <c r="E402" s="75">
        <f>'1995'!J402</f>
        <v>258201</v>
      </c>
      <c r="F402" s="77">
        <f>'1996'!J402</f>
        <v>268807</v>
      </c>
      <c r="G402" s="77">
        <f>'1997'!J402</f>
        <v>171368</v>
      </c>
      <c r="H402" s="75">
        <f>'1998'!J402</f>
        <v>195329</v>
      </c>
      <c r="I402" s="75">
        <f>'1999'!J402</f>
        <v>25451</v>
      </c>
      <c r="J402" s="75">
        <f>'2000'!J402</f>
        <v>16327</v>
      </c>
      <c r="K402" s="78">
        <f>'2001'!J402</f>
        <v>50409</v>
      </c>
      <c r="L402" s="78">
        <f>'2002'!J402</f>
        <v>87737</v>
      </c>
      <c r="M402" s="78">
        <f>'2003'!J402</f>
        <v>42376</v>
      </c>
      <c r="N402" s="78">
        <f>'2004'!J402</f>
        <v>4522</v>
      </c>
      <c r="O402" s="78">
        <f>'2005'!J402</f>
        <v>1391</v>
      </c>
      <c r="P402" s="78">
        <f>'2006'!J402</f>
        <v>12868</v>
      </c>
      <c r="Q402" s="78">
        <f>'2007'!J402</f>
        <v>3834</v>
      </c>
      <c r="R402" s="78">
        <f>'2008'!J402</f>
        <v>2265</v>
      </c>
      <c r="S402" s="75">
        <f>'2009'!Q402</f>
        <v>17017</v>
      </c>
      <c r="T402" s="75">
        <f>'2010'!Q402</f>
        <v>36887</v>
      </c>
      <c r="U402" s="75">
        <f>'2011'!Q402</f>
        <v>43010</v>
      </c>
      <c r="V402" s="75">
        <f>'2012'!Q402</f>
        <v>14243</v>
      </c>
      <c r="W402" s="75">
        <f>'2013'!Q402</f>
        <v>48028</v>
      </c>
      <c r="X402" s="75">
        <f>'2014'!Q402</f>
        <v>56555</v>
      </c>
      <c r="Y402" s="75">
        <f>'2015'!Q403</f>
        <v>82387</v>
      </c>
      <c r="Z402" s="75">
        <f>'2016'!Q404</f>
        <v>254654</v>
      </c>
      <c r="AA402" s="75">
        <f>'2017'!Q404</f>
        <v>52915</v>
      </c>
      <c r="AB402" s="75">
        <f>'2018'!Q404</f>
        <v>96466</v>
      </c>
      <c r="AC402" s="75">
        <f>'2019'!Q404</f>
        <v>27409</v>
      </c>
      <c r="AD402" s="75">
        <f>'2020'!Q403</f>
        <v>57205</v>
      </c>
      <c r="AE402" s="75">
        <f>'2021'!T403</f>
        <v>98471</v>
      </c>
      <c r="AF402" s="75">
        <f>'2022'!T403</f>
        <v>160584</v>
      </c>
      <c r="AG402" s="79">
        <f>'2023'!T403</f>
        <v>72313</v>
      </c>
    </row>
    <row r="403" spans="1:33" x14ac:dyDescent="0.25">
      <c r="A403" s="24" t="s">
        <v>447</v>
      </c>
      <c r="B403" s="25" t="s">
        <v>62</v>
      </c>
      <c r="C403" s="75">
        <f>'1993'!J403</f>
        <v>0</v>
      </c>
      <c r="D403" s="75">
        <f>'1994'!J403</f>
        <v>0</v>
      </c>
      <c r="E403" s="75">
        <f>'1995'!J403</f>
        <v>0</v>
      </c>
      <c r="F403" s="77">
        <f>'1996'!J403</f>
        <v>0</v>
      </c>
      <c r="G403" s="77">
        <f>'1997'!J403</f>
        <v>0</v>
      </c>
      <c r="H403" s="75">
        <f>'1998'!J403</f>
        <v>0</v>
      </c>
      <c r="I403" s="75">
        <f>'1999'!J403</f>
        <v>0</v>
      </c>
      <c r="J403" s="75">
        <f>'2000'!J403</f>
        <v>0</v>
      </c>
      <c r="K403" s="78">
        <f>'2001'!J403</f>
        <v>0</v>
      </c>
      <c r="L403" s="78">
        <f>'2002'!J403</f>
        <v>0</v>
      </c>
      <c r="M403" s="78">
        <f>'2003'!J403</f>
        <v>0</v>
      </c>
      <c r="N403" s="78">
        <f>'2004'!J403</f>
        <v>0</v>
      </c>
      <c r="O403" s="78">
        <f>'2005'!J403</f>
        <v>416995</v>
      </c>
      <c r="P403" s="78">
        <f>'2006'!J403</f>
        <v>2447331</v>
      </c>
      <c r="Q403" s="78">
        <f>'2007'!J403</f>
        <v>4211936</v>
      </c>
      <c r="R403" s="78">
        <f>'2008'!J403</f>
        <v>3584381</v>
      </c>
      <c r="S403" s="75">
        <f>'2009'!Q403</f>
        <v>1493190</v>
      </c>
      <c r="T403" s="75">
        <f>'2010'!Q403</f>
        <v>1035215</v>
      </c>
      <c r="U403" s="75">
        <f>'2011'!Q403</f>
        <v>874516</v>
      </c>
      <c r="V403" s="75">
        <f>'2012'!Q403</f>
        <v>959166</v>
      </c>
      <c r="W403" s="75">
        <f>'2013'!Q403</f>
        <v>1607910</v>
      </c>
      <c r="X403" s="75">
        <f>'2014'!Q403</f>
        <v>2355277</v>
      </c>
      <c r="Y403" s="75">
        <f>'2015'!Q404</f>
        <v>1329159</v>
      </c>
      <c r="Z403" s="75">
        <f>'2016'!Q405</f>
        <v>1127254</v>
      </c>
      <c r="AA403" s="75">
        <f>'2017'!Q405</f>
        <v>3067526</v>
      </c>
      <c r="AB403" s="75">
        <f>'2018'!Q405</f>
        <v>2576032</v>
      </c>
      <c r="AC403" s="75">
        <f>'2019'!Q405</f>
        <v>1978188</v>
      </c>
      <c r="AD403" s="75">
        <f>'2020'!Q404</f>
        <v>2648409</v>
      </c>
      <c r="AE403" s="75">
        <f>'2021'!T404</f>
        <v>2999239</v>
      </c>
      <c r="AF403" s="75">
        <f>'2022'!T404</f>
        <v>3351328</v>
      </c>
      <c r="AG403" s="79">
        <f>'2023'!T404</f>
        <v>1208314</v>
      </c>
    </row>
    <row r="404" spans="1:33" x14ac:dyDescent="0.25">
      <c r="A404" s="24" t="s">
        <v>448</v>
      </c>
      <c r="B404" s="25" t="s">
        <v>62</v>
      </c>
      <c r="C404" s="75">
        <f>'1993'!J404</f>
        <v>0</v>
      </c>
      <c r="D404" s="75">
        <f>'1994'!J404</f>
        <v>0</v>
      </c>
      <c r="E404" s="75">
        <f>'1995'!J404</f>
        <v>7875</v>
      </c>
      <c r="F404" s="77">
        <f>'1996'!J404</f>
        <v>0</v>
      </c>
      <c r="G404" s="77">
        <f>'1997'!J404</f>
        <v>8861</v>
      </c>
      <c r="H404" s="75">
        <f>'1998'!J404</f>
        <v>16425</v>
      </c>
      <c r="I404" s="75">
        <f>'1999'!J404</f>
        <v>19215</v>
      </c>
      <c r="J404" s="75">
        <f>'2000'!J404</f>
        <v>12915</v>
      </c>
      <c r="K404" s="78">
        <f>'2001'!J404</f>
        <v>14805</v>
      </c>
      <c r="L404" s="78">
        <f>'2002'!J404</f>
        <v>55757</v>
      </c>
      <c r="M404" s="78">
        <f>'2003'!J404</f>
        <v>93890</v>
      </c>
      <c r="N404" s="78">
        <f>'2004'!J404</f>
        <v>41085</v>
      </c>
      <c r="O404" s="78">
        <f>'2005'!J404</f>
        <v>103508</v>
      </c>
      <c r="P404" s="78">
        <f>'2006'!J404</f>
        <v>123834</v>
      </c>
      <c r="Q404" s="78">
        <f>'2007'!J404</f>
        <v>731876</v>
      </c>
      <c r="R404" s="78">
        <f>'2008'!J404</f>
        <v>70002</v>
      </c>
      <c r="S404" s="75">
        <f>'2009'!Q404</f>
        <v>61913</v>
      </c>
      <c r="T404" s="75">
        <f>'2010'!Q404</f>
        <v>16771</v>
      </c>
      <c r="U404" s="75">
        <f>'2011'!Q404</f>
        <v>36592</v>
      </c>
      <c r="V404" s="75">
        <f>'2012'!Q404</f>
        <v>14616</v>
      </c>
      <c r="W404" s="75">
        <f>'2013'!Q404</f>
        <v>12882</v>
      </c>
      <c r="X404" s="75">
        <f>'2014'!Q404</f>
        <v>56340</v>
      </c>
      <c r="Y404" s="75">
        <f>'2015'!Q405</f>
        <v>14314</v>
      </c>
      <c r="Z404" s="75">
        <f>'2016'!Q406</f>
        <v>0</v>
      </c>
      <c r="AA404" s="75">
        <f>'2017'!Q406</f>
        <v>0</v>
      </c>
      <c r="AB404" s="75">
        <f>'2018'!Q406</f>
        <v>0</v>
      </c>
      <c r="AC404" s="75">
        <f>'2019'!Q406</f>
        <v>0</v>
      </c>
      <c r="AD404" s="75">
        <f>'2020'!Q405</f>
        <v>102161</v>
      </c>
      <c r="AE404" s="75">
        <f>'2021'!T405</f>
        <v>31063</v>
      </c>
      <c r="AF404" s="75">
        <f>'2022'!T405</f>
        <v>10105</v>
      </c>
      <c r="AG404" s="79">
        <f>'2023'!T405</f>
        <v>77166</v>
      </c>
    </row>
    <row r="405" spans="1:33" x14ac:dyDescent="0.25">
      <c r="A405" s="24" t="s">
        <v>450</v>
      </c>
      <c r="B405" s="25" t="s">
        <v>63</v>
      </c>
      <c r="C405" s="75">
        <f>'1993'!J405</f>
        <v>0</v>
      </c>
      <c r="D405" s="75">
        <f>'1994'!J405</f>
        <v>0</v>
      </c>
      <c r="E405" s="75">
        <f>'1995'!J405</f>
        <v>0</v>
      </c>
      <c r="F405" s="77">
        <f>'1996'!J405</f>
        <v>0</v>
      </c>
      <c r="G405" s="77">
        <f>'1997'!J405</f>
        <v>0</v>
      </c>
      <c r="H405" s="75">
        <f>'1998'!J405</f>
        <v>0</v>
      </c>
      <c r="I405" s="75">
        <f>'1999'!J405</f>
        <v>0</v>
      </c>
      <c r="J405" s="75">
        <f>'2000'!J405</f>
        <v>0</v>
      </c>
      <c r="K405" s="78">
        <f>'2001'!J405</f>
        <v>0</v>
      </c>
      <c r="L405" s="78">
        <f>'2002'!J405</f>
        <v>0</v>
      </c>
      <c r="M405" s="78">
        <f>'2003'!J405</f>
        <v>0</v>
      </c>
      <c r="N405" s="78">
        <f>'2004'!J405</f>
        <v>0</v>
      </c>
      <c r="O405" s="78">
        <f>'2005'!J405</f>
        <v>0</v>
      </c>
      <c r="P405" s="78">
        <f>'2006'!J405</f>
        <v>0</v>
      </c>
      <c r="Q405" s="78">
        <f>'2007'!J405</f>
        <v>0</v>
      </c>
      <c r="R405" s="78">
        <f>'2008'!J405</f>
        <v>0</v>
      </c>
      <c r="S405" s="75">
        <f>'2009'!Q405</f>
        <v>0</v>
      </c>
      <c r="T405" s="75">
        <f>'2010'!Q405</f>
        <v>0</v>
      </c>
      <c r="U405" s="75">
        <f>'2011'!Q405</f>
        <v>0</v>
      </c>
      <c r="V405" s="75">
        <f>'2012'!Q405</f>
        <v>0</v>
      </c>
      <c r="W405" s="75">
        <f>'2013'!Q405</f>
        <v>0</v>
      </c>
      <c r="X405" s="75">
        <f>'2014'!Q405</f>
        <v>0</v>
      </c>
      <c r="Y405" s="75">
        <f>'2015'!Q406</f>
        <v>0</v>
      </c>
      <c r="Z405" s="75">
        <f>'2016'!Q407</f>
        <v>0</v>
      </c>
      <c r="AA405" s="75">
        <f>'2017'!Q407</f>
        <v>0</v>
      </c>
      <c r="AB405" s="75">
        <f>'2018'!Q407</f>
        <v>0</v>
      </c>
      <c r="AC405" s="75">
        <f>'2019'!Q407</f>
        <v>0</v>
      </c>
      <c r="AD405" s="75">
        <f>'2020'!Q406</f>
        <v>0</v>
      </c>
      <c r="AE405" s="75">
        <f>'2021'!T406</f>
        <v>0</v>
      </c>
      <c r="AF405" s="75">
        <f>'2022'!T406</f>
        <v>0</v>
      </c>
      <c r="AG405" s="79">
        <f>'2023'!T406</f>
        <v>0</v>
      </c>
    </row>
    <row r="406" spans="1:33" x14ac:dyDescent="0.25">
      <c r="A406" s="24" t="s">
        <v>524</v>
      </c>
      <c r="B406" s="25" t="s">
        <v>63</v>
      </c>
      <c r="C406" s="75">
        <f>'1993'!J406</f>
        <v>0</v>
      </c>
      <c r="D406" s="75">
        <f>'1994'!J406</f>
        <v>0</v>
      </c>
      <c r="E406" s="75">
        <f>'1995'!J406</f>
        <v>0</v>
      </c>
      <c r="F406" s="77">
        <f>'1996'!J406</f>
        <v>0</v>
      </c>
      <c r="G406" s="77">
        <f>'1997'!J406</f>
        <v>0</v>
      </c>
      <c r="H406" s="75">
        <f>'1998'!J406</f>
        <v>0</v>
      </c>
      <c r="I406" s="75">
        <f>'1999'!J406</f>
        <v>0</v>
      </c>
      <c r="J406" s="75">
        <f>'2000'!J406</f>
        <v>0</v>
      </c>
      <c r="K406" s="78">
        <f>'2001'!J406</f>
        <v>0</v>
      </c>
      <c r="L406" s="78">
        <f>'2002'!J406</f>
        <v>0</v>
      </c>
      <c r="M406" s="78">
        <f>'2003'!J406</f>
        <v>0</v>
      </c>
      <c r="N406" s="78">
        <f>'2004'!J406</f>
        <v>0</v>
      </c>
      <c r="O406" s="78">
        <f>'2005'!J406</f>
        <v>0</v>
      </c>
      <c r="P406" s="78">
        <f>'2006'!J406</f>
        <v>0</v>
      </c>
      <c r="Q406" s="78">
        <f>'2007'!J406</f>
        <v>0</v>
      </c>
      <c r="R406" s="78">
        <f>'2008'!J406</f>
        <v>0</v>
      </c>
      <c r="S406" s="75">
        <f>'2009'!Q406</f>
        <v>0</v>
      </c>
      <c r="T406" s="75">
        <f>'2010'!Q406</f>
        <v>0</v>
      </c>
      <c r="U406" s="75">
        <f>'2011'!Q406</f>
        <v>0</v>
      </c>
      <c r="V406" s="75">
        <f>'2012'!Q406</f>
        <v>0</v>
      </c>
      <c r="W406" s="75">
        <f>'2013'!Q406</f>
        <v>0</v>
      </c>
      <c r="X406" s="75">
        <f>'2014'!Q406</f>
        <v>0</v>
      </c>
      <c r="Y406" s="75">
        <f>'2015'!Q407</f>
        <v>0</v>
      </c>
      <c r="Z406" s="75">
        <f>'2016'!Q408</f>
        <v>0</v>
      </c>
      <c r="AA406" s="75">
        <f>'2017'!Q408</f>
        <v>0</v>
      </c>
      <c r="AB406" s="75">
        <f>'2018'!Q408</f>
        <v>0</v>
      </c>
      <c r="AC406" s="75">
        <f>'2019'!Q408</f>
        <v>0</v>
      </c>
      <c r="AD406" s="75">
        <f>'2020'!Q407</f>
        <v>0</v>
      </c>
      <c r="AE406" s="75">
        <f>'2021'!T407</f>
        <v>0</v>
      </c>
      <c r="AF406" s="75">
        <f>'2022'!T407</f>
        <v>0</v>
      </c>
      <c r="AG406" s="79">
        <f>'2023'!T407</f>
        <v>0</v>
      </c>
    </row>
    <row r="407" spans="1:33" x14ac:dyDescent="0.25">
      <c r="A407" s="24" t="s">
        <v>451</v>
      </c>
      <c r="B407" s="25" t="s">
        <v>64</v>
      </c>
      <c r="C407" s="75">
        <f>'1993'!J407</f>
        <v>0</v>
      </c>
      <c r="D407" s="75">
        <f>'1994'!J407</f>
        <v>0</v>
      </c>
      <c r="E407" s="75">
        <f>'1995'!J407</f>
        <v>0</v>
      </c>
      <c r="F407" s="77">
        <f>'1996'!J407</f>
        <v>0</v>
      </c>
      <c r="G407" s="77">
        <f>'1997'!J407</f>
        <v>0</v>
      </c>
      <c r="H407" s="75">
        <f>'1998'!J407</f>
        <v>0</v>
      </c>
      <c r="I407" s="75">
        <f>'1999'!J407</f>
        <v>0</v>
      </c>
      <c r="J407" s="75">
        <f>'2000'!J407</f>
        <v>0</v>
      </c>
      <c r="K407" s="78">
        <f>'2001'!J407</f>
        <v>0</v>
      </c>
      <c r="L407" s="78">
        <f>'2002'!J407</f>
        <v>0</v>
      </c>
      <c r="M407" s="78">
        <f>'2003'!J407</f>
        <v>0</v>
      </c>
      <c r="N407" s="78">
        <f>'2004'!J407</f>
        <v>0</v>
      </c>
      <c r="O407" s="78">
        <f>'2005'!J407</f>
        <v>0</v>
      </c>
      <c r="P407" s="78">
        <f>'2006'!J407</f>
        <v>0</v>
      </c>
      <c r="Q407" s="78">
        <f>'2007'!J407</f>
        <v>0</v>
      </c>
      <c r="R407" s="78">
        <f>'2008'!J407</f>
        <v>92394</v>
      </c>
      <c r="S407" s="75">
        <f>'2009'!Q407</f>
        <v>23180</v>
      </c>
      <c r="T407" s="75">
        <f>'2010'!Q407</f>
        <v>69058</v>
      </c>
      <c r="U407" s="75">
        <f>'2011'!Q407</f>
        <v>2081</v>
      </c>
      <c r="V407" s="75">
        <f>'2012'!Q407</f>
        <v>0</v>
      </c>
      <c r="W407" s="75">
        <f>'2013'!Q407</f>
        <v>0</v>
      </c>
      <c r="X407" s="75">
        <f>'2014'!Q407</f>
        <v>0</v>
      </c>
      <c r="Y407" s="75">
        <f>'2015'!Q408</f>
        <v>0</v>
      </c>
      <c r="Z407" s="75">
        <f>'2016'!Q409</f>
        <v>18352</v>
      </c>
      <c r="AA407" s="75">
        <f>'2017'!Q409</f>
        <v>53573</v>
      </c>
      <c r="AB407" s="75">
        <f>'2018'!Q409</f>
        <v>0</v>
      </c>
      <c r="AC407" s="75">
        <f>'2019'!Q409</f>
        <v>79903</v>
      </c>
      <c r="AD407" s="75">
        <f>'2020'!Q408</f>
        <v>0</v>
      </c>
      <c r="AE407" s="75">
        <f>'2021'!T408</f>
        <v>0</v>
      </c>
      <c r="AF407" s="75">
        <f>'2022'!T408</f>
        <v>0</v>
      </c>
      <c r="AG407" s="79">
        <f>'2023'!T408</f>
        <v>0</v>
      </c>
    </row>
    <row r="408" spans="1:33" x14ac:dyDescent="0.25">
      <c r="A408" s="24" t="s">
        <v>452</v>
      </c>
      <c r="B408" s="25" t="s">
        <v>64</v>
      </c>
      <c r="C408" s="75">
        <f>'1993'!J408</f>
        <v>0</v>
      </c>
      <c r="D408" s="75">
        <f>'1994'!J408</f>
        <v>0</v>
      </c>
      <c r="E408" s="75">
        <f>'1995'!J408</f>
        <v>0</v>
      </c>
      <c r="F408" s="77">
        <f>'1996'!J408</f>
        <v>0</v>
      </c>
      <c r="G408" s="77">
        <f>'1997'!J408</f>
        <v>0</v>
      </c>
      <c r="H408" s="75">
        <f>'1998'!J408</f>
        <v>0</v>
      </c>
      <c r="I408" s="75">
        <f>'1999'!J408</f>
        <v>0</v>
      </c>
      <c r="J408" s="75">
        <f>'2000'!J408</f>
        <v>0</v>
      </c>
      <c r="K408" s="78">
        <f>'2001'!J408</f>
        <v>0</v>
      </c>
      <c r="L408" s="78">
        <f>'2002'!J408</f>
        <v>0</v>
      </c>
      <c r="M408" s="78">
        <f>'2003'!J408</f>
        <v>0</v>
      </c>
      <c r="N408" s="78">
        <f>'2004'!J408</f>
        <v>0</v>
      </c>
      <c r="O408" s="78">
        <f>'2005'!J408</f>
        <v>3699730</v>
      </c>
      <c r="P408" s="78">
        <f>'2006'!J408</f>
        <v>3276069</v>
      </c>
      <c r="Q408" s="78">
        <f>'2007'!J408</f>
        <v>1433385</v>
      </c>
      <c r="R408" s="78">
        <f>'2008'!J408</f>
        <v>443004</v>
      </c>
      <c r="S408" s="75">
        <f>'2009'!Q408</f>
        <v>178201</v>
      </c>
      <c r="T408" s="75">
        <f>'2010'!Q408</f>
        <v>231094</v>
      </c>
      <c r="U408" s="75">
        <f>'2011'!Q408</f>
        <v>242173</v>
      </c>
      <c r="V408" s="75">
        <f>'2012'!Q408</f>
        <v>230841</v>
      </c>
      <c r="W408" s="75">
        <f>'2013'!Q408</f>
        <v>130884</v>
      </c>
      <c r="X408" s="75">
        <f>'2014'!Q408</f>
        <v>90550</v>
      </c>
      <c r="Y408" s="75">
        <f>'2015'!Q409</f>
        <v>116960</v>
      </c>
      <c r="Z408" s="75">
        <f>'2016'!Q410</f>
        <v>339050</v>
      </c>
      <c r="AA408" s="75">
        <f>'2017'!Q410</f>
        <v>742840</v>
      </c>
      <c r="AB408" s="75">
        <f>'2018'!Q410</f>
        <v>513620</v>
      </c>
      <c r="AC408" s="75">
        <f>'2019'!Q410</f>
        <v>708390</v>
      </c>
      <c r="AD408" s="75">
        <f>'2020'!Q409</f>
        <v>0</v>
      </c>
      <c r="AE408" s="75">
        <f>'2021'!T409</f>
        <v>0</v>
      </c>
      <c r="AF408" s="75">
        <f>'2022'!T409</f>
        <v>0</v>
      </c>
      <c r="AG408" s="79">
        <f>'2023'!T409</f>
        <v>0</v>
      </c>
    </row>
    <row r="409" spans="1:33" x14ac:dyDescent="0.25">
      <c r="A409" s="24" t="s">
        <v>453</v>
      </c>
      <c r="B409" s="25" t="s">
        <v>64</v>
      </c>
      <c r="C409" s="75">
        <f>'1993'!J409</f>
        <v>0</v>
      </c>
      <c r="D409" s="75">
        <f>'1994'!J409</f>
        <v>0</v>
      </c>
      <c r="E409" s="75">
        <f>'1995'!J409</f>
        <v>0</v>
      </c>
      <c r="F409" s="77">
        <f>'1996'!J409</f>
        <v>0</v>
      </c>
      <c r="G409" s="77">
        <f>'1997'!J409</f>
        <v>0</v>
      </c>
      <c r="H409" s="75">
        <f>'1998'!J409</f>
        <v>0</v>
      </c>
      <c r="I409" s="75">
        <f>'1999'!J409</f>
        <v>0</v>
      </c>
      <c r="J409" s="75">
        <f>'2000'!J409</f>
        <v>0</v>
      </c>
      <c r="K409" s="78">
        <f>'2001'!J409</f>
        <v>0</v>
      </c>
      <c r="L409" s="78">
        <f>'2002'!J409</f>
        <v>0</v>
      </c>
      <c r="M409" s="78">
        <f>'2003'!J409</f>
        <v>0</v>
      </c>
      <c r="N409" s="78">
        <f>'2004'!J409</f>
        <v>0</v>
      </c>
      <c r="O409" s="78">
        <f>'2005'!J409</f>
        <v>0</v>
      </c>
      <c r="P409" s="78">
        <f>'2006'!J409</f>
        <v>0</v>
      </c>
      <c r="Q409" s="78">
        <f>'2007'!J409</f>
        <v>0</v>
      </c>
      <c r="R409" s="78">
        <f>'2008'!J409</f>
        <v>0</v>
      </c>
      <c r="S409" s="75">
        <f>'2009'!Q409</f>
        <v>0</v>
      </c>
      <c r="T409" s="75">
        <f>'2010'!Q409</f>
        <v>0</v>
      </c>
      <c r="U409" s="75">
        <f>'2011'!Q409</f>
        <v>0</v>
      </c>
      <c r="V409" s="75">
        <f>'2012'!Q409</f>
        <v>1200</v>
      </c>
      <c r="W409" s="75">
        <f>'2013'!Q409</f>
        <v>0</v>
      </c>
      <c r="X409" s="75">
        <f>'2014'!Q409</f>
        <v>0</v>
      </c>
      <c r="Y409" s="75">
        <f>'2015'!Q410</f>
        <v>0</v>
      </c>
      <c r="Z409" s="75">
        <f>'2016'!Q411</f>
        <v>0</v>
      </c>
      <c r="AA409" s="75">
        <f>'2017'!Q411</f>
        <v>0</v>
      </c>
      <c r="AB409" s="75">
        <f>'2018'!Q411</f>
        <v>0</v>
      </c>
      <c r="AC409" s="75">
        <f>'2019'!Q411</f>
        <v>0</v>
      </c>
      <c r="AD409" s="75">
        <f>'2020'!Q410</f>
        <v>0</v>
      </c>
      <c r="AE409" s="75">
        <f>'2021'!T410</f>
        <v>2400</v>
      </c>
      <c r="AF409" s="75">
        <f>'2022'!T410</f>
        <v>2400</v>
      </c>
      <c r="AG409" s="79">
        <f>'2023'!T410</f>
        <v>0</v>
      </c>
    </row>
    <row r="410" spans="1:33" x14ac:dyDescent="0.25">
      <c r="A410" s="24" t="s">
        <v>454</v>
      </c>
      <c r="B410" s="25" t="s">
        <v>65</v>
      </c>
      <c r="C410" s="75">
        <f>'1993'!J410</f>
        <v>0</v>
      </c>
      <c r="D410" s="75">
        <f>'1994'!J410</f>
        <v>0</v>
      </c>
      <c r="E410" s="75">
        <f>'1995'!J410</f>
        <v>0</v>
      </c>
      <c r="F410" s="77">
        <f>'1996'!J410</f>
        <v>0</v>
      </c>
      <c r="G410" s="77">
        <f>'1997'!J410</f>
        <v>0</v>
      </c>
      <c r="H410" s="75">
        <f>'1998'!J410</f>
        <v>0</v>
      </c>
      <c r="I410" s="75">
        <f>'1999'!J410</f>
        <v>0</v>
      </c>
      <c r="J410" s="75">
        <f>'2000'!J410</f>
        <v>0</v>
      </c>
      <c r="K410" s="78">
        <f>'2001'!J410</f>
        <v>0</v>
      </c>
      <c r="L410" s="78">
        <f>'2002'!J410</f>
        <v>0</v>
      </c>
      <c r="M410" s="78">
        <f>'2003'!J410</f>
        <v>0</v>
      </c>
      <c r="N410" s="78">
        <f>'2004'!J410</f>
        <v>0</v>
      </c>
      <c r="O410" s="78">
        <f>'2005'!J410</f>
        <v>0</v>
      </c>
      <c r="P410" s="78">
        <f>'2006'!J410</f>
        <v>0</v>
      </c>
      <c r="Q410" s="78">
        <f>'2007'!J410</f>
        <v>0</v>
      </c>
      <c r="R410" s="78">
        <f>'2008'!J410</f>
        <v>0</v>
      </c>
      <c r="S410" s="75">
        <f>'2009'!Q410</f>
        <v>0</v>
      </c>
      <c r="T410" s="75">
        <f>'2010'!Q410</f>
        <v>0</v>
      </c>
      <c r="U410" s="75">
        <f>'2011'!Q410</f>
        <v>0</v>
      </c>
      <c r="V410" s="75">
        <f>'2012'!Q410</f>
        <v>0</v>
      </c>
      <c r="W410" s="75">
        <f>'2013'!Q410</f>
        <v>0</v>
      </c>
      <c r="X410" s="75">
        <f>'2014'!Q410</f>
        <v>0</v>
      </c>
      <c r="Y410" s="75">
        <f>'2015'!Q411</f>
        <v>0</v>
      </c>
      <c r="Z410" s="75">
        <f>'2016'!Q412</f>
        <v>0</v>
      </c>
      <c r="AA410" s="75">
        <f>'2017'!Q412</f>
        <v>0</v>
      </c>
      <c r="AB410" s="75">
        <f>'2018'!Q412</f>
        <v>0</v>
      </c>
      <c r="AC410" s="75">
        <f>'2019'!Q412</f>
        <v>0</v>
      </c>
      <c r="AD410" s="75">
        <f>'2020'!Q411</f>
        <v>0</v>
      </c>
      <c r="AE410" s="75">
        <f>'2021'!T411</f>
        <v>0</v>
      </c>
      <c r="AF410" s="75">
        <f>'2022'!T411</f>
        <v>0</v>
      </c>
      <c r="AG410" s="79">
        <f>'2023'!T411</f>
        <v>0</v>
      </c>
    </row>
    <row r="411" spans="1:33" x14ac:dyDescent="0.25">
      <c r="A411" s="24" t="s">
        <v>455</v>
      </c>
      <c r="B411" s="25" t="s">
        <v>65</v>
      </c>
      <c r="C411" s="75">
        <f>'1993'!J411</f>
        <v>0</v>
      </c>
      <c r="D411" s="75">
        <f>'1994'!J411</f>
        <v>0</v>
      </c>
      <c r="E411" s="75">
        <f>'1995'!J411</f>
        <v>7600</v>
      </c>
      <c r="F411" s="77">
        <f>'1996'!J411</f>
        <v>12000</v>
      </c>
      <c r="G411" s="77">
        <f>'1997'!J411</f>
        <v>4400</v>
      </c>
      <c r="H411" s="75">
        <f>'1998'!J411</f>
        <v>18700</v>
      </c>
      <c r="I411" s="75">
        <f>'1999'!J411</f>
        <v>18900</v>
      </c>
      <c r="J411" s="75">
        <f>'2000'!J411</f>
        <v>2300</v>
      </c>
      <c r="K411" s="78">
        <f>'2001'!J411</f>
        <v>23900</v>
      </c>
      <c r="L411" s="78">
        <f>'2002'!J411</f>
        <v>0</v>
      </c>
      <c r="M411" s="78">
        <f>'2003'!J411</f>
        <v>0</v>
      </c>
      <c r="N411" s="78">
        <f>'2004'!J411</f>
        <v>0</v>
      </c>
      <c r="O411" s="78">
        <f>'2005'!J411</f>
        <v>0</v>
      </c>
      <c r="P411" s="78">
        <f>'2006'!J411</f>
        <v>0</v>
      </c>
      <c r="Q411" s="78">
        <f>'2007'!J411</f>
        <v>0</v>
      </c>
      <c r="R411" s="78">
        <f>'2008'!J411</f>
        <v>0</v>
      </c>
      <c r="S411" s="75">
        <f>'2009'!Q411</f>
        <v>0</v>
      </c>
      <c r="T411" s="75">
        <f>'2010'!Q411</f>
        <v>0</v>
      </c>
      <c r="U411" s="75">
        <f>'2011'!Q411</f>
        <v>0</v>
      </c>
      <c r="V411" s="75">
        <f>'2012'!Q411</f>
        <v>0</v>
      </c>
      <c r="W411" s="75">
        <f>'2013'!Q411</f>
        <v>0</v>
      </c>
      <c r="X411" s="75">
        <f>'2014'!Q411</f>
        <v>0</v>
      </c>
      <c r="Y411" s="75">
        <f>'2015'!Q412</f>
        <v>0</v>
      </c>
      <c r="Z411" s="75">
        <f>'2016'!Q413</f>
        <v>0</v>
      </c>
      <c r="AA411" s="75">
        <f>'2017'!Q413</f>
        <v>0</v>
      </c>
      <c r="AB411" s="75">
        <f>'2018'!Q413</f>
        <v>0</v>
      </c>
      <c r="AC411" s="75">
        <f>'2019'!Q413</f>
        <v>0</v>
      </c>
      <c r="AD411" s="75">
        <f>'2020'!Q412</f>
        <v>0</v>
      </c>
      <c r="AE411" s="75">
        <f>'2021'!T412</f>
        <v>0</v>
      </c>
      <c r="AF411" s="75">
        <f>'2022'!T412</f>
        <v>0</v>
      </c>
      <c r="AG411" s="79">
        <f>'2023'!T412</f>
        <v>0</v>
      </c>
    </row>
    <row r="412" spans="1:33" x14ac:dyDescent="0.25">
      <c r="A412" s="24" t="s">
        <v>456</v>
      </c>
      <c r="B412" s="25" t="s">
        <v>65</v>
      </c>
      <c r="C412" s="75">
        <f>'1993'!J412</f>
        <v>0</v>
      </c>
      <c r="D412" s="75">
        <f>'1994'!J412</f>
        <v>0</v>
      </c>
      <c r="E412" s="75">
        <f>'1995'!J412</f>
        <v>0</v>
      </c>
      <c r="F412" s="77">
        <f>'1996'!J412</f>
        <v>0</v>
      </c>
      <c r="G412" s="77">
        <f>'1997'!J412</f>
        <v>0</v>
      </c>
      <c r="H412" s="75">
        <f>'1998'!J412</f>
        <v>0</v>
      </c>
      <c r="I412" s="75">
        <f>'1999'!J412</f>
        <v>0</v>
      </c>
      <c r="J412" s="75">
        <f>'2000'!J412</f>
        <v>0</v>
      </c>
      <c r="K412" s="78">
        <f>'2001'!J412</f>
        <v>0</v>
      </c>
      <c r="L412" s="78">
        <f>'2002'!J412</f>
        <v>0</v>
      </c>
      <c r="M412" s="78">
        <f>'2003'!J412</f>
        <v>0</v>
      </c>
      <c r="N412" s="78">
        <f>'2004'!J412</f>
        <v>0</v>
      </c>
      <c r="O412" s="78">
        <f>'2005'!J412</f>
        <v>0</v>
      </c>
      <c r="P412" s="78">
        <f>'2006'!J412</f>
        <v>0</v>
      </c>
      <c r="Q412" s="78">
        <f>'2007'!J412</f>
        <v>0</v>
      </c>
      <c r="R412" s="78">
        <f>'2008'!J412</f>
        <v>0</v>
      </c>
      <c r="S412" s="75">
        <f>'2009'!Q412</f>
        <v>0</v>
      </c>
      <c r="T412" s="75">
        <f>'2010'!Q412</f>
        <v>0</v>
      </c>
      <c r="U412" s="75">
        <f>'2011'!Q412</f>
        <v>0</v>
      </c>
      <c r="V412" s="75">
        <f>'2012'!Q412</f>
        <v>0</v>
      </c>
      <c r="W412" s="75">
        <f>'2013'!Q412</f>
        <v>0</v>
      </c>
      <c r="X412" s="75">
        <f>'2014'!Q412</f>
        <v>0</v>
      </c>
      <c r="Y412" s="75">
        <f>'2015'!Q413</f>
        <v>0</v>
      </c>
      <c r="Z412" s="75">
        <f>'2016'!Q414</f>
        <v>0</v>
      </c>
      <c r="AA412" s="75">
        <f>'2017'!Q414</f>
        <v>0</v>
      </c>
      <c r="AB412" s="75">
        <f>'2018'!Q414</f>
        <v>0</v>
      </c>
      <c r="AC412" s="75">
        <f>'2019'!Q414</f>
        <v>0</v>
      </c>
      <c r="AD412" s="75">
        <f>'2020'!Q413</f>
        <v>0</v>
      </c>
      <c r="AE412" s="75">
        <f>'2021'!T413</f>
        <v>0</v>
      </c>
      <c r="AF412" s="75">
        <f>'2022'!T413</f>
        <v>0</v>
      </c>
      <c r="AG412" s="79">
        <f>'2023'!T413</f>
        <v>0</v>
      </c>
    </row>
    <row r="413" spans="1:33" x14ac:dyDescent="0.25">
      <c r="A413" s="24" t="s">
        <v>457</v>
      </c>
      <c r="B413" s="25" t="s">
        <v>65</v>
      </c>
      <c r="C413" s="75">
        <f>'1993'!J413</f>
        <v>1500</v>
      </c>
      <c r="D413" s="75">
        <f>'1994'!J413</f>
        <v>1250</v>
      </c>
      <c r="E413" s="75">
        <f>'1995'!J413</f>
        <v>700</v>
      </c>
      <c r="F413" s="77">
        <f>'1996'!J413</f>
        <v>2100</v>
      </c>
      <c r="G413" s="77">
        <f>'1997'!J413</f>
        <v>3300</v>
      </c>
      <c r="H413" s="75">
        <f>'1998'!J413</f>
        <v>0</v>
      </c>
      <c r="I413" s="75">
        <f>'1999'!J413</f>
        <v>0</v>
      </c>
      <c r="J413" s="75">
        <f>'2000'!J413</f>
        <v>0</v>
      </c>
      <c r="K413" s="78">
        <f>'2001'!J413</f>
        <v>0</v>
      </c>
      <c r="L413" s="78">
        <f>'2002'!J413</f>
        <v>0</v>
      </c>
      <c r="M413" s="78">
        <f>'2003'!J413</f>
        <v>0</v>
      </c>
      <c r="N413" s="78">
        <f>'2004'!J413</f>
        <v>0</v>
      </c>
      <c r="O413" s="78">
        <f>'2005'!J413</f>
        <v>0</v>
      </c>
      <c r="P413" s="78">
        <f>'2006'!J413</f>
        <v>0</v>
      </c>
      <c r="Q413" s="78">
        <f>'2007'!J413</f>
        <v>0</v>
      </c>
      <c r="R413" s="78">
        <f>'2008'!J413</f>
        <v>0</v>
      </c>
      <c r="S413" s="75">
        <f>'2009'!Q413</f>
        <v>0</v>
      </c>
      <c r="T413" s="75">
        <f>'2010'!Q413</f>
        <v>0</v>
      </c>
      <c r="U413" s="75">
        <f>'2011'!Q413</f>
        <v>0</v>
      </c>
      <c r="V413" s="75">
        <f>'2012'!Q413</f>
        <v>0</v>
      </c>
      <c r="W413" s="75">
        <f>'2013'!Q413</f>
        <v>0</v>
      </c>
      <c r="X413" s="75">
        <f>'2014'!Q413</f>
        <v>0</v>
      </c>
      <c r="Y413" s="75">
        <f>'2015'!Q414</f>
        <v>0</v>
      </c>
      <c r="Z413" s="75">
        <f>'2016'!Q415</f>
        <v>0</v>
      </c>
      <c r="AA413" s="75">
        <f>'2017'!Q415</f>
        <v>0</v>
      </c>
      <c r="AB413" s="75">
        <f>'2018'!Q415</f>
        <v>0</v>
      </c>
      <c r="AC413" s="75">
        <f>'2019'!Q415</f>
        <v>0</v>
      </c>
      <c r="AD413" s="75">
        <f>'2020'!Q414</f>
        <v>0</v>
      </c>
      <c r="AE413" s="75">
        <f>'2021'!T414</f>
        <v>0</v>
      </c>
      <c r="AF413" s="75">
        <f>'2022'!T414</f>
        <v>0</v>
      </c>
      <c r="AG413" s="79">
        <f>'2023'!T414</f>
        <v>0</v>
      </c>
    </row>
    <row r="414" spans="1:33" x14ac:dyDescent="0.25">
      <c r="A414" s="24" t="s">
        <v>458</v>
      </c>
      <c r="B414" s="25" t="s">
        <v>65</v>
      </c>
      <c r="C414" s="75">
        <f>'1993'!J414</f>
        <v>0</v>
      </c>
      <c r="D414" s="75">
        <f>'1994'!J414</f>
        <v>0</v>
      </c>
      <c r="E414" s="75">
        <f>'1995'!J414</f>
        <v>0</v>
      </c>
      <c r="F414" s="77">
        <f>'1996'!J414</f>
        <v>0</v>
      </c>
      <c r="G414" s="77">
        <f>'1997'!J414</f>
        <v>0</v>
      </c>
      <c r="H414" s="75">
        <f>'1998'!J414</f>
        <v>0</v>
      </c>
      <c r="I414" s="75">
        <f>'1999'!J414</f>
        <v>0</v>
      </c>
      <c r="J414" s="75">
        <f>'2000'!J414</f>
        <v>0</v>
      </c>
      <c r="K414" s="78">
        <f>'2001'!J414</f>
        <v>0</v>
      </c>
      <c r="L414" s="78">
        <f>'2002'!J414</f>
        <v>0</v>
      </c>
      <c r="M414" s="78">
        <f>'2003'!J414</f>
        <v>0</v>
      </c>
      <c r="N414" s="78">
        <f>'2004'!J414</f>
        <v>0</v>
      </c>
      <c r="O414" s="78">
        <f>'2005'!J414</f>
        <v>0</v>
      </c>
      <c r="P414" s="78">
        <f>'2006'!J414</f>
        <v>0</v>
      </c>
      <c r="Q414" s="78">
        <f>'2007'!J414</f>
        <v>0</v>
      </c>
      <c r="R414" s="78">
        <f>'2008'!J414</f>
        <v>0</v>
      </c>
      <c r="S414" s="75">
        <f>'2009'!Q414</f>
        <v>0</v>
      </c>
      <c r="T414" s="75">
        <f>'2010'!Q414</f>
        <v>0</v>
      </c>
      <c r="U414" s="75">
        <f>'2011'!Q414</f>
        <v>0</v>
      </c>
      <c r="V414" s="75">
        <f>'2012'!Q414</f>
        <v>0</v>
      </c>
      <c r="W414" s="75">
        <f>'2013'!Q414</f>
        <v>0</v>
      </c>
      <c r="X414" s="75">
        <f>'2014'!Q414</f>
        <v>0</v>
      </c>
      <c r="Y414" s="75">
        <f>'2015'!Q415</f>
        <v>0</v>
      </c>
      <c r="Z414" s="75">
        <f>'2016'!Q416</f>
        <v>0</v>
      </c>
      <c r="AA414" s="75">
        <f>'2017'!Q416</f>
        <v>0</v>
      </c>
      <c r="AB414" s="75">
        <f>'2018'!Q416</f>
        <v>0</v>
      </c>
      <c r="AC414" s="75">
        <f>'2019'!Q416</f>
        <v>0</v>
      </c>
      <c r="AD414" s="75">
        <f>'2020'!Q415</f>
        <v>0</v>
      </c>
      <c r="AE414" s="75">
        <f>'2021'!T415</f>
        <v>0</v>
      </c>
      <c r="AF414" s="75">
        <f>'2022'!T415</f>
        <v>0</v>
      </c>
      <c r="AG414" s="79">
        <f>'2023'!T415</f>
        <v>0</v>
      </c>
    </row>
    <row r="415" spans="1:33" x14ac:dyDescent="0.25">
      <c r="A415" s="47" t="s">
        <v>498</v>
      </c>
      <c r="B415" s="48"/>
      <c r="C415" s="49">
        <f>'1993'!$J$415</f>
        <v>65151699</v>
      </c>
      <c r="D415" s="49">
        <f>'1994'!J415</f>
        <v>70215815</v>
      </c>
      <c r="E415" s="49">
        <f>'1995'!J415</f>
        <v>46722317</v>
      </c>
      <c r="F415" s="49">
        <f>'1996'!J415</f>
        <v>41189959</v>
      </c>
      <c r="G415" s="49">
        <f>'1997'!J415</f>
        <v>57600001</v>
      </c>
      <c r="H415" s="49">
        <f>'1998'!J415</f>
        <v>73547657</v>
      </c>
      <c r="I415" s="49">
        <f>'1999'!J415</f>
        <v>101267458</v>
      </c>
      <c r="J415" s="49">
        <f>'2000'!J415</f>
        <v>83707192</v>
      </c>
      <c r="K415" s="49">
        <f>'2001'!J415</f>
        <v>120182257</v>
      </c>
      <c r="L415" s="50">
        <f>'2002'!J415</f>
        <v>132973754</v>
      </c>
      <c r="M415" s="50">
        <f>'2003'!J415</f>
        <v>183843818</v>
      </c>
      <c r="N415" s="50">
        <f>'2004'!J415</f>
        <v>232910041</v>
      </c>
      <c r="O415" s="50">
        <f>'2005'!J415</f>
        <v>308009057</v>
      </c>
      <c r="P415" s="50">
        <f>'2006'!J415</f>
        <v>342267200</v>
      </c>
      <c r="Q415" s="50">
        <f>'2007'!J415</f>
        <v>312321512</v>
      </c>
      <c r="R415" s="50">
        <f>'2008'!J415</f>
        <v>222508702</v>
      </c>
      <c r="S415" s="49">
        <f>'2009'!Q415</f>
        <v>139307822</v>
      </c>
      <c r="T415" s="49">
        <f>'2010'!Q415</f>
        <v>123304422</v>
      </c>
      <c r="U415" s="49">
        <f>'2011'!Q415</f>
        <v>107753843</v>
      </c>
      <c r="V415" s="49">
        <f>'2012'!Q415</f>
        <v>113956207</v>
      </c>
      <c r="W415" s="49">
        <f>'2013'!Q415</f>
        <v>146917768</v>
      </c>
      <c r="X415" s="49">
        <f>'2014'!Q415</f>
        <v>167987620</v>
      </c>
      <c r="Y415" s="49">
        <f>'2015'!Q416</f>
        <v>225734604</v>
      </c>
      <c r="Z415" s="49">
        <f>'2016'!Q417</f>
        <v>279314277</v>
      </c>
      <c r="AA415" s="49">
        <f>'2017'!Q417</f>
        <v>287110683</v>
      </c>
      <c r="AB415" s="49">
        <f>'2018'!Q417</f>
        <v>338728803</v>
      </c>
      <c r="AC415" s="49">
        <f>'2019'!Q417</f>
        <v>356011805</v>
      </c>
      <c r="AD415" s="49">
        <f>'2020'!Q416</f>
        <v>406428875</v>
      </c>
      <c r="AE415" s="49">
        <f>'2021'!T416</f>
        <v>507579192</v>
      </c>
      <c r="AF415" s="49">
        <f>'2022'!T416</f>
        <v>591269899.38999999</v>
      </c>
      <c r="AG415" s="73">
        <f>'2023'!T416</f>
        <v>520808697</v>
      </c>
    </row>
    <row r="416" spans="1:33" x14ac:dyDescent="0.25">
      <c r="A416" s="47" t="s">
        <v>499</v>
      </c>
      <c r="B416" s="48"/>
      <c r="C416" s="54">
        <v>0</v>
      </c>
      <c r="D416" s="55">
        <f>(D415-C415)/C415</f>
        <v>7.7728072755247721E-2</v>
      </c>
      <c r="E416" s="55">
        <f t="shared" ref="E416:O416" si="0">(E415-D415)/D415</f>
        <v>-0.33458983563745576</v>
      </c>
      <c r="F416" s="55">
        <f t="shared" si="0"/>
        <v>-0.11840932460605497</v>
      </c>
      <c r="G416" s="55">
        <f t="shared" si="0"/>
        <v>0.3983990855635472</v>
      </c>
      <c r="H416" s="55">
        <f t="shared" si="0"/>
        <v>0.27686902297102389</v>
      </c>
      <c r="I416" s="55">
        <f t="shared" si="0"/>
        <v>0.37689577249211353</v>
      </c>
      <c r="J416" s="55">
        <f t="shared" si="0"/>
        <v>-0.17340482665221044</v>
      </c>
      <c r="K416" s="55">
        <f t="shared" si="0"/>
        <v>0.43574589146414083</v>
      </c>
      <c r="L416" s="55">
        <f t="shared" si="0"/>
        <v>0.10643415525138623</v>
      </c>
      <c r="M416" s="55">
        <f t="shared" si="0"/>
        <v>0.38255717741111528</v>
      </c>
      <c r="N416" s="55">
        <f t="shared" si="0"/>
        <v>0.26689079640415214</v>
      </c>
      <c r="O416" s="55">
        <f t="shared" si="0"/>
        <v>0.32243786346677944</v>
      </c>
      <c r="P416" s="55">
        <f t="shared" ref="P416:U416" si="1">(P415-O415)/O415</f>
        <v>0.1112244663636628</v>
      </c>
      <c r="Q416" s="55">
        <f t="shared" si="1"/>
        <v>-8.7492134799945775E-2</v>
      </c>
      <c r="R416" s="55">
        <f t="shared" si="1"/>
        <v>-0.28756523822156699</v>
      </c>
      <c r="S416" s="55">
        <f t="shared" si="1"/>
        <v>-0.37392191519772561</v>
      </c>
      <c r="T416" s="55">
        <f t="shared" si="1"/>
        <v>-0.11487797146092772</v>
      </c>
      <c r="U416" s="55">
        <f t="shared" si="1"/>
        <v>-0.1261153391562875</v>
      </c>
      <c r="V416" s="55">
        <f t="shared" ref="V416:AA416" si="2">(V415-U415)/U415</f>
        <v>5.75604899771417E-2</v>
      </c>
      <c r="W416" s="55">
        <f t="shared" si="2"/>
        <v>0.28924761421727557</v>
      </c>
      <c r="X416" s="55">
        <f t="shared" si="2"/>
        <v>0.14341255170715633</v>
      </c>
      <c r="Y416" s="55">
        <f t="shared" si="2"/>
        <v>0.34375737926401956</v>
      </c>
      <c r="Z416" s="55">
        <f t="shared" si="2"/>
        <v>0.23735693177108105</v>
      </c>
      <c r="AA416" s="55">
        <f t="shared" si="2"/>
        <v>2.7912665559877557E-2</v>
      </c>
      <c r="AB416" s="55">
        <f t="shared" ref="AB416:AG416" si="3">(AB415-AA415)/AA415</f>
        <v>0.17978474176107198</v>
      </c>
      <c r="AC416" s="55">
        <f t="shared" si="3"/>
        <v>5.1023124832995086E-2</v>
      </c>
      <c r="AD416" s="55">
        <f t="shared" si="3"/>
        <v>0.14161628713407412</v>
      </c>
      <c r="AE416" s="55">
        <f t="shared" si="3"/>
        <v>0.24887581375708112</v>
      </c>
      <c r="AF416" s="55">
        <f t="shared" si="3"/>
        <v>0.16488206906243702</v>
      </c>
      <c r="AG416" s="100">
        <f t="shared" si="3"/>
        <v>-0.11916927018049328</v>
      </c>
    </row>
    <row r="417" spans="1:33" x14ac:dyDescent="0.25">
      <c r="A417" s="47" t="s">
        <v>500</v>
      </c>
      <c r="B417" s="48"/>
      <c r="C417" s="54">
        <f>'1993'!$J$417</f>
        <v>99</v>
      </c>
      <c r="D417" s="54">
        <f>'1994'!$J$417</f>
        <v>108</v>
      </c>
      <c r="E417" s="54">
        <f>'1995'!$J$417</f>
        <v>108</v>
      </c>
      <c r="F417" s="54">
        <f>'1996'!$J$417</f>
        <v>125</v>
      </c>
      <c r="G417" s="54">
        <f>'1997'!$J$417</f>
        <v>118</v>
      </c>
      <c r="H417" s="54">
        <f>'1998'!$J$417</f>
        <v>132</v>
      </c>
      <c r="I417" s="54">
        <f>'1999'!$J$417</f>
        <v>138</v>
      </c>
      <c r="J417" s="54">
        <f>'2000'!$J$417</f>
        <v>148</v>
      </c>
      <c r="K417" s="54">
        <f>'2001'!$J$417</f>
        <v>151</v>
      </c>
      <c r="L417" s="54">
        <f>'2002'!$J$417</f>
        <v>153</v>
      </c>
      <c r="M417" s="56">
        <f>'2003'!$J$417</f>
        <v>150</v>
      </c>
      <c r="N417" s="56">
        <f>'2004'!$J$417</f>
        <v>156</v>
      </c>
      <c r="O417" s="56">
        <f>'2005'!$J$417</f>
        <v>171</v>
      </c>
      <c r="P417" s="56">
        <f>'2006'!$J$417</f>
        <v>188</v>
      </c>
      <c r="Q417" s="56">
        <f>'2007'!$J$417</f>
        <v>195</v>
      </c>
      <c r="R417" s="56">
        <f>'2008'!$J$417</f>
        <v>204</v>
      </c>
      <c r="S417" s="54">
        <f>'2009'!$Q$417</f>
        <v>185</v>
      </c>
      <c r="T417" s="54">
        <f>'2010'!$Q$417</f>
        <v>188</v>
      </c>
      <c r="U417" s="54">
        <f>'2011'!$Q$417</f>
        <v>193</v>
      </c>
      <c r="V417" s="54">
        <f>'2012'!$Q$417</f>
        <v>179</v>
      </c>
      <c r="W417" s="54">
        <f>'2013'!$Q$417</f>
        <v>180</v>
      </c>
      <c r="X417" s="54">
        <f>'2014'!$Q$417</f>
        <v>188</v>
      </c>
      <c r="Y417" s="54">
        <f>'2015'!$Q$418</f>
        <v>197</v>
      </c>
      <c r="Z417" s="54">
        <f>'2016'!$Q$419</f>
        <v>206</v>
      </c>
      <c r="AA417" s="54">
        <f>'2017'!$Q$419</f>
        <v>200</v>
      </c>
      <c r="AB417" s="54">
        <f>'2018'!$Q$419</f>
        <v>202</v>
      </c>
      <c r="AC417" s="54">
        <f>'2019'!$Q$419</f>
        <v>207</v>
      </c>
      <c r="AD417" s="54">
        <f>'2020'!$Q$418</f>
        <v>207</v>
      </c>
      <c r="AE417" s="54">
        <f>'2021'!$T$418</f>
        <v>207</v>
      </c>
      <c r="AF417" s="54">
        <f>'2022'!$T$418</f>
        <v>209</v>
      </c>
      <c r="AG417" s="74">
        <f>'2023'!$T$418</f>
        <v>190</v>
      </c>
    </row>
    <row r="418" spans="1:33" x14ac:dyDescent="0.25">
      <c r="A418" s="13"/>
      <c r="B418" s="14"/>
      <c r="C418" s="14"/>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7"/>
    </row>
    <row r="419" spans="1:33" ht="25.5" customHeight="1" x14ac:dyDescent="0.25">
      <c r="A419" s="101" t="s">
        <v>559</v>
      </c>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3"/>
    </row>
    <row r="420" spans="1:33" x14ac:dyDescent="0.25">
      <c r="A420" s="13"/>
      <c r="B420" s="28"/>
      <c r="C420" s="28"/>
      <c r="D420" s="14"/>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7"/>
    </row>
    <row r="421" spans="1:33" ht="13.8" thickBot="1" x14ac:dyDescent="0.3">
      <c r="A421" s="29" t="s">
        <v>465</v>
      </c>
      <c r="B421" s="30"/>
      <c r="C421" s="30"/>
      <c r="D421" s="31"/>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3"/>
    </row>
    <row r="422" spans="1:33" x14ac:dyDescent="0.25">
      <c r="A422" s="2"/>
      <c r="B422" s="2"/>
      <c r="C422" s="2"/>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row>
    <row r="423" spans="1:33" x14ac:dyDescent="0.25">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row>
  </sheetData>
  <mergeCells count="1">
    <mergeCell ref="A419:AG419"/>
  </mergeCells>
  <phoneticPr fontId="6" type="noConversion"/>
  <printOptions horizontalCentered="1"/>
  <pageMargins left="0.5" right="0.5" top="0.5" bottom="0.5" header="0.3" footer="0.3"/>
  <pageSetup paperSize="5" scale="36" fitToHeight="0" orientation="landscape" r:id="rId1"/>
  <headerFooter>
    <oddFooter>&amp;L&amp;16Office of Economic and Demographic Research&amp;C&amp;16Page &amp;P of &amp;N&amp;R&amp;16January 28, 2025</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421"/>
  <sheetViews>
    <sheetView workbookViewId="0"/>
  </sheetViews>
  <sheetFormatPr defaultRowHeight="13.2" x14ac:dyDescent="0.25"/>
  <cols>
    <col min="1" max="1" width="24.6640625" customWidth="1"/>
    <col min="2" max="2" width="17.6640625" customWidth="1"/>
    <col min="3" max="16" width="13.6640625" customWidth="1"/>
    <col min="17" max="17" width="14.6640625" customWidth="1"/>
    <col min="19" max="21" width="13.6640625" customWidth="1"/>
  </cols>
  <sheetData>
    <row r="1" spans="1:21" ht="22.8" x14ac:dyDescent="0.4">
      <c r="A1" s="3" t="s">
        <v>78</v>
      </c>
      <c r="B1" s="4"/>
      <c r="C1" s="5"/>
      <c r="D1" s="5"/>
      <c r="E1" s="6"/>
      <c r="F1" s="6"/>
      <c r="G1" s="6"/>
      <c r="H1" s="6"/>
      <c r="I1" s="6"/>
      <c r="J1" s="6"/>
      <c r="K1" s="6"/>
      <c r="L1" s="6"/>
      <c r="M1" s="6"/>
      <c r="N1" s="6"/>
      <c r="O1" s="6"/>
      <c r="P1" s="6"/>
      <c r="Q1" s="7"/>
    </row>
    <row r="2" spans="1:21" ht="18" thickBot="1" x14ac:dyDescent="0.35">
      <c r="A2" s="8" t="s">
        <v>540</v>
      </c>
      <c r="B2" s="9"/>
      <c r="C2" s="10"/>
      <c r="D2" s="10"/>
      <c r="E2" s="11"/>
      <c r="F2" s="11"/>
      <c r="G2" s="11"/>
      <c r="H2" s="11"/>
      <c r="I2" s="11"/>
      <c r="J2" s="11"/>
      <c r="K2" s="11"/>
      <c r="L2" s="11"/>
      <c r="M2" s="11"/>
      <c r="N2" s="11"/>
      <c r="O2" s="11"/>
      <c r="P2" s="11"/>
      <c r="Q2" s="12"/>
    </row>
    <row r="3" spans="1:21" x14ac:dyDescent="0.25">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8" thickBot="1" x14ac:dyDescent="0.3">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5">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SUM(C5,E5,G5,I5,K5,M5,O5)</f>
        <v>0</v>
      </c>
      <c r="T5" s="1">
        <f>SUM(D5,F5,H5,J5,L5,N5,P5)</f>
        <v>0</v>
      </c>
      <c r="U5" s="1">
        <f>SUM(S5:T5)</f>
        <v>0</v>
      </c>
    </row>
    <row r="6" spans="1:21" x14ac:dyDescent="0.25">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S69" si="1">SUM(C6,E6,G6,I6,K6,M6,O6)</f>
        <v>0</v>
      </c>
      <c r="T6" s="1">
        <f t="shared" ref="T6:T69" si="2">SUM(D6,F6,H6,J6,L6,N6,P6)</f>
        <v>0</v>
      </c>
      <c r="U6" s="1">
        <f t="shared" ref="U6:U69" si="3">SUM(S6:T6)</f>
        <v>0</v>
      </c>
    </row>
    <row r="7" spans="1:21" x14ac:dyDescent="0.25">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2"/>
        <v>0</v>
      </c>
      <c r="U7" s="1">
        <f t="shared" si="3"/>
        <v>0</v>
      </c>
    </row>
    <row r="8" spans="1:21" x14ac:dyDescent="0.25">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2"/>
        <v>0</v>
      </c>
      <c r="U8" s="1">
        <f t="shared" si="3"/>
        <v>0</v>
      </c>
    </row>
    <row r="9" spans="1:21" x14ac:dyDescent="0.25">
      <c r="A9" s="24" t="s">
        <v>82</v>
      </c>
      <c r="B9" s="25" t="s">
        <v>0</v>
      </c>
      <c r="C9" s="81">
        <v>0</v>
      </c>
      <c r="D9" s="81">
        <v>0</v>
      </c>
      <c r="E9" s="77">
        <v>0</v>
      </c>
      <c r="F9" s="77">
        <v>0</v>
      </c>
      <c r="G9" s="77">
        <v>0</v>
      </c>
      <c r="H9" s="77">
        <v>0</v>
      </c>
      <c r="I9" s="77">
        <v>0</v>
      </c>
      <c r="J9" s="77">
        <v>0</v>
      </c>
      <c r="K9" s="77">
        <v>0</v>
      </c>
      <c r="L9" s="77">
        <v>0</v>
      </c>
      <c r="M9" s="77">
        <v>0</v>
      </c>
      <c r="N9" s="77">
        <v>0</v>
      </c>
      <c r="O9" s="77">
        <v>46110</v>
      </c>
      <c r="P9" s="82">
        <v>0</v>
      </c>
      <c r="Q9" s="83">
        <f t="shared" si="0"/>
        <v>46110</v>
      </c>
      <c r="S9" s="1">
        <f t="shared" si="1"/>
        <v>46110</v>
      </c>
      <c r="T9" s="1">
        <f t="shared" si="2"/>
        <v>0</v>
      </c>
      <c r="U9" s="1">
        <f t="shared" si="3"/>
        <v>46110</v>
      </c>
    </row>
    <row r="10" spans="1:21" x14ac:dyDescent="0.25">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2"/>
        <v>0</v>
      </c>
      <c r="U10" s="1">
        <f t="shared" si="3"/>
        <v>0</v>
      </c>
    </row>
    <row r="11" spans="1:21" x14ac:dyDescent="0.25">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2"/>
        <v>0</v>
      </c>
      <c r="U11" s="1">
        <f t="shared" si="3"/>
        <v>0</v>
      </c>
    </row>
    <row r="12" spans="1:21" x14ac:dyDescent="0.25">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2"/>
        <v>0</v>
      </c>
      <c r="U12" s="1">
        <f t="shared" si="3"/>
        <v>0</v>
      </c>
    </row>
    <row r="13" spans="1:21" x14ac:dyDescent="0.25">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2"/>
        <v>0</v>
      </c>
      <c r="U13" s="1">
        <f t="shared" si="3"/>
        <v>0</v>
      </c>
    </row>
    <row r="14" spans="1:21" x14ac:dyDescent="0.25">
      <c r="A14" s="24" t="s">
        <v>512</v>
      </c>
      <c r="B14" s="25" t="s">
        <v>8</v>
      </c>
      <c r="C14" s="81">
        <v>0</v>
      </c>
      <c r="D14" s="81">
        <v>0</v>
      </c>
      <c r="E14" s="77">
        <v>0</v>
      </c>
      <c r="F14" s="77">
        <v>0</v>
      </c>
      <c r="G14" s="77">
        <v>0</v>
      </c>
      <c r="H14" s="77">
        <v>0</v>
      </c>
      <c r="I14" s="77">
        <v>0</v>
      </c>
      <c r="J14" s="77">
        <v>3001</v>
      </c>
      <c r="K14" s="77">
        <v>0</v>
      </c>
      <c r="L14" s="77">
        <v>0</v>
      </c>
      <c r="M14" s="77">
        <v>0</v>
      </c>
      <c r="N14" s="77">
        <v>0</v>
      </c>
      <c r="O14" s="77">
        <v>0</v>
      </c>
      <c r="P14" s="82">
        <v>0</v>
      </c>
      <c r="Q14" s="83">
        <f t="shared" si="0"/>
        <v>3001</v>
      </c>
      <c r="S14" s="1">
        <f t="shared" si="1"/>
        <v>0</v>
      </c>
      <c r="T14" s="1">
        <f t="shared" si="2"/>
        <v>3001</v>
      </c>
      <c r="U14" s="1">
        <f t="shared" si="3"/>
        <v>3001</v>
      </c>
    </row>
    <row r="15" spans="1:21" x14ac:dyDescent="0.25">
      <c r="A15" s="24" t="s">
        <v>87</v>
      </c>
      <c r="B15" s="25" t="s">
        <v>8</v>
      </c>
      <c r="C15" s="81">
        <v>10711</v>
      </c>
      <c r="D15" s="81">
        <v>0</v>
      </c>
      <c r="E15" s="77">
        <v>0</v>
      </c>
      <c r="F15" s="77">
        <v>0</v>
      </c>
      <c r="G15" s="77">
        <v>8587</v>
      </c>
      <c r="H15" s="77">
        <v>0</v>
      </c>
      <c r="I15" s="77">
        <v>0</v>
      </c>
      <c r="J15" s="77">
        <v>0</v>
      </c>
      <c r="K15" s="77">
        <v>0</v>
      </c>
      <c r="L15" s="77">
        <v>0</v>
      </c>
      <c r="M15" s="77">
        <v>1972</v>
      </c>
      <c r="N15" s="77">
        <v>0</v>
      </c>
      <c r="O15" s="77">
        <v>0</v>
      </c>
      <c r="P15" s="82">
        <v>0</v>
      </c>
      <c r="Q15" s="83">
        <f t="shared" si="0"/>
        <v>21270</v>
      </c>
      <c r="S15" s="1">
        <f t="shared" si="1"/>
        <v>21270</v>
      </c>
      <c r="T15" s="1">
        <f t="shared" si="2"/>
        <v>0</v>
      </c>
      <c r="U15" s="1">
        <f t="shared" si="3"/>
        <v>21270</v>
      </c>
    </row>
    <row r="16" spans="1:21" x14ac:dyDescent="0.25">
      <c r="A16" s="24" t="s">
        <v>88</v>
      </c>
      <c r="B16" s="25" t="s">
        <v>9</v>
      </c>
      <c r="C16" s="81">
        <v>0</v>
      </c>
      <c r="D16" s="81">
        <v>0</v>
      </c>
      <c r="E16" s="77">
        <v>95209</v>
      </c>
      <c r="F16" s="77">
        <v>0</v>
      </c>
      <c r="G16" s="77">
        <v>2933</v>
      </c>
      <c r="H16" s="77">
        <v>0</v>
      </c>
      <c r="I16" s="77">
        <v>0</v>
      </c>
      <c r="J16" s="77">
        <v>0</v>
      </c>
      <c r="K16" s="77">
        <v>0</v>
      </c>
      <c r="L16" s="77">
        <v>0</v>
      </c>
      <c r="M16" s="77">
        <v>0</v>
      </c>
      <c r="N16" s="77">
        <v>0</v>
      </c>
      <c r="O16" s="77">
        <v>0</v>
      </c>
      <c r="P16" s="82">
        <v>0</v>
      </c>
      <c r="Q16" s="83">
        <f t="shared" si="0"/>
        <v>98142</v>
      </c>
      <c r="S16" s="1">
        <f t="shared" si="1"/>
        <v>98142</v>
      </c>
      <c r="T16" s="1">
        <f t="shared" si="2"/>
        <v>0</v>
      </c>
      <c r="U16" s="1">
        <f t="shared" si="3"/>
        <v>98142</v>
      </c>
    </row>
    <row r="17" spans="1:21" x14ac:dyDescent="0.25">
      <c r="A17" s="24" t="s">
        <v>89</v>
      </c>
      <c r="B17" s="25" t="s">
        <v>9</v>
      </c>
      <c r="C17" s="81">
        <v>27632</v>
      </c>
      <c r="D17" s="81">
        <v>0</v>
      </c>
      <c r="E17" s="77">
        <v>576204</v>
      </c>
      <c r="F17" s="77">
        <v>0</v>
      </c>
      <c r="G17" s="77">
        <v>36019</v>
      </c>
      <c r="H17" s="77">
        <v>0</v>
      </c>
      <c r="I17" s="77">
        <v>0</v>
      </c>
      <c r="J17" s="77">
        <v>0</v>
      </c>
      <c r="K17" s="77">
        <v>0</v>
      </c>
      <c r="L17" s="77">
        <v>0</v>
      </c>
      <c r="M17" s="77">
        <v>49904</v>
      </c>
      <c r="N17" s="77">
        <v>0</v>
      </c>
      <c r="O17" s="77">
        <v>0</v>
      </c>
      <c r="P17" s="82">
        <v>0</v>
      </c>
      <c r="Q17" s="83">
        <f t="shared" si="0"/>
        <v>689759</v>
      </c>
      <c r="S17" s="1">
        <f t="shared" si="1"/>
        <v>689759</v>
      </c>
      <c r="T17" s="1">
        <f t="shared" si="2"/>
        <v>0</v>
      </c>
      <c r="U17" s="1">
        <f t="shared" si="3"/>
        <v>689759</v>
      </c>
    </row>
    <row r="18" spans="1:21" x14ac:dyDescent="0.25">
      <c r="A18" s="24" t="s">
        <v>90</v>
      </c>
      <c r="B18" s="25" t="s">
        <v>9</v>
      </c>
      <c r="C18" s="81">
        <v>0</v>
      </c>
      <c r="D18" s="81">
        <v>0</v>
      </c>
      <c r="E18" s="77">
        <v>0</v>
      </c>
      <c r="F18" s="77">
        <v>0</v>
      </c>
      <c r="G18" s="77">
        <v>0</v>
      </c>
      <c r="H18" s="77">
        <v>0</v>
      </c>
      <c r="I18" s="77">
        <v>0</v>
      </c>
      <c r="J18" s="77">
        <v>0</v>
      </c>
      <c r="K18" s="77">
        <v>0</v>
      </c>
      <c r="L18" s="77">
        <v>0</v>
      </c>
      <c r="M18" s="77">
        <v>0</v>
      </c>
      <c r="N18" s="77">
        <v>0</v>
      </c>
      <c r="O18" s="77">
        <v>120505</v>
      </c>
      <c r="P18" s="82">
        <v>0</v>
      </c>
      <c r="Q18" s="83">
        <f t="shared" si="0"/>
        <v>120505</v>
      </c>
      <c r="S18" s="1">
        <f t="shared" si="1"/>
        <v>120505</v>
      </c>
      <c r="T18" s="1">
        <f t="shared" si="2"/>
        <v>0</v>
      </c>
      <c r="U18" s="1">
        <f t="shared" si="3"/>
        <v>120505</v>
      </c>
    </row>
    <row r="19" spans="1:21" x14ac:dyDescent="0.25">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2"/>
        <v>0</v>
      </c>
      <c r="U19" s="1">
        <f t="shared" si="3"/>
        <v>0</v>
      </c>
    </row>
    <row r="20" spans="1:21" x14ac:dyDescent="0.25">
      <c r="A20" s="24" t="s">
        <v>92</v>
      </c>
      <c r="B20" s="25" t="s">
        <v>9</v>
      </c>
      <c r="C20" s="81">
        <v>31800</v>
      </c>
      <c r="D20" s="81">
        <v>84695</v>
      </c>
      <c r="E20" s="77">
        <v>0</v>
      </c>
      <c r="F20" s="77">
        <v>1493746</v>
      </c>
      <c r="G20" s="77">
        <v>0</v>
      </c>
      <c r="H20" s="77">
        <v>114100</v>
      </c>
      <c r="I20" s="77">
        <v>0</v>
      </c>
      <c r="J20" s="77">
        <v>0</v>
      </c>
      <c r="K20" s="77">
        <v>0</v>
      </c>
      <c r="L20" s="77">
        <v>0</v>
      </c>
      <c r="M20" s="77">
        <v>99360</v>
      </c>
      <c r="N20" s="77">
        <v>0</v>
      </c>
      <c r="O20" s="77">
        <v>0</v>
      </c>
      <c r="P20" s="82">
        <v>0</v>
      </c>
      <c r="Q20" s="83">
        <f t="shared" si="0"/>
        <v>1823701</v>
      </c>
      <c r="S20" s="1">
        <f t="shared" si="1"/>
        <v>131160</v>
      </c>
      <c r="T20" s="1">
        <f t="shared" si="2"/>
        <v>1692541</v>
      </c>
      <c r="U20" s="1">
        <f t="shared" si="3"/>
        <v>1823701</v>
      </c>
    </row>
    <row r="21" spans="1:21" x14ac:dyDescent="0.25">
      <c r="A21" s="24" t="s">
        <v>93</v>
      </c>
      <c r="B21" s="25" t="s">
        <v>9</v>
      </c>
      <c r="C21" s="81">
        <v>0</v>
      </c>
      <c r="D21" s="81">
        <v>0</v>
      </c>
      <c r="E21" s="77">
        <v>4200</v>
      </c>
      <c r="F21" s="77">
        <v>0</v>
      </c>
      <c r="G21" s="77">
        <v>0</v>
      </c>
      <c r="H21" s="77">
        <v>0</v>
      </c>
      <c r="I21" s="77">
        <v>0</v>
      </c>
      <c r="J21" s="77">
        <v>0</v>
      </c>
      <c r="K21" s="77">
        <v>0</v>
      </c>
      <c r="L21" s="77">
        <v>0</v>
      </c>
      <c r="M21" s="77">
        <v>0</v>
      </c>
      <c r="N21" s="77">
        <v>0</v>
      </c>
      <c r="O21" s="77">
        <v>0</v>
      </c>
      <c r="P21" s="82">
        <v>0</v>
      </c>
      <c r="Q21" s="83">
        <f t="shared" si="0"/>
        <v>4200</v>
      </c>
      <c r="S21" s="1">
        <f t="shared" si="1"/>
        <v>4200</v>
      </c>
      <c r="T21" s="1">
        <f t="shared" si="2"/>
        <v>0</v>
      </c>
      <c r="U21" s="1">
        <f t="shared" si="3"/>
        <v>4200</v>
      </c>
    </row>
    <row r="22" spans="1:21" x14ac:dyDescent="0.25">
      <c r="A22" s="24" t="s">
        <v>94</v>
      </c>
      <c r="B22" s="25" t="s">
        <v>9</v>
      </c>
      <c r="C22" s="81">
        <v>0</v>
      </c>
      <c r="D22" s="81">
        <v>0</v>
      </c>
      <c r="E22" s="77">
        <v>32309</v>
      </c>
      <c r="F22" s="77">
        <v>0</v>
      </c>
      <c r="G22" s="77">
        <v>0</v>
      </c>
      <c r="H22" s="77">
        <v>0</v>
      </c>
      <c r="I22" s="77">
        <v>0</v>
      </c>
      <c r="J22" s="77">
        <v>0</v>
      </c>
      <c r="K22" s="77">
        <v>0</v>
      </c>
      <c r="L22" s="77">
        <v>0</v>
      </c>
      <c r="M22" s="77">
        <v>0</v>
      </c>
      <c r="N22" s="77">
        <v>0</v>
      </c>
      <c r="O22" s="77">
        <v>0</v>
      </c>
      <c r="P22" s="82">
        <v>0</v>
      </c>
      <c r="Q22" s="83">
        <f t="shared" si="0"/>
        <v>32309</v>
      </c>
      <c r="S22" s="1">
        <f t="shared" si="1"/>
        <v>32309</v>
      </c>
      <c r="T22" s="1">
        <f t="shared" si="2"/>
        <v>0</v>
      </c>
      <c r="U22" s="1">
        <f t="shared" si="3"/>
        <v>32309</v>
      </c>
    </row>
    <row r="23" spans="1:21" x14ac:dyDescent="0.25">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2"/>
        <v>0</v>
      </c>
      <c r="U23" s="1">
        <f t="shared" si="3"/>
        <v>0</v>
      </c>
    </row>
    <row r="24" spans="1:21" x14ac:dyDescent="0.25">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2"/>
        <v>0</v>
      </c>
      <c r="U24" s="1">
        <f t="shared" si="3"/>
        <v>0</v>
      </c>
    </row>
    <row r="25" spans="1:21" x14ac:dyDescent="0.25">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2"/>
        <v>0</v>
      </c>
      <c r="U25" s="1">
        <f t="shared" si="3"/>
        <v>0</v>
      </c>
    </row>
    <row r="26" spans="1:21" x14ac:dyDescent="0.25">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83">
        <f t="shared" si="0"/>
        <v>0</v>
      </c>
      <c r="S26" s="1">
        <f t="shared" si="1"/>
        <v>0</v>
      </c>
      <c r="T26" s="1">
        <f t="shared" si="2"/>
        <v>0</v>
      </c>
      <c r="U26" s="1">
        <f t="shared" si="3"/>
        <v>0</v>
      </c>
    </row>
    <row r="27" spans="1:21" x14ac:dyDescent="0.25">
      <c r="A27" s="24" t="s">
        <v>99</v>
      </c>
      <c r="B27" s="25" t="s">
        <v>11</v>
      </c>
      <c r="C27" s="81">
        <v>0</v>
      </c>
      <c r="D27" s="81">
        <v>811</v>
      </c>
      <c r="E27" s="77">
        <v>0</v>
      </c>
      <c r="F27" s="77">
        <v>0</v>
      </c>
      <c r="G27" s="77">
        <v>0</v>
      </c>
      <c r="H27" s="77">
        <v>13886</v>
      </c>
      <c r="I27" s="77">
        <v>0</v>
      </c>
      <c r="J27" s="77">
        <v>0</v>
      </c>
      <c r="K27" s="77">
        <v>0</v>
      </c>
      <c r="L27" s="77">
        <v>0</v>
      </c>
      <c r="M27" s="77">
        <v>0</v>
      </c>
      <c r="N27" s="77">
        <v>926</v>
      </c>
      <c r="O27" s="77">
        <v>0</v>
      </c>
      <c r="P27" s="82">
        <v>423</v>
      </c>
      <c r="Q27" s="83">
        <f t="shared" si="0"/>
        <v>16046</v>
      </c>
      <c r="S27" s="1">
        <f t="shared" si="1"/>
        <v>0</v>
      </c>
      <c r="T27" s="1">
        <f t="shared" si="2"/>
        <v>16046</v>
      </c>
      <c r="U27" s="1">
        <f t="shared" si="3"/>
        <v>16046</v>
      </c>
    </row>
    <row r="28" spans="1:21" x14ac:dyDescent="0.25">
      <c r="A28" s="24" t="s">
        <v>100</v>
      </c>
      <c r="B28" s="25" t="s">
        <v>11</v>
      </c>
      <c r="C28" s="81">
        <v>0</v>
      </c>
      <c r="D28" s="81">
        <v>0</v>
      </c>
      <c r="E28" s="77">
        <v>1058000</v>
      </c>
      <c r="F28" s="77">
        <v>886458</v>
      </c>
      <c r="G28" s="77">
        <v>0</v>
      </c>
      <c r="H28" s="77">
        <v>0</v>
      </c>
      <c r="I28" s="77">
        <v>0</v>
      </c>
      <c r="J28" s="77">
        <v>0</v>
      </c>
      <c r="K28" s="77">
        <v>0</v>
      </c>
      <c r="L28" s="77">
        <v>0</v>
      </c>
      <c r="M28" s="77">
        <v>0</v>
      </c>
      <c r="N28" s="77">
        <v>0</v>
      </c>
      <c r="O28" s="77">
        <v>0</v>
      </c>
      <c r="P28" s="82">
        <v>0</v>
      </c>
      <c r="Q28" s="83">
        <f t="shared" si="0"/>
        <v>1944458</v>
      </c>
      <c r="S28" s="1">
        <f t="shared" si="1"/>
        <v>1058000</v>
      </c>
      <c r="T28" s="1">
        <f t="shared" si="2"/>
        <v>886458</v>
      </c>
      <c r="U28" s="1">
        <f t="shared" si="3"/>
        <v>1944458</v>
      </c>
    </row>
    <row r="29" spans="1:21" x14ac:dyDescent="0.25">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2"/>
        <v>0</v>
      </c>
      <c r="U29" s="1">
        <f t="shared" si="3"/>
        <v>0</v>
      </c>
    </row>
    <row r="30" spans="1:21" x14ac:dyDescent="0.25">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2"/>
        <v>0</v>
      </c>
      <c r="U30" s="1">
        <f t="shared" si="3"/>
        <v>0</v>
      </c>
    </row>
    <row r="31" spans="1:21" x14ac:dyDescent="0.25">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2"/>
        <v>0</v>
      </c>
      <c r="U31" s="1">
        <f t="shared" si="3"/>
        <v>0</v>
      </c>
    </row>
    <row r="32" spans="1:21" x14ac:dyDescent="0.25">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2"/>
        <v>0</v>
      </c>
      <c r="U32" s="1">
        <f t="shared" si="3"/>
        <v>0</v>
      </c>
    </row>
    <row r="33" spans="1:21" x14ac:dyDescent="0.25">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2"/>
        <v>0</v>
      </c>
      <c r="U33" s="1">
        <f t="shared" si="3"/>
        <v>0</v>
      </c>
    </row>
    <row r="34" spans="1:21" x14ac:dyDescent="0.25">
      <c r="A34" s="24" t="s">
        <v>105</v>
      </c>
      <c r="B34" s="25" t="s">
        <v>11</v>
      </c>
      <c r="C34" s="81">
        <v>0</v>
      </c>
      <c r="D34" s="81">
        <v>0</v>
      </c>
      <c r="E34" s="77">
        <v>752893</v>
      </c>
      <c r="F34" s="77">
        <v>691412</v>
      </c>
      <c r="G34" s="77">
        <v>405754</v>
      </c>
      <c r="H34" s="77">
        <v>14424</v>
      </c>
      <c r="I34" s="77">
        <v>0</v>
      </c>
      <c r="J34" s="77">
        <v>0</v>
      </c>
      <c r="K34" s="77">
        <v>0</v>
      </c>
      <c r="L34" s="77">
        <v>0</v>
      </c>
      <c r="M34" s="77">
        <v>80574</v>
      </c>
      <c r="N34" s="77">
        <v>17340</v>
      </c>
      <c r="O34" s="77">
        <v>37419</v>
      </c>
      <c r="P34" s="82">
        <v>91838</v>
      </c>
      <c r="Q34" s="83">
        <f t="shared" si="0"/>
        <v>2091654</v>
      </c>
      <c r="S34" s="1">
        <f t="shared" si="1"/>
        <v>1276640</v>
      </c>
      <c r="T34" s="1">
        <f t="shared" si="2"/>
        <v>815014</v>
      </c>
      <c r="U34" s="1">
        <f t="shared" si="3"/>
        <v>2091654</v>
      </c>
    </row>
    <row r="35" spans="1:21" x14ac:dyDescent="0.25">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2"/>
        <v>0</v>
      </c>
      <c r="U35" s="1">
        <f t="shared" si="3"/>
        <v>0</v>
      </c>
    </row>
    <row r="36" spans="1:21" x14ac:dyDescent="0.25">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2"/>
        <v>0</v>
      </c>
      <c r="U36" s="1">
        <f t="shared" si="3"/>
        <v>0</v>
      </c>
    </row>
    <row r="37" spans="1:21" x14ac:dyDescent="0.25">
      <c r="A37" s="24" t="s">
        <v>108</v>
      </c>
      <c r="B37" s="25" t="s">
        <v>11</v>
      </c>
      <c r="C37" s="81">
        <v>0</v>
      </c>
      <c r="D37" s="81">
        <v>140596</v>
      </c>
      <c r="E37" s="77">
        <v>0</v>
      </c>
      <c r="F37" s="77">
        <v>0</v>
      </c>
      <c r="G37" s="77">
        <v>0</v>
      </c>
      <c r="H37" s="77">
        <v>1547879</v>
      </c>
      <c r="I37" s="77">
        <v>0</v>
      </c>
      <c r="J37" s="77">
        <v>0</v>
      </c>
      <c r="K37" s="77">
        <v>0</v>
      </c>
      <c r="L37" s="77">
        <v>0</v>
      </c>
      <c r="M37" s="77">
        <v>0</v>
      </c>
      <c r="N37" s="77">
        <v>189180</v>
      </c>
      <c r="O37" s="77">
        <v>0</v>
      </c>
      <c r="P37" s="82">
        <v>0</v>
      </c>
      <c r="Q37" s="83">
        <f t="shared" si="0"/>
        <v>1877655</v>
      </c>
      <c r="S37" s="1">
        <f t="shared" si="1"/>
        <v>0</v>
      </c>
      <c r="T37" s="1">
        <f t="shared" si="2"/>
        <v>1877655</v>
      </c>
      <c r="U37" s="1">
        <f t="shared" si="3"/>
        <v>1877655</v>
      </c>
    </row>
    <row r="38" spans="1:21" x14ac:dyDescent="0.25">
      <c r="A38" s="24" t="s">
        <v>109</v>
      </c>
      <c r="B38" s="25" t="s">
        <v>11</v>
      </c>
      <c r="C38" s="81">
        <v>0</v>
      </c>
      <c r="D38" s="81">
        <v>0</v>
      </c>
      <c r="E38" s="77">
        <v>0</v>
      </c>
      <c r="F38" s="77">
        <v>0</v>
      </c>
      <c r="G38" s="77">
        <v>0</v>
      </c>
      <c r="H38" s="77">
        <v>0</v>
      </c>
      <c r="I38" s="77">
        <v>0</v>
      </c>
      <c r="J38" s="77">
        <v>0</v>
      </c>
      <c r="K38" s="77">
        <v>0</v>
      </c>
      <c r="L38" s="77">
        <v>0</v>
      </c>
      <c r="M38" s="77">
        <v>576</v>
      </c>
      <c r="N38" s="77">
        <v>0</v>
      </c>
      <c r="O38" s="77">
        <v>1000</v>
      </c>
      <c r="P38" s="82">
        <v>0</v>
      </c>
      <c r="Q38" s="83">
        <f t="shared" si="0"/>
        <v>1576</v>
      </c>
      <c r="S38" s="1">
        <f t="shared" si="1"/>
        <v>1576</v>
      </c>
      <c r="T38" s="1">
        <f t="shared" si="2"/>
        <v>0</v>
      </c>
      <c r="U38" s="1">
        <f t="shared" si="3"/>
        <v>1576</v>
      </c>
    </row>
    <row r="39" spans="1:21" x14ac:dyDescent="0.25">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2"/>
        <v>0</v>
      </c>
      <c r="U39" s="1">
        <f t="shared" si="3"/>
        <v>0</v>
      </c>
    </row>
    <row r="40" spans="1:21" x14ac:dyDescent="0.25">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2"/>
        <v>0</v>
      </c>
      <c r="U40" s="1">
        <f t="shared" si="3"/>
        <v>0</v>
      </c>
    </row>
    <row r="41" spans="1:21" x14ac:dyDescent="0.25">
      <c r="A41" s="24" t="s">
        <v>112</v>
      </c>
      <c r="B41" s="25" t="s">
        <v>11</v>
      </c>
      <c r="C41" s="81">
        <v>0</v>
      </c>
      <c r="D41" s="81">
        <v>30822</v>
      </c>
      <c r="E41" s="77">
        <v>0</v>
      </c>
      <c r="F41" s="77">
        <v>8969</v>
      </c>
      <c r="G41" s="77">
        <v>0</v>
      </c>
      <c r="H41" s="77">
        <v>450434</v>
      </c>
      <c r="I41" s="77">
        <v>0</v>
      </c>
      <c r="J41" s="77">
        <v>0</v>
      </c>
      <c r="K41" s="77">
        <v>0</v>
      </c>
      <c r="L41" s="77">
        <v>0</v>
      </c>
      <c r="M41" s="77">
        <v>0</v>
      </c>
      <c r="N41" s="77">
        <v>0</v>
      </c>
      <c r="O41" s="77">
        <v>0</v>
      </c>
      <c r="P41" s="82">
        <v>935</v>
      </c>
      <c r="Q41" s="83">
        <f t="shared" si="0"/>
        <v>491160</v>
      </c>
      <c r="S41" s="1">
        <f t="shared" si="1"/>
        <v>0</v>
      </c>
      <c r="T41" s="1">
        <f t="shared" si="2"/>
        <v>491160</v>
      </c>
      <c r="U41" s="1">
        <f t="shared" si="3"/>
        <v>491160</v>
      </c>
    </row>
    <row r="42" spans="1:21" x14ac:dyDescent="0.25">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2"/>
        <v>0</v>
      </c>
      <c r="U42" s="1">
        <f t="shared" si="3"/>
        <v>0</v>
      </c>
    </row>
    <row r="43" spans="1:21" x14ac:dyDescent="0.25">
      <c r="A43" s="24" t="s">
        <v>114</v>
      </c>
      <c r="B43" s="25" t="s">
        <v>12</v>
      </c>
      <c r="C43" s="81">
        <v>0</v>
      </c>
      <c r="D43" s="81">
        <v>130421</v>
      </c>
      <c r="E43" s="77">
        <v>0</v>
      </c>
      <c r="F43" s="77">
        <v>452809</v>
      </c>
      <c r="G43" s="77">
        <v>0</v>
      </c>
      <c r="H43" s="77">
        <v>0</v>
      </c>
      <c r="I43" s="77">
        <v>0</v>
      </c>
      <c r="J43" s="77">
        <v>105809</v>
      </c>
      <c r="K43" s="77">
        <v>0</v>
      </c>
      <c r="L43" s="77">
        <v>0</v>
      </c>
      <c r="M43" s="77">
        <v>0</v>
      </c>
      <c r="N43" s="77">
        <v>0</v>
      </c>
      <c r="O43" s="77">
        <v>0</v>
      </c>
      <c r="P43" s="82">
        <v>0</v>
      </c>
      <c r="Q43" s="83">
        <f t="shared" si="0"/>
        <v>689039</v>
      </c>
      <c r="S43" s="1">
        <f t="shared" si="1"/>
        <v>0</v>
      </c>
      <c r="T43" s="1">
        <f t="shared" si="2"/>
        <v>689039</v>
      </c>
      <c r="U43" s="1">
        <f t="shared" si="3"/>
        <v>689039</v>
      </c>
    </row>
    <row r="44" spans="1:21" x14ac:dyDescent="0.25">
      <c r="A44" s="24" t="s">
        <v>115</v>
      </c>
      <c r="B44" s="25" t="s">
        <v>12</v>
      </c>
      <c r="C44" s="81">
        <v>6128</v>
      </c>
      <c r="D44" s="81">
        <v>0</v>
      </c>
      <c r="E44" s="77">
        <v>0</v>
      </c>
      <c r="F44" s="77">
        <v>0</v>
      </c>
      <c r="G44" s="77">
        <v>0</v>
      </c>
      <c r="H44" s="77">
        <v>0</v>
      </c>
      <c r="I44" s="77">
        <v>0</v>
      </c>
      <c r="J44" s="77">
        <v>0</v>
      </c>
      <c r="K44" s="77">
        <v>0</v>
      </c>
      <c r="L44" s="77">
        <v>0</v>
      </c>
      <c r="M44" s="77">
        <v>142353</v>
      </c>
      <c r="N44" s="77">
        <v>0</v>
      </c>
      <c r="O44" s="77">
        <v>332355</v>
      </c>
      <c r="P44" s="82">
        <v>0</v>
      </c>
      <c r="Q44" s="83">
        <f t="shared" si="0"/>
        <v>480836</v>
      </c>
      <c r="S44" s="1">
        <f t="shared" si="1"/>
        <v>480836</v>
      </c>
      <c r="T44" s="1">
        <f t="shared" si="2"/>
        <v>0</v>
      </c>
      <c r="U44" s="1">
        <f t="shared" si="3"/>
        <v>480836</v>
      </c>
    </row>
    <row r="45" spans="1:21" x14ac:dyDescent="0.25">
      <c r="A45" s="24" t="s">
        <v>116</v>
      </c>
      <c r="B45" s="25" t="s">
        <v>12</v>
      </c>
      <c r="C45" s="81">
        <v>0</v>
      </c>
      <c r="D45" s="81">
        <v>0</v>
      </c>
      <c r="E45" s="77">
        <v>0</v>
      </c>
      <c r="F45" s="77">
        <v>587038</v>
      </c>
      <c r="G45" s="77">
        <v>0</v>
      </c>
      <c r="H45" s="77">
        <v>0</v>
      </c>
      <c r="I45" s="77">
        <v>0</v>
      </c>
      <c r="J45" s="77">
        <v>0</v>
      </c>
      <c r="K45" s="77">
        <v>0</v>
      </c>
      <c r="L45" s="77">
        <v>0</v>
      </c>
      <c r="M45" s="77">
        <v>0</v>
      </c>
      <c r="N45" s="77">
        <v>0</v>
      </c>
      <c r="O45" s="77">
        <v>0</v>
      </c>
      <c r="P45" s="82">
        <v>0</v>
      </c>
      <c r="Q45" s="83">
        <f t="shared" si="0"/>
        <v>587038</v>
      </c>
      <c r="S45" s="1">
        <f t="shared" si="1"/>
        <v>0</v>
      </c>
      <c r="T45" s="1">
        <f t="shared" si="2"/>
        <v>587038</v>
      </c>
      <c r="U45" s="1">
        <f t="shared" si="3"/>
        <v>587038</v>
      </c>
    </row>
    <row r="46" spans="1:21" x14ac:dyDescent="0.25">
      <c r="A46" s="24" t="s">
        <v>467</v>
      </c>
      <c r="B46" s="25" t="s">
        <v>12</v>
      </c>
      <c r="C46" s="81">
        <v>0</v>
      </c>
      <c r="D46" s="81">
        <v>236967</v>
      </c>
      <c r="E46" s="77">
        <v>0</v>
      </c>
      <c r="F46" s="77">
        <v>114756</v>
      </c>
      <c r="G46" s="77">
        <v>957</v>
      </c>
      <c r="H46" s="77">
        <v>0</v>
      </c>
      <c r="I46" s="77">
        <v>0</v>
      </c>
      <c r="J46" s="77">
        <v>0</v>
      </c>
      <c r="K46" s="77">
        <v>0</v>
      </c>
      <c r="L46" s="77">
        <v>0</v>
      </c>
      <c r="M46" s="77">
        <v>0</v>
      </c>
      <c r="N46" s="77">
        <v>0</v>
      </c>
      <c r="O46" s="77">
        <v>0</v>
      </c>
      <c r="P46" s="82">
        <v>57863</v>
      </c>
      <c r="Q46" s="83">
        <f t="shared" si="0"/>
        <v>410543</v>
      </c>
      <c r="S46" s="1">
        <f t="shared" si="1"/>
        <v>957</v>
      </c>
      <c r="T46" s="1">
        <f t="shared" si="2"/>
        <v>409586</v>
      </c>
      <c r="U46" s="1">
        <f t="shared" si="3"/>
        <v>410543</v>
      </c>
    </row>
    <row r="47" spans="1:21" x14ac:dyDescent="0.25">
      <c r="A47" s="24" t="s">
        <v>117</v>
      </c>
      <c r="B47" s="25" t="s">
        <v>12</v>
      </c>
      <c r="C47" s="81">
        <v>240954</v>
      </c>
      <c r="D47" s="81">
        <v>0</v>
      </c>
      <c r="E47" s="77">
        <v>0</v>
      </c>
      <c r="F47" s="77">
        <v>0</v>
      </c>
      <c r="G47" s="77">
        <v>0</v>
      </c>
      <c r="H47" s="77">
        <v>0</v>
      </c>
      <c r="I47" s="77">
        <v>0</v>
      </c>
      <c r="J47" s="77">
        <v>0</v>
      </c>
      <c r="K47" s="77">
        <v>0</v>
      </c>
      <c r="L47" s="77">
        <v>0</v>
      </c>
      <c r="M47" s="77">
        <v>522383</v>
      </c>
      <c r="N47" s="77">
        <v>0</v>
      </c>
      <c r="O47" s="77">
        <v>65986</v>
      </c>
      <c r="P47" s="82">
        <v>0</v>
      </c>
      <c r="Q47" s="83">
        <f t="shared" si="0"/>
        <v>829323</v>
      </c>
      <c r="S47" s="1">
        <f t="shared" si="1"/>
        <v>829323</v>
      </c>
      <c r="T47" s="1">
        <f t="shared" si="2"/>
        <v>0</v>
      </c>
      <c r="U47" s="1">
        <f t="shared" si="3"/>
        <v>829323</v>
      </c>
    </row>
    <row r="48" spans="1:21" x14ac:dyDescent="0.25">
      <c r="A48" s="24" t="s">
        <v>118</v>
      </c>
      <c r="B48" s="25" t="s">
        <v>12</v>
      </c>
      <c r="C48" s="81">
        <v>24448</v>
      </c>
      <c r="D48" s="81">
        <v>126614</v>
      </c>
      <c r="E48" s="77">
        <v>0</v>
      </c>
      <c r="F48" s="77">
        <v>0</v>
      </c>
      <c r="G48" s="77">
        <v>0</v>
      </c>
      <c r="H48" s="77">
        <v>0</v>
      </c>
      <c r="I48" s="77">
        <v>0</v>
      </c>
      <c r="J48" s="77">
        <v>0</v>
      </c>
      <c r="K48" s="77">
        <v>0</v>
      </c>
      <c r="L48" s="77">
        <v>0</v>
      </c>
      <c r="M48" s="77">
        <v>0</v>
      </c>
      <c r="N48" s="77">
        <v>0</v>
      </c>
      <c r="O48" s="77">
        <v>0</v>
      </c>
      <c r="P48" s="82">
        <v>0</v>
      </c>
      <c r="Q48" s="83">
        <f t="shared" si="0"/>
        <v>151062</v>
      </c>
      <c r="S48" s="1">
        <f t="shared" si="1"/>
        <v>24448</v>
      </c>
      <c r="T48" s="1">
        <f t="shared" si="2"/>
        <v>126614</v>
      </c>
      <c r="U48" s="1">
        <f t="shared" si="3"/>
        <v>151062</v>
      </c>
    </row>
    <row r="49" spans="1:21" x14ac:dyDescent="0.25">
      <c r="A49" s="24" t="s">
        <v>119</v>
      </c>
      <c r="B49" s="25" t="s">
        <v>12</v>
      </c>
      <c r="C49" s="81">
        <v>0</v>
      </c>
      <c r="D49" s="81">
        <v>0</v>
      </c>
      <c r="E49" s="77">
        <v>0</v>
      </c>
      <c r="F49" s="77">
        <v>0</v>
      </c>
      <c r="G49" s="77">
        <v>0</v>
      </c>
      <c r="H49" s="77">
        <v>0</v>
      </c>
      <c r="I49" s="77">
        <v>0</v>
      </c>
      <c r="J49" s="77">
        <v>0</v>
      </c>
      <c r="K49" s="77">
        <v>0</v>
      </c>
      <c r="L49" s="77">
        <v>0</v>
      </c>
      <c r="M49" s="77">
        <v>0</v>
      </c>
      <c r="N49" s="77">
        <v>2764105</v>
      </c>
      <c r="O49" s="77">
        <v>0</v>
      </c>
      <c r="P49" s="82">
        <v>0</v>
      </c>
      <c r="Q49" s="83">
        <f t="shared" si="0"/>
        <v>2764105</v>
      </c>
      <c r="S49" s="1">
        <f t="shared" si="1"/>
        <v>0</v>
      </c>
      <c r="T49" s="1">
        <f t="shared" si="2"/>
        <v>2764105</v>
      </c>
      <c r="U49" s="1">
        <f t="shared" si="3"/>
        <v>2764105</v>
      </c>
    </row>
    <row r="50" spans="1:21" x14ac:dyDescent="0.25">
      <c r="A50" s="24" t="s">
        <v>468</v>
      </c>
      <c r="B50" s="25" t="s">
        <v>12</v>
      </c>
      <c r="C50" s="81">
        <v>0</v>
      </c>
      <c r="D50" s="81">
        <v>0</v>
      </c>
      <c r="E50" s="77">
        <v>0</v>
      </c>
      <c r="F50" s="77">
        <v>0</v>
      </c>
      <c r="G50" s="77">
        <v>0</v>
      </c>
      <c r="H50" s="77">
        <v>0</v>
      </c>
      <c r="I50" s="77">
        <v>0</v>
      </c>
      <c r="J50" s="77">
        <v>0</v>
      </c>
      <c r="K50" s="77">
        <v>0</v>
      </c>
      <c r="L50" s="77">
        <v>0</v>
      </c>
      <c r="M50" s="77">
        <v>0</v>
      </c>
      <c r="N50" s="77">
        <v>0</v>
      </c>
      <c r="O50" s="77">
        <v>0</v>
      </c>
      <c r="P50" s="82">
        <v>0</v>
      </c>
      <c r="Q50" s="83">
        <f t="shared" si="0"/>
        <v>0</v>
      </c>
      <c r="S50" s="1">
        <f t="shared" si="1"/>
        <v>0</v>
      </c>
      <c r="T50" s="1">
        <f t="shared" si="2"/>
        <v>0</v>
      </c>
      <c r="U50" s="1">
        <f t="shared" si="3"/>
        <v>0</v>
      </c>
    </row>
    <row r="51" spans="1:21" x14ac:dyDescent="0.25">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2"/>
        <v>0</v>
      </c>
      <c r="U51" s="1">
        <f t="shared" si="3"/>
        <v>0</v>
      </c>
    </row>
    <row r="52" spans="1:21" x14ac:dyDescent="0.25">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2"/>
        <v>0</v>
      </c>
      <c r="U52" s="1">
        <f t="shared" si="3"/>
        <v>0</v>
      </c>
    </row>
    <row r="53" spans="1:21" x14ac:dyDescent="0.25">
      <c r="A53" s="24" t="s">
        <v>122</v>
      </c>
      <c r="B53" s="25" t="s">
        <v>12</v>
      </c>
      <c r="C53" s="81">
        <v>0</v>
      </c>
      <c r="D53" s="81">
        <v>0</v>
      </c>
      <c r="E53" s="77">
        <v>0</v>
      </c>
      <c r="F53" s="77">
        <v>30928</v>
      </c>
      <c r="G53" s="77">
        <v>0</v>
      </c>
      <c r="H53" s="77">
        <v>0</v>
      </c>
      <c r="I53" s="77">
        <v>0</v>
      </c>
      <c r="J53" s="77">
        <v>0</v>
      </c>
      <c r="K53" s="77">
        <v>0</v>
      </c>
      <c r="L53" s="77">
        <v>0</v>
      </c>
      <c r="M53" s="77">
        <v>0</v>
      </c>
      <c r="N53" s="77">
        <v>0</v>
      </c>
      <c r="O53" s="77">
        <v>0</v>
      </c>
      <c r="P53" s="82">
        <v>0</v>
      </c>
      <c r="Q53" s="83">
        <f t="shared" si="0"/>
        <v>30928</v>
      </c>
      <c r="S53" s="1">
        <f t="shared" si="1"/>
        <v>0</v>
      </c>
      <c r="T53" s="1">
        <f t="shared" si="2"/>
        <v>30928</v>
      </c>
      <c r="U53" s="1">
        <f t="shared" si="3"/>
        <v>30928</v>
      </c>
    </row>
    <row r="54" spans="1:21" x14ac:dyDescent="0.25">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2"/>
        <v>0</v>
      </c>
      <c r="U54" s="1">
        <f t="shared" si="3"/>
        <v>0</v>
      </c>
    </row>
    <row r="55" spans="1:21" x14ac:dyDescent="0.25">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2"/>
        <v>0</v>
      </c>
      <c r="U55" s="1">
        <f t="shared" si="3"/>
        <v>0</v>
      </c>
    </row>
    <row r="56" spans="1:21" x14ac:dyDescent="0.25">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2"/>
        <v>0</v>
      </c>
      <c r="U56" s="1">
        <f t="shared" si="3"/>
        <v>0</v>
      </c>
    </row>
    <row r="57" spans="1:21" x14ac:dyDescent="0.25">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2"/>
        <v>0</v>
      </c>
      <c r="U57" s="1">
        <f t="shared" si="3"/>
        <v>0</v>
      </c>
    </row>
    <row r="58" spans="1:21" x14ac:dyDescent="0.25">
      <c r="A58" s="24" t="s">
        <v>127</v>
      </c>
      <c r="B58" s="25" t="s">
        <v>12</v>
      </c>
      <c r="C58" s="81">
        <v>230087</v>
      </c>
      <c r="D58" s="81">
        <v>96326</v>
      </c>
      <c r="E58" s="77">
        <v>0</v>
      </c>
      <c r="F58" s="77">
        <v>0</v>
      </c>
      <c r="G58" s="77">
        <v>0</v>
      </c>
      <c r="H58" s="77">
        <v>0</v>
      </c>
      <c r="I58" s="77">
        <v>0</v>
      </c>
      <c r="J58" s="77">
        <v>0</v>
      </c>
      <c r="K58" s="77">
        <v>0</v>
      </c>
      <c r="L58" s="77">
        <v>0</v>
      </c>
      <c r="M58" s="77">
        <v>0</v>
      </c>
      <c r="N58" s="77">
        <v>0</v>
      </c>
      <c r="O58" s="77">
        <v>0</v>
      </c>
      <c r="P58" s="82">
        <v>0</v>
      </c>
      <c r="Q58" s="83">
        <f t="shared" si="0"/>
        <v>326413</v>
      </c>
      <c r="S58" s="1">
        <f t="shared" si="1"/>
        <v>230087</v>
      </c>
      <c r="T58" s="1">
        <f t="shared" si="2"/>
        <v>96326</v>
      </c>
      <c r="U58" s="1">
        <f t="shared" si="3"/>
        <v>326413</v>
      </c>
    </row>
    <row r="59" spans="1:21" x14ac:dyDescent="0.25">
      <c r="A59" s="24" t="s">
        <v>128</v>
      </c>
      <c r="B59" s="25" t="s">
        <v>12</v>
      </c>
      <c r="C59" s="81">
        <v>340001</v>
      </c>
      <c r="D59" s="81">
        <v>0</v>
      </c>
      <c r="E59" s="77">
        <v>898357</v>
      </c>
      <c r="F59" s="77">
        <v>106114</v>
      </c>
      <c r="G59" s="77">
        <v>0</v>
      </c>
      <c r="H59" s="77">
        <v>0</v>
      </c>
      <c r="I59" s="77">
        <v>0</v>
      </c>
      <c r="J59" s="77">
        <v>0</v>
      </c>
      <c r="K59" s="77">
        <v>0</v>
      </c>
      <c r="L59" s="77">
        <v>0</v>
      </c>
      <c r="M59" s="77">
        <v>569870</v>
      </c>
      <c r="N59" s="77">
        <v>0</v>
      </c>
      <c r="O59" s="77">
        <v>0</v>
      </c>
      <c r="P59" s="82">
        <v>0</v>
      </c>
      <c r="Q59" s="83">
        <f t="shared" si="0"/>
        <v>1914342</v>
      </c>
      <c r="S59" s="1">
        <f t="shared" si="1"/>
        <v>1808228</v>
      </c>
      <c r="T59" s="1">
        <f t="shared" si="2"/>
        <v>106114</v>
      </c>
      <c r="U59" s="1">
        <f t="shared" si="3"/>
        <v>1914342</v>
      </c>
    </row>
    <row r="60" spans="1:21" x14ac:dyDescent="0.25">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2"/>
        <v>0</v>
      </c>
      <c r="U60" s="1">
        <f t="shared" si="3"/>
        <v>0</v>
      </c>
    </row>
    <row r="61" spans="1:21" x14ac:dyDescent="0.25">
      <c r="A61" s="24" t="s">
        <v>130</v>
      </c>
      <c r="B61" s="25" t="s">
        <v>12</v>
      </c>
      <c r="C61" s="81">
        <v>0</v>
      </c>
      <c r="D61" s="81">
        <v>600</v>
      </c>
      <c r="E61" s="77">
        <v>0</v>
      </c>
      <c r="F61" s="77">
        <v>0</v>
      </c>
      <c r="G61" s="77">
        <v>0</v>
      </c>
      <c r="H61" s="77">
        <v>0</v>
      </c>
      <c r="I61" s="77">
        <v>0</v>
      </c>
      <c r="J61" s="77">
        <v>0</v>
      </c>
      <c r="K61" s="77">
        <v>0</v>
      </c>
      <c r="L61" s="77">
        <v>0</v>
      </c>
      <c r="M61" s="77">
        <v>406</v>
      </c>
      <c r="N61" s="77">
        <v>0</v>
      </c>
      <c r="O61" s="77">
        <v>0</v>
      </c>
      <c r="P61" s="82">
        <v>0</v>
      </c>
      <c r="Q61" s="83">
        <f t="shared" si="0"/>
        <v>1006</v>
      </c>
      <c r="S61" s="1">
        <f t="shared" si="1"/>
        <v>406</v>
      </c>
      <c r="T61" s="1">
        <f t="shared" si="2"/>
        <v>600</v>
      </c>
      <c r="U61" s="1">
        <f t="shared" si="3"/>
        <v>1006</v>
      </c>
    </row>
    <row r="62" spans="1:21" x14ac:dyDescent="0.25">
      <c r="A62" s="24" t="s">
        <v>131</v>
      </c>
      <c r="B62" s="25" t="s">
        <v>12</v>
      </c>
      <c r="C62" s="81">
        <v>341181</v>
      </c>
      <c r="D62" s="81">
        <v>0</v>
      </c>
      <c r="E62" s="77">
        <v>191430</v>
      </c>
      <c r="F62" s="77">
        <v>0</v>
      </c>
      <c r="G62" s="77">
        <v>0</v>
      </c>
      <c r="H62" s="77">
        <v>0</v>
      </c>
      <c r="I62" s="77">
        <v>0</v>
      </c>
      <c r="J62" s="77">
        <v>0</v>
      </c>
      <c r="K62" s="77">
        <v>0</v>
      </c>
      <c r="L62" s="77">
        <v>0</v>
      </c>
      <c r="M62" s="77">
        <v>2232604</v>
      </c>
      <c r="N62" s="77">
        <v>0</v>
      </c>
      <c r="O62" s="77">
        <v>4130000</v>
      </c>
      <c r="P62" s="82">
        <v>0</v>
      </c>
      <c r="Q62" s="83">
        <f t="shared" si="0"/>
        <v>6895215</v>
      </c>
      <c r="S62" s="1">
        <f t="shared" si="1"/>
        <v>6895215</v>
      </c>
      <c r="T62" s="1">
        <f t="shared" si="2"/>
        <v>0</v>
      </c>
      <c r="U62" s="1">
        <f t="shared" si="3"/>
        <v>6895215</v>
      </c>
    </row>
    <row r="63" spans="1:21" x14ac:dyDescent="0.25">
      <c r="A63" s="24" t="s">
        <v>132</v>
      </c>
      <c r="B63" s="25" t="s">
        <v>12</v>
      </c>
      <c r="C63" s="81">
        <v>0</v>
      </c>
      <c r="D63" s="81">
        <v>0</v>
      </c>
      <c r="E63" s="77">
        <v>0</v>
      </c>
      <c r="F63" s="77">
        <v>32614</v>
      </c>
      <c r="G63" s="77">
        <v>0</v>
      </c>
      <c r="H63" s="77">
        <v>0</v>
      </c>
      <c r="I63" s="77">
        <v>0</v>
      </c>
      <c r="J63" s="77">
        <v>0</v>
      </c>
      <c r="K63" s="77">
        <v>0</v>
      </c>
      <c r="L63" s="77">
        <v>0</v>
      </c>
      <c r="M63" s="77">
        <v>0</v>
      </c>
      <c r="N63" s="77">
        <v>0</v>
      </c>
      <c r="O63" s="77">
        <v>0</v>
      </c>
      <c r="P63" s="82">
        <v>0</v>
      </c>
      <c r="Q63" s="83">
        <f t="shared" si="0"/>
        <v>32614</v>
      </c>
      <c r="S63" s="1">
        <f t="shared" si="1"/>
        <v>0</v>
      </c>
      <c r="T63" s="1">
        <f t="shared" si="2"/>
        <v>32614</v>
      </c>
      <c r="U63" s="1">
        <f t="shared" si="3"/>
        <v>32614</v>
      </c>
    </row>
    <row r="64" spans="1:21" x14ac:dyDescent="0.25">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2"/>
        <v>0</v>
      </c>
      <c r="U64" s="1">
        <f t="shared" si="3"/>
        <v>0</v>
      </c>
    </row>
    <row r="65" spans="1:21" x14ac:dyDescent="0.25">
      <c r="A65" s="24" t="s">
        <v>134</v>
      </c>
      <c r="B65" s="25" t="s">
        <v>12</v>
      </c>
      <c r="C65" s="81">
        <v>56654</v>
      </c>
      <c r="D65" s="81">
        <v>4080</v>
      </c>
      <c r="E65" s="77">
        <v>21916</v>
      </c>
      <c r="F65" s="77">
        <v>404804</v>
      </c>
      <c r="G65" s="77">
        <v>0</v>
      </c>
      <c r="H65" s="77">
        <v>0</v>
      </c>
      <c r="I65" s="77">
        <v>0</v>
      </c>
      <c r="J65" s="77">
        <v>0</v>
      </c>
      <c r="K65" s="77">
        <v>0</v>
      </c>
      <c r="L65" s="77">
        <v>0</v>
      </c>
      <c r="M65" s="77">
        <v>33153</v>
      </c>
      <c r="N65" s="77">
        <v>0</v>
      </c>
      <c r="O65" s="77">
        <v>19438</v>
      </c>
      <c r="P65" s="82">
        <v>1684</v>
      </c>
      <c r="Q65" s="83">
        <f t="shared" si="0"/>
        <v>541729</v>
      </c>
      <c r="S65" s="1">
        <f t="shared" si="1"/>
        <v>131161</v>
      </c>
      <c r="T65" s="1">
        <f t="shared" si="2"/>
        <v>410568</v>
      </c>
      <c r="U65" s="1">
        <f t="shared" si="3"/>
        <v>541729</v>
      </c>
    </row>
    <row r="66" spans="1:21" x14ac:dyDescent="0.25">
      <c r="A66" s="24" t="s">
        <v>135</v>
      </c>
      <c r="B66" s="25" t="s">
        <v>12</v>
      </c>
      <c r="C66" s="81">
        <v>0</v>
      </c>
      <c r="D66" s="81">
        <v>0</v>
      </c>
      <c r="E66" s="77">
        <v>0</v>
      </c>
      <c r="F66" s="77">
        <v>0</v>
      </c>
      <c r="G66" s="77">
        <v>0</v>
      </c>
      <c r="H66" s="77">
        <v>0</v>
      </c>
      <c r="I66" s="77">
        <v>0</v>
      </c>
      <c r="J66" s="77">
        <v>0</v>
      </c>
      <c r="K66" s="77">
        <v>0</v>
      </c>
      <c r="L66" s="77">
        <v>0</v>
      </c>
      <c r="M66" s="77">
        <v>474307</v>
      </c>
      <c r="N66" s="77">
        <v>0</v>
      </c>
      <c r="O66" s="77">
        <v>0</v>
      </c>
      <c r="P66" s="82">
        <v>0</v>
      </c>
      <c r="Q66" s="83">
        <f t="shared" si="0"/>
        <v>474307</v>
      </c>
      <c r="S66" s="1">
        <f t="shared" si="1"/>
        <v>474307</v>
      </c>
      <c r="T66" s="1">
        <f t="shared" si="2"/>
        <v>0</v>
      </c>
      <c r="U66" s="1">
        <f t="shared" si="3"/>
        <v>474307</v>
      </c>
    </row>
    <row r="67" spans="1:21" x14ac:dyDescent="0.25">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2"/>
        <v>0</v>
      </c>
      <c r="U67" s="1">
        <f t="shared" si="3"/>
        <v>0</v>
      </c>
    </row>
    <row r="68" spans="1:21" x14ac:dyDescent="0.25">
      <c r="A68" s="24" t="s">
        <v>137</v>
      </c>
      <c r="B68" s="25" t="s">
        <v>12</v>
      </c>
      <c r="C68" s="81">
        <v>0</v>
      </c>
      <c r="D68" s="81">
        <v>0</v>
      </c>
      <c r="E68" s="77">
        <v>0</v>
      </c>
      <c r="F68" s="77">
        <v>0</v>
      </c>
      <c r="G68" s="77">
        <v>0</v>
      </c>
      <c r="H68" s="77">
        <v>0</v>
      </c>
      <c r="I68" s="77">
        <v>0</v>
      </c>
      <c r="J68" s="77">
        <v>0</v>
      </c>
      <c r="K68" s="77">
        <v>0</v>
      </c>
      <c r="L68" s="77">
        <v>0</v>
      </c>
      <c r="M68" s="77">
        <v>6075</v>
      </c>
      <c r="N68" s="77">
        <v>0</v>
      </c>
      <c r="O68" s="77">
        <v>0</v>
      </c>
      <c r="P68" s="82">
        <v>0</v>
      </c>
      <c r="Q68" s="83">
        <f t="shared" si="0"/>
        <v>6075</v>
      </c>
      <c r="S68" s="1">
        <f t="shared" si="1"/>
        <v>6075</v>
      </c>
      <c r="T68" s="1">
        <f t="shared" si="2"/>
        <v>0</v>
      </c>
      <c r="U68" s="1">
        <f t="shared" si="3"/>
        <v>6075</v>
      </c>
    </row>
    <row r="69" spans="1:21" x14ac:dyDescent="0.25">
      <c r="A69" s="24" t="s">
        <v>138</v>
      </c>
      <c r="B69" s="25" t="s">
        <v>12</v>
      </c>
      <c r="C69" s="81">
        <v>0</v>
      </c>
      <c r="D69" s="81">
        <v>137842</v>
      </c>
      <c r="E69" s="77">
        <v>0</v>
      </c>
      <c r="F69" s="77">
        <v>0</v>
      </c>
      <c r="G69" s="77">
        <v>0</v>
      </c>
      <c r="H69" s="77">
        <v>78739</v>
      </c>
      <c r="I69" s="77">
        <v>0</v>
      </c>
      <c r="J69" s="77">
        <v>0</v>
      </c>
      <c r="K69" s="77">
        <v>0</v>
      </c>
      <c r="L69" s="77">
        <v>0</v>
      </c>
      <c r="M69" s="77">
        <v>0</v>
      </c>
      <c r="N69" s="77">
        <v>237361</v>
      </c>
      <c r="O69" s="77">
        <v>0</v>
      </c>
      <c r="P69" s="82">
        <v>0</v>
      </c>
      <c r="Q69" s="83">
        <f t="shared" ref="Q69:Q132" si="4">SUM(C69:P69)</f>
        <v>453942</v>
      </c>
      <c r="S69" s="1">
        <f t="shared" si="1"/>
        <v>0</v>
      </c>
      <c r="T69" s="1">
        <f t="shared" si="2"/>
        <v>453942</v>
      </c>
      <c r="U69" s="1">
        <f t="shared" si="3"/>
        <v>453942</v>
      </c>
    </row>
    <row r="70" spans="1:21" x14ac:dyDescent="0.25">
      <c r="A70" s="24" t="s">
        <v>139</v>
      </c>
      <c r="B70" s="25" t="s">
        <v>12</v>
      </c>
      <c r="C70" s="81">
        <v>0</v>
      </c>
      <c r="D70" s="81">
        <v>27716</v>
      </c>
      <c r="E70" s="77">
        <v>0</v>
      </c>
      <c r="F70" s="77">
        <v>0</v>
      </c>
      <c r="G70" s="77">
        <v>0</v>
      </c>
      <c r="H70" s="77">
        <v>10336</v>
      </c>
      <c r="I70" s="77">
        <v>164512</v>
      </c>
      <c r="J70" s="77">
        <v>0</v>
      </c>
      <c r="K70" s="77">
        <v>0</v>
      </c>
      <c r="L70" s="77">
        <v>0</v>
      </c>
      <c r="M70" s="77">
        <v>0</v>
      </c>
      <c r="N70" s="77">
        <v>119740</v>
      </c>
      <c r="O70" s="77">
        <v>63200</v>
      </c>
      <c r="P70" s="82">
        <v>0</v>
      </c>
      <c r="Q70" s="83">
        <f t="shared" si="4"/>
        <v>385504</v>
      </c>
      <c r="S70" s="1">
        <f t="shared" ref="S70:S133" si="5">SUM(C70,E70,G70,I70,K70,M70,O70)</f>
        <v>227712</v>
      </c>
      <c r="T70" s="1">
        <f t="shared" ref="T70:T133" si="6">SUM(D70,F70,H70,J70,L70,N70,P70)</f>
        <v>157792</v>
      </c>
      <c r="U70" s="1">
        <f t="shared" ref="U70:U133" si="7">SUM(S70:T70)</f>
        <v>385504</v>
      </c>
    </row>
    <row r="71" spans="1:21" x14ac:dyDescent="0.25">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4"/>
        <v>0</v>
      </c>
      <c r="S71" s="1">
        <f t="shared" si="5"/>
        <v>0</v>
      </c>
      <c r="T71" s="1">
        <f t="shared" si="6"/>
        <v>0</v>
      </c>
      <c r="U71" s="1">
        <f t="shared" si="7"/>
        <v>0</v>
      </c>
    </row>
    <row r="72" spans="1:21" x14ac:dyDescent="0.25">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4"/>
        <v>0</v>
      </c>
      <c r="S72" s="1">
        <f t="shared" si="5"/>
        <v>0</v>
      </c>
      <c r="T72" s="1">
        <f t="shared" si="6"/>
        <v>0</v>
      </c>
      <c r="U72" s="1">
        <f t="shared" si="7"/>
        <v>0</v>
      </c>
    </row>
    <row r="73" spans="1:21" x14ac:dyDescent="0.25">
      <c r="A73" s="24" t="s">
        <v>141</v>
      </c>
      <c r="B73" s="25" t="s">
        <v>12</v>
      </c>
      <c r="C73" s="81">
        <v>0</v>
      </c>
      <c r="D73" s="81">
        <v>27270</v>
      </c>
      <c r="E73" s="77">
        <v>0</v>
      </c>
      <c r="F73" s="77">
        <v>265682</v>
      </c>
      <c r="G73" s="77">
        <v>0</v>
      </c>
      <c r="H73" s="77">
        <v>0</v>
      </c>
      <c r="I73" s="77">
        <v>0</v>
      </c>
      <c r="J73" s="77">
        <v>0</v>
      </c>
      <c r="K73" s="77">
        <v>0</v>
      </c>
      <c r="L73" s="77">
        <v>62930</v>
      </c>
      <c r="M73" s="77">
        <v>0</v>
      </c>
      <c r="N73" s="77">
        <v>176020</v>
      </c>
      <c r="O73" s="77">
        <v>0</v>
      </c>
      <c r="P73" s="82">
        <v>0</v>
      </c>
      <c r="Q73" s="83">
        <f t="shared" si="4"/>
        <v>531902</v>
      </c>
      <c r="S73" s="1">
        <f t="shared" si="5"/>
        <v>0</v>
      </c>
      <c r="T73" s="1">
        <f t="shared" si="6"/>
        <v>531902</v>
      </c>
      <c r="U73" s="1">
        <f t="shared" si="7"/>
        <v>531902</v>
      </c>
    </row>
    <row r="74" spans="1:21" x14ac:dyDescent="0.25">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4"/>
        <v>0</v>
      </c>
      <c r="S74" s="1">
        <f t="shared" si="5"/>
        <v>0</v>
      </c>
      <c r="T74" s="1">
        <f t="shared" si="6"/>
        <v>0</v>
      </c>
      <c r="U74" s="1">
        <f t="shared" si="7"/>
        <v>0</v>
      </c>
    </row>
    <row r="75" spans="1:21" x14ac:dyDescent="0.25">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4"/>
        <v>0</v>
      </c>
      <c r="S75" s="1">
        <f t="shared" si="5"/>
        <v>0</v>
      </c>
      <c r="T75" s="1">
        <f t="shared" si="6"/>
        <v>0</v>
      </c>
      <c r="U75" s="1">
        <f t="shared" si="7"/>
        <v>0</v>
      </c>
    </row>
    <row r="76" spans="1:21" x14ac:dyDescent="0.25">
      <c r="A76" s="24" t="s">
        <v>144</v>
      </c>
      <c r="B76" s="25" t="s">
        <v>14</v>
      </c>
      <c r="C76" s="81">
        <v>0</v>
      </c>
      <c r="D76" s="81">
        <v>0</v>
      </c>
      <c r="E76" s="77">
        <v>1245992</v>
      </c>
      <c r="F76" s="77">
        <v>0</v>
      </c>
      <c r="G76" s="77">
        <v>46852</v>
      </c>
      <c r="H76" s="77">
        <v>0</v>
      </c>
      <c r="I76" s="77">
        <v>0</v>
      </c>
      <c r="J76" s="77">
        <v>0</v>
      </c>
      <c r="K76" s="77">
        <v>0</v>
      </c>
      <c r="L76" s="77">
        <v>0</v>
      </c>
      <c r="M76" s="77">
        <v>87811</v>
      </c>
      <c r="N76" s="77">
        <v>0</v>
      </c>
      <c r="O76" s="77">
        <v>0</v>
      </c>
      <c r="P76" s="82">
        <v>0</v>
      </c>
      <c r="Q76" s="83">
        <f t="shared" si="4"/>
        <v>1380655</v>
      </c>
      <c r="S76" s="1">
        <f t="shared" si="5"/>
        <v>1380655</v>
      </c>
      <c r="T76" s="1">
        <f t="shared" si="6"/>
        <v>0</v>
      </c>
      <c r="U76" s="1">
        <f t="shared" si="7"/>
        <v>1380655</v>
      </c>
    </row>
    <row r="77" spans="1:21" x14ac:dyDescent="0.25">
      <c r="A77" s="24" t="s">
        <v>145</v>
      </c>
      <c r="B77" s="25" t="s">
        <v>15</v>
      </c>
      <c r="C77" s="81">
        <v>1100</v>
      </c>
      <c r="D77" s="81">
        <v>0</v>
      </c>
      <c r="E77" s="77">
        <v>0</v>
      </c>
      <c r="F77" s="77">
        <v>0</v>
      </c>
      <c r="G77" s="77">
        <v>0</v>
      </c>
      <c r="H77" s="77">
        <v>0</v>
      </c>
      <c r="I77" s="77">
        <v>0</v>
      </c>
      <c r="J77" s="77">
        <v>0</v>
      </c>
      <c r="K77" s="77">
        <v>0</v>
      </c>
      <c r="L77" s="77">
        <v>0</v>
      </c>
      <c r="M77" s="77">
        <v>0</v>
      </c>
      <c r="N77" s="77">
        <v>0</v>
      </c>
      <c r="O77" s="77">
        <v>0</v>
      </c>
      <c r="P77" s="82">
        <v>0</v>
      </c>
      <c r="Q77" s="83">
        <f t="shared" si="4"/>
        <v>1100</v>
      </c>
      <c r="S77" s="1">
        <f t="shared" si="5"/>
        <v>1100</v>
      </c>
      <c r="T77" s="1">
        <f t="shared" si="6"/>
        <v>0</v>
      </c>
      <c r="U77" s="1">
        <f t="shared" si="7"/>
        <v>1100</v>
      </c>
    </row>
    <row r="78" spans="1:21" x14ac:dyDescent="0.25">
      <c r="A78" s="24" t="s">
        <v>146</v>
      </c>
      <c r="B78" s="25" t="s">
        <v>15</v>
      </c>
      <c r="C78" s="81">
        <v>0</v>
      </c>
      <c r="D78" s="81">
        <v>0</v>
      </c>
      <c r="E78" s="77">
        <v>0</v>
      </c>
      <c r="F78" s="77">
        <v>0</v>
      </c>
      <c r="G78" s="77">
        <v>1079</v>
      </c>
      <c r="H78" s="77">
        <v>2777</v>
      </c>
      <c r="I78" s="77">
        <v>0</v>
      </c>
      <c r="J78" s="77">
        <v>0</v>
      </c>
      <c r="K78" s="77">
        <v>0</v>
      </c>
      <c r="L78" s="77">
        <v>0</v>
      </c>
      <c r="M78" s="77">
        <v>0</v>
      </c>
      <c r="N78" s="77">
        <v>0</v>
      </c>
      <c r="O78" s="77">
        <v>0</v>
      </c>
      <c r="P78" s="82">
        <v>0</v>
      </c>
      <c r="Q78" s="83">
        <f t="shared" si="4"/>
        <v>3856</v>
      </c>
      <c r="S78" s="1">
        <f t="shared" si="5"/>
        <v>1079</v>
      </c>
      <c r="T78" s="1">
        <f t="shared" si="6"/>
        <v>2777</v>
      </c>
      <c r="U78" s="1">
        <f t="shared" si="7"/>
        <v>3856</v>
      </c>
    </row>
    <row r="79" spans="1:21" x14ac:dyDescent="0.25">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4"/>
        <v>0</v>
      </c>
      <c r="S79" s="1">
        <f t="shared" si="5"/>
        <v>0</v>
      </c>
      <c r="T79" s="1">
        <f t="shared" si="6"/>
        <v>0</v>
      </c>
      <c r="U79" s="1">
        <f t="shared" si="7"/>
        <v>0</v>
      </c>
    </row>
    <row r="80" spans="1:21" x14ac:dyDescent="0.25">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4"/>
        <v>0</v>
      </c>
      <c r="S80" s="1">
        <f t="shared" si="5"/>
        <v>0</v>
      </c>
      <c r="T80" s="1">
        <f t="shared" si="6"/>
        <v>0</v>
      </c>
      <c r="U80" s="1">
        <f t="shared" si="7"/>
        <v>0</v>
      </c>
    </row>
    <row r="81" spans="1:21" x14ac:dyDescent="0.25">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4"/>
        <v>0</v>
      </c>
      <c r="S81" s="1">
        <f t="shared" si="5"/>
        <v>0</v>
      </c>
      <c r="T81" s="1">
        <f t="shared" si="6"/>
        <v>0</v>
      </c>
      <c r="U81" s="1">
        <f t="shared" si="7"/>
        <v>0</v>
      </c>
    </row>
    <row r="82" spans="1:21" x14ac:dyDescent="0.25">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4"/>
        <v>0</v>
      </c>
      <c r="S82" s="1">
        <f t="shared" si="5"/>
        <v>0</v>
      </c>
      <c r="T82" s="1">
        <f t="shared" si="6"/>
        <v>0</v>
      </c>
      <c r="U82" s="1">
        <f t="shared" si="7"/>
        <v>0</v>
      </c>
    </row>
    <row r="83" spans="1:21" x14ac:dyDescent="0.25">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4"/>
        <v>0</v>
      </c>
      <c r="S83" s="1">
        <f t="shared" si="5"/>
        <v>0</v>
      </c>
      <c r="T83" s="1">
        <f t="shared" si="6"/>
        <v>0</v>
      </c>
      <c r="U83" s="1">
        <f t="shared" si="7"/>
        <v>0</v>
      </c>
    </row>
    <row r="84" spans="1:21" x14ac:dyDescent="0.25">
      <c r="A84" s="24" t="s">
        <v>152</v>
      </c>
      <c r="B84" s="25" t="s">
        <v>17</v>
      </c>
      <c r="C84" s="81">
        <v>58669</v>
      </c>
      <c r="D84" s="81">
        <v>0</v>
      </c>
      <c r="E84" s="77">
        <v>0</v>
      </c>
      <c r="F84" s="77">
        <v>0</v>
      </c>
      <c r="G84" s="77">
        <v>0</v>
      </c>
      <c r="H84" s="77">
        <v>200000</v>
      </c>
      <c r="I84" s="77">
        <v>0</v>
      </c>
      <c r="J84" s="77">
        <v>0</v>
      </c>
      <c r="K84" s="77">
        <v>0</v>
      </c>
      <c r="L84" s="77">
        <v>0</v>
      </c>
      <c r="M84" s="77">
        <v>0</v>
      </c>
      <c r="N84" s="77">
        <v>73185</v>
      </c>
      <c r="O84" s="77">
        <v>0</v>
      </c>
      <c r="P84" s="82">
        <v>0</v>
      </c>
      <c r="Q84" s="83">
        <f t="shared" si="4"/>
        <v>331854</v>
      </c>
      <c r="S84" s="1">
        <f t="shared" si="5"/>
        <v>58669</v>
      </c>
      <c r="T84" s="1">
        <f t="shared" si="6"/>
        <v>273185</v>
      </c>
      <c r="U84" s="1">
        <f t="shared" si="7"/>
        <v>331854</v>
      </c>
    </row>
    <row r="85" spans="1:21" x14ac:dyDescent="0.25">
      <c r="A85" s="24" t="s">
        <v>153</v>
      </c>
      <c r="B85" s="25" t="s">
        <v>17</v>
      </c>
      <c r="C85" s="81">
        <v>0</v>
      </c>
      <c r="D85" s="81">
        <v>0</v>
      </c>
      <c r="E85" s="77">
        <v>0</v>
      </c>
      <c r="F85" s="77">
        <v>0</v>
      </c>
      <c r="G85" s="77">
        <v>200000</v>
      </c>
      <c r="H85" s="77">
        <v>0</v>
      </c>
      <c r="I85" s="77">
        <v>0</v>
      </c>
      <c r="J85" s="77">
        <v>0</v>
      </c>
      <c r="K85" s="77">
        <v>0</v>
      </c>
      <c r="L85" s="77">
        <v>0</v>
      </c>
      <c r="M85" s="77">
        <v>230426</v>
      </c>
      <c r="N85" s="77">
        <v>0</v>
      </c>
      <c r="O85" s="77">
        <v>0</v>
      </c>
      <c r="P85" s="82">
        <v>0</v>
      </c>
      <c r="Q85" s="83">
        <f t="shared" si="4"/>
        <v>430426</v>
      </c>
      <c r="S85" s="1">
        <f t="shared" si="5"/>
        <v>430426</v>
      </c>
      <c r="T85" s="1">
        <f t="shared" si="6"/>
        <v>0</v>
      </c>
      <c r="U85" s="1">
        <f t="shared" si="7"/>
        <v>430426</v>
      </c>
    </row>
    <row r="86" spans="1:21" x14ac:dyDescent="0.25">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4"/>
        <v>0</v>
      </c>
      <c r="S86" s="1">
        <f t="shared" si="5"/>
        <v>0</v>
      </c>
      <c r="T86" s="1">
        <f t="shared" si="6"/>
        <v>0</v>
      </c>
      <c r="U86" s="1">
        <f t="shared" si="7"/>
        <v>0</v>
      </c>
    </row>
    <row r="87" spans="1:21" x14ac:dyDescent="0.25">
      <c r="A87" s="24" t="s">
        <v>155</v>
      </c>
      <c r="B87" s="25" t="s">
        <v>18</v>
      </c>
      <c r="C87" s="81">
        <v>0</v>
      </c>
      <c r="D87" s="81">
        <v>0</v>
      </c>
      <c r="E87" s="77">
        <v>0</v>
      </c>
      <c r="F87" s="77">
        <v>187039</v>
      </c>
      <c r="G87" s="77">
        <v>0</v>
      </c>
      <c r="H87" s="77">
        <v>0</v>
      </c>
      <c r="I87" s="77">
        <v>0</v>
      </c>
      <c r="J87" s="77">
        <v>0</v>
      </c>
      <c r="K87" s="77">
        <v>0</v>
      </c>
      <c r="L87" s="77">
        <v>0</v>
      </c>
      <c r="M87" s="77">
        <v>0</v>
      </c>
      <c r="N87" s="77">
        <v>0</v>
      </c>
      <c r="O87" s="77">
        <v>0</v>
      </c>
      <c r="P87" s="82">
        <v>0</v>
      </c>
      <c r="Q87" s="83">
        <f t="shared" si="4"/>
        <v>187039</v>
      </c>
      <c r="S87" s="1">
        <f t="shared" si="5"/>
        <v>0</v>
      </c>
      <c r="T87" s="1">
        <f t="shared" si="6"/>
        <v>187039</v>
      </c>
      <c r="U87" s="1">
        <f t="shared" si="7"/>
        <v>187039</v>
      </c>
    </row>
    <row r="88" spans="1:21" x14ac:dyDescent="0.25">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4"/>
        <v>0</v>
      </c>
      <c r="S88" s="1">
        <f t="shared" si="5"/>
        <v>0</v>
      </c>
      <c r="T88" s="1">
        <f t="shared" si="6"/>
        <v>0</v>
      </c>
      <c r="U88" s="1">
        <f t="shared" si="7"/>
        <v>0</v>
      </c>
    </row>
    <row r="89" spans="1:21" x14ac:dyDescent="0.25">
      <c r="A89" s="24" t="s">
        <v>157</v>
      </c>
      <c r="B89" s="25" t="s">
        <v>19</v>
      </c>
      <c r="C89" s="81">
        <v>0</v>
      </c>
      <c r="D89" s="81">
        <v>0</v>
      </c>
      <c r="E89" s="77">
        <v>1600</v>
      </c>
      <c r="F89" s="77">
        <v>0</v>
      </c>
      <c r="G89" s="77">
        <v>0</v>
      </c>
      <c r="H89" s="77">
        <v>0</v>
      </c>
      <c r="I89" s="77">
        <v>0</v>
      </c>
      <c r="J89" s="77">
        <v>0</v>
      </c>
      <c r="K89" s="77">
        <v>0</v>
      </c>
      <c r="L89" s="77">
        <v>0</v>
      </c>
      <c r="M89" s="77">
        <v>0</v>
      </c>
      <c r="N89" s="77">
        <v>0</v>
      </c>
      <c r="O89" s="77">
        <v>0</v>
      </c>
      <c r="P89" s="82">
        <v>0</v>
      </c>
      <c r="Q89" s="83">
        <f t="shared" si="4"/>
        <v>1600</v>
      </c>
      <c r="S89" s="1">
        <f t="shared" si="5"/>
        <v>1600</v>
      </c>
      <c r="T89" s="1">
        <f t="shared" si="6"/>
        <v>0</v>
      </c>
      <c r="U89" s="1">
        <f t="shared" si="7"/>
        <v>1600</v>
      </c>
    </row>
    <row r="90" spans="1:21" x14ac:dyDescent="0.25">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4"/>
        <v>0</v>
      </c>
      <c r="S90" s="1">
        <f t="shared" si="5"/>
        <v>0</v>
      </c>
      <c r="T90" s="1">
        <f t="shared" si="6"/>
        <v>0</v>
      </c>
      <c r="U90" s="1">
        <f t="shared" si="7"/>
        <v>0</v>
      </c>
    </row>
    <row r="91" spans="1:21" x14ac:dyDescent="0.25">
      <c r="A91" s="24" t="s">
        <v>159</v>
      </c>
      <c r="B91" s="25" t="s">
        <v>20</v>
      </c>
      <c r="C91" s="81">
        <v>0</v>
      </c>
      <c r="D91" s="81">
        <v>0</v>
      </c>
      <c r="E91" s="77">
        <v>292752</v>
      </c>
      <c r="F91" s="77">
        <v>0</v>
      </c>
      <c r="G91" s="77">
        <v>0</v>
      </c>
      <c r="H91" s="77">
        <v>0</v>
      </c>
      <c r="I91" s="77">
        <v>0</v>
      </c>
      <c r="J91" s="77">
        <v>0</v>
      </c>
      <c r="K91" s="77">
        <v>0</v>
      </c>
      <c r="L91" s="77">
        <v>0</v>
      </c>
      <c r="M91" s="77">
        <v>0</v>
      </c>
      <c r="N91" s="77">
        <v>0</v>
      </c>
      <c r="O91" s="77">
        <v>0</v>
      </c>
      <c r="P91" s="82">
        <v>0</v>
      </c>
      <c r="Q91" s="83">
        <f t="shared" si="4"/>
        <v>292752</v>
      </c>
      <c r="S91" s="1">
        <f t="shared" si="5"/>
        <v>292752</v>
      </c>
      <c r="T91" s="1">
        <f t="shared" si="6"/>
        <v>0</v>
      </c>
      <c r="U91" s="1">
        <f t="shared" si="7"/>
        <v>292752</v>
      </c>
    </row>
    <row r="92" spans="1:21" x14ac:dyDescent="0.25">
      <c r="A92" s="24" t="s">
        <v>160</v>
      </c>
      <c r="B92" s="25" t="s">
        <v>20</v>
      </c>
      <c r="C92" s="81">
        <v>0</v>
      </c>
      <c r="D92" s="81">
        <v>0</v>
      </c>
      <c r="E92" s="77">
        <v>1472</v>
      </c>
      <c r="F92" s="77">
        <v>0</v>
      </c>
      <c r="G92" s="77">
        <v>0</v>
      </c>
      <c r="H92" s="77">
        <v>0</v>
      </c>
      <c r="I92" s="77">
        <v>0</v>
      </c>
      <c r="J92" s="77">
        <v>0</v>
      </c>
      <c r="K92" s="77">
        <v>0</v>
      </c>
      <c r="L92" s="77">
        <v>0</v>
      </c>
      <c r="M92" s="77">
        <v>0</v>
      </c>
      <c r="N92" s="77">
        <v>0</v>
      </c>
      <c r="O92" s="77">
        <v>0</v>
      </c>
      <c r="P92" s="82">
        <v>0</v>
      </c>
      <c r="Q92" s="83">
        <f t="shared" si="4"/>
        <v>1472</v>
      </c>
      <c r="S92" s="1">
        <f t="shared" si="5"/>
        <v>1472</v>
      </c>
      <c r="T92" s="1">
        <f t="shared" si="6"/>
        <v>0</v>
      </c>
      <c r="U92" s="1">
        <f t="shared" si="7"/>
        <v>1472</v>
      </c>
    </row>
    <row r="93" spans="1:21" x14ac:dyDescent="0.25">
      <c r="A93" s="24" t="s">
        <v>469</v>
      </c>
      <c r="B93" s="25" t="s">
        <v>20</v>
      </c>
      <c r="C93" s="81">
        <v>0</v>
      </c>
      <c r="D93" s="81">
        <v>0</v>
      </c>
      <c r="E93" s="77">
        <v>0</v>
      </c>
      <c r="F93" s="77">
        <v>0</v>
      </c>
      <c r="G93" s="77">
        <v>0</v>
      </c>
      <c r="H93" s="77">
        <v>2194652</v>
      </c>
      <c r="I93" s="77">
        <v>0</v>
      </c>
      <c r="J93" s="77">
        <v>0</v>
      </c>
      <c r="K93" s="77">
        <v>0</v>
      </c>
      <c r="L93" s="77">
        <v>0</v>
      </c>
      <c r="M93" s="77">
        <v>0</v>
      </c>
      <c r="N93" s="77">
        <v>0</v>
      </c>
      <c r="O93" s="77">
        <v>0</v>
      </c>
      <c r="P93" s="82">
        <v>0</v>
      </c>
      <c r="Q93" s="83">
        <f t="shared" si="4"/>
        <v>2194652</v>
      </c>
      <c r="S93" s="1">
        <f t="shared" si="5"/>
        <v>0</v>
      </c>
      <c r="T93" s="1">
        <f t="shared" si="6"/>
        <v>2194652</v>
      </c>
      <c r="U93" s="1">
        <f t="shared" si="7"/>
        <v>2194652</v>
      </c>
    </row>
    <row r="94" spans="1:21" x14ac:dyDescent="0.25">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4"/>
        <v>0</v>
      </c>
      <c r="S94" s="1">
        <f t="shared" si="5"/>
        <v>0</v>
      </c>
      <c r="T94" s="1">
        <f t="shared" si="6"/>
        <v>0</v>
      </c>
      <c r="U94" s="1">
        <f t="shared" si="7"/>
        <v>0</v>
      </c>
    </row>
    <row r="95" spans="1:21" x14ac:dyDescent="0.25">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83">
        <f t="shared" si="4"/>
        <v>0</v>
      </c>
      <c r="S95" s="1">
        <f t="shared" si="5"/>
        <v>0</v>
      </c>
      <c r="T95" s="1">
        <f t="shared" si="6"/>
        <v>0</v>
      </c>
      <c r="U95" s="1">
        <f t="shared" si="7"/>
        <v>0</v>
      </c>
    </row>
    <row r="96" spans="1:21" x14ac:dyDescent="0.25">
      <c r="A96" s="24" t="s">
        <v>163</v>
      </c>
      <c r="B96" s="25" t="s">
        <v>22</v>
      </c>
      <c r="C96" s="81">
        <v>0</v>
      </c>
      <c r="D96" s="81">
        <v>0</v>
      </c>
      <c r="E96" s="77">
        <v>0</v>
      </c>
      <c r="F96" s="77">
        <v>0</v>
      </c>
      <c r="G96" s="77">
        <v>0</v>
      </c>
      <c r="H96" s="77">
        <v>0</v>
      </c>
      <c r="I96" s="77">
        <v>0</v>
      </c>
      <c r="J96" s="77">
        <v>0</v>
      </c>
      <c r="K96" s="77">
        <v>0</v>
      </c>
      <c r="L96" s="77">
        <v>0</v>
      </c>
      <c r="M96" s="77">
        <v>0</v>
      </c>
      <c r="N96" s="77">
        <v>0</v>
      </c>
      <c r="O96" s="77">
        <v>0</v>
      </c>
      <c r="P96" s="82">
        <v>1000</v>
      </c>
      <c r="Q96" s="83">
        <f t="shared" si="4"/>
        <v>1000</v>
      </c>
      <c r="S96" s="1">
        <f t="shared" si="5"/>
        <v>0</v>
      </c>
      <c r="T96" s="1">
        <f t="shared" si="6"/>
        <v>1000</v>
      </c>
      <c r="U96" s="1">
        <f t="shared" si="7"/>
        <v>1000</v>
      </c>
    </row>
    <row r="97" spans="1:21" x14ac:dyDescent="0.25">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4"/>
        <v>0</v>
      </c>
      <c r="S97" s="1">
        <f t="shared" si="5"/>
        <v>0</v>
      </c>
      <c r="T97" s="1">
        <f t="shared" si="6"/>
        <v>0</v>
      </c>
      <c r="U97" s="1">
        <f t="shared" si="7"/>
        <v>0</v>
      </c>
    </row>
    <row r="98" spans="1:21" x14ac:dyDescent="0.25">
      <c r="A98" s="24" t="s">
        <v>165</v>
      </c>
      <c r="B98" s="25" t="s">
        <v>21</v>
      </c>
      <c r="C98" s="81">
        <v>0</v>
      </c>
      <c r="D98" s="81">
        <v>0</v>
      </c>
      <c r="E98" s="77">
        <v>61200</v>
      </c>
      <c r="F98" s="77">
        <v>0</v>
      </c>
      <c r="G98" s="77">
        <v>0</v>
      </c>
      <c r="H98" s="77">
        <v>0</v>
      </c>
      <c r="I98" s="77">
        <v>0</v>
      </c>
      <c r="J98" s="77">
        <v>0</v>
      </c>
      <c r="K98" s="77">
        <v>0</v>
      </c>
      <c r="L98" s="77">
        <v>0</v>
      </c>
      <c r="M98" s="77">
        <v>0</v>
      </c>
      <c r="N98" s="77">
        <v>0</v>
      </c>
      <c r="O98" s="77">
        <v>0</v>
      </c>
      <c r="P98" s="82">
        <v>0</v>
      </c>
      <c r="Q98" s="83">
        <f t="shared" si="4"/>
        <v>61200</v>
      </c>
      <c r="S98" s="1">
        <f t="shared" si="5"/>
        <v>61200</v>
      </c>
      <c r="T98" s="1">
        <f t="shared" si="6"/>
        <v>0</v>
      </c>
      <c r="U98" s="1">
        <f t="shared" si="7"/>
        <v>61200</v>
      </c>
    </row>
    <row r="99" spans="1:21" x14ac:dyDescent="0.25">
      <c r="A99" s="24" t="s">
        <v>166</v>
      </c>
      <c r="B99" s="25" t="s">
        <v>21</v>
      </c>
      <c r="C99" s="81">
        <v>0</v>
      </c>
      <c r="D99" s="81">
        <v>0</v>
      </c>
      <c r="E99" s="77">
        <v>7777</v>
      </c>
      <c r="F99" s="77">
        <v>0</v>
      </c>
      <c r="G99" s="77">
        <v>0</v>
      </c>
      <c r="H99" s="77">
        <v>0</v>
      </c>
      <c r="I99" s="77">
        <v>0</v>
      </c>
      <c r="J99" s="77">
        <v>0</v>
      </c>
      <c r="K99" s="77">
        <v>0</v>
      </c>
      <c r="L99" s="77">
        <v>0</v>
      </c>
      <c r="M99" s="77">
        <v>0</v>
      </c>
      <c r="N99" s="77">
        <v>0</v>
      </c>
      <c r="O99" s="77">
        <v>0</v>
      </c>
      <c r="P99" s="82">
        <v>0</v>
      </c>
      <c r="Q99" s="83">
        <f t="shared" si="4"/>
        <v>7777</v>
      </c>
      <c r="S99" s="1">
        <f t="shared" si="5"/>
        <v>7777</v>
      </c>
      <c r="T99" s="1">
        <f t="shared" si="6"/>
        <v>0</v>
      </c>
      <c r="U99" s="1">
        <f t="shared" si="7"/>
        <v>7777</v>
      </c>
    </row>
    <row r="100" spans="1:21" x14ac:dyDescent="0.25">
      <c r="A100" s="24" t="s">
        <v>462</v>
      </c>
      <c r="B100" s="25" t="s">
        <v>21</v>
      </c>
      <c r="C100" s="81">
        <v>106431</v>
      </c>
      <c r="D100" s="81">
        <v>0</v>
      </c>
      <c r="E100" s="77">
        <v>1371237</v>
      </c>
      <c r="F100" s="77">
        <v>685380</v>
      </c>
      <c r="G100" s="77">
        <v>1246201</v>
      </c>
      <c r="H100" s="77">
        <v>0</v>
      </c>
      <c r="I100" s="77">
        <v>0</v>
      </c>
      <c r="J100" s="77">
        <v>0</v>
      </c>
      <c r="K100" s="77">
        <v>0</v>
      </c>
      <c r="L100" s="77">
        <v>0</v>
      </c>
      <c r="M100" s="77">
        <v>346587</v>
      </c>
      <c r="N100" s="77">
        <v>0</v>
      </c>
      <c r="O100" s="77">
        <v>0</v>
      </c>
      <c r="P100" s="82">
        <v>0</v>
      </c>
      <c r="Q100" s="83">
        <f t="shared" si="4"/>
        <v>3755836</v>
      </c>
      <c r="S100" s="1">
        <f t="shared" si="5"/>
        <v>3070456</v>
      </c>
      <c r="T100" s="1">
        <f t="shared" si="6"/>
        <v>685380</v>
      </c>
      <c r="U100" s="1">
        <f t="shared" si="7"/>
        <v>3755836</v>
      </c>
    </row>
    <row r="101" spans="1:21" x14ac:dyDescent="0.25">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4"/>
        <v>0</v>
      </c>
      <c r="S101" s="1">
        <f t="shared" si="5"/>
        <v>0</v>
      </c>
      <c r="T101" s="1">
        <f t="shared" si="6"/>
        <v>0</v>
      </c>
      <c r="U101" s="1">
        <f t="shared" si="7"/>
        <v>0</v>
      </c>
    </row>
    <row r="102" spans="1:21" x14ac:dyDescent="0.25">
      <c r="A102" s="24" t="s">
        <v>169</v>
      </c>
      <c r="B102" s="25" t="s">
        <v>170</v>
      </c>
      <c r="C102" s="81">
        <v>0</v>
      </c>
      <c r="D102" s="81">
        <v>0</v>
      </c>
      <c r="E102" s="77">
        <v>277416</v>
      </c>
      <c r="F102" s="77">
        <v>0</v>
      </c>
      <c r="G102" s="77">
        <v>0</v>
      </c>
      <c r="H102" s="77">
        <v>0</v>
      </c>
      <c r="I102" s="77">
        <v>0</v>
      </c>
      <c r="J102" s="77">
        <v>0</v>
      </c>
      <c r="K102" s="77">
        <v>0</v>
      </c>
      <c r="L102" s="77">
        <v>0</v>
      </c>
      <c r="M102" s="77">
        <v>0</v>
      </c>
      <c r="N102" s="77">
        <v>0</v>
      </c>
      <c r="O102" s="77">
        <v>0</v>
      </c>
      <c r="P102" s="82">
        <v>0</v>
      </c>
      <c r="Q102" s="83">
        <f t="shared" si="4"/>
        <v>277416</v>
      </c>
      <c r="S102" s="1">
        <f t="shared" si="5"/>
        <v>277416</v>
      </c>
      <c r="T102" s="1">
        <f t="shared" si="6"/>
        <v>0</v>
      </c>
      <c r="U102" s="1">
        <f t="shared" si="7"/>
        <v>277416</v>
      </c>
    </row>
    <row r="103" spans="1:21" x14ac:dyDescent="0.25">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4"/>
        <v>0</v>
      </c>
      <c r="S103" s="1">
        <f t="shared" si="5"/>
        <v>0</v>
      </c>
      <c r="T103" s="1">
        <f t="shared" si="6"/>
        <v>0</v>
      </c>
      <c r="U103" s="1">
        <f t="shared" si="7"/>
        <v>0</v>
      </c>
    </row>
    <row r="104" spans="1:21" x14ac:dyDescent="0.25">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4"/>
        <v>0</v>
      </c>
      <c r="S104" s="1">
        <f t="shared" si="5"/>
        <v>0</v>
      </c>
      <c r="T104" s="1">
        <f t="shared" si="6"/>
        <v>0</v>
      </c>
      <c r="U104" s="1">
        <f t="shared" si="7"/>
        <v>0</v>
      </c>
    </row>
    <row r="105" spans="1:21" x14ac:dyDescent="0.25">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4"/>
        <v>0</v>
      </c>
      <c r="S105" s="1">
        <f t="shared" si="5"/>
        <v>0</v>
      </c>
      <c r="T105" s="1">
        <f t="shared" si="6"/>
        <v>0</v>
      </c>
      <c r="U105" s="1">
        <f t="shared" si="7"/>
        <v>0</v>
      </c>
    </row>
    <row r="106" spans="1:21" x14ac:dyDescent="0.25">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4"/>
        <v>0</v>
      </c>
      <c r="S106" s="1">
        <f t="shared" si="5"/>
        <v>0</v>
      </c>
      <c r="T106" s="1">
        <f t="shared" si="6"/>
        <v>0</v>
      </c>
      <c r="U106" s="1">
        <f t="shared" si="7"/>
        <v>0</v>
      </c>
    </row>
    <row r="107" spans="1:21" x14ac:dyDescent="0.25">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4"/>
        <v>0</v>
      </c>
      <c r="S107" s="1">
        <f t="shared" si="5"/>
        <v>0</v>
      </c>
      <c r="T107" s="1">
        <f t="shared" si="6"/>
        <v>0</v>
      </c>
      <c r="U107" s="1">
        <f t="shared" si="7"/>
        <v>0</v>
      </c>
    </row>
    <row r="108" spans="1:21" x14ac:dyDescent="0.25">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4"/>
        <v>0</v>
      </c>
      <c r="S108" s="1">
        <f t="shared" si="5"/>
        <v>0</v>
      </c>
      <c r="T108" s="1">
        <f t="shared" si="6"/>
        <v>0</v>
      </c>
      <c r="U108" s="1">
        <f t="shared" si="7"/>
        <v>0</v>
      </c>
    </row>
    <row r="109" spans="1:21" x14ac:dyDescent="0.25">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83">
        <f t="shared" si="4"/>
        <v>0</v>
      </c>
      <c r="S109" s="1">
        <f t="shared" si="5"/>
        <v>0</v>
      </c>
      <c r="T109" s="1">
        <f t="shared" si="6"/>
        <v>0</v>
      </c>
      <c r="U109" s="1">
        <f t="shared" si="7"/>
        <v>0</v>
      </c>
    </row>
    <row r="110" spans="1:21" x14ac:dyDescent="0.25">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83">
        <f t="shared" si="4"/>
        <v>0</v>
      </c>
      <c r="S110" s="1">
        <f t="shared" si="5"/>
        <v>0</v>
      </c>
      <c r="T110" s="1">
        <f t="shared" si="6"/>
        <v>0</v>
      </c>
      <c r="U110" s="1">
        <f t="shared" si="7"/>
        <v>0</v>
      </c>
    </row>
    <row r="111" spans="1:21" x14ac:dyDescent="0.25">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4"/>
        <v>0</v>
      </c>
      <c r="S111" s="1">
        <f t="shared" si="5"/>
        <v>0</v>
      </c>
      <c r="T111" s="1">
        <f t="shared" si="6"/>
        <v>0</v>
      </c>
      <c r="U111" s="1">
        <f t="shared" si="7"/>
        <v>0</v>
      </c>
    </row>
    <row r="112" spans="1:21" x14ac:dyDescent="0.25">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4"/>
        <v>0</v>
      </c>
      <c r="S112" s="1">
        <f t="shared" si="5"/>
        <v>0</v>
      </c>
      <c r="T112" s="1">
        <f t="shared" si="6"/>
        <v>0</v>
      </c>
      <c r="U112" s="1">
        <f t="shared" si="7"/>
        <v>0</v>
      </c>
    </row>
    <row r="113" spans="1:21" x14ac:dyDescent="0.25">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4"/>
        <v>0</v>
      </c>
      <c r="S113" s="1">
        <f t="shared" si="5"/>
        <v>0</v>
      </c>
      <c r="T113" s="1">
        <f t="shared" si="6"/>
        <v>0</v>
      </c>
      <c r="U113" s="1">
        <f t="shared" si="7"/>
        <v>0</v>
      </c>
    </row>
    <row r="114" spans="1:21" x14ac:dyDescent="0.25">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4"/>
        <v>0</v>
      </c>
      <c r="S114" s="1">
        <f t="shared" si="5"/>
        <v>0</v>
      </c>
      <c r="T114" s="1">
        <f t="shared" si="6"/>
        <v>0</v>
      </c>
      <c r="U114" s="1">
        <f t="shared" si="7"/>
        <v>0</v>
      </c>
    </row>
    <row r="115" spans="1:21" x14ac:dyDescent="0.25">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4"/>
        <v>0</v>
      </c>
      <c r="S115" s="1">
        <f t="shared" si="5"/>
        <v>0</v>
      </c>
      <c r="T115" s="1">
        <f t="shared" si="6"/>
        <v>0</v>
      </c>
      <c r="U115" s="1">
        <f t="shared" si="7"/>
        <v>0</v>
      </c>
    </row>
    <row r="116" spans="1:21" x14ac:dyDescent="0.25">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4"/>
        <v>0</v>
      </c>
      <c r="S116" s="1">
        <f t="shared" si="5"/>
        <v>0</v>
      </c>
      <c r="T116" s="1">
        <f t="shared" si="6"/>
        <v>0</v>
      </c>
      <c r="U116" s="1">
        <f t="shared" si="7"/>
        <v>0</v>
      </c>
    </row>
    <row r="117" spans="1:21" x14ac:dyDescent="0.25">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4"/>
        <v>0</v>
      </c>
      <c r="S117" s="1">
        <f t="shared" si="5"/>
        <v>0</v>
      </c>
      <c r="T117" s="1">
        <f t="shared" si="6"/>
        <v>0</v>
      </c>
      <c r="U117" s="1">
        <f t="shared" si="7"/>
        <v>0</v>
      </c>
    </row>
    <row r="118" spans="1:21" x14ac:dyDescent="0.25">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0</v>
      </c>
      <c r="Q118" s="83">
        <f t="shared" si="4"/>
        <v>0</v>
      </c>
      <c r="S118" s="1">
        <f t="shared" si="5"/>
        <v>0</v>
      </c>
      <c r="T118" s="1">
        <f t="shared" si="6"/>
        <v>0</v>
      </c>
      <c r="U118" s="1">
        <f t="shared" si="7"/>
        <v>0</v>
      </c>
    </row>
    <row r="119" spans="1:21" x14ac:dyDescent="0.25">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4"/>
        <v>0</v>
      </c>
      <c r="S119" s="1">
        <f t="shared" si="5"/>
        <v>0</v>
      </c>
      <c r="T119" s="1">
        <f t="shared" si="6"/>
        <v>0</v>
      </c>
      <c r="U119" s="1">
        <f t="shared" si="7"/>
        <v>0</v>
      </c>
    </row>
    <row r="120" spans="1:21" x14ac:dyDescent="0.25">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4"/>
        <v>0</v>
      </c>
      <c r="S120" s="1">
        <f t="shared" si="5"/>
        <v>0</v>
      </c>
      <c r="T120" s="1">
        <f t="shared" si="6"/>
        <v>0</v>
      </c>
      <c r="U120" s="1">
        <f t="shared" si="7"/>
        <v>0</v>
      </c>
    </row>
    <row r="121" spans="1:21" x14ac:dyDescent="0.25">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83">
        <f t="shared" si="4"/>
        <v>0</v>
      </c>
      <c r="S121" s="1">
        <f t="shared" si="5"/>
        <v>0</v>
      </c>
      <c r="T121" s="1">
        <f t="shared" si="6"/>
        <v>0</v>
      </c>
      <c r="U121" s="1">
        <f t="shared" si="7"/>
        <v>0</v>
      </c>
    </row>
    <row r="122" spans="1:21" x14ac:dyDescent="0.25">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4"/>
        <v>0</v>
      </c>
      <c r="S122" s="1">
        <f t="shared" si="5"/>
        <v>0</v>
      </c>
      <c r="T122" s="1">
        <f t="shared" si="6"/>
        <v>0</v>
      </c>
      <c r="U122" s="1">
        <f t="shared" si="7"/>
        <v>0</v>
      </c>
    </row>
    <row r="123" spans="1:21" x14ac:dyDescent="0.25">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4"/>
        <v>0</v>
      </c>
      <c r="S123" s="1">
        <f t="shared" si="5"/>
        <v>0</v>
      </c>
      <c r="T123" s="1">
        <f t="shared" si="6"/>
        <v>0</v>
      </c>
      <c r="U123" s="1">
        <f t="shared" si="7"/>
        <v>0</v>
      </c>
    </row>
    <row r="124" spans="1:21" x14ac:dyDescent="0.25">
      <c r="A124" s="60"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4"/>
        <v>0</v>
      </c>
      <c r="S124" s="1">
        <f t="shared" si="5"/>
        <v>0</v>
      </c>
      <c r="T124" s="1">
        <f t="shared" si="6"/>
        <v>0</v>
      </c>
      <c r="U124" s="1">
        <f t="shared" si="7"/>
        <v>0</v>
      </c>
    </row>
    <row r="125" spans="1:21" x14ac:dyDescent="0.25">
      <c r="A125" s="24" t="s">
        <v>194</v>
      </c>
      <c r="B125" s="25" t="s">
        <v>31</v>
      </c>
      <c r="C125" s="81">
        <v>4816</v>
      </c>
      <c r="D125" s="81">
        <v>228</v>
      </c>
      <c r="E125" s="77">
        <v>7456</v>
      </c>
      <c r="F125" s="77">
        <v>355</v>
      </c>
      <c r="G125" s="77">
        <v>0</v>
      </c>
      <c r="H125" s="77">
        <v>0</v>
      </c>
      <c r="I125" s="77">
        <v>0</v>
      </c>
      <c r="J125" s="77">
        <v>0</v>
      </c>
      <c r="K125" s="77">
        <v>0</v>
      </c>
      <c r="L125" s="77">
        <v>0</v>
      </c>
      <c r="M125" s="77">
        <v>6576</v>
      </c>
      <c r="N125" s="77">
        <v>0</v>
      </c>
      <c r="O125" s="77">
        <v>0</v>
      </c>
      <c r="P125" s="82">
        <v>0</v>
      </c>
      <c r="Q125" s="83">
        <f t="shared" si="4"/>
        <v>19431</v>
      </c>
      <c r="S125" s="1">
        <f t="shared" si="5"/>
        <v>18848</v>
      </c>
      <c r="T125" s="1">
        <f t="shared" si="6"/>
        <v>583</v>
      </c>
      <c r="U125" s="1">
        <f t="shared" si="7"/>
        <v>19431</v>
      </c>
    </row>
    <row r="126" spans="1:21" x14ac:dyDescent="0.25">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4"/>
        <v>0</v>
      </c>
      <c r="S126" s="1">
        <f t="shared" si="5"/>
        <v>0</v>
      </c>
      <c r="T126" s="1">
        <f t="shared" si="6"/>
        <v>0</v>
      </c>
      <c r="U126" s="1">
        <f t="shared" si="7"/>
        <v>0</v>
      </c>
    </row>
    <row r="127" spans="1:21" x14ac:dyDescent="0.25">
      <c r="A127" s="24" t="s">
        <v>196</v>
      </c>
      <c r="B127" s="25" t="s">
        <v>32</v>
      </c>
      <c r="C127" s="81">
        <v>0</v>
      </c>
      <c r="D127" s="81">
        <v>0</v>
      </c>
      <c r="E127" s="77">
        <v>63103</v>
      </c>
      <c r="F127" s="77">
        <v>0</v>
      </c>
      <c r="G127" s="77">
        <v>0</v>
      </c>
      <c r="H127" s="77">
        <v>0</v>
      </c>
      <c r="I127" s="77">
        <v>0</v>
      </c>
      <c r="J127" s="77">
        <v>0</v>
      </c>
      <c r="K127" s="77">
        <v>0</v>
      </c>
      <c r="L127" s="77">
        <v>0</v>
      </c>
      <c r="M127" s="77">
        <v>0</v>
      </c>
      <c r="N127" s="77">
        <v>0</v>
      </c>
      <c r="O127" s="77">
        <v>0</v>
      </c>
      <c r="P127" s="82">
        <v>0</v>
      </c>
      <c r="Q127" s="83">
        <f t="shared" si="4"/>
        <v>63103</v>
      </c>
      <c r="S127" s="1">
        <f t="shared" si="5"/>
        <v>63103</v>
      </c>
      <c r="T127" s="1">
        <f t="shared" si="6"/>
        <v>0</v>
      </c>
      <c r="U127" s="1">
        <f t="shared" si="7"/>
        <v>63103</v>
      </c>
    </row>
    <row r="128" spans="1:21" x14ac:dyDescent="0.25">
      <c r="A128" s="24" t="s">
        <v>197</v>
      </c>
      <c r="B128" s="25" t="s">
        <v>32</v>
      </c>
      <c r="C128" s="81">
        <v>0</v>
      </c>
      <c r="D128" s="81">
        <v>0</v>
      </c>
      <c r="E128" s="77">
        <v>0</v>
      </c>
      <c r="F128" s="77">
        <v>27627</v>
      </c>
      <c r="G128" s="77">
        <v>0</v>
      </c>
      <c r="H128" s="77">
        <v>0</v>
      </c>
      <c r="I128" s="77">
        <v>0</v>
      </c>
      <c r="J128" s="77">
        <v>0</v>
      </c>
      <c r="K128" s="77">
        <v>0</v>
      </c>
      <c r="L128" s="77">
        <v>0</v>
      </c>
      <c r="M128" s="77">
        <v>0</v>
      </c>
      <c r="N128" s="77">
        <v>0</v>
      </c>
      <c r="O128" s="77">
        <v>0</v>
      </c>
      <c r="P128" s="82">
        <v>0</v>
      </c>
      <c r="Q128" s="83">
        <f t="shared" si="4"/>
        <v>27627</v>
      </c>
      <c r="S128" s="1">
        <f t="shared" si="5"/>
        <v>0</v>
      </c>
      <c r="T128" s="1">
        <f t="shared" si="6"/>
        <v>27627</v>
      </c>
      <c r="U128" s="1">
        <f t="shared" si="7"/>
        <v>27627</v>
      </c>
    </row>
    <row r="129" spans="1:21" x14ac:dyDescent="0.25">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4"/>
        <v>0</v>
      </c>
      <c r="S129" s="1">
        <f t="shared" si="5"/>
        <v>0</v>
      </c>
      <c r="T129" s="1">
        <f t="shared" si="6"/>
        <v>0</v>
      </c>
      <c r="U129" s="1">
        <f t="shared" si="7"/>
        <v>0</v>
      </c>
    </row>
    <row r="130" spans="1:21" x14ac:dyDescent="0.25">
      <c r="A130" s="24" t="s">
        <v>199</v>
      </c>
      <c r="B130" s="25" t="s">
        <v>33</v>
      </c>
      <c r="C130" s="81">
        <v>417346</v>
      </c>
      <c r="D130" s="81">
        <v>92926</v>
      </c>
      <c r="E130" s="77">
        <v>706866</v>
      </c>
      <c r="F130" s="77">
        <v>92543</v>
      </c>
      <c r="G130" s="77">
        <v>6424</v>
      </c>
      <c r="H130" s="77">
        <v>0</v>
      </c>
      <c r="I130" s="77">
        <v>0</v>
      </c>
      <c r="J130" s="77">
        <v>0</v>
      </c>
      <c r="K130" s="77">
        <v>0</v>
      </c>
      <c r="L130" s="77">
        <v>0</v>
      </c>
      <c r="M130" s="77">
        <v>0</v>
      </c>
      <c r="N130" s="77">
        <v>0</v>
      </c>
      <c r="O130" s="77">
        <v>0</v>
      </c>
      <c r="P130" s="82">
        <v>0</v>
      </c>
      <c r="Q130" s="83">
        <f t="shared" si="4"/>
        <v>1316105</v>
      </c>
      <c r="S130" s="1">
        <f t="shared" si="5"/>
        <v>1130636</v>
      </c>
      <c r="T130" s="1">
        <f t="shared" si="6"/>
        <v>185469</v>
      </c>
      <c r="U130" s="1">
        <f t="shared" si="7"/>
        <v>1316105</v>
      </c>
    </row>
    <row r="131" spans="1:21" x14ac:dyDescent="0.25">
      <c r="A131" s="24" t="s">
        <v>200</v>
      </c>
      <c r="B131" s="25" t="s">
        <v>33</v>
      </c>
      <c r="C131" s="81">
        <v>0</v>
      </c>
      <c r="D131" s="81">
        <v>0</v>
      </c>
      <c r="E131" s="77">
        <v>0</v>
      </c>
      <c r="F131" s="77">
        <v>0</v>
      </c>
      <c r="G131" s="77">
        <v>0</v>
      </c>
      <c r="H131" s="77">
        <v>1792212</v>
      </c>
      <c r="I131" s="77">
        <v>0</v>
      </c>
      <c r="J131" s="77">
        <v>0</v>
      </c>
      <c r="K131" s="77">
        <v>0</v>
      </c>
      <c r="L131" s="77">
        <v>0</v>
      </c>
      <c r="M131" s="77">
        <v>0</v>
      </c>
      <c r="N131" s="77">
        <v>0</v>
      </c>
      <c r="O131" s="77">
        <v>0</v>
      </c>
      <c r="P131" s="82">
        <v>0</v>
      </c>
      <c r="Q131" s="83">
        <f t="shared" si="4"/>
        <v>1792212</v>
      </c>
      <c r="S131" s="1">
        <f t="shared" si="5"/>
        <v>0</v>
      </c>
      <c r="T131" s="1">
        <f t="shared" si="6"/>
        <v>1792212</v>
      </c>
      <c r="U131" s="1">
        <f t="shared" si="7"/>
        <v>1792212</v>
      </c>
    </row>
    <row r="132" spans="1:21" x14ac:dyDescent="0.25">
      <c r="A132" s="24" t="s">
        <v>201</v>
      </c>
      <c r="B132" s="25" t="s">
        <v>33</v>
      </c>
      <c r="C132" s="81">
        <v>0</v>
      </c>
      <c r="D132" s="81">
        <v>0</v>
      </c>
      <c r="E132" s="77">
        <v>0</v>
      </c>
      <c r="F132" s="77">
        <v>0</v>
      </c>
      <c r="G132" s="77">
        <v>0</v>
      </c>
      <c r="H132" s="77">
        <v>1146307</v>
      </c>
      <c r="I132" s="77">
        <v>0</v>
      </c>
      <c r="J132" s="77">
        <v>0</v>
      </c>
      <c r="K132" s="77">
        <v>0</v>
      </c>
      <c r="L132" s="77">
        <v>0</v>
      </c>
      <c r="M132" s="77">
        <v>0</v>
      </c>
      <c r="N132" s="77">
        <v>0</v>
      </c>
      <c r="O132" s="77">
        <v>0</v>
      </c>
      <c r="P132" s="82">
        <v>0</v>
      </c>
      <c r="Q132" s="83">
        <f t="shared" si="4"/>
        <v>1146307</v>
      </c>
      <c r="S132" s="1">
        <f t="shared" si="5"/>
        <v>0</v>
      </c>
      <c r="T132" s="1">
        <f t="shared" si="6"/>
        <v>1146307</v>
      </c>
      <c r="U132" s="1">
        <f t="shared" si="7"/>
        <v>1146307</v>
      </c>
    </row>
    <row r="133" spans="1:21" x14ac:dyDescent="0.25">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8">SUM(C133:P133)</f>
        <v>0</v>
      </c>
      <c r="S133" s="1">
        <f t="shared" si="5"/>
        <v>0</v>
      </c>
      <c r="T133" s="1">
        <f t="shared" si="6"/>
        <v>0</v>
      </c>
      <c r="U133" s="1">
        <f t="shared" si="7"/>
        <v>0</v>
      </c>
    </row>
    <row r="134" spans="1:21" x14ac:dyDescent="0.25">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8"/>
        <v>0</v>
      </c>
      <c r="S134" s="1">
        <f t="shared" ref="S134:S197" si="9">SUM(C134,E134,G134,I134,K134,M134,O134)</f>
        <v>0</v>
      </c>
      <c r="T134" s="1">
        <f t="shared" ref="T134:T197" si="10">SUM(D134,F134,H134,J134,L134,N134,P134)</f>
        <v>0</v>
      </c>
      <c r="U134" s="1">
        <f t="shared" ref="U134:U197" si="11">SUM(S134:T134)</f>
        <v>0</v>
      </c>
    </row>
    <row r="135" spans="1:21" x14ac:dyDescent="0.25">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8"/>
        <v>0</v>
      </c>
      <c r="S135" s="1">
        <f t="shared" si="9"/>
        <v>0</v>
      </c>
      <c r="T135" s="1">
        <f t="shared" si="10"/>
        <v>0</v>
      </c>
      <c r="U135" s="1">
        <f t="shared" si="11"/>
        <v>0</v>
      </c>
    </row>
    <row r="136" spans="1:21" x14ac:dyDescent="0.25">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8"/>
        <v>0</v>
      </c>
      <c r="S136" s="1">
        <f t="shared" si="9"/>
        <v>0</v>
      </c>
      <c r="T136" s="1">
        <f t="shared" si="10"/>
        <v>0</v>
      </c>
      <c r="U136" s="1">
        <f t="shared" si="11"/>
        <v>0</v>
      </c>
    </row>
    <row r="137" spans="1:21" x14ac:dyDescent="0.25">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8"/>
        <v>0</v>
      </c>
      <c r="S137" s="1">
        <f t="shared" si="9"/>
        <v>0</v>
      </c>
      <c r="T137" s="1">
        <f t="shared" si="10"/>
        <v>0</v>
      </c>
      <c r="U137" s="1">
        <f t="shared" si="11"/>
        <v>0</v>
      </c>
    </row>
    <row r="138" spans="1:21" x14ac:dyDescent="0.25">
      <c r="A138" s="24" t="s">
        <v>207</v>
      </c>
      <c r="B138" s="25" t="s">
        <v>35</v>
      </c>
      <c r="C138" s="81">
        <v>0</v>
      </c>
      <c r="D138" s="81">
        <v>0</v>
      </c>
      <c r="E138" s="77">
        <v>13132</v>
      </c>
      <c r="F138" s="77">
        <v>0</v>
      </c>
      <c r="G138" s="77">
        <v>0</v>
      </c>
      <c r="H138" s="77">
        <v>0</v>
      </c>
      <c r="I138" s="77">
        <v>0</v>
      </c>
      <c r="J138" s="77">
        <v>0</v>
      </c>
      <c r="K138" s="77">
        <v>0</v>
      </c>
      <c r="L138" s="77">
        <v>0</v>
      </c>
      <c r="M138" s="77">
        <v>0</v>
      </c>
      <c r="N138" s="77">
        <v>0</v>
      </c>
      <c r="O138" s="77">
        <v>0</v>
      </c>
      <c r="P138" s="82">
        <v>0</v>
      </c>
      <c r="Q138" s="83">
        <f t="shared" si="8"/>
        <v>13132</v>
      </c>
      <c r="S138" s="1">
        <f t="shared" si="9"/>
        <v>13132</v>
      </c>
      <c r="T138" s="1">
        <f t="shared" si="10"/>
        <v>0</v>
      </c>
      <c r="U138" s="1">
        <f t="shared" si="11"/>
        <v>13132</v>
      </c>
    </row>
    <row r="139" spans="1:21" x14ac:dyDescent="0.25">
      <c r="A139" s="24" t="s">
        <v>208</v>
      </c>
      <c r="B139" s="25" t="s">
        <v>35</v>
      </c>
      <c r="C139" s="81">
        <v>0</v>
      </c>
      <c r="D139" s="81">
        <v>0</v>
      </c>
      <c r="E139" s="77">
        <v>12488</v>
      </c>
      <c r="F139" s="77">
        <v>0</v>
      </c>
      <c r="G139" s="77">
        <v>0</v>
      </c>
      <c r="H139" s="77">
        <v>0</v>
      </c>
      <c r="I139" s="77">
        <v>0</v>
      </c>
      <c r="J139" s="77">
        <v>0</v>
      </c>
      <c r="K139" s="77">
        <v>0</v>
      </c>
      <c r="L139" s="77">
        <v>0</v>
      </c>
      <c r="M139" s="77">
        <v>0</v>
      </c>
      <c r="N139" s="77">
        <v>0</v>
      </c>
      <c r="O139" s="77">
        <v>0</v>
      </c>
      <c r="P139" s="82">
        <v>0</v>
      </c>
      <c r="Q139" s="83">
        <f t="shared" si="8"/>
        <v>12488</v>
      </c>
      <c r="S139" s="1">
        <f t="shared" si="9"/>
        <v>12488</v>
      </c>
      <c r="T139" s="1">
        <f t="shared" si="10"/>
        <v>0</v>
      </c>
      <c r="U139" s="1">
        <f t="shared" si="11"/>
        <v>12488</v>
      </c>
    </row>
    <row r="140" spans="1:21" x14ac:dyDescent="0.25">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8"/>
        <v>0</v>
      </c>
      <c r="S140" s="1">
        <f t="shared" si="9"/>
        <v>0</v>
      </c>
      <c r="T140" s="1">
        <f t="shared" si="10"/>
        <v>0</v>
      </c>
      <c r="U140" s="1">
        <f t="shared" si="11"/>
        <v>0</v>
      </c>
    </row>
    <row r="141" spans="1:21" x14ac:dyDescent="0.25">
      <c r="A141" s="24" t="s">
        <v>210</v>
      </c>
      <c r="B141" s="25" t="s">
        <v>35</v>
      </c>
      <c r="C141" s="81">
        <v>0</v>
      </c>
      <c r="D141" s="81">
        <v>0</v>
      </c>
      <c r="E141" s="77">
        <v>0</v>
      </c>
      <c r="F141" s="77">
        <v>0</v>
      </c>
      <c r="G141" s="77">
        <v>0</v>
      </c>
      <c r="H141" s="77">
        <v>0</v>
      </c>
      <c r="I141" s="77">
        <v>0</v>
      </c>
      <c r="J141" s="77">
        <v>0</v>
      </c>
      <c r="K141" s="77">
        <v>0</v>
      </c>
      <c r="L141" s="77">
        <v>0</v>
      </c>
      <c r="M141" s="77">
        <v>281450</v>
      </c>
      <c r="N141" s="77">
        <v>0</v>
      </c>
      <c r="O141" s="77">
        <v>0</v>
      </c>
      <c r="P141" s="82">
        <v>0</v>
      </c>
      <c r="Q141" s="83">
        <f t="shared" si="8"/>
        <v>281450</v>
      </c>
      <c r="S141" s="1">
        <f t="shared" si="9"/>
        <v>281450</v>
      </c>
      <c r="T141" s="1">
        <f t="shared" si="10"/>
        <v>0</v>
      </c>
      <c r="U141" s="1">
        <f t="shared" si="11"/>
        <v>281450</v>
      </c>
    </row>
    <row r="142" spans="1:21" x14ac:dyDescent="0.25">
      <c r="A142" s="24" t="s">
        <v>211</v>
      </c>
      <c r="B142" s="25" t="s">
        <v>35</v>
      </c>
      <c r="C142" s="81">
        <v>0</v>
      </c>
      <c r="D142" s="81">
        <v>0</v>
      </c>
      <c r="E142" s="77">
        <v>0</v>
      </c>
      <c r="F142" s="77">
        <v>0</v>
      </c>
      <c r="G142" s="77">
        <v>0</v>
      </c>
      <c r="H142" s="77">
        <v>0</v>
      </c>
      <c r="I142" s="77">
        <v>0</v>
      </c>
      <c r="J142" s="77">
        <v>0</v>
      </c>
      <c r="K142" s="77">
        <v>0</v>
      </c>
      <c r="L142" s="77">
        <v>0</v>
      </c>
      <c r="M142" s="77">
        <v>0</v>
      </c>
      <c r="N142" s="77">
        <v>0</v>
      </c>
      <c r="O142" s="77">
        <v>0</v>
      </c>
      <c r="P142" s="82">
        <v>0</v>
      </c>
      <c r="Q142" s="83">
        <f t="shared" si="8"/>
        <v>0</v>
      </c>
      <c r="S142" s="1">
        <f t="shared" si="9"/>
        <v>0</v>
      </c>
      <c r="T142" s="1">
        <f t="shared" si="10"/>
        <v>0</v>
      </c>
      <c r="U142" s="1">
        <f t="shared" si="11"/>
        <v>0</v>
      </c>
    </row>
    <row r="143" spans="1:21" x14ac:dyDescent="0.25">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8"/>
        <v>0</v>
      </c>
      <c r="S143" s="1">
        <f t="shared" si="9"/>
        <v>0</v>
      </c>
      <c r="T143" s="1">
        <f t="shared" si="10"/>
        <v>0</v>
      </c>
      <c r="U143" s="1">
        <f t="shared" si="11"/>
        <v>0</v>
      </c>
    </row>
    <row r="144" spans="1:21" x14ac:dyDescent="0.25">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8"/>
        <v>0</v>
      </c>
      <c r="S144" s="1">
        <f t="shared" si="9"/>
        <v>0</v>
      </c>
      <c r="T144" s="1">
        <f t="shared" si="10"/>
        <v>0</v>
      </c>
      <c r="U144" s="1">
        <f t="shared" si="11"/>
        <v>0</v>
      </c>
    </row>
    <row r="145" spans="1:21" x14ac:dyDescent="0.25">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8"/>
        <v>0</v>
      </c>
      <c r="S145" s="1">
        <f t="shared" si="9"/>
        <v>0</v>
      </c>
      <c r="T145" s="1">
        <f t="shared" si="10"/>
        <v>0</v>
      </c>
      <c r="U145" s="1">
        <f t="shared" si="11"/>
        <v>0</v>
      </c>
    </row>
    <row r="146" spans="1:21" x14ac:dyDescent="0.25">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8"/>
        <v>0</v>
      </c>
      <c r="S146" s="1">
        <f t="shared" si="9"/>
        <v>0</v>
      </c>
      <c r="T146" s="1">
        <f t="shared" si="10"/>
        <v>0</v>
      </c>
      <c r="U146" s="1">
        <f t="shared" si="11"/>
        <v>0</v>
      </c>
    </row>
    <row r="147" spans="1:21" x14ac:dyDescent="0.25">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8"/>
        <v>0</v>
      </c>
      <c r="S147" s="1">
        <f t="shared" si="9"/>
        <v>0</v>
      </c>
      <c r="T147" s="1">
        <f t="shared" si="10"/>
        <v>0</v>
      </c>
      <c r="U147" s="1">
        <f t="shared" si="11"/>
        <v>0</v>
      </c>
    </row>
    <row r="148" spans="1:21" x14ac:dyDescent="0.25">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8"/>
        <v>0</v>
      </c>
      <c r="S148" s="1">
        <f t="shared" si="9"/>
        <v>0</v>
      </c>
      <c r="T148" s="1">
        <f t="shared" si="10"/>
        <v>0</v>
      </c>
      <c r="U148" s="1">
        <f t="shared" si="11"/>
        <v>0</v>
      </c>
    </row>
    <row r="149" spans="1:21" x14ac:dyDescent="0.25">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8"/>
        <v>0</v>
      </c>
      <c r="S149" s="1">
        <f t="shared" si="9"/>
        <v>0</v>
      </c>
      <c r="T149" s="1">
        <f t="shared" si="10"/>
        <v>0</v>
      </c>
      <c r="U149" s="1">
        <f t="shared" si="11"/>
        <v>0</v>
      </c>
    </row>
    <row r="150" spans="1:21" x14ac:dyDescent="0.25">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8"/>
        <v>0</v>
      </c>
      <c r="S150" s="1">
        <f t="shared" si="9"/>
        <v>0</v>
      </c>
      <c r="T150" s="1">
        <f t="shared" si="10"/>
        <v>0</v>
      </c>
      <c r="U150" s="1">
        <f t="shared" si="11"/>
        <v>0</v>
      </c>
    </row>
    <row r="151" spans="1:21" x14ac:dyDescent="0.25">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8"/>
        <v>0</v>
      </c>
      <c r="S151" s="1">
        <f t="shared" si="9"/>
        <v>0</v>
      </c>
      <c r="T151" s="1">
        <f t="shared" si="10"/>
        <v>0</v>
      </c>
      <c r="U151" s="1">
        <f t="shared" si="11"/>
        <v>0</v>
      </c>
    </row>
    <row r="152" spans="1:21" x14ac:dyDescent="0.25">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8"/>
        <v>0</v>
      </c>
      <c r="S152" s="1">
        <f t="shared" si="9"/>
        <v>0</v>
      </c>
      <c r="T152" s="1">
        <f t="shared" si="10"/>
        <v>0</v>
      </c>
      <c r="U152" s="1">
        <f t="shared" si="11"/>
        <v>0</v>
      </c>
    </row>
    <row r="153" spans="1:21" x14ac:dyDescent="0.25">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8"/>
        <v>0</v>
      </c>
      <c r="S153" s="1">
        <f t="shared" si="9"/>
        <v>0</v>
      </c>
      <c r="T153" s="1">
        <f t="shared" si="10"/>
        <v>0</v>
      </c>
      <c r="U153" s="1">
        <f t="shared" si="11"/>
        <v>0</v>
      </c>
    </row>
    <row r="154" spans="1:21" x14ac:dyDescent="0.25">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8"/>
        <v>0</v>
      </c>
      <c r="S154" s="1">
        <f t="shared" si="9"/>
        <v>0</v>
      </c>
      <c r="T154" s="1">
        <f t="shared" si="10"/>
        <v>0</v>
      </c>
      <c r="U154" s="1">
        <f t="shared" si="11"/>
        <v>0</v>
      </c>
    </row>
    <row r="155" spans="1:21" x14ac:dyDescent="0.25">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8"/>
        <v>0</v>
      </c>
      <c r="S155" s="1">
        <f t="shared" si="9"/>
        <v>0</v>
      </c>
      <c r="T155" s="1">
        <f t="shared" si="10"/>
        <v>0</v>
      </c>
      <c r="U155" s="1">
        <f t="shared" si="11"/>
        <v>0</v>
      </c>
    </row>
    <row r="156" spans="1:21" x14ac:dyDescent="0.25">
      <c r="A156" s="24" t="s">
        <v>225</v>
      </c>
      <c r="B156" s="25" t="s">
        <v>39</v>
      </c>
      <c r="C156" s="81">
        <v>0</v>
      </c>
      <c r="D156" s="81">
        <v>0</v>
      </c>
      <c r="E156" s="77">
        <v>0</v>
      </c>
      <c r="F156" s="77">
        <v>0</v>
      </c>
      <c r="G156" s="77">
        <v>0</v>
      </c>
      <c r="H156" s="77">
        <v>0</v>
      </c>
      <c r="I156" s="77">
        <v>0</v>
      </c>
      <c r="J156" s="77">
        <v>0</v>
      </c>
      <c r="K156" s="77">
        <v>0</v>
      </c>
      <c r="L156" s="77">
        <v>0</v>
      </c>
      <c r="M156" s="77">
        <v>0</v>
      </c>
      <c r="N156" s="77">
        <v>0</v>
      </c>
      <c r="O156" s="77">
        <v>0</v>
      </c>
      <c r="P156" s="82">
        <v>0</v>
      </c>
      <c r="Q156" s="83">
        <f t="shared" si="8"/>
        <v>0</v>
      </c>
      <c r="S156" s="1">
        <f t="shared" si="9"/>
        <v>0</v>
      </c>
      <c r="T156" s="1">
        <f t="shared" si="10"/>
        <v>0</v>
      </c>
      <c r="U156" s="1">
        <f t="shared" si="11"/>
        <v>0</v>
      </c>
    </row>
    <row r="157" spans="1:21" x14ac:dyDescent="0.25">
      <c r="A157" s="24" t="s">
        <v>226</v>
      </c>
      <c r="B157" s="25" t="s">
        <v>39</v>
      </c>
      <c r="C157" s="81">
        <v>507756</v>
      </c>
      <c r="D157" s="81">
        <v>272057</v>
      </c>
      <c r="E157" s="77">
        <v>1939611</v>
      </c>
      <c r="F157" s="77">
        <v>889823</v>
      </c>
      <c r="G157" s="77">
        <v>0</v>
      </c>
      <c r="H157" s="77">
        <v>0</v>
      </c>
      <c r="I157" s="77">
        <v>0</v>
      </c>
      <c r="J157" s="77">
        <v>0</v>
      </c>
      <c r="K157" s="77">
        <v>0</v>
      </c>
      <c r="L157" s="77">
        <v>0</v>
      </c>
      <c r="M157" s="77">
        <v>1077767</v>
      </c>
      <c r="N157" s="77">
        <v>0</v>
      </c>
      <c r="O157" s="77">
        <v>0</v>
      </c>
      <c r="P157" s="82">
        <v>0</v>
      </c>
      <c r="Q157" s="83">
        <f t="shared" si="8"/>
        <v>4687014</v>
      </c>
      <c r="S157" s="1">
        <f t="shared" si="9"/>
        <v>3525134</v>
      </c>
      <c r="T157" s="1">
        <f t="shared" si="10"/>
        <v>1161880</v>
      </c>
      <c r="U157" s="1">
        <f t="shared" si="11"/>
        <v>4687014</v>
      </c>
    </row>
    <row r="158" spans="1:21" x14ac:dyDescent="0.25">
      <c r="A158" s="24" t="s">
        <v>227</v>
      </c>
      <c r="B158" s="25" t="s">
        <v>39</v>
      </c>
      <c r="C158" s="81">
        <v>0</v>
      </c>
      <c r="D158" s="81">
        <v>0</v>
      </c>
      <c r="E158" s="77">
        <v>816756</v>
      </c>
      <c r="F158" s="77">
        <v>0</v>
      </c>
      <c r="G158" s="77">
        <v>0</v>
      </c>
      <c r="H158" s="77">
        <v>0</v>
      </c>
      <c r="I158" s="77">
        <v>0</v>
      </c>
      <c r="J158" s="77">
        <v>0</v>
      </c>
      <c r="K158" s="77">
        <v>0</v>
      </c>
      <c r="L158" s="77">
        <v>0</v>
      </c>
      <c r="M158" s="77">
        <v>0</v>
      </c>
      <c r="N158" s="77">
        <v>0</v>
      </c>
      <c r="O158" s="77">
        <v>0</v>
      </c>
      <c r="P158" s="82">
        <v>0</v>
      </c>
      <c r="Q158" s="83">
        <f t="shared" si="8"/>
        <v>816756</v>
      </c>
      <c r="S158" s="1">
        <f t="shared" si="9"/>
        <v>816756</v>
      </c>
      <c r="T158" s="1">
        <f t="shared" si="10"/>
        <v>0</v>
      </c>
      <c r="U158" s="1">
        <f t="shared" si="11"/>
        <v>816756</v>
      </c>
    </row>
    <row r="159" spans="1:21" x14ac:dyDescent="0.25">
      <c r="A159" s="24" t="s">
        <v>228</v>
      </c>
      <c r="B159" s="25" t="s">
        <v>39</v>
      </c>
      <c r="C159" s="81">
        <v>466669</v>
      </c>
      <c r="D159" s="81">
        <v>0</v>
      </c>
      <c r="E159" s="77">
        <v>123147</v>
      </c>
      <c r="F159" s="77">
        <v>17829</v>
      </c>
      <c r="G159" s="77">
        <v>0</v>
      </c>
      <c r="H159" s="77">
        <v>0</v>
      </c>
      <c r="I159" s="77">
        <v>0</v>
      </c>
      <c r="J159" s="77">
        <v>0</v>
      </c>
      <c r="K159" s="77">
        <v>0</v>
      </c>
      <c r="L159" s="77">
        <v>0</v>
      </c>
      <c r="M159" s="77">
        <v>0</v>
      </c>
      <c r="N159" s="77">
        <v>0</v>
      </c>
      <c r="O159" s="77">
        <v>0</v>
      </c>
      <c r="P159" s="82">
        <v>0</v>
      </c>
      <c r="Q159" s="83">
        <f t="shared" si="8"/>
        <v>607645</v>
      </c>
      <c r="S159" s="1">
        <f t="shared" si="9"/>
        <v>589816</v>
      </c>
      <c r="T159" s="1">
        <f t="shared" si="10"/>
        <v>17829</v>
      </c>
      <c r="U159" s="1">
        <f t="shared" si="11"/>
        <v>607645</v>
      </c>
    </row>
    <row r="160" spans="1:21" x14ac:dyDescent="0.25">
      <c r="A160" s="24" t="s">
        <v>229</v>
      </c>
      <c r="B160" s="25" t="s">
        <v>39</v>
      </c>
      <c r="C160" s="81">
        <v>278410</v>
      </c>
      <c r="D160" s="81">
        <v>0</v>
      </c>
      <c r="E160" s="77">
        <v>720684</v>
      </c>
      <c r="F160" s="77">
        <v>0</v>
      </c>
      <c r="G160" s="77">
        <v>0</v>
      </c>
      <c r="H160" s="77">
        <v>0</v>
      </c>
      <c r="I160" s="77">
        <v>0</v>
      </c>
      <c r="J160" s="77">
        <v>0</v>
      </c>
      <c r="K160" s="77">
        <v>0</v>
      </c>
      <c r="L160" s="77">
        <v>0</v>
      </c>
      <c r="M160" s="77">
        <v>163425</v>
      </c>
      <c r="N160" s="77">
        <v>0</v>
      </c>
      <c r="O160" s="77">
        <v>0</v>
      </c>
      <c r="P160" s="82">
        <v>0</v>
      </c>
      <c r="Q160" s="83">
        <f t="shared" si="8"/>
        <v>1162519</v>
      </c>
      <c r="S160" s="1">
        <f t="shared" si="9"/>
        <v>1162519</v>
      </c>
      <c r="T160" s="1">
        <f t="shared" si="10"/>
        <v>0</v>
      </c>
      <c r="U160" s="1">
        <f t="shared" si="11"/>
        <v>1162519</v>
      </c>
    </row>
    <row r="161" spans="1:21" x14ac:dyDescent="0.25">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8"/>
        <v>0</v>
      </c>
      <c r="S161" s="1">
        <f t="shared" si="9"/>
        <v>0</v>
      </c>
      <c r="T161" s="1">
        <f t="shared" si="10"/>
        <v>0</v>
      </c>
      <c r="U161" s="1">
        <f t="shared" si="11"/>
        <v>0</v>
      </c>
    </row>
    <row r="162" spans="1:21" x14ac:dyDescent="0.25">
      <c r="A162" s="24" t="s">
        <v>231</v>
      </c>
      <c r="B162" s="25" t="s">
        <v>39</v>
      </c>
      <c r="C162" s="81">
        <v>0</v>
      </c>
      <c r="D162" s="81">
        <v>0</v>
      </c>
      <c r="E162" s="77">
        <v>22446</v>
      </c>
      <c r="F162" s="77">
        <v>301804</v>
      </c>
      <c r="G162" s="77">
        <v>0</v>
      </c>
      <c r="H162" s="77">
        <v>0</v>
      </c>
      <c r="I162" s="77">
        <v>0</v>
      </c>
      <c r="J162" s="77">
        <v>0</v>
      </c>
      <c r="K162" s="77">
        <v>0</v>
      </c>
      <c r="L162" s="77">
        <v>0</v>
      </c>
      <c r="M162" s="77">
        <v>144319</v>
      </c>
      <c r="N162" s="77">
        <v>0</v>
      </c>
      <c r="O162" s="77">
        <v>19720</v>
      </c>
      <c r="P162" s="82">
        <v>0</v>
      </c>
      <c r="Q162" s="83">
        <f t="shared" si="8"/>
        <v>488289</v>
      </c>
      <c r="S162" s="1">
        <f t="shared" si="9"/>
        <v>186485</v>
      </c>
      <c r="T162" s="1">
        <f t="shared" si="10"/>
        <v>301804</v>
      </c>
      <c r="U162" s="1">
        <f t="shared" si="11"/>
        <v>488289</v>
      </c>
    </row>
    <row r="163" spans="1:21" x14ac:dyDescent="0.25">
      <c r="A163" s="24" t="s">
        <v>232</v>
      </c>
      <c r="B163" s="25" t="s">
        <v>39</v>
      </c>
      <c r="C163" s="81">
        <v>63471</v>
      </c>
      <c r="D163" s="81">
        <v>0</v>
      </c>
      <c r="E163" s="77">
        <v>547334</v>
      </c>
      <c r="F163" s="77">
        <v>0</v>
      </c>
      <c r="G163" s="77">
        <v>0</v>
      </c>
      <c r="H163" s="77">
        <v>0</v>
      </c>
      <c r="I163" s="77">
        <v>0</v>
      </c>
      <c r="J163" s="77">
        <v>0</v>
      </c>
      <c r="K163" s="77">
        <v>0</v>
      </c>
      <c r="L163" s="77">
        <v>0</v>
      </c>
      <c r="M163" s="77">
        <v>43248</v>
      </c>
      <c r="N163" s="77">
        <v>0</v>
      </c>
      <c r="O163" s="77">
        <v>0</v>
      </c>
      <c r="P163" s="82">
        <v>0</v>
      </c>
      <c r="Q163" s="83">
        <f t="shared" si="8"/>
        <v>654053</v>
      </c>
      <c r="S163" s="1">
        <f t="shared" si="9"/>
        <v>654053</v>
      </c>
      <c r="T163" s="1">
        <f t="shared" si="10"/>
        <v>0</v>
      </c>
      <c r="U163" s="1">
        <f t="shared" si="11"/>
        <v>654053</v>
      </c>
    </row>
    <row r="164" spans="1:21" x14ac:dyDescent="0.25">
      <c r="A164" s="24" t="s">
        <v>233</v>
      </c>
      <c r="B164" s="25" t="s">
        <v>39</v>
      </c>
      <c r="C164" s="81">
        <v>0</v>
      </c>
      <c r="D164" s="81">
        <v>0</v>
      </c>
      <c r="E164" s="77">
        <v>0</v>
      </c>
      <c r="F164" s="77">
        <v>0</v>
      </c>
      <c r="G164" s="77">
        <v>0</v>
      </c>
      <c r="H164" s="77">
        <v>0</v>
      </c>
      <c r="I164" s="77">
        <v>0</v>
      </c>
      <c r="J164" s="77">
        <v>0</v>
      </c>
      <c r="K164" s="77">
        <v>0</v>
      </c>
      <c r="L164" s="77">
        <v>0</v>
      </c>
      <c r="M164" s="77">
        <v>0</v>
      </c>
      <c r="N164" s="77">
        <v>0</v>
      </c>
      <c r="O164" s="77">
        <v>0</v>
      </c>
      <c r="P164" s="82">
        <v>0</v>
      </c>
      <c r="Q164" s="83">
        <f t="shared" si="8"/>
        <v>0</v>
      </c>
      <c r="S164" s="1">
        <f t="shared" si="9"/>
        <v>0</v>
      </c>
      <c r="T164" s="1">
        <f t="shared" si="10"/>
        <v>0</v>
      </c>
      <c r="U164" s="1">
        <f t="shared" si="11"/>
        <v>0</v>
      </c>
    </row>
    <row r="165" spans="1:21" x14ac:dyDescent="0.25">
      <c r="A165" s="24" t="s">
        <v>234</v>
      </c>
      <c r="B165" s="25" t="s">
        <v>39</v>
      </c>
      <c r="C165" s="81">
        <v>18428</v>
      </c>
      <c r="D165" s="81">
        <v>0</v>
      </c>
      <c r="E165" s="77">
        <v>0</v>
      </c>
      <c r="F165" s="77">
        <v>0</v>
      </c>
      <c r="G165" s="77">
        <v>0</v>
      </c>
      <c r="H165" s="77">
        <v>0</v>
      </c>
      <c r="I165" s="77">
        <v>415978</v>
      </c>
      <c r="J165" s="77">
        <v>0</v>
      </c>
      <c r="K165" s="77">
        <v>0</v>
      </c>
      <c r="L165" s="77">
        <v>0</v>
      </c>
      <c r="M165" s="77">
        <v>28567</v>
      </c>
      <c r="N165" s="77">
        <v>3308</v>
      </c>
      <c r="O165" s="77">
        <v>0</v>
      </c>
      <c r="P165" s="82">
        <v>0</v>
      </c>
      <c r="Q165" s="83">
        <f t="shared" si="8"/>
        <v>466281</v>
      </c>
      <c r="S165" s="1">
        <f t="shared" si="9"/>
        <v>462973</v>
      </c>
      <c r="T165" s="1">
        <f t="shared" si="10"/>
        <v>3308</v>
      </c>
      <c r="U165" s="1">
        <f t="shared" si="11"/>
        <v>466281</v>
      </c>
    </row>
    <row r="166" spans="1:21" x14ac:dyDescent="0.25">
      <c r="A166" s="24" t="s">
        <v>235</v>
      </c>
      <c r="B166" s="25" t="s">
        <v>39</v>
      </c>
      <c r="C166" s="81">
        <v>0</v>
      </c>
      <c r="D166" s="81">
        <v>0</v>
      </c>
      <c r="E166" s="77">
        <v>22660</v>
      </c>
      <c r="F166" s="77">
        <v>0</v>
      </c>
      <c r="G166" s="77">
        <v>0</v>
      </c>
      <c r="H166" s="77">
        <v>0</v>
      </c>
      <c r="I166" s="77">
        <v>0</v>
      </c>
      <c r="J166" s="77">
        <v>0</v>
      </c>
      <c r="K166" s="77">
        <v>0</v>
      </c>
      <c r="L166" s="77">
        <v>0</v>
      </c>
      <c r="M166" s="77">
        <v>0</v>
      </c>
      <c r="N166" s="77">
        <v>0</v>
      </c>
      <c r="O166" s="77">
        <v>0</v>
      </c>
      <c r="P166" s="82">
        <v>0</v>
      </c>
      <c r="Q166" s="83">
        <f t="shared" si="8"/>
        <v>22660</v>
      </c>
      <c r="S166" s="1">
        <f t="shared" si="9"/>
        <v>22660</v>
      </c>
      <c r="T166" s="1">
        <f t="shared" si="10"/>
        <v>0</v>
      </c>
      <c r="U166" s="1">
        <f t="shared" si="11"/>
        <v>22660</v>
      </c>
    </row>
    <row r="167" spans="1:21" x14ac:dyDescent="0.25">
      <c r="A167" s="24" t="s">
        <v>236</v>
      </c>
      <c r="B167" s="25" t="s">
        <v>39</v>
      </c>
      <c r="C167" s="81">
        <v>49941</v>
      </c>
      <c r="D167" s="81">
        <v>13992</v>
      </c>
      <c r="E167" s="77">
        <v>981503</v>
      </c>
      <c r="F167" s="77">
        <v>79191</v>
      </c>
      <c r="G167" s="77">
        <v>0</v>
      </c>
      <c r="H167" s="77">
        <v>0</v>
      </c>
      <c r="I167" s="77">
        <v>0</v>
      </c>
      <c r="J167" s="77">
        <v>0</v>
      </c>
      <c r="K167" s="77">
        <v>0</v>
      </c>
      <c r="L167" s="77">
        <v>0</v>
      </c>
      <c r="M167" s="77">
        <v>290169</v>
      </c>
      <c r="N167" s="77">
        <v>0</v>
      </c>
      <c r="O167" s="77">
        <v>0</v>
      </c>
      <c r="P167" s="82">
        <v>0</v>
      </c>
      <c r="Q167" s="83">
        <f t="shared" si="8"/>
        <v>1414796</v>
      </c>
      <c r="S167" s="1">
        <f t="shared" si="9"/>
        <v>1321613</v>
      </c>
      <c r="T167" s="1">
        <f t="shared" si="10"/>
        <v>93183</v>
      </c>
      <c r="U167" s="1">
        <f t="shared" si="11"/>
        <v>1414796</v>
      </c>
    </row>
    <row r="168" spans="1:21" x14ac:dyDescent="0.25">
      <c r="A168" s="24" t="s">
        <v>237</v>
      </c>
      <c r="B168" s="25" t="s">
        <v>39</v>
      </c>
      <c r="C168" s="81">
        <v>124578</v>
      </c>
      <c r="D168" s="81">
        <v>0</v>
      </c>
      <c r="E168" s="77">
        <v>851788</v>
      </c>
      <c r="F168" s="77">
        <v>0</v>
      </c>
      <c r="G168" s="77">
        <v>0</v>
      </c>
      <c r="H168" s="77">
        <v>0</v>
      </c>
      <c r="I168" s="77">
        <v>0</v>
      </c>
      <c r="J168" s="77">
        <v>0</v>
      </c>
      <c r="K168" s="77">
        <v>0</v>
      </c>
      <c r="L168" s="77">
        <v>0</v>
      </c>
      <c r="M168" s="77">
        <v>83598</v>
      </c>
      <c r="N168" s="77">
        <v>0</v>
      </c>
      <c r="O168" s="77">
        <v>0</v>
      </c>
      <c r="P168" s="82">
        <v>0</v>
      </c>
      <c r="Q168" s="83">
        <f t="shared" si="8"/>
        <v>1059964</v>
      </c>
      <c r="S168" s="1">
        <f t="shared" si="9"/>
        <v>1059964</v>
      </c>
      <c r="T168" s="1">
        <f t="shared" si="10"/>
        <v>0</v>
      </c>
      <c r="U168" s="1">
        <f t="shared" si="11"/>
        <v>1059964</v>
      </c>
    </row>
    <row r="169" spans="1:21" x14ac:dyDescent="0.25">
      <c r="A169" s="24" t="s">
        <v>238</v>
      </c>
      <c r="B169" s="25" t="s">
        <v>39</v>
      </c>
      <c r="C169" s="81">
        <v>0</v>
      </c>
      <c r="D169" s="81">
        <v>0</v>
      </c>
      <c r="E169" s="77">
        <v>0</v>
      </c>
      <c r="F169" s="77">
        <v>21252</v>
      </c>
      <c r="G169" s="77">
        <v>0</v>
      </c>
      <c r="H169" s="77">
        <v>0</v>
      </c>
      <c r="I169" s="77">
        <v>0</v>
      </c>
      <c r="J169" s="77">
        <v>0</v>
      </c>
      <c r="K169" s="77">
        <v>0</v>
      </c>
      <c r="L169" s="77">
        <v>0</v>
      </c>
      <c r="M169" s="77">
        <v>0</v>
      </c>
      <c r="N169" s="77">
        <v>0</v>
      </c>
      <c r="O169" s="77">
        <v>0</v>
      </c>
      <c r="P169" s="82">
        <v>0</v>
      </c>
      <c r="Q169" s="83">
        <f t="shared" si="8"/>
        <v>21252</v>
      </c>
      <c r="S169" s="1">
        <f t="shared" si="9"/>
        <v>0</v>
      </c>
      <c r="T169" s="1">
        <f t="shared" si="10"/>
        <v>21252</v>
      </c>
      <c r="U169" s="1">
        <f t="shared" si="11"/>
        <v>21252</v>
      </c>
    </row>
    <row r="170" spans="1:21" x14ac:dyDescent="0.25">
      <c r="A170" s="24" t="s">
        <v>239</v>
      </c>
      <c r="B170" s="25" t="s">
        <v>1</v>
      </c>
      <c r="C170" s="81">
        <v>0</v>
      </c>
      <c r="D170" s="81">
        <v>0</v>
      </c>
      <c r="E170" s="77">
        <v>0</v>
      </c>
      <c r="F170" s="77">
        <v>0</v>
      </c>
      <c r="G170" s="77">
        <v>4264907</v>
      </c>
      <c r="H170" s="77">
        <v>704200</v>
      </c>
      <c r="I170" s="77">
        <v>0</v>
      </c>
      <c r="J170" s="77">
        <v>0</v>
      </c>
      <c r="K170" s="77">
        <v>0</v>
      </c>
      <c r="L170" s="77">
        <v>0</v>
      </c>
      <c r="M170" s="77">
        <v>497282</v>
      </c>
      <c r="N170" s="77">
        <v>213407</v>
      </c>
      <c r="O170" s="77">
        <v>0</v>
      </c>
      <c r="P170" s="82">
        <v>0</v>
      </c>
      <c r="Q170" s="83">
        <f t="shared" si="8"/>
        <v>5679796</v>
      </c>
      <c r="S170" s="1">
        <f t="shared" si="9"/>
        <v>4762189</v>
      </c>
      <c r="T170" s="1">
        <f t="shared" si="10"/>
        <v>917607</v>
      </c>
      <c r="U170" s="1">
        <f t="shared" si="11"/>
        <v>5679796</v>
      </c>
    </row>
    <row r="171" spans="1:21" x14ac:dyDescent="0.25">
      <c r="A171" s="24" t="s">
        <v>240</v>
      </c>
      <c r="B171" s="25" t="s">
        <v>1</v>
      </c>
      <c r="C171" s="81">
        <v>1128043</v>
      </c>
      <c r="D171" s="81">
        <v>93452</v>
      </c>
      <c r="E171" s="77">
        <v>4328697</v>
      </c>
      <c r="F171" s="77">
        <v>0</v>
      </c>
      <c r="G171" s="77">
        <v>2487006</v>
      </c>
      <c r="H171" s="77">
        <v>803515</v>
      </c>
      <c r="I171" s="77">
        <v>0</v>
      </c>
      <c r="J171" s="77">
        <v>0</v>
      </c>
      <c r="K171" s="77">
        <v>0</v>
      </c>
      <c r="L171" s="77">
        <v>0</v>
      </c>
      <c r="M171" s="77">
        <v>1041410</v>
      </c>
      <c r="N171" s="77">
        <v>0</v>
      </c>
      <c r="O171" s="77">
        <v>0</v>
      </c>
      <c r="P171" s="82">
        <v>0</v>
      </c>
      <c r="Q171" s="83">
        <f t="shared" si="8"/>
        <v>9882123</v>
      </c>
      <c r="S171" s="1">
        <f t="shared" si="9"/>
        <v>8985156</v>
      </c>
      <c r="T171" s="1">
        <f t="shared" si="10"/>
        <v>896967</v>
      </c>
      <c r="U171" s="1">
        <f t="shared" si="11"/>
        <v>9882123</v>
      </c>
    </row>
    <row r="172" spans="1:21" x14ac:dyDescent="0.25">
      <c r="A172" s="86" t="s">
        <v>541</v>
      </c>
      <c r="B172" s="87" t="s">
        <v>1</v>
      </c>
      <c r="C172" s="81">
        <v>0</v>
      </c>
      <c r="D172" s="81">
        <v>0</v>
      </c>
      <c r="E172" s="77">
        <v>0</v>
      </c>
      <c r="F172" s="77">
        <v>0</v>
      </c>
      <c r="G172" s="77">
        <v>93323</v>
      </c>
      <c r="H172" s="77">
        <v>223709</v>
      </c>
      <c r="I172" s="77">
        <v>0</v>
      </c>
      <c r="J172" s="77">
        <v>0</v>
      </c>
      <c r="K172" s="77">
        <v>0</v>
      </c>
      <c r="L172" s="77">
        <v>0</v>
      </c>
      <c r="M172" s="77">
        <v>90566</v>
      </c>
      <c r="N172" s="77">
        <v>89483</v>
      </c>
      <c r="O172" s="77">
        <v>0</v>
      </c>
      <c r="P172" s="82">
        <v>0</v>
      </c>
      <c r="Q172" s="83">
        <f t="shared" si="8"/>
        <v>497081</v>
      </c>
      <c r="S172" s="1">
        <f t="shared" si="9"/>
        <v>183889</v>
      </c>
      <c r="T172" s="1">
        <f t="shared" si="10"/>
        <v>313192</v>
      </c>
      <c r="U172" s="1">
        <f t="shared" si="11"/>
        <v>497081</v>
      </c>
    </row>
    <row r="173" spans="1:21" x14ac:dyDescent="0.25">
      <c r="A173" s="24" t="s">
        <v>241</v>
      </c>
      <c r="B173" s="25" t="s">
        <v>1</v>
      </c>
      <c r="C173" s="81">
        <v>129338</v>
      </c>
      <c r="D173" s="81">
        <v>27777</v>
      </c>
      <c r="E173" s="77">
        <v>3337297</v>
      </c>
      <c r="F173" s="77">
        <v>291979</v>
      </c>
      <c r="G173" s="77">
        <v>37310</v>
      </c>
      <c r="H173" s="77">
        <v>155466</v>
      </c>
      <c r="I173" s="77">
        <v>0</v>
      </c>
      <c r="J173" s="77">
        <v>0</v>
      </c>
      <c r="K173" s="77">
        <v>0</v>
      </c>
      <c r="L173" s="77">
        <v>0</v>
      </c>
      <c r="M173" s="77">
        <v>194424</v>
      </c>
      <c r="N173" s="77">
        <v>0</v>
      </c>
      <c r="O173" s="77">
        <v>0</v>
      </c>
      <c r="P173" s="82">
        <v>0</v>
      </c>
      <c r="Q173" s="83">
        <f t="shared" si="8"/>
        <v>4173591</v>
      </c>
      <c r="S173" s="1">
        <f t="shared" si="9"/>
        <v>3698369</v>
      </c>
      <c r="T173" s="1">
        <f t="shared" si="10"/>
        <v>475222</v>
      </c>
      <c r="U173" s="1">
        <f t="shared" si="11"/>
        <v>4173591</v>
      </c>
    </row>
    <row r="174" spans="1:21" x14ac:dyDescent="0.25">
      <c r="A174" s="24" t="s">
        <v>242</v>
      </c>
      <c r="B174" s="25" t="s">
        <v>1</v>
      </c>
      <c r="C174" s="81">
        <v>0</v>
      </c>
      <c r="D174" s="81">
        <v>0</v>
      </c>
      <c r="E174" s="77">
        <v>0</v>
      </c>
      <c r="F174" s="77">
        <v>0</v>
      </c>
      <c r="G174" s="77">
        <v>0</v>
      </c>
      <c r="H174" s="77">
        <v>73866</v>
      </c>
      <c r="I174" s="77">
        <v>0</v>
      </c>
      <c r="J174" s="77">
        <v>0</v>
      </c>
      <c r="K174" s="77">
        <v>0</v>
      </c>
      <c r="L174" s="77">
        <v>0</v>
      </c>
      <c r="M174" s="77">
        <v>0</v>
      </c>
      <c r="N174" s="77">
        <v>23859</v>
      </c>
      <c r="O174" s="77">
        <v>0</v>
      </c>
      <c r="P174" s="82">
        <v>0</v>
      </c>
      <c r="Q174" s="83">
        <f t="shared" si="8"/>
        <v>97725</v>
      </c>
      <c r="S174" s="1">
        <f t="shared" si="9"/>
        <v>0</v>
      </c>
      <c r="T174" s="1">
        <f t="shared" si="10"/>
        <v>97725</v>
      </c>
      <c r="U174" s="1">
        <f t="shared" si="11"/>
        <v>97725</v>
      </c>
    </row>
    <row r="175" spans="1:21" x14ac:dyDescent="0.25">
      <c r="A175" s="24" t="s">
        <v>243</v>
      </c>
      <c r="B175" s="25" t="s">
        <v>1</v>
      </c>
      <c r="C175" s="81">
        <v>0</v>
      </c>
      <c r="D175" s="81">
        <v>0</v>
      </c>
      <c r="E175" s="77">
        <v>0</v>
      </c>
      <c r="F175" s="77">
        <v>0</v>
      </c>
      <c r="G175" s="77">
        <v>274078</v>
      </c>
      <c r="H175" s="77">
        <v>0</v>
      </c>
      <c r="I175" s="77">
        <v>0</v>
      </c>
      <c r="J175" s="77">
        <v>0</v>
      </c>
      <c r="K175" s="77">
        <v>0</v>
      </c>
      <c r="L175" s="77">
        <v>0</v>
      </c>
      <c r="M175" s="77">
        <v>17160</v>
      </c>
      <c r="N175" s="77">
        <v>0</v>
      </c>
      <c r="O175" s="77">
        <v>0</v>
      </c>
      <c r="P175" s="82">
        <v>0</v>
      </c>
      <c r="Q175" s="83">
        <f t="shared" si="8"/>
        <v>291238</v>
      </c>
      <c r="S175" s="1">
        <f t="shared" si="9"/>
        <v>291238</v>
      </c>
      <c r="T175" s="1">
        <f t="shared" si="10"/>
        <v>0</v>
      </c>
      <c r="U175" s="1">
        <f t="shared" si="11"/>
        <v>291238</v>
      </c>
    </row>
    <row r="176" spans="1:21" x14ac:dyDescent="0.25">
      <c r="A176" s="24" t="s">
        <v>244</v>
      </c>
      <c r="B176" s="25" t="s">
        <v>40</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8"/>
        <v>0</v>
      </c>
      <c r="S176" s="1">
        <f t="shared" si="9"/>
        <v>0</v>
      </c>
      <c r="T176" s="1">
        <f t="shared" si="10"/>
        <v>0</v>
      </c>
      <c r="U176" s="1">
        <f t="shared" si="11"/>
        <v>0</v>
      </c>
    </row>
    <row r="177" spans="1:21" x14ac:dyDescent="0.25">
      <c r="A177" s="24" t="s">
        <v>245</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8"/>
        <v>0</v>
      </c>
      <c r="S177" s="1">
        <f t="shared" si="9"/>
        <v>0</v>
      </c>
      <c r="T177" s="1">
        <f t="shared" si="10"/>
        <v>0</v>
      </c>
      <c r="U177" s="1">
        <f t="shared" si="11"/>
        <v>0</v>
      </c>
    </row>
    <row r="178" spans="1:21" x14ac:dyDescent="0.25">
      <c r="A178" s="24" t="s">
        <v>246</v>
      </c>
      <c r="B178" s="25" t="s">
        <v>41</v>
      </c>
      <c r="C178" s="81">
        <v>0</v>
      </c>
      <c r="D178" s="81">
        <v>0</v>
      </c>
      <c r="E178" s="77">
        <v>0</v>
      </c>
      <c r="F178" s="77">
        <v>0</v>
      </c>
      <c r="G178" s="77">
        <v>0</v>
      </c>
      <c r="H178" s="77">
        <v>0</v>
      </c>
      <c r="I178" s="77">
        <v>0</v>
      </c>
      <c r="J178" s="77">
        <v>0</v>
      </c>
      <c r="K178" s="77">
        <v>0</v>
      </c>
      <c r="L178" s="77">
        <v>0</v>
      </c>
      <c r="M178" s="77">
        <v>0</v>
      </c>
      <c r="N178" s="77">
        <v>0</v>
      </c>
      <c r="O178" s="77">
        <v>0</v>
      </c>
      <c r="P178" s="82">
        <v>0</v>
      </c>
      <c r="Q178" s="83">
        <f t="shared" si="8"/>
        <v>0</v>
      </c>
      <c r="S178" s="1">
        <f t="shared" si="9"/>
        <v>0</v>
      </c>
      <c r="T178" s="1">
        <f t="shared" si="10"/>
        <v>0</v>
      </c>
      <c r="U178" s="1">
        <f t="shared" si="11"/>
        <v>0</v>
      </c>
    </row>
    <row r="179" spans="1:21" x14ac:dyDescent="0.25">
      <c r="A179" s="24" t="s">
        <v>247</v>
      </c>
      <c r="B179" s="25" t="s">
        <v>41</v>
      </c>
      <c r="C179" s="81">
        <v>0</v>
      </c>
      <c r="D179" s="81">
        <v>0</v>
      </c>
      <c r="E179" s="77">
        <v>0</v>
      </c>
      <c r="F179" s="77">
        <v>0</v>
      </c>
      <c r="G179" s="77">
        <v>0</v>
      </c>
      <c r="H179" s="77">
        <v>0</v>
      </c>
      <c r="I179" s="77">
        <v>0</v>
      </c>
      <c r="J179" s="77">
        <v>0</v>
      </c>
      <c r="K179" s="77">
        <v>0</v>
      </c>
      <c r="L179" s="77">
        <v>0</v>
      </c>
      <c r="M179" s="77">
        <v>0</v>
      </c>
      <c r="N179" s="77">
        <v>0</v>
      </c>
      <c r="O179" s="77">
        <v>0</v>
      </c>
      <c r="P179" s="82">
        <v>0</v>
      </c>
      <c r="Q179" s="83">
        <f t="shared" si="8"/>
        <v>0</v>
      </c>
      <c r="S179" s="1">
        <f t="shared" si="9"/>
        <v>0</v>
      </c>
      <c r="T179" s="1">
        <f t="shared" si="10"/>
        <v>0</v>
      </c>
      <c r="U179" s="1">
        <f t="shared" si="11"/>
        <v>0</v>
      </c>
    </row>
    <row r="180" spans="1:21" x14ac:dyDescent="0.25">
      <c r="A180" s="24" t="s">
        <v>248</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8"/>
        <v>0</v>
      </c>
      <c r="S180" s="1">
        <f t="shared" si="9"/>
        <v>0</v>
      </c>
      <c r="T180" s="1">
        <f t="shared" si="10"/>
        <v>0</v>
      </c>
      <c r="U180" s="1">
        <f t="shared" si="11"/>
        <v>0</v>
      </c>
    </row>
    <row r="181" spans="1:21" x14ac:dyDescent="0.25">
      <c r="A181" s="24" t="s">
        <v>249</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83">
        <f t="shared" si="8"/>
        <v>0</v>
      </c>
      <c r="S181" s="1">
        <f t="shared" si="9"/>
        <v>0</v>
      </c>
      <c r="T181" s="1">
        <f t="shared" si="10"/>
        <v>0</v>
      </c>
      <c r="U181" s="1">
        <f t="shared" si="11"/>
        <v>0</v>
      </c>
    </row>
    <row r="182" spans="1:21" x14ac:dyDescent="0.25">
      <c r="A182" s="24" t="s">
        <v>250</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8"/>
        <v>0</v>
      </c>
      <c r="S182" s="1">
        <f t="shared" si="9"/>
        <v>0</v>
      </c>
      <c r="T182" s="1">
        <f t="shared" si="10"/>
        <v>0</v>
      </c>
      <c r="U182" s="1">
        <f t="shared" si="11"/>
        <v>0</v>
      </c>
    </row>
    <row r="183" spans="1:21" x14ac:dyDescent="0.25">
      <c r="A183" s="24" t="s">
        <v>251</v>
      </c>
      <c r="B183" s="25" t="s">
        <v>41</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8"/>
        <v>0</v>
      </c>
      <c r="S183" s="1">
        <f t="shared" si="9"/>
        <v>0</v>
      </c>
      <c r="T183" s="1">
        <f t="shared" si="10"/>
        <v>0</v>
      </c>
      <c r="U183" s="1">
        <f t="shared" si="11"/>
        <v>0</v>
      </c>
    </row>
    <row r="184" spans="1:21" x14ac:dyDescent="0.25">
      <c r="A184" s="24" t="s">
        <v>252</v>
      </c>
      <c r="B184" s="25" t="s">
        <v>42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8"/>
        <v>0</v>
      </c>
      <c r="S184" s="1">
        <f t="shared" si="9"/>
        <v>0</v>
      </c>
      <c r="T184" s="1">
        <f t="shared" si="10"/>
        <v>0</v>
      </c>
      <c r="U184" s="1">
        <f t="shared" si="11"/>
        <v>0</v>
      </c>
    </row>
    <row r="185" spans="1:21" x14ac:dyDescent="0.25">
      <c r="A185" s="24" t="s">
        <v>253</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83">
        <f t="shared" si="8"/>
        <v>0</v>
      </c>
      <c r="S185" s="1">
        <f t="shared" si="9"/>
        <v>0</v>
      </c>
      <c r="T185" s="1">
        <f t="shared" si="10"/>
        <v>0</v>
      </c>
      <c r="U185" s="1">
        <f t="shared" si="11"/>
        <v>0</v>
      </c>
    </row>
    <row r="186" spans="1:21" x14ac:dyDescent="0.25">
      <c r="A186" s="24" t="s">
        <v>1</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8"/>
        <v>0</v>
      </c>
      <c r="S186" s="1">
        <f t="shared" si="9"/>
        <v>0</v>
      </c>
      <c r="T186" s="1">
        <f t="shared" si="10"/>
        <v>0</v>
      </c>
      <c r="U186" s="1">
        <f t="shared" si="11"/>
        <v>0</v>
      </c>
    </row>
    <row r="187" spans="1:21" x14ac:dyDescent="0.25">
      <c r="A187" s="24" t="s">
        <v>2</v>
      </c>
      <c r="B187" s="25" t="s">
        <v>2</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8"/>
        <v>0</v>
      </c>
      <c r="S187" s="1">
        <f t="shared" si="9"/>
        <v>0</v>
      </c>
      <c r="T187" s="1">
        <f t="shared" si="10"/>
        <v>0</v>
      </c>
      <c r="U187" s="1">
        <f t="shared" si="11"/>
        <v>0</v>
      </c>
    </row>
    <row r="188" spans="1:21" x14ac:dyDescent="0.25">
      <c r="A188" s="24" t="s">
        <v>254</v>
      </c>
      <c r="B188" s="25" t="s">
        <v>43</v>
      </c>
      <c r="C188" s="81">
        <v>0</v>
      </c>
      <c r="D188" s="81">
        <v>0</v>
      </c>
      <c r="E188" s="77">
        <v>0</v>
      </c>
      <c r="F188" s="77">
        <v>0</v>
      </c>
      <c r="G188" s="77">
        <v>0</v>
      </c>
      <c r="H188" s="77">
        <v>0</v>
      </c>
      <c r="I188" s="77">
        <v>0</v>
      </c>
      <c r="J188" s="77">
        <v>0</v>
      </c>
      <c r="K188" s="77">
        <v>0</v>
      </c>
      <c r="L188" s="77">
        <v>0</v>
      </c>
      <c r="M188" s="77">
        <v>0</v>
      </c>
      <c r="N188" s="77">
        <v>0</v>
      </c>
      <c r="O188" s="77">
        <v>0</v>
      </c>
      <c r="P188" s="82">
        <v>0</v>
      </c>
      <c r="Q188" s="83">
        <f t="shared" si="8"/>
        <v>0</v>
      </c>
      <c r="S188" s="1">
        <f t="shared" si="9"/>
        <v>0</v>
      </c>
      <c r="T188" s="1">
        <f t="shared" si="10"/>
        <v>0</v>
      </c>
      <c r="U188" s="1">
        <f t="shared" si="11"/>
        <v>0</v>
      </c>
    </row>
    <row r="189" spans="1:21" x14ac:dyDescent="0.25">
      <c r="A189" s="24" t="s">
        <v>255</v>
      </c>
      <c r="B189" s="25" t="s">
        <v>43</v>
      </c>
      <c r="C189" s="81">
        <v>178302</v>
      </c>
      <c r="D189" s="81">
        <v>39811</v>
      </c>
      <c r="E189" s="77">
        <v>1254306</v>
      </c>
      <c r="F189" s="77">
        <v>834143</v>
      </c>
      <c r="G189" s="77">
        <v>273999</v>
      </c>
      <c r="H189" s="77">
        <v>31896</v>
      </c>
      <c r="I189" s="77">
        <v>0</v>
      </c>
      <c r="J189" s="77">
        <v>0</v>
      </c>
      <c r="K189" s="77">
        <v>0</v>
      </c>
      <c r="L189" s="77">
        <v>0</v>
      </c>
      <c r="M189" s="77">
        <v>246688</v>
      </c>
      <c r="N189" s="77">
        <v>3852</v>
      </c>
      <c r="O189" s="77">
        <v>0</v>
      </c>
      <c r="P189" s="82">
        <v>0</v>
      </c>
      <c r="Q189" s="83">
        <f t="shared" si="8"/>
        <v>2862997</v>
      </c>
      <c r="S189" s="1">
        <f t="shared" si="9"/>
        <v>1953295</v>
      </c>
      <c r="T189" s="1">
        <f t="shared" si="10"/>
        <v>909702</v>
      </c>
      <c r="U189" s="1">
        <f t="shared" si="11"/>
        <v>2862997</v>
      </c>
    </row>
    <row r="190" spans="1:21" x14ac:dyDescent="0.25">
      <c r="A190" s="24" t="s">
        <v>256</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8"/>
        <v>0</v>
      </c>
      <c r="S190" s="1">
        <f t="shared" si="9"/>
        <v>0</v>
      </c>
      <c r="T190" s="1">
        <f t="shared" si="10"/>
        <v>0</v>
      </c>
      <c r="U190" s="1">
        <f t="shared" si="11"/>
        <v>0</v>
      </c>
    </row>
    <row r="191" spans="1:21" x14ac:dyDescent="0.25">
      <c r="A191" s="24" t="s">
        <v>257</v>
      </c>
      <c r="B191" s="25" t="s">
        <v>43</v>
      </c>
      <c r="C191" s="81">
        <v>0</v>
      </c>
      <c r="D191" s="81">
        <v>0</v>
      </c>
      <c r="E191" s="77">
        <v>0</v>
      </c>
      <c r="F191" s="77">
        <v>0</v>
      </c>
      <c r="G191" s="77">
        <v>0</v>
      </c>
      <c r="H191" s="77">
        <v>0</v>
      </c>
      <c r="I191" s="77">
        <v>0</v>
      </c>
      <c r="J191" s="77">
        <v>0</v>
      </c>
      <c r="K191" s="77">
        <v>0</v>
      </c>
      <c r="L191" s="77">
        <v>0</v>
      </c>
      <c r="M191" s="77">
        <v>0</v>
      </c>
      <c r="N191" s="77">
        <v>0</v>
      </c>
      <c r="O191" s="77">
        <v>0</v>
      </c>
      <c r="P191" s="82">
        <v>0</v>
      </c>
      <c r="Q191" s="83">
        <f t="shared" si="8"/>
        <v>0</v>
      </c>
      <c r="S191" s="1">
        <f t="shared" si="9"/>
        <v>0</v>
      </c>
      <c r="T191" s="1">
        <f t="shared" si="10"/>
        <v>0</v>
      </c>
      <c r="U191" s="1">
        <f t="shared" si="11"/>
        <v>0</v>
      </c>
    </row>
    <row r="192" spans="1:21" x14ac:dyDescent="0.25">
      <c r="A192" s="24" t="s">
        <v>258</v>
      </c>
      <c r="B192" s="25" t="s">
        <v>43</v>
      </c>
      <c r="C192" s="81">
        <v>3334</v>
      </c>
      <c r="D192" s="81">
        <v>2060</v>
      </c>
      <c r="E192" s="77">
        <v>18276</v>
      </c>
      <c r="F192" s="77">
        <v>6806</v>
      </c>
      <c r="G192" s="77">
        <v>9690</v>
      </c>
      <c r="H192" s="77">
        <v>0</v>
      </c>
      <c r="I192" s="77">
        <v>0</v>
      </c>
      <c r="J192" s="77">
        <v>0</v>
      </c>
      <c r="K192" s="77">
        <v>0</v>
      </c>
      <c r="L192" s="77">
        <v>0</v>
      </c>
      <c r="M192" s="77">
        <v>15565</v>
      </c>
      <c r="N192" s="77">
        <v>0</v>
      </c>
      <c r="O192" s="77">
        <v>3773</v>
      </c>
      <c r="P192" s="82">
        <v>0</v>
      </c>
      <c r="Q192" s="83">
        <f t="shared" si="8"/>
        <v>59504</v>
      </c>
      <c r="S192" s="1">
        <f t="shared" si="9"/>
        <v>50638</v>
      </c>
      <c r="T192" s="1">
        <f t="shared" si="10"/>
        <v>8866</v>
      </c>
      <c r="U192" s="1">
        <f t="shared" si="11"/>
        <v>59504</v>
      </c>
    </row>
    <row r="193" spans="1:21" x14ac:dyDescent="0.25">
      <c r="A193" s="24" t="s">
        <v>259</v>
      </c>
      <c r="B193" s="25" t="s">
        <v>260</v>
      </c>
      <c r="C193" s="81">
        <v>0</v>
      </c>
      <c r="D193" s="81">
        <v>0</v>
      </c>
      <c r="E193" s="77">
        <v>0</v>
      </c>
      <c r="F193" s="77">
        <v>0</v>
      </c>
      <c r="G193" s="77">
        <v>0</v>
      </c>
      <c r="H193" s="77">
        <v>0</v>
      </c>
      <c r="I193" s="77">
        <v>0</v>
      </c>
      <c r="J193" s="77">
        <v>0</v>
      </c>
      <c r="K193" s="77">
        <v>0</v>
      </c>
      <c r="L193" s="77">
        <v>0</v>
      </c>
      <c r="M193" s="77">
        <v>0</v>
      </c>
      <c r="N193" s="77">
        <v>0</v>
      </c>
      <c r="O193" s="77">
        <v>0</v>
      </c>
      <c r="P193" s="82">
        <v>0</v>
      </c>
      <c r="Q193" s="83">
        <f t="shared" si="8"/>
        <v>0</v>
      </c>
      <c r="S193" s="1">
        <f t="shared" si="9"/>
        <v>0</v>
      </c>
      <c r="T193" s="1">
        <f t="shared" si="10"/>
        <v>0</v>
      </c>
      <c r="U193" s="1">
        <f t="shared" si="11"/>
        <v>0</v>
      </c>
    </row>
    <row r="194" spans="1:21" x14ac:dyDescent="0.25">
      <c r="A194" s="24" t="s">
        <v>261</v>
      </c>
      <c r="B194" s="25" t="s">
        <v>44</v>
      </c>
      <c r="C194" s="81">
        <v>0</v>
      </c>
      <c r="D194" s="81">
        <v>0</v>
      </c>
      <c r="E194" s="77">
        <v>95669</v>
      </c>
      <c r="F194" s="77">
        <v>0</v>
      </c>
      <c r="G194" s="77">
        <v>0</v>
      </c>
      <c r="H194" s="77">
        <v>0</v>
      </c>
      <c r="I194" s="77">
        <v>0</v>
      </c>
      <c r="J194" s="77">
        <v>0</v>
      </c>
      <c r="K194" s="77">
        <v>0</v>
      </c>
      <c r="L194" s="77">
        <v>0</v>
      </c>
      <c r="M194" s="77">
        <v>24105</v>
      </c>
      <c r="N194" s="77">
        <v>0</v>
      </c>
      <c r="O194" s="77">
        <v>0</v>
      </c>
      <c r="P194" s="82">
        <v>0</v>
      </c>
      <c r="Q194" s="83">
        <f t="shared" si="8"/>
        <v>119774</v>
      </c>
      <c r="S194" s="1">
        <f t="shared" si="9"/>
        <v>119774</v>
      </c>
      <c r="T194" s="1">
        <f t="shared" si="10"/>
        <v>0</v>
      </c>
      <c r="U194" s="1">
        <f t="shared" si="11"/>
        <v>119774</v>
      </c>
    </row>
    <row r="195" spans="1:21" x14ac:dyDescent="0.25">
      <c r="A195" s="24" t="s">
        <v>262</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8"/>
        <v>0</v>
      </c>
      <c r="S195" s="1">
        <f t="shared" si="9"/>
        <v>0</v>
      </c>
      <c r="T195" s="1">
        <f t="shared" si="10"/>
        <v>0</v>
      </c>
      <c r="U195" s="1">
        <f t="shared" si="11"/>
        <v>0</v>
      </c>
    </row>
    <row r="196" spans="1:21" x14ac:dyDescent="0.25">
      <c r="A196" s="24" t="s">
        <v>263</v>
      </c>
      <c r="B196" s="25" t="s">
        <v>44</v>
      </c>
      <c r="C196" s="81">
        <v>0</v>
      </c>
      <c r="D196" s="81">
        <v>0</v>
      </c>
      <c r="E196" s="77">
        <v>0</v>
      </c>
      <c r="F196" s="77">
        <v>0</v>
      </c>
      <c r="G196" s="77">
        <v>0</v>
      </c>
      <c r="H196" s="77">
        <v>0</v>
      </c>
      <c r="I196" s="77">
        <v>0</v>
      </c>
      <c r="J196" s="77">
        <v>0</v>
      </c>
      <c r="K196" s="77">
        <v>0</v>
      </c>
      <c r="L196" s="77">
        <v>0</v>
      </c>
      <c r="M196" s="77">
        <v>0</v>
      </c>
      <c r="N196" s="77">
        <v>0</v>
      </c>
      <c r="O196" s="77">
        <v>0</v>
      </c>
      <c r="P196" s="82">
        <v>0</v>
      </c>
      <c r="Q196" s="83">
        <f t="shared" si="8"/>
        <v>0</v>
      </c>
      <c r="S196" s="1">
        <f t="shared" si="9"/>
        <v>0</v>
      </c>
      <c r="T196" s="1">
        <f t="shared" si="10"/>
        <v>0</v>
      </c>
      <c r="U196" s="1">
        <f t="shared" si="11"/>
        <v>0</v>
      </c>
    </row>
    <row r="197" spans="1:21" x14ac:dyDescent="0.25">
      <c r="A197" s="24" t="s">
        <v>264</v>
      </c>
      <c r="B197" s="25" t="s">
        <v>44</v>
      </c>
      <c r="C197" s="81">
        <v>36284</v>
      </c>
      <c r="D197" s="81">
        <v>42738</v>
      </c>
      <c r="E197" s="77">
        <v>0</v>
      </c>
      <c r="F197" s="77">
        <v>0</v>
      </c>
      <c r="G197" s="77">
        <v>0</v>
      </c>
      <c r="H197" s="77">
        <v>0</v>
      </c>
      <c r="I197" s="77">
        <v>0</v>
      </c>
      <c r="J197" s="77">
        <v>0</v>
      </c>
      <c r="K197" s="77">
        <v>0</v>
      </c>
      <c r="L197" s="77">
        <v>0</v>
      </c>
      <c r="M197" s="77">
        <v>0</v>
      </c>
      <c r="N197" s="77">
        <v>0</v>
      </c>
      <c r="O197" s="77">
        <v>0</v>
      </c>
      <c r="P197" s="82">
        <v>0</v>
      </c>
      <c r="Q197" s="83">
        <f t="shared" ref="Q197:Q260" si="12">SUM(C197:P197)</f>
        <v>79022</v>
      </c>
      <c r="S197" s="1">
        <f t="shared" si="9"/>
        <v>36284</v>
      </c>
      <c r="T197" s="1">
        <f t="shared" si="10"/>
        <v>42738</v>
      </c>
      <c r="U197" s="1">
        <f t="shared" si="11"/>
        <v>79022</v>
      </c>
    </row>
    <row r="198" spans="1:21" x14ac:dyDescent="0.25">
      <c r="A198" s="24" t="s">
        <v>265</v>
      </c>
      <c r="B198" s="25" t="s">
        <v>44</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12"/>
        <v>0</v>
      </c>
      <c r="S198" s="1">
        <f t="shared" ref="S198:S261" si="13">SUM(C198,E198,G198,I198,K198,M198,O198)</f>
        <v>0</v>
      </c>
      <c r="T198" s="1">
        <f t="shared" ref="T198:T261" si="14">SUM(D198,F198,H198,J198,L198,N198,P198)</f>
        <v>0</v>
      </c>
      <c r="U198" s="1">
        <f t="shared" ref="U198:U261" si="15">SUM(S198:T198)</f>
        <v>0</v>
      </c>
    </row>
    <row r="199" spans="1:21" x14ac:dyDescent="0.25">
      <c r="A199" s="24" t="s">
        <v>266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12"/>
        <v>0</v>
      </c>
      <c r="S199" s="1">
        <f t="shared" si="13"/>
        <v>0</v>
      </c>
      <c r="T199" s="1">
        <f t="shared" si="14"/>
        <v>0</v>
      </c>
      <c r="U199" s="1">
        <f t="shared" si="15"/>
        <v>0</v>
      </c>
    </row>
    <row r="200" spans="1:21" x14ac:dyDescent="0.25">
      <c r="A200" s="60" t="s">
        <v>536</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12"/>
        <v>0</v>
      </c>
      <c r="S200" s="1">
        <f t="shared" si="13"/>
        <v>0</v>
      </c>
      <c r="T200" s="1">
        <f t="shared" si="14"/>
        <v>0</v>
      </c>
      <c r="U200" s="1">
        <f t="shared" si="15"/>
        <v>0</v>
      </c>
    </row>
    <row r="201" spans="1:21" x14ac:dyDescent="0.25">
      <c r="A201" s="24" t="s">
        <v>267</v>
      </c>
      <c r="B201" s="25" t="s">
        <v>45</v>
      </c>
      <c r="C201" s="81">
        <v>0</v>
      </c>
      <c r="D201" s="81">
        <v>0</v>
      </c>
      <c r="E201" s="77">
        <v>0</v>
      </c>
      <c r="F201" s="77">
        <v>0</v>
      </c>
      <c r="G201" s="77">
        <v>0</v>
      </c>
      <c r="H201" s="77">
        <v>0</v>
      </c>
      <c r="I201" s="77">
        <v>0</v>
      </c>
      <c r="J201" s="77">
        <v>0</v>
      </c>
      <c r="K201" s="77">
        <v>0</v>
      </c>
      <c r="L201" s="77">
        <v>0</v>
      </c>
      <c r="M201" s="77">
        <v>0</v>
      </c>
      <c r="N201" s="77">
        <v>0</v>
      </c>
      <c r="O201" s="77">
        <v>0</v>
      </c>
      <c r="P201" s="82">
        <v>0</v>
      </c>
      <c r="Q201" s="83">
        <f t="shared" si="12"/>
        <v>0</v>
      </c>
      <c r="S201" s="1">
        <f t="shared" si="13"/>
        <v>0</v>
      </c>
      <c r="T201" s="1">
        <f t="shared" si="14"/>
        <v>0</v>
      </c>
      <c r="U201" s="1">
        <f t="shared" si="15"/>
        <v>0</v>
      </c>
    </row>
    <row r="202" spans="1:21" x14ac:dyDescent="0.25">
      <c r="A202" s="24" t="s">
        <v>268</v>
      </c>
      <c r="B202" s="25" t="s">
        <v>45</v>
      </c>
      <c r="C202" s="81">
        <v>0</v>
      </c>
      <c r="D202" s="81">
        <v>0</v>
      </c>
      <c r="E202" s="77">
        <v>83079</v>
      </c>
      <c r="F202" s="77">
        <v>0</v>
      </c>
      <c r="G202" s="77">
        <v>0</v>
      </c>
      <c r="H202" s="77">
        <v>0</v>
      </c>
      <c r="I202" s="77">
        <v>0</v>
      </c>
      <c r="J202" s="77">
        <v>0</v>
      </c>
      <c r="K202" s="77">
        <v>0</v>
      </c>
      <c r="L202" s="77">
        <v>0</v>
      </c>
      <c r="M202" s="77">
        <v>0</v>
      </c>
      <c r="N202" s="77">
        <v>0</v>
      </c>
      <c r="O202" s="77">
        <v>42758</v>
      </c>
      <c r="P202" s="82">
        <v>150867</v>
      </c>
      <c r="Q202" s="83">
        <f t="shared" si="12"/>
        <v>276704</v>
      </c>
      <c r="S202" s="1">
        <f t="shared" si="13"/>
        <v>125837</v>
      </c>
      <c r="T202" s="1">
        <f t="shared" si="14"/>
        <v>150867</v>
      </c>
      <c r="U202" s="1">
        <f t="shared" si="15"/>
        <v>276704</v>
      </c>
    </row>
    <row r="203" spans="1:21" x14ac:dyDescent="0.25">
      <c r="A203" s="24" t="s">
        <v>269</v>
      </c>
      <c r="B203" s="25" t="s">
        <v>46</v>
      </c>
      <c r="C203" s="81">
        <v>0</v>
      </c>
      <c r="D203" s="81">
        <v>6775</v>
      </c>
      <c r="E203" s="77">
        <v>0</v>
      </c>
      <c r="F203" s="77">
        <v>0</v>
      </c>
      <c r="G203" s="77">
        <v>0</v>
      </c>
      <c r="H203" s="77">
        <v>0</v>
      </c>
      <c r="I203" s="77">
        <v>0</v>
      </c>
      <c r="J203" s="77">
        <v>0</v>
      </c>
      <c r="K203" s="77">
        <v>0</v>
      </c>
      <c r="L203" s="77">
        <v>0</v>
      </c>
      <c r="M203" s="77">
        <v>0</v>
      </c>
      <c r="N203" s="77">
        <v>81455</v>
      </c>
      <c r="O203" s="77">
        <v>0</v>
      </c>
      <c r="P203" s="82">
        <v>0</v>
      </c>
      <c r="Q203" s="83">
        <f t="shared" si="12"/>
        <v>88230</v>
      </c>
      <c r="S203" s="1">
        <f t="shared" si="13"/>
        <v>0</v>
      </c>
      <c r="T203" s="1">
        <f t="shared" si="14"/>
        <v>88230</v>
      </c>
      <c r="U203" s="1">
        <f t="shared" si="15"/>
        <v>88230</v>
      </c>
    </row>
    <row r="204" spans="1:21" x14ac:dyDescent="0.25">
      <c r="A204" s="24" t="s">
        <v>470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83">
        <f t="shared" si="12"/>
        <v>0</v>
      </c>
      <c r="S204" s="1">
        <f t="shared" si="13"/>
        <v>0</v>
      </c>
      <c r="T204" s="1">
        <f t="shared" si="14"/>
        <v>0</v>
      </c>
      <c r="U204" s="1">
        <f t="shared" si="15"/>
        <v>0</v>
      </c>
    </row>
    <row r="205" spans="1:21" x14ac:dyDescent="0.25">
      <c r="A205" s="24" t="s">
        <v>270</v>
      </c>
      <c r="B205" s="25" t="s">
        <v>46</v>
      </c>
      <c r="C205" s="81">
        <v>0</v>
      </c>
      <c r="D205" s="81">
        <v>0</v>
      </c>
      <c r="E205" s="77">
        <v>0</v>
      </c>
      <c r="F205" s="77">
        <v>0</v>
      </c>
      <c r="G205" s="77">
        <v>0</v>
      </c>
      <c r="H205" s="77">
        <v>0</v>
      </c>
      <c r="I205" s="77">
        <v>0</v>
      </c>
      <c r="J205" s="77">
        <v>0</v>
      </c>
      <c r="K205" s="77">
        <v>0</v>
      </c>
      <c r="L205" s="77">
        <v>0</v>
      </c>
      <c r="M205" s="77">
        <v>253949</v>
      </c>
      <c r="N205" s="77">
        <v>0</v>
      </c>
      <c r="O205" s="77">
        <v>0</v>
      </c>
      <c r="P205" s="82">
        <v>0</v>
      </c>
      <c r="Q205" s="83">
        <f t="shared" si="12"/>
        <v>253949</v>
      </c>
      <c r="S205" s="1">
        <f t="shared" si="13"/>
        <v>253949</v>
      </c>
      <c r="T205" s="1">
        <f t="shared" si="14"/>
        <v>0</v>
      </c>
      <c r="U205" s="1">
        <f t="shared" si="15"/>
        <v>253949</v>
      </c>
    </row>
    <row r="206" spans="1:21" x14ac:dyDescent="0.25">
      <c r="A206" s="24" t="s">
        <v>271</v>
      </c>
      <c r="B206" s="25" t="s">
        <v>46</v>
      </c>
      <c r="C206" s="81">
        <v>0</v>
      </c>
      <c r="D206" s="81">
        <v>0</v>
      </c>
      <c r="E206" s="77">
        <v>0</v>
      </c>
      <c r="F206" s="77">
        <v>0</v>
      </c>
      <c r="G206" s="77">
        <v>0</v>
      </c>
      <c r="H206" s="77">
        <v>0</v>
      </c>
      <c r="I206" s="77">
        <v>0</v>
      </c>
      <c r="J206" s="77">
        <v>0</v>
      </c>
      <c r="K206" s="77">
        <v>0</v>
      </c>
      <c r="L206" s="77">
        <v>0</v>
      </c>
      <c r="M206" s="77">
        <v>0</v>
      </c>
      <c r="N206" s="77">
        <v>0</v>
      </c>
      <c r="O206" s="77">
        <v>0</v>
      </c>
      <c r="P206" s="82">
        <v>0</v>
      </c>
      <c r="Q206" s="83">
        <f t="shared" si="12"/>
        <v>0</v>
      </c>
      <c r="S206" s="1">
        <f t="shared" si="13"/>
        <v>0</v>
      </c>
      <c r="T206" s="1">
        <f t="shared" si="14"/>
        <v>0</v>
      </c>
      <c r="U206" s="1">
        <f t="shared" si="15"/>
        <v>0</v>
      </c>
    </row>
    <row r="207" spans="1:21" x14ac:dyDescent="0.25">
      <c r="A207" s="24" t="s">
        <v>272</v>
      </c>
      <c r="B207" s="25" t="s">
        <v>46</v>
      </c>
      <c r="C207" s="81">
        <v>0</v>
      </c>
      <c r="D207" s="81">
        <v>0</v>
      </c>
      <c r="E207" s="77">
        <v>0</v>
      </c>
      <c r="F207" s="77">
        <v>0</v>
      </c>
      <c r="G207" s="77">
        <v>0</v>
      </c>
      <c r="H207" s="77">
        <v>0</v>
      </c>
      <c r="I207" s="77">
        <v>0</v>
      </c>
      <c r="J207" s="77">
        <v>0</v>
      </c>
      <c r="K207" s="77">
        <v>0</v>
      </c>
      <c r="L207" s="77">
        <v>0</v>
      </c>
      <c r="M207" s="77">
        <v>0</v>
      </c>
      <c r="N207" s="77">
        <v>0</v>
      </c>
      <c r="O207" s="77">
        <v>0</v>
      </c>
      <c r="P207" s="82">
        <v>0</v>
      </c>
      <c r="Q207" s="83">
        <f t="shared" si="12"/>
        <v>0</v>
      </c>
      <c r="S207" s="1">
        <f t="shared" si="13"/>
        <v>0</v>
      </c>
      <c r="T207" s="1">
        <f t="shared" si="14"/>
        <v>0</v>
      </c>
      <c r="U207" s="1">
        <f t="shared" si="15"/>
        <v>0</v>
      </c>
    </row>
    <row r="208" spans="1:21" x14ac:dyDescent="0.25">
      <c r="A208" s="24" t="s">
        <v>505</v>
      </c>
      <c r="B208" s="25" t="s">
        <v>46</v>
      </c>
      <c r="C208" s="81">
        <v>3741</v>
      </c>
      <c r="D208" s="81">
        <v>0</v>
      </c>
      <c r="E208" s="77">
        <v>0</v>
      </c>
      <c r="F208" s="77">
        <v>0</v>
      </c>
      <c r="G208" s="77">
        <v>31032</v>
      </c>
      <c r="H208" s="77">
        <v>0</v>
      </c>
      <c r="I208" s="77">
        <v>0</v>
      </c>
      <c r="J208" s="77">
        <v>0</v>
      </c>
      <c r="K208" s="77">
        <v>0</v>
      </c>
      <c r="L208" s="77">
        <v>0</v>
      </c>
      <c r="M208" s="77">
        <v>5209</v>
      </c>
      <c r="N208" s="77">
        <v>0</v>
      </c>
      <c r="O208" s="77">
        <v>8533</v>
      </c>
      <c r="P208" s="82">
        <v>0</v>
      </c>
      <c r="Q208" s="83">
        <f t="shared" si="12"/>
        <v>48515</v>
      </c>
      <c r="S208" s="1">
        <f t="shared" si="13"/>
        <v>48515</v>
      </c>
      <c r="T208" s="1">
        <f t="shared" si="14"/>
        <v>0</v>
      </c>
      <c r="U208" s="1">
        <f t="shared" si="15"/>
        <v>48515</v>
      </c>
    </row>
    <row r="209" spans="1:21" x14ac:dyDescent="0.25">
      <c r="A209" s="24" t="s">
        <v>503</v>
      </c>
      <c r="B209" s="25" t="s">
        <v>46</v>
      </c>
      <c r="C209" s="81">
        <v>922812</v>
      </c>
      <c r="D209" s="81">
        <v>0</v>
      </c>
      <c r="E209" s="77">
        <v>0</v>
      </c>
      <c r="F209" s="77">
        <v>0</v>
      </c>
      <c r="G209" s="77">
        <v>0</v>
      </c>
      <c r="H209" s="77">
        <v>5946135</v>
      </c>
      <c r="I209" s="77">
        <v>0</v>
      </c>
      <c r="J209" s="77">
        <v>0</v>
      </c>
      <c r="K209" s="77">
        <v>0</v>
      </c>
      <c r="L209" s="77">
        <v>0</v>
      </c>
      <c r="M209" s="77">
        <v>3188507</v>
      </c>
      <c r="N209" s="77">
        <v>0</v>
      </c>
      <c r="O209" s="77">
        <v>0</v>
      </c>
      <c r="P209" s="82">
        <v>0</v>
      </c>
      <c r="Q209" s="83">
        <f t="shared" si="12"/>
        <v>10057454</v>
      </c>
      <c r="S209" s="1">
        <f t="shared" si="13"/>
        <v>4111319</v>
      </c>
      <c r="T209" s="1">
        <f t="shared" si="14"/>
        <v>5946135</v>
      </c>
      <c r="U209" s="1">
        <f t="shared" si="15"/>
        <v>10057454</v>
      </c>
    </row>
    <row r="210" spans="1:21" x14ac:dyDescent="0.25">
      <c r="A210" s="24" t="s">
        <v>273</v>
      </c>
      <c r="B210" s="25" t="s">
        <v>46</v>
      </c>
      <c r="C210" s="81">
        <v>0</v>
      </c>
      <c r="D210" s="81">
        <v>0</v>
      </c>
      <c r="E210" s="77">
        <v>0</v>
      </c>
      <c r="F210" s="77">
        <v>0</v>
      </c>
      <c r="G210" s="77">
        <v>0</v>
      </c>
      <c r="H210" s="77">
        <v>0</v>
      </c>
      <c r="I210" s="77">
        <v>0</v>
      </c>
      <c r="J210" s="77">
        <v>0</v>
      </c>
      <c r="K210" s="77">
        <v>0</v>
      </c>
      <c r="L210" s="77">
        <v>0</v>
      </c>
      <c r="M210" s="77">
        <v>0</v>
      </c>
      <c r="N210" s="77">
        <v>0</v>
      </c>
      <c r="O210" s="77">
        <v>0</v>
      </c>
      <c r="P210" s="82">
        <v>0</v>
      </c>
      <c r="Q210" s="83">
        <f t="shared" si="12"/>
        <v>0</v>
      </c>
      <c r="S210" s="1">
        <f t="shared" si="13"/>
        <v>0</v>
      </c>
      <c r="T210" s="1">
        <f t="shared" si="14"/>
        <v>0</v>
      </c>
      <c r="U210" s="1">
        <f t="shared" si="15"/>
        <v>0</v>
      </c>
    </row>
    <row r="211" spans="1:21" x14ac:dyDescent="0.25">
      <c r="A211" s="24" t="s">
        <v>274</v>
      </c>
      <c r="B211" s="25" t="s">
        <v>46</v>
      </c>
      <c r="C211" s="81">
        <v>0</v>
      </c>
      <c r="D211" s="81">
        <v>9166</v>
      </c>
      <c r="E211" s="77">
        <v>0</v>
      </c>
      <c r="F211" s="77">
        <v>123418</v>
      </c>
      <c r="G211" s="77">
        <v>0</v>
      </c>
      <c r="H211" s="77">
        <v>0</v>
      </c>
      <c r="I211" s="77">
        <v>0</v>
      </c>
      <c r="J211" s="77">
        <v>0</v>
      </c>
      <c r="K211" s="77">
        <v>0</v>
      </c>
      <c r="L211" s="77">
        <v>0</v>
      </c>
      <c r="M211" s="77">
        <v>0</v>
      </c>
      <c r="N211" s="77">
        <v>8910</v>
      </c>
      <c r="O211" s="77">
        <v>0</v>
      </c>
      <c r="P211" s="82">
        <v>0</v>
      </c>
      <c r="Q211" s="83">
        <f t="shared" si="12"/>
        <v>141494</v>
      </c>
      <c r="S211" s="1">
        <f t="shared" si="13"/>
        <v>0</v>
      </c>
      <c r="T211" s="1">
        <f t="shared" si="14"/>
        <v>141494</v>
      </c>
      <c r="U211" s="1">
        <f t="shared" si="15"/>
        <v>141494</v>
      </c>
    </row>
    <row r="212" spans="1:21" x14ac:dyDescent="0.25">
      <c r="A212" s="24" t="s">
        <v>275</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83">
        <f t="shared" si="12"/>
        <v>0</v>
      </c>
      <c r="S212" s="1">
        <f t="shared" si="13"/>
        <v>0</v>
      </c>
      <c r="T212" s="1">
        <f t="shared" si="14"/>
        <v>0</v>
      </c>
      <c r="U212" s="1">
        <f t="shared" si="15"/>
        <v>0</v>
      </c>
    </row>
    <row r="213" spans="1:21" x14ac:dyDescent="0.25">
      <c r="A213" s="24" t="s">
        <v>276</v>
      </c>
      <c r="B213" s="25" t="s">
        <v>46</v>
      </c>
      <c r="C213" s="81">
        <v>34629</v>
      </c>
      <c r="D213" s="81">
        <v>0</v>
      </c>
      <c r="E213" s="77">
        <v>0</v>
      </c>
      <c r="F213" s="77">
        <v>0</v>
      </c>
      <c r="G213" s="77">
        <v>0</v>
      </c>
      <c r="H213" s="77">
        <v>0</v>
      </c>
      <c r="I213" s="77">
        <v>0</v>
      </c>
      <c r="J213" s="77">
        <v>0</v>
      </c>
      <c r="K213" s="77">
        <v>0</v>
      </c>
      <c r="L213" s="77">
        <v>0</v>
      </c>
      <c r="M213" s="77">
        <v>180000</v>
      </c>
      <c r="N213" s="77">
        <v>0</v>
      </c>
      <c r="O213" s="77">
        <v>0</v>
      </c>
      <c r="P213" s="82">
        <v>0</v>
      </c>
      <c r="Q213" s="83">
        <f t="shared" si="12"/>
        <v>214629</v>
      </c>
      <c r="S213" s="1">
        <f t="shared" si="13"/>
        <v>214629</v>
      </c>
      <c r="T213" s="1">
        <f t="shared" si="14"/>
        <v>0</v>
      </c>
      <c r="U213" s="1">
        <f t="shared" si="15"/>
        <v>214629</v>
      </c>
    </row>
    <row r="214" spans="1:21" x14ac:dyDescent="0.25">
      <c r="A214" s="24" t="s">
        <v>277</v>
      </c>
      <c r="B214" s="25" t="s">
        <v>46</v>
      </c>
      <c r="C214" s="81">
        <v>0</v>
      </c>
      <c r="D214" s="81">
        <v>0</v>
      </c>
      <c r="E214" s="77">
        <v>0</v>
      </c>
      <c r="F214" s="77">
        <v>0</v>
      </c>
      <c r="G214" s="77">
        <v>0</v>
      </c>
      <c r="H214" s="77">
        <v>0</v>
      </c>
      <c r="I214" s="77">
        <v>0</v>
      </c>
      <c r="J214" s="77">
        <v>0</v>
      </c>
      <c r="K214" s="77">
        <v>0</v>
      </c>
      <c r="L214" s="77">
        <v>0</v>
      </c>
      <c r="M214" s="77">
        <v>0</v>
      </c>
      <c r="N214" s="77">
        <v>0</v>
      </c>
      <c r="O214" s="77">
        <v>0</v>
      </c>
      <c r="P214" s="82">
        <v>0</v>
      </c>
      <c r="Q214" s="83">
        <f t="shared" si="12"/>
        <v>0</v>
      </c>
      <c r="S214" s="1">
        <f t="shared" si="13"/>
        <v>0</v>
      </c>
      <c r="T214" s="1">
        <f t="shared" si="14"/>
        <v>0</v>
      </c>
      <c r="U214" s="1">
        <f t="shared" si="15"/>
        <v>0</v>
      </c>
    </row>
    <row r="215" spans="1:21" x14ac:dyDescent="0.25">
      <c r="A215" s="24" t="s">
        <v>278</v>
      </c>
      <c r="B215" s="25" t="s">
        <v>46</v>
      </c>
      <c r="C215" s="81">
        <v>366903</v>
      </c>
      <c r="D215" s="81">
        <v>67670</v>
      </c>
      <c r="E215" s="77">
        <v>0</v>
      </c>
      <c r="F215" s="77">
        <v>0</v>
      </c>
      <c r="G215" s="77">
        <v>78040</v>
      </c>
      <c r="H215" s="77">
        <v>17808</v>
      </c>
      <c r="I215" s="77">
        <v>0</v>
      </c>
      <c r="J215" s="77">
        <v>0</v>
      </c>
      <c r="K215" s="77">
        <v>0</v>
      </c>
      <c r="L215" s="77">
        <v>0</v>
      </c>
      <c r="M215" s="77">
        <v>1535839</v>
      </c>
      <c r="N215" s="77">
        <v>0</v>
      </c>
      <c r="O215" s="77">
        <v>0</v>
      </c>
      <c r="P215" s="82">
        <v>0</v>
      </c>
      <c r="Q215" s="83">
        <f t="shared" si="12"/>
        <v>2066260</v>
      </c>
      <c r="S215" s="1">
        <f t="shared" si="13"/>
        <v>1980782</v>
      </c>
      <c r="T215" s="1">
        <f t="shared" si="14"/>
        <v>85478</v>
      </c>
      <c r="U215" s="1">
        <f t="shared" si="15"/>
        <v>2066260</v>
      </c>
    </row>
    <row r="216" spans="1:21" x14ac:dyDescent="0.25">
      <c r="A216" s="24" t="s">
        <v>279</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12"/>
        <v>0</v>
      </c>
      <c r="S216" s="1">
        <f t="shared" si="13"/>
        <v>0</v>
      </c>
      <c r="T216" s="1">
        <f t="shared" si="14"/>
        <v>0</v>
      </c>
      <c r="U216" s="1">
        <f t="shared" si="15"/>
        <v>0</v>
      </c>
    </row>
    <row r="217" spans="1:21" x14ac:dyDescent="0.25">
      <c r="A217" s="24" t="s">
        <v>280</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12"/>
        <v>0</v>
      </c>
      <c r="S217" s="1">
        <f t="shared" si="13"/>
        <v>0</v>
      </c>
      <c r="T217" s="1">
        <f t="shared" si="14"/>
        <v>0</v>
      </c>
      <c r="U217" s="1">
        <f t="shared" si="15"/>
        <v>0</v>
      </c>
    </row>
    <row r="218" spans="1:21" x14ac:dyDescent="0.25">
      <c r="A218" s="24" t="s">
        <v>281</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83">
        <f t="shared" si="12"/>
        <v>0</v>
      </c>
      <c r="S218" s="1">
        <f t="shared" si="13"/>
        <v>0</v>
      </c>
      <c r="T218" s="1">
        <f t="shared" si="14"/>
        <v>0</v>
      </c>
      <c r="U218" s="1">
        <f t="shared" si="15"/>
        <v>0</v>
      </c>
    </row>
    <row r="219" spans="1:21" x14ac:dyDescent="0.25">
      <c r="A219" s="24" t="s">
        <v>471</v>
      </c>
      <c r="B219" s="25" t="s">
        <v>46</v>
      </c>
      <c r="C219" s="81">
        <v>0</v>
      </c>
      <c r="D219" s="81">
        <v>0</v>
      </c>
      <c r="E219" s="77">
        <v>0</v>
      </c>
      <c r="F219" s="77">
        <v>0</v>
      </c>
      <c r="G219" s="77">
        <v>0</v>
      </c>
      <c r="H219" s="77">
        <v>0</v>
      </c>
      <c r="I219" s="77">
        <v>0</v>
      </c>
      <c r="J219" s="77">
        <v>0</v>
      </c>
      <c r="K219" s="77">
        <v>0</v>
      </c>
      <c r="L219" s="77">
        <v>0</v>
      </c>
      <c r="M219" s="77">
        <v>0</v>
      </c>
      <c r="N219" s="77">
        <v>0</v>
      </c>
      <c r="O219" s="77">
        <v>0</v>
      </c>
      <c r="P219" s="82">
        <v>20848624</v>
      </c>
      <c r="Q219" s="83">
        <f t="shared" si="12"/>
        <v>20848624</v>
      </c>
      <c r="S219" s="1">
        <f t="shared" si="13"/>
        <v>0</v>
      </c>
      <c r="T219" s="1">
        <f t="shared" si="14"/>
        <v>20848624</v>
      </c>
      <c r="U219" s="1">
        <f t="shared" si="15"/>
        <v>20848624</v>
      </c>
    </row>
    <row r="220" spans="1:21" x14ac:dyDescent="0.25">
      <c r="A220" s="24" t="s">
        <v>282</v>
      </c>
      <c r="B220" s="25" t="s">
        <v>46</v>
      </c>
      <c r="C220" s="81">
        <v>0</v>
      </c>
      <c r="D220" s="81">
        <v>0</v>
      </c>
      <c r="E220" s="77">
        <v>1208727</v>
      </c>
      <c r="F220" s="77">
        <v>189555</v>
      </c>
      <c r="G220" s="77">
        <v>1101974</v>
      </c>
      <c r="H220" s="77">
        <v>9276013</v>
      </c>
      <c r="I220" s="77">
        <v>0</v>
      </c>
      <c r="J220" s="77">
        <v>0</v>
      </c>
      <c r="K220" s="77">
        <v>0</v>
      </c>
      <c r="L220" s="77">
        <v>0</v>
      </c>
      <c r="M220" s="77">
        <v>0</v>
      </c>
      <c r="N220" s="77">
        <v>0</v>
      </c>
      <c r="O220" s="77">
        <v>0</v>
      </c>
      <c r="P220" s="82">
        <v>0</v>
      </c>
      <c r="Q220" s="83">
        <f t="shared" si="12"/>
        <v>11776269</v>
      </c>
      <c r="S220" s="1">
        <f t="shared" si="13"/>
        <v>2310701</v>
      </c>
      <c r="T220" s="1">
        <f t="shared" si="14"/>
        <v>9465568</v>
      </c>
      <c r="U220" s="1">
        <f t="shared" si="15"/>
        <v>11776269</v>
      </c>
    </row>
    <row r="221" spans="1:21" x14ac:dyDescent="0.25">
      <c r="A221" s="24" t="s">
        <v>504</v>
      </c>
      <c r="B221" s="25" t="s">
        <v>46</v>
      </c>
      <c r="C221" s="81">
        <v>4518</v>
      </c>
      <c r="D221" s="81">
        <v>96525</v>
      </c>
      <c r="E221" s="77">
        <v>0</v>
      </c>
      <c r="F221" s="77">
        <v>0</v>
      </c>
      <c r="G221" s="77">
        <v>0</v>
      </c>
      <c r="H221" s="77">
        <v>0</v>
      </c>
      <c r="I221" s="77">
        <v>0</v>
      </c>
      <c r="J221" s="77">
        <v>0</v>
      </c>
      <c r="K221" s="77">
        <v>0</v>
      </c>
      <c r="L221" s="77">
        <v>0</v>
      </c>
      <c r="M221" s="77">
        <v>31920</v>
      </c>
      <c r="N221" s="77">
        <v>233512</v>
      </c>
      <c r="O221" s="77">
        <v>2418</v>
      </c>
      <c r="P221" s="82">
        <v>17514</v>
      </c>
      <c r="Q221" s="83">
        <f t="shared" si="12"/>
        <v>386407</v>
      </c>
      <c r="S221" s="1">
        <f t="shared" si="13"/>
        <v>38856</v>
      </c>
      <c r="T221" s="1">
        <f t="shared" si="14"/>
        <v>347551</v>
      </c>
      <c r="U221" s="1">
        <f t="shared" si="15"/>
        <v>386407</v>
      </c>
    </row>
    <row r="222" spans="1:21" x14ac:dyDescent="0.25">
      <c r="A222" s="24" t="s">
        <v>283</v>
      </c>
      <c r="B222" s="25" t="s">
        <v>46</v>
      </c>
      <c r="C222" s="81">
        <v>0</v>
      </c>
      <c r="D222" s="81">
        <v>0</v>
      </c>
      <c r="E222" s="77">
        <v>0</v>
      </c>
      <c r="F222" s="77">
        <v>20474</v>
      </c>
      <c r="G222" s="77">
        <v>0</v>
      </c>
      <c r="H222" s="77">
        <v>0</v>
      </c>
      <c r="I222" s="77">
        <v>0</v>
      </c>
      <c r="J222" s="77">
        <v>0</v>
      </c>
      <c r="K222" s="77">
        <v>0</v>
      </c>
      <c r="L222" s="77">
        <v>0</v>
      </c>
      <c r="M222" s="77">
        <v>21735</v>
      </c>
      <c r="N222" s="77">
        <v>0</v>
      </c>
      <c r="O222" s="77">
        <v>0</v>
      </c>
      <c r="P222" s="82">
        <v>0</v>
      </c>
      <c r="Q222" s="83">
        <f t="shared" si="12"/>
        <v>42209</v>
      </c>
      <c r="S222" s="1">
        <f t="shared" si="13"/>
        <v>21735</v>
      </c>
      <c r="T222" s="1">
        <f t="shared" si="14"/>
        <v>20474</v>
      </c>
      <c r="U222" s="1">
        <f t="shared" si="15"/>
        <v>42209</v>
      </c>
    </row>
    <row r="223" spans="1:21" x14ac:dyDescent="0.25">
      <c r="A223" s="24" t="s">
        <v>284</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12"/>
        <v>0</v>
      </c>
      <c r="S223" s="1">
        <f t="shared" si="13"/>
        <v>0</v>
      </c>
      <c r="T223" s="1">
        <f t="shared" si="14"/>
        <v>0</v>
      </c>
      <c r="U223" s="1">
        <f t="shared" si="15"/>
        <v>0</v>
      </c>
    </row>
    <row r="224" spans="1:21" x14ac:dyDescent="0.25">
      <c r="A224" s="24" t="s">
        <v>285</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12"/>
        <v>0</v>
      </c>
      <c r="S224" s="1">
        <f t="shared" si="13"/>
        <v>0</v>
      </c>
      <c r="T224" s="1">
        <f t="shared" si="14"/>
        <v>0</v>
      </c>
      <c r="U224" s="1">
        <f t="shared" si="15"/>
        <v>0</v>
      </c>
    </row>
    <row r="225" spans="1:21" x14ac:dyDescent="0.25">
      <c r="A225" s="24" t="s">
        <v>286</v>
      </c>
      <c r="B225" s="25" t="s">
        <v>46</v>
      </c>
      <c r="C225" s="81">
        <v>806</v>
      </c>
      <c r="D225" s="81">
        <v>0</v>
      </c>
      <c r="E225" s="77">
        <v>5457</v>
      </c>
      <c r="F225" s="77">
        <v>0</v>
      </c>
      <c r="G225" s="77">
        <v>0</v>
      </c>
      <c r="H225" s="77">
        <v>0</v>
      </c>
      <c r="I225" s="77">
        <v>0</v>
      </c>
      <c r="J225" s="77">
        <v>0</v>
      </c>
      <c r="K225" s="77">
        <v>0</v>
      </c>
      <c r="L225" s="77">
        <v>0</v>
      </c>
      <c r="M225" s="77">
        <v>2034</v>
      </c>
      <c r="N225" s="77">
        <v>0</v>
      </c>
      <c r="O225" s="77">
        <v>0</v>
      </c>
      <c r="P225" s="82">
        <v>0</v>
      </c>
      <c r="Q225" s="83">
        <f t="shared" si="12"/>
        <v>8297</v>
      </c>
      <c r="S225" s="1">
        <f t="shared" si="13"/>
        <v>8297</v>
      </c>
      <c r="T225" s="1">
        <f t="shared" si="14"/>
        <v>0</v>
      </c>
      <c r="U225" s="1">
        <f t="shared" si="15"/>
        <v>8297</v>
      </c>
    </row>
    <row r="226" spans="1:21" x14ac:dyDescent="0.25">
      <c r="A226" s="24" t="s">
        <v>287</v>
      </c>
      <c r="B226" s="25" t="s">
        <v>46</v>
      </c>
      <c r="C226" s="81">
        <v>2071</v>
      </c>
      <c r="D226" s="81">
        <v>10141</v>
      </c>
      <c r="E226" s="77">
        <v>0</v>
      </c>
      <c r="F226" s="77">
        <v>0</v>
      </c>
      <c r="G226" s="77">
        <v>918</v>
      </c>
      <c r="H226" s="77">
        <v>2317</v>
      </c>
      <c r="I226" s="77">
        <v>0</v>
      </c>
      <c r="J226" s="77">
        <v>0</v>
      </c>
      <c r="K226" s="77">
        <v>0</v>
      </c>
      <c r="L226" s="77">
        <v>0</v>
      </c>
      <c r="M226" s="77">
        <v>29899</v>
      </c>
      <c r="N226" s="77">
        <v>0</v>
      </c>
      <c r="O226" s="77">
        <v>4186</v>
      </c>
      <c r="P226" s="82">
        <v>11038</v>
      </c>
      <c r="Q226" s="83">
        <f t="shared" si="12"/>
        <v>60570</v>
      </c>
      <c r="S226" s="1">
        <f t="shared" si="13"/>
        <v>37074</v>
      </c>
      <c r="T226" s="1">
        <f t="shared" si="14"/>
        <v>23496</v>
      </c>
      <c r="U226" s="1">
        <f t="shared" si="15"/>
        <v>60570</v>
      </c>
    </row>
    <row r="227" spans="1:21" x14ac:dyDescent="0.25">
      <c r="A227" s="24" t="s">
        <v>288</v>
      </c>
      <c r="B227" s="25" t="s">
        <v>46</v>
      </c>
      <c r="C227" s="81">
        <v>30207</v>
      </c>
      <c r="D227" s="81">
        <v>0</v>
      </c>
      <c r="E227" s="77">
        <v>3164319</v>
      </c>
      <c r="F227" s="77">
        <v>0</v>
      </c>
      <c r="G227" s="77">
        <v>0</v>
      </c>
      <c r="H227" s="77">
        <v>0</v>
      </c>
      <c r="I227" s="77">
        <v>0</v>
      </c>
      <c r="J227" s="77">
        <v>0</v>
      </c>
      <c r="K227" s="77">
        <v>0</v>
      </c>
      <c r="L227" s="77">
        <v>0</v>
      </c>
      <c r="M227" s="77">
        <v>222639</v>
      </c>
      <c r="N227" s="77">
        <v>0</v>
      </c>
      <c r="O227" s="77">
        <v>2169</v>
      </c>
      <c r="P227" s="82">
        <v>0</v>
      </c>
      <c r="Q227" s="83">
        <f t="shared" si="12"/>
        <v>3419334</v>
      </c>
      <c r="S227" s="1">
        <f t="shared" si="13"/>
        <v>3419334</v>
      </c>
      <c r="T227" s="1">
        <f t="shared" si="14"/>
        <v>0</v>
      </c>
      <c r="U227" s="1">
        <f t="shared" si="15"/>
        <v>3419334</v>
      </c>
    </row>
    <row r="228" spans="1:21" x14ac:dyDescent="0.25">
      <c r="A228" s="24" t="s">
        <v>289</v>
      </c>
      <c r="B228" s="25" t="s">
        <v>46</v>
      </c>
      <c r="C228" s="81">
        <v>0</v>
      </c>
      <c r="D228" s="81">
        <v>0</v>
      </c>
      <c r="E228" s="77">
        <v>0</v>
      </c>
      <c r="F228" s="77">
        <v>0</v>
      </c>
      <c r="G228" s="77">
        <v>0</v>
      </c>
      <c r="H228" s="77">
        <v>0</v>
      </c>
      <c r="I228" s="77">
        <v>0</v>
      </c>
      <c r="J228" s="77">
        <v>0</v>
      </c>
      <c r="K228" s="77">
        <v>0</v>
      </c>
      <c r="L228" s="77">
        <v>0</v>
      </c>
      <c r="M228" s="77">
        <v>0</v>
      </c>
      <c r="N228" s="77">
        <v>0</v>
      </c>
      <c r="O228" s="77">
        <v>0</v>
      </c>
      <c r="P228" s="82">
        <v>0</v>
      </c>
      <c r="Q228" s="83">
        <f t="shared" si="12"/>
        <v>0</v>
      </c>
      <c r="S228" s="1">
        <f t="shared" si="13"/>
        <v>0</v>
      </c>
      <c r="T228" s="1">
        <f t="shared" si="14"/>
        <v>0</v>
      </c>
      <c r="U228" s="1">
        <f t="shared" si="15"/>
        <v>0</v>
      </c>
    </row>
    <row r="229" spans="1:21" x14ac:dyDescent="0.25">
      <c r="A229" s="24" t="s">
        <v>472</v>
      </c>
      <c r="B229" s="25" t="s">
        <v>46</v>
      </c>
      <c r="C229" s="81">
        <v>9437</v>
      </c>
      <c r="D229" s="81">
        <v>0</v>
      </c>
      <c r="E229" s="77">
        <v>0</v>
      </c>
      <c r="F229" s="77">
        <v>0</v>
      </c>
      <c r="G229" s="77">
        <v>0</v>
      </c>
      <c r="H229" s="77">
        <v>0</v>
      </c>
      <c r="I229" s="77">
        <v>0</v>
      </c>
      <c r="J229" s="77">
        <v>0</v>
      </c>
      <c r="K229" s="77">
        <v>0</v>
      </c>
      <c r="L229" s="77">
        <v>0</v>
      </c>
      <c r="M229" s="77">
        <v>20449</v>
      </c>
      <c r="N229" s="77">
        <v>0</v>
      </c>
      <c r="O229" s="77">
        <v>0</v>
      </c>
      <c r="P229" s="82">
        <v>0</v>
      </c>
      <c r="Q229" s="83">
        <f t="shared" si="12"/>
        <v>29886</v>
      </c>
      <c r="S229" s="1">
        <f t="shared" si="13"/>
        <v>29886</v>
      </c>
      <c r="T229" s="1">
        <f t="shared" si="14"/>
        <v>0</v>
      </c>
      <c r="U229" s="1">
        <f t="shared" si="15"/>
        <v>29886</v>
      </c>
    </row>
    <row r="230" spans="1:21" x14ac:dyDescent="0.25">
      <c r="A230" s="24" t="s">
        <v>290</v>
      </c>
      <c r="B230" s="25" t="s">
        <v>46</v>
      </c>
      <c r="C230" s="81">
        <v>14219</v>
      </c>
      <c r="D230" s="81">
        <v>0</v>
      </c>
      <c r="E230" s="77">
        <v>38392</v>
      </c>
      <c r="F230" s="77">
        <v>0</v>
      </c>
      <c r="G230" s="77">
        <v>0</v>
      </c>
      <c r="H230" s="77">
        <v>0</v>
      </c>
      <c r="I230" s="77">
        <v>0</v>
      </c>
      <c r="J230" s="77">
        <v>0</v>
      </c>
      <c r="K230" s="77">
        <v>12811</v>
      </c>
      <c r="L230" s="77">
        <v>0</v>
      </c>
      <c r="M230" s="77">
        <v>17232</v>
      </c>
      <c r="N230" s="77">
        <v>0</v>
      </c>
      <c r="O230" s="77">
        <v>164265</v>
      </c>
      <c r="P230" s="82">
        <v>0</v>
      </c>
      <c r="Q230" s="83">
        <f t="shared" si="12"/>
        <v>246919</v>
      </c>
      <c r="S230" s="1">
        <f t="shared" si="13"/>
        <v>246919</v>
      </c>
      <c r="T230" s="1">
        <f t="shared" si="14"/>
        <v>0</v>
      </c>
      <c r="U230" s="1">
        <f t="shared" si="15"/>
        <v>246919</v>
      </c>
    </row>
    <row r="231" spans="1:21" x14ac:dyDescent="0.25">
      <c r="A231" s="24" t="s">
        <v>291</v>
      </c>
      <c r="B231" s="25" t="s">
        <v>46</v>
      </c>
      <c r="C231" s="81">
        <v>0</v>
      </c>
      <c r="D231" s="81">
        <v>0</v>
      </c>
      <c r="E231" s="77">
        <v>0</v>
      </c>
      <c r="F231" s="77">
        <v>0</v>
      </c>
      <c r="G231" s="77">
        <v>0</v>
      </c>
      <c r="H231" s="77">
        <v>0</v>
      </c>
      <c r="I231" s="77">
        <v>0</v>
      </c>
      <c r="J231" s="77">
        <v>0</v>
      </c>
      <c r="K231" s="77">
        <v>0</v>
      </c>
      <c r="L231" s="77">
        <v>0</v>
      </c>
      <c r="M231" s="77">
        <v>44564</v>
      </c>
      <c r="N231" s="77">
        <v>0</v>
      </c>
      <c r="O231" s="77">
        <v>0</v>
      </c>
      <c r="P231" s="82">
        <v>0</v>
      </c>
      <c r="Q231" s="83">
        <f t="shared" si="12"/>
        <v>44564</v>
      </c>
      <c r="S231" s="1">
        <f t="shared" si="13"/>
        <v>44564</v>
      </c>
      <c r="T231" s="1">
        <f t="shared" si="14"/>
        <v>0</v>
      </c>
      <c r="U231" s="1">
        <f t="shared" si="15"/>
        <v>44564</v>
      </c>
    </row>
    <row r="232" spans="1:21" x14ac:dyDescent="0.25">
      <c r="A232" s="24" t="s">
        <v>292</v>
      </c>
      <c r="B232" s="25" t="s">
        <v>46</v>
      </c>
      <c r="C232" s="81">
        <v>156984</v>
      </c>
      <c r="D232" s="81">
        <v>0</v>
      </c>
      <c r="E232" s="77">
        <v>0</v>
      </c>
      <c r="F232" s="77">
        <v>0</v>
      </c>
      <c r="G232" s="77">
        <v>0</v>
      </c>
      <c r="H232" s="77">
        <v>0</v>
      </c>
      <c r="I232" s="77">
        <v>0</v>
      </c>
      <c r="J232" s="77">
        <v>0</v>
      </c>
      <c r="K232" s="77">
        <v>0</v>
      </c>
      <c r="L232" s="77">
        <v>0</v>
      </c>
      <c r="M232" s="77">
        <v>0</v>
      </c>
      <c r="N232" s="77">
        <v>338541</v>
      </c>
      <c r="O232" s="77">
        <v>0</v>
      </c>
      <c r="P232" s="82">
        <v>233889</v>
      </c>
      <c r="Q232" s="83">
        <f t="shared" si="12"/>
        <v>729414</v>
      </c>
      <c r="S232" s="1">
        <f t="shared" si="13"/>
        <v>156984</v>
      </c>
      <c r="T232" s="1">
        <f t="shared" si="14"/>
        <v>572430</v>
      </c>
      <c r="U232" s="1">
        <f t="shared" si="15"/>
        <v>729414</v>
      </c>
    </row>
    <row r="233" spans="1:21" x14ac:dyDescent="0.25">
      <c r="A233" s="24" t="s">
        <v>293</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12"/>
        <v>0</v>
      </c>
      <c r="S233" s="1">
        <f t="shared" si="13"/>
        <v>0</v>
      </c>
      <c r="T233" s="1">
        <f t="shared" si="14"/>
        <v>0</v>
      </c>
      <c r="U233" s="1">
        <f t="shared" si="15"/>
        <v>0</v>
      </c>
    </row>
    <row r="234" spans="1:21" x14ac:dyDescent="0.25">
      <c r="A234" s="24" t="s">
        <v>294</v>
      </c>
      <c r="B234" s="25" t="s">
        <v>46</v>
      </c>
      <c r="C234" s="81">
        <v>0</v>
      </c>
      <c r="D234" s="81">
        <v>37856</v>
      </c>
      <c r="E234" s="77">
        <v>0</v>
      </c>
      <c r="F234" s="77">
        <v>0</v>
      </c>
      <c r="G234" s="77">
        <v>0</v>
      </c>
      <c r="H234" s="77">
        <v>0</v>
      </c>
      <c r="I234" s="77">
        <v>0</v>
      </c>
      <c r="J234" s="77">
        <v>0</v>
      </c>
      <c r="K234" s="77">
        <v>0</v>
      </c>
      <c r="L234" s="77">
        <v>0</v>
      </c>
      <c r="M234" s="77">
        <v>0</v>
      </c>
      <c r="N234" s="77">
        <v>0</v>
      </c>
      <c r="O234" s="77">
        <v>0</v>
      </c>
      <c r="P234" s="82">
        <v>25480</v>
      </c>
      <c r="Q234" s="83">
        <f t="shared" si="12"/>
        <v>63336</v>
      </c>
      <c r="S234" s="1">
        <f t="shared" si="13"/>
        <v>0</v>
      </c>
      <c r="T234" s="1">
        <f t="shared" si="14"/>
        <v>63336</v>
      </c>
      <c r="U234" s="1">
        <f t="shared" si="15"/>
        <v>63336</v>
      </c>
    </row>
    <row r="235" spans="1:21" x14ac:dyDescent="0.25">
      <c r="A235" s="24" t="s">
        <v>295</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12"/>
        <v>0</v>
      </c>
      <c r="S235" s="1">
        <f t="shared" si="13"/>
        <v>0</v>
      </c>
      <c r="T235" s="1">
        <f t="shared" si="14"/>
        <v>0</v>
      </c>
      <c r="U235" s="1">
        <f t="shared" si="15"/>
        <v>0</v>
      </c>
    </row>
    <row r="236" spans="1:21" x14ac:dyDescent="0.25">
      <c r="A236" s="24" t="s">
        <v>296</v>
      </c>
      <c r="B236" s="25" t="s">
        <v>46</v>
      </c>
      <c r="C236" s="81">
        <v>88873</v>
      </c>
      <c r="D236" s="81">
        <v>0</v>
      </c>
      <c r="E236" s="77">
        <v>0</v>
      </c>
      <c r="F236" s="77">
        <v>0</v>
      </c>
      <c r="G236" s="77">
        <v>0</v>
      </c>
      <c r="H236" s="77">
        <v>0</v>
      </c>
      <c r="I236" s="77">
        <v>0</v>
      </c>
      <c r="J236" s="77">
        <v>0</v>
      </c>
      <c r="K236" s="77">
        <v>0</v>
      </c>
      <c r="L236" s="77">
        <v>0</v>
      </c>
      <c r="M236" s="77">
        <v>422100</v>
      </c>
      <c r="N236" s="77">
        <v>0</v>
      </c>
      <c r="O236" s="77">
        <v>185142</v>
      </c>
      <c r="P236" s="82">
        <v>0</v>
      </c>
      <c r="Q236" s="83">
        <f t="shared" si="12"/>
        <v>696115</v>
      </c>
      <c r="S236" s="1">
        <f t="shared" si="13"/>
        <v>696115</v>
      </c>
      <c r="T236" s="1">
        <f t="shared" si="14"/>
        <v>0</v>
      </c>
      <c r="U236" s="1">
        <f t="shared" si="15"/>
        <v>696115</v>
      </c>
    </row>
    <row r="237" spans="1:21" x14ac:dyDescent="0.25">
      <c r="A237" s="24" t="s">
        <v>297</v>
      </c>
      <c r="B237" s="25" t="s">
        <v>47</v>
      </c>
      <c r="C237" s="81">
        <v>0</v>
      </c>
      <c r="D237" s="81">
        <v>36253</v>
      </c>
      <c r="E237" s="77">
        <v>0</v>
      </c>
      <c r="F237" s="77">
        <v>0</v>
      </c>
      <c r="G237" s="77">
        <v>0</v>
      </c>
      <c r="H237" s="77">
        <v>60989</v>
      </c>
      <c r="I237" s="77">
        <v>0</v>
      </c>
      <c r="J237" s="77">
        <v>196402</v>
      </c>
      <c r="K237" s="77">
        <v>0</v>
      </c>
      <c r="L237" s="77">
        <v>0</v>
      </c>
      <c r="M237" s="77">
        <v>0</v>
      </c>
      <c r="N237" s="77">
        <v>158591</v>
      </c>
      <c r="O237" s="77">
        <v>0</v>
      </c>
      <c r="P237" s="82">
        <v>0</v>
      </c>
      <c r="Q237" s="83">
        <f t="shared" si="12"/>
        <v>452235</v>
      </c>
      <c r="S237" s="1">
        <f t="shared" si="13"/>
        <v>0</v>
      </c>
      <c r="T237" s="1">
        <f t="shared" si="14"/>
        <v>452235</v>
      </c>
      <c r="U237" s="1">
        <f t="shared" si="15"/>
        <v>452235</v>
      </c>
    </row>
    <row r="238" spans="1:21" x14ac:dyDescent="0.25">
      <c r="A238" s="24" t="s">
        <v>298</v>
      </c>
      <c r="B238" s="25" t="s">
        <v>47</v>
      </c>
      <c r="C238" s="81">
        <v>135</v>
      </c>
      <c r="D238" s="81">
        <v>100</v>
      </c>
      <c r="E238" s="77">
        <v>0</v>
      </c>
      <c r="F238" s="77">
        <v>0</v>
      </c>
      <c r="G238" s="77">
        <v>633</v>
      </c>
      <c r="H238" s="77">
        <v>0</v>
      </c>
      <c r="I238" s="77">
        <v>0</v>
      </c>
      <c r="J238" s="77">
        <v>0</v>
      </c>
      <c r="K238" s="77">
        <v>0</v>
      </c>
      <c r="L238" s="77">
        <v>0</v>
      </c>
      <c r="M238" s="77">
        <v>340</v>
      </c>
      <c r="N238" s="77">
        <v>0</v>
      </c>
      <c r="O238" s="77">
        <v>0</v>
      </c>
      <c r="P238" s="82">
        <v>0</v>
      </c>
      <c r="Q238" s="83">
        <f t="shared" si="12"/>
        <v>1208</v>
      </c>
      <c r="S238" s="1">
        <f t="shared" si="13"/>
        <v>1108</v>
      </c>
      <c r="T238" s="1">
        <f t="shared" si="14"/>
        <v>100</v>
      </c>
      <c r="U238" s="1">
        <f t="shared" si="15"/>
        <v>1208</v>
      </c>
    </row>
    <row r="239" spans="1:21" x14ac:dyDescent="0.25">
      <c r="A239" s="24" t="s">
        <v>473</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12"/>
        <v>0</v>
      </c>
      <c r="S239" s="1">
        <f t="shared" si="13"/>
        <v>0</v>
      </c>
      <c r="T239" s="1">
        <f t="shared" si="14"/>
        <v>0</v>
      </c>
      <c r="U239" s="1">
        <f t="shared" si="15"/>
        <v>0</v>
      </c>
    </row>
    <row r="240" spans="1:21" x14ac:dyDescent="0.25">
      <c r="A240" s="24" t="s">
        <v>299</v>
      </c>
      <c r="B240" s="25" t="s">
        <v>47</v>
      </c>
      <c r="C240" s="81">
        <v>0</v>
      </c>
      <c r="D240" s="81">
        <v>0</v>
      </c>
      <c r="E240" s="77">
        <v>0</v>
      </c>
      <c r="F240" s="77">
        <v>0</v>
      </c>
      <c r="G240" s="77">
        <v>0</v>
      </c>
      <c r="H240" s="77">
        <v>0</v>
      </c>
      <c r="I240" s="77">
        <v>0</v>
      </c>
      <c r="J240" s="77">
        <v>0</v>
      </c>
      <c r="K240" s="77">
        <v>0</v>
      </c>
      <c r="L240" s="77">
        <v>0</v>
      </c>
      <c r="M240" s="77">
        <v>0</v>
      </c>
      <c r="N240" s="77">
        <v>0</v>
      </c>
      <c r="O240" s="77">
        <v>0</v>
      </c>
      <c r="P240" s="82">
        <v>0</v>
      </c>
      <c r="Q240" s="83">
        <f t="shared" si="12"/>
        <v>0</v>
      </c>
      <c r="S240" s="1">
        <f t="shared" si="13"/>
        <v>0</v>
      </c>
      <c r="T240" s="1">
        <f t="shared" si="14"/>
        <v>0</v>
      </c>
      <c r="U240" s="1">
        <f t="shared" si="15"/>
        <v>0</v>
      </c>
    </row>
    <row r="241" spans="1:21" x14ac:dyDescent="0.25">
      <c r="A241" s="24" t="s">
        <v>463</v>
      </c>
      <c r="B241" s="25" t="s">
        <v>47</v>
      </c>
      <c r="C241" s="81">
        <v>84601</v>
      </c>
      <c r="D241" s="81">
        <v>1442</v>
      </c>
      <c r="E241" s="77">
        <v>4002</v>
      </c>
      <c r="F241" s="77">
        <v>374</v>
      </c>
      <c r="G241" s="77">
        <v>136048</v>
      </c>
      <c r="H241" s="77">
        <v>7085</v>
      </c>
      <c r="I241" s="77">
        <v>0</v>
      </c>
      <c r="J241" s="77">
        <v>0</v>
      </c>
      <c r="K241" s="77">
        <v>0</v>
      </c>
      <c r="L241" s="77">
        <v>0</v>
      </c>
      <c r="M241" s="77">
        <v>74129</v>
      </c>
      <c r="N241" s="77">
        <v>0</v>
      </c>
      <c r="O241" s="77">
        <v>60828</v>
      </c>
      <c r="P241" s="82">
        <v>1827</v>
      </c>
      <c r="Q241" s="83">
        <f t="shared" si="12"/>
        <v>370336</v>
      </c>
      <c r="S241" s="1">
        <f t="shared" si="13"/>
        <v>359608</v>
      </c>
      <c r="T241" s="1">
        <f t="shared" si="14"/>
        <v>10728</v>
      </c>
      <c r="U241" s="1">
        <f t="shared" si="15"/>
        <v>370336</v>
      </c>
    </row>
    <row r="242" spans="1:21" x14ac:dyDescent="0.25">
      <c r="A242" s="24" t="s">
        <v>300</v>
      </c>
      <c r="B242" s="25" t="s">
        <v>48</v>
      </c>
      <c r="C242" s="81">
        <v>0</v>
      </c>
      <c r="D242" s="81">
        <v>0</v>
      </c>
      <c r="E242" s="77">
        <v>0</v>
      </c>
      <c r="F242" s="77">
        <v>0</v>
      </c>
      <c r="G242" s="77">
        <v>0</v>
      </c>
      <c r="H242" s="77">
        <v>0</v>
      </c>
      <c r="I242" s="77">
        <v>0</v>
      </c>
      <c r="J242" s="77">
        <v>0</v>
      </c>
      <c r="K242" s="77">
        <v>0</v>
      </c>
      <c r="L242" s="77">
        <v>0</v>
      </c>
      <c r="M242" s="77">
        <v>0</v>
      </c>
      <c r="N242" s="77">
        <v>0</v>
      </c>
      <c r="O242" s="77">
        <v>0</v>
      </c>
      <c r="P242" s="82">
        <v>0</v>
      </c>
      <c r="Q242" s="83">
        <f t="shared" si="12"/>
        <v>0</v>
      </c>
      <c r="S242" s="1">
        <f t="shared" si="13"/>
        <v>0</v>
      </c>
      <c r="T242" s="1">
        <f t="shared" si="14"/>
        <v>0</v>
      </c>
      <c r="U242" s="1">
        <f t="shared" si="15"/>
        <v>0</v>
      </c>
    </row>
    <row r="243" spans="1:21" x14ac:dyDescent="0.25">
      <c r="A243" s="24" t="s">
        <v>301</v>
      </c>
      <c r="B243" s="25" t="s">
        <v>48</v>
      </c>
      <c r="C243" s="81">
        <v>0</v>
      </c>
      <c r="D243" s="81">
        <v>88228</v>
      </c>
      <c r="E243" s="77">
        <v>0</v>
      </c>
      <c r="F243" s="77">
        <v>0</v>
      </c>
      <c r="G243" s="77">
        <v>0</v>
      </c>
      <c r="H243" s="77">
        <v>0</v>
      </c>
      <c r="I243" s="77">
        <v>0</v>
      </c>
      <c r="J243" s="77">
        <v>0</v>
      </c>
      <c r="K243" s="77">
        <v>0</v>
      </c>
      <c r="L243" s="77">
        <v>0</v>
      </c>
      <c r="M243" s="77">
        <v>0</v>
      </c>
      <c r="N243" s="77">
        <v>359687</v>
      </c>
      <c r="O243" s="77">
        <v>80229</v>
      </c>
      <c r="P243" s="82">
        <v>0</v>
      </c>
      <c r="Q243" s="83">
        <f t="shared" si="12"/>
        <v>528144</v>
      </c>
      <c r="S243" s="1">
        <f t="shared" si="13"/>
        <v>80229</v>
      </c>
      <c r="T243" s="1">
        <f t="shared" si="14"/>
        <v>447915</v>
      </c>
      <c r="U243" s="1">
        <f t="shared" si="15"/>
        <v>528144</v>
      </c>
    </row>
    <row r="244" spans="1:21" x14ac:dyDescent="0.25">
      <c r="A244" s="24" t="s">
        <v>302</v>
      </c>
      <c r="B244" s="25" t="s">
        <v>48</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12"/>
        <v>0</v>
      </c>
      <c r="S244" s="1">
        <f t="shared" si="13"/>
        <v>0</v>
      </c>
      <c r="T244" s="1">
        <f t="shared" si="14"/>
        <v>0</v>
      </c>
      <c r="U244" s="1">
        <f t="shared" si="15"/>
        <v>0</v>
      </c>
    </row>
    <row r="245" spans="1:21" x14ac:dyDescent="0.25">
      <c r="A245" s="24" t="s">
        <v>303</v>
      </c>
      <c r="B245" s="25" t="s">
        <v>49</v>
      </c>
      <c r="C245" s="81">
        <v>0</v>
      </c>
      <c r="D245" s="81">
        <v>0</v>
      </c>
      <c r="E245" s="77">
        <v>0</v>
      </c>
      <c r="F245" s="77">
        <v>0</v>
      </c>
      <c r="G245" s="77">
        <v>0</v>
      </c>
      <c r="H245" s="77">
        <v>0</v>
      </c>
      <c r="I245" s="77">
        <v>0</v>
      </c>
      <c r="J245" s="77">
        <v>0</v>
      </c>
      <c r="K245" s="77">
        <v>0</v>
      </c>
      <c r="L245" s="77">
        <v>0</v>
      </c>
      <c r="M245" s="77">
        <v>0</v>
      </c>
      <c r="N245" s="77">
        <v>0</v>
      </c>
      <c r="O245" s="77">
        <v>0</v>
      </c>
      <c r="P245" s="82">
        <v>0</v>
      </c>
      <c r="Q245" s="83">
        <f t="shared" si="12"/>
        <v>0</v>
      </c>
      <c r="S245" s="1">
        <f t="shared" si="13"/>
        <v>0</v>
      </c>
      <c r="T245" s="1">
        <f t="shared" si="14"/>
        <v>0</v>
      </c>
      <c r="U245" s="1">
        <f t="shared" si="15"/>
        <v>0</v>
      </c>
    </row>
    <row r="246" spans="1:21" x14ac:dyDescent="0.25">
      <c r="A246" s="24" t="s">
        <v>304</v>
      </c>
      <c r="B246" s="25" t="s">
        <v>49</v>
      </c>
      <c r="C246" s="81">
        <v>49200</v>
      </c>
      <c r="D246" s="81">
        <v>0</v>
      </c>
      <c r="E246" s="77">
        <v>259800</v>
      </c>
      <c r="F246" s="77">
        <v>472800</v>
      </c>
      <c r="G246" s="77">
        <v>0</v>
      </c>
      <c r="H246" s="77">
        <v>0</v>
      </c>
      <c r="I246" s="77">
        <v>0</v>
      </c>
      <c r="J246" s="77">
        <v>0</v>
      </c>
      <c r="K246" s="77">
        <v>0</v>
      </c>
      <c r="L246" s="77">
        <v>0</v>
      </c>
      <c r="M246" s="77">
        <v>0</v>
      </c>
      <c r="N246" s="77">
        <v>0</v>
      </c>
      <c r="O246" s="77">
        <v>0</v>
      </c>
      <c r="P246" s="82">
        <v>0</v>
      </c>
      <c r="Q246" s="83">
        <f t="shared" si="12"/>
        <v>781800</v>
      </c>
      <c r="S246" s="1">
        <f t="shared" si="13"/>
        <v>309000</v>
      </c>
      <c r="T246" s="1">
        <f t="shared" si="14"/>
        <v>472800</v>
      </c>
      <c r="U246" s="1">
        <f t="shared" si="15"/>
        <v>781800</v>
      </c>
    </row>
    <row r="247" spans="1:21" x14ac:dyDescent="0.25">
      <c r="A247" s="24" t="s">
        <v>305</v>
      </c>
      <c r="B247" s="25" t="s">
        <v>49</v>
      </c>
      <c r="C247" s="81">
        <v>0</v>
      </c>
      <c r="D247" s="81">
        <v>3567</v>
      </c>
      <c r="E247" s="77">
        <v>0</v>
      </c>
      <c r="F247" s="77">
        <v>19823</v>
      </c>
      <c r="G247" s="77">
        <v>0</v>
      </c>
      <c r="H247" s="77">
        <v>219906</v>
      </c>
      <c r="I247" s="77">
        <v>0</v>
      </c>
      <c r="J247" s="77">
        <v>0</v>
      </c>
      <c r="K247" s="77">
        <v>0</v>
      </c>
      <c r="L247" s="77">
        <v>0</v>
      </c>
      <c r="M247" s="77">
        <v>0</v>
      </c>
      <c r="N247" s="77">
        <v>37198</v>
      </c>
      <c r="O247" s="77">
        <v>0</v>
      </c>
      <c r="P247" s="82">
        <v>0</v>
      </c>
      <c r="Q247" s="83">
        <f t="shared" si="12"/>
        <v>280494</v>
      </c>
      <c r="S247" s="1">
        <f t="shared" si="13"/>
        <v>0</v>
      </c>
      <c r="T247" s="1">
        <f t="shared" si="14"/>
        <v>280494</v>
      </c>
      <c r="U247" s="1">
        <f t="shared" si="15"/>
        <v>280494</v>
      </c>
    </row>
    <row r="248" spans="1:21" x14ac:dyDescent="0.25">
      <c r="A248" s="24" t="s">
        <v>306</v>
      </c>
      <c r="B248" s="25" t="s">
        <v>49</v>
      </c>
      <c r="C248" s="81">
        <v>0</v>
      </c>
      <c r="D248" s="81">
        <v>0</v>
      </c>
      <c r="E248" s="77">
        <v>28131</v>
      </c>
      <c r="F248" s="77">
        <v>24124</v>
      </c>
      <c r="G248" s="77">
        <v>0</v>
      </c>
      <c r="H248" s="77">
        <v>0</v>
      </c>
      <c r="I248" s="77">
        <v>0</v>
      </c>
      <c r="J248" s="77">
        <v>0</v>
      </c>
      <c r="K248" s="77">
        <v>0</v>
      </c>
      <c r="L248" s="77">
        <v>0</v>
      </c>
      <c r="M248" s="77">
        <v>0</v>
      </c>
      <c r="N248" s="77">
        <v>0</v>
      </c>
      <c r="O248" s="77">
        <v>0</v>
      </c>
      <c r="P248" s="82">
        <v>0</v>
      </c>
      <c r="Q248" s="83">
        <f t="shared" si="12"/>
        <v>52255</v>
      </c>
      <c r="S248" s="1">
        <f t="shared" si="13"/>
        <v>28131</v>
      </c>
      <c r="T248" s="1">
        <f t="shared" si="14"/>
        <v>24124</v>
      </c>
      <c r="U248" s="1">
        <f t="shared" si="15"/>
        <v>52255</v>
      </c>
    </row>
    <row r="249" spans="1:21" x14ac:dyDescent="0.25">
      <c r="A249" s="24" t="s">
        <v>307</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83">
        <f t="shared" si="12"/>
        <v>0</v>
      </c>
      <c r="S249" s="1">
        <f t="shared" si="13"/>
        <v>0</v>
      </c>
      <c r="T249" s="1">
        <f t="shared" si="14"/>
        <v>0</v>
      </c>
      <c r="U249" s="1">
        <f t="shared" si="15"/>
        <v>0</v>
      </c>
    </row>
    <row r="250" spans="1:21" x14ac:dyDescent="0.25">
      <c r="A250" s="24" t="s">
        <v>308</v>
      </c>
      <c r="B250" s="25" t="s">
        <v>49</v>
      </c>
      <c r="C250" s="81">
        <v>0</v>
      </c>
      <c r="D250" s="81">
        <v>0</v>
      </c>
      <c r="E250" s="77">
        <v>0</v>
      </c>
      <c r="F250" s="77">
        <v>0</v>
      </c>
      <c r="G250" s="77">
        <v>0</v>
      </c>
      <c r="H250" s="77">
        <v>0</v>
      </c>
      <c r="I250" s="77">
        <v>0</v>
      </c>
      <c r="J250" s="77">
        <v>0</v>
      </c>
      <c r="K250" s="77">
        <v>0</v>
      </c>
      <c r="L250" s="77">
        <v>0</v>
      </c>
      <c r="M250" s="77">
        <v>0</v>
      </c>
      <c r="N250" s="77">
        <v>0</v>
      </c>
      <c r="O250" s="77">
        <v>0</v>
      </c>
      <c r="P250" s="82">
        <v>0</v>
      </c>
      <c r="Q250" s="83">
        <f t="shared" si="12"/>
        <v>0</v>
      </c>
      <c r="S250" s="1">
        <f t="shared" si="13"/>
        <v>0</v>
      </c>
      <c r="T250" s="1">
        <f t="shared" si="14"/>
        <v>0</v>
      </c>
      <c r="U250" s="1">
        <f t="shared" si="15"/>
        <v>0</v>
      </c>
    </row>
    <row r="251" spans="1:21" x14ac:dyDescent="0.25">
      <c r="A251" s="24" t="s">
        <v>309</v>
      </c>
      <c r="B251" s="25" t="s">
        <v>49</v>
      </c>
      <c r="C251" s="81">
        <v>0</v>
      </c>
      <c r="D251" s="81">
        <v>0</v>
      </c>
      <c r="E251" s="77">
        <v>0</v>
      </c>
      <c r="F251" s="77">
        <v>0</v>
      </c>
      <c r="G251" s="77">
        <v>0</v>
      </c>
      <c r="H251" s="77">
        <v>0</v>
      </c>
      <c r="I251" s="77">
        <v>0</v>
      </c>
      <c r="J251" s="77">
        <v>0</v>
      </c>
      <c r="K251" s="77">
        <v>0</v>
      </c>
      <c r="L251" s="77">
        <v>0</v>
      </c>
      <c r="M251" s="77">
        <v>0</v>
      </c>
      <c r="N251" s="77">
        <v>0</v>
      </c>
      <c r="O251" s="77">
        <v>0</v>
      </c>
      <c r="P251" s="82">
        <v>0</v>
      </c>
      <c r="Q251" s="83">
        <f t="shared" si="12"/>
        <v>0</v>
      </c>
      <c r="S251" s="1">
        <f t="shared" si="13"/>
        <v>0</v>
      </c>
      <c r="T251" s="1">
        <f t="shared" si="14"/>
        <v>0</v>
      </c>
      <c r="U251" s="1">
        <f t="shared" si="15"/>
        <v>0</v>
      </c>
    </row>
    <row r="252" spans="1:21" x14ac:dyDescent="0.25">
      <c r="A252" s="24" t="s">
        <v>310</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12"/>
        <v>0</v>
      </c>
      <c r="S252" s="1">
        <f t="shared" si="13"/>
        <v>0</v>
      </c>
      <c r="T252" s="1">
        <f t="shared" si="14"/>
        <v>0</v>
      </c>
      <c r="U252" s="1">
        <f t="shared" si="15"/>
        <v>0</v>
      </c>
    </row>
    <row r="253" spans="1:21" x14ac:dyDescent="0.25">
      <c r="A253" s="24" t="s">
        <v>311</v>
      </c>
      <c r="B253" s="25" t="s">
        <v>49</v>
      </c>
      <c r="C253" s="81">
        <v>0</v>
      </c>
      <c r="D253" s="81">
        <v>0</v>
      </c>
      <c r="E253" s="77">
        <v>23524</v>
      </c>
      <c r="F253" s="77">
        <v>0</v>
      </c>
      <c r="G253" s="77">
        <v>0</v>
      </c>
      <c r="H253" s="77">
        <v>0</v>
      </c>
      <c r="I253" s="77">
        <v>0</v>
      </c>
      <c r="J253" s="77">
        <v>0</v>
      </c>
      <c r="K253" s="77">
        <v>0</v>
      </c>
      <c r="L253" s="77">
        <v>0</v>
      </c>
      <c r="M253" s="77">
        <v>0</v>
      </c>
      <c r="N253" s="77">
        <v>0</v>
      </c>
      <c r="O253" s="77">
        <v>0</v>
      </c>
      <c r="P253" s="82">
        <v>0</v>
      </c>
      <c r="Q253" s="83">
        <f t="shared" si="12"/>
        <v>23524</v>
      </c>
      <c r="S253" s="1">
        <f t="shared" si="13"/>
        <v>23524</v>
      </c>
      <c r="T253" s="1">
        <f t="shared" si="14"/>
        <v>0</v>
      </c>
      <c r="U253" s="1">
        <f t="shared" si="15"/>
        <v>23524</v>
      </c>
    </row>
    <row r="254" spans="1:21" x14ac:dyDescent="0.25">
      <c r="A254" s="24" t="s">
        <v>3</v>
      </c>
      <c r="B254" s="25" t="s">
        <v>3</v>
      </c>
      <c r="C254" s="81">
        <v>0</v>
      </c>
      <c r="D254" s="81">
        <v>0</v>
      </c>
      <c r="E254" s="77">
        <v>0</v>
      </c>
      <c r="F254" s="77">
        <v>0</v>
      </c>
      <c r="G254" s="77">
        <v>0</v>
      </c>
      <c r="H254" s="77">
        <v>0</v>
      </c>
      <c r="I254" s="77">
        <v>0</v>
      </c>
      <c r="J254" s="77">
        <v>0</v>
      </c>
      <c r="K254" s="77">
        <v>0</v>
      </c>
      <c r="L254" s="77">
        <v>0</v>
      </c>
      <c r="M254" s="77">
        <v>0</v>
      </c>
      <c r="N254" s="77">
        <v>0</v>
      </c>
      <c r="O254" s="77">
        <v>0</v>
      </c>
      <c r="P254" s="82">
        <v>0</v>
      </c>
      <c r="Q254" s="83">
        <f t="shared" si="12"/>
        <v>0</v>
      </c>
      <c r="S254" s="1">
        <f t="shared" si="13"/>
        <v>0</v>
      </c>
      <c r="T254" s="1">
        <f t="shared" si="14"/>
        <v>0</v>
      </c>
      <c r="U254" s="1">
        <f t="shared" si="15"/>
        <v>0</v>
      </c>
    </row>
    <row r="255" spans="1:21" x14ac:dyDescent="0.25">
      <c r="A255" s="24" t="s">
        <v>312</v>
      </c>
      <c r="B255" s="25" t="s">
        <v>50</v>
      </c>
      <c r="C255" s="81">
        <v>0</v>
      </c>
      <c r="D255" s="81">
        <v>0</v>
      </c>
      <c r="E255" s="77">
        <v>2555256</v>
      </c>
      <c r="F255" s="77">
        <v>2095008</v>
      </c>
      <c r="G255" s="77">
        <v>965845</v>
      </c>
      <c r="H255" s="77">
        <v>118274</v>
      </c>
      <c r="I255" s="77">
        <v>0</v>
      </c>
      <c r="J255" s="77">
        <v>0</v>
      </c>
      <c r="K255" s="77">
        <v>0</v>
      </c>
      <c r="L255" s="77">
        <v>0</v>
      </c>
      <c r="M255" s="77">
        <v>71592</v>
      </c>
      <c r="N255" s="77">
        <v>0</v>
      </c>
      <c r="O255" s="77">
        <v>0</v>
      </c>
      <c r="P255" s="82">
        <v>0</v>
      </c>
      <c r="Q255" s="83">
        <f t="shared" si="12"/>
        <v>5805975</v>
      </c>
      <c r="S255" s="1">
        <f t="shared" si="13"/>
        <v>3592693</v>
      </c>
      <c r="T255" s="1">
        <f t="shared" si="14"/>
        <v>2213282</v>
      </c>
      <c r="U255" s="1">
        <f t="shared" si="15"/>
        <v>5805975</v>
      </c>
    </row>
    <row r="256" spans="1:21" x14ac:dyDescent="0.25">
      <c r="A256" s="24" t="s">
        <v>474</v>
      </c>
      <c r="B256" s="25" t="s">
        <v>50</v>
      </c>
      <c r="C256" s="81">
        <v>0</v>
      </c>
      <c r="D256" s="81">
        <v>0</v>
      </c>
      <c r="E256" s="77">
        <v>0</v>
      </c>
      <c r="F256" s="77">
        <v>0</v>
      </c>
      <c r="G256" s="77">
        <v>0</v>
      </c>
      <c r="H256" s="77">
        <v>0</v>
      </c>
      <c r="I256" s="77">
        <v>0</v>
      </c>
      <c r="J256" s="77">
        <v>0</v>
      </c>
      <c r="K256" s="77">
        <v>0</v>
      </c>
      <c r="L256" s="77">
        <v>0</v>
      </c>
      <c r="M256" s="77">
        <v>0</v>
      </c>
      <c r="N256" s="77">
        <v>0</v>
      </c>
      <c r="O256" s="77">
        <v>0</v>
      </c>
      <c r="P256" s="82">
        <v>0</v>
      </c>
      <c r="Q256" s="83">
        <f t="shared" si="12"/>
        <v>0</v>
      </c>
      <c r="S256" s="1">
        <f t="shared" si="13"/>
        <v>0</v>
      </c>
      <c r="T256" s="1">
        <f t="shared" si="14"/>
        <v>0</v>
      </c>
      <c r="U256" s="1">
        <f t="shared" si="15"/>
        <v>0</v>
      </c>
    </row>
    <row r="257" spans="1:21" x14ac:dyDescent="0.25">
      <c r="A257" s="24" t="s">
        <v>313</v>
      </c>
      <c r="B257" s="25" t="s">
        <v>50</v>
      </c>
      <c r="C257" s="81">
        <v>0</v>
      </c>
      <c r="D257" s="81">
        <v>0</v>
      </c>
      <c r="E257" s="77">
        <v>0</v>
      </c>
      <c r="F257" s="77">
        <v>0</v>
      </c>
      <c r="G257" s="77">
        <v>7150</v>
      </c>
      <c r="H257" s="77">
        <v>0</v>
      </c>
      <c r="I257" s="77">
        <v>0</v>
      </c>
      <c r="J257" s="77">
        <v>0</v>
      </c>
      <c r="K257" s="77">
        <v>0</v>
      </c>
      <c r="L257" s="77">
        <v>0</v>
      </c>
      <c r="M257" s="77">
        <v>0</v>
      </c>
      <c r="N257" s="77">
        <v>0</v>
      </c>
      <c r="O257" s="77">
        <v>6925</v>
      </c>
      <c r="P257" s="82">
        <v>0</v>
      </c>
      <c r="Q257" s="83">
        <f t="shared" si="12"/>
        <v>14075</v>
      </c>
      <c r="S257" s="1">
        <f t="shared" si="13"/>
        <v>14075</v>
      </c>
      <c r="T257" s="1">
        <f t="shared" si="14"/>
        <v>0</v>
      </c>
      <c r="U257" s="1">
        <f t="shared" si="15"/>
        <v>14075</v>
      </c>
    </row>
    <row r="258" spans="1:21" x14ac:dyDescent="0.25">
      <c r="A258" s="24" t="s">
        <v>314</v>
      </c>
      <c r="B258" s="25" t="s">
        <v>50</v>
      </c>
      <c r="C258" s="81">
        <v>0</v>
      </c>
      <c r="D258" s="81">
        <v>0</v>
      </c>
      <c r="E258" s="77">
        <v>0</v>
      </c>
      <c r="F258" s="77">
        <v>0</v>
      </c>
      <c r="G258" s="77">
        <v>0</v>
      </c>
      <c r="H258" s="77">
        <v>0</v>
      </c>
      <c r="I258" s="77">
        <v>0</v>
      </c>
      <c r="J258" s="77">
        <v>0</v>
      </c>
      <c r="K258" s="77">
        <v>0</v>
      </c>
      <c r="L258" s="77">
        <v>0</v>
      </c>
      <c r="M258" s="77">
        <v>0</v>
      </c>
      <c r="N258" s="77">
        <v>0</v>
      </c>
      <c r="O258" s="77">
        <v>0</v>
      </c>
      <c r="P258" s="82">
        <v>0</v>
      </c>
      <c r="Q258" s="83">
        <f t="shared" si="12"/>
        <v>0</v>
      </c>
      <c r="S258" s="1">
        <f t="shared" si="13"/>
        <v>0</v>
      </c>
      <c r="T258" s="1">
        <f t="shared" si="14"/>
        <v>0</v>
      </c>
      <c r="U258" s="1">
        <f t="shared" si="15"/>
        <v>0</v>
      </c>
    </row>
    <row r="259" spans="1:21" x14ac:dyDescent="0.25">
      <c r="A259" s="24" t="s">
        <v>315</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si="12"/>
        <v>0</v>
      </c>
      <c r="S259" s="1">
        <f t="shared" si="13"/>
        <v>0</v>
      </c>
      <c r="T259" s="1">
        <f t="shared" si="14"/>
        <v>0</v>
      </c>
      <c r="U259" s="1">
        <f t="shared" si="15"/>
        <v>0</v>
      </c>
    </row>
    <row r="260" spans="1:21" x14ac:dyDescent="0.25">
      <c r="A260" s="24" t="s">
        <v>316</v>
      </c>
      <c r="B260" s="25" t="s">
        <v>50</v>
      </c>
      <c r="C260" s="81">
        <v>0</v>
      </c>
      <c r="D260" s="81">
        <v>0</v>
      </c>
      <c r="E260" s="77">
        <v>0</v>
      </c>
      <c r="F260" s="77">
        <v>0</v>
      </c>
      <c r="G260" s="77">
        <v>0</v>
      </c>
      <c r="H260" s="77">
        <v>0</v>
      </c>
      <c r="I260" s="77">
        <v>0</v>
      </c>
      <c r="J260" s="77">
        <v>0</v>
      </c>
      <c r="K260" s="77">
        <v>0</v>
      </c>
      <c r="L260" s="77">
        <v>0</v>
      </c>
      <c r="M260" s="77">
        <v>0</v>
      </c>
      <c r="N260" s="77">
        <v>0</v>
      </c>
      <c r="O260" s="77">
        <v>0</v>
      </c>
      <c r="P260" s="82">
        <v>0</v>
      </c>
      <c r="Q260" s="83">
        <f t="shared" si="12"/>
        <v>0</v>
      </c>
      <c r="S260" s="1">
        <f t="shared" si="13"/>
        <v>0</v>
      </c>
      <c r="T260" s="1">
        <f t="shared" si="14"/>
        <v>0</v>
      </c>
      <c r="U260" s="1">
        <f t="shared" si="15"/>
        <v>0</v>
      </c>
    </row>
    <row r="261" spans="1:21" x14ac:dyDescent="0.25">
      <c r="A261" s="24" t="s">
        <v>317</v>
      </c>
      <c r="B261" s="25" t="s">
        <v>50</v>
      </c>
      <c r="C261" s="81">
        <v>0</v>
      </c>
      <c r="D261" s="81">
        <v>46165</v>
      </c>
      <c r="E261" s="77">
        <v>0</v>
      </c>
      <c r="F261" s="77">
        <v>0</v>
      </c>
      <c r="G261" s="77">
        <v>0</v>
      </c>
      <c r="H261" s="77">
        <v>4491</v>
      </c>
      <c r="I261" s="77">
        <v>0</v>
      </c>
      <c r="J261" s="77">
        <v>0</v>
      </c>
      <c r="K261" s="77">
        <v>0</v>
      </c>
      <c r="L261" s="77">
        <v>0</v>
      </c>
      <c r="M261" s="77">
        <v>0</v>
      </c>
      <c r="N261" s="77">
        <v>15057</v>
      </c>
      <c r="O261" s="77">
        <v>0</v>
      </c>
      <c r="P261" s="82">
        <v>0</v>
      </c>
      <c r="Q261" s="83">
        <f t="shared" ref="Q261:Q324" si="16">SUM(C261:P261)</f>
        <v>65713</v>
      </c>
      <c r="S261" s="1">
        <f t="shared" si="13"/>
        <v>0</v>
      </c>
      <c r="T261" s="1">
        <f t="shared" si="14"/>
        <v>65713</v>
      </c>
      <c r="U261" s="1">
        <f t="shared" si="15"/>
        <v>65713</v>
      </c>
    </row>
    <row r="262" spans="1:21" x14ac:dyDescent="0.25">
      <c r="A262" s="24" t="s">
        <v>318</v>
      </c>
      <c r="B262" s="25" t="s">
        <v>50</v>
      </c>
      <c r="C262" s="81">
        <v>3813</v>
      </c>
      <c r="D262" s="81">
        <v>0</v>
      </c>
      <c r="E262" s="77">
        <v>8700</v>
      </c>
      <c r="F262" s="77">
        <v>0</v>
      </c>
      <c r="G262" s="77">
        <v>8906</v>
      </c>
      <c r="H262" s="77">
        <v>0</v>
      </c>
      <c r="I262" s="77">
        <v>0</v>
      </c>
      <c r="J262" s="77">
        <v>0</v>
      </c>
      <c r="K262" s="77">
        <v>0</v>
      </c>
      <c r="L262" s="77">
        <v>0</v>
      </c>
      <c r="M262" s="77">
        <v>1400</v>
      </c>
      <c r="N262" s="77">
        <v>0</v>
      </c>
      <c r="O262" s="77">
        <v>0</v>
      </c>
      <c r="P262" s="82">
        <v>0</v>
      </c>
      <c r="Q262" s="83">
        <f t="shared" si="16"/>
        <v>22819</v>
      </c>
      <c r="S262" s="1">
        <f t="shared" ref="S262:S325" si="17">SUM(C262,E262,G262,I262,K262,M262,O262)</f>
        <v>22819</v>
      </c>
      <c r="T262" s="1">
        <f t="shared" ref="T262:T325" si="18">SUM(D262,F262,H262,J262,L262,N262,P262)</f>
        <v>0</v>
      </c>
      <c r="U262" s="1">
        <f t="shared" ref="U262:U325" si="19">SUM(S262:T262)</f>
        <v>22819</v>
      </c>
    </row>
    <row r="263" spans="1:21" x14ac:dyDescent="0.25">
      <c r="A263" s="24" t="s">
        <v>319</v>
      </c>
      <c r="B263" s="25" t="s">
        <v>50</v>
      </c>
      <c r="C263" s="81">
        <v>321709</v>
      </c>
      <c r="D263" s="81">
        <v>63862</v>
      </c>
      <c r="E263" s="77">
        <v>0</v>
      </c>
      <c r="F263" s="77">
        <v>1493073</v>
      </c>
      <c r="G263" s="77">
        <v>1608970</v>
      </c>
      <c r="H263" s="77">
        <v>0</v>
      </c>
      <c r="I263" s="77">
        <v>0</v>
      </c>
      <c r="J263" s="77">
        <v>0</v>
      </c>
      <c r="K263" s="77">
        <v>0</v>
      </c>
      <c r="L263" s="77">
        <v>0</v>
      </c>
      <c r="M263" s="77">
        <v>379860</v>
      </c>
      <c r="N263" s="77">
        <v>0</v>
      </c>
      <c r="O263" s="77">
        <v>0</v>
      </c>
      <c r="P263" s="82">
        <v>0</v>
      </c>
      <c r="Q263" s="83">
        <f t="shared" si="16"/>
        <v>3867474</v>
      </c>
      <c r="S263" s="1">
        <f t="shared" si="17"/>
        <v>2310539</v>
      </c>
      <c r="T263" s="1">
        <f t="shared" si="18"/>
        <v>1556935</v>
      </c>
      <c r="U263" s="1">
        <f t="shared" si="19"/>
        <v>3867474</v>
      </c>
    </row>
    <row r="264" spans="1:21" x14ac:dyDescent="0.25">
      <c r="A264" s="24" t="s">
        <v>475</v>
      </c>
      <c r="B264" s="25" t="s">
        <v>50</v>
      </c>
      <c r="C264" s="81">
        <v>0</v>
      </c>
      <c r="D264" s="81">
        <v>0</v>
      </c>
      <c r="E264" s="77">
        <v>0</v>
      </c>
      <c r="F264" s="77">
        <v>5123200</v>
      </c>
      <c r="G264" s="77">
        <v>0</v>
      </c>
      <c r="H264" s="77">
        <v>7732160</v>
      </c>
      <c r="I264" s="77">
        <v>0</v>
      </c>
      <c r="J264" s="77">
        <v>0</v>
      </c>
      <c r="K264" s="77">
        <v>0</v>
      </c>
      <c r="L264" s="77">
        <v>0</v>
      </c>
      <c r="M264" s="77">
        <v>0</v>
      </c>
      <c r="N264" s="77">
        <v>0</v>
      </c>
      <c r="O264" s="77">
        <v>0</v>
      </c>
      <c r="P264" s="82">
        <v>0</v>
      </c>
      <c r="Q264" s="83">
        <f t="shared" si="16"/>
        <v>12855360</v>
      </c>
      <c r="S264" s="1">
        <f t="shared" si="17"/>
        <v>0</v>
      </c>
      <c r="T264" s="1">
        <f t="shared" si="18"/>
        <v>12855360</v>
      </c>
      <c r="U264" s="1">
        <f t="shared" si="19"/>
        <v>12855360</v>
      </c>
    </row>
    <row r="265" spans="1:21" x14ac:dyDescent="0.25">
      <c r="A265" s="24" t="s">
        <v>320</v>
      </c>
      <c r="B265" s="25" t="s">
        <v>50</v>
      </c>
      <c r="C265" s="81">
        <v>0</v>
      </c>
      <c r="D265" s="81">
        <v>0</v>
      </c>
      <c r="E265" s="77">
        <v>0</v>
      </c>
      <c r="F265" s="77">
        <v>0</v>
      </c>
      <c r="G265" s="77">
        <v>0</v>
      </c>
      <c r="H265" s="77">
        <v>0</v>
      </c>
      <c r="I265" s="77">
        <v>0</v>
      </c>
      <c r="J265" s="77">
        <v>0</v>
      </c>
      <c r="K265" s="77">
        <v>0</v>
      </c>
      <c r="L265" s="77">
        <v>0</v>
      </c>
      <c r="M265" s="77">
        <v>0</v>
      </c>
      <c r="N265" s="77">
        <v>0</v>
      </c>
      <c r="O265" s="77">
        <v>0</v>
      </c>
      <c r="P265" s="82">
        <v>0</v>
      </c>
      <c r="Q265" s="83">
        <f t="shared" si="16"/>
        <v>0</v>
      </c>
      <c r="S265" s="1">
        <f t="shared" si="17"/>
        <v>0</v>
      </c>
      <c r="T265" s="1">
        <f t="shared" si="18"/>
        <v>0</v>
      </c>
      <c r="U265" s="1">
        <f t="shared" si="19"/>
        <v>0</v>
      </c>
    </row>
    <row r="266" spans="1:21" x14ac:dyDescent="0.25">
      <c r="A266" s="24" t="s">
        <v>321</v>
      </c>
      <c r="B266" s="25" t="s">
        <v>50</v>
      </c>
      <c r="C266" s="81">
        <v>416000</v>
      </c>
      <c r="D266" s="81">
        <v>422877</v>
      </c>
      <c r="E266" s="77">
        <v>1894601</v>
      </c>
      <c r="F266" s="77">
        <v>371087</v>
      </c>
      <c r="G266" s="77">
        <v>1870360</v>
      </c>
      <c r="H266" s="77">
        <v>952806</v>
      </c>
      <c r="I266" s="77">
        <v>0</v>
      </c>
      <c r="J266" s="77">
        <v>0</v>
      </c>
      <c r="K266" s="77">
        <v>0</v>
      </c>
      <c r="L266" s="77">
        <v>0</v>
      </c>
      <c r="M266" s="77">
        <v>559730</v>
      </c>
      <c r="N266" s="77">
        <v>0</v>
      </c>
      <c r="O266" s="77">
        <v>0</v>
      </c>
      <c r="P266" s="82">
        <v>0</v>
      </c>
      <c r="Q266" s="83">
        <f t="shared" si="16"/>
        <v>6487461</v>
      </c>
      <c r="S266" s="1">
        <f t="shared" si="17"/>
        <v>4740691</v>
      </c>
      <c r="T266" s="1">
        <f t="shared" si="18"/>
        <v>1746770</v>
      </c>
      <c r="U266" s="1">
        <f t="shared" si="19"/>
        <v>6487461</v>
      </c>
    </row>
    <row r="267" spans="1:21" x14ac:dyDescent="0.25">
      <c r="A267" s="24" t="s">
        <v>322</v>
      </c>
      <c r="B267" s="25" t="s">
        <v>50</v>
      </c>
      <c r="C267" s="81">
        <v>0</v>
      </c>
      <c r="D267" s="81">
        <v>0</v>
      </c>
      <c r="E267" s="77">
        <v>0</v>
      </c>
      <c r="F267" s="77">
        <v>361751</v>
      </c>
      <c r="G267" s="77">
        <v>0</v>
      </c>
      <c r="H267" s="77">
        <v>0</v>
      </c>
      <c r="I267" s="77">
        <v>0</v>
      </c>
      <c r="J267" s="77">
        <v>0</v>
      </c>
      <c r="K267" s="77">
        <v>0</v>
      </c>
      <c r="L267" s="77">
        <v>0</v>
      </c>
      <c r="M267" s="77">
        <v>14000</v>
      </c>
      <c r="N267" s="77">
        <v>0</v>
      </c>
      <c r="O267" s="77">
        <v>0</v>
      </c>
      <c r="P267" s="82">
        <v>0</v>
      </c>
      <c r="Q267" s="83">
        <f t="shared" si="16"/>
        <v>375751</v>
      </c>
      <c r="S267" s="1">
        <f t="shared" si="17"/>
        <v>14000</v>
      </c>
      <c r="T267" s="1">
        <f t="shared" si="18"/>
        <v>361751</v>
      </c>
      <c r="U267" s="1">
        <f t="shared" si="19"/>
        <v>375751</v>
      </c>
    </row>
    <row r="268" spans="1:21" x14ac:dyDescent="0.25">
      <c r="A268" s="24" t="s">
        <v>476</v>
      </c>
      <c r="B268" s="25" t="s">
        <v>51</v>
      </c>
      <c r="C268" s="81">
        <v>0</v>
      </c>
      <c r="D268" s="81">
        <v>0</v>
      </c>
      <c r="E268" s="77">
        <v>0</v>
      </c>
      <c r="F268" s="77">
        <v>0</v>
      </c>
      <c r="G268" s="77">
        <v>0</v>
      </c>
      <c r="H268" s="77">
        <v>2320000</v>
      </c>
      <c r="I268" s="77">
        <v>0</v>
      </c>
      <c r="J268" s="77">
        <v>0</v>
      </c>
      <c r="K268" s="77">
        <v>0</v>
      </c>
      <c r="L268" s="77">
        <v>0</v>
      </c>
      <c r="M268" s="77">
        <v>0</v>
      </c>
      <c r="N268" s="77">
        <v>0</v>
      </c>
      <c r="O268" s="77">
        <v>0</v>
      </c>
      <c r="P268" s="82">
        <v>0</v>
      </c>
      <c r="Q268" s="83">
        <f t="shared" si="16"/>
        <v>2320000</v>
      </c>
      <c r="S268" s="1">
        <f t="shared" si="17"/>
        <v>0</v>
      </c>
      <c r="T268" s="1">
        <f t="shared" si="18"/>
        <v>2320000</v>
      </c>
      <c r="U268" s="1">
        <f t="shared" si="19"/>
        <v>2320000</v>
      </c>
    </row>
    <row r="269" spans="1:21" x14ac:dyDescent="0.25">
      <c r="A269" s="24" t="s">
        <v>515</v>
      </c>
      <c r="B269" s="25" t="s">
        <v>51</v>
      </c>
      <c r="C269" s="81">
        <v>462919</v>
      </c>
      <c r="D269" s="81">
        <v>2103</v>
      </c>
      <c r="E269" s="77">
        <v>5010341</v>
      </c>
      <c r="F269" s="77">
        <v>44135</v>
      </c>
      <c r="G269" s="77">
        <v>1289529</v>
      </c>
      <c r="H269" s="77">
        <v>13510</v>
      </c>
      <c r="I269" s="77">
        <v>0</v>
      </c>
      <c r="J269" s="77">
        <v>0</v>
      </c>
      <c r="K269" s="77">
        <v>0</v>
      </c>
      <c r="L269" s="77">
        <v>0</v>
      </c>
      <c r="M269" s="77">
        <v>509427</v>
      </c>
      <c r="N269" s="77">
        <v>0</v>
      </c>
      <c r="O269" s="77">
        <v>0</v>
      </c>
      <c r="P269" s="82">
        <v>0</v>
      </c>
      <c r="Q269" s="83">
        <f t="shared" si="16"/>
        <v>7331964</v>
      </c>
      <c r="S269" s="1">
        <f t="shared" si="17"/>
        <v>7272216</v>
      </c>
      <c r="T269" s="1">
        <f t="shared" si="18"/>
        <v>59748</v>
      </c>
      <c r="U269" s="1">
        <f t="shared" si="19"/>
        <v>7331964</v>
      </c>
    </row>
    <row r="270" spans="1:21" x14ac:dyDescent="0.25">
      <c r="A270" s="24" t="s">
        <v>324</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6"/>
        <v>0</v>
      </c>
      <c r="S270" s="1">
        <f t="shared" si="17"/>
        <v>0</v>
      </c>
      <c r="T270" s="1">
        <f t="shared" si="18"/>
        <v>0</v>
      </c>
      <c r="U270" s="1">
        <f t="shared" si="19"/>
        <v>0</v>
      </c>
    </row>
    <row r="271" spans="1:21" x14ac:dyDescent="0.25">
      <c r="A271" s="24" t="s">
        <v>325</v>
      </c>
      <c r="B271" s="25" t="s">
        <v>4</v>
      </c>
      <c r="C271" s="81">
        <v>0</v>
      </c>
      <c r="D271" s="81">
        <v>0</v>
      </c>
      <c r="E271" s="77">
        <v>0</v>
      </c>
      <c r="F271" s="77">
        <v>0</v>
      </c>
      <c r="G271" s="77">
        <v>0</v>
      </c>
      <c r="H271" s="77">
        <v>0</v>
      </c>
      <c r="I271" s="77">
        <v>0</v>
      </c>
      <c r="J271" s="77">
        <v>0</v>
      </c>
      <c r="K271" s="77">
        <v>0</v>
      </c>
      <c r="L271" s="77">
        <v>0</v>
      </c>
      <c r="M271" s="77">
        <v>0</v>
      </c>
      <c r="N271" s="77">
        <v>0</v>
      </c>
      <c r="O271" s="77">
        <v>0</v>
      </c>
      <c r="P271" s="82">
        <v>0</v>
      </c>
      <c r="Q271" s="83">
        <f t="shared" si="16"/>
        <v>0</v>
      </c>
      <c r="S271" s="1">
        <f t="shared" si="17"/>
        <v>0</v>
      </c>
      <c r="T271" s="1">
        <f t="shared" si="18"/>
        <v>0</v>
      </c>
      <c r="U271" s="1">
        <f t="shared" si="19"/>
        <v>0</v>
      </c>
    </row>
    <row r="272" spans="1:21" x14ac:dyDescent="0.25">
      <c r="A272" s="24" t="s">
        <v>326</v>
      </c>
      <c r="B272" s="25" t="s">
        <v>4</v>
      </c>
      <c r="C272" s="81">
        <v>0</v>
      </c>
      <c r="D272" s="81">
        <v>0</v>
      </c>
      <c r="E272" s="77">
        <v>6648877</v>
      </c>
      <c r="F272" s="77">
        <v>4068674</v>
      </c>
      <c r="G272" s="77">
        <v>0</v>
      </c>
      <c r="H272" s="77">
        <v>0</v>
      </c>
      <c r="I272" s="77">
        <v>0</v>
      </c>
      <c r="J272" s="77">
        <v>0</v>
      </c>
      <c r="K272" s="77">
        <v>0</v>
      </c>
      <c r="L272" s="77">
        <v>0</v>
      </c>
      <c r="M272" s="77">
        <v>0</v>
      </c>
      <c r="N272" s="77">
        <v>0</v>
      </c>
      <c r="O272" s="77">
        <v>0</v>
      </c>
      <c r="P272" s="82">
        <v>0</v>
      </c>
      <c r="Q272" s="83">
        <f t="shared" si="16"/>
        <v>10717551</v>
      </c>
      <c r="S272" s="1">
        <f t="shared" si="17"/>
        <v>6648877</v>
      </c>
      <c r="T272" s="1">
        <f t="shared" si="18"/>
        <v>4068674</v>
      </c>
      <c r="U272" s="1">
        <f t="shared" si="19"/>
        <v>10717551</v>
      </c>
    </row>
    <row r="273" spans="1:21" x14ac:dyDescent="0.25">
      <c r="A273" s="24" t="s">
        <v>327</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6"/>
        <v>0</v>
      </c>
      <c r="S273" s="1">
        <f t="shared" si="17"/>
        <v>0</v>
      </c>
      <c r="T273" s="1">
        <f t="shared" si="18"/>
        <v>0</v>
      </c>
      <c r="U273" s="1">
        <f t="shared" si="19"/>
        <v>0</v>
      </c>
    </row>
    <row r="274" spans="1:21" x14ac:dyDescent="0.25">
      <c r="A274" s="24" t="s">
        <v>542</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6"/>
        <v>0</v>
      </c>
      <c r="S274" s="1">
        <f t="shared" si="17"/>
        <v>0</v>
      </c>
      <c r="T274" s="1">
        <f t="shared" si="18"/>
        <v>0</v>
      </c>
      <c r="U274" s="1">
        <f t="shared" si="19"/>
        <v>0</v>
      </c>
    </row>
    <row r="275" spans="1:21" x14ac:dyDescent="0.25">
      <c r="A275" s="24" t="s">
        <v>328</v>
      </c>
      <c r="B275" s="25" t="s">
        <v>4</v>
      </c>
      <c r="C275" s="81">
        <v>0</v>
      </c>
      <c r="D275" s="81">
        <v>0</v>
      </c>
      <c r="E275" s="77">
        <v>0</v>
      </c>
      <c r="F275" s="77">
        <v>0</v>
      </c>
      <c r="G275" s="77">
        <v>0</v>
      </c>
      <c r="H275" s="77">
        <v>0</v>
      </c>
      <c r="I275" s="77">
        <v>0</v>
      </c>
      <c r="J275" s="77">
        <v>0</v>
      </c>
      <c r="K275" s="77">
        <v>0</v>
      </c>
      <c r="L275" s="77">
        <v>0</v>
      </c>
      <c r="M275" s="77">
        <v>0</v>
      </c>
      <c r="N275" s="77">
        <v>0</v>
      </c>
      <c r="O275" s="77">
        <v>0</v>
      </c>
      <c r="P275" s="82">
        <v>0</v>
      </c>
      <c r="Q275" s="83">
        <f t="shared" si="16"/>
        <v>0</v>
      </c>
      <c r="S275" s="1">
        <f t="shared" si="17"/>
        <v>0</v>
      </c>
      <c r="T275" s="1">
        <f t="shared" si="18"/>
        <v>0</v>
      </c>
      <c r="U275" s="1">
        <f t="shared" si="19"/>
        <v>0</v>
      </c>
    </row>
    <row r="276" spans="1:21" x14ac:dyDescent="0.25">
      <c r="A276" s="24" t="s">
        <v>329</v>
      </c>
      <c r="B276" s="25" t="s">
        <v>4</v>
      </c>
      <c r="C276" s="81">
        <v>0</v>
      </c>
      <c r="D276" s="81">
        <v>0</v>
      </c>
      <c r="E276" s="77">
        <v>0</v>
      </c>
      <c r="F276" s="77">
        <v>0</v>
      </c>
      <c r="G276" s="77">
        <v>0</v>
      </c>
      <c r="H276" s="77">
        <v>0</v>
      </c>
      <c r="I276" s="77">
        <v>0</v>
      </c>
      <c r="J276" s="77">
        <v>0</v>
      </c>
      <c r="K276" s="77">
        <v>0</v>
      </c>
      <c r="L276" s="77">
        <v>0</v>
      </c>
      <c r="M276" s="77">
        <v>189000</v>
      </c>
      <c r="N276" s="77">
        <v>0</v>
      </c>
      <c r="O276" s="77">
        <v>0</v>
      </c>
      <c r="P276" s="82">
        <v>0</v>
      </c>
      <c r="Q276" s="83">
        <f t="shared" si="16"/>
        <v>189000</v>
      </c>
      <c r="S276" s="1">
        <f t="shared" si="17"/>
        <v>189000</v>
      </c>
      <c r="T276" s="1">
        <f t="shared" si="18"/>
        <v>0</v>
      </c>
      <c r="U276" s="1">
        <f t="shared" si="19"/>
        <v>189000</v>
      </c>
    </row>
    <row r="277" spans="1:21" x14ac:dyDescent="0.25">
      <c r="A277" s="24" t="s">
        <v>330</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6"/>
        <v>0</v>
      </c>
      <c r="S277" s="1">
        <f t="shared" si="17"/>
        <v>0</v>
      </c>
      <c r="T277" s="1">
        <f t="shared" si="18"/>
        <v>0</v>
      </c>
      <c r="U277" s="1">
        <f t="shared" si="19"/>
        <v>0</v>
      </c>
    </row>
    <row r="278" spans="1:21" x14ac:dyDescent="0.25">
      <c r="A278" s="24" t="s">
        <v>331</v>
      </c>
      <c r="B278" s="25" t="s">
        <v>4</v>
      </c>
      <c r="C278" s="81">
        <v>0</v>
      </c>
      <c r="D278" s="81">
        <v>0</v>
      </c>
      <c r="E278" s="77">
        <v>0</v>
      </c>
      <c r="F278" s="77">
        <v>0</v>
      </c>
      <c r="G278" s="77">
        <v>0</v>
      </c>
      <c r="H278" s="77">
        <v>0</v>
      </c>
      <c r="I278" s="77">
        <v>0</v>
      </c>
      <c r="J278" s="77">
        <v>0</v>
      </c>
      <c r="K278" s="77">
        <v>0</v>
      </c>
      <c r="L278" s="77">
        <v>0</v>
      </c>
      <c r="M278" s="77">
        <v>0</v>
      </c>
      <c r="N278" s="77">
        <v>0</v>
      </c>
      <c r="O278" s="77">
        <v>0</v>
      </c>
      <c r="P278" s="82">
        <v>0</v>
      </c>
      <c r="Q278" s="83">
        <f t="shared" si="16"/>
        <v>0</v>
      </c>
      <c r="S278" s="1">
        <f t="shared" si="17"/>
        <v>0</v>
      </c>
      <c r="T278" s="1">
        <f t="shared" si="18"/>
        <v>0</v>
      </c>
      <c r="U278" s="1">
        <f t="shared" si="19"/>
        <v>0</v>
      </c>
    </row>
    <row r="279" spans="1:21" x14ac:dyDescent="0.25">
      <c r="A279" s="24" t="s">
        <v>332</v>
      </c>
      <c r="B279" s="25" t="s">
        <v>4</v>
      </c>
      <c r="C279" s="81">
        <v>0</v>
      </c>
      <c r="D279" s="81">
        <v>0</v>
      </c>
      <c r="E279" s="77">
        <v>0</v>
      </c>
      <c r="F279" s="77">
        <v>0</v>
      </c>
      <c r="G279" s="77">
        <v>0</v>
      </c>
      <c r="H279" s="77">
        <v>0</v>
      </c>
      <c r="I279" s="77">
        <v>0</v>
      </c>
      <c r="J279" s="77">
        <v>0</v>
      </c>
      <c r="K279" s="77">
        <v>0</v>
      </c>
      <c r="L279" s="77">
        <v>0</v>
      </c>
      <c r="M279" s="77">
        <v>0</v>
      </c>
      <c r="N279" s="77">
        <v>0</v>
      </c>
      <c r="O279" s="77">
        <v>339317</v>
      </c>
      <c r="P279" s="82">
        <v>16325</v>
      </c>
      <c r="Q279" s="83">
        <f t="shared" si="16"/>
        <v>355642</v>
      </c>
      <c r="S279" s="1">
        <f t="shared" si="17"/>
        <v>339317</v>
      </c>
      <c r="T279" s="1">
        <f t="shared" si="18"/>
        <v>16325</v>
      </c>
      <c r="U279" s="1">
        <f t="shared" si="19"/>
        <v>355642</v>
      </c>
    </row>
    <row r="280" spans="1:21" x14ac:dyDescent="0.25">
      <c r="A280" s="24" t="s">
        <v>477</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6"/>
        <v>0</v>
      </c>
      <c r="S280" s="1">
        <f t="shared" si="17"/>
        <v>0</v>
      </c>
      <c r="T280" s="1">
        <f t="shared" si="18"/>
        <v>0</v>
      </c>
      <c r="U280" s="1">
        <f t="shared" si="19"/>
        <v>0</v>
      </c>
    </row>
    <row r="281" spans="1:21" x14ac:dyDescent="0.25">
      <c r="A281" s="24" t="s">
        <v>333</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83">
        <f t="shared" si="16"/>
        <v>0</v>
      </c>
      <c r="S281" s="1">
        <f t="shared" si="17"/>
        <v>0</v>
      </c>
      <c r="T281" s="1">
        <f t="shared" si="18"/>
        <v>0</v>
      </c>
      <c r="U281" s="1">
        <f t="shared" si="19"/>
        <v>0</v>
      </c>
    </row>
    <row r="282" spans="1:21" x14ac:dyDescent="0.25">
      <c r="A282" s="24" t="s">
        <v>334</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6"/>
        <v>0</v>
      </c>
      <c r="S282" s="1">
        <f t="shared" si="17"/>
        <v>0</v>
      </c>
      <c r="T282" s="1">
        <f t="shared" si="18"/>
        <v>0</v>
      </c>
      <c r="U282" s="1">
        <f t="shared" si="19"/>
        <v>0</v>
      </c>
    </row>
    <row r="283" spans="1:21" x14ac:dyDescent="0.25">
      <c r="A283" s="24" t="s">
        <v>335</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83">
        <f t="shared" si="16"/>
        <v>0</v>
      </c>
      <c r="S283" s="1">
        <f t="shared" si="17"/>
        <v>0</v>
      </c>
      <c r="T283" s="1">
        <f t="shared" si="18"/>
        <v>0</v>
      </c>
      <c r="U283" s="1">
        <f t="shared" si="19"/>
        <v>0</v>
      </c>
    </row>
    <row r="284" spans="1:21" x14ac:dyDescent="0.25">
      <c r="A284" s="24" t="s">
        <v>336</v>
      </c>
      <c r="B284" s="25" t="s">
        <v>4</v>
      </c>
      <c r="C284" s="81">
        <v>4166</v>
      </c>
      <c r="D284" s="81">
        <v>0</v>
      </c>
      <c r="E284" s="77">
        <v>0</v>
      </c>
      <c r="F284" s="77">
        <v>0</v>
      </c>
      <c r="G284" s="77">
        <v>0</v>
      </c>
      <c r="H284" s="77">
        <v>0</v>
      </c>
      <c r="I284" s="77">
        <v>0</v>
      </c>
      <c r="J284" s="77">
        <v>0</v>
      </c>
      <c r="K284" s="77">
        <v>0</v>
      </c>
      <c r="L284" s="77">
        <v>0</v>
      </c>
      <c r="M284" s="77">
        <v>0</v>
      </c>
      <c r="N284" s="77">
        <v>0</v>
      </c>
      <c r="O284" s="77">
        <v>38457</v>
      </c>
      <c r="P284" s="82">
        <v>0</v>
      </c>
      <c r="Q284" s="83">
        <f t="shared" si="16"/>
        <v>42623</v>
      </c>
      <c r="S284" s="1">
        <f t="shared" si="17"/>
        <v>42623</v>
      </c>
      <c r="T284" s="1">
        <f t="shared" si="18"/>
        <v>0</v>
      </c>
      <c r="U284" s="1">
        <f t="shared" si="19"/>
        <v>42623</v>
      </c>
    </row>
    <row r="285" spans="1:21" x14ac:dyDescent="0.25">
      <c r="A285" s="24" t="s">
        <v>337</v>
      </c>
      <c r="B285" s="25" t="s">
        <v>4</v>
      </c>
      <c r="C285" s="81">
        <v>15508</v>
      </c>
      <c r="D285" s="81">
        <v>29635</v>
      </c>
      <c r="E285" s="77">
        <v>0</v>
      </c>
      <c r="F285" s="77">
        <v>0</v>
      </c>
      <c r="G285" s="77">
        <v>308866</v>
      </c>
      <c r="H285" s="77">
        <v>89542</v>
      </c>
      <c r="I285" s="77">
        <v>0</v>
      </c>
      <c r="J285" s="77">
        <v>0</v>
      </c>
      <c r="K285" s="77">
        <v>0</v>
      </c>
      <c r="L285" s="77">
        <v>0</v>
      </c>
      <c r="M285" s="77">
        <v>309422</v>
      </c>
      <c r="N285" s="77">
        <v>2038</v>
      </c>
      <c r="O285" s="77">
        <v>0</v>
      </c>
      <c r="P285" s="82">
        <v>0</v>
      </c>
      <c r="Q285" s="83">
        <f t="shared" si="16"/>
        <v>755011</v>
      </c>
      <c r="S285" s="1">
        <f t="shared" si="17"/>
        <v>633796</v>
      </c>
      <c r="T285" s="1">
        <f t="shared" si="18"/>
        <v>121215</v>
      </c>
      <c r="U285" s="1">
        <f t="shared" si="19"/>
        <v>755011</v>
      </c>
    </row>
    <row r="286" spans="1:21" x14ac:dyDescent="0.25">
      <c r="A286" s="24" t="s">
        <v>338</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6"/>
        <v>0</v>
      </c>
      <c r="S286" s="1">
        <f t="shared" si="17"/>
        <v>0</v>
      </c>
      <c r="T286" s="1">
        <f t="shared" si="18"/>
        <v>0</v>
      </c>
      <c r="U286" s="1">
        <f t="shared" si="19"/>
        <v>0</v>
      </c>
    </row>
    <row r="287" spans="1:21" x14ac:dyDescent="0.25">
      <c r="A287" s="24" t="s">
        <v>339</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6"/>
        <v>0</v>
      </c>
      <c r="S287" s="1">
        <f t="shared" si="17"/>
        <v>0</v>
      </c>
      <c r="T287" s="1">
        <f t="shared" si="18"/>
        <v>0</v>
      </c>
      <c r="U287" s="1">
        <f t="shared" si="19"/>
        <v>0</v>
      </c>
    </row>
    <row r="288" spans="1:21" x14ac:dyDescent="0.25">
      <c r="A288" s="24" t="s">
        <v>340</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6"/>
        <v>0</v>
      </c>
      <c r="S288" s="1">
        <f t="shared" si="17"/>
        <v>0</v>
      </c>
      <c r="T288" s="1">
        <f t="shared" si="18"/>
        <v>0</v>
      </c>
      <c r="U288" s="1">
        <f t="shared" si="19"/>
        <v>0</v>
      </c>
    </row>
    <row r="289" spans="1:21" x14ac:dyDescent="0.25">
      <c r="A289" s="24" t="s">
        <v>549</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6"/>
        <v>0</v>
      </c>
      <c r="S289" s="1">
        <f t="shared" si="17"/>
        <v>0</v>
      </c>
      <c r="T289" s="1">
        <f t="shared" si="18"/>
        <v>0</v>
      </c>
      <c r="U289" s="1">
        <f t="shared" si="19"/>
        <v>0</v>
      </c>
    </row>
    <row r="290" spans="1:21" x14ac:dyDescent="0.25">
      <c r="A290" s="24" t="s">
        <v>341</v>
      </c>
      <c r="B290" s="25" t="s">
        <v>4</v>
      </c>
      <c r="C290" s="81">
        <v>0</v>
      </c>
      <c r="D290" s="81">
        <v>0</v>
      </c>
      <c r="E290" s="77">
        <v>0</v>
      </c>
      <c r="F290" s="77">
        <v>66262</v>
      </c>
      <c r="G290" s="77">
        <v>0</v>
      </c>
      <c r="H290" s="77">
        <v>0</v>
      </c>
      <c r="I290" s="77">
        <v>0</v>
      </c>
      <c r="J290" s="77">
        <v>0</v>
      </c>
      <c r="K290" s="77">
        <v>0</v>
      </c>
      <c r="L290" s="77">
        <v>0</v>
      </c>
      <c r="M290" s="77">
        <v>0</v>
      </c>
      <c r="N290" s="77">
        <v>0</v>
      </c>
      <c r="O290" s="77">
        <v>0</v>
      </c>
      <c r="P290" s="82">
        <v>0</v>
      </c>
      <c r="Q290" s="83">
        <f t="shared" si="16"/>
        <v>66262</v>
      </c>
      <c r="S290" s="1">
        <f t="shared" si="17"/>
        <v>0</v>
      </c>
      <c r="T290" s="1">
        <f t="shared" si="18"/>
        <v>66262</v>
      </c>
      <c r="U290" s="1">
        <f t="shared" si="19"/>
        <v>66262</v>
      </c>
    </row>
    <row r="291" spans="1:21" x14ac:dyDescent="0.25">
      <c r="A291" s="24" t="s">
        <v>506</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6"/>
        <v>0</v>
      </c>
      <c r="S291" s="1">
        <f t="shared" si="17"/>
        <v>0</v>
      </c>
      <c r="T291" s="1">
        <f t="shared" si="18"/>
        <v>0</v>
      </c>
      <c r="U291" s="1">
        <f t="shared" si="19"/>
        <v>0</v>
      </c>
    </row>
    <row r="292" spans="1:21" x14ac:dyDescent="0.25">
      <c r="A292" s="24" t="s">
        <v>342</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83">
        <f t="shared" si="16"/>
        <v>0</v>
      </c>
      <c r="S292" s="1">
        <f t="shared" si="17"/>
        <v>0</v>
      </c>
      <c r="T292" s="1">
        <f t="shared" si="18"/>
        <v>0</v>
      </c>
      <c r="U292" s="1">
        <f t="shared" si="19"/>
        <v>0</v>
      </c>
    </row>
    <row r="293" spans="1:21" x14ac:dyDescent="0.25">
      <c r="A293" s="24" t="s">
        <v>343</v>
      </c>
      <c r="B293" s="25" t="s">
        <v>4</v>
      </c>
      <c r="C293" s="81">
        <v>0</v>
      </c>
      <c r="D293" s="81">
        <v>0</v>
      </c>
      <c r="E293" s="77">
        <v>0</v>
      </c>
      <c r="F293" s="77">
        <v>0</v>
      </c>
      <c r="G293" s="77">
        <v>0</v>
      </c>
      <c r="H293" s="77">
        <v>0</v>
      </c>
      <c r="I293" s="77">
        <v>0</v>
      </c>
      <c r="J293" s="77">
        <v>0</v>
      </c>
      <c r="K293" s="77">
        <v>0</v>
      </c>
      <c r="L293" s="77">
        <v>0</v>
      </c>
      <c r="M293" s="77">
        <v>0</v>
      </c>
      <c r="N293" s="77">
        <v>0</v>
      </c>
      <c r="O293" s="77">
        <v>0</v>
      </c>
      <c r="P293" s="82">
        <v>0</v>
      </c>
      <c r="Q293" s="83">
        <f t="shared" si="16"/>
        <v>0</v>
      </c>
      <c r="S293" s="1">
        <f t="shared" si="17"/>
        <v>0</v>
      </c>
      <c r="T293" s="1">
        <f t="shared" si="18"/>
        <v>0</v>
      </c>
      <c r="U293" s="1">
        <f t="shared" si="19"/>
        <v>0</v>
      </c>
    </row>
    <row r="294" spans="1:21" x14ac:dyDescent="0.25">
      <c r="A294" s="24" t="s">
        <v>344</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6"/>
        <v>0</v>
      </c>
      <c r="S294" s="1">
        <f t="shared" si="17"/>
        <v>0</v>
      </c>
      <c r="T294" s="1">
        <f t="shared" si="18"/>
        <v>0</v>
      </c>
      <c r="U294" s="1">
        <f t="shared" si="19"/>
        <v>0</v>
      </c>
    </row>
    <row r="295" spans="1:21" x14ac:dyDescent="0.25">
      <c r="A295" s="24" t="s">
        <v>345</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6"/>
        <v>0</v>
      </c>
      <c r="S295" s="1">
        <f t="shared" si="17"/>
        <v>0</v>
      </c>
      <c r="T295" s="1">
        <f t="shared" si="18"/>
        <v>0</v>
      </c>
      <c r="U295" s="1">
        <f t="shared" si="19"/>
        <v>0</v>
      </c>
    </row>
    <row r="296" spans="1:21" x14ac:dyDescent="0.25">
      <c r="A296" s="24" t="s">
        <v>346</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6"/>
        <v>0</v>
      </c>
      <c r="S296" s="1">
        <f t="shared" si="17"/>
        <v>0</v>
      </c>
      <c r="T296" s="1">
        <f t="shared" si="18"/>
        <v>0</v>
      </c>
      <c r="U296" s="1">
        <f t="shared" si="19"/>
        <v>0</v>
      </c>
    </row>
    <row r="297" spans="1:21" x14ac:dyDescent="0.25">
      <c r="A297" s="24" t="s">
        <v>4</v>
      </c>
      <c r="B297" s="25" t="s">
        <v>4</v>
      </c>
      <c r="C297" s="81">
        <v>0</v>
      </c>
      <c r="D297" s="81">
        <v>0</v>
      </c>
      <c r="E297" s="77">
        <v>0</v>
      </c>
      <c r="F297" s="77">
        <v>0</v>
      </c>
      <c r="G297" s="77">
        <v>0</v>
      </c>
      <c r="H297" s="77">
        <v>0</v>
      </c>
      <c r="I297" s="77">
        <v>0</v>
      </c>
      <c r="J297" s="77">
        <v>0</v>
      </c>
      <c r="K297" s="77">
        <v>0</v>
      </c>
      <c r="L297" s="77">
        <v>0</v>
      </c>
      <c r="M297" s="77">
        <v>0</v>
      </c>
      <c r="N297" s="77">
        <v>0</v>
      </c>
      <c r="O297" s="77">
        <v>0</v>
      </c>
      <c r="P297" s="82">
        <v>0</v>
      </c>
      <c r="Q297" s="83">
        <f t="shared" si="16"/>
        <v>0</v>
      </c>
      <c r="S297" s="1">
        <f t="shared" si="17"/>
        <v>0</v>
      </c>
      <c r="T297" s="1">
        <f t="shared" si="18"/>
        <v>0</v>
      </c>
      <c r="U297" s="1">
        <f t="shared" si="19"/>
        <v>0</v>
      </c>
    </row>
    <row r="298" spans="1:21" x14ac:dyDescent="0.25">
      <c r="A298" s="24" t="s">
        <v>347</v>
      </c>
      <c r="B298" s="25" t="s">
        <v>4</v>
      </c>
      <c r="C298" s="81">
        <v>0</v>
      </c>
      <c r="D298" s="81">
        <v>592115</v>
      </c>
      <c r="E298" s="77">
        <v>0</v>
      </c>
      <c r="F298" s="77">
        <v>0</v>
      </c>
      <c r="G298" s="77">
        <v>0</v>
      </c>
      <c r="H298" s="77">
        <v>350647</v>
      </c>
      <c r="I298" s="77">
        <v>0</v>
      </c>
      <c r="J298" s="77">
        <v>0</v>
      </c>
      <c r="K298" s="77">
        <v>0</v>
      </c>
      <c r="L298" s="77">
        <v>0</v>
      </c>
      <c r="M298" s="77">
        <v>1682452</v>
      </c>
      <c r="N298" s="77">
        <v>0</v>
      </c>
      <c r="O298" s="77">
        <v>0</v>
      </c>
      <c r="P298" s="82">
        <v>0</v>
      </c>
      <c r="Q298" s="83">
        <f t="shared" si="16"/>
        <v>2625214</v>
      </c>
      <c r="S298" s="1">
        <f t="shared" si="17"/>
        <v>1682452</v>
      </c>
      <c r="T298" s="1">
        <f t="shared" si="18"/>
        <v>942762</v>
      </c>
      <c r="U298" s="1">
        <f t="shared" si="19"/>
        <v>2625214</v>
      </c>
    </row>
    <row r="299" spans="1:21" x14ac:dyDescent="0.25">
      <c r="A299" s="24" t="s">
        <v>348</v>
      </c>
      <c r="B299" s="25" t="s">
        <v>4</v>
      </c>
      <c r="C299" s="81">
        <v>0</v>
      </c>
      <c r="D299" s="81">
        <v>0</v>
      </c>
      <c r="E299" s="77">
        <v>0</v>
      </c>
      <c r="F299" s="77">
        <v>0</v>
      </c>
      <c r="G299" s="77">
        <v>0</v>
      </c>
      <c r="H299" s="77">
        <v>0</v>
      </c>
      <c r="I299" s="77">
        <v>0</v>
      </c>
      <c r="J299" s="77">
        <v>0</v>
      </c>
      <c r="K299" s="77">
        <v>0</v>
      </c>
      <c r="L299" s="77">
        <v>0</v>
      </c>
      <c r="M299" s="77">
        <v>0</v>
      </c>
      <c r="N299" s="77">
        <v>0</v>
      </c>
      <c r="O299" s="77">
        <v>4303</v>
      </c>
      <c r="P299" s="82">
        <v>0</v>
      </c>
      <c r="Q299" s="83">
        <f t="shared" si="16"/>
        <v>4303</v>
      </c>
      <c r="S299" s="1">
        <f t="shared" si="17"/>
        <v>4303</v>
      </c>
      <c r="T299" s="1">
        <f t="shared" si="18"/>
        <v>0</v>
      </c>
      <c r="U299" s="1">
        <f t="shared" si="19"/>
        <v>4303</v>
      </c>
    </row>
    <row r="300" spans="1:21" x14ac:dyDescent="0.25">
      <c r="A300" s="24" t="s">
        <v>349</v>
      </c>
      <c r="B300" s="25" t="s">
        <v>4</v>
      </c>
      <c r="C300" s="81">
        <v>31283</v>
      </c>
      <c r="D300" s="81">
        <v>0</v>
      </c>
      <c r="E300" s="77">
        <v>0</v>
      </c>
      <c r="F300" s="77">
        <v>0</v>
      </c>
      <c r="G300" s="77">
        <v>0</v>
      </c>
      <c r="H300" s="77">
        <v>0</v>
      </c>
      <c r="I300" s="77">
        <v>0</v>
      </c>
      <c r="J300" s="77">
        <v>0</v>
      </c>
      <c r="K300" s="77">
        <v>0</v>
      </c>
      <c r="L300" s="77">
        <v>0</v>
      </c>
      <c r="M300" s="77">
        <v>5120</v>
      </c>
      <c r="N300" s="77">
        <v>0</v>
      </c>
      <c r="O300" s="77">
        <v>0</v>
      </c>
      <c r="P300" s="82">
        <v>0</v>
      </c>
      <c r="Q300" s="83">
        <f t="shared" si="16"/>
        <v>36403</v>
      </c>
      <c r="S300" s="1">
        <f t="shared" si="17"/>
        <v>36403</v>
      </c>
      <c r="T300" s="1">
        <f t="shared" si="18"/>
        <v>0</v>
      </c>
      <c r="U300" s="1">
        <f t="shared" si="19"/>
        <v>36403</v>
      </c>
    </row>
    <row r="301" spans="1:21" x14ac:dyDescent="0.25">
      <c r="A301" s="24" t="s">
        <v>350</v>
      </c>
      <c r="B301" s="25" t="s">
        <v>4</v>
      </c>
      <c r="C301" s="81">
        <v>31432</v>
      </c>
      <c r="D301" s="81">
        <v>0</v>
      </c>
      <c r="E301" s="77">
        <v>0</v>
      </c>
      <c r="F301" s="77">
        <v>19417</v>
      </c>
      <c r="G301" s="77">
        <v>100056</v>
      </c>
      <c r="H301" s="77">
        <v>0</v>
      </c>
      <c r="I301" s="77">
        <v>0</v>
      </c>
      <c r="J301" s="77">
        <v>0</v>
      </c>
      <c r="K301" s="77">
        <v>0</v>
      </c>
      <c r="L301" s="77">
        <v>0</v>
      </c>
      <c r="M301" s="77">
        <v>6841</v>
      </c>
      <c r="N301" s="77">
        <v>0</v>
      </c>
      <c r="O301" s="77">
        <v>4660</v>
      </c>
      <c r="P301" s="82">
        <v>0</v>
      </c>
      <c r="Q301" s="83">
        <f t="shared" si="16"/>
        <v>162406</v>
      </c>
      <c r="S301" s="1">
        <f t="shared" si="17"/>
        <v>142989</v>
      </c>
      <c r="T301" s="1">
        <f t="shared" si="18"/>
        <v>19417</v>
      </c>
      <c r="U301" s="1">
        <f t="shared" si="19"/>
        <v>162406</v>
      </c>
    </row>
    <row r="302" spans="1:21" x14ac:dyDescent="0.25">
      <c r="A302" s="24" t="s">
        <v>351</v>
      </c>
      <c r="B302" s="25" t="s">
        <v>4</v>
      </c>
      <c r="C302" s="81">
        <v>19760</v>
      </c>
      <c r="D302" s="81">
        <v>63752</v>
      </c>
      <c r="E302" s="77">
        <v>0</v>
      </c>
      <c r="F302" s="77">
        <v>0</v>
      </c>
      <c r="G302" s="77">
        <v>56518</v>
      </c>
      <c r="H302" s="77">
        <v>195348</v>
      </c>
      <c r="I302" s="77">
        <v>0</v>
      </c>
      <c r="J302" s="77">
        <v>0</v>
      </c>
      <c r="K302" s="77">
        <v>0</v>
      </c>
      <c r="L302" s="77">
        <v>0</v>
      </c>
      <c r="M302" s="77">
        <v>76021</v>
      </c>
      <c r="N302" s="77">
        <v>0</v>
      </c>
      <c r="O302" s="77">
        <v>4834</v>
      </c>
      <c r="P302" s="82">
        <v>10085</v>
      </c>
      <c r="Q302" s="83">
        <f t="shared" si="16"/>
        <v>426318</v>
      </c>
      <c r="S302" s="1">
        <f t="shared" si="17"/>
        <v>157133</v>
      </c>
      <c r="T302" s="1">
        <f t="shared" si="18"/>
        <v>269185</v>
      </c>
      <c r="U302" s="1">
        <f t="shared" si="19"/>
        <v>426318</v>
      </c>
    </row>
    <row r="303" spans="1:21" x14ac:dyDescent="0.25">
      <c r="A303" s="24" t="s">
        <v>352</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6"/>
        <v>0</v>
      </c>
      <c r="S303" s="1">
        <f t="shared" si="17"/>
        <v>0</v>
      </c>
      <c r="T303" s="1">
        <f t="shared" si="18"/>
        <v>0</v>
      </c>
      <c r="U303" s="1">
        <f t="shared" si="19"/>
        <v>0</v>
      </c>
    </row>
    <row r="304" spans="1:21" x14ac:dyDescent="0.25">
      <c r="A304" s="24" t="s">
        <v>353</v>
      </c>
      <c r="B304" s="25" t="s">
        <v>4</v>
      </c>
      <c r="C304" s="81">
        <v>0</v>
      </c>
      <c r="D304" s="81">
        <v>0</v>
      </c>
      <c r="E304" s="77">
        <v>0</v>
      </c>
      <c r="F304" s="77">
        <v>0</v>
      </c>
      <c r="G304" s="77">
        <v>0</v>
      </c>
      <c r="H304" s="77">
        <v>0</v>
      </c>
      <c r="I304" s="77">
        <v>0</v>
      </c>
      <c r="J304" s="77">
        <v>0</v>
      </c>
      <c r="K304" s="77">
        <v>0</v>
      </c>
      <c r="L304" s="77">
        <v>0</v>
      </c>
      <c r="M304" s="77">
        <v>0</v>
      </c>
      <c r="N304" s="77">
        <v>0</v>
      </c>
      <c r="O304" s="77">
        <v>0</v>
      </c>
      <c r="P304" s="82">
        <v>0</v>
      </c>
      <c r="Q304" s="83">
        <f t="shared" si="16"/>
        <v>0</v>
      </c>
      <c r="S304" s="1">
        <f t="shared" si="17"/>
        <v>0</v>
      </c>
      <c r="T304" s="1">
        <f t="shared" si="18"/>
        <v>0</v>
      </c>
      <c r="U304" s="1">
        <f t="shared" si="19"/>
        <v>0</v>
      </c>
    </row>
    <row r="305" spans="1:21" x14ac:dyDescent="0.25">
      <c r="A305" s="24" t="s">
        <v>354</v>
      </c>
      <c r="B305" s="25" t="s">
        <v>4</v>
      </c>
      <c r="C305" s="81">
        <v>0</v>
      </c>
      <c r="D305" s="81">
        <v>600</v>
      </c>
      <c r="E305" s="77">
        <v>0</v>
      </c>
      <c r="F305" s="77">
        <v>0</v>
      </c>
      <c r="G305" s="77">
        <v>0</v>
      </c>
      <c r="H305" s="77">
        <v>0</v>
      </c>
      <c r="I305" s="77">
        <v>0</v>
      </c>
      <c r="J305" s="77">
        <v>0</v>
      </c>
      <c r="K305" s="77">
        <v>0</v>
      </c>
      <c r="L305" s="77">
        <v>0</v>
      </c>
      <c r="M305" s="77">
        <v>0</v>
      </c>
      <c r="N305" s="77">
        <v>1102</v>
      </c>
      <c r="O305" s="77">
        <v>0</v>
      </c>
      <c r="P305" s="82">
        <v>0</v>
      </c>
      <c r="Q305" s="83">
        <f t="shared" si="16"/>
        <v>1702</v>
      </c>
      <c r="S305" s="1">
        <f t="shared" si="17"/>
        <v>0</v>
      </c>
      <c r="T305" s="1">
        <f t="shared" si="18"/>
        <v>1702</v>
      </c>
      <c r="U305" s="1">
        <f t="shared" si="19"/>
        <v>1702</v>
      </c>
    </row>
    <row r="306" spans="1:21" x14ac:dyDescent="0.25">
      <c r="A306" s="24" t="s">
        <v>355</v>
      </c>
      <c r="B306" s="25" t="s">
        <v>4</v>
      </c>
      <c r="C306" s="81">
        <v>0</v>
      </c>
      <c r="D306" s="81">
        <v>0</v>
      </c>
      <c r="E306" s="77">
        <v>0</v>
      </c>
      <c r="F306" s="77">
        <v>0</v>
      </c>
      <c r="G306" s="77">
        <v>91461</v>
      </c>
      <c r="H306" s="77">
        <v>0</v>
      </c>
      <c r="I306" s="77">
        <v>0</v>
      </c>
      <c r="J306" s="77">
        <v>0</v>
      </c>
      <c r="K306" s="77">
        <v>0</v>
      </c>
      <c r="L306" s="77">
        <v>0</v>
      </c>
      <c r="M306" s="77">
        <v>211950</v>
      </c>
      <c r="N306" s="77">
        <v>0</v>
      </c>
      <c r="O306" s="77">
        <v>0</v>
      </c>
      <c r="P306" s="82">
        <v>0</v>
      </c>
      <c r="Q306" s="83">
        <f t="shared" si="16"/>
        <v>303411</v>
      </c>
      <c r="S306" s="1">
        <f t="shared" si="17"/>
        <v>303411</v>
      </c>
      <c r="T306" s="1">
        <f t="shared" si="18"/>
        <v>0</v>
      </c>
      <c r="U306" s="1">
        <f t="shared" si="19"/>
        <v>303411</v>
      </c>
    </row>
    <row r="307" spans="1:21" x14ac:dyDescent="0.25">
      <c r="A307" s="24" t="s">
        <v>356</v>
      </c>
      <c r="B307" s="25" t="s">
        <v>4</v>
      </c>
      <c r="C307" s="81">
        <v>0</v>
      </c>
      <c r="D307" s="81">
        <v>0</v>
      </c>
      <c r="E307" s="77">
        <v>0</v>
      </c>
      <c r="F307" s="77">
        <v>0</v>
      </c>
      <c r="G307" s="77">
        <v>0</v>
      </c>
      <c r="H307" s="77">
        <v>0</v>
      </c>
      <c r="I307" s="77">
        <v>0</v>
      </c>
      <c r="J307" s="77">
        <v>0</v>
      </c>
      <c r="K307" s="77">
        <v>0</v>
      </c>
      <c r="L307" s="77">
        <v>0</v>
      </c>
      <c r="M307" s="77">
        <v>0</v>
      </c>
      <c r="N307" s="77">
        <v>0</v>
      </c>
      <c r="O307" s="77">
        <v>0</v>
      </c>
      <c r="P307" s="82">
        <v>0</v>
      </c>
      <c r="Q307" s="83">
        <f t="shared" si="16"/>
        <v>0</v>
      </c>
      <c r="S307" s="1">
        <f t="shared" si="17"/>
        <v>0</v>
      </c>
      <c r="T307" s="1">
        <f t="shared" si="18"/>
        <v>0</v>
      </c>
      <c r="U307" s="1">
        <f t="shared" si="19"/>
        <v>0</v>
      </c>
    </row>
    <row r="308" spans="1:21" x14ac:dyDescent="0.25">
      <c r="A308" s="24" t="s">
        <v>357</v>
      </c>
      <c r="B308" s="25" t="s">
        <v>52</v>
      </c>
      <c r="C308" s="81">
        <v>2896</v>
      </c>
      <c r="D308" s="81">
        <v>0</v>
      </c>
      <c r="E308" s="77">
        <v>55617</v>
      </c>
      <c r="F308" s="77">
        <v>0</v>
      </c>
      <c r="G308" s="77">
        <v>0</v>
      </c>
      <c r="H308" s="77">
        <v>0</v>
      </c>
      <c r="I308" s="77">
        <v>0</v>
      </c>
      <c r="J308" s="77">
        <v>0</v>
      </c>
      <c r="K308" s="77">
        <v>0</v>
      </c>
      <c r="L308" s="77">
        <v>0</v>
      </c>
      <c r="M308" s="77">
        <v>0</v>
      </c>
      <c r="N308" s="77">
        <v>0</v>
      </c>
      <c r="O308" s="77">
        <v>0</v>
      </c>
      <c r="P308" s="82">
        <v>0</v>
      </c>
      <c r="Q308" s="83">
        <f t="shared" si="16"/>
        <v>58513</v>
      </c>
      <c r="S308" s="1">
        <f t="shared" si="17"/>
        <v>58513</v>
      </c>
      <c r="T308" s="1">
        <f t="shared" si="18"/>
        <v>0</v>
      </c>
      <c r="U308" s="1">
        <f t="shared" si="19"/>
        <v>58513</v>
      </c>
    </row>
    <row r="309" spans="1:21" x14ac:dyDescent="0.25">
      <c r="A309" s="24" t="s">
        <v>358</v>
      </c>
      <c r="B309" s="25" t="s">
        <v>52</v>
      </c>
      <c r="C309" s="81">
        <v>0</v>
      </c>
      <c r="D309" s="81">
        <v>0</v>
      </c>
      <c r="E309" s="77">
        <v>94602</v>
      </c>
      <c r="F309" s="77">
        <v>264362</v>
      </c>
      <c r="G309" s="77">
        <v>0</v>
      </c>
      <c r="H309" s="77">
        <v>0</v>
      </c>
      <c r="I309" s="77">
        <v>0</v>
      </c>
      <c r="J309" s="77">
        <v>0</v>
      </c>
      <c r="K309" s="77">
        <v>0</v>
      </c>
      <c r="L309" s="77">
        <v>0</v>
      </c>
      <c r="M309" s="77">
        <v>0</v>
      </c>
      <c r="N309" s="77">
        <v>0</v>
      </c>
      <c r="O309" s="77">
        <v>0</v>
      </c>
      <c r="P309" s="82">
        <v>0</v>
      </c>
      <c r="Q309" s="83">
        <f t="shared" si="16"/>
        <v>358964</v>
      </c>
      <c r="S309" s="1">
        <f t="shared" si="17"/>
        <v>94602</v>
      </c>
      <c r="T309" s="1">
        <f t="shared" si="18"/>
        <v>264362</v>
      </c>
      <c r="U309" s="1">
        <f t="shared" si="19"/>
        <v>358964</v>
      </c>
    </row>
    <row r="310" spans="1:21" x14ac:dyDescent="0.25">
      <c r="A310" s="24" t="s">
        <v>359</v>
      </c>
      <c r="B310" s="25" t="s">
        <v>52</v>
      </c>
      <c r="C310" s="81">
        <v>0</v>
      </c>
      <c r="D310" s="81">
        <v>0</v>
      </c>
      <c r="E310" s="77">
        <v>82750</v>
      </c>
      <c r="F310" s="77">
        <v>0</v>
      </c>
      <c r="G310" s="77">
        <v>0</v>
      </c>
      <c r="H310" s="77">
        <v>0</v>
      </c>
      <c r="I310" s="77">
        <v>0</v>
      </c>
      <c r="J310" s="77">
        <v>0</v>
      </c>
      <c r="K310" s="77">
        <v>0</v>
      </c>
      <c r="L310" s="77">
        <v>0</v>
      </c>
      <c r="M310" s="77">
        <v>0</v>
      </c>
      <c r="N310" s="77">
        <v>0</v>
      </c>
      <c r="O310" s="77">
        <v>0</v>
      </c>
      <c r="P310" s="82">
        <v>0</v>
      </c>
      <c r="Q310" s="83">
        <f t="shared" si="16"/>
        <v>82750</v>
      </c>
      <c r="S310" s="1">
        <f t="shared" si="17"/>
        <v>82750</v>
      </c>
      <c r="T310" s="1">
        <f t="shared" si="18"/>
        <v>0</v>
      </c>
      <c r="U310" s="1">
        <f t="shared" si="19"/>
        <v>82750</v>
      </c>
    </row>
    <row r="311" spans="1:21" x14ac:dyDescent="0.25">
      <c r="A311" s="24" t="s">
        <v>361</v>
      </c>
      <c r="B311" s="25" t="s">
        <v>52</v>
      </c>
      <c r="C311" s="81">
        <v>9800</v>
      </c>
      <c r="D311" s="81">
        <v>0</v>
      </c>
      <c r="E311" s="77">
        <v>0</v>
      </c>
      <c r="F311" s="77">
        <v>0</v>
      </c>
      <c r="G311" s="77">
        <v>0</v>
      </c>
      <c r="H311" s="77">
        <v>0</v>
      </c>
      <c r="I311" s="77">
        <v>0</v>
      </c>
      <c r="J311" s="77">
        <v>0</v>
      </c>
      <c r="K311" s="77">
        <v>0</v>
      </c>
      <c r="L311" s="77">
        <v>0</v>
      </c>
      <c r="M311" s="77">
        <v>0</v>
      </c>
      <c r="N311" s="77">
        <v>0</v>
      </c>
      <c r="O311" s="77">
        <v>0</v>
      </c>
      <c r="P311" s="82">
        <v>0</v>
      </c>
      <c r="Q311" s="83">
        <f t="shared" si="16"/>
        <v>9800</v>
      </c>
      <c r="S311" s="1">
        <f t="shared" si="17"/>
        <v>9800</v>
      </c>
      <c r="T311" s="1">
        <f t="shared" si="18"/>
        <v>0</v>
      </c>
      <c r="U311" s="1">
        <f t="shared" si="19"/>
        <v>9800</v>
      </c>
    </row>
    <row r="312" spans="1:21" x14ac:dyDescent="0.25">
      <c r="A312" s="24" t="s">
        <v>516</v>
      </c>
      <c r="B312" s="25" t="s">
        <v>52</v>
      </c>
      <c r="C312" s="81">
        <v>0</v>
      </c>
      <c r="D312" s="81">
        <v>0</v>
      </c>
      <c r="E312" s="77">
        <v>0</v>
      </c>
      <c r="F312" s="77">
        <v>0</v>
      </c>
      <c r="G312" s="77">
        <v>1048</v>
      </c>
      <c r="H312" s="77">
        <v>0</v>
      </c>
      <c r="I312" s="77">
        <v>0</v>
      </c>
      <c r="J312" s="77">
        <v>0</v>
      </c>
      <c r="K312" s="77">
        <v>0</v>
      </c>
      <c r="L312" s="77">
        <v>0</v>
      </c>
      <c r="M312" s="77">
        <v>0</v>
      </c>
      <c r="N312" s="77">
        <v>0</v>
      </c>
      <c r="O312" s="77">
        <v>0</v>
      </c>
      <c r="P312" s="82">
        <v>0</v>
      </c>
      <c r="Q312" s="83">
        <f t="shared" si="16"/>
        <v>1048</v>
      </c>
      <c r="S312" s="1">
        <f t="shared" si="17"/>
        <v>1048</v>
      </c>
      <c r="T312" s="1">
        <f t="shared" si="18"/>
        <v>0</v>
      </c>
      <c r="U312" s="1">
        <f t="shared" si="19"/>
        <v>1048</v>
      </c>
    </row>
    <row r="313" spans="1:21" x14ac:dyDescent="0.25">
      <c r="A313" s="24" t="s">
        <v>362</v>
      </c>
      <c r="B313" s="25" t="s">
        <v>52</v>
      </c>
      <c r="C313" s="81">
        <v>11115</v>
      </c>
      <c r="D313" s="81">
        <v>0</v>
      </c>
      <c r="E313" s="77">
        <v>0</v>
      </c>
      <c r="F313" s="77">
        <v>0</v>
      </c>
      <c r="G313" s="77">
        <v>89093</v>
      </c>
      <c r="H313" s="77">
        <v>0</v>
      </c>
      <c r="I313" s="77">
        <v>0</v>
      </c>
      <c r="J313" s="77">
        <v>0</v>
      </c>
      <c r="K313" s="77">
        <v>0</v>
      </c>
      <c r="L313" s="77">
        <v>0</v>
      </c>
      <c r="M313" s="77">
        <v>0</v>
      </c>
      <c r="N313" s="77">
        <v>0</v>
      </c>
      <c r="O313" s="77">
        <v>0</v>
      </c>
      <c r="P313" s="82">
        <v>14425</v>
      </c>
      <c r="Q313" s="83">
        <f t="shared" si="16"/>
        <v>114633</v>
      </c>
      <c r="S313" s="1">
        <f t="shared" si="17"/>
        <v>100208</v>
      </c>
      <c r="T313" s="1">
        <f t="shared" si="18"/>
        <v>14425</v>
      </c>
      <c r="U313" s="1">
        <f t="shared" si="19"/>
        <v>114633</v>
      </c>
    </row>
    <row r="314" spans="1:21" x14ac:dyDescent="0.25">
      <c r="A314" s="24" t="s">
        <v>363</v>
      </c>
      <c r="B314" s="25" t="s">
        <v>53</v>
      </c>
      <c r="C314" s="81">
        <v>2783</v>
      </c>
      <c r="D314" s="81">
        <v>0</v>
      </c>
      <c r="E314" s="77">
        <v>0</v>
      </c>
      <c r="F314" s="77">
        <v>0</v>
      </c>
      <c r="G314" s="77">
        <v>0</v>
      </c>
      <c r="H314" s="77">
        <v>0</v>
      </c>
      <c r="I314" s="77">
        <v>0</v>
      </c>
      <c r="J314" s="77">
        <v>0</v>
      </c>
      <c r="K314" s="77">
        <v>0</v>
      </c>
      <c r="L314" s="77">
        <v>0</v>
      </c>
      <c r="M314" s="77">
        <v>0</v>
      </c>
      <c r="N314" s="77">
        <v>0</v>
      </c>
      <c r="O314" s="77">
        <v>0</v>
      </c>
      <c r="P314" s="82">
        <v>0</v>
      </c>
      <c r="Q314" s="83">
        <f t="shared" si="16"/>
        <v>2783</v>
      </c>
      <c r="S314" s="1">
        <f t="shared" si="17"/>
        <v>2783</v>
      </c>
      <c r="T314" s="1">
        <f t="shared" si="18"/>
        <v>0</v>
      </c>
      <c r="U314" s="1">
        <f t="shared" si="19"/>
        <v>2783</v>
      </c>
    </row>
    <row r="315" spans="1:21" x14ac:dyDescent="0.25">
      <c r="A315" s="24" t="s">
        <v>364</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6"/>
        <v>0</v>
      </c>
      <c r="S315" s="1">
        <f t="shared" si="17"/>
        <v>0</v>
      </c>
      <c r="T315" s="1">
        <f t="shared" si="18"/>
        <v>0</v>
      </c>
      <c r="U315" s="1">
        <f t="shared" si="19"/>
        <v>0</v>
      </c>
    </row>
    <row r="316" spans="1:21" x14ac:dyDescent="0.25">
      <c r="A316" s="24" t="s">
        <v>365</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6"/>
        <v>0</v>
      </c>
      <c r="S316" s="1">
        <f t="shared" si="17"/>
        <v>0</v>
      </c>
      <c r="T316" s="1">
        <f t="shared" si="18"/>
        <v>0</v>
      </c>
      <c r="U316" s="1">
        <f t="shared" si="19"/>
        <v>0</v>
      </c>
    </row>
    <row r="317" spans="1:21" x14ac:dyDescent="0.25">
      <c r="A317" s="24" t="s">
        <v>366</v>
      </c>
      <c r="B317" s="25" t="s">
        <v>53</v>
      </c>
      <c r="C317" s="81">
        <v>0</v>
      </c>
      <c r="D317" s="81">
        <v>0</v>
      </c>
      <c r="E317" s="77">
        <v>0</v>
      </c>
      <c r="F317" s="77">
        <v>0</v>
      </c>
      <c r="G317" s="77">
        <v>0</v>
      </c>
      <c r="H317" s="77">
        <v>0</v>
      </c>
      <c r="I317" s="77">
        <v>0</v>
      </c>
      <c r="J317" s="77">
        <v>0</v>
      </c>
      <c r="K317" s="77">
        <v>0</v>
      </c>
      <c r="L317" s="77">
        <v>0</v>
      </c>
      <c r="M317" s="77">
        <v>0</v>
      </c>
      <c r="N317" s="77">
        <v>0</v>
      </c>
      <c r="O317" s="77">
        <v>0</v>
      </c>
      <c r="P317" s="82">
        <v>0</v>
      </c>
      <c r="Q317" s="83">
        <f t="shared" si="16"/>
        <v>0</v>
      </c>
      <c r="S317" s="1">
        <f t="shared" si="17"/>
        <v>0</v>
      </c>
      <c r="T317" s="1">
        <f t="shared" si="18"/>
        <v>0</v>
      </c>
      <c r="U317" s="1">
        <f t="shared" si="19"/>
        <v>0</v>
      </c>
    </row>
    <row r="318" spans="1:21" x14ac:dyDescent="0.25">
      <c r="A318" s="24" t="s">
        <v>367</v>
      </c>
      <c r="B318" s="25" t="s">
        <v>53</v>
      </c>
      <c r="C318" s="81">
        <v>0</v>
      </c>
      <c r="D318" s="81">
        <v>0</v>
      </c>
      <c r="E318" s="77">
        <v>0</v>
      </c>
      <c r="F318" s="77">
        <v>14079</v>
      </c>
      <c r="G318" s="77">
        <v>133137</v>
      </c>
      <c r="H318" s="77">
        <v>193558</v>
      </c>
      <c r="I318" s="77">
        <v>0</v>
      </c>
      <c r="J318" s="77">
        <v>0</v>
      </c>
      <c r="K318" s="77">
        <v>0</v>
      </c>
      <c r="L318" s="77">
        <v>0</v>
      </c>
      <c r="M318" s="77">
        <v>1800</v>
      </c>
      <c r="N318" s="77">
        <v>1016490</v>
      </c>
      <c r="O318" s="77">
        <v>0</v>
      </c>
      <c r="P318" s="82">
        <v>0</v>
      </c>
      <c r="Q318" s="83">
        <f t="shared" si="16"/>
        <v>1359064</v>
      </c>
      <c r="S318" s="1">
        <f t="shared" si="17"/>
        <v>134937</v>
      </c>
      <c r="T318" s="1">
        <f t="shared" si="18"/>
        <v>1224127</v>
      </c>
      <c r="U318" s="1">
        <f t="shared" si="19"/>
        <v>1359064</v>
      </c>
    </row>
    <row r="319" spans="1:21" x14ac:dyDescent="0.25">
      <c r="A319" s="24" t="s">
        <v>368</v>
      </c>
      <c r="B319" s="25" t="s">
        <v>53</v>
      </c>
      <c r="C319" s="81">
        <v>14945</v>
      </c>
      <c r="D319" s="81">
        <v>160</v>
      </c>
      <c r="E319" s="77">
        <v>0</v>
      </c>
      <c r="F319" s="77">
        <v>102927</v>
      </c>
      <c r="G319" s="77">
        <v>6025</v>
      </c>
      <c r="H319" s="77">
        <v>3099</v>
      </c>
      <c r="I319" s="77">
        <v>0</v>
      </c>
      <c r="J319" s="77">
        <v>0</v>
      </c>
      <c r="K319" s="77">
        <v>0</v>
      </c>
      <c r="L319" s="77">
        <v>0</v>
      </c>
      <c r="M319" s="77">
        <v>0</v>
      </c>
      <c r="N319" s="77">
        <v>0</v>
      </c>
      <c r="O319" s="77">
        <v>0</v>
      </c>
      <c r="P319" s="82">
        <v>0</v>
      </c>
      <c r="Q319" s="83">
        <f t="shared" si="16"/>
        <v>127156</v>
      </c>
      <c r="S319" s="1">
        <f t="shared" si="17"/>
        <v>20970</v>
      </c>
      <c r="T319" s="1">
        <f t="shared" si="18"/>
        <v>106186</v>
      </c>
      <c r="U319" s="1">
        <f t="shared" si="19"/>
        <v>127156</v>
      </c>
    </row>
    <row r="320" spans="1:21" x14ac:dyDescent="0.25">
      <c r="A320" s="24" t="s">
        <v>369</v>
      </c>
      <c r="B320" s="25" t="s">
        <v>53</v>
      </c>
      <c r="C320" s="81">
        <v>0</v>
      </c>
      <c r="D320" s="81">
        <v>0</v>
      </c>
      <c r="E320" s="77">
        <v>14365</v>
      </c>
      <c r="F320" s="77">
        <v>0</v>
      </c>
      <c r="G320" s="77">
        <v>0</v>
      </c>
      <c r="H320" s="77">
        <v>0</v>
      </c>
      <c r="I320" s="77">
        <v>0</v>
      </c>
      <c r="J320" s="77">
        <v>0</v>
      </c>
      <c r="K320" s="77">
        <v>0</v>
      </c>
      <c r="L320" s="77">
        <v>0</v>
      </c>
      <c r="M320" s="77">
        <v>0</v>
      </c>
      <c r="N320" s="77">
        <v>0</v>
      </c>
      <c r="O320" s="77">
        <v>0</v>
      </c>
      <c r="P320" s="82">
        <v>0</v>
      </c>
      <c r="Q320" s="83">
        <f t="shared" si="16"/>
        <v>14365</v>
      </c>
      <c r="S320" s="1">
        <f t="shared" si="17"/>
        <v>14365</v>
      </c>
      <c r="T320" s="1">
        <f t="shared" si="18"/>
        <v>0</v>
      </c>
      <c r="U320" s="1">
        <f t="shared" si="19"/>
        <v>14365</v>
      </c>
    </row>
    <row r="321" spans="1:21" x14ac:dyDescent="0.25">
      <c r="A321" s="24" t="s">
        <v>370</v>
      </c>
      <c r="B321" s="25" t="s">
        <v>53</v>
      </c>
      <c r="C321" s="81">
        <v>0</v>
      </c>
      <c r="D321" s="81">
        <v>0</v>
      </c>
      <c r="E321" s="77">
        <v>0</v>
      </c>
      <c r="F321" s="77">
        <v>0</v>
      </c>
      <c r="G321" s="77">
        <v>52204</v>
      </c>
      <c r="H321" s="77">
        <v>0</v>
      </c>
      <c r="I321" s="77">
        <v>25000</v>
      </c>
      <c r="J321" s="77">
        <v>0</v>
      </c>
      <c r="K321" s="77">
        <v>0</v>
      </c>
      <c r="L321" s="77">
        <v>0</v>
      </c>
      <c r="M321" s="77">
        <v>25000</v>
      </c>
      <c r="N321" s="77">
        <v>0</v>
      </c>
      <c r="O321" s="77">
        <v>0</v>
      </c>
      <c r="P321" s="82">
        <v>0</v>
      </c>
      <c r="Q321" s="83">
        <f t="shared" si="16"/>
        <v>102204</v>
      </c>
      <c r="S321" s="1">
        <f t="shared" si="17"/>
        <v>102204</v>
      </c>
      <c r="T321" s="1">
        <f t="shared" si="18"/>
        <v>0</v>
      </c>
      <c r="U321" s="1">
        <f t="shared" si="19"/>
        <v>102204</v>
      </c>
    </row>
    <row r="322" spans="1:21" x14ac:dyDescent="0.25">
      <c r="A322" s="24" t="s">
        <v>371</v>
      </c>
      <c r="B322" s="25" t="s">
        <v>53</v>
      </c>
      <c r="C322" s="81">
        <v>0</v>
      </c>
      <c r="D322" s="81">
        <v>0</v>
      </c>
      <c r="E322" s="77">
        <v>0</v>
      </c>
      <c r="F322" s="77">
        <v>0</v>
      </c>
      <c r="G322" s="77">
        <v>399</v>
      </c>
      <c r="H322" s="77">
        <v>0</v>
      </c>
      <c r="I322" s="77">
        <v>0</v>
      </c>
      <c r="J322" s="77">
        <v>0</v>
      </c>
      <c r="K322" s="77">
        <v>0</v>
      </c>
      <c r="L322" s="77">
        <v>0</v>
      </c>
      <c r="M322" s="77">
        <v>0</v>
      </c>
      <c r="N322" s="77">
        <v>0</v>
      </c>
      <c r="O322" s="77">
        <v>0</v>
      </c>
      <c r="P322" s="82">
        <v>0</v>
      </c>
      <c r="Q322" s="83">
        <f t="shared" si="16"/>
        <v>399</v>
      </c>
      <c r="S322" s="1">
        <f t="shared" si="17"/>
        <v>399</v>
      </c>
      <c r="T322" s="1">
        <f t="shared" si="18"/>
        <v>0</v>
      </c>
      <c r="U322" s="1">
        <f t="shared" si="19"/>
        <v>399</v>
      </c>
    </row>
    <row r="323" spans="1:21" x14ac:dyDescent="0.25">
      <c r="A323" s="24" t="s">
        <v>372</v>
      </c>
      <c r="B323" s="25" t="s">
        <v>53</v>
      </c>
      <c r="C323" s="81">
        <v>0</v>
      </c>
      <c r="D323" s="81">
        <v>0</v>
      </c>
      <c r="E323" s="77">
        <v>0</v>
      </c>
      <c r="F323" s="77">
        <v>0</v>
      </c>
      <c r="G323" s="77">
        <v>0</v>
      </c>
      <c r="H323" s="77">
        <v>0</v>
      </c>
      <c r="I323" s="77">
        <v>0</v>
      </c>
      <c r="J323" s="77">
        <v>0</v>
      </c>
      <c r="K323" s="77">
        <v>0</v>
      </c>
      <c r="L323" s="77">
        <v>0</v>
      </c>
      <c r="M323" s="77">
        <v>0</v>
      </c>
      <c r="N323" s="77">
        <v>0</v>
      </c>
      <c r="O323" s="77">
        <v>0</v>
      </c>
      <c r="P323" s="82">
        <v>0</v>
      </c>
      <c r="Q323" s="83">
        <f t="shared" si="16"/>
        <v>0</v>
      </c>
      <c r="S323" s="1">
        <f t="shared" si="17"/>
        <v>0</v>
      </c>
      <c r="T323" s="1">
        <f t="shared" si="18"/>
        <v>0</v>
      </c>
      <c r="U323" s="1">
        <f t="shared" si="19"/>
        <v>0</v>
      </c>
    </row>
    <row r="324" spans="1:21" x14ac:dyDescent="0.25">
      <c r="A324" s="24" t="s">
        <v>373</v>
      </c>
      <c r="B324" s="25" t="s">
        <v>53</v>
      </c>
      <c r="C324" s="81">
        <v>0</v>
      </c>
      <c r="D324" s="81">
        <v>0</v>
      </c>
      <c r="E324" s="77">
        <v>0</v>
      </c>
      <c r="F324" s="77">
        <v>0</v>
      </c>
      <c r="G324" s="77">
        <v>105349</v>
      </c>
      <c r="H324" s="77">
        <v>82726</v>
      </c>
      <c r="I324" s="77">
        <v>0</v>
      </c>
      <c r="J324" s="77">
        <v>0</v>
      </c>
      <c r="K324" s="77">
        <v>0</v>
      </c>
      <c r="L324" s="77">
        <v>0</v>
      </c>
      <c r="M324" s="77">
        <v>46868</v>
      </c>
      <c r="N324" s="77">
        <v>147171</v>
      </c>
      <c r="O324" s="77">
        <v>0</v>
      </c>
      <c r="P324" s="82">
        <v>0</v>
      </c>
      <c r="Q324" s="83">
        <f t="shared" si="16"/>
        <v>382114</v>
      </c>
      <c r="S324" s="1">
        <f t="shared" si="17"/>
        <v>152217</v>
      </c>
      <c r="T324" s="1">
        <f t="shared" si="18"/>
        <v>229897</v>
      </c>
      <c r="U324" s="1">
        <f t="shared" si="19"/>
        <v>382114</v>
      </c>
    </row>
    <row r="325" spans="1:21" x14ac:dyDescent="0.25">
      <c r="A325" s="24" t="s">
        <v>374</v>
      </c>
      <c r="B325" s="25" t="s">
        <v>53</v>
      </c>
      <c r="C325" s="81">
        <v>0</v>
      </c>
      <c r="D325" s="81">
        <v>0</v>
      </c>
      <c r="E325" s="77">
        <v>0</v>
      </c>
      <c r="F325" s="77">
        <v>0</v>
      </c>
      <c r="G325" s="77">
        <v>0</v>
      </c>
      <c r="H325" s="77">
        <v>0</v>
      </c>
      <c r="I325" s="77">
        <v>0</v>
      </c>
      <c r="J325" s="77">
        <v>0</v>
      </c>
      <c r="K325" s="77">
        <v>0</v>
      </c>
      <c r="L325" s="77">
        <v>0</v>
      </c>
      <c r="M325" s="77">
        <v>0</v>
      </c>
      <c r="N325" s="77">
        <v>0</v>
      </c>
      <c r="O325" s="77">
        <v>0</v>
      </c>
      <c r="P325" s="82">
        <v>0</v>
      </c>
      <c r="Q325" s="83">
        <f t="shared" ref="Q325:Q388" si="20">SUM(C325:P325)</f>
        <v>0</v>
      </c>
      <c r="S325" s="1">
        <f t="shared" si="17"/>
        <v>0</v>
      </c>
      <c r="T325" s="1">
        <f t="shared" si="18"/>
        <v>0</v>
      </c>
      <c r="U325" s="1">
        <f t="shared" si="19"/>
        <v>0</v>
      </c>
    </row>
    <row r="326" spans="1:21" x14ac:dyDescent="0.25">
      <c r="A326" s="24" t="s">
        <v>375</v>
      </c>
      <c r="B326" s="25" t="s">
        <v>53</v>
      </c>
      <c r="C326" s="81">
        <v>0</v>
      </c>
      <c r="D326" s="81">
        <v>0</v>
      </c>
      <c r="E326" s="77">
        <v>0</v>
      </c>
      <c r="F326" s="77">
        <v>0</v>
      </c>
      <c r="G326" s="77">
        <v>0</v>
      </c>
      <c r="H326" s="77">
        <v>0</v>
      </c>
      <c r="I326" s="77">
        <v>0</v>
      </c>
      <c r="J326" s="77">
        <v>0</v>
      </c>
      <c r="K326" s="77">
        <v>0</v>
      </c>
      <c r="L326" s="77">
        <v>0</v>
      </c>
      <c r="M326" s="77">
        <v>0</v>
      </c>
      <c r="N326" s="77">
        <v>0</v>
      </c>
      <c r="O326" s="77">
        <v>0</v>
      </c>
      <c r="P326" s="82">
        <v>0</v>
      </c>
      <c r="Q326" s="83">
        <f t="shared" si="20"/>
        <v>0</v>
      </c>
      <c r="S326" s="1">
        <f t="shared" ref="S326:S389" si="21">SUM(C326,E326,G326,I326,K326,M326,O326)</f>
        <v>0</v>
      </c>
      <c r="T326" s="1">
        <f t="shared" ref="T326:T389" si="22">SUM(D326,F326,H326,J326,L326,N326,P326)</f>
        <v>0</v>
      </c>
      <c r="U326" s="1">
        <f t="shared" ref="U326:U389" si="23">SUM(S326:T326)</f>
        <v>0</v>
      </c>
    </row>
    <row r="327" spans="1:21" x14ac:dyDescent="0.25">
      <c r="A327" s="24" t="s">
        <v>376</v>
      </c>
      <c r="B327" s="25" t="s">
        <v>53</v>
      </c>
      <c r="C327" s="81">
        <v>19218</v>
      </c>
      <c r="D327" s="81">
        <v>0</v>
      </c>
      <c r="E327" s="77">
        <v>176197</v>
      </c>
      <c r="F327" s="77">
        <v>0</v>
      </c>
      <c r="G327" s="77">
        <v>34301</v>
      </c>
      <c r="H327" s="77">
        <v>68505</v>
      </c>
      <c r="I327" s="77">
        <v>0</v>
      </c>
      <c r="J327" s="77">
        <v>0</v>
      </c>
      <c r="K327" s="77">
        <v>0</v>
      </c>
      <c r="L327" s="77">
        <v>0</v>
      </c>
      <c r="M327" s="77">
        <v>96617</v>
      </c>
      <c r="N327" s="77">
        <v>0</v>
      </c>
      <c r="O327" s="77">
        <v>0</v>
      </c>
      <c r="P327" s="82">
        <v>0</v>
      </c>
      <c r="Q327" s="83">
        <f t="shared" si="20"/>
        <v>394838</v>
      </c>
      <c r="S327" s="1">
        <f t="shared" si="21"/>
        <v>326333</v>
      </c>
      <c r="T327" s="1">
        <f t="shared" si="22"/>
        <v>68505</v>
      </c>
      <c r="U327" s="1">
        <f t="shared" si="23"/>
        <v>394838</v>
      </c>
    </row>
    <row r="328" spans="1:21" x14ac:dyDescent="0.25">
      <c r="A328" s="24" t="s">
        <v>377</v>
      </c>
      <c r="B328" s="25" t="s">
        <v>53</v>
      </c>
      <c r="C328" s="81">
        <v>0</v>
      </c>
      <c r="D328" s="81">
        <v>0</v>
      </c>
      <c r="E328" s="77">
        <v>0</v>
      </c>
      <c r="F328" s="77">
        <v>0</v>
      </c>
      <c r="G328" s="77">
        <v>0</v>
      </c>
      <c r="H328" s="77">
        <v>105970</v>
      </c>
      <c r="I328" s="77">
        <v>0</v>
      </c>
      <c r="J328" s="77">
        <v>0</v>
      </c>
      <c r="K328" s="77">
        <v>0</v>
      </c>
      <c r="L328" s="77">
        <v>0</v>
      </c>
      <c r="M328" s="77">
        <v>0</v>
      </c>
      <c r="N328" s="77">
        <v>0</v>
      </c>
      <c r="O328" s="77">
        <v>0</v>
      </c>
      <c r="P328" s="82">
        <v>0</v>
      </c>
      <c r="Q328" s="83">
        <f t="shared" si="20"/>
        <v>105970</v>
      </c>
      <c r="S328" s="1">
        <f t="shared" si="21"/>
        <v>0</v>
      </c>
      <c r="T328" s="1">
        <f t="shared" si="22"/>
        <v>105970</v>
      </c>
      <c r="U328" s="1">
        <f t="shared" si="23"/>
        <v>105970</v>
      </c>
    </row>
    <row r="329" spans="1:21" x14ac:dyDescent="0.25">
      <c r="A329" s="24" t="s">
        <v>378</v>
      </c>
      <c r="B329" s="25" t="s">
        <v>53</v>
      </c>
      <c r="C329" s="81">
        <v>0</v>
      </c>
      <c r="D329" s="81">
        <v>0</v>
      </c>
      <c r="E329" s="77">
        <v>0</v>
      </c>
      <c r="F329" s="77">
        <v>0</v>
      </c>
      <c r="G329" s="77">
        <v>0</v>
      </c>
      <c r="H329" s="77">
        <v>0</v>
      </c>
      <c r="I329" s="77">
        <v>0</v>
      </c>
      <c r="J329" s="77">
        <v>0</v>
      </c>
      <c r="K329" s="77">
        <v>0</v>
      </c>
      <c r="L329" s="77">
        <v>0</v>
      </c>
      <c r="M329" s="77">
        <v>0</v>
      </c>
      <c r="N329" s="77">
        <v>0</v>
      </c>
      <c r="O329" s="77">
        <v>0</v>
      </c>
      <c r="P329" s="82">
        <v>0</v>
      </c>
      <c r="Q329" s="83">
        <f t="shared" si="20"/>
        <v>0</v>
      </c>
      <c r="S329" s="1">
        <f t="shared" si="21"/>
        <v>0</v>
      </c>
      <c r="T329" s="1">
        <f t="shared" si="22"/>
        <v>0</v>
      </c>
      <c r="U329" s="1">
        <f t="shared" si="23"/>
        <v>0</v>
      </c>
    </row>
    <row r="330" spans="1:21" x14ac:dyDescent="0.25">
      <c r="A330" s="24" t="s">
        <v>379</v>
      </c>
      <c r="B330" s="25" t="s">
        <v>53</v>
      </c>
      <c r="C330" s="81">
        <v>0</v>
      </c>
      <c r="D330" s="81">
        <v>0</v>
      </c>
      <c r="E330" s="77">
        <v>0</v>
      </c>
      <c r="F330" s="77">
        <v>0</v>
      </c>
      <c r="G330" s="77">
        <v>0</v>
      </c>
      <c r="H330" s="77">
        <v>0</v>
      </c>
      <c r="I330" s="77">
        <v>0</v>
      </c>
      <c r="J330" s="77">
        <v>0</v>
      </c>
      <c r="K330" s="77">
        <v>0</v>
      </c>
      <c r="L330" s="77">
        <v>0</v>
      </c>
      <c r="M330" s="77">
        <v>146675</v>
      </c>
      <c r="N330" s="77">
        <v>0</v>
      </c>
      <c r="O330" s="77">
        <v>0</v>
      </c>
      <c r="P330" s="82">
        <v>0</v>
      </c>
      <c r="Q330" s="83">
        <f t="shared" si="20"/>
        <v>146675</v>
      </c>
      <c r="S330" s="1">
        <f t="shared" si="21"/>
        <v>146675</v>
      </c>
      <c r="T330" s="1">
        <f t="shared" si="22"/>
        <v>0</v>
      </c>
      <c r="U330" s="1">
        <f t="shared" si="23"/>
        <v>146675</v>
      </c>
    </row>
    <row r="331" spans="1:21" x14ac:dyDescent="0.25">
      <c r="A331" s="24" t="s">
        <v>380</v>
      </c>
      <c r="B331" s="25" t="s">
        <v>53</v>
      </c>
      <c r="C331" s="81">
        <v>4200</v>
      </c>
      <c r="D331" s="81">
        <v>475</v>
      </c>
      <c r="E331" s="77">
        <v>0</v>
      </c>
      <c r="F331" s="77">
        <v>0</v>
      </c>
      <c r="G331" s="77">
        <v>13966</v>
      </c>
      <c r="H331" s="77">
        <v>14315</v>
      </c>
      <c r="I331" s="77">
        <v>0</v>
      </c>
      <c r="J331" s="77">
        <v>0</v>
      </c>
      <c r="K331" s="77">
        <v>0</v>
      </c>
      <c r="L331" s="77">
        <v>0</v>
      </c>
      <c r="M331" s="77">
        <v>9074</v>
      </c>
      <c r="N331" s="77">
        <v>0</v>
      </c>
      <c r="O331" s="77">
        <v>0</v>
      </c>
      <c r="P331" s="82">
        <v>0</v>
      </c>
      <c r="Q331" s="83">
        <f t="shared" si="20"/>
        <v>42030</v>
      </c>
      <c r="S331" s="1">
        <f t="shared" si="21"/>
        <v>27240</v>
      </c>
      <c r="T331" s="1">
        <f t="shared" si="22"/>
        <v>14790</v>
      </c>
      <c r="U331" s="1">
        <f t="shared" si="23"/>
        <v>42030</v>
      </c>
    </row>
    <row r="332" spans="1:21" x14ac:dyDescent="0.25">
      <c r="A332" s="24" t="s">
        <v>5</v>
      </c>
      <c r="B332" s="25" t="s">
        <v>53</v>
      </c>
      <c r="C332" s="81">
        <v>0</v>
      </c>
      <c r="D332" s="81">
        <v>37708</v>
      </c>
      <c r="E332" s="77">
        <v>0</v>
      </c>
      <c r="F332" s="77">
        <v>0</v>
      </c>
      <c r="G332" s="77">
        <v>0</v>
      </c>
      <c r="H332" s="77">
        <v>0</v>
      </c>
      <c r="I332" s="77">
        <v>0</v>
      </c>
      <c r="J332" s="77">
        <v>0</v>
      </c>
      <c r="K332" s="77">
        <v>0</v>
      </c>
      <c r="L332" s="77">
        <v>0</v>
      </c>
      <c r="M332" s="77">
        <v>9427</v>
      </c>
      <c r="N332" s="77">
        <v>0</v>
      </c>
      <c r="O332" s="77">
        <v>0</v>
      </c>
      <c r="P332" s="82">
        <v>0</v>
      </c>
      <c r="Q332" s="83">
        <f t="shared" si="20"/>
        <v>47135</v>
      </c>
      <c r="S332" s="1">
        <f t="shared" si="21"/>
        <v>9427</v>
      </c>
      <c r="T332" s="1">
        <f t="shared" si="22"/>
        <v>37708</v>
      </c>
      <c r="U332" s="1">
        <f t="shared" si="23"/>
        <v>47135</v>
      </c>
    </row>
    <row r="333" spans="1:21" x14ac:dyDescent="0.25">
      <c r="A333" s="24" t="s">
        <v>383</v>
      </c>
      <c r="B333" s="25" t="s">
        <v>53</v>
      </c>
      <c r="C333" s="81">
        <v>12950</v>
      </c>
      <c r="D333" s="81">
        <v>0</v>
      </c>
      <c r="E333" s="77">
        <v>0</v>
      </c>
      <c r="F333" s="77">
        <v>0</v>
      </c>
      <c r="G333" s="77">
        <v>0</v>
      </c>
      <c r="H333" s="77">
        <v>0</v>
      </c>
      <c r="I333" s="77">
        <v>0</v>
      </c>
      <c r="J333" s="77">
        <v>0</v>
      </c>
      <c r="K333" s="77">
        <v>0</v>
      </c>
      <c r="L333" s="77">
        <v>0</v>
      </c>
      <c r="M333" s="77">
        <v>0</v>
      </c>
      <c r="N333" s="77">
        <v>0</v>
      </c>
      <c r="O333" s="77">
        <v>0</v>
      </c>
      <c r="P333" s="82">
        <v>0</v>
      </c>
      <c r="Q333" s="83">
        <f t="shared" si="20"/>
        <v>12950</v>
      </c>
      <c r="S333" s="1">
        <f t="shared" si="21"/>
        <v>12950</v>
      </c>
      <c r="T333" s="1">
        <f t="shared" si="22"/>
        <v>0</v>
      </c>
      <c r="U333" s="1">
        <f t="shared" si="23"/>
        <v>12950</v>
      </c>
    </row>
    <row r="334" spans="1:21" x14ac:dyDescent="0.25">
      <c r="A334" s="24" t="s">
        <v>525</v>
      </c>
      <c r="B334" s="25" t="s">
        <v>53</v>
      </c>
      <c r="C334" s="81">
        <v>0</v>
      </c>
      <c r="D334" s="81">
        <v>0</v>
      </c>
      <c r="E334" s="77">
        <v>2685</v>
      </c>
      <c r="F334" s="77">
        <v>0</v>
      </c>
      <c r="G334" s="77">
        <v>537</v>
      </c>
      <c r="H334" s="77">
        <v>0</v>
      </c>
      <c r="I334" s="77">
        <v>0</v>
      </c>
      <c r="J334" s="77">
        <v>0</v>
      </c>
      <c r="K334" s="77">
        <v>0</v>
      </c>
      <c r="L334" s="77">
        <v>0</v>
      </c>
      <c r="M334" s="77">
        <v>0</v>
      </c>
      <c r="N334" s="77">
        <v>0</v>
      </c>
      <c r="O334" s="77">
        <v>0</v>
      </c>
      <c r="P334" s="82">
        <v>0</v>
      </c>
      <c r="Q334" s="83">
        <f t="shared" si="20"/>
        <v>3222</v>
      </c>
      <c r="S334" s="1">
        <f t="shared" si="21"/>
        <v>3222</v>
      </c>
      <c r="T334" s="1">
        <f t="shared" si="22"/>
        <v>0</v>
      </c>
      <c r="U334" s="1">
        <f t="shared" si="23"/>
        <v>3222</v>
      </c>
    </row>
    <row r="335" spans="1:21" x14ac:dyDescent="0.25">
      <c r="A335" s="24" t="s">
        <v>517</v>
      </c>
      <c r="B335" s="25" t="s">
        <v>53</v>
      </c>
      <c r="C335" s="81">
        <v>0</v>
      </c>
      <c r="D335" s="81">
        <v>0</v>
      </c>
      <c r="E335" s="77">
        <v>0</v>
      </c>
      <c r="F335" s="77">
        <v>0</v>
      </c>
      <c r="G335" s="77">
        <v>0</v>
      </c>
      <c r="H335" s="77">
        <v>0</v>
      </c>
      <c r="I335" s="77">
        <v>0</v>
      </c>
      <c r="J335" s="77">
        <v>0</v>
      </c>
      <c r="K335" s="77">
        <v>0</v>
      </c>
      <c r="L335" s="77">
        <v>0</v>
      </c>
      <c r="M335" s="77">
        <v>0</v>
      </c>
      <c r="N335" s="77">
        <v>0</v>
      </c>
      <c r="O335" s="77">
        <v>0</v>
      </c>
      <c r="P335" s="82">
        <v>0</v>
      </c>
      <c r="Q335" s="83">
        <f t="shared" si="20"/>
        <v>0</v>
      </c>
      <c r="S335" s="1">
        <f t="shared" si="21"/>
        <v>0</v>
      </c>
      <c r="T335" s="1">
        <f t="shared" si="22"/>
        <v>0</v>
      </c>
      <c r="U335" s="1">
        <f t="shared" si="23"/>
        <v>0</v>
      </c>
    </row>
    <row r="336" spans="1:21" x14ac:dyDescent="0.25">
      <c r="A336" s="24" t="s">
        <v>384</v>
      </c>
      <c r="B336" s="25" t="s">
        <v>53</v>
      </c>
      <c r="C336" s="81">
        <v>55323</v>
      </c>
      <c r="D336" s="81">
        <v>107354</v>
      </c>
      <c r="E336" s="77">
        <v>255012</v>
      </c>
      <c r="F336" s="77">
        <v>47063</v>
      </c>
      <c r="G336" s="77">
        <v>46464</v>
      </c>
      <c r="H336" s="77">
        <v>8844</v>
      </c>
      <c r="I336" s="77">
        <v>0</v>
      </c>
      <c r="J336" s="77">
        <v>0</v>
      </c>
      <c r="K336" s="77">
        <v>0</v>
      </c>
      <c r="L336" s="77">
        <v>0</v>
      </c>
      <c r="M336" s="77">
        <v>90767</v>
      </c>
      <c r="N336" s="77">
        <v>0</v>
      </c>
      <c r="O336" s="77">
        <v>10755</v>
      </c>
      <c r="P336" s="82">
        <v>13746</v>
      </c>
      <c r="Q336" s="83">
        <f t="shared" si="20"/>
        <v>635328</v>
      </c>
      <c r="S336" s="1">
        <f t="shared" si="21"/>
        <v>458321</v>
      </c>
      <c r="T336" s="1">
        <f t="shared" si="22"/>
        <v>177007</v>
      </c>
      <c r="U336" s="1">
        <f t="shared" si="23"/>
        <v>635328</v>
      </c>
    </row>
    <row r="337" spans="1:21" x14ac:dyDescent="0.25">
      <c r="A337" s="24" t="s">
        <v>385</v>
      </c>
      <c r="B337" s="25" t="s">
        <v>53</v>
      </c>
      <c r="C337" s="81">
        <v>0</v>
      </c>
      <c r="D337" s="81">
        <v>0</v>
      </c>
      <c r="E337" s="77">
        <v>0</v>
      </c>
      <c r="F337" s="77">
        <v>0</v>
      </c>
      <c r="G337" s="77">
        <v>0</v>
      </c>
      <c r="H337" s="77">
        <v>0</v>
      </c>
      <c r="I337" s="77">
        <v>0</v>
      </c>
      <c r="J337" s="77">
        <v>0</v>
      </c>
      <c r="K337" s="77">
        <v>0</v>
      </c>
      <c r="L337" s="77">
        <v>0</v>
      </c>
      <c r="M337" s="77">
        <v>0</v>
      </c>
      <c r="N337" s="77">
        <v>0</v>
      </c>
      <c r="O337" s="77">
        <v>0</v>
      </c>
      <c r="P337" s="82">
        <v>0</v>
      </c>
      <c r="Q337" s="83">
        <f t="shared" si="20"/>
        <v>0</v>
      </c>
      <c r="S337" s="1">
        <f t="shared" si="21"/>
        <v>0</v>
      </c>
      <c r="T337" s="1">
        <f t="shared" si="22"/>
        <v>0</v>
      </c>
      <c r="U337" s="1">
        <f t="shared" si="23"/>
        <v>0</v>
      </c>
    </row>
    <row r="338" spans="1:21" x14ac:dyDescent="0.25">
      <c r="A338" s="24" t="s">
        <v>386</v>
      </c>
      <c r="B338" s="25" t="s">
        <v>54</v>
      </c>
      <c r="C338" s="81">
        <v>145864</v>
      </c>
      <c r="D338" s="81">
        <v>0</v>
      </c>
      <c r="E338" s="77">
        <v>1034277</v>
      </c>
      <c r="F338" s="77">
        <v>0</v>
      </c>
      <c r="G338" s="77">
        <v>0</v>
      </c>
      <c r="H338" s="77">
        <v>0</v>
      </c>
      <c r="I338" s="77">
        <v>0</v>
      </c>
      <c r="J338" s="77">
        <v>0</v>
      </c>
      <c r="K338" s="77">
        <v>0</v>
      </c>
      <c r="L338" s="77">
        <v>0</v>
      </c>
      <c r="M338" s="77">
        <v>72655</v>
      </c>
      <c r="N338" s="77">
        <v>0</v>
      </c>
      <c r="O338" s="77">
        <v>0</v>
      </c>
      <c r="P338" s="82">
        <v>0</v>
      </c>
      <c r="Q338" s="83">
        <f t="shared" si="20"/>
        <v>1252796</v>
      </c>
      <c r="S338" s="1">
        <f t="shared" si="21"/>
        <v>1252796</v>
      </c>
      <c r="T338" s="1">
        <f t="shared" si="22"/>
        <v>0</v>
      </c>
      <c r="U338" s="1">
        <f t="shared" si="23"/>
        <v>1252796</v>
      </c>
    </row>
    <row r="339" spans="1:21" x14ac:dyDescent="0.25">
      <c r="A339" s="24" t="s">
        <v>387</v>
      </c>
      <c r="B339" s="25" t="s">
        <v>54</v>
      </c>
      <c r="C339" s="81">
        <v>0</v>
      </c>
      <c r="D339" s="81">
        <v>0</v>
      </c>
      <c r="E339" s="77">
        <v>500996</v>
      </c>
      <c r="F339" s="77">
        <v>190846</v>
      </c>
      <c r="G339" s="77">
        <v>129324</v>
      </c>
      <c r="H339" s="77">
        <v>68995</v>
      </c>
      <c r="I339" s="77">
        <v>0</v>
      </c>
      <c r="J339" s="77">
        <v>0</v>
      </c>
      <c r="K339" s="77">
        <v>0</v>
      </c>
      <c r="L339" s="77">
        <v>0</v>
      </c>
      <c r="M339" s="77">
        <v>0</v>
      </c>
      <c r="N339" s="77">
        <v>0</v>
      </c>
      <c r="O339" s="77">
        <v>99955</v>
      </c>
      <c r="P339" s="82">
        <v>48334</v>
      </c>
      <c r="Q339" s="83">
        <f t="shared" si="20"/>
        <v>1038450</v>
      </c>
      <c r="S339" s="1">
        <f t="shared" si="21"/>
        <v>730275</v>
      </c>
      <c r="T339" s="1">
        <f t="shared" si="22"/>
        <v>308175</v>
      </c>
      <c r="U339" s="1">
        <f t="shared" si="23"/>
        <v>1038450</v>
      </c>
    </row>
    <row r="340" spans="1:21" x14ac:dyDescent="0.25">
      <c r="A340" s="24" t="s">
        <v>388</v>
      </c>
      <c r="B340" s="25" t="s">
        <v>54</v>
      </c>
      <c r="C340" s="81">
        <v>74498</v>
      </c>
      <c r="D340" s="81">
        <v>0</v>
      </c>
      <c r="E340" s="77">
        <v>535869</v>
      </c>
      <c r="F340" s="77">
        <v>0</v>
      </c>
      <c r="G340" s="77">
        <v>61166</v>
      </c>
      <c r="H340" s="77">
        <v>0</v>
      </c>
      <c r="I340" s="77">
        <v>0</v>
      </c>
      <c r="J340" s="77">
        <v>0</v>
      </c>
      <c r="K340" s="77">
        <v>0</v>
      </c>
      <c r="L340" s="77">
        <v>0</v>
      </c>
      <c r="M340" s="77">
        <v>103818</v>
      </c>
      <c r="N340" s="77">
        <v>0</v>
      </c>
      <c r="O340" s="77">
        <v>41012</v>
      </c>
      <c r="P340" s="82">
        <v>0</v>
      </c>
      <c r="Q340" s="83">
        <f t="shared" si="20"/>
        <v>816363</v>
      </c>
      <c r="S340" s="1">
        <f t="shared" si="21"/>
        <v>816363</v>
      </c>
      <c r="T340" s="1">
        <f t="shared" si="22"/>
        <v>0</v>
      </c>
      <c r="U340" s="1">
        <f t="shared" si="23"/>
        <v>816363</v>
      </c>
    </row>
    <row r="341" spans="1:21" x14ac:dyDescent="0.25">
      <c r="A341" s="24" t="s">
        <v>389</v>
      </c>
      <c r="B341" s="25" t="s">
        <v>54</v>
      </c>
      <c r="C341" s="81">
        <v>34245</v>
      </c>
      <c r="D341" s="81">
        <v>0</v>
      </c>
      <c r="E341" s="77">
        <v>41877</v>
      </c>
      <c r="F341" s="77">
        <v>0</v>
      </c>
      <c r="G341" s="77">
        <v>28201</v>
      </c>
      <c r="H341" s="77">
        <v>0</v>
      </c>
      <c r="I341" s="77">
        <v>0</v>
      </c>
      <c r="J341" s="77">
        <v>0</v>
      </c>
      <c r="K341" s="77">
        <v>0</v>
      </c>
      <c r="L341" s="77">
        <v>0</v>
      </c>
      <c r="M341" s="77">
        <v>36462</v>
      </c>
      <c r="N341" s="77">
        <v>0</v>
      </c>
      <c r="O341" s="77">
        <v>0</v>
      </c>
      <c r="P341" s="82">
        <v>0</v>
      </c>
      <c r="Q341" s="83">
        <f t="shared" si="20"/>
        <v>140785</v>
      </c>
      <c r="S341" s="1">
        <f t="shared" si="21"/>
        <v>140785</v>
      </c>
      <c r="T341" s="1">
        <f t="shared" si="22"/>
        <v>0</v>
      </c>
      <c r="U341" s="1">
        <f t="shared" si="23"/>
        <v>140785</v>
      </c>
    </row>
    <row r="342" spans="1:21" x14ac:dyDescent="0.25">
      <c r="A342" s="24" t="s">
        <v>390</v>
      </c>
      <c r="B342" s="25" t="s">
        <v>54</v>
      </c>
      <c r="C342" s="81">
        <v>0</v>
      </c>
      <c r="D342" s="81">
        <v>0</v>
      </c>
      <c r="E342" s="77">
        <v>1250</v>
      </c>
      <c r="F342" s="77">
        <v>0</v>
      </c>
      <c r="G342" s="77">
        <v>0</v>
      </c>
      <c r="H342" s="77">
        <v>0</v>
      </c>
      <c r="I342" s="77">
        <v>0</v>
      </c>
      <c r="J342" s="77">
        <v>0</v>
      </c>
      <c r="K342" s="77">
        <v>0</v>
      </c>
      <c r="L342" s="77">
        <v>0</v>
      </c>
      <c r="M342" s="77">
        <v>0</v>
      </c>
      <c r="N342" s="77">
        <v>0</v>
      </c>
      <c r="O342" s="77">
        <v>0</v>
      </c>
      <c r="P342" s="82">
        <v>0</v>
      </c>
      <c r="Q342" s="83">
        <f t="shared" si="20"/>
        <v>1250</v>
      </c>
      <c r="S342" s="1">
        <f t="shared" si="21"/>
        <v>1250</v>
      </c>
      <c r="T342" s="1">
        <f t="shared" si="22"/>
        <v>0</v>
      </c>
      <c r="U342" s="1">
        <f t="shared" si="23"/>
        <v>1250</v>
      </c>
    </row>
    <row r="343" spans="1:21" x14ac:dyDescent="0.25">
      <c r="A343" s="24" t="s">
        <v>391</v>
      </c>
      <c r="B343" s="25" t="s">
        <v>54</v>
      </c>
      <c r="C343" s="81">
        <v>0</v>
      </c>
      <c r="D343" s="81">
        <v>0</v>
      </c>
      <c r="E343" s="77">
        <v>1000</v>
      </c>
      <c r="F343" s="77">
        <v>0</v>
      </c>
      <c r="G343" s="77">
        <v>0</v>
      </c>
      <c r="H343" s="77">
        <v>0</v>
      </c>
      <c r="I343" s="77">
        <v>0</v>
      </c>
      <c r="J343" s="77">
        <v>0</v>
      </c>
      <c r="K343" s="77">
        <v>0</v>
      </c>
      <c r="L343" s="77">
        <v>0</v>
      </c>
      <c r="M343" s="77">
        <v>0</v>
      </c>
      <c r="N343" s="77">
        <v>0</v>
      </c>
      <c r="O343" s="77">
        <v>0</v>
      </c>
      <c r="P343" s="82">
        <v>0</v>
      </c>
      <c r="Q343" s="83">
        <f t="shared" si="20"/>
        <v>1000</v>
      </c>
      <c r="S343" s="1">
        <f t="shared" si="21"/>
        <v>1000</v>
      </c>
      <c r="T343" s="1">
        <f t="shared" si="22"/>
        <v>0</v>
      </c>
      <c r="U343" s="1">
        <f t="shared" si="23"/>
        <v>1000</v>
      </c>
    </row>
    <row r="344" spans="1:21" x14ac:dyDescent="0.25">
      <c r="A344" s="24" t="s">
        <v>392</v>
      </c>
      <c r="B344" s="25" t="s">
        <v>54</v>
      </c>
      <c r="C344" s="81">
        <v>0</v>
      </c>
      <c r="D344" s="81">
        <v>0</v>
      </c>
      <c r="E344" s="77">
        <v>0</v>
      </c>
      <c r="F344" s="77">
        <v>0</v>
      </c>
      <c r="G344" s="77">
        <v>0</v>
      </c>
      <c r="H344" s="77">
        <v>0</v>
      </c>
      <c r="I344" s="77">
        <v>0</v>
      </c>
      <c r="J344" s="77">
        <v>0</v>
      </c>
      <c r="K344" s="77">
        <v>0</v>
      </c>
      <c r="L344" s="77">
        <v>0</v>
      </c>
      <c r="M344" s="77">
        <v>0</v>
      </c>
      <c r="N344" s="77">
        <v>0</v>
      </c>
      <c r="O344" s="77">
        <v>51044</v>
      </c>
      <c r="P344" s="82">
        <v>0</v>
      </c>
      <c r="Q344" s="83">
        <f t="shared" si="20"/>
        <v>51044</v>
      </c>
      <c r="S344" s="1">
        <f t="shared" si="21"/>
        <v>51044</v>
      </c>
      <c r="T344" s="1">
        <f t="shared" si="22"/>
        <v>0</v>
      </c>
      <c r="U344" s="1">
        <f t="shared" si="23"/>
        <v>51044</v>
      </c>
    </row>
    <row r="345" spans="1:21" x14ac:dyDescent="0.25">
      <c r="A345" s="24" t="s">
        <v>393</v>
      </c>
      <c r="B345" s="25" t="s">
        <v>54</v>
      </c>
      <c r="C345" s="81">
        <v>50508</v>
      </c>
      <c r="D345" s="81">
        <v>21095</v>
      </c>
      <c r="E345" s="77">
        <v>502917</v>
      </c>
      <c r="F345" s="77">
        <v>83507</v>
      </c>
      <c r="G345" s="77">
        <v>108084</v>
      </c>
      <c r="H345" s="77">
        <v>218712</v>
      </c>
      <c r="I345" s="77">
        <v>0</v>
      </c>
      <c r="J345" s="77">
        <v>0</v>
      </c>
      <c r="K345" s="77">
        <v>0</v>
      </c>
      <c r="L345" s="77">
        <v>0</v>
      </c>
      <c r="M345" s="77">
        <v>55200</v>
      </c>
      <c r="N345" s="77">
        <v>0</v>
      </c>
      <c r="O345" s="77">
        <v>0</v>
      </c>
      <c r="P345" s="82">
        <v>0</v>
      </c>
      <c r="Q345" s="83">
        <f t="shared" si="20"/>
        <v>1040023</v>
      </c>
      <c r="S345" s="1">
        <f t="shared" si="21"/>
        <v>716709</v>
      </c>
      <c r="T345" s="1">
        <f t="shared" si="22"/>
        <v>323314</v>
      </c>
      <c r="U345" s="1">
        <f t="shared" si="23"/>
        <v>1040023</v>
      </c>
    </row>
    <row r="346" spans="1:21" x14ac:dyDescent="0.25">
      <c r="A346" s="24" t="s">
        <v>394</v>
      </c>
      <c r="B346" s="25" t="s">
        <v>54</v>
      </c>
      <c r="C346" s="81">
        <v>0</v>
      </c>
      <c r="D346" s="81">
        <v>0</v>
      </c>
      <c r="E346" s="77">
        <v>0</v>
      </c>
      <c r="F346" s="77">
        <v>0</v>
      </c>
      <c r="G346" s="77">
        <v>0</v>
      </c>
      <c r="H346" s="77">
        <v>0</v>
      </c>
      <c r="I346" s="77">
        <v>0</v>
      </c>
      <c r="J346" s="77">
        <v>0</v>
      </c>
      <c r="K346" s="77">
        <v>0</v>
      </c>
      <c r="L346" s="77">
        <v>0</v>
      </c>
      <c r="M346" s="77">
        <v>0</v>
      </c>
      <c r="N346" s="77">
        <v>0</v>
      </c>
      <c r="O346" s="77">
        <v>0</v>
      </c>
      <c r="P346" s="82">
        <v>0</v>
      </c>
      <c r="Q346" s="83">
        <f t="shared" si="20"/>
        <v>0</v>
      </c>
      <c r="S346" s="1">
        <f t="shared" si="21"/>
        <v>0</v>
      </c>
      <c r="T346" s="1">
        <f t="shared" si="22"/>
        <v>0</v>
      </c>
      <c r="U346" s="1">
        <f t="shared" si="23"/>
        <v>0</v>
      </c>
    </row>
    <row r="347" spans="1:21" x14ac:dyDescent="0.25">
      <c r="A347" s="24" t="s">
        <v>395</v>
      </c>
      <c r="B347" s="25" t="s">
        <v>54</v>
      </c>
      <c r="C347" s="81">
        <v>0</v>
      </c>
      <c r="D347" s="81">
        <v>0</v>
      </c>
      <c r="E347" s="77">
        <v>0</v>
      </c>
      <c r="F347" s="77">
        <v>0</v>
      </c>
      <c r="G347" s="77">
        <v>0</v>
      </c>
      <c r="H347" s="77">
        <v>0</v>
      </c>
      <c r="I347" s="77">
        <v>0</v>
      </c>
      <c r="J347" s="77">
        <v>0</v>
      </c>
      <c r="K347" s="77">
        <v>0</v>
      </c>
      <c r="L347" s="77">
        <v>0</v>
      </c>
      <c r="M347" s="77">
        <v>0</v>
      </c>
      <c r="N347" s="77">
        <v>0</v>
      </c>
      <c r="O347" s="77">
        <v>0</v>
      </c>
      <c r="P347" s="82">
        <v>0</v>
      </c>
      <c r="Q347" s="83">
        <f t="shared" si="20"/>
        <v>0</v>
      </c>
      <c r="S347" s="1">
        <f t="shared" si="21"/>
        <v>0</v>
      </c>
      <c r="T347" s="1">
        <f t="shared" si="22"/>
        <v>0</v>
      </c>
      <c r="U347" s="1">
        <f t="shared" si="23"/>
        <v>0</v>
      </c>
    </row>
    <row r="348" spans="1:21" x14ac:dyDescent="0.25">
      <c r="A348" s="24" t="s">
        <v>396</v>
      </c>
      <c r="B348" s="25" t="s">
        <v>54</v>
      </c>
      <c r="C348" s="81">
        <v>61750</v>
      </c>
      <c r="D348" s="81">
        <v>0</v>
      </c>
      <c r="E348" s="77">
        <v>0</v>
      </c>
      <c r="F348" s="77">
        <v>0</v>
      </c>
      <c r="G348" s="77">
        <v>0</v>
      </c>
      <c r="H348" s="77">
        <v>0</v>
      </c>
      <c r="I348" s="77">
        <v>0</v>
      </c>
      <c r="J348" s="77">
        <v>0</v>
      </c>
      <c r="K348" s="77">
        <v>0</v>
      </c>
      <c r="L348" s="77">
        <v>0</v>
      </c>
      <c r="M348" s="77">
        <v>20900</v>
      </c>
      <c r="N348" s="77">
        <v>0</v>
      </c>
      <c r="O348" s="77">
        <v>374315</v>
      </c>
      <c r="P348" s="82">
        <v>0</v>
      </c>
      <c r="Q348" s="83">
        <f t="shared" si="20"/>
        <v>456965</v>
      </c>
      <c r="S348" s="1">
        <f t="shared" si="21"/>
        <v>456965</v>
      </c>
      <c r="T348" s="1">
        <f t="shared" si="22"/>
        <v>0</v>
      </c>
      <c r="U348" s="1">
        <f t="shared" si="23"/>
        <v>456965</v>
      </c>
    </row>
    <row r="349" spans="1:21" x14ac:dyDescent="0.25">
      <c r="A349" s="24" t="s">
        <v>397</v>
      </c>
      <c r="B349" s="25" t="s">
        <v>54</v>
      </c>
      <c r="C349" s="81">
        <v>0</v>
      </c>
      <c r="D349" s="81">
        <v>0</v>
      </c>
      <c r="E349" s="77">
        <v>8017</v>
      </c>
      <c r="F349" s="77">
        <v>0</v>
      </c>
      <c r="G349" s="77">
        <v>0</v>
      </c>
      <c r="H349" s="77">
        <v>0</v>
      </c>
      <c r="I349" s="77">
        <v>0</v>
      </c>
      <c r="J349" s="77">
        <v>0</v>
      </c>
      <c r="K349" s="77">
        <v>0</v>
      </c>
      <c r="L349" s="77">
        <v>0</v>
      </c>
      <c r="M349" s="77">
        <v>0</v>
      </c>
      <c r="N349" s="77">
        <v>0</v>
      </c>
      <c r="O349" s="77">
        <v>0</v>
      </c>
      <c r="P349" s="82">
        <v>0</v>
      </c>
      <c r="Q349" s="83">
        <f t="shared" si="20"/>
        <v>8017</v>
      </c>
      <c r="S349" s="1">
        <f t="shared" si="21"/>
        <v>8017</v>
      </c>
      <c r="T349" s="1">
        <f t="shared" si="22"/>
        <v>0</v>
      </c>
      <c r="U349" s="1">
        <f t="shared" si="23"/>
        <v>8017</v>
      </c>
    </row>
    <row r="350" spans="1:21" x14ac:dyDescent="0.25">
      <c r="A350" s="24" t="s">
        <v>398</v>
      </c>
      <c r="B350" s="25" t="s">
        <v>54</v>
      </c>
      <c r="C350" s="81">
        <v>157066</v>
      </c>
      <c r="D350" s="81">
        <v>0</v>
      </c>
      <c r="E350" s="77">
        <v>307801</v>
      </c>
      <c r="F350" s="77">
        <v>0</v>
      </c>
      <c r="G350" s="77">
        <v>0</v>
      </c>
      <c r="H350" s="77">
        <v>0</v>
      </c>
      <c r="I350" s="77">
        <v>0</v>
      </c>
      <c r="J350" s="77">
        <v>0</v>
      </c>
      <c r="K350" s="77">
        <v>0</v>
      </c>
      <c r="L350" s="77">
        <v>0</v>
      </c>
      <c r="M350" s="77">
        <v>85397</v>
      </c>
      <c r="N350" s="77">
        <v>0</v>
      </c>
      <c r="O350" s="77">
        <v>0</v>
      </c>
      <c r="P350" s="82">
        <v>0</v>
      </c>
      <c r="Q350" s="83">
        <f t="shared" si="20"/>
        <v>550264</v>
      </c>
      <c r="S350" s="1">
        <f t="shared" si="21"/>
        <v>550264</v>
      </c>
      <c r="T350" s="1">
        <f t="shared" si="22"/>
        <v>0</v>
      </c>
      <c r="U350" s="1">
        <f t="shared" si="23"/>
        <v>550264</v>
      </c>
    </row>
    <row r="351" spans="1:21" x14ac:dyDescent="0.25">
      <c r="A351" s="24" t="s">
        <v>399</v>
      </c>
      <c r="B351" s="25" t="s">
        <v>54</v>
      </c>
      <c r="C351" s="81">
        <v>0</v>
      </c>
      <c r="D351" s="81">
        <v>560543</v>
      </c>
      <c r="E351" s="77">
        <v>0</v>
      </c>
      <c r="F351" s="77">
        <v>1041837</v>
      </c>
      <c r="G351" s="77">
        <v>0</v>
      </c>
      <c r="H351" s="77">
        <v>2442139</v>
      </c>
      <c r="I351" s="77">
        <v>0</v>
      </c>
      <c r="J351" s="77">
        <v>0</v>
      </c>
      <c r="K351" s="77">
        <v>0</v>
      </c>
      <c r="L351" s="77">
        <v>0</v>
      </c>
      <c r="M351" s="77">
        <v>0</v>
      </c>
      <c r="N351" s="77">
        <v>557135</v>
      </c>
      <c r="O351" s="77">
        <v>0</v>
      </c>
      <c r="P351" s="82">
        <v>0</v>
      </c>
      <c r="Q351" s="83">
        <f t="shared" si="20"/>
        <v>4601654</v>
      </c>
      <c r="S351" s="1">
        <f t="shared" si="21"/>
        <v>0</v>
      </c>
      <c r="T351" s="1">
        <f t="shared" si="22"/>
        <v>4601654</v>
      </c>
      <c r="U351" s="1">
        <f t="shared" si="23"/>
        <v>4601654</v>
      </c>
    </row>
    <row r="352" spans="1:21" x14ac:dyDescent="0.25">
      <c r="A352" s="24" t="s">
        <v>400</v>
      </c>
      <c r="B352" s="25" t="s">
        <v>54</v>
      </c>
      <c r="C352" s="81">
        <v>0</v>
      </c>
      <c r="D352" s="81">
        <v>0</v>
      </c>
      <c r="E352" s="77">
        <v>32958</v>
      </c>
      <c r="F352" s="77">
        <v>0</v>
      </c>
      <c r="G352" s="77">
        <v>0</v>
      </c>
      <c r="H352" s="77">
        <v>0</v>
      </c>
      <c r="I352" s="77">
        <v>0</v>
      </c>
      <c r="J352" s="77">
        <v>0</v>
      </c>
      <c r="K352" s="77">
        <v>0</v>
      </c>
      <c r="L352" s="77">
        <v>0</v>
      </c>
      <c r="M352" s="77">
        <v>0</v>
      </c>
      <c r="N352" s="77">
        <v>0</v>
      </c>
      <c r="O352" s="77">
        <v>3840</v>
      </c>
      <c r="P352" s="82">
        <v>0</v>
      </c>
      <c r="Q352" s="83">
        <f t="shared" si="20"/>
        <v>36798</v>
      </c>
      <c r="S352" s="1">
        <f t="shared" si="21"/>
        <v>36798</v>
      </c>
      <c r="T352" s="1">
        <f t="shared" si="22"/>
        <v>0</v>
      </c>
      <c r="U352" s="1">
        <f t="shared" si="23"/>
        <v>36798</v>
      </c>
    </row>
    <row r="353" spans="1:21" x14ac:dyDescent="0.25">
      <c r="A353" s="24" t="s">
        <v>401</v>
      </c>
      <c r="B353" s="25" t="s">
        <v>54</v>
      </c>
      <c r="C353" s="81">
        <v>0</v>
      </c>
      <c r="D353" s="81">
        <v>0</v>
      </c>
      <c r="E353" s="77">
        <v>234156</v>
      </c>
      <c r="F353" s="77">
        <v>0</v>
      </c>
      <c r="G353" s="77">
        <v>0</v>
      </c>
      <c r="H353" s="77">
        <v>0</v>
      </c>
      <c r="I353" s="77">
        <v>0</v>
      </c>
      <c r="J353" s="77">
        <v>0</v>
      </c>
      <c r="K353" s="77">
        <v>0</v>
      </c>
      <c r="L353" s="77">
        <v>0</v>
      </c>
      <c r="M353" s="77">
        <v>0</v>
      </c>
      <c r="N353" s="77">
        <v>0</v>
      </c>
      <c r="O353" s="77">
        <v>0</v>
      </c>
      <c r="P353" s="82">
        <v>0</v>
      </c>
      <c r="Q353" s="83">
        <f t="shared" si="20"/>
        <v>234156</v>
      </c>
      <c r="S353" s="1">
        <f t="shared" si="21"/>
        <v>234156</v>
      </c>
      <c r="T353" s="1">
        <f t="shared" si="22"/>
        <v>0</v>
      </c>
      <c r="U353" s="1">
        <f t="shared" si="23"/>
        <v>234156</v>
      </c>
    </row>
    <row r="354" spans="1:21" x14ac:dyDescent="0.25">
      <c r="A354" s="24" t="s">
        <v>402</v>
      </c>
      <c r="B354" s="25" t="s">
        <v>54</v>
      </c>
      <c r="C354" s="81">
        <v>346882</v>
      </c>
      <c r="D354" s="81">
        <v>38542</v>
      </c>
      <c r="E354" s="77">
        <v>0</v>
      </c>
      <c r="F354" s="77">
        <v>0</v>
      </c>
      <c r="G354" s="77">
        <v>159572</v>
      </c>
      <c r="H354" s="77">
        <v>17730</v>
      </c>
      <c r="I354" s="77">
        <v>0</v>
      </c>
      <c r="J354" s="77">
        <v>0</v>
      </c>
      <c r="K354" s="77">
        <v>0</v>
      </c>
      <c r="L354" s="77">
        <v>0</v>
      </c>
      <c r="M354" s="77">
        <v>375697</v>
      </c>
      <c r="N354" s="77">
        <v>41744</v>
      </c>
      <c r="O354" s="77">
        <v>0</v>
      </c>
      <c r="P354" s="82">
        <v>0</v>
      </c>
      <c r="Q354" s="83">
        <f t="shared" si="20"/>
        <v>980167</v>
      </c>
      <c r="S354" s="1">
        <f t="shared" si="21"/>
        <v>882151</v>
      </c>
      <c r="T354" s="1">
        <f t="shared" si="22"/>
        <v>98016</v>
      </c>
      <c r="U354" s="1">
        <f t="shared" si="23"/>
        <v>980167</v>
      </c>
    </row>
    <row r="355" spans="1:21" x14ac:dyDescent="0.25">
      <c r="A355" s="24" t="s">
        <v>403</v>
      </c>
      <c r="B355" s="25" t="s">
        <v>55</v>
      </c>
      <c r="C355" s="81">
        <v>0</v>
      </c>
      <c r="D355" s="81">
        <v>0</v>
      </c>
      <c r="E355" s="77">
        <v>0</v>
      </c>
      <c r="F355" s="77">
        <v>0</v>
      </c>
      <c r="G355" s="77">
        <v>0</v>
      </c>
      <c r="H355" s="77">
        <v>0</v>
      </c>
      <c r="I355" s="77">
        <v>0</v>
      </c>
      <c r="J355" s="77">
        <v>0</v>
      </c>
      <c r="K355" s="77">
        <v>0</v>
      </c>
      <c r="L355" s="77">
        <v>0</v>
      </c>
      <c r="M355" s="77">
        <v>0</v>
      </c>
      <c r="N355" s="77">
        <v>0</v>
      </c>
      <c r="O355" s="77">
        <v>0</v>
      </c>
      <c r="P355" s="82">
        <v>0</v>
      </c>
      <c r="Q355" s="83">
        <f t="shared" si="20"/>
        <v>0</v>
      </c>
      <c r="S355" s="1">
        <f t="shared" si="21"/>
        <v>0</v>
      </c>
      <c r="T355" s="1">
        <f t="shared" si="22"/>
        <v>0</v>
      </c>
      <c r="U355" s="1">
        <f t="shared" si="23"/>
        <v>0</v>
      </c>
    </row>
    <row r="356" spans="1:21" x14ac:dyDescent="0.25">
      <c r="A356" s="24" t="s">
        <v>404</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20"/>
        <v>0</v>
      </c>
      <c r="S356" s="1">
        <f t="shared" si="21"/>
        <v>0</v>
      </c>
      <c r="T356" s="1">
        <f t="shared" si="22"/>
        <v>0</v>
      </c>
      <c r="U356" s="1">
        <f t="shared" si="23"/>
        <v>0</v>
      </c>
    </row>
    <row r="357" spans="1:21" x14ac:dyDescent="0.25">
      <c r="A357" s="24" t="s">
        <v>405</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20"/>
        <v>0</v>
      </c>
      <c r="S357" s="1">
        <f t="shared" si="21"/>
        <v>0</v>
      </c>
      <c r="T357" s="1">
        <f t="shared" si="22"/>
        <v>0</v>
      </c>
      <c r="U357" s="1">
        <f t="shared" si="23"/>
        <v>0</v>
      </c>
    </row>
    <row r="358" spans="1:21" x14ac:dyDescent="0.25">
      <c r="A358" s="24" t="s">
        <v>406</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20"/>
        <v>0</v>
      </c>
      <c r="S358" s="1">
        <f t="shared" si="21"/>
        <v>0</v>
      </c>
      <c r="T358" s="1">
        <f t="shared" si="22"/>
        <v>0</v>
      </c>
      <c r="U358" s="1">
        <f t="shared" si="23"/>
        <v>0</v>
      </c>
    </row>
    <row r="359" spans="1:21" x14ac:dyDescent="0.25">
      <c r="A359" s="24" t="s">
        <v>407</v>
      </c>
      <c r="B359" s="25" t="s">
        <v>55</v>
      </c>
      <c r="C359" s="81">
        <v>0</v>
      </c>
      <c r="D359" s="81">
        <v>0</v>
      </c>
      <c r="E359" s="77">
        <v>0</v>
      </c>
      <c r="F359" s="77">
        <v>0</v>
      </c>
      <c r="G359" s="77">
        <v>0</v>
      </c>
      <c r="H359" s="77">
        <v>0</v>
      </c>
      <c r="I359" s="77">
        <v>0</v>
      </c>
      <c r="J359" s="77">
        <v>0</v>
      </c>
      <c r="K359" s="77">
        <v>0</v>
      </c>
      <c r="L359" s="77">
        <v>0</v>
      </c>
      <c r="M359" s="77">
        <v>0</v>
      </c>
      <c r="N359" s="77">
        <v>0</v>
      </c>
      <c r="O359" s="77">
        <v>0</v>
      </c>
      <c r="P359" s="82">
        <v>0</v>
      </c>
      <c r="Q359" s="83">
        <f t="shared" si="20"/>
        <v>0</v>
      </c>
      <c r="S359" s="1">
        <f t="shared" si="21"/>
        <v>0</v>
      </c>
      <c r="T359" s="1">
        <f t="shared" si="22"/>
        <v>0</v>
      </c>
      <c r="U359" s="1">
        <f t="shared" si="23"/>
        <v>0</v>
      </c>
    </row>
    <row r="360" spans="1:21" x14ac:dyDescent="0.25">
      <c r="A360" s="24" t="s">
        <v>412</v>
      </c>
      <c r="B360" s="25" t="s">
        <v>57</v>
      </c>
      <c r="C360" s="81">
        <v>0</v>
      </c>
      <c r="D360" s="81">
        <v>0</v>
      </c>
      <c r="E360" s="77">
        <v>0</v>
      </c>
      <c r="F360" s="77">
        <v>530544</v>
      </c>
      <c r="G360" s="77">
        <v>0</v>
      </c>
      <c r="H360" s="77">
        <v>0</v>
      </c>
      <c r="I360" s="77">
        <v>0</v>
      </c>
      <c r="J360" s="77">
        <v>0</v>
      </c>
      <c r="K360" s="77">
        <v>0</v>
      </c>
      <c r="L360" s="77">
        <v>0</v>
      </c>
      <c r="M360" s="77">
        <v>0</v>
      </c>
      <c r="N360" s="77">
        <v>0</v>
      </c>
      <c r="O360" s="77">
        <v>0</v>
      </c>
      <c r="P360" s="82">
        <v>0</v>
      </c>
      <c r="Q360" s="83">
        <f t="shared" si="20"/>
        <v>530544</v>
      </c>
      <c r="S360" s="1">
        <f t="shared" si="21"/>
        <v>0</v>
      </c>
      <c r="T360" s="1">
        <f t="shared" si="22"/>
        <v>530544</v>
      </c>
      <c r="U360" s="1">
        <f t="shared" si="23"/>
        <v>530544</v>
      </c>
    </row>
    <row r="361" spans="1:21" x14ac:dyDescent="0.25">
      <c r="A361" s="24" t="s">
        <v>413</v>
      </c>
      <c r="B361" s="25" t="s">
        <v>57</v>
      </c>
      <c r="C361" s="81">
        <v>0</v>
      </c>
      <c r="D361" s="81">
        <v>0</v>
      </c>
      <c r="E361" s="77">
        <v>0</v>
      </c>
      <c r="F361" s="77">
        <v>0</v>
      </c>
      <c r="G361" s="77">
        <v>0</v>
      </c>
      <c r="H361" s="77">
        <v>0</v>
      </c>
      <c r="I361" s="77">
        <v>0</v>
      </c>
      <c r="J361" s="77">
        <v>0</v>
      </c>
      <c r="K361" s="77">
        <v>0</v>
      </c>
      <c r="L361" s="77">
        <v>0</v>
      </c>
      <c r="M361" s="77">
        <v>0</v>
      </c>
      <c r="N361" s="77">
        <v>0</v>
      </c>
      <c r="O361" s="77">
        <v>0</v>
      </c>
      <c r="P361" s="82">
        <v>0</v>
      </c>
      <c r="Q361" s="83">
        <f t="shared" si="20"/>
        <v>0</v>
      </c>
      <c r="S361" s="1">
        <f t="shared" si="21"/>
        <v>0</v>
      </c>
      <c r="T361" s="1">
        <f t="shared" si="22"/>
        <v>0</v>
      </c>
      <c r="U361" s="1">
        <f t="shared" si="23"/>
        <v>0</v>
      </c>
    </row>
    <row r="362" spans="1:21" x14ac:dyDescent="0.25">
      <c r="A362" s="24" t="s">
        <v>414</v>
      </c>
      <c r="B362" s="25" t="s">
        <v>57</v>
      </c>
      <c r="C362" s="81">
        <v>0</v>
      </c>
      <c r="D362" s="81">
        <v>0</v>
      </c>
      <c r="E362" s="77">
        <v>0</v>
      </c>
      <c r="F362" s="77">
        <v>0</v>
      </c>
      <c r="G362" s="77">
        <v>0</v>
      </c>
      <c r="H362" s="77">
        <v>0</v>
      </c>
      <c r="I362" s="77">
        <v>0</v>
      </c>
      <c r="J362" s="77">
        <v>0</v>
      </c>
      <c r="K362" s="77">
        <v>0</v>
      </c>
      <c r="L362" s="77">
        <v>0</v>
      </c>
      <c r="M362" s="77">
        <v>500</v>
      </c>
      <c r="N362" s="77">
        <v>0</v>
      </c>
      <c r="O362" s="77">
        <v>0</v>
      </c>
      <c r="P362" s="82">
        <v>0</v>
      </c>
      <c r="Q362" s="83">
        <f t="shared" si="20"/>
        <v>500</v>
      </c>
      <c r="S362" s="1">
        <f t="shared" si="21"/>
        <v>500</v>
      </c>
      <c r="T362" s="1">
        <f t="shared" si="22"/>
        <v>0</v>
      </c>
      <c r="U362" s="1">
        <f t="shared" si="23"/>
        <v>500</v>
      </c>
    </row>
    <row r="363" spans="1:21" x14ac:dyDescent="0.25">
      <c r="A363" s="24" t="s">
        <v>415</v>
      </c>
      <c r="B363" s="25" t="s">
        <v>7</v>
      </c>
      <c r="C363" s="81">
        <v>256672</v>
      </c>
      <c r="D363" s="81">
        <v>52498</v>
      </c>
      <c r="E363" s="77">
        <v>1874810</v>
      </c>
      <c r="F363" s="77">
        <v>156454</v>
      </c>
      <c r="G363" s="77">
        <v>302732</v>
      </c>
      <c r="H363" s="77">
        <v>3231</v>
      </c>
      <c r="I363" s="77">
        <v>0</v>
      </c>
      <c r="J363" s="77">
        <v>0</v>
      </c>
      <c r="K363" s="77">
        <v>0</v>
      </c>
      <c r="L363" s="77">
        <v>0</v>
      </c>
      <c r="M363" s="77">
        <v>357683</v>
      </c>
      <c r="N363" s="77">
        <v>6318</v>
      </c>
      <c r="O363" s="77">
        <v>91936</v>
      </c>
      <c r="P363" s="82">
        <v>18977</v>
      </c>
      <c r="Q363" s="83">
        <f t="shared" si="20"/>
        <v>3121311</v>
      </c>
      <c r="S363" s="1">
        <f t="shared" si="21"/>
        <v>2883833</v>
      </c>
      <c r="T363" s="1">
        <f t="shared" si="22"/>
        <v>237478</v>
      </c>
      <c r="U363" s="1">
        <f t="shared" si="23"/>
        <v>3121311</v>
      </c>
    </row>
    <row r="364" spans="1:21" x14ac:dyDescent="0.25">
      <c r="A364" s="24" t="s">
        <v>7</v>
      </c>
      <c r="B364" s="25" t="s">
        <v>7</v>
      </c>
      <c r="C364" s="81">
        <v>0</v>
      </c>
      <c r="D364" s="81">
        <v>0</v>
      </c>
      <c r="E364" s="77">
        <v>0</v>
      </c>
      <c r="F364" s="77">
        <v>0</v>
      </c>
      <c r="G364" s="77">
        <v>3574854</v>
      </c>
      <c r="H364" s="77">
        <v>0</v>
      </c>
      <c r="I364" s="77">
        <v>0</v>
      </c>
      <c r="J364" s="77">
        <v>0</v>
      </c>
      <c r="K364" s="77">
        <v>0</v>
      </c>
      <c r="L364" s="77">
        <v>0</v>
      </c>
      <c r="M364" s="77">
        <v>0</v>
      </c>
      <c r="N364" s="77">
        <v>69295</v>
      </c>
      <c r="O364" s="77">
        <v>0</v>
      </c>
      <c r="P364" s="82">
        <v>0</v>
      </c>
      <c r="Q364" s="83">
        <f t="shared" si="20"/>
        <v>3644149</v>
      </c>
      <c r="S364" s="1">
        <f t="shared" si="21"/>
        <v>3574854</v>
      </c>
      <c r="T364" s="1">
        <f t="shared" si="22"/>
        <v>69295</v>
      </c>
      <c r="U364" s="1">
        <f t="shared" si="23"/>
        <v>3644149</v>
      </c>
    </row>
    <row r="365" spans="1:21" x14ac:dyDescent="0.25">
      <c r="A365" s="24" t="s">
        <v>416</v>
      </c>
      <c r="B365" s="25" t="s">
        <v>7</v>
      </c>
      <c r="C365" s="81">
        <v>0</v>
      </c>
      <c r="D365" s="81">
        <v>0</v>
      </c>
      <c r="E365" s="77">
        <v>0</v>
      </c>
      <c r="F365" s="77">
        <v>0</v>
      </c>
      <c r="G365" s="77">
        <v>0</v>
      </c>
      <c r="H365" s="77">
        <v>0</v>
      </c>
      <c r="I365" s="77">
        <v>0</v>
      </c>
      <c r="J365" s="77">
        <v>0</v>
      </c>
      <c r="K365" s="77">
        <v>0</v>
      </c>
      <c r="L365" s="77">
        <v>0</v>
      </c>
      <c r="M365" s="77">
        <v>0</v>
      </c>
      <c r="N365" s="77">
        <v>0</v>
      </c>
      <c r="O365" s="77">
        <v>0</v>
      </c>
      <c r="P365" s="82">
        <v>0</v>
      </c>
      <c r="Q365" s="83">
        <f t="shared" si="20"/>
        <v>0</v>
      </c>
      <c r="S365" s="1">
        <f t="shared" si="21"/>
        <v>0</v>
      </c>
      <c r="T365" s="1">
        <f t="shared" si="22"/>
        <v>0</v>
      </c>
      <c r="U365" s="1">
        <f t="shared" si="23"/>
        <v>0</v>
      </c>
    </row>
    <row r="366" spans="1:21" x14ac:dyDescent="0.25">
      <c r="A366" s="24" t="s">
        <v>417</v>
      </c>
      <c r="B366" s="25" t="s">
        <v>5</v>
      </c>
      <c r="C366" s="81">
        <v>4744</v>
      </c>
      <c r="D366" s="81">
        <v>24787</v>
      </c>
      <c r="E366" s="77">
        <v>0</v>
      </c>
      <c r="F366" s="77">
        <v>3285</v>
      </c>
      <c r="G366" s="77">
        <v>36306</v>
      </c>
      <c r="H366" s="77">
        <v>205673</v>
      </c>
      <c r="I366" s="77">
        <v>0</v>
      </c>
      <c r="J366" s="77">
        <v>0</v>
      </c>
      <c r="K366" s="77">
        <v>0</v>
      </c>
      <c r="L366" s="77">
        <v>0</v>
      </c>
      <c r="M366" s="77">
        <v>7397</v>
      </c>
      <c r="N366" s="77">
        <v>27506</v>
      </c>
      <c r="O366" s="77">
        <v>0</v>
      </c>
      <c r="P366" s="82">
        <v>0</v>
      </c>
      <c r="Q366" s="83">
        <f t="shared" si="20"/>
        <v>309698</v>
      </c>
      <c r="S366" s="1">
        <f t="shared" si="21"/>
        <v>48447</v>
      </c>
      <c r="T366" s="1">
        <f t="shared" si="22"/>
        <v>261251</v>
      </c>
      <c r="U366" s="1">
        <f t="shared" si="23"/>
        <v>309698</v>
      </c>
    </row>
    <row r="367" spans="1:21" x14ac:dyDescent="0.25">
      <c r="A367" s="24" t="s">
        <v>418</v>
      </c>
      <c r="B367" s="25" t="s">
        <v>5</v>
      </c>
      <c r="C367" s="81">
        <v>0</v>
      </c>
      <c r="D367" s="81">
        <v>13683</v>
      </c>
      <c r="E367" s="77">
        <v>0</v>
      </c>
      <c r="F367" s="77">
        <v>0</v>
      </c>
      <c r="G367" s="77">
        <v>0</v>
      </c>
      <c r="H367" s="77">
        <v>29504</v>
      </c>
      <c r="I367" s="77">
        <v>0</v>
      </c>
      <c r="J367" s="77">
        <v>0</v>
      </c>
      <c r="K367" s="77">
        <v>0</v>
      </c>
      <c r="L367" s="77">
        <v>0</v>
      </c>
      <c r="M367" s="77">
        <v>0</v>
      </c>
      <c r="N367" s="77">
        <v>0</v>
      </c>
      <c r="O367" s="77">
        <v>0</v>
      </c>
      <c r="P367" s="82">
        <v>0</v>
      </c>
      <c r="Q367" s="83">
        <f t="shared" si="20"/>
        <v>43187</v>
      </c>
      <c r="S367" s="1">
        <f t="shared" si="21"/>
        <v>0</v>
      </c>
      <c r="T367" s="1">
        <f t="shared" si="22"/>
        <v>43187</v>
      </c>
      <c r="U367" s="1">
        <f t="shared" si="23"/>
        <v>43187</v>
      </c>
    </row>
    <row r="368" spans="1:21" x14ac:dyDescent="0.25">
      <c r="A368" s="24" t="s">
        <v>419</v>
      </c>
      <c r="B368" s="25" t="s">
        <v>5</v>
      </c>
      <c r="C368" s="81">
        <v>12460</v>
      </c>
      <c r="D368" s="81">
        <v>4045</v>
      </c>
      <c r="E368" s="77">
        <v>46166</v>
      </c>
      <c r="F368" s="77">
        <v>57114</v>
      </c>
      <c r="G368" s="77">
        <v>0</v>
      </c>
      <c r="H368" s="77">
        <v>0</v>
      </c>
      <c r="I368" s="77">
        <v>0</v>
      </c>
      <c r="J368" s="77">
        <v>0</v>
      </c>
      <c r="K368" s="77">
        <v>0</v>
      </c>
      <c r="L368" s="77">
        <v>0</v>
      </c>
      <c r="M368" s="77">
        <v>14070</v>
      </c>
      <c r="N368" s="77">
        <v>594</v>
      </c>
      <c r="O368" s="77">
        <v>0</v>
      </c>
      <c r="P368" s="82">
        <v>0</v>
      </c>
      <c r="Q368" s="83">
        <f t="shared" si="20"/>
        <v>134449</v>
      </c>
      <c r="S368" s="1">
        <f t="shared" si="21"/>
        <v>72696</v>
      </c>
      <c r="T368" s="1">
        <f t="shared" si="22"/>
        <v>61753</v>
      </c>
      <c r="U368" s="1">
        <f t="shared" si="23"/>
        <v>134449</v>
      </c>
    </row>
    <row r="369" spans="1:21" x14ac:dyDescent="0.25">
      <c r="A369" s="24" t="s">
        <v>420</v>
      </c>
      <c r="B369" s="25" t="s">
        <v>5</v>
      </c>
      <c r="C369" s="81">
        <v>0</v>
      </c>
      <c r="D369" s="81">
        <v>0</v>
      </c>
      <c r="E369" s="77">
        <v>661940</v>
      </c>
      <c r="F369" s="77">
        <v>0</v>
      </c>
      <c r="G369" s="77">
        <v>0</v>
      </c>
      <c r="H369" s="77">
        <v>0</v>
      </c>
      <c r="I369" s="77">
        <v>0</v>
      </c>
      <c r="J369" s="77">
        <v>0</v>
      </c>
      <c r="K369" s="77">
        <v>0</v>
      </c>
      <c r="L369" s="77">
        <v>0</v>
      </c>
      <c r="M369" s="77">
        <v>0</v>
      </c>
      <c r="N369" s="77">
        <v>0</v>
      </c>
      <c r="O369" s="77">
        <v>0</v>
      </c>
      <c r="P369" s="82">
        <v>0</v>
      </c>
      <c r="Q369" s="83">
        <f t="shared" si="20"/>
        <v>661940</v>
      </c>
      <c r="S369" s="1">
        <f t="shared" si="21"/>
        <v>661940</v>
      </c>
      <c r="T369" s="1">
        <f t="shared" si="22"/>
        <v>0</v>
      </c>
      <c r="U369" s="1">
        <f t="shared" si="23"/>
        <v>661940</v>
      </c>
    </row>
    <row r="370" spans="1:21" x14ac:dyDescent="0.25">
      <c r="A370" s="24" t="s">
        <v>421</v>
      </c>
      <c r="B370" s="25" t="s">
        <v>5</v>
      </c>
      <c r="C370" s="81">
        <v>42304</v>
      </c>
      <c r="D370" s="81">
        <v>26550</v>
      </c>
      <c r="E370" s="77">
        <v>0</v>
      </c>
      <c r="F370" s="77">
        <v>0</v>
      </c>
      <c r="G370" s="77">
        <v>60160</v>
      </c>
      <c r="H370" s="77">
        <v>77815</v>
      </c>
      <c r="I370" s="77">
        <v>0</v>
      </c>
      <c r="J370" s="77">
        <v>0</v>
      </c>
      <c r="K370" s="77">
        <v>0</v>
      </c>
      <c r="L370" s="77">
        <v>0</v>
      </c>
      <c r="M370" s="77">
        <v>83968</v>
      </c>
      <c r="N370" s="77">
        <v>0</v>
      </c>
      <c r="O370" s="77">
        <v>33216</v>
      </c>
      <c r="P370" s="82">
        <v>61075</v>
      </c>
      <c r="Q370" s="83">
        <f t="shared" si="20"/>
        <v>385088</v>
      </c>
      <c r="S370" s="1">
        <f t="shared" si="21"/>
        <v>219648</v>
      </c>
      <c r="T370" s="1">
        <f t="shared" si="22"/>
        <v>165440</v>
      </c>
      <c r="U370" s="1">
        <f t="shared" si="23"/>
        <v>385088</v>
      </c>
    </row>
    <row r="371" spans="1:21" x14ac:dyDescent="0.25">
      <c r="A371" s="24" t="s">
        <v>422</v>
      </c>
      <c r="B371" s="25" t="s">
        <v>5</v>
      </c>
      <c r="C371" s="81">
        <v>53213</v>
      </c>
      <c r="D371" s="81">
        <v>87931</v>
      </c>
      <c r="E371" s="77">
        <v>318243</v>
      </c>
      <c r="F371" s="77">
        <v>302186</v>
      </c>
      <c r="G371" s="77">
        <v>0</v>
      </c>
      <c r="H371" s="77">
        <v>0</v>
      </c>
      <c r="I371" s="77">
        <v>0</v>
      </c>
      <c r="J371" s="77">
        <v>0</v>
      </c>
      <c r="K371" s="77">
        <v>0</v>
      </c>
      <c r="L371" s="77">
        <v>0</v>
      </c>
      <c r="M371" s="77">
        <v>62126</v>
      </c>
      <c r="N371" s="77">
        <v>0</v>
      </c>
      <c r="O371" s="77">
        <v>0</v>
      </c>
      <c r="P371" s="82">
        <v>0</v>
      </c>
      <c r="Q371" s="83">
        <f t="shared" si="20"/>
        <v>823699</v>
      </c>
      <c r="S371" s="1">
        <f t="shared" si="21"/>
        <v>433582</v>
      </c>
      <c r="T371" s="1">
        <f t="shared" si="22"/>
        <v>390117</v>
      </c>
      <c r="U371" s="1">
        <f t="shared" si="23"/>
        <v>823699</v>
      </c>
    </row>
    <row r="372" spans="1:21" x14ac:dyDescent="0.25">
      <c r="A372" s="24" t="s">
        <v>423</v>
      </c>
      <c r="B372" s="25" t="s">
        <v>5</v>
      </c>
      <c r="C372" s="81">
        <v>482979</v>
      </c>
      <c r="D372" s="81">
        <v>0</v>
      </c>
      <c r="E372" s="77">
        <v>1420443</v>
      </c>
      <c r="F372" s="77">
        <v>0</v>
      </c>
      <c r="G372" s="77">
        <v>820204</v>
      </c>
      <c r="H372" s="77">
        <v>87363</v>
      </c>
      <c r="I372" s="77">
        <v>0</v>
      </c>
      <c r="J372" s="77">
        <v>0</v>
      </c>
      <c r="K372" s="77">
        <v>0</v>
      </c>
      <c r="L372" s="77">
        <v>0</v>
      </c>
      <c r="M372" s="77">
        <v>535200</v>
      </c>
      <c r="N372" s="77">
        <v>0</v>
      </c>
      <c r="O372" s="77">
        <v>0</v>
      </c>
      <c r="P372" s="82">
        <v>0</v>
      </c>
      <c r="Q372" s="83">
        <f t="shared" si="20"/>
        <v>3346189</v>
      </c>
      <c r="S372" s="1">
        <f t="shared" si="21"/>
        <v>3258826</v>
      </c>
      <c r="T372" s="1">
        <f t="shared" si="22"/>
        <v>87363</v>
      </c>
      <c r="U372" s="1">
        <f t="shared" si="23"/>
        <v>3346189</v>
      </c>
    </row>
    <row r="373" spans="1:21" x14ac:dyDescent="0.25">
      <c r="A373" s="24" t="s">
        <v>408</v>
      </c>
      <c r="B373" s="25" t="s">
        <v>518</v>
      </c>
      <c r="C373" s="81">
        <v>0</v>
      </c>
      <c r="D373" s="81">
        <v>0</v>
      </c>
      <c r="E373" s="77">
        <v>0</v>
      </c>
      <c r="F373" s="77">
        <v>0</v>
      </c>
      <c r="G373" s="77">
        <v>0</v>
      </c>
      <c r="H373" s="77">
        <v>0</v>
      </c>
      <c r="I373" s="77">
        <v>0</v>
      </c>
      <c r="J373" s="77">
        <v>0</v>
      </c>
      <c r="K373" s="77">
        <v>0</v>
      </c>
      <c r="L373" s="77">
        <v>0</v>
      </c>
      <c r="M373" s="77">
        <v>0</v>
      </c>
      <c r="N373" s="77">
        <v>0</v>
      </c>
      <c r="O373" s="77">
        <v>0</v>
      </c>
      <c r="P373" s="82">
        <v>0</v>
      </c>
      <c r="Q373" s="83">
        <f t="shared" si="20"/>
        <v>0</v>
      </c>
      <c r="S373" s="1">
        <f t="shared" si="21"/>
        <v>0</v>
      </c>
      <c r="T373" s="1">
        <f t="shared" si="22"/>
        <v>0</v>
      </c>
      <c r="U373" s="1">
        <f t="shared" si="23"/>
        <v>0</v>
      </c>
    </row>
    <row r="374" spans="1:21" x14ac:dyDescent="0.25">
      <c r="A374" s="24" t="s">
        <v>519</v>
      </c>
      <c r="B374" s="25" t="s">
        <v>518</v>
      </c>
      <c r="C374" s="81">
        <v>0</v>
      </c>
      <c r="D374" s="81">
        <v>0</v>
      </c>
      <c r="E374" s="77">
        <v>0</v>
      </c>
      <c r="F374" s="77">
        <v>0</v>
      </c>
      <c r="G374" s="77">
        <v>0</v>
      </c>
      <c r="H374" s="77">
        <v>0</v>
      </c>
      <c r="I374" s="77">
        <v>0</v>
      </c>
      <c r="J374" s="77">
        <v>0</v>
      </c>
      <c r="K374" s="77">
        <v>0</v>
      </c>
      <c r="L374" s="77">
        <v>0</v>
      </c>
      <c r="M374" s="77">
        <v>0</v>
      </c>
      <c r="N374" s="77">
        <v>0</v>
      </c>
      <c r="O374" s="77">
        <v>0</v>
      </c>
      <c r="P374" s="82">
        <v>0</v>
      </c>
      <c r="Q374" s="83">
        <f t="shared" si="20"/>
        <v>0</v>
      </c>
      <c r="S374" s="1">
        <f t="shared" si="21"/>
        <v>0</v>
      </c>
      <c r="T374" s="1">
        <f t="shared" si="22"/>
        <v>0</v>
      </c>
      <c r="U374" s="1">
        <f t="shared" si="23"/>
        <v>0</v>
      </c>
    </row>
    <row r="375" spans="1:21" x14ac:dyDescent="0.25">
      <c r="A375" s="24" t="s">
        <v>520</v>
      </c>
      <c r="B375" s="25" t="s">
        <v>518</v>
      </c>
      <c r="C375" s="81">
        <v>2339</v>
      </c>
      <c r="D375" s="81">
        <v>0</v>
      </c>
      <c r="E375" s="77">
        <v>0</v>
      </c>
      <c r="F375" s="77">
        <v>0</v>
      </c>
      <c r="G375" s="77">
        <v>83953</v>
      </c>
      <c r="H375" s="77">
        <v>0</v>
      </c>
      <c r="I375" s="77">
        <v>0</v>
      </c>
      <c r="J375" s="77">
        <v>0</v>
      </c>
      <c r="K375" s="77">
        <v>0</v>
      </c>
      <c r="L375" s="77">
        <v>0</v>
      </c>
      <c r="M375" s="77">
        <v>4391</v>
      </c>
      <c r="N375" s="77">
        <v>0</v>
      </c>
      <c r="O375" s="77">
        <v>10523</v>
      </c>
      <c r="P375" s="82">
        <v>0</v>
      </c>
      <c r="Q375" s="83">
        <f t="shared" si="20"/>
        <v>101206</v>
      </c>
      <c r="S375" s="1">
        <f t="shared" si="21"/>
        <v>101206</v>
      </c>
      <c r="T375" s="1">
        <f t="shared" si="22"/>
        <v>0</v>
      </c>
      <c r="U375" s="1">
        <f t="shared" si="23"/>
        <v>101206</v>
      </c>
    </row>
    <row r="376" spans="1:21" x14ac:dyDescent="0.25">
      <c r="A376" s="24" t="s">
        <v>478</v>
      </c>
      <c r="B376" s="25" t="s">
        <v>521</v>
      </c>
      <c r="C376" s="81">
        <v>0</v>
      </c>
      <c r="D376" s="81">
        <v>0</v>
      </c>
      <c r="E376" s="77">
        <v>0</v>
      </c>
      <c r="F376" s="77">
        <v>0</v>
      </c>
      <c r="G376" s="77">
        <v>0</v>
      </c>
      <c r="H376" s="77">
        <v>0</v>
      </c>
      <c r="I376" s="77">
        <v>0</v>
      </c>
      <c r="J376" s="77">
        <v>0</v>
      </c>
      <c r="K376" s="77">
        <v>0</v>
      </c>
      <c r="L376" s="77">
        <v>0</v>
      </c>
      <c r="M376" s="77">
        <v>0</v>
      </c>
      <c r="N376" s="77">
        <v>0</v>
      </c>
      <c r="O376" s="77">
        <v>0</v>
      </c>
      <c r="P376" s="82">
        <v>0</v>
      </c>
      <c r="Q376" s="83">
        <f t="shared" si="20"/>
        <v>0</v>
      </c>
      <c r="S376" s="1">
        <f t="shared" si="21"/>
        <v>0</v>
      </c>
      <c r="T376" s="1">
        <f t="shared" si="22"/>
        <v>0</v>
      </c>
      <c r="U376" s="1">
        <f t="shared" si="23"/>
        <v>0</v>
      </c>
    </row>
    <row r="377" spans="1:21" x14ac:dyDescent="0.25">
      <c r="A377" s="24" t="s">
        <v>522</v>
      </c>
      <c r="B377" s="25" t="s">
        <v>521</v>
      </c>
      <c r="C377" s="81">
        <v>178919</v>
      </c>
      <c r="D377" s="81">
        <v>46553</v>
      </c>
      <c r="E377" s="77">
        <v>0</v>
      </c>
      <c r="F377" s="77">
        <v>0</v>
      </c>
      <c r="G377" s="77">
        <v>1045956</v>
      </c>
      <c r="H377" s="77">
        <v>0</v>
      </c>
      <c r="I377" s="77">
        <v>0</v>
      </c>
      <c r="J377" s="77">
        <v>0</v>
      </c>
      <c r="K377" s="77">
        <v>0</v>
      </c>
      <c r="L377" s="77">
        <v>0</v>
      </c>
      <c r="M377" s="77">
        <v>569134</v>
      </c>
      <c r="N377" s="77">
        <v>0</v>
      </c>
      <c r="O377" s="77">
        <v>2796793</v>
      </c>
      <c r="P377" s="82">
        <v>503111</v>
      </c>
      <c r="Q377" s="83">
        <f t="shared" si="20"/>
        <v>5140466</v>
      </c>
      <c r="S377" s="1">
        <f t="shared" si="21"/>
        <v>4590802</v>
      </c>
      <c r="T377" s="1">
        <f t="shared" si="22"/>
        <v>549664</v>
      </c>
      <c r="U377" s="1">
        <f t="shared" si="23"/>
        <v>5140466</v>
      </c>
    </row>
    <row r="378" spans="1:21" x14ac:dyDescent="0.25">
      <c r="A378" s="24" t="s">
        <v>523</v>
      </c>
      <c r="B378" s="25" t="s">
        <v>521</v>
      </c>
      <c r="C378" s="81">
        <v>0</v>
      </c>
      <c r="D378" s="81">
        <v>0</v>
      </c>
      <c r="E378" s="77">
        <v>0</v>
      </c>
      <c r="F378" s="77">
        <v>0</v>
      </c>
      <c r="G378" s="77">
        <v>0</v>
      </c>
      <c r="H378" s="77">
        <v>0</v>
      </c>
      <c r="I378" s="77">
        <v>0</v>
      </c>
      <c r="J378" s="77">
        <v>0</v>
      </c>
      <c r="K378" s="77">
        <v>0</v>
      </c>
      <c r="L378" s="77">
        <v>0</v>
      </c>
      <c r="M378" s="77">
        <v>0</v>
      </c>
      <c r="N378" s="77">
        <v>0</v>
      </c>
      <c r="O378" s="77">
        <v>0</v>
      </c>
      <c r="P378" s="82">
        <v>0</v>
      </c>
      <c r="Q378" s="83">
        <f t="shared" si="20"/>
        <v>0</v>
      </c>
      <c r="S378" s="1">
        <f t="shared" si="21"/>
        <v>0</v>
      </c>
      <c r="T378" s="1">
        <f t="shared" si="22"/>
        <v>0</v>
      </c>
      <c r="U378" s="1">
        <f t="shared" si="23"/>
        <v>0</v>
      </c>
    </row>
    <row r="379" spans="1:21" x14ac:dyDescent="0.25">
      <c r="A379" s="24" t="s">
        <v>424</v>
      </c>
      <c r="B379" s="25" t="s">
        <v>58</v>
      </c>
      <c r="C379" s="81">
        <v>0</v>
      </c>
      <c r="D379" s="81">
        <v>0</v>
      </c>
      <c r="E379" s="77">
        <v>0</v>
      </c>
      <c r="F379" s="77">
        <v>0</v>
      </c>
      <c r="G379" s="77">
        <v>0</v>
      </c>
      <c r="H379" s="77">
        <v>0</v>
      </c>
      <c r="I379" s="77">
        <v>0</v>
      </c>
      <c r="J379" s="77">
        <v>0</v>
      </c>
      <c r="K379" s="77">
        <v>0</v>
      </c>
      <c r="L379" s="77">
        <v>0</v>
      </c>
      <c r="M379" s="77">
        <v>0</v>
      </c>
      <c r="N379" s="77">
        <v>0</v>
      </c>
      <c r="O379" s="77">
        <v>0</v>
      </c>
      <c r="P379" s="82">
        <v>0</v>
      </c>
      <c r="Q379" s="83">
        <f t="shared" si="20"/>
        <v>0</v>
      </c>
      <c r="S379" s="1">
        <f t="shared" si="21"/>
        <v>0</v>
      </c>
      <c r="T379" s="1">
        <f t="shared" si="22"/>
        <v>0</v>
      </c>
      <c r="U379" s="1">
        <f t="shared" si="23"/>
        <v>0</v>
      </c>
    </row>
    <row r="380" spans="1:21" x14ac:dyDescent="0.25">
      <c r="A380" s="24" t="s">
        <v>425</v>
      </c>
      <c r="B380" s="25" t="s">
        <v>58</v>
      </c>
      <c r="C380" s="81">
        <v>0</v>
      </c>
      <c r="D380" s="81">
        <v>0</v>
      </c>
      <c r="E380" s="77">
        <v>0</v>
      </c>
      <c r="F380" s="77">
        <v>0</v>
      </c>
      <c r="G380" s="77">
        <v>0</v>
      </c>
      <c r="H380" s="77">
        <v>0</v>
      </c>
      <c r="I380" s="77">
        <v>0</v>
      </c>
      <c r="J380" s="77">
        <v>0</v>
      </c>
      <c r="K380" s="77">
        <v>0</v>
      </c>
      <c r="L380" s="77">
        <v>0</v>
      </c>
      <c r="M380" s="77">
        <v>0</v>
      </c>
      <c r="N380" s="77">
        <v>0</v>
      </c>
      <c r="O380" s="77">
        <v>0</v>
      </c>
      <c r="P380" s="82">
        <v>2260</v>
      </c>
      <c r="Q380" s="83">
        <f t="shared" si="20"/>
        <v>2260</v>
      </c>
      <c r="S380" s="1">
        <f t="shared" si="21"/>
        <v>0</v>
      </c>
      <c r="T380" s="1">
        <f t="shared" si="22"/>
        <v>2260</v>
      </c>
      <c r="U380" s="1">
        <f t="shared" si="23"/>
        <v>2260</v>
      </c>
    </row>
    <row r="381" spans="1:21" x14ac:dyDescent="0.25">
      <c r="A381" s="24" t="s">
        <v>426</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20"/>
        <v>0</v>
      </c>
      <c r="S381" s="1">
        <f t="shared" si="21"/>
        <v>0</v>
      </c>
      <c r="T381" s="1">
        <f t="shared" si="22"/>
        <v>0</v>
      </c>
      <c r="U381" s="1">
        <f t="shared" si="23"/>
        <v>0</v>
      </c>
    </row>
    <row r="382" spans="1:21" x14ac:dyDescent="0.25">
      <c r="A382" s="24" t="s">
        <v>427</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20"/>
        <v>0</v>
      </c>
      <c r="S382" s="1">
        <f t="shared" si="21"/>
        <v>0</v>
      </c>
      <c r="T382" s="1">
        <f t="shared" si="22"/>
        <v>0</v>
      </c>
      <c r="U382" s="1">
        <f t="shared" si="23"/>
        <v>0</v>
      </c>
    </row>
    <row r="383" spans="1:21" x14ac:dyDescent="0.25">
      <c r="A383" s="24" t="s">
        <v>428</v>
      </c>
      <c r="B383" s="25" t="s">
        <v>58</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20"/>
        <v>0</v>
      </c>
      <c r="S383" s="1">
        <f t="shared" si="21"/>
        <v>0</v>
      </c>
      <c r="T383" s="1">
        <f t="shared" si="22"/>
        <v>0</v>
      </c>
      <c r="U383" s="1">
        <f t="shared" si="23"/>
        <v>0</v>
      </c>
    </row>
    <row r="384" spans="1:21" x14ac:dyDescent="0.25">
      <c r="A384" s="24" t="s">
        <v>429</v>
      </c>
      <c r="B384" s="25" t="s">
        <v>59</v>
      </c>
      <c r="C384" s="81">
        <v>0</v>
      </c>
      <c r="D384" s="81">
        <v>0</v>
      </c>
      <c r="E384" s="77">
        <v>0</v>
      </c>
      <c r="F384" s="77">
        <v>0</v>
      </c>
      <c r="G384" s="77">
        <v>0</v>
      </c>
      <c r="H384" s="77">
        <v>0</v>
      </c>
      <c r="I384" s="77">
        <v>0</v>
      </c>
      <c r="J384" s="77">
        <v>0</v>
      </c>
      <c r="K384" s="77">
        <v>0</v>
      </c>
      <c r="L384" s="77">
        <v>0</v>
      </c>
      <c r="M384" s="77">
        <v>0</v>
      </c>
      <c r="N384" s="77">
        <v>0</v>
      </c>
      <c r="O384" s="77">
        <v>0</v>
      </c>
      <c r="P384" s="82">
        <v>0</v>
      </c>
      <c r="Q384" s="83">
        <f t="shared" si="20"/>
        <v>0</v>
      </c>
      <c r="S384" s="1">
        <f t="shared" si="21"/>
        <v>0</v>
      </c>
      <c r="T384" s="1">
        <f t="shared" si="22"/>
        <v>0</v>
      </c>
      <c r="U384" s="1">
        <f t="shared" si="23"/>
        <v>0</v>
      </c>
    </row>
    <row r="385" spans="1:21" x14ac:dyDescent="0.25">
      <c r="A385" s="24" t="s">
        <v>430</v>
      </c>
      <c r="B385" s="25" t="s">
        <v>59</v>
      </c>
      <c r="C385" s="81">
        <v>0</v>
      </c>
      <c r="D385" s="81">
        <v>0</v>
      </c>
      <c r="E385" s="77">
        <v>5063</v>
      </c>
      <c r="F385" s="77">
        <v>16860</v>
      </c>
      <c r="G385" s="77">
        <v>0</v>
      </c>
      <c r="H385" s="77">
        <v>0</v>
      </c>
      <c r="I385" s="77">
        <v>0</v>
      </c>
      <c r="J385" s="77">
        <v>0</v>
      </c>
      <c r="K385" s="77">
        <v>0</v>
      </c>
      <c r="L385" s="77">
        <v>0</v>
      </c>
      <c r="M385" s="77">
        <v>0</v>
      </c>
      <c r="N385" s="77">
        <v>0</v>
      </c>
      <c r="O385" s="77">
        <v>0</v>
      </c>
      <c r="P385" s="82">
        <v>0</v>
      </c>
      <c r="Q385" s="83">
        <f t="shared" si="20"/>
        <v>21923</v>
      </c>
      <c r="S385" s="1">
        <f t="shared" si="21"/>
        <v>5063</v>
      </c>
      <c r="T385" s="1">
        <f t="shared" si="22"/>
        <v>16860</v>
      </c>
      <c r="U385" s="1">
        <f t="shared" si="23"/>
        <v>21923</v>
      </c>
    </row>
    <row r="386" spans="1:21" x14ac:dyDescent="0.25">
      <c r="A386" s="24" t="s">
        <v>431</v>
      </c>
      <c r="B386" s="25" t="s">
        <v>60</v>
      </c>
      <c r="C386" s="81">
        <v>0</v>
      </c>
      <c r="D386" s="81">
        <v>0</v>
      </c>
      <c r="E386" s="77">
        <v>0</v>
      </c>
      <c r="F386" s="77">
        <v>0</v>
      </c>
      <c r="G386" s="77">
        <v>0</v>
      </c>
      <c r="H386" s="77">
        <v>0</v>
      </c>
      <c r="I386" s="77">
        <v>0</v>
      </c>
      <c r="J386" s="77">
        <v>0</v>
      </c>
      <c r="K386" s="77">
        <v>0</v>
      </c>
      <c r="L386" s="77">
        <v>0</v>
      </c>
      <c r="M386" s="77">
        <v>0</v>
      </c>
      <c r="N386" s="77">
        <v>0</v>
      </c>
      <c r="O386" s="77">
        <v>0</v>
      </c>
      <c r="P386" s="82">
        <v>0</v>
      </c>
      <c r="Q386" s="83">
        <f t="shared" si="20"/>
        <v>0</v>
      </c>
      <c r="S386" s="1">
        <f t="shared" si="21"/>
        <v>0</v>
      </c>
      <c r="T386" s="1">
        <f t="shared" si="22"/>
        <v>0</v>
      </c>
      <c r="U386" s="1">
        <f t="shared" si="23"/>
        <v>0</v>
      </c>
    </row>
    <row r="387" spans="1:21" x14ac:dyDescent="0.25">
      <c r="A387" s="24" t="s">
        <v>432</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20"/>
        <v>0</v>
      </c>
      <c r="S387" s="1">
        <f t="shared" si="21"/>
        <v>0</v>
      </c>
      <c r="T387" s="1">
        <f t="shared" si="22"/>
        <v>0</v>
      </c>
      <c r="U387" s="1">
        <f t="shared" si="23"/>
        <v>0</v>
      </c>
    </row>
    <row r="388" spans="1:21" x14ac:dyDescent="0.25">
      <c r="A388" s="24" t="s">
        <v>433</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20"/>
        <v>0</v>
      </c>
      <c r="S388" s="1">
        <f t="shared" si="21"/>
        <v>0</v>
      </c>
      <c r="T388" s="1">
        <f t="shared" si="22"/>
        <v>0</v>
      </c>
      <c r="U388" s="1">
        <f t="shared" si="23"/>
        <v>0</v>
      </c>
    </row>
    <row r="389" spans="1:21" x14ac:dyDescent="0.25">
      <c r="A389" s="24" t="s">
        <v>434</v>
      </c>
      <c r="B389" s="25" t="s">
        <v>61</v>
      </c>
      <c r="C389" s="81">
        <v>0</v>
      </c>
      <c r="D389" s="81">
        <v>0</v>
      </c>
      <c r="E389" s="77">
        <v>0</v>
      </c>
      <c r="F389" s="77">
        <v>0</v>
      </c>
      <c r="G389" s="77">
        <v>0</v>
      </c>
      <c r="H389" s="77">
        <v>0</v>
      </c>
      <c r="I389" s="77">
        <v>0</v>
      </c>
      <c r="J389" s="77">
        <v>0</v>
      </c>
      <c r="K389" s="77">
        <v>0</v>
      </c>
      <c r="L389" s="77">
        <v>0</v>
      </c>
      <c r="M389" s="77">
        <v>0</v>
      </c>
      <c r="N389" s="77">
        <v>0</v>
      </c>
      <c r="O389" s="77">
        <v>0</v>
      </c>
      <c r="P389" s="82">
        <v>0</v>
      </c>
      <c r="Q389" s="83">
        <f t="shared" ref="Q389:Q415" si="24">SUM(C389:P389)</f>
        <v>0</v>
      </c>
      <c r="S389" s="1">
        <f t="shared" si="21"/>
        <v>0</v>
      </c>
      <c r="T389" s="1">
        <f t="shared" si="22"/>
        <v>0</v>
      </c>
      <c r="U389" s="1">
        <f t="shared" si="23"/>
        <v>0</v>
      </c>
    </row>
    <row r="390" spans="1:21" x14ac:dyDescent="0.25">
      <c r="A390" s="24" t="s">
        <v>435</v>
      </c>
      <c r="B390" s="25" t="s">
        <v>62</v>
      </c>
      <c r="C390" s="81">
        <v>70624</v>
      </c>
      <c r="D390" s="81">
        <v>78306</v>
      </c>
      <c r="E390" s="77">
        <v>0</v>
      </c>
      <c r="F390" s="77">
        <v>0</v>
      </c>
      <c r="G390" s="77">
        <v>42543</v>
      </c>
      <c r="H390" s="77">
        <v>54802</v>
      </c>
      <c r="I390" s="77">
        <v>0</v>
      </c>
      <c r="J390" s="77">
        <v>0</v>
      </c>
      <c r="K390" s="77">
        <v>0</v>
      </c>
      <c r="L390" s="77">
        <v>0</v>
      </c>
      <c r="M390" s="77">
        <v>186793</v>
      </c>
      <c r="N390" s="77">
        <v>6582</v>
      </c>
      <c r="O390" s="77">
        <v>83201</v>
      </c>
      <c r="P390" s="82">
        <v>90068</v>
      </c>
      <c r="Q390" s="83">
        <f t="shared" si="24"/>
        <v>612919</v>
      </c>
      <c r="S390" s="1">
        <f t="shared" ref="S390:S416" si="25">SUM(C390,E390,G390,I390,K390,M390,O390)</f>
        <v>383161</v>
      </c>
      <c r="T390" s="1">
        <f t="shared" ref="T390:T416" si="26">SUM(D390,F390,H390,J390,L390,N390,P390)</f>
        <v>229758</v>
      </c>
      <c r="U390" s="1">
        <f t="shared" ref="U390:U416" si="27">SUM(S390:T390)</f>
        <v>612919</v>
      </c>
    </row>
    <row r="391" spans="1:21" x14ac:dyDescent="0.25">
      <c r="A391" s="24" t="s">
        <v>436</v>
      </c>
      <c r="B391" s="25" t="s">
        <v>62</v>
      </c>
      <c r="C391" s="81">
        <v>0</v>
      </c>
      <c r="D391" s="81">
        <v>0</v>
      </c>
      <c r="E391" s="77">
        <v>16000</v>
      </c>
      <c r="F391" s="77">
        <v>0</v>
      </c>
      <c r="G391" s="77">
        <v>0</v>
      </c>
      <c r="H391" s="77">
        <v>0</v>
      </c>
      <c r="I391" s="77">
        <v>0</v>
      </c>
      <c r="J391" s="77">
        <v>0</v>
      </c>
      <c r="K391" s="77">
        <v>0</v>
      </c>
      <c r="L391" s="77">
        <v>0</v>
      </c>
      <c r="M391" s="77">
        <v>0</v>
      </c>
      <c r="N391" s="77">
        <v>0</v>
      </c>
      <c r="O391" s="77">
        <v>0</v>
      </c>
      <c r="P391" s="82">
        <v>0</v>
      </c>
      <c r="Q391" s="83">
        <f t="shared" si="24"/>
        <v>16000</v>
      </c>
      <c r="S391" s="1">
        <f t="shared" si="25"/>
        <v>16000</v>
      </c>
      <c r="T391" s="1">
        <f t="shared" si="26"/>
        <v>0</v>
      </c>
      <c r="U391" s="1">
        <f t="shared" si="27"/>
        <v>16000</v>
      </c>
    </row>
    <row r="392" spans="1:21" x14ac:dyDescent="0.25">
      <c r="A392" s="24" t="s">
        <v>480</v>
      </c>
      <c r="B392" s="25" t="s">
        <v>62</v>
      </c>
      <c r="C392" s="81">
        <v>0</v>
      </c>
      <c r="D392" s="81">
        <v>0</v>
      </c>
      <c r="E392" s="77">
        <v>0</v>
      </c>
      <c r="F392" s="77">
        <v>0</v>
      </c>
      <c r="G392" s="77">
        <v>0</v>
      </c>
      <c r="H392" s="77">
        <v>0</v>
      </c>
      <c r="I392" s="77">
        <v>0</v>
      </c>
      <c r="J392" s="77">
        <v>0</v>
      </c>
      <c r="K392" s="77">
        <v>0</v>
      </c>
      <c r="L392" s="77">
        <v>0</v>
      </c>
      <c r="M392" s="77">
        <v>25865</v>
      </c>
      <c r="N392" s="77">
        <v>0</v>
      </c>
      <c r="O392" s="77">
        <v>9146</v>
      </c>
      <c r="P392" s="82">
        <v>4990</v>
      </c>
      <c r="Q392" s="83">
        <f t="shared" si="24"/>
        <v>40001</v>
      </c>
      <c r="S392" s="1">
        <f t="shared" si="25"/>
        <v>35011</v>
      </c>
      <c r="T392" s="1">
        <f t="shared" si="26"/>
        <v>4990</v>
      </c>
      <c r="U392" s="1">
        <f t="shared" si="27"/>
        <v>40001</v>
      </c>
    </row>
    <row r="393" spans="1:21" x14ac:dyDescent="0.25">
      <c r="A393" s="24" t="s">
        <v>481</v>
      </c>
      <c r="B393" s="25" t="s">
        <v>62</v>
      </c>
      <c r="C393" s="81">
        <v>48008</v>
      </c>
      <c r="D393" s="81">
        <v>0</v>
      </c>
      <c r="E393" s="77">
        <v>2988108</v>
      </c>
      <c r="F393" s="77">
        <v>0</v>
      </c>
      <c r="G393" s="77">
        <v>0</v>
      </c>
      <c r="H393" s="77">
        <v>0</v>
      </c>
      <c r="I393" s="77">
        <v>0</v>
      </c>
      <c r="J393" s="77">
        <v>19778</v>
      </c>
      <c r="K393" s="77">
        <v>0</v>
      </c>
      <c r="L393" s="77">
        <v>0</v>
      </c>
      <c r="M393" s="77">
        <v>296827</v>
      </c>
      <c r="N393" s="77">
        <v>0</v>
      </c>
      <c r="O393" s="77">
        <v>79960</v>
      </c>
      <c r="P393" s="82">
        <v>0</v>
      </c>
      <c r="Q393" s="83">
        <f t="shared" si="24"/>
        <v>3432681</v>
      </c>
      <c r="S393" s="1">
        <f t="shared" si="25"/>
        <v>3412903</v>
      </c>
      <c r="T393" s="1">
        <f t="shared" si="26"/>
        <v>19778</v>
      </c>
      <c r="U393" s="1">
        <f t="shared" si="27"/>
        <v>3432681</v>
      </c>
    </row>
    <row r="394" spans="1:21" x14ac:dyDescent="0.25">
      <c r="A394" s="24" t="s">
        <v>437</v>
      </c>
      <c r="B394" s="25" t="s">
        <v>62</v>
      </c>
      <c r="C394" s="81">
        <v>14555</v>
      </c>
      <c r="D394" s="81">
        <v>40458</v>
      </c>
      <c r="E394" s="77">
        <v>0</v>
      </c>
      <c r="F394" s="77">
        <v>0</v>
      </c>
      <c r="G394" s="77">
        <v>48351</v>
      </c>
      <c r="H394" s="77">
        <v>227087</v>
      </c>
      <c r="I394" s="77">
        <v>0</v>
      </c>
      <c r="J394" s="77">
        <v>0</v>
      </c>
      <c r="K394" s="77">
        <v>0</v>
      </c>
      <c r="L394" s="77">
        <v>0</v>
      </c>
      <c r="M394" s="77">
        <v>68473</v>
      </c>
      <c r="N394" s="77">
        <v>0</v>
      </c>
      <c r="O394" s="77">
        <v>0</v>
      </c>
      <c r="P394" s="82">
        <v>0</v>
      </c>
      <c r="Q394" s="83">
        <f t="shared" si="24"/>
        <v>398924</v>
      </c>
      <c r="S394" s="1">
        <f t="shared" si="25"/>
        <v>131379</v>
      </c>
      <c r="T394" s="1">
        <f t="shared" si="26"/>
        <v>267545</v>
      </c>
      <c r="U394" s="1">
        <f t="shared" si="27"/>
        <v>398924</v>
      </c>
    </row>
    <row r="395" spans="1:21" x14ac:dyDescent="0.25">
      <c r="A395" s="24" t="s">
        <v>438</v>
      </c>
      <c r="B395" s="25" t="s">
        <v>62</v>
      </c>
      <c r="C395" s="81">
        <v>34623</v>
      </c>
      <c r="D395" s="81">
        <v>0</v>
      </c>
      <c r="E395" s="77">
        <v>0</v>
      </c>
      <c r="F395" s="77">
        <v>0</v>
      </c>
      <c r="G395" s="77">
        <v>104738</v>
      </c>
      <c r="H395" s="77">
        <v>0</v>
      </c>
      <c r="I395" s="77">
        <v>0</v>
      </c>
      <c r="J395" s="77">
        <v>0</v>
      </c>
      <c r="K395" s="77">
        <v>0</v>
      </c>
      <c r="L395" s="77">
        <v>0</v>
      </c>
      <c r="M395" s="77">
        <v>44024</v>
      </c>
      <c r="N395" s="77">
        <v>0</v>
      </c>
      <c r="O395" s="77">
        <v>0</v>
      </c>
      <c r="P395" s="82">
        <v>0</v>
      </c>
      <c r="Q395" s="83">
        <f t="shared" si="24"/>
        <v>183385</v>
      </c>
      <c r="S395" s="1">
        <f t="shared" si="25"/>
        <v>183385</v>
      </c>
      <c r="T395" s="1">
        <f t="shared" si="26"/>
        <v>0</v>
      </c>
      <c r="U395" s="1">
        <f t="shared" si="27"/>
        <v>183385</v>
      </c>
    </row>
    <row r="396" spans="1:21" x14ac:dyDescent="0.25">
      <c r="A396" s="24" t="s">
        <v>439</v>
      </c>
      <c r="B396" s="25" t="s">
        <v>62</v>
      </c>
      <c r="C396" s="81">
        <v>1430</v>
      </c>
      <c r="D396" s="81">
        <v>4552</v>
      </c>
      <c r="E396" s="77">
        <v>3330</v>
      </c>
      <c r="F396" s="77">
        <v>3330</v>
      </c>
      <c r="G396" s="77">
        <v>842</v>
      </c>
      <c r="H396" s="77">
        <v>8085</v>
      </c>
      <c r="I396" s="77">
        <v>0</v>
      </c>
      <c r="J396" s="77">
        <v>0</v>
      </c>
      <c r="K396" s="77">
        <v>0</v>
      </c>
      <c r="L396" s="77">
        <v>0</v>
      </c>
      <c r="M396" s="77">
        <v>2135</v>
      </c>
      <c r="N396" s="77">
        <v>0</v>
      </c>
      <c r="O396" s="77">
        <v>0</v>
      </c>
      <c r="P396" s="82">
        <v>0</v>
      </c>
      <c r="Q396" s="83">
        <f t="shared" si="24"/>
        <v>23704</v>
      </c>
      <c r="S396" s="1">
        <f t="shared" si="25"/>
        <v>7737</v>
      </c>
      <c r="T396" s="1">
        <f t="shared" si="26"/>
        <v>15967</v>
      </c>
      <c r="U396" s="1">
        <f t="shared" si="27"/>
        <v>23704</v>
      </c>
    </row>
    <row r="397" spans="1:21" x14ac:dyDescent="0.25">
      <c r="A397" s="24" t="s">
        <v>440</v>
      </c>
      <c r="B397" s="25" t="s">
        <v>62</v>
      </c>
      <c r="C397" s="81">
        <v>400</v>
      </c>
      <c r="D397" s="81">
        <v>0</v>
      </c>
      <c r="E397" s="77">
        <v>1000</v>
      </c>
      <c r="F397" s="77">
        <v>0</v>
      </c>
      <c r="G397" s="77">
        <v>1100</v>
      </c>
      <c r="H397" s="77">
        <v>0</v>
      </c>
      <c r="I397" s="77">
        <v>0</v>
      </c>
      <c r="J397" s="77">
        <v>0</v>
      </c>
      <c r="K397" s="77">
        <v>0</v>
      </c>
      <c r="L397" s="77">
        <v>0</v>
      </c>
      <c r="M397" s="77">
        <v>400</v>
      </c>
      <c r="N397" s="77">
        <v>0</v>
      </c>
      <c r="O397" s="77">
        <v>400</v>
      </c>
      <c r="P397" s="82">
        <v>0</v>
      </c>
      <c r="Q397" s="83">
        <f t="shared" si="24"/>
        <v>3300</v>
      </c>
      <c r="S397" s="1">
        <f t="shared" si="25"/>
        <v>3300</v>
      </c>
      <c r="T397" s="1">
        <f t="shared" si="26"/>
        <v>0</v>
      </c>
      <c r="U397" s="1">
        <f t="shared" si="27"/>
        <v>3300</v>
      </c>
    </row>
    <row r="398" spans="1:21" x14ac:dyDescent="0.25">
      <c r="A398" s="24" t="s">
        <v>441</v>
      </c>
      <c r="B398" s="25" t="s">
        <v>62</v>
      </c>
      <c r="C398" s="81">
        <v>249681</v>
      </c>
      <c r="D398" s="81">
        <v>0</v>
      </c>
      <c r="E398" s="77">
        <v>0</v>
      </c>
      <c r="F398" s="77">
        <v>0</v>
      </c>
      <c r="G398" s="77">
        <v>215918</v>
      </c>
      <c r="H398" s="77">
        <v>0</v>
      </c>
      <c r="I398" s="77">
        <v>0</v>
      </c>
      <c r="J398" s="77">
        <v>0</v>
      </c>
      <c r="K398" s="77">
        <v>0</v>
      </c>
      <c r="L398" s="77">
        <v>0</v>
      </c>
      <c r="M398" s="77">
        <v>25653</v>
      </c>
      <c r="N398" s="77">
        <v>0</v>
      </c>
      <c r="O398" s="77">
        <v>0</v>
      </c>
      <c r="P398" s="82">
        <v>0</v>
      </c>
      <c r="Q398" s="83">
        <f t="shared" si="24"/>
        <v>491252</v>
      </c>
      <c r="S398" s="1">
        <f t="shared" si="25"/>
        <v>491252</v>
      </c>
      <c r="T398" s="1">
        <f t="shared" si="26"/>
        <v>0</v>
      </c>
      <c r="U398" s="1">
        <f t="shared" si="27"/>
        <v>491252</v>
      </c>
    </row>
    <row r="399" spans="1:21" x14ac:dyDescent="0.25">
      <c r="A399" s="24" t="s">
        <v>442</v>
      </c>
      <c r="B399" s="25" t="s">
        <v>62</v>
      </c>
      <c r="C399" s="81">
        <v>0</v>
      </c>
      <c r="D399" s="81">
        <v>0</v>
      </c>
      <c r="E399" s="77">
        <v>0</v>
      </c>
      <c r="F399" s="77">
        <v>0</v>
      </c>
      <c r="G399" s="77">
        <v>0</v>
      </c>
      <c r="H399" s="77">
        <v>0</v>
      </c>
      <c r="I399" s="77">
        <v>0</v>
      </c>
      <c r="J399" s="77">
        <v>0</v>
      </c>
      <c r="K399" s="77">
        <v>0</v>
      </c>
      <c r="L399" s="77">
        <v>0</v>
      </c>
      <c r="M399" s="77">
        <v>0</v>
      </c>
      <c r="N399" s="77">
        <v>0</v>
      </c>
      <c r="O399" s="77">
        <v>0</v>
      </c>
      <c r="P399" s="82">
        <v>0</v>
      </c>
      <c r="Q399" s="83">
        <f t="shared" si="24"/>
        <v>0</v>
      </c>
      <c r="S399" s="1">
        <f t="shared" si="25"/>
        <v>0</v>
      </c>
      <c r="T399" s="1">
        <f t="shared" si="26"/>
        <v>0</v>
      </c>
      <c r="U399" s="1">
        <f t="shared" si="27"/>
        <v>0</v>
      </c>
    </row>
    <row r="400" spans="1:21" x14ac:dyDescent="0.25">
      <c r="A400" s="24" t="s">
        <v>443</v>
      </c>
      <c r="B400" s="25" t="s">
        <v>62</v>
      </c>
      <c r="C400" s="81">
        <v>439</v>
      </c>
      <c r="D400" s="81">
        <v>11726</v>
      </c>
      <c r="E400" s="77">
        <v>0</v>
      </c>
      <c r="F400" s="77">
        <v>28935</v>
      </c>
      <c r="G400" s="77">
        <v>794</v>
      </c>
      <c r="H400" s="77">
        <v>59169</v>
      </c>
      <c r="I400" s="77">
        <v>0</v>
      </c>
      <c r="J400" s="77">
        <v>0</v>
      </c>
      <c r="K400" s="77">
        <v>0</v>
      </c>
      <c r="L400" s="77">
        <v>0</v>
      </c>
      <c r="M400" s="77">
        <v>0</v>
      </c>
      <c r="N400" s="77">
        <v>621</v>
      </c>
      <c r="O400" s="77">
        <v>0</v>
      </c>
      <c r="P400" s="82">
        <v>0</v>
      </c>
      <c r="Q400" s="83">
        <f t="shared" si="24"/>
        <v>101684</v>
      </c>
      <c r="S400" s="1">
        <f t="shared" si="25"/>
        <v>1233</v>
      </c>
      <c r="T400" s="1">
        <f t="shared" si="26"/>
        <v>100451</v>
      </c>
      <c r="U400" s="1">
        <f t="shared" si="27"/>
        <v>101684</v>
      </c>
    </row>
    <row r="401" spans="1:21" x14ac:dyDescent="0.25">
      <c r="A401" s="24" t="s">
        <v>444</v>
      </c>
      <c r="B401" s="25" t="s">
        <v>62</v>
      </c>
      <c r="C401" s="81">
        <v>0</v>
      </c>
      <c r="D401" s="81">
        <v>0</v>
      </c>
      <c r="E401" s="77">
        <v>817000</v>
      </c>
      <c r="F401" s="77">
        <v>0</v>
      </c>
      <c r="G401" s="77">
        <v>76000</v>
      </c>
      <c r="H401" s="77">
        <v>0</v>
      </c>
      <c r="I401" s="77">
        <v>0</v>
      </c>
      <c r="J401" s="77">
        <v>0</v>
      </c>
      <c r="K401" s="77">
        <v>0</v>
      </c>
      <c r="L401" s="77">
        <v>0</v>
      </c>
      <c r="M401" s="77">
        <v>183000</v>
      </c>
      <c r="N401" s="77">
        <v>0</v>
      </c>
      <c r="O401" s="77">
        <v>0</v>
      </c>
      <c r="P401" s="82">
        <v>0</v>
      </c>
      <c r="Q401" s="83">
        <f t="shared" si="24"/>
        <v>1076000</v>
      </c>
      <c r="S401" s="1">
        <f t="shared" si="25"/>
        <v>1076000</v>
      </c>
      <c r="T401" s="1">
        <f t="shared" si="26"/>
        <v>0</v>
      </c>
      <c r="U401" s="1">
        <f t="shared" si="27"/>
        <v>1076000</v>
      </c>
    </row>
    <row r="402" spans="1:21" x14ac:dyDescent="0.25">
      <c r="A402" s="24" t="s">
        <v>445</v>
      </c>
      <c r="B402" s="25" t="s">
        <v>62</v>
      </c>
      <c r="C402" s="81">
        <v>0</v>
      </c>
      <c r="D402" s="81">
        <v>0</v>
      </c>
      <c r="E402" s="77">
        <v>0</v>
      </c>
      <c r="F402" s="77">
        <v>0</v>
      </c>
      <c r="G402" s="77">
        <v>0</v>
      </c>
      <c r="H402" s="77">
        <v>0</v>
      </c>
      <c r="I402" s="77">
        <v>0</v>
      </c>
      <c r="J402" s="77">
        <v>0</v>
      </c>
      <c r="K402" s="77">
        <v>0</v>
      </c>
      <c r="L402" s="77">
        <v>0</v>
      </c>
      <c r="M402" s="77">
        <v>0</v>
      </c>
      <c r="N402" s="77">
        <v>0</v>
      </c>
      <c r="O402" s="77">
        <v>0</v>
      </c>
      <c r="P402" s="82">
        <v>0</v>
      </c>
      <c r="Q402" s="83">
        <f t="shared" si="24"/>
        <v>0</v>
      </c>
      <c r="S402" s="1">
        <f t="shared" si="25"/>
        <v>0</v>
      </c>
      <c r="T402" s="1">
        <f t="shared" si="26"/>
        <v>0</v>
      </c>
      <c r="U402" s="1">
        <f t="shared" si="27"/>
        <v>0</v>
      </c>
    </row>
    <row r="403" spans="1:21" x14ac:dyDescent="0.25">
      <c r="A403" s="24" t="s">
        <v>446</v>
      </c>
      <c r="B403" s="25" t="s">
        <v>62</v>
      </c>
      <c r="C403" s="81">
        <v>0</v>
      </c>
      <c r="D403" s="81">
        <v>0</v>
      </c>
      <c r="E403" s="77">
        <v>79952</v>
      </c>
      <c r="F403" s="77">
        <v>0</v>
      </c>
      <c r="G403" s="77">
        <v>0</v>
      </c>
      <c r="H403" s="77">
        <v>0</v>
      </c>
      <c r="I403" s="77">
        <v>0</v>
      </c>
      <c r="J403" s="77">
        <v>0</v>
      </c>
      <c r="K403" s="77">
        <v>0</v>
      </c>
      <c r="L403" s="77">
        <v>0</v>
      </c>
      <c r="M403" s="77">
        <v>2435</v>
      </c>
      <c r="N403" s="77">
        <v>0</v>
      </c>
      <c r="O403" s="77">
        <v>0</v>
      </c>
      <c r="P403" s="82">
        <v>0</v>
      </c>
      <c r="Q403" s="83">
        <f t="shared" si="24"/>
        <v>82387</v>
      </c>
      <c r="S403" s="1">
        <f t="shared" si="25"/>
        <v>82387</v>
      </c>
      <c r="T403" s="1">
        <f t="shared" si="26"/>
        <v>0</v>
      </c>
      <c r="U403" s="1">
        <f t="shared" si="27"/>
        <v>82387</v>
      </c>
    </row>
    <row r="404" spans="1:21" x14ac:dyDescent="0.25">
      <c r="A404" s="24" t="s">
        <v>447</v>
      </c>
      <c r="B404" s="25" t="s">
        <v>62</v>
      </c>
      <c r="C404" s="81">
        <v>32670</v>
      </c>
      <c r="D404" s="81">
        <v>19890</v>
      </c>
      <c r="E404" s="77">
        <v>462091</v>
      </c>
      <c r="F404" s="77">
        <v>349488</v>
      </c>
      <c r="G404" s="77">
        <v>114736</v>
      </c>
      <c r="H404" s="77">
        <v>168809</v>
      </c>
      <c r="I404" s="77">
        <v>0</v>
      </c>
      <c r="J404" s="77">
        <v>0</v>
      </c>
      <c r="K404" s="77">
        <v>0</v>
      </c>
      <c r="L404" s="77">
        <v>0</v>
      </c>
      <c r="M404" s="77">
        <v>181475</v>
      </c>
      <c r="N404" s="77">
        <v>0</v>
      </c>
      <c r="O404" s="77">
        <v>0</v>
      </c>
      <c r="P404" s="82">
        <v>0</v>
      </c>
      <c r="Q404" s="83">
        <f t="shared" si="24"/>
        <v>1329159</v>
      </c>
      <c r="S404" s="1">
        <f t="shared" si="25"/>
        <v>790972</v>
      </c>
      <c r="T404" s="1">
        <f t="shared" si="26"/>
        <v>538187</v>
      </c>
      <c r="U404" s="1">
        <f t="shared" si="27"/>
        <v>1329159</v>
      </c>
    </row>
    <row r="405" spans="1:21" x14ac:dyDescent="0.25">
      <c r="A405" s="24" t="s">
        <v>448</v>
      </c>
      <c r="B405" s="25" t="s">
        <v>62</v>
      </c>
      <c r="C405" s="81">
        <v>0</v>
      </c>
      <c r="D405" s="81">
        <v>0</v>
      </c>
      <c r="E405" s="77">
        <v>14314</v>
      </c>
      <c r="F405" s="77">
        <v>0</v>
      </c>
      <c r="G405" s="77">
        <v>0</v>
      </c>
      <c r="H405" s="77">
        <v>0</v>
      </c>
      <c r="I405" s="77">
        <v>0</v>
      </c>
      <c r="J405" s="77">
        <v>0</v>
      </c>
      <c r="K405" s="77">
        <v>0</v>
      </c>
      <c r="L405" s="77">
        <v>0</v>
      </c>
      <c r="M405" s="77">
        <v>0</v>
      </c>
      <c r="N405" s="77">
        <v>0</v>
      </c>
      <c r="O405" s="77">
        <v>0</v>
      </c>
      <c r="P405" s="82">
        <v>0</v>
      </c>
      <c r="Q405" s="83">
        <f t="shared" si="24"/>
        <v>14314</v>
      </c>
      <c r="S405" s="1">
        <f t="shared" si="25"/>
        <v>14314</v>
      </c>
      <c r="T405" s="1">
        <f t="shared" si="26"/>
        <v>0</v>
      </c>
      <c r="U405" s="1">
        <f t="shared" si="27"/>
        <v>14314</v>
      </c>
    </row>
    <row r="406" spans="1:21" x14ac:dyDescent="0.25">
      <c r="A406" s="24" t="s">
        <v>450</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24"/>
        <v>0</v>
      </c>
      <c r="S406" s="1">
        <f t="shared" si="25"/>
        <v>0</v>
      </c>
      <c r="T406" s="1">
        <f t="shared" si="26"/>
        <v>0</v>
      </c>
      <c r="U406" s="1">
        <f t="shared" si="27"/>
        <v>0</v>
      </c>
    </row>
    <row r="407" spans="1:21" x14ac:dyDescent="0.25">
      <c r="A407" s="24" t="s">
        <v>524</v>
      </c>
      <c r="B407" s="25" t="s">
        <v>63</v>
      </c>
      <c r="C407" s="81">
        <v>0</v>
      </c>
      <c r="D407" s="81">
        <v>0</v>
      </c>
      <c r="E407" s="77">
        <v>0</v>
      </c>
      <c r="F407" s="77">
        <v>0</v>
      </c>
      <c r="G407" s="77">
        <v>0</v>
      </c>
      <c r="H407" s="77">
        <v>0</v>
      </c>
      <c r="I407" s="77">
        <v>0</v>
      </c>
      <c r="J407" s="77">
        <v>0</v>
      </c>
      <c r="K407" s="77">
        <v>0</v>
      </c>
      <c r="L407" s="77">
        <v>0</v>
      </c>
      <c r="M407" s="77">
        <v>0</v>
      </c>
      <c r="N407" s="77">
        <v>0</v>
      </c>
      <c r="O407" s="77">
        <v>0</v>
      </c>
      <c r="P407" s="82">
        <v>0</v>
      </c>
      <c r="Q407" s="83">
        <f t="shared" si="24"/>
        <v>0</v>
      </c>
      <c r="S407" s="1">
        <f t="shared" si="25"/>
        <v>0</v>
      </c>
      <c r="T407" s="1">
        <f t="shared" si="26"/>
        <v>0</v>
      </c>
      <c r="U407" s="1">
        <f t="shared" si="27"/>
        <v>0</v>
      </c>
    </row>
    <row r="408" spans="1:21" x14ac:dyDescent="0.25">
      <c r="A408" s="24" t="s">
        <v>451</v>
      </c>
      <c r="B408" s="25" t="s">
        <v>64</v>
      </c>
      <c r="C408" s="81">
        <v>0</v>
      </c>
      <c r="D408" s="81">
        <v>0</v>
      </c>
      <c r="E408" s="77">
        <v>0</v>
      </c>
      <c r="F408" s="77">
        <v>0</v>
      </c>
      <c r="G408" s="77">
        <v>0</v>
      </c>
      <c r="H408" s="77">
        <v>0</v>
      </c>
      <c r="I408" s="77">
        <v>0</v>
      </c>
      <c r="J408" s="77">
        <v>0</v>
      </c>
      <c r="K408" s="77">
        <v>0</v>
      </c>
      <c r="L408" s="77">
        <v>0</v>
      </c>
      <c r="M408" s="77">
        <v>0</v>
      </c>
      <c r="N408" s="77">
        <v>0</v>
      </c>
      <c r="O408" s="77">
        <v>0</v>
      </c>
      <c r="P408" s="82">
        <v>0</v>
      </c>
      <c r="Q408" s="83">
        <f t="shared" si="24"/>
        <v>0</v>
      </c>
      <c r="S408" s="1">
        <f t="shared" si="25"/>
        <v>0</v>
      </c>
      <c r="T408" s="1">
        <f t="shared" si="26"/>
        <v>0</v>
      </c>
      <c r="U408" s="1">
        <f t="shared" si="27"/>
        <v>0</v>
      </c>
    </row>
    <row r="409" spans="1:21" x14ac:dyDescent="0.25">
      <c r="A409" s="24" t="s">
        <v>452</v>
      </c>
      <c r="B409" s="25" t="s">
        <v>64</v>
      </c>
      <c r="C409" s="81">
        <v>0</v>
      </c>
      <c r="D409" s="81">
        <v>0</v>
      </c>
      <c r="E409" s="77">
        <v>0</v>
      </c>
      <c r="F409" s="77">
        <v>0</v>
      </c>
      <c r="G409" s="77">
        <v>0</v>
      </c>
      <c r="H409" s="77">
        <v>0</v>
      </c>
      <c r="I409" s="77">
        <v>0</v>
      </c>
      <c r="J409" s="77">
        <v>0</v>
      </c>
      <c r="K409" s="77">
        <v>0</v>
      </c>
      <c r="L409" s="77">
        <v>0</v>
      </c>
      <c r="M409" s="77">
        <v>0</v>
      </c>
      <c r="N409" s="77">
        <v>0</v>
      </c>
      <c r="O409" s="77">
        <v>116960</v>
      </c>
      <c r="P409" s="82">
        <v>0</v>
      </c>
      <c r="Q409" s="83">
        <f t="shared" si="24"/>
        <v>116960</v>
      </c>
      <c r="S409" s="1">
        <f t="shared" si="25"/>
        <v>116960</v>
      </c>
      <c r="T409" s="1">
        <f t="shared" si="26"/>
        <v>0</v>
      </c>
      <c r="U409" s="1">
        <f t="shared" si="27"/>
        <v>116960</v>
      </c>
    </row>
    <row r="410" spans="1:21" x14ac:dyDescent="0.25">
      <c r="A410" s="24" t="s">
        <v>453</v>
      </c>
      <c r="B410" s="25" t="s">
        <v>64</v>
      </c>
      <c r="C410" s="81">
        <v>0</v>
      </c>
      <c r="D410" s="81">
        <v>0</v>
      </c>
      <c r="E410" s="77">
        <v>0</v>
      </c>
      <c r="F410" s="77">
        <v>0</v>
      </c>
      <c r="G410" s="77">
        <v>0</v>
      </c>
      <c r="H410" s="77">
        <v>0</v>
      </c>
      <c r="I410" s="77">
        <v>0</v>
      </c>
      <c r="J410" s="77">
        <v>0</v>
      </c>
      <c r="K410" s="77">
        <v>0</v>
      </c>
      <c r="L410" s="77">
        <v>0</v>
      </c>
      <c r="M410" s="77">
        <v>0</v>
      </c>
      <c r="N410" s="77">
        <v>0</v>
      </c>
      <c r="O410" s="77">
        <v>0</v>
      </c>
      <c r="P410" s="82">
        <v>0</v>
      </c>
      <c r="Q410" s="83">
        <f t="shared" si="24"/>
        <v>0</v>
      </c>
      <c r="S410" s="1">
        <f t="shared" si="25"/>
        <v>0</v>
      </c>
      <c r="T410" s="1">
        <f t="shared" si="26"/>
        <v>0</v>
      </c>
      <c r="U410" s="1">
        <f t="shared" si="27"/>
        <v>0</v>
      </c>
    </row>
    <row r="411" spans="1:21" x14ac:dyDescent="0.25">
      <c r="A411" s="24" t="s">
        <v>454</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24"/>
        <v>0</v>
      </c>
      <c r="S411" s="1">
        <f t="shared" si="25"/>
        <v>0</v>
      </c>
      <c r="T411" s="1">
        <f t="shared" si="26"/>
        <v>0</v>
      </c>
      <c r="U411" s="1">
        <f t="shared" si="27"/>
        <v>0</v>
      </c>
    </row>
    <row r="412" spans="1:21" x14ac:dyDescent="0.25">
      <c r="A412" s="24" t="s">
        <v>455</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24"/>
        <v>0</v>
      </c>
      <c r="S412" s="1">
        <f t="shared" si="25"/>
        <v>0</v>
      </c>
      <c r="T412" s="1">
        <f t="shared" si="26"/>
        <v>0</v>
      </c>
      <c r="U412" s="1">
        <f t="shared" si="27"/>
        <v>0</v>
      </c>
    </row>
    <row r="413" spans="1:21" x14ac:dyDescent="0.25">
      <c r="A413" s="24" t="s">
        <v>456</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24"/>
        <v>0</v>
      </c>
      <c r="S413" s="1">
        <f t="shared" si="25"/>
        <v>0</v>
      </c>
      <c r="T413" s="1">
        <f t="shared" si="26"/>
        <v>0</v>
      </c>
      <c r="U413" s="1">
        <f t="shared" si="27"/>
        <v>0</v>
      </c>
    </row>
    <row r="414" spans="1:21" x14ac:dyDescent="0.25">
      <c r="A414" s="24" t="s">
        <v>457</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24"/>
        <v>0</v>
      </c>
      <c r="S414" s="1">
        <f t="shared" si="25"/>
        <v>0</v>
      </c>
      <c r="T414" s="1">
        <f t="shared" si="26"/>
        <v>0</v>
      </c>
      <c r="U414" s="1">
        <f t="shared" si="27"/>
        <v>0</v>
      </c>
    </row>
    <row r="415" spans="1:21" x14ac:dyDescent="0.25">
      <c r="A415" s="24" t="s">
        <v>458</v>
      </c>
      <c r="B415" s="25" t="s">
        <v>65</v>
      </c>
      <c r="C415" s="81">
        <v>0</v>
      </c>
      <c r="D415" s="81">
        <v>0</v>
      </c>
      <c r="E415" s="77">
        <v>0</v>
      </c>
      <c r="F415" s="77">
        <v>0</v>
      </c>
      <c r="G415" s="77">
        <v>0</v>
      </c>
      <c r="H415" s="77">
        <v>0</v>
      </c>
      <c r="I415" s="77">
        <v>0</v>
      </c>
      <c r="J415" s="77">
        <v>0</v>
      </c>
      <c r="K415" s="77">
        <v>0</v>
      </c>
      <c r="L415" s="77">
        <v>0</v>
      </c>
      <c r="M415" s="77">
        <v>0</v>
      </c>
      <c r="N415" s="77">
        <v>0</v>
      </c>
      <c r="O415" s="77">
        <v>0</v>
      </c>
      <c r="P415" s="82">
        <v>0</v>
      </c>
      <c r="Q415" s="83">
        <f t="shared" si="24"/>
        <v>0</v>
      </c>
      <c r="S415" s="1">
        <f t="shared" si="25"/>
        <v>0</v>
      </c>
      <c r="T415" s="1">
        <f t="shared" si="26"/>
        <v>0</v>
      </c>
      <c r="U415" s="1">
        <f t="shared" si="27"/>
        <v>0</v>
      </c>
    </row>
    <row r="416" spans="1:21" x14ac:dyDescent="0.25">
      <c r="A416" s="51" t="s">
        <v>498</v>
      </c>
      <c r="B416" s="70"/>
      <c r="C416" s="49">
        <f t="shared" ref="C416:Q416" si="28">SUM(C5:C415)</f>
        <v>10448341</v>
      </c>
      <c r="D416" s="52">
        <f t="shared" si="28"/>
        <v>4385489</v>
      </c>
      <c r="E416" s="52">
        <f t="shared" si="28"/>
        <v>56277195</v>
      </c>
      <c r="F416" s="52">
        <f t="shared" si="28"/>
        <v>26197093</v>
      </c>
      <c r="G416" s="52">
        <f t="shared" si="28"/>
        <v>24549482</v>
      </c>
      <c r="H416" s="52">
        <f t="shared" si="28"/>
        <v>41011560</v>
      </c>
      <c r="I416" s="52">
        <f t="shared" si="28"/>
        <v>605490</v>
      </c>
      <c r="J416" s="52">
        <f t="shared" si="28"/>
        <v>324990</v>
      </c>
      <c r="K416" s="52">
        <f t="shared" si="28"/>
        <v>12811</v>
      </c>
      <c r="L416" s="52">
        <f t="shared" si="28"/>
        <v>62930</v>
      </c>
      <c r="M416" s="52">
        <f t="shared" si="28"/>
        <v>23019946</v>
      </c>
      <c r="N416" s="52">
        <f t="shared" si="28"/>
        <v>7021313</v>
      </c>
      <c r="O416" s="52">
        <f t="shared" si="28"/>
        <v>9591586</v>
      </c>
      <c r="P416" s="52">
        <f t="shared" si="28"/>
        <v>22226378</v>
      </c>
      <c r="Q416" s="66">
        <f t="shared" si="28"/>
        <v>225734604</v>
      </c>
      <c r="S416" s="1">
        <f t="shared" si="25"/>
        <v>124504851</v>
      </c>
      <c r="T416" s="1">
        <f t="shared" si="26"/>
        <v>101229753</v>
      </c>
      <c r="U416" s="1">
        <f t="shared" si="27"/>
        <v>225734604</v>
      </c>
    </row>
    <row r="417" spans="1:17" x14ac:dyDescent="0.25">
      <c r="A417" s="51" t="s">
        <v>461</v>
      </c>
      <c r="B417" s="70"/>
      <c r="C417" s="58">
        <f>(C416/$Q416)</f>
        <v>4.6285951798511138E-2</v>
      </c>
      <c r="D417" s="67">
        <f>(D416/$Q416)</f>
        <v>1.9427632814329167E-2</v>
      </c>
      <c r="E417" s="58">
        <f t="shared" ref="E417:Q417" si="29">(E416/$Q416)</f>
        <v>0.24930690289735108</v>
      </c>
      <c r="F417" s="58">
        <f t="shared" si="29"/>
        <v>0.11605262346042435</v>
      </c>
      <c r="G417" s="58">
        <f t="shared" si="29"/>
        <v>0.10875373808439223</v>
      </c>
      <c r="H417" s="58">
        <f t="shared" si="29"/>
        <v>0.18168043035174172</v>
      </c>
      <c r="I417" s="58">
        <f t="shared" si="29"/>
        <v>2.6823091775508199E-3</v>
      </c>
      <c r="J417" s="58">
        <f t="shared" si="29"/>
        <v>1.4396995154539974E-3</v>
      </c>
      <c r="K417" s="58">
        <f t="shared" si="29"/>
        <v>5.6752486207209952E-5</v>
      </c>
      <c r="L417" s="58">
        <f t="shared" si="29"/>
        <v>2.7877870244475236E-4</v>
      </c>
      <c r="M417" s="58">
        <f t="shared" si="29"/>
        <v>0.10197792271139786</v>
      </c>
      <c r="N417" s="58">
        <f t="shared" si="29"/>
        <v>3.1104282974709539E-2</v>
      </c>
      <c r="O417" s="58">
        <f t="shared" si="29"/>
        <v>4.2490543452522678E-2</v>
      </c>
      <c r="P417" s="58">
        <f t="shared" si="29"/>
        <v>9.8462431572963444E-2</v>
      </c>
      <c r="Q417" s="68">
        <f t="shared" si="29"/>
        <v>1</v>
      </c>
    </row>
    <row r="418" spans="1:17" x14ac:dyDescent="0.25">
      <c r="A418" s="47" t="s">
        <v>500</v>
      </c>
      <c r="B418" s="71"/>
      <c r="C418" s="54">
        <f t="shared" ref="C418:Q418" si="30">COUNTIF(C5:C415,"&gt;0")</f>
        <v>84</v>
      </c>
      <c r="D418" s="69">
        <f t="shared" si="30"/>
        <v>60</v>
      </c>
      <c r="E418" s="69">
        <f t="shared" si="30"/>
        <v>82</v>
      </c>
      <c r="F418" s="69">
        <f t="shared" si="30"/>
        <v>57</v>
      </c>
      <c r="G418" s="69">
        <f t="shared" si="30"/>
        <v>65</v>
      </c>
      <c r="H418" s="69">
        <f t="shared" si="30"/>
        <v>55</v>
      </c>
      <c r="I418" s="69">
        <f t="shared" si="30"/>
        <v>3</v>
      </c>
      <c r="J418" s="69">
        <f t="shared" si="30"/>
        <v>4</v>
      </c>
      <c r="K418" s="69">
        <f t="shared" si="30"/>
        <v>1</v>
      </c>
      <c r="L418" s="69">
        <f t="shared" si="30"/>
        <v>1</v>
      </c>
      <c r="M418" s="69">
        <f t="shared" si="30"/>
        <v>97</v>
      </c>
      <c r="N418" s="69">
        <f t="shared" si="30"/>
        <v>33</v>
      </c>
      <c r="O418" s="69">
        <f t="shared" si="30"/>
        <v>41</v>
      </c>
      <c r="P418" s="69">
        <f t="shared" si="30"/>
        <v>24</v>
      </c>
      <c r="Q418" s="57">
        <f t="shared" si="30"/>
        <v>197</v>
      </c>
    </row>
    <row r="419" spans="1:17" x14ac:dyDescent="0.25">
      <c r="A419" s="37"/>
      <c r="B419" s="28"/>
      <c r="C419" s="26"/>
      <c r="D419" s="26"/>
      <c r="E419" s="26"/>
      <c r="F419" s="26"/>
      <c r="G419" s="26"/>
      <c r="H419" s="26"/>
      <c r="I419" s="26"/>
      <c r="J419" s="26"/>
      <c r="K419" s="26"/>
      <c r="L419" s="26"/>
      <c r="M419" s="26"/>
      <c r="N419" s="26"/>
      <c r="O419" s="26"/>
      <c r="P419" s="26"/>
      <c r="Q419" s="27"/>
    </row>
    <row r="420" spans="1:17" ht="13.8" thickBot="1" x14ac:dyDescent="0.3">
      <c r="A420" s="29" t="s">
        <v>465</v>
      </c>
      <c r="B420" s="31"/>
      <c r="C420" s="31"/>
      <c r="D420" s="31"/>
      <c r="E420" s="32"/>
      <c r="F420" s="32"/>
      <c r="G420" s="32"/>
      <c r="H420" s="32"/>
      <c r="I420" s="32"/>
      <c r="J420" s="32"/>
      <c r="K420" s="32"/>
      <c r="L420" s="32"/>
      <c r="M420" s="32"/>
      <c r="N420" s="32"/>
      <c r="O420" s="32"/>
      <c r="P420" s="32"/>
      <c r="Q420" s="33"/>
    </row>
    <row r="421" spans="1:17" x14ac:dyDescent="0.25">
      <c r="E421" s="1"/>
      <c r="F421" s="1"/>
      <c r="G421" s="1"/>
      <c r="H421" s="1"/>
      <c r="I421" s="1"/>
      <c r="J421" s="1"/>
      <c r="K421" s="1"/>
      <c r="L421" s="1"/>
      <c r="M421" s="1"/>
      <c r="N421" s="1"/>
      <c r="O421" s="1"/>
      <c r="P421" s="1"/>
      <c r="Q421" s="1"/>
    </row>
  </sheetData>
  <mergeCells count="7">
    <mergeCell ref="O3:P3"/>
    <mergeCell ref="C3:D3"/>
    <mergeCell ref="E3:F3"/>
    <mergeCell ref="G3:H3"/>
    <mergeCell ref="I3:J3"/>
    <mergeCell ref="K3:L3"/>
    <mergeCell ref="M3:N3"/>
  </mergeCells>
  <printOptions horizontalCentered="1"/>
  <pageMargins left="0.5" right="0.5" top="0.5" bottom="0.5" header="0.3" footer="0.3"/>
  <pageSetup paperSize="5" scale="67" fitToHeight="0" orientation="landscape" r:id="rId1"/>
  <headerFooter>
    <oddFooter>&amp;L&amp;12Office of Economic and Demographic Research&amp;R&amp;12Page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420"/>
  <sheetViews>
    <sheetView workbookViewId="0"/>
  </sheetViews>
  <sheetFormatPr defaultRowHeight="13.2" x14ac:dyDescent="0.25"/>
  <cols>
    <col min="1" max="1" width="24.6640625" customWidth="1"/>
    <col min="2" max="2" width="17.6640625" customWidth="1"/>
    <col min="3" max="16" width="13.6640625" customWidth="1"/>
    <col min="17" max="17" width="14.6640625" customWidth="1"/>
    <col min="19" max="21" width="13.6640625" customWidth="1"/>
  </cols>
  <sheetData>
    <row r="1" spans="1:21" ht="22.8" x14ac:dyDescent="0.4">
      <c r="A1" s="3" t="s">
        <v>78</v>
      </c>
      <c r="B1" s="4"/>
      <c r="C1" s="5"/>
      <c r="D1" s="5"/>
      <c r="E1" s="6"/>
      <c r="F1" s="6"/>
      <c r="G1" s="6"/>
      <c r="H1" s="6"/>
      <c r="I1" s="6"/>
      <c r="J1" s="6"/>
      <c r="K1" s="6"/>
      <c r="L1" s="6"/>
      <c r="M1" s="6"/>
      <c r="N1" s="6"/>
      <c r="O1" s="6"/>
      <c r="P1" s="6"/>
      <c r="Q1" s="7"/>
    </row>
    <row r="2" spans="1:21" ht="18" thickBot="1" x14ac:dyDescent="0.35">
      <c r="A2" s="8" t="s">
        <v>539</v>
      </c>
      <c r="B2" s="9"/>
      <c r="C2" s="10"/>
      <c r="D2" s="10"/>
      <c r="E2" s="11"/>
      <c r="F2" s="11"/>
      <c r="G2" s="11"/>
      <c r="H2" s="11"/>
      <c r="I2" s="11"/>
      <c r="J2" s="11"/>
      <c r="K2" s="11"/>
      <c r="L2" s="11"/>
      <c r="M2" s="11"/>
      <c r="N2" s="11"/>
      <c r="O2" s="11"/>
      <c r="P2" s="11"/>
      <c r="Q2" s="12"/>
    </row>
    <row r="3" spans="1:21" x14ac:dyDescent="0.25">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8" thickBot="1" x14ac:dyDescent="0.3">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5">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SUM(C5,E5,G5,I5,K5,M5,O5)</f>
        <v>0</v>
      </c>
      <c r="T5" s="1">
        <f>SUM(D5,F5,H5,J5,L5,N5,P5)</f>
        <v>0</v>
      </c>
      <c r="U5" s="1">
        <f>SUM(S5:T5)</f>
        <v>0</v>
      </c>
    </row>
    <row r="6" spans="1:21" x14ac:dyDescent="0.25">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5">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1"/>
        <v>0</v>
      </c>
      <c r="U7" s="1">
        <f t="shared" si="2"/>
        <v>0</v>
      </c>
    </row>
    <row r="8" spans="1:21" x14ac:dyDescent="0.25">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1"/>
        <v>0</v>
      </c>
      <c r="U8" s="1">
        <f t="shared" si="2"/>
        <v>0</v>
      </c>
    </row>
    <row r="9" spans="1:21" x14ac:dyDescent="0.25">
      <c r="A9" s="24" t="s">
        <v>82</v>
      </c>
      <c r="B9" s="25" t="s">
        <v>0</v>
      </c>
      <c r="C9" s="81">
        <v>0</v>
      </c>
      <c r="D9" s="81">
        <v>0</v>
      </c>
      <c r="E9" s="77">
        <v>0</v>
      </c>
      <c r="F9" s="77">
        <v>0</v>
      </c>
      <c r="G9" s="77">
        <v>0</v>
      </c>
      <c r="H9" s="77">
        <v>0</v>
      </c>
      <c r="I9" s="77">
        <v>0</v>
      </c>
      <c r="J9" s="77">
        <v>0</v>
      </c>
      <c r="K9" s="77">
        <v>0</v>
      </c>
      <c r="L9" s="77">
        <v>0</v>
      </c>
      <c r="M9" s="77">
        <v>0</v>
      </c>
      <c r="N9" s="77">
        <v>0</v>
      </c>
      <c r="O9" s="77">
        <v>0</v>
      </c>
      <c r="P9" s="82">
        <v>0</v>
      </c>
      <c r="Q9" s="83">
        <f t="shared" si="0"/>
        <v>0</v>
      </c>
      <c r="S9" s="1">
        <f t="shared" si="1"/>
        <v>0</v>
      </c>
      <c r="T9" s="1">
        <f t="shared" si="1"/>
        <v>0</v>
      </c>
      <c r="U9" s="1">
        <f t="shared" si="2"/>
        <v>0</v>
      </c>
    </row>
    <row r="10" spans="1:21" x14ac:dyDescent="0.25">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5">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5">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5">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5">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83">
        <f t="shared" si="0"/>
        <v>0</v>
      </c>
      <c r="S14" s="1">
        <f t="shared" si="1"/>
        <v>0</v>
      </c>
      <c r="T14" s="1">
        <f t="shared" si="1"/>
        <v>0</v>
      </c>
      <c r="U14" s="1">
        <f t="shared" si="2"/>
        <v>0</v>
      </c>
    </row>
    <row r="15" spans="1:21" x14ac:dyDescent="0.25">
      <c r="A15" s="24" t="s">
        <v>87</v>
      </c>
      <c r="B15" s="25" t="s">
        <v>8</v>
      </c>
      <c r="C15" s="81">
        <v>30539</v>
      </c>
      <c r="D15" s="81">
        <v>0</v>
      </c>
      <c r="E15" s="77">
        <v>0</v>
      </c>
      <c r="F15" s="77">
        <v>0</v>
      </c>
      <c r="G15" s="77">
        <v>15019</v>
      </c>
      <c r="H15" s="77">
        <v>0</v>
      </c>
      <c r="I15" s="77">
        <v>0</v>
      </c>
      <c r="J15" s="77">
        <v>0</v>
      </c>
      <c r="K15" s="77">
        <v>0</v>
      </c>
      <c r="L15" s="77">
        <v>0</v>
      </c>
      <c r="M15" s="77">
        <v>3504</v>
      </c>
      <c r="N15" s="77">
        <v>0</v>
      </c>
      <c r="O15" s="77">
        <v>0</v>
      </c>
      <c r="P15" s="82">
        <v>0</v>
      </c>
      <c r="Q15" s="83">
        <f t="shared" si="0"/>
        <v>49062</v>
      </c>
      <c r="S15" s="1">
        <f t="shared" si="1"/>
        <v>49062</v>
      </c>
      <c r="T15" s="1">
        <f t="shared" si="1"/>
        <v>0</v>
      </c>
      <c r="U15" s="1">
        <f t="shared" si="2"/>
        <v>49062</v>
      </c>
    </row>
    <row r="16" spans="1:21" x14ac:dyDescent="0.25">
      <c r="A16" s="24" t="s">
        <v>88</v>
      </c>
      <c r="B16" s="25" t="s">
        <v>9</v>
      </c>
      <c r="C16" s="81">
        <v>0</v>
      </c>
      <c r="D16" s="81">
        <v>0</v>
      </c>
      <c r="E16" s="77">
        <v>76167</v>
      </c>
      <c r="F16" s="77">
        <v>0</v>
      </c>
      <c r="G16" s="77">
        <v>32263</v>
      </c>
      <c r="H16" s="77">
        <v>0</v>
      </c>
      <c r="I16" s="77">
        <v>0</v>
      </c>
      <c r="J16" s="77">
        <v>0</v>
      </c>
      <c r="K16" s="77">
        <v>0</v>
      </c>
      <c r="L16" s="77">
        <v>0</v>
      </c>
      <c r="M16" s="77">
        <v>0</v>
      </c>
      <c r="N16" s="77">
        <v>0</v>
      </c>
      <c r="O16" s="77">
        <v>0</v>
      </c>
      <c r="P16" s="82">
        <v>0</v>
      </c>
      <c r="Q16" s="83">
        <f t="shared" si="0"/>
        <v>108430</v>
      </c>
      <c r="S16" s="1">
        <f t="shared" si="1"/>
        <v>108430</v>
      </c>
      <c r="T16" s="1">
        <f t="shared" si="1"/>
        <v>0</v>
      </c>
      <c r="U16" s="1">
        <f t="shared" si="2"/>
        <v>108430</v>
      </c>
    </row>
    <row r="17" spans="1:21" x14ac:dyDescent="0.25">
      <c r="A17" s="24" t="s">
        <v>89</v>
      </c>
      <c r="B17" s="25" t="s">
        <v>9</v>
      </c>
      <c r="C17" s="81">
        <v>83132</v>
      </c>
      <c r="D17" s="81">
        <v>0</v>
      </c>
      <c r="E17" s="77">
        <v>566433</v>
      </c>
      <c r="F17" s="77">
        <v>0</v>
      </c>
      <c r="G17" s="77">
        <v>30129</v>
      </c>
      <c r="H17" s="77">
        <v>0</v>
      </c>
      <c r="I17" s="77">
        <v>0</v>
      </c>
      <c r="J17" s="77">
        <v>0</v>
      </c>
      <c r="K17" s="77">
        <v>0</v>
      </c>
      <c r="L17" s="77">
        <v>0</v>
      </c>
      <c r="M17" s="77">
        <v>41628</v>
      </c>
      <c r="N17" s="77">
        <v>0</v>
      </c>
      <c r="O17" s="77">
        <v>0</v>
      </c>
      <c r="P17" s="82">
        <v>0</v>
      </c>
      <c r="Q17" s="83">
        <f t="shared" si="0"/>
        <v>721322</v>
      </c>
      <c r="S17" s="1">
        <f t="shared" si="1"/>
        <v>721322</v>
      </c>
      <c r="T17" s="1">
        <f t="shared" si="1"/>
        <v>0</v>
      </c>
      <c r="U17" s="1">
        <f t="shared" si="2"/>
        <v>721322</v>
      </c>
    </row>
    <row r="18" spans="1:21" x14ac:dyDescent="0.25">
      <c r="A18" s="24" t="s">
        <v>90</v>
      </c>
      <c r="B18" s="25" t="s">
        <v>9</v>
      </c>
      <c r="C18" s="81">
        <v>0</v>
      </c>
      <c r="D18" s="81">
        <v>0</v>
      </c>
      <c r="E18" s="77">
        <v>0</v>
      </c>
      <c r="F18" s="77">
        <v>0</v>
      </c>
      <c r="G18" s="77">
        <v>0</v>
      </c>
      <c r="H18" s="77">
        <v>0</v>
      </c>
      <c r="I18" s="77">
        <v>0</v>
      </c>
      <c r="J18" s="77">
        <v>0</v>
      </c>
      <c r="K18" s="77">
        <v>0</v>
      </c>
      <c r="L18" s="77">
        <v>0</v>
      </c>
      <c r="M18" s="77">
        <v>0</v>
      </c>
      <c r="N18" s="77">
        <v>0</v>
      </c>
      <c r="O18" s="77">
        <v>0</v>
      </c>
      <c r="P18" s="82">
        <v>0</v>
      </c>
      <c r="Q18" s="83">
        <f t="shared" si="0"/>
        <v>0</v>
      </c>
      <c r="S18" s="1">
        <f t="shared" si="1"/>
        <v>0</v>
      </c>
      <c r="T18" s="1">
        <f t="shared" si="1"/>
        <v>0</v>
      </c>
      <c r="U18" s="1">
        <f t="shared" si="2"/>
        <v>0</v>
      </c>
    </row>
    <row r="19" spans="1:21" x14ac:dyDescent="0.25">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5">
      <c r="A20" s="24" t="s">
        <v>92</v>
      </c>
      <c r="B20" s="25" t="s">
        <v>9</v>
      </c>
      <c r="C20" s="81">
        <v>25440</v>
      </c>
      <c r="D20" s="81">
        <v>105329</v>
      </c>
      <c r="E20" s="77">
        <v>0</v>
      </c>
      <c r="F20" s="77">
        <v>1132852</v>
      </c>
      <c r="G20" s="77">
        <v>0</v>
      </c>
      <c r="H20" s="77">
        <v>886222</v>
      </c>
      <c r="I20" s="77">
        <v>0</v>
      </c>
      <c r="J20" s="77">
        <v>0</v>
      </c>
      <c r="K20" s="77">
        <v>0</v>
      </c>
      <c r="L20" s="77">
        <v>0</v>
      </c>
      <c r="M20" s="77">
        <v>79488</v>
      </c>
      <c r="N20" s="77">
        <v>0</v>
      </c>
      <c r="O20" s="77">
        <v>0</v>
      </c>
      <c r="P20" s="82">
        <v>0</v>
      </c>
      <c r="Q20" s="83">
        <f t="shared" si="0"/>
        <v>2229331</v>
      </c>
      <c r="S20" s="1">
        <f t="shared" si="1"/>
        <v>104928</v>
      </c>
      <c r="T20" s="1">
        <f t="shared" si="1"/>
        <v>2124403</v>
      </c>
      <c r="U20" s="1">
        <f t="shared" si="2"/>
        <v>2229331</v>
      </c>
    </row>
    <row r="21" spans="1:21" x14ac:dyDescent="0.25">
      <c r="A21" s="24" t="s">
        <v>93</v>
      </c>
      <c r="B21" s="25" t="s">
        <v>9</v>
      </c>
      <c r="C21" s="81">
        <v>0</v>
      </c>
      <c r="D21" s="81">
        <v>0</v>
      </c>
      <c r="E21" s="77">
        <v>10150</v>
      </c>
      <c r="F21" s="77">
        <v>0</v>
      </c>
      <c r="G21" s="77">
        <v>0</v>
      </c>
      <c r="H21" s="77">
        <v>0</v>
      </c>
      <c r="I21" s="77">
        <v>0</v>
      </c>
      <c r="J21" s="77">
        <v>0</v>
      </c>
      <c r="K21" s="77">
        <v>0</v>
      </c>
      <c r="L21" s="77">
        <v>0</v>
      </c>
      <c r="M21" s="77">
        <v>0</v>
      </c>
      <c r="N21" s="77">
        <v>0</v>
      </c>
      <c r="O21" s="77">
        <v>0</v>
      </c>
      <c r="P21" s="82">
        <v>0</v>
      </c>
      <c r="Q21" s="83">
        <f t="shared" si="0"/>
        <v>10150</v>
      </c>
      <c r="S21" s="1">
        <f t="shared" si="1"/>
        <v>10150</v>
      </c>
      <c r="T21" s="1">
        <f t="shared" si="1"/>
        <v>0</v>
      </c>
      <c r="U21" s="1">
        <f t="shared" si="2"/>
        <v>10150</v>
      </c>
    </row>
    <row r="22" spans="1:21" x14ac:dyDescent="0.25">
      <c r="A22" s="24" t="s">
        <v>94</v>
      </c>
      <c r="B22" s="25" t="s">
        <v>9</v>
      </c>
      <c r="C22" s="81">
        <v>0</v>
      </c>
      <c r="D22" s="81">
        <v>0</v>
      </c>
      <c r="E22" s="77">
        <v>25926</v>
      </c>
      <c r="F22" s="77">
        <v>0</v>
      </c>
      <c r="G22" s="77">
        <v>0</v>
      </c>
      <c r="H22" s="77">
        <v>0</v>
      </c>
      <c r="I22" s="77">
        <v>0</v>
      </c>
      <c r="J22" s="77">
        <v>0</v>
      </c>
      <c r="K22" s="77">
        <v>0</v>
      </c>
      <c r="L22" s="77">
        <v>0</v>
      </c>
      <c r="M22" s="77">
        <v>0</v>
      </c>
      <c r="N22" s="77">
        <v>0</v>
      </c>
      <c r="O22" s="77">
        <v>0</v>
      </c>
      <c r="P22" s="82">
        <v>0</v>
      </c>
      <c r="Q22" s="83">
        <f t="shared" si="0"/>
        <v>25926</v>
      </c>
      <c r="S22" s="1">
        <f t="shared" si="1"/>
        <v>25926</v>
      </c>
      <c r="T22" s="1">
        <f t="shared" si="1"/>
        <v>0</v>
      </c>
      <c r="U22" s="1">
        <f t="shared" si="2"/>
        <v>25926</v>
      </c>
    </row>
    <row r="23" spans="1:21" x14ac:dyDescent="0.25">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5">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5">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5">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83">
        <f t="shared" si="0"/>
        <v>0</v>
      </c>
      <c r="S26" s="1">
        <f t="shared" si="1"/>
        <v>0</v>
      </c>
      <c r="T26" s="1">
        <f t="shared" si="1"/>
        <v>0</v>
      </c>
      <c r="U26" s="1">
        <f t="shared" si="2"/>
        <v>0</v>
      </c>
    </row>
    <row r="27" spans="1:21" x14ac:dyDescent="0.25">
      <c r="A27" s="24" t="s">
        <v>99</v>
      </c>
      <c r="B27" s="25" t="s">
        <v>11</v>
      </c>
      <c r="C27" s="81">
        <v>0</v>
      </c>
      <c r="D27" s="81">
        <v>0</v>
      </c>
      <c r="E27" s="77">
        <v>0</v>
      </c>
      <c r="F27" s="77">
        <v>0</v>
      </c>
      <c r="G27" s="77">
        <v>0</v>
      </c>
      <c r="H27" s="77">
        <v>0</v>
      </c>
      <c r="I27" s="77">
        <v>293678</v>
      </c>
      <c r="J27" s="77">
        <v>0</v>
      </c>
      <c r="K27" s="77">
        <v>0</v>
      </c>
      <c r="L27" s="77">
        <v>0</v>
      </c>
      <c r="M27" s="77">
        <v>0</v>
      </c>
      <c r="N27" s="77">
        <v>0</v>
      </c>
      <c r="O27" s="77">
        <v>0</v>
      </c>
      <c r="P27" s="82">
        <v>0</v>
      </c>
      <c r="Q27" s="83">
        <f t="shared" si="0"/>
        <v>293678</v>
      </c>
      <c r="S27" s="1">
        <f t="shared" si="1"/>
        <v>293678</v>
      </c>
      <c r="T27" s="1">
        <f t="shared" si="1"/>
        <v>0</v>
      </c>
      <c r="U27" s="1">
        <f t="shared" si="2"/>
        <v>293678</v>
      </c>
    </row>
    <row r="28" spans="1:21" x14ac:dyDescent="0.25">
      <c r="A28" s="24" t="s">
        <v>100</v>
      </c>
      <c r="B28" s="25" t="s">
        <v>11</v>
      </c>
      <c r="C28" s="81">
        <v>0</v>
      </c>
      <c r="D28" s="81">
        <v>0</v>
      </c>
      <c r="E28" s="77">
        <v>917175</v>
      </c>
      <c r="F28" s="77">
        <v>1142905</v>
      </c>
      <c r="G28" s="77">
        <v>0</v>
      </c>
      <c r="H28" s="77">
        <v>0</v>
      </c>
      <c r="I28" s="77">
        <v>0</v>
      </c>
      <c r="J28" s="77">
        <v>0</v>
      </c>
      <c r="K28" s="77">
        <v>0</v>
      </c>
      <c r="L28" s="77">
        <v>0</v>
      </c>
      <c r="M28" s="77">
        <v>0</v>
      </c>
      <c r="N28" s="77">
        <v>0</v>
      </c>
      <c r="O28" s="77">
        <v>0</v>
      </c>
      <c r="P28" s="82">
        <v>0</v>
      </c>
      <c r="Q28" s="83">
        <f t="shared" si="0"/>
        <v>2060080</v>
      </c>
      <c r="S28" s="1">
        <f t="shared" si="1"/>
        <v>917175</v>
      </c>
      <c r="T28" s="1">
        <f t="shared" si="1"/>
        <v>1142905</v>
      </c>
      <c r="U28" s="1">
        <f t="shared" si="2"/>
        <v>2060080</v>
      </c>
    </row>
    <row r="29" spans="1:21" x14ac:dyDescent="0.25">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5">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1"/>
        <v>0</v>
      </c>
      <c r="U30" s="1">
        <f t="shared" si="2"/>
        <v>0</v>
      </c>
    </row>
    <row r="31" spans="1:21" x14ac:dyDescent="0.25">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5">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5">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1"/>
        <v>0</v>
      </c>
      <c r="U33" s="1">
        <f t="shared" si="2"/>
        <v>0</v>
      </c>
    </row>
    <row r="34" spans="1:21" x14ac:dyDescent="0.25">
      <c r="A34" s="24" t="s">
        <v>105</v>
      </c>
      <c r="B34" s="25" t="s">
        <v>11</v>
      </c>
      <c r="C34" s="81">
        <v>0</v>
      </c>
      <c r="D34" s="81">
        <v>0</v>
      </c>
      <c r="E34" s="77">
        <v>778723</v>
      </c>
      <c r="F34" s="77">
        <v>318894</v>
      </c>
      <c r="G34" s="77">
        <v>345308</v>
      </c>
      <c r="H34" s="77">
        <v>1289556</v>
      </c>
      <c r="I34" s="77">
        <v>0</v>
      </c>
      <c r="J34" s="77">
        <v>0</v>
      </c>
      <c r="K34" s="77">
        <v>0</v>
      </c>
      <c r="L34" s="77">
        <v>0</v>
      </c>
      <c r="M34" s="77">
        <v>81586</v>
      </c>
      <c r="N34" s="77">
        <v>0</v>
      </c>
      <c r="O34" s="77">
        <v>42000</v>
      </c>
      <c r="P34" s="82">
        <v>109440</v>
      </c>
      <c r="Q34" s="83">
        <f t="shared" si="0"/>
        <v>2965507</v>
      </c>
      <c r="S34" s="1">
        <f t="shared" si="1"/>
        <v>1247617</v>
      </c>
      <c r="T34" s="1">
        <f t="shared" si="1"/>
        <v>1717890</v>
      </c>
      <c r="U34" s="1">
        <f t="shared" si="2"/>
        <v>2965507</v>
      </c>
    </row>
    <row r="35" spans="1:21" x14ac:dyDescent="0.25">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5">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1"/>
        <v>0</v>
      </c>
      <c r="U36" s="1">
        <f t="shared" si="2"/>
        <v>0</v>
      </c>
    </row>
    <row r="37" spans="1:21" x14ac:dyDescent="0.25">
      <c r="A37" s="24" t="s">
        <v>108</v>
      </c>
      <c r="B37" s="25" t="s">
        <v>11</v>
      </c>
      <c r="C37" s="81">
        <v>0</v>
      </c>
      <c r="D37" s="81">
        <v>72686</v>
      </c>
      <c r="E37" s="77">
        <v>0</v>
      </c>
      <c r="F37" s="77">
        <v>0</v>
      </c>
      <c r="G37" s="77">
        <v>0</v>
      </c>
      <c r="H37" s="77">
        <v>448127</v>
      </c>
      <c r="I37" s="77">
        <v>0</v>
      </c>
      <c r="J37" s="77">
        <v>0</v>
      </c>
      <c r="K37" s="77">
        <v>0</v>
      </c>
      <c r="L37" s="77">
        <v>0</v>
      </c>
      <c r="M37" s="77">
        <v>0</v>
      </c>
      <c r="N37" s="77">
        <v>119130</v>
      </c>
      <c r="O37" s="77">
        <v>0</v>
      </c>
      <c r="P37" s="82">
        <v>0</v>
      </c>
      <c r="Q37" s="83">
        <f t="shared" si="0"/>
        <v>639943</v>
      </c>
      <c r="S37" s="1">
        <f t="shared" si="1"/>
        <v>0</v>
      </c>
      <c r="T37" s="1">
        <f t="shared" si="1"/>
        <v>639943</v>
      </c>
      <c r="U37" s="1">
        <f t="shared" si="2"/>
        <v>639943</v>
      </c>
    </row>
    <row r="38" spans="1:21" x14ac:dyDescent="0.25">
      <c r="A38" s="24" t="s">
        <v>109</v>
      </c>
      <c r="B38" s="25" t="s">
        <v>11</v>
      </c>
      <c r="C38" s="81">
        <v>0</v>
      </c>
      <c r="D38" s="81">
        <v>0</v>
      </c>
      <c r="E38" s="77">
        <v>0</v>
      </c>
      <c r="F38" s="77">
        <v>0</v>
      </c>
      <c r="G38" s="77">
        <v>0</v>
      </c>
      <c r="H38" s="77">
        <v>0</v>
      </c>
      <c r="I38" s="77">
        <v>0</v>
      </c>
      <c r="J38" s="77">
        <v>0</v>
      </c>
      <c r="K38" s="77">
        <v>0</v>
      </c>
      <c r="L38" s="77">
        <v>0</v>
      </c>
      <c r="M38" s="77">
        <v>2592</v>
      </c>
      <c r="N38" s="77">
        <v>0</v>
      </c>
      <c r="O38" s="77">
        <v>5850</v>
      </c>
      <c r="P38" s="82">
        <v>0</v>
      </c>
      <c r="Q38" s="83">
        <f t="shared" si="0"/>
        <v>8442</v>
      </c>
      <c r="S38" s="1">
        <f t="shared" si="1"/>
        <v>8442</v>
      </c>
      <c r="T38" s="1">
        <f t="shared" si="1"/>
        <v>0</v>
      </c>
      <c r="U38" s="1">
        <f t="shared" si="2"/>
        <v>8442</v>
      </c>
    </row>
    <row r="39" spans="1:21" x14ac:dyDescent="0.25">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5">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5">
      <c r="A41" s="24" t="s">
        <v>112</v>
      </c>
      <c r="B41" s="25" t="s">
        <v>11</v>
      </c>
      <c r="C41" s="81">
        <v>0</v>
      </c>
      <c r="D41" s="81">
        <v>31536</v>
      </c>
      <c r="E41" s="77">
        <v>0</v>
      </c>
      <c r="F41" s="77">
        <v>9198</v>
      </c>
      <c r="G41" s="77">
        <v>0</v>
      </c>
      <c r="H41" s="77">
        <v>70</v>
      </c>
      <c r="I41" s="77">
        <v>0</v>
      </c>
      <c r="J41" s="77">
        <v>0</v>
      </c>
      <c r="K41" s="77">
        <v>0</v>
      </c>
      <c r="L41" s="77">
        <v>0</v>
      </c>
      <c r="M41" s="77">
        <v>0</v>
      </c>
      <c r="N41" s="77">
        <v>0</v>
      </c>
      <c r="O41" s="77">
        <v>0</v>
      </c>
      <c r="P41" s="82">
        <v>1701</v>
      </c>
      <c r="Q41" s="83">
        <f t="shared" si="0"/>
        <v>42505</v>
      </c>
      <c r="S41" s="1">
        <f t="shared" si="1"/>
        <v>0</v>
      </c>
      <c r="T41" s="1">
        <f t="shared" si="1"/>
        <v>42505</v>
      </c>
      <c r="U41" s="1">
        <f t="shared" si="2"/>
        <v>42505</v>
      </c>
    </row>
    <row r="42" spans="1:21" x14ac:dyDescent="0.25">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5">
      <c r="A43" s="24" t="s">
        <v>114</v>
      </c>
      <c r="B43" s="25" t="s">
        <v>12</v>
      </c>
      <c r="C43" s="81">
        <v>0</v>
      </c>
      <c r="D43" s="81">
        <v>794897</v>
      </c>
      <c r="E43" s="77">
        <v>0</v>
      </c>
      <c r="F43" s="77">
        <v>214613</v>
      </c>
      <c r="G43" s="77">
        <v>0</v>
      </c>
      <c r="H43" s="77">
        <v>0</v>
      </c>
      <c r="I43" s="77">
        <v>0</v>
      </c>
      <c r="J43" s="77">
        <v>95033</v>
      </c>
      <c r="K43" s="77">
        <v>0</v>
      </c>
      <c r="L43" s="77">
        <v>0</v>
      </c>
      <c r="M43" s="77">
        <v>0</v>
      </c>
      <c r="N43" s="77">
        <v>102500</v>
      </c>
      <c r="O43" s="77">
        <v>0</v>
      </c>
      <c r="P43" s="82">
        <v>0</v>
      </c>
      <c r="Q43" s="83">
        <f t="shared" si="0"/>
        <v>1207043</v>
      </c>
      <c r="S43" s="1">
        <f t="shared" si="1"/>
        <v>0</v>
      </c>
      <c r="T43" s="1">
        <f t="shared" si="1"/>
        <v>1207043</v>
      </c>
      <c r="U43" s="1">
        <f t="shared" si="2"/>
        <v>1207043</v>
      </c>
    </row>
    <row r="44" spans="1:21" x14ac:dyDescent="0.25">
      <c r="A44" s="24" t="s">
        <v>115</v>
      </c>
      <c r="B44" s="25" t="s">
        <v>12</v>
      </c>
      <c r="C44" s="81">
        <v>1808</v>
      </c>
      <c r="D44" s="81">
        <v>0</v>
      </c>
      <c r="E44" s="77">
        <v>95390</v>
      </c>
      <c r="F44" s="77">
        <v>0</v>
      </c>
      <c r="G44" s="77">
        <v>0</v>
      </c>
      <c r="H44" s="77">
        <v>0</v>
      </c>
      <c r="I44" s="77">
        <v>0</v>
      </c>
      <c r="J44" s="77">
        <v>0</v>
      </c>
      <c r="K44" s="77">
        <v>0</v>
      </c>
      <c r="L44" s="77">
        <v>0</v>
      </c>
      <c r="M44" s="77">
        <v>16640</v>
      </c>
      <c r="N44" s="77">
        <v>0</v>
      </c>
      <c r="O44" s="77">
        <v>22447</v>
      </c>
      <c r="P44" s="82">
        <v>0</v>
      </c>
      <c r="Q44" s="83">
        <f t="shared" si="0"/>
        <v>136285</v>
      </c>
      <c r="S44" s="1">
        <f t="shared" si="1"/>
        <v>136285</v>
      </c>
      <c r="T44" s="1">
        <f t="shared" si="1"/>
        <v>0</v>
      </c>
      <c r="U44" s="1">
        <f t="shared" si="2"/>
        <v>136285</v>
      </c>
    </row>
    <row r="45" spans="1:21" x14ac:dyDescent="0.25">
      <c r="A45" s="24" t="s">
        <v>116</v>
      </c>
      <c r="B45" s="25" t="s">
        <v>12</v>
      </c>
      <c r="C45" s="81">
        <v>0</v>
      </c>
      <c r="D45" s="81">
        <v>0</v>
      </c>
      <c r="E45" s="77">
        <v>0</v>
      </c>
      <c r="F45" s="77">
        <v>3690</v>
      </c>
      <c r="G45" s="77">
        <v>0</v>
      </c>
      <c r="H45" s="77">
        <v>0</v>
      </c>
      <c r="I45" s="77">
        <v>0</v>
      </c>
      <c r="J45" s="77">
        <v>0</v>
      </c>
      <c r="K45" s="77">
        <v>0</v>
      </c>
      <c r="L45" s="77">
        <v>0</v>
      </c>
      <c r="M45" s="77">
        <v>0</v>
      </c>
      <c r="N45" s="77">
        <v>0</v>
      </c>
      <c r="O45" s="77">
        <v>0</v>
      </c>
      <c r="P45" s="82">
        <v>0</v>
      </c>
      <c r="Q45" s="83">
        <f t="shared" si="0"/>
        <v>3690</v>
      </c>
      <c r="S45" s="1">
        <f t="shared" si="1"/>
        <v>0</v>
      </c>
      <c r="T45" s="1">
        <f t="shared" si="1"/>
        <v>3690</v>
      </c>
      <c r="U45" s="1">
        <f t="shared" si="2"/>
        <v>3690</v>
      </c>
    </row>
    <row r="46" spans="1:21" x14ac:dyDescent="0.25">
      <c r="A46" s="24" t="s">
        <v>467</v>
      </c>
      <c r="B46" s="25" t="s">
        <v>12</v>
      </c>
      <c r="C46" s="81">
        <v>0</v>
      </c>
      <c r="D46" s="81">
        <v>275612</v>
      </c>
      <c r="E46" s="77">
        <v>0</v>
      </c>
      <c r="F46" s="77">
        <v>84644</v>
      </c>
      <c r="G46" s="77">
        <v>0</v>
      </c>
      <c r="H46" s="77">
        <v>0</v>
      </c>
      <c r="I46" s="77">
        <v>0</v>
      </c>
      <c r="J46" s="77">
        <v>0</v>
      </c>
      <c r="K46" s="77">
        <v>0</v>
      </c>
      <c r="L46" s="77">
        <v>0</v>
      </c>
      <c r="M46" s="77">
        <v>0</v>
      </c>
      <c r="N46" s="77">
        <v>0</v>
      </c>
      <c r="O46" s="77">
        <v>0</v>
      </c>
      <c r="P46" s="82">
        <v>87731</v>
      </c>
      <c r="Q46" s="83">
        <f t="shared" si="0"/>
        <v>447987</v>
      </c>
      <c r="S46" s="1">
        <f t="shared" si="1"/>
        <v>0</v>
      </c>
      <c r="T46" s="1">
        <f t="shared" si="1"/>
        <v>447987</v>
      </c>
      <c r="U46" s="1">
        <f t="shared" si="2"/>
        <v>447987</v>
      </c>
    </row>
    <row r="47" spans="1:21" x14ac:dyDescent="0.25">
      <c r="A47" s="24" t="s">
        <v>117</v>
      </c>
      <c r="B47" s="25" t="s">
        <v>12</v>
      </c>
      <c r="C47" s="81">
        <v>284993</v>
      </c>
      <c r="D47" s="81">
        <v>0</v>
      </c>
      <c r="E47" s="77">
        <v>0</v>
      </c>
      <c r="F47" s="77">
        <v>0</v>
      </c>
      <c r="G47" s="77">
        <v>0</v>
      </c>
      <c r="H47" s="77">
        <v>0</v>
      </c>
      <c r="I47" s="77">
        <v>0</v>
      </c>
      <c r="J47" s="77">
        <v>0</v>
      </c>
      <c r="K47" s="77">
        <v>0</v>
      </c>
      <c r="L47" s="77">
        <v>0</v>
      </c>
      <c r="M47" s="77">
        <v>265315</v>
      </c>
      <c r="N47" s="77">
        <v>0</v>
      </c>
      <c r="O47" s="77">
        <v>84859</v>
      </c>
      <c r="P47" s="82">
        <v>0</v>
      </c>
      <c r="Q47" s="83">
        <f t="shared" si="0"/>
        <v>635167</v>
      </c>
      <c r="S47" s="1">
        <f t="shared" si="1"/>
        <v>635167</v>
      </c>
      <c r="T47" s="1">
        <f t="shared" si="1"/>
        <v>0</v>
      </c>
      <c r="U47" s="1">
        <f t="shared" si="2"/>
        <v>635167</v>
      </c>
    </row>
    <row r="48" spans="1:21" x14ac:dyDescent="0.25">
      <c r="A48" s="24" t="s">
        <v>118</v>
      </c>
      <c r="B48" s="25" t="s">
        <v>12</v>
      </c>
      <c r="C48" s="81">
        <v>2509</v>
      </c>
      <c r="D48" s="81">
        <v>62603</v>
      </c>
      <c r="E48" s="77">
        <v>0</v>
      </c>
      <c r="F48" s="77">
        <v>0</v>
      </c>
      <c r="G48" s="77">
        <v>0</v>
      </c>
      <c r="H48" s="77">
        <v>0</v>
      </c>
      <c r="I48" s="77">
        <v>0</v>
      </c>
      <c r="J48" s="77">
        <v>0</v>
      </c>
      <c r="K48" s="77">
        <v>0</v>
      </c>
      <c r="L48" s="77">
        <v>0</v>
      </c>
      <c r="M48" s="77">
        <v>0</v>
      </c>
      <c r="N48" s="77">
        <v>0</v>
      </c>
      <c r="O48" s="77">
        <v>0</v>
      </c>
      <c r="P48" s="82">
        <v>0</v>
      </c>
      <c r="Q48" s="83">
        <f t="shared" si="0"/>
        <v>65112</v>
      </c>
      <c r="S48" s="1">
        <f t="shared" si="1"/>
        <v>2509</v>
      </c>
      <c r="T48" s="1">
        <f t="shared" si="1"/>
        <v>62603</v>
      </c>
      <c r="U48" s="1">
        <f t="shared" si="2"/>
        <v>65112</v>
      </c>
    </row>
    <row r="49" spans="1:21" x14ac:dyDescent="0.25">
      <c r="A49" s="24" t="s">
        <v>119</v>
      </c>
      <c r="B49" s="25" t="s">
        <v>12</v>
      </c>
      <c r="C49" s="81">
        <v>0</v>
      </c>
      <c r="D49" s="81">
        <v>0</v>
      </c>
      <c r="E49" s="77">
        <v>0</v>
      </c>
      <c r="F49" s="77">
        <v>0</v>
      </c>
      <c r="G49" s="77">
        <v>0</v>
      </c>
      <c r="H49" s="77">
        <v>0</v>
      </c>
      <c r="I49" s="77">
        <v>0</v>
      </c>
      <c r="J49" s="77">
        <v>0</v>
      </c>
      <c r="K49" s="77">
        <v>0</v>
      </c>
      <c r="L49" s="77">
        <v>0</v>
      </c>
      <c r="M49" s="77">
        <v>0</v>
      </c>
      <c r="N49" s="77">
        <v>1954341</v>
      </c>
      <c r="O49" s="77">
        <v>0</v>
      </c>
      <c r="P49" s="82">
        <v>0</v>
      </c>
      <c r="Q49" s="83">
        <f t="shared" si="0"/>
        <v>1954341</v>
      </c>
      <c r="S49" s="1">
        <f t="shared" si="1"/>
        <v>0</v>
      </c>
      <c r="T49" s="1">
        <f t="shared" si="1"/>
        <v>1954341</v>
      </c>
      <c r="U49" s="1">
        <f t="shared" si="2"/>
        <v>1954341</v>
      </c>
    </row>
    <row r="50" spans="1:21" x14ac:dyDescent="0.25">
      <c r="A50" s="24" t="s">
        <v>468</v>
      </c>
      <c r="B50" s="25" t="s">
        <v>12</v>
      </c>
      <c r="C50" s="81">
        <v>0</v>
      </c>
      <c r="D50" s="81">
        <v>0</v>
      </c>
      <c r="E50" s="77">
        <v>0</v>
      </c>
      <c r="F50" s="77">
        <v>0</v>
      </c>
      <c r="G50" s="77">
        <v>0</v>
      </c>
      <c r="H50" s="77">
        <v>0</v>
      </c>
      <c r="I50" s="77">
        <v>0</v>
      </c>
      <c r="J50" s="77">
        <v>0</v>
      </c>
      <c r="K50" s="77">
        <v>0</v>
      </c>
      <c r="L50" s="77">
        <v>0</v>
      </c>
      <c r="M50" s="77">
        <v>0</v>
      </c>
      <c r="N50" s="77">
        <v>0</v>
      </c>
      <c r="O50" s="77">
        <v>0</v>
      </c>
      <c r="P50" s="82">
        <v>0</v>
      </c>
      <c r="Q50" s="83">
        <f t="shared" si="0"/>
        <v>0</v>
      </c>
      <c r="S50" s="1">
        <f t="shared" si="1"/>
        <v>0</v>
      </c>
      <c r="T50" s="1">
        <f t="shared" si="1"/>
        <v>0</v>
      </c>
      <c r="U50" s="1">
        <f t="shared" si="2"/>
        <v>0</v>
      </c>
    </row>
    <row r="51" spans="1:21" x14ac:dyDescent="0.25">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5">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1"/>
        <v>0</v>
      </c>
      <c r="U52" s="1">
        <f t="shared" si="2"/>
        <v>0</v>
      </c>
    </row>
    <row r="53" spans="1:21" x14ac:dyDescent="0.25">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83">
        <f t="shared" si="0"/>
        <v>0</v>
      </c>
      <c r="S53" s="1">
        <f t="shared" si="1"/>
        <v>0</v>
      </c>
      <c r="T53" s="1">
        <f t="shared" si="1"/>
        <v>0</v>
      </c>
      <c r="U53" s="1">
        <f t="shared" si="2"/>
        <v>0</v>
      </c>
    </row>
    <row r="54" spans="1:21" x14ac:dyDescent="0.25">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5">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5">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5">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5">
      <c r="A58" s="24" t="s">
        <v>127</v>
      </c>
      <c r="B58" s="25" t="s">
        <v>12</v>
      </c>
      <c r="C58" s="81">
        <v>788</v>
      </c>
      <c r="D58" s="81">
        <v>23154</v>
      </c>
      <c r="E58" s="77">
        <v>0</v>
      </c>
      <c r="F58" s="77">
        <v>0</v>
      </c>
      <c r="G58" s="77">
        <v>0</v>
      </c>
      <c r="H58" s="77">
        <v>0</v>
      </c>
      <c r="I58" s="77">
        <v>0</v>
      </c>
      <c r="J58" s="77">
        <v>0</v>
      </c>
      <c r="K58" s="77">
        <v>0</v>
      </c>
      <c r="L58" s="77">
        <v>0</v>
      </c>
      <c r="M58" s="77">
        <v>0</v>
      </c>
      <c r="N58" s="77">
        <v>0</v>
      </c>
      <c r="O58" s="77">
        <v>0</v>
      </c>
      <c r="P58" s="82">
        <v>0</v>
      </c>
      <c r="Q58" s="83">
        <f t="shared" si="0"/>
        <v>23942</v>
      </c>
      <c r="S58" s="1">
        <f t="shared" si="1"/>
        <v>788</v>
      </c>
      <c r="T58" s="1">
        <f t="shared" si="1"/>
        <v>23154</v>
      </c>
      <c r="U58" s="1">
        <f t="shared" si="2"/>
        <v>23942</v>
      </c>
    </row>
    <row r="59" spans="1:21" x14ac:dyDescent="0.25">
      <c r="A59" s="24" t="s">
        <v>128</v>
      </c>
      <c r="B59" s="25" t="s">
        <v>12</v>
      </c>
      <c r="C59" s="81">
        <v>233409</v>
      </c>
      <c r="D59" s="81">
        <v>0</v>
      </c>
      <c r="E59" s="77">
        <v>1353439</v>
      </c>
      <c r="F59" s="77">
        <v>8328</v>
      </c>
      <c r="G59" s="77">
        <v>0</v>
      </c>
      <c r="H59" s="77">
        <v>0</v>
      </c>
      <c r="I59" s="77">
        <v>0</v>
      </c>
      <c r="J59" s="77">
        <v>0</v>
      </c>
      <c r="K59" s="77">
        <v>0</v>
      </c>
      <c r="L59" s="77">
        <v>0</v>
      </c>
      <c r="M59" s="77">
        <v>1535337</v>
      </c>
      <c r="N59" s="77">
        <v>0</v>
      </c>
      <c r="O59" s="77">
        <v>0</v>
      </c>
      <c r="P59" s="82">
        <v>0</v>
      </c>
      <c r="Q59" s="83">
        <f t="shared" si="0"/>
        <v>3130513</v>
      </c>
      <c r="S59" s="1">
        <f t="shared" si="1"/>
        <v>3122185</v>
      </c>
      <c r="T59" s="1">
        <f t="shared" si="1"/>
        <v>8328</v>
      </c>
      <c r="U59" s="1">
        <f t="shared" si="2"/>
        <v>3130513</v>
      </c>
    </row>
    <row r="60" spans="1:21" x14ac:dyDescent="0.25">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5">
      <c r="A61" s="24" t="s">
        <v>130</v>
      </c>
      <c r="B61" s="25" t="s">
        <v>12</v>
      </c>
      <c r="C61" s="81">
        <v>0</v>
      </c>
      <c r="D61" s="81">
        <v>150</v>
      </c>
      <c r="E61" s="77">
        <v>0</v>
      </c>
      <c r="F61" s="77">
        <v>0</v>
      </c>
      <c r="G61" s="77">
        <v>0</v>
      </c>
      <c r="H61" s="77">
        <v>0</v>
      </c>
      <c r="I61" s="77">
        <v>0</v>
      </c>
      <c r="J61" s="77">
        <v>0</v>
      </c>
      <c r="K61" s="77">
        <v>0</v>
      </c>
      <c r="L61" s="77">
        <v>0</v>
      </c>
      <c r="M61" s="77">
        <v>0</v>
      </c>
      <c r="N61" s="77">
        <v>0</v>
      </c>
      <c r="O61" s="77">
        <v>0</v>
      </c>
      <c r="P61" s="82">
        <v>0</v>
      </c>
      <c r="Q61" s="83">
        <f t="shared" si="0"/>
        <v>150</v>
      </c>
      <c r="S61" s="1">
        <f t="shared" si="1"/>
        <v>0</v>
      </c>
      <c r="T61" s="1">
        <f t="shared" si="1"/>
        <v>150</v>
      </c>
      <c r="U61" s="1">
        <f t="shared" si="2"/>
        <v>150</v>
      </c>
    </row>
    <row r="62" spans="1:21" x14ac:dyDescent="0.25">
      <c r="A62" s="24" t="s">
        <v>131</v>
      </c>
      <c r="B62" s="25" t="s">
        <v>12</v>
      </c>
      <c r="C62" s="81">
        <v>492852</v>
      </c>
      <c r="D62" s="81">
        <v>0</v>
      </c>
      <c r="E62" s="77">
        <v>239178</v>
      </c>
      <c r="F62" s="77">
        <v>0</v>
      </c>
      <c r="G62" s="77">
        <v>0</v>
      </c>
      <c r="H62" s="77">
        <v>0</v>
      </c>
      <c r="I62" s="77">
        <v>0</v>
      </c>
      <c r="J62" s="77">
        <v>0</v>
      </c>
      <c r="K62" s="77">
        <v>0</v>
      </c>
      <c r="L62" s="77">
        <v>0</v>
      </c>
      <c r="M62" s="77">
        <v>1020875</v>
      </c>
      <c r="N62" s="77">
        <v>0</v>
      </c>
      <c r="O62" s="77">
        <v>450000</v>
      </c>
      <c r="P62" s="82">
        <v>0</v>
      </c>
      <c r="Q62" s="83">
        <f t="shared" si="0"/>
        <v>2202905</v>
      </c>
      <c r="S62" s="1">
        <f t="shared" si="1"/>
        <v>2202905</v>
      </c>
      <c r="T62" s="1">
        <f t="shared" si="1"/>
        <v>0</v>
      </c>
      <c r="U62" s="1">
        <f t="shared" si="2"/>
        <v>2202905</v>
      </c>
    </row>
    <row r="63" spans="1:21" x14ac:dyDescent="0.25">
      <c r="A63" s="24" t="s">
        <v>132</v>
      </c>
      <c r="B63" s="25" t="s">
        <v>12</v>
      </c>
      <c r="C63" s="81">
        <v>0</v>
      </c>
      <c r="D63" s="81">
        <v>0</v>
      </c>
      <c r="E63" s="77">
        <v>0</v>
      </c>
      <c r="F63" s="77">
        <v>145218</v>
      </c>
      <c r="G63" s="77">
        <v>0</v>
      </c>
      <c r="H63" s="77">
        <v>0</v>
      </c>
      <c r="I63" s="77">
        <v>0</v>
      </c>
      <c r="J63" s="77">
        <v>0</v>
      </c>
      <c r="K63" s="77">
        <v>0</v>
      </c>
      <c r="L63" s="77">
        <v>0</v>
      </c>
      <c r="M63" s="77">
        <v>0</v>
      </c>
      <c r="N63" s="77">
        <v>0</v>
      </c>
      <c r="O63" s="77">
        <v>0</v>
      </c>
      <c r="P63" s="82">
        <v>0</v>
      </c>
      <c r="Q63" s="83">
        <f t="shared" si="0"/>
        <v>145218</v>
      </c>
      <c r="S63" s="1">
        <f t="shared" si="1"/>
        <v>0</v>
      </c>
      <c r="T63" s="1">
        <f t="shared" si="1"/>
        <v>145218</v>
      </c>
      <c r="U63" s="1">
        <f t="shared" si="2"/>
        <v>145218</v>
      </c>
    </row>
    <row r="64" spans="1:21" x14ac:dyDescent="0.25">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5">
      <c r="A65" s="24" t="s">
        <v>134</v>
      </c>
      <c r="B65" s="25" t="s">
        <v>12</v>
      </c>
      <c r="C65" s="81">
        <v>30872</v>
      </c>
      <c r="D65" s="81">
        <v>0</v>
      </c>
      <c r="E65" s="77">
        <v>377133</v>
      </c>
      <c r="F65" s="77">
        <v>0</v>
      </c>
      <c r="G65" s="77">
        <v>0</v>
      </c>
      <c r="H65" s="77">
        <v>0</v>
      </c>
      <c r="I65" s="77">
        <v>0</v>
      </c>
      <c r="J65" s="77">
        <v>0</v>
      </c>
      <c r="K65" s="77">
        <v>0</v>
      </c>
      <c r="L65" s="77">
        <v>0</v>
      </c>
      <c r="M65" s="77">
        <v>8858</v>
      </c>
      <c r="N65" s="77">
        <v>0</v>
      </c>
      <c r="O65" s="77">
        <v>10597</v>
      </c>
      <c r="P65" s="82">
        <v>0</v>
      </c>
      <c r="Q65" s="83">
        <f t="shared" si="0"/>
        <v>427460</v>
      </c>
      <c r="S65" s="1">
        <f t="shared" si="1"/>
        <v>427460</v>
      </c>
      <c r="T65" s="1">
        <f t="shared" si="1"/>
        <v>0</v>
      </c>
      <c r="U65" s="1">
        <f t="shared" si="2"/>
        <v>427460</v>
      </c>
    </row>
    <row r="66" spans="1:21" x14ac:dyDescent="0.25">
      <c r="A66" s="24" t="s">
        <v>135</v>
      </c>
      <c r="B66" s="25" t="s">
        <v>12</v>
      </c>
      <c r="C66" s="81">
        <v>0</v>
      </c>
      <c r="D66" s="81">
        <v>0</v>
      </c>
      <c r="E66" s="77">
        <v>0</v>
      </c>
      <c r="F66" s="77">
        <v>0</v>
      </c>
      <c r="G66" s="77">
        <v>0</v>
      </c>
      <c r="H66" s="77">
        <v>0</v>
      </c>
      <c r="I66" s="77">
        <v>0</v>
      </c>
      <c r="J66" s="77">
        <v>0</v>
      </c>
      <c r="K66" s="77">
        <v>0</v>
      </c>
      <c r="L66" s="77">
        <v>0</v>
      </c>
      <c r="M66" s="77">
        <v>598168</v>
      </c>
      <c r="N66" s="77">
        <v>0</v>
      </c>
      <c r="O66" s="77">
        <v>0</v>
      </c>
      <c r="P66" s="82">
        <v>0</v>
      </c>
      <c r="Q66" s="83">
        <f t="shared" si="0"/>
        <v>598168</v>
      </c>
      <c r="S66" s="1">
        <f t="shared" si="1"/>
        <v>598168</v>
      </c>
      <c r="T66" s="1">
        <f t="shared" si="1"/>
        <v>0</v>
      </c>
      <c r="U66" s="1">
        <f t="shared" si="2"/>
        <v>598168</v>
      </c>
    </row>
    <row r="67" spans="1:21" x14ac:dyDescent="0.25">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5">
      <c r="A68" s="24" t="s">
        <v>137</v>
      </c>
      <c r="B68" s="25" t="s">
        <v>12</v>
      </c>
      <c r="C68" s="81">
        <v>0</v>
      </c>
      <c r="D68" s="81">
        <v>0</v>
      </c>
      <c r="E68" s="77">
        <v>0</v>
      </c>
      <c r="F68" s="77">
        <v>0</v>
      </c>
      <c r="G68" s="77">
        <v>0</v>
      </c>
      <c r="H68" s="77">
        <v>0</v>
      </c>
      <c r="I68" s="77">
        <v>0</v>
      </c>
      <c r="J68" s="77">
        <v>0</v>
      </c>
      <c r="K68" s="77">
        <v>0</v>
      </c>
      <c r="L68" s="77">
        <v>0</v>
      </c>
      <c r="M68" s="77">
        <v>0</v>
      </c>
      <c r="N68" s="77">
        <v>0</v>
      </c>
      <c r="O68" s="77">
        <v>0</v>
      </c>
      <c r="P68" s="82">
        <v>0</v>
      </c>
      <c r="Q68" s="83">
        <f t="shared" si="0"/>
        <v>0</v>
      </c>
      <c r="S68" s="1">
        <f t="shared" si="1"/>
        <v>0</v>
      </c>
      <c r="T68" s="1">
        <f t="shared" si="1"/>
        <v>0</v>
      </c>
      <c r="U68" s="1">
        <f t="shared" si="2"/>
        <v>0</v>
      </c>
    </row>
    <row r="69" spans="1:21" x14ac:dyDescent="0.25">
      <c r="A69" s="24" t="s">
        <v>138</v>
      </c>
      <c r="B69" s="25" t="s">
        <v>12</v>
      </c>
      <c r="C69" s="81">
        <v>0</v>
      </c>
      <c r="D69" s="81">
        <v>41779</v>
      </c>
      <c r="E69" s="77">
        <v>0</v>
      </c>
      <c r="F69" s="77">
        <v>3852</v>
      </c>
      <c r="G69" s="77">
        <v>0</v>
      </c>
      <c r="H69" s="77">
        <v>42419</v>
      </c>
      <c r="I69" s="77">
        <v>0</v>
      </c>
      <c r="J69" s="77">
        <v>0</v>
      </c>
      <c r="K69" s="77">
        <v>0</v>
      </c>
      <c r="L69" s="77">
        <v>0</v>
      </c>
      <c r="M69" s="77">
        <v>0</v>
      </c>
      <c r="N69" s="77">
        <v>0</v>
      </c>
      <c r="O69" s="77">
        <v>0</v>
      </c>
      <c r="P69" s="82">
        <v>0</v>
      </c>
      <c r="Q69" s="83">
        <f t="shared" ref="Q69:Q132" si="3">SUM(C69:P69)</f>
        <v>88050</v>
      </c>
      <c r="S69" s="1">
        <f t="shared" si="1"/>
        <v>0</v>
      </c>
      <c r="T69" s="1">
        <f t="shared" si="1"/>
        <v>88050</v>
      </c>
      <c r="U69" s="1">
        <f t="shared" si="2"/>
        <v>88050</v>
      </c>
    </row>
    <row r="70" spans="1:21" x14ac:dyDescent="0.25">
      <c r="A70" s="24" t="s">
        <v>139</v>
      </c>
      <c r="B70" s="25" t="s">
        <v>12</v>
      </c>
      <c r="C70" s="81">
        <v>0</v>
      </c>
      <c r="D70" s="81">
        <v>0</v>
      </c>
      <c r="E70" s="77">
        <v>0</v>
      </c>
      <c r="F70" s="77">
        <v>0</v>
      </c>
      <c r="G70" s="77">
        <v>0</v>
      </c>
      <c r="H70" s="77">
        <v>12672</v>
      </c>
      <c r="I70" s="77">
        <v>6800</v>
      </c>
      <c r="J70" s="77">
        <v>15925</v>
      </c>
      <c r="K70" s="77">
        <v>0</v>
      </c>
      <c r="L70" s="77">
        <v>0</v>
      </c>
      <c r="M70" s="77">
        <v>0</v>
      </c>
      <c r="N70" s="77">
        <v>70809</v>
      </c>
      <c r="O70" s="77">
        <v>0</v>
      </c>
      <c r="P70" s="82">
        <v>0</v>
      </c>
      <c r="Q70" s="83">
        <f t="shared" si="3"/>
        <v>106206</v>
      </c>
      <c r="S70" s="1">
        <f t="shared" ref="S70:T133" si="4">SUM(C70,E70,G70,I70,K70,M70,O70)</f>
        <v>6800</v>
      </c>
      <c r="T70" s="1">
        <f t="shared" si="4"/>
        <v>99406</v>
      </c>
      <c r="U70" s="1">
        <f t="shared" ref="U70:U133" si="5">SUM(S70:T70)</f>
        <v>106206</v>
      </c>
    </row>
    <row r="71" spans="1:21" x14ac:dyDescent="0.25">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5">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5">
      <c r="A73" s="24" t="s">
        <v>141</v>
      </c>
      <c r="B73" s="25" t="s">
        <v>12</v>
      </c>
      <c r="C73" s="81">
        <v>0</v>
      </c>
      <c r="D73" s="81">
        <v>1868</v>
      </c>
      <c r="E73" s="77">
        <v>0</v>
      </c>
      <c r="F73" s="77">
        <v>4150</v>
      </c>
      <c r="G73" s="77">
        <v>0</v>
      </c>
      <c r="H73" s="77">
        <v>0</v>
      </c>
      <c r="I73" s="77">
        <v>0</v>
      </c>
      <c r="J73" s="77">
        <v>0</v>
      </c>
      <c r="K73" s="77">
        <v>0</v>
      </c>
      <c r="L73" s="77">
        <v>10198</v>
      </c>
      <c r="M73" s="77">
        <v>0</v>
      </c>
      <c r="N73" s="77">
        <v>9819</v>
      </c>
      <c r="O73" s="77">
        <v>0</v>
      </c>
      <c r="P73" s="82">
        <v>0</v>
      </c>
      <c r="Q73" s="83">
        <f t="shared" si="3"/>
        <v>26035</v>
      </c>
      <c r="S73" s="1">
        <f t="shared" si="4"/>
        <v>0</v>
      </c>
      <c r="T73" s="1">
        <f t="shared" si="4"/>
        <v>26035</v>
      </c>
      <c r="U73" s="1">
        <f t="shared" si="5"/>
        <v>26035</v>
      </c>
    </row>
    <row r="74" spans="1:21" x14ac:dyDescent="0.25">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5">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5">
      <c r="A76" s="24" t="s">
        <v>144</v>
      </c>
      <c r="B76" s="25" t="s">
        <v>14</v>
      </c>
      <c r="C76" s="81">
        <v>0</v>
      </c>
      <c r="D76" s="81">
        <v>0</v>
      </c>
      <c r="E76" s="77">
        <v>717022</v>
      </c>
      <c r="F76" s="77">
        <v>0</v>
      </c>
      <c r="G76" s="77">
        <v>37515</v>
      </c>
      <c r="H76" s="77">
        <v>0</v>
      </c>
      <c r="I76" s="77">
        <v>0</v>
      </c>
      <c r="J76" s="77">
        <v>0</v>
      </c>
      <c r="K76" s="77">
        <v>0</v>
      </c>
      <c r="L76" s="77">
        <v>0</v>
      </c>
      <c r="M76" s="77">
        <v>67111</v>
      </c>
      <c r="N76" s="77">
        <v>0</v>
      </c>
      <c r="O76" s="77">
        <v>0</v>
      </c>
      <c r="P76" s="82">
        <v>0</v>
      </c>
      <c r="Q76" s="83">
        <f t="shared" si="3"/>
        <v>821648</v>
      </c>
      <c r="S76" s="1">
        <f t="shared" si="4"/>
        <v>821648</v>
      </c>
      <c r="T76" s="1">
        <f t="shared" si="4"/>
        <v>0</v>
      </c>
      <c r="U76" s="1">
        <f t="shared" si="5"/>
        <v>821648</v>
      </c>
    </row>
    <row r="77" spans="1:21" x14ac:dyDescent="0.25">
      <c r="A77" s="24" t="s">
        <v>145</v>
      </c>
      <c r="B77" s="25" t="s">
        <v>15</v>
      </c>
      <c r="C77" s="81">
        <v>0</v>
      </c>
      <c r="D77" s="81">
        <v>946</v>
      </c>
      <c r="E77" s="77">
        <v>0</v>
      </c>
      <c r="F77" s="77">
        <v>0</v>
      </c>
      <c r="G77" s="77">
        <v>0</v>
      </c>
      <c r="H77" s="77">
        <v>54995</v>
      </c>
      <c r="I77" s="77">
        <v>0</v>
      </c>
      <c r="J77" s="77">
        <v>0</v>
      </c>
      <c r="K77" s="77">
        <v>0</v>
      </c>
      <c r="L77" s="77">
        <v>0</v>
      </c>
      <c r="M77" s="77">
        <v>0</v>
      </c>
      <c r="N77" s="77">
        <v>0</v>
      </c>
      <c r="O77" s="77">
        <v>0</v>
      </c>
      <c r="P77" s="82">
        <v>0</v>
      </c>
      <c r="Q77" s="83">
        <f t="shared" si="3"/>
        <v>55941</v>
      </c>
      <c r="S77" s="1">
        <f t="shared" si="4"/>
        <v>0</v>
      </c>
      <c r="T77" s="1">
        <f t="shared" si="4"/>
        <v>55941</v>
      </c>
      <c r="U77" s="1">
        <f t="shared" si="5"/>
        <v>55941</v>
      </c>
    </row>
    <row r="78" spans="1:21" x14ac:dyDescent="0.25">
      <c r="A78" s="24" t="s">
        <v>146</v>
      </c>
      <c r="B78" s="25" t="s">
        <v>15</v>
      </c>
      <c r="C78" s="81">
        <v>0</v>
      </c>
      <c r="D78" s="81">
        <v>0</v>
      </c>
      <c r="E78" s="77">
        <v>0</v>
      </c>
      <c r="F78" s="77">
        <v>0</v>
      </c>
      <c r="G78" s="77">
        <v>0</v>
      </c>
      <c r="H78" s="77">
        <v>130887</v>
      </c>
      <c r="I78" s="77">
        <v>0</v>
      </c>
      <c r="J78" s="77">
        <v>0</v>
      </c>
      <c r="K78" s="77">
        <v>0</v>
      </c>
      <c r="L78" s="77">
        <v>0</v>
      </c>
      <c r="M78" s="77">
        <v>0</v>
      </c>
      <c r="N78" s="77">
        <v>0</v>
      </c>
      <c r="O78" s="77">
        <v>0</v>
      </c>
      <c r="P78" s="82">
        <v>0</v>
      </c>
      <c r="Q78" s="83">
        <f t="shared" si="3"/>
        <v>130887</v>
      </c>
      <c r="S78" s="1">
        <f t="shared" si="4"/>
        <v>0</v>
      </c>
      <c r="T78" s="1">
        <f t="shared" si="4"/>
        <v>130887</v>
      </c>
      <c r="U78" s="1">
        <f t="shared" si="5"/>
        <v>130887</v>
      </c>
    </row>
    <row r="79" spans="1:21" x14ac:dyDescent="0.25">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5">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5">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5">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5">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3"/>
        <v>0</v>
      </c>
      <c r="S83" s="1">
        <f t="shared" si="4"/>
        <v>0</v>
      </c>
      <c r="T83" s="1">
        <f t="shared" si="4"/>
        <v>0</v>
      </c>
      <c r="U83" s="1">
        <f t="shared" si="5"/>
        <v>0</v>
      </c>
    </row>
    <row r="84" spans="1:21" x14ac:dyDescent="0.25">
      <c r="A84" s="24" t="s">
        <v>152</v>
      </c>
      <c r="B84" s="25" t="s">
        <v>17</v>
      </c>
      <c r="C84" s="81">
        <v>44752</v>
      </c>
      <c r="D84" s="81">
        <v>0</v>
      </c>
      <c r="E84" s="77">
        <v>0</v>
      </c>
      <c r="F84" s="77">
        <v>0</v>
      </c>
      <c r="G84" s="77">
        <v>0</v>
      </c>
      <c r="H84" s="77">
        <v>200000</v>
      </c>
      <c r="I84" s="77">
        <v>0</v>
      </c>
      <c r="J84" s="77">
        <v>0</v>
      </c>
      <c r="K84" s="77">
        <v>0</v>
      </c>
      <c r="L84" s="77">
        <v>0</v>
      </c>
      <c r="M84" s="77">
        <v>0</v>
      </c>
      <c r="N84" s="77">
        <v>65552</v>
      </c>
      <c r="O84" s="77">
        <v>0</v>
      </c>
      <c r="P84" s="82">
        <v>0</v>
      </c>
      <c r="Q84" s="83">
        <f t="shared" si="3"/>
        <v>310304</v>
      </c>
      <c r="S84" s="1">
        <f t="shared" si="4"/>
        <v>44752</v>
      </c>
      <c r="T84" s="1">
        <f t="shared" si="4"/>
        <v>265552</v>
      </c>
      <c r="U84" s="1">
        <f t="shared" si="5"/>
        <v>310304</v>
      </c>
    </row>
    <row r="85" spans="1:21" x14ac:dyDescent="0.25">
      <c r="A85" s="24" t="s">
        <v>153</v>
      </c>
      <c r="B85" s="25" t="s">
        <v>17</v>
      </c>
      <c r="C85" s="81">
        <v>99227</v>
      </c>
      <c r="D85" s="81">
        <v>0</v>
      </c>
      <c r="E85" s="77">
        <v>0</v>
      </c>
      <c r="F85" s="77">
        <v>0</v>
      </c>
      <c r="G85" s="77">
        <v>58958</v>
      </c>
      <c r="H85" s="77">
        <v>141042</v>
      </c>
      <c r="I85" s="77">
        <v>0</v>
      </c>
      <c r="J85" s="77">
        <v>0</v>
      </c>
      <c r="K85" s="77">
        <v>0</v>
      </c>
      <c r="L85" s="77">
        <v>0</v>
      </c>
      <c r="M85" s="77">
        <v>229718</v>
      </c>
      <c r="N85" s="77">
        <v>0</v>
      </c>
      <c r="O85" s="77">
        <v>0</v>
      </c>
      <c r="P85" s="82">
        <v>0</v>
      </c>
      <c r="Q85" s="83">
        <f t="shared" si="3"/>
        <v>528945</v>
      </c>
      <c r="S85" s="1">
        <f t="shared" si="4"/>
        <v>387903</v>
      </c>
      <c r="T85" s="1">
        <f t="shared" si="4"/>
        <v>141042</v>
      </c>
      <c r="U85" s="1">
        <f t="shared" si="5"/>
        <v>528945</v>
      </c>
    </row>
    <row r="86" spans="1:21" x14ac:dyDescent="0.25">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5">
      <c r="A87" s="24" t="s">
        <v>155</v>
      </c>
      <c r="B87" s="25" t="s">
        <v>18</v>
      </c>
      <c r="C87" s="81">
        <v>0</v>
      </c>
      <c r="D87" s="81">
        <v>0</v>
      </c>
      <c r="E87" s="77">
        <v>0</v>
      </c>
      <c r="F87" s="77">
        <v>0</v>
      </c>
      <c r="G87" s="77">
        <v>0</v>
      </c>
      <c r="H87" s="77">
        <v>0</v>
      </c>
      <c r="I87" s="77">
        <v>0</v>
      </c>
      <c r="J87" s="77">
        <v>0</v>
      </c>
      <c r="K87" s="77">
        <v>0</v>
      </c>
      <c r="L87" s="77">
        <v>0</v>
      </c>
      <c r="M87" s="77">
        <v>0</v>
      </c>
      <c r="N87" s="77">
        <v>0</v>
      </c>
      <c r="O87" s="77">
        <v>0</v>
      </c>
      <c r="P87" s="82">
        <v>0</v>
      </c>
      <c r="Q87" s="83">
        <f t="shared" si="3"/>
        <v>0</v>
      </c>
      <c r="S87" s="1">
        <f t="shared" si="4"/>
        <v>0</v>
      </c>
      <c r="T87" s="1">
        <f t="shared" si="4"/>
        <v>0</v>
      </c>
      <c r="U87" s="1">
        <f t="shared" si="5"/>
        <v>0</v>
      </c>
    </row>
    <row r="88" spans="1:21" x14ac:dyDescent="0.25">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5">
      <c r="A89" s="24" t="s">
        <v>157</v>
      </c>
      <c r="B89" s="25" t="s">
        <v>19</v>
      </c>
      <c r="C89" s="81">
        <v>0</v>
      </c>
      <c r="D89" s="81">
        <v>0</v>
      </c>
      <c r="E89" s="77">
        <v>2850</v>
      </c>
      <c r="F89" s="77">
        <v>0</v>
      </c>
      <c r="G89" s="77">
        <v>0</v>
      </c>
      <c r="H89" s="77">
        <v>0</v>
      </c>
      <c r="I89" s="77">
        <v>0</v>
      </c>
      <c r="J89" s="77">
        <v>0</v>
      </c>
      <c r="K89" s="77">
        <v>0</v>
      </c>
      <c r="L89" s="77">
        <v>0</v>
      </c>
      <c r="M89" s="77">
        <v>0</v>
      </c>
      <c r="N89" s="77">
        <v>0</v>
      </c>
      <c r="O89" s="77">
        <v>0</v>
      </c>
      <c r="P89" s="82">
        <v>0</v>
      </c>
      <c r="Q89" s="83">
        <f t="shared" si="3"/>
        <v>2850</v>
      </c>
      <c r="S89" s="1">
        <f t="shared" si="4"/>
        <v>2850</v>
      </c>
      <c r="T89" s="1">
        <f t="shared" si="4"/>
        <v>0</v>
      </c>
      <c r="U89" s="1">
        <f t="shared" si="5"/>
        <v>2850</v>
      </c>
    </row>
    <row r="90" spans="1:21" x14ac:dyDescent="0.25">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5">
      <c r="A91" s="24" t="s">
        <v>159</v>
      </c>
      <c r="B91" s="25" t="s">
        <v>20</v>
      </c>
      <c r="C91" s="81">
        <v>0</v>
      </c>
      <c r="D91" s="81">
        <v>0</v>
      </c>
      <c r="E91" s="77">
        <v>0</v>
      </c>
      <c r="F91" s="77">
        <v>0</v>
      </c>
      <c r="G91" s="77">
        <v>0</v>
      </c>
      <c r="H91" s="77">
        <v>0</v>
      </c>
      <c r="I91" s="77">
        <v>0</v>
      </c>
      <c r="J91" s="77">
        <v>0</v>
      </c>
      <c r="K91" s="77">
        <v>0</v>
      </c>
      <c r="L91" s="77">
        <v>0</v>
      </c>
      <c r="M91" s="77">
        <v>0</v>
      </c>
      <c r="N91" s="77">
        <v>0</v>
      </c>
      <c r="O91" s="77">
        <v>0</v>
      </c>
      <c r="P91" s="82">
        <v>0</v>
      </c>
      <c r="Q91" s="83">
        <f t="shared" si="3"/>
        <v>0</v>
      </c>
      <c r="S91" s="1">
        <f t="shared" si="4"/>
        <v>0</v>
      </c>
      <c r="T91" s="1">
        <f t="shared" si="4"/>
        <v>0</v>
      </c>
      <c r="U91" s="1">
        <f t="shared" si="5"/>
        <v>0</v>
      </c>
    </row>
    <row r="92" spans="1:21" x14ac:dyDescent="0.25">
      <c r="A92" s="24" t="s">
        <v>160</v>
      </c>
      <c r="B92" s="25" t="s">
        <v>20</v>
      </c>
      <c r="C92" s="81">
        <v>0</v>
      </c>
      <c r="D92" s="81">
        <v>0</v>
      </c>
      <c r="E92" s="77">
        <v>0</v>
      </c>
      <c r="F92" s="77">
        <v>0</v>
      </c>
      <c r="G92" s="77">
        <v>0</v>
      </c>
      <c r="H92" s="77">
        <v>0</v>
      </c>
      <c r="I92" s="77">
        <v>0</v>
      </c>
      <c r="J92" s="77">
        <v>0</v>
      </c>
      <c r="K92" s="77">
        <v>0</v>
      </c>
      <c r="L92" s="77">
        <v>0</v>
      </c>
      <c r="M92" s="77">
        <v>0</v>
      </c>
      <c r="N92" s="77">
        <v>0</v>
      </c>
      <c r="O92" s="77">
        <v>0</v>
      </c>
      <c r="P92" s="82">
        <v>0</v>
      </c>
      <c r="Q92" s="83">
        <f t="shared" si="3"/>
        <v>0</v>
      </c>
      <c r="S92" s="1">
        <f t="shared" si="4"/>
        <v>0</v>
      </c>
      <c r="T92" s="1">
        <f t="shared" si="4"/>
        <v>0</v>
      </c>
      <c r="U92" s="1">
        <f t="shared" si="5"/>
        <v>0</v>
      </c>
    </row>
    <row r="93" spans="1:21" x14ac:dyDescent="0.25">
      <c r="A93" s="24" t="s">
        <v>469</v>
      </c>
      <c r="B93" s="25" t="s">
        <v>20</v>
      </c>
      <c r="C93" s="81">
        <v>0</v>
      </c>
      <c r="D93" s="81">
        <v>0</v>
      </c>
      <c r="E93" s="77">
        <v>0</v>
      </c>
      <c r="F93" s="77">
        <v>0</v>
      </c>
      <c r="G93" s="77">
        <v>0</v>
      </c>
      <c r="H93" s="77">
        <v>0</v>
      </c>
      <c r="I93" s="77">
        <v>0</v>
      </c>
      <c r="J93" s="77">
        <v>0</v>
      </c>
      <c r="K93" s="77">
        <v>0</v>
      </c>
      <c r="L93" s="77">
        <v>0</v>
      </c>
      <c r="M93" s="77">
        <v>0</v>
      </c>
      <c r="N93" s="77">
        <v>0</v>
      </c>
      <c r="O93" s="77">
        <v>0</v>
      </c>
      <c r="P93" s="82">
        <v>0</v>
      </c>
      <c r="Q93" s="83">
        <f t="shared" si="3"/>
        <v>0</v>
      </c>
      <c r="S93" s="1">
        <f t="shared" si="4"/>
        <v>0</v>
      </c>
      <c r="T93" s="1">
        <f t="shared" si="4"/>
        <v>0</v>
      </c>
      <c r="U93" s="1">
        <f t="shared" si="5"/>
        <v>0</v>
      </c>
    </row>
    <row r="94" spans="1:21" x14ac:dyDescent="0.25">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5">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83">
        <f t="shared" si="3"/>
        <v>0</v>
      </c>
      <c r="S95" s="1">
        <f t="shared" si="4"/>
        <v>0</v>
      </c>
      <c r="T95" s="1">
        <f t="shared" si="4"/>
        <v>0</v>
      </c>
      <c r="U95" s="1">
        <f t="shared" si="5"/>
        <v>0</v>
      </c>
    </row>
    <row r="96" spans="1:21" x14ac:dyDescent="0.25">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3"/>
        <v>0</v>
      </c>
      <c r="S96" s="1">
        <f t="shared" si="4"/>
        <v>0</v>
      </c>
      <c r="T96" s="1">
        <f t="shared" si="4"/>
        <v>0</v>
      </c>
      <c r="U96" s="1">
        <f t="shared" si="5"/>
        <v>0</v>
      </c>
    </row>
    <row r="97" spans="1:21" x14ac:dyDescent="0.25">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5">
      <c r="A98" s="24" t="s">
        <v>165</v>
      </c>
      <c r="B98" s="25" t="s">
        <v>21</v>
      </c>
      <c r="C98" s="81">
        <v>0</v>
      </c>
      <c r="D98" s="81">
        <v>0</v>
      </c>
      <c r="E98" s="77">
        <v>0</v>
      </c>
      <c r="F98" s="77">
        <v>0</v>
      </c>
      <c r="G98" s="77">
        <v>0</v>
      </c>
      <c r="H98" s="77">
        <v>0</v>
      </c>
      <c r="I98" s="77">
        <v>0</v>
      </c>
      <c r="J98" s="77">
        <v>0</v>
      </c>
      <c r="K98" s="77">
        <v>0</v>
      </c>
      <c r="L98" s="77">
        <v>0</v>
      </c>
      <c r="M98" s="77">
        <v>0</v>
      </c>
      <c r="N98" s="77">
        <v>0</v>
      </c>
      <c r="O98" s="77">
        <v>32400</v>
      </c>
      <c r="P98" s="82">
        <v>0</v>
      </c>
      <c r="Q98" s="83">
        <f t="shared" si="3"/>
        <v>32400</v>
      </c>
      <c r="S98" s="1">
        <f t="shared" si="4"/>
        <v>32400</v>
      </c>
      <c r="T98" s="1">
        <f t="shared" si="4"/>
        <v>0</v>
      </c>
      <c r="U98" s="1">
        <f t="shared" si="5"/>
        <v>32400</v>
      </c>
    </row>
    <row r="99" spans="1:21" x14ac:dyDescent="0.25">
      <c r="A99" s="24" t="s">
        <v>166</v>
      </c>
      <c r="B99" s="25" t="s">
        <v>21</v>
      </c>
      <c r="C99" s="81">
        <v>0</v>
      </c>
      <c r="D99" s="81">
        <v>0</v>
      </c>
      <c r="E99" s="77">
        <v>0</v>
      </c>
      <c r="F99" s="77">
        <v>15555</v>
      </c>
      <c r="G99" s="77">
        <v>0</v>
      </c>
      <c r="H99" s="77">
        <v>0</v>
      </c>
      <c r="I99" s="77">
        <v>0</v>
      </c>
      <c r="J99" s="77">
        <v>0</v>
      </c>
      <c r="K99" s="77">
        <v>0</v>
      </c>
      <c r="L99" s="77">
        <v>0</v>
      </c>
      <c r="M99" s="77">
        <v>0</v>
      </c>
      <c r="N99" s="77">
        <v>0</v>
      </c>
      <c r="O99" s="77">
        <v>0</v>
      </c>
      <c r="P99" s="82">
        <v>0</v>
      </c>
      <c r="Q99" s="83">
        <f t="shared" si="3"/>
        <v>15555</v>
      </c>
      <c r="S99" s="1">
        <f t="shared" si="4"/>
        <v>0</v>
      </c>
      <c r="T99" s="1">
        <f t="shared" si="4"/>
        <v>15555</v>
      </c>
      <c r="U99" s="1">
        <f t="shared" si="5"/>
        <v>15555</v>
      </c>
    </row>
    <row r="100" spans="1:21" x14ac:dyDescent="0.25">
      <c r="A100" s="24" t="s">
        <v>462</v>
      </c>
      <c r="B100" s="25" t="s">
        <v>21</v>
      </c>
      <c r="C100" s="81">
        <v>240291</v>
      </c>
      <c r="D100" s="81">
        <v>3537</v>
      </c>
      <c r="E100" s="77">
        <v>1226002</v>
      </c>
      <c r="F100" s="77">
        <v>1225764</v>
      </c>
      <c r="G100" s="77">
        <v>872830</v>
      </c>
      <c r="H100" s="77">
        <v>254335</v>
      </c>
      <c r="I100" s="77">
        <v>0</v>
      </c>
      <c r="J100" s="77">
        <v>0</v>
      </c>
      <c r="K100" s="77">
        <v>0</v>
      </c>
      <c r="L100" s="77">
        <v>0</v>
      </c>
      <c r="M100" s="77">
        <v>446225</v>
      </c>
      <c r="N100" s="77">
        <v>0</v>
      </c>
      <c r="O100" s="77">
        <v>0</v>
      </c>
      <c r="P100" s="82">
        <v>0</v>
      </c>
      <c r="Q100" s="83">
        <f t="shared" si="3"/>
        <v>4268984</v>
      </c>
      <c r="S100" s="1">
        <f t="shared" si="4"/>
        <v>2785348</v>
      </c>
      <c r="T100" s="1">
        <f t="shared" si="4"/>
        <v>1483636</v>
      </c>
      <c r="U100" s="1">
        <f t="shared" si="5"/>
        <v>4268984</v>
      </c>
    </row>
    <row r="101" spans="1:21" x14ac:dyDescent="0.25">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5">
      <c r="A102" s="24" t="s">
        <v>169</v>
      </c>
      <c r="B102" s="25" t="s">
        <v>170</v>
      </c>
      <c r="C102" s="81">
        <v>0</v>
      </c>
      <c r="D102" s="81">
        <v>0</v>
      </c>
      <c r="E102" s="77">
        <v>332379</v>
      </c>
      <c r="F102" s="77">
        <v>0</v>
      </c>
      <c r="G102" s="77">
        <v>0</v>
      </c>
      <c r="H102" s="77">
        <v>0</v>
      </c>
      <c r="I102" s="77">
        <v>0</v>
      </c>
      <c r="J102" s="77">
        <v>0</v>
      </c>
      <c r="K102" s="77">
        <v>0</v>
      </c>
      <c r="L102" s="77">
        <v>0</v>
      </c>
      <c r="M102" s="77">
        <v>0</v>
      </c>
      <c r="N102" s="77">
        <v>0</v>
      </c>
      <c r="O102" s="77">
        <v>0</v>
      </c>
      <c r="P102" s="82">
        <v>0</v>
      </c>
      <c r="Q102" s="83">
        <f t="shared" si="3"/>
        <v>332379</v>
      </c>
      <c r="S102" s="1">
        <f t="shared" si="4"/>
        <v>332379</v>
      </c>
      <c r="T102" s="1">
        <f t="shared" si="4"/>
        <v>0</v>
      </c>
      <c r="U102" s="1">
        <f t="shared" si="5"/>
        <v>332379</v>
      </c>
    </row>
    <row r="103" spans="1:21" x14ac:dyDescent="0.25">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5">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5">
      <c r="A105" s="24" t="s">
        <v>173</v>
      </c>
      <c r="B105" s="25" t="s">
        <v>24</v>
      </c>
      <c r="C105" s="81">
        <v>0</v>
      </c>
      <c r="D105" s="81">
        <v>0</v>
      </c>
      <c r="E105" s="77">
        <v>0</v>
      </c>
      <c r="F105" s="77">
        <v>0</v>
      </c>
      <c r="G105" s="77">
        <v>0</v>
      </c>
      <c r="H105" s="77">
        <v>0</v>
      </c>
      <c r="I105" s="77">
        <v>0</v>
      </c>
      <c r="J105" s="77">
        <v>0</v>
      </c>
      <c r="K105" s="77">
        <v>0</v>
      </c>
      <c r="L105" s="77">
        <v>0</v>
      </c>
      <c r="M105" s="77">
        <v>0</v>
      </c>
      <c r="N105" s="77">
        <v>0</v>
      </c>
      <c r="O105" s="77">
        <v>12297</v>
      </c>
      <c r="P105" s="82">
        <v>0</v>
      </c>
      <c r="Q105" s="83">
        <f t="shared" si="3"/>
        <v>12297</v>
      </c>
      <c r="S105" s="1">
        <f t="shared" si="4"/>
        <v>12297</v>
      </c>
      <c r="T105" s="1">
        <f t="shared" si="4"/>
        <v>0</v>
      </c>
      <c r="U105" s="1">
        <f t="shared" si="5"/>
        <v>12297</v>
      </c>
    </row>
    <row r="106" spans="1:21" x14ac:dyDescent="0.25">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5">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5">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5">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83">
        <f t="shared" si="3"/>
        <v>0</v>
      </c>
      <c r="S109" s="1">
        <f t="shared" si="4"/>
        <v>0</v>
      </c>
      <c r="T109" s="1">
        <f t="shared" si="4"/>
        <v>0</v>
      </c>
      <c r="U109" s="1">
        <f t="shared" si="5"/>
        <v>0</v>
      </c>
    </row>
    <row r="110" spans="1:21" x14ac:dyDescent="0.25">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83">
        <f t="shared" si="3"/>
        <v>0</v>
      </c>
      <c r="S110" s="1">
        <f t="shared" si="4"/>
        <v>0</v>
      </c>
      <c r="T110" s="1">
        <f t="shared" si="4"/>
        <v>0</v>
      </c>
      <c r="U110" s="1">
        <f t="shared" si="5"/>
        <v>0</v>
      </c>
    </row>
    <row r="111" spans="1:21" x14ac:dyDescent="0.25">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5">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5">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3"/>
        <v>0</v>
      </c>
      <c r="S113" s="1">
        <f t="shared" si="4"/>
        <v>0</v>
      </c>
      <c r="T113" s="1">
        <f t="shared" si="4"/>
        <v>0</v>
      </c>
      <c r="U113" s="1">
        <f t="shared" si="5"/>
        <v>0</v>
      </c>
    </row>
    <row r="114" spans="1:21" x14ac:dyDescent="0.25">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5">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5">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5">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5">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0</v>
      </c>
      <c r="Q118" s="83">
        <f t="shared" si="3"/>
        <v>0</v>
      </c>
      <c r="S118" s="1">
        <f t="shared" si="4"/>
        <v>0</v>
      </c>
      <c r="T118" s="1">
        <f t="shared" si="4"/>
        <v>0</v>
      </c>
      <c r="U118" s="1">
        <f t="shared" si="5"/>
        <v>0</v>
      </c>
    </row>
    <row r="119" spans="1:21" x14ac:dyDescent="0.25">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5">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5">
      <c r="A121" s="24" t="s">
        <v>190</v>
      </c>
      <c r="B121" s="25" t="s">
        <v>29</v>
      </c>
      <c r="C121" s="81">
        <v>0</v>
      </c>
      <c r="D121" s="81">
        <v>0</v>
      </c>
      <c r="E121" s="77">
        <v>1500</v>
      </c>
      <c r="F121" s="77">
        <v>0</v>
      </c>
      <c r="G121" s="77">
        <v>0</v>
      </c>
      <c r="H121" s="77">
        <v>0</v>
      </c>
      <c r="I121" s="77">
        <v>0</v>
      </c>
      <c r="J121" s="77">
        <v>0</v>
      </c>
      <c r="K121" s="77">
        <v>0</v>
      </c>
      <c r="L121" s="77">
        <v>0</v>
      </c>
      <c r="M121" s="77">
        <v>0</v>
      </c>
      <c r="N121" s="77">
        <v>0</v>
      </c>
      <c r="O121" s="77">
        <v>0</v>
      </c>
      <c r="P121" s="82">
        <v>0</v>
      </c>
      <c r="Q121" s="83">
        <f t="shared" si="3"/>
        <v>1500</v>
      </c>
      <c r="S121" s="1">
        <f t="shared" si="4"/>
        <v>1500</v>
      </c>
      <c r="T121" s="1">
        <f t="shared" si="4"/>
        <v>0</v>
      </c>
      <c r="U121" s="1">
        <f t="shared" si="5"/>
        <v>1500</v>
      </c>
    </row>
    <row r="122" spans="1:21" x14ac:dyDescent="0.25">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5">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5">
      <c r="A124" s="60"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3"/>
        <v>0</v>
      </c>
      <c r="S124" s="1">
        <f t="shared" si="4"/>
        <v>0</v>
      </c>
      <c r="T124" s="1">
        <f t="shared" si="4"/>
        <v>0</v>
      </c>
      <c r="U124" s="1">
        <f t="shared" si="5"/>
        <v>0</v>
      </c>
    </row>
    <row r="125" spans="1:21" x14ac:dyDescent="0.25">
      <c r="A125" s="24" t="s">
        <v>194</v>
      </c>
      <c r="B125" s="25" t="s">
        <v>31</v>
      </c>
      <c r="C125" s="81">
        <v>7224</v>
      </c>
      <c r="D125" s="81">
        <v>164</v>
      </c>
      <c r="E125" s="77">
        <v>11184</v>
      </c>
      <c r="F125" s="77">
        <v>253</v>
      </c>
      <c r="G125" s="77">
        <v>0</v>
      </c>
      <c r="H125" s="77">
        <v>0</v>
      </c>
      <c r="I125" s="77">
        <v>0</v>
      </c>
      <c r="J125" s="77">
        <v>0</v>
      </c>
      <c r="K125" s="77">
        <v>0</v>
      </c>
      <c r="L125" s="77">
        <v>0</v>
      </c>
      <c r="M125" s="77">
        <v>9864</v>
      </c>
      <c r="N125" s="77">
        <v>0</v>
      </c>
      <c r="O125" s="77">
        <v>0</v>
      </c>
      <c r="P125" s="82">
        <v>0</v>
      </c>
      <c r="Q125" s="83">
        <f t="shared" si="3"/>
        <v>28689</v>
      </c>
      <c r="S125" s="1">
        <f t="shared" si="4"/>
        <v>28272</v>
      </c>
      <c r="T125" s="1">
        <f t="shared" si="4"/>
        <v>417</v>
      </c>
      <c r="U125" s="1">
        <f t="shared" si="5"/>
        <v>28689</v>
      </c>
    </row>
    <row r="126" spans="1:21" x14ac:dyDescent="0.25">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5">
      <c r="A127" s="24" t="s">
        <v>196</v>
      </c>
      <c r="B127" s="25" t="s">
        <v>32</v>
      </c>
      <c r="C127" s="81">
        <v>0</v>
      </c>
      <c r="D127" s="81">
        <v>0</v>
      </c>
      <c r="E127" s="77">
        <v>87777</v>
      </c>
      <c r="F127" s="77">
        <v>0</v>
      </c>
      <c r="G127" s="77">
        <v>0</v>
      </c>
      <c r="H127" s="77">
        <v>0</v>
      </c>
      <c r="I127" s="77">
        <v>0</v>
      </c>
      <c r="J127" s="77">
        <v>0</v>
      </c>
      <c r="K127" s="77">
        <v>0</v>
      </c>
      <c r="L127" s="77">
        <v>0</v>
      </c>
      <c r="M127" s="77">
        <v>0</v>
      </c>
      <c r="N127" s="77">
        <v>0</v>
      </c>
      <c r="O127" s="77">
        <v>0</v>
      </c>
      <c r="P127" s="82">
        <v>0</v>
      </c>
      <c r="Q127" s="83">
        <f t="shared" si="3"/>
        <v>87777</v>
      </c>
      <c r="S127" s="1">
        <f t="shared" si="4"/>
        <v>87777</v>
      </c>
      <c r="T127" s="1">
        <f t="shared" si="4"/>
        <v>0</v>
      </c>
      <c r="U127" s="1">
        <f t="shared" si="5"/>
        <v>87777</v>
      </c>
    </row>
    <row r="128" spans="1:21" x14ac:dyDescent="0.25">
      <c r="A128" s="24" t="s">
        <v>197</v>
      </c>
      <c r="B128" s="25" t="s">
        <v>32</v>
      </c>
      <c r="C128" s="81">
        <v>0</v>
      </c>
      <c r="D128" s="81">
        <v>0</v>
      </c>
      <c r="E128" s="77">
        <v>0</v>
      </c>
      <c r="F128" s="77">
        <v>11201</v>
      </c>
      <c r="G128" s="77">
        <v>0</v>
      </c>
      <c r="H128" s="77">
        <v>0</v>
      </c>
      <c r="I128" s="77">
        <v>0</v>
      </c>
      <c r="J128" s="77">
        <v>0</v>
      </c>
      <c r="K128" s="77">
        <v>0</v>
      </c>
      <c r="L128" s="77">
        <v>0</v>
      </c>
      <c r="M128" s="77">
        <v>0</v>
      </c>
      <c r="N128" s="77">
        <v>0</v>
      </c>
      <c r="O128" s="77">
        <v>0</v>
      </c>
      <c r="P128" s="82">
        <v>0</v>
      </c>
      <c r="Q128" s="83">
        <f t="shared" si="3"/>
        <v>11201</v>
      </c>
      <c r="S128" s="1">
        <f t="shared" si="4"/>
        <v>0</v>
      </c>
      <c r="T128" s="1">
        <f t="shared" si="4"/>
        <v>11201</v>
      </c>
      <c r="U128" s="1">
        <f t="shared" si="5"/>
        <v>11201</v>
      </c>
    </row>
    <row r="129" spans="1:21" x14ac:dyDescent="0.25">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5">
      <c r="A130" s="24" t="s">
        <v>199</v>
      </c>
      <c r="B130" s="25" t="s">
        <v>33</v>
      </c>
      <c r="C130" s="81">
        <v>128329</v>
      </c>
      <c r="D130" s="81">
        <v>178751</v>
      </c>
      <c r="E130" s="77">
        <v>0</v>
      </c>
      <c r="F130" s="77">
        <v>0</v>
      </c>
      <c r="G130" s="77">
        <v>1824</v>
      </c>
      <c r="H130" s="77">
        <v>0</v>
      </c>
      <c r="I130" s="77">
        <v>0</v>
      </c>
      <c r="J130" s="77">
        <v>0</v>
      </c>
      <c r="K130" s="77">
        <v>0</v>
      </c>
      <c r="L130" s="77">
        <v>0</v>
      </c>
      <c r="M130" s="77">
        <v>154423</v>
      </c>
      <c r="N130" s="77">
        <v>0</v>
      </c>
      <c r="O130" s="77">
        <v>0</v>
      </c>
      <c r="P130" s="82">
        <v>0</v>
      </c>
      <c r="Q130" s="83">
        <f t="shared" si="3"/>
        <v>463327</v>
      </c>
      <c r="S130" s="1">
        <f t="shared" si="4"/>
        <v>284576</v>
      </c>
      <c r="T130" s="1">
        <f t="shared" si="4"/>
        <v>178751</v>
      </c>
      <c r="U130" s="1">
        <f t="shared" si="5"/>
        <v>463327</v>
      </c>
    </row>
    <row r="131" spans="1:21" x14ac:dyDescent="0.25">
      <c r="A131" s="24" t="s">
        <v>200</v>
      </c>
      <c r="B131" s="25" t="s">
        <v>33</v>
      </c>
      <c r="C131" s="81">
        <v>0</v>
      </c>
      <c r="D131" s="81">
        <v>0</v>
      </c>
      <c r="E131" s="77">
        <v>0</v>
      </c>
      <c r="F131" s="77">
        <v>0</v>
      </c>
      <c r="G131" s="77">
        <v>0</v>
      </c>
      <c r="H131" s="77">
        <v>1732626</v>
      </c>
      <c r="I131" s="77">
        <v>0</v>
      </c>
      <c r="J131" s="77">
        <v>0</v>
      </c>
      <c r="K131" s="77">
        <v>0</v>
      </c>
      <c r="L131" s="77">
        <v>0</v>
      </c>
      <c r="M131" s="77">
        <v>0</v>
      </c>
      <c r="N131" s="77">
        <v>0</v>
      </c>
      <c r="O131" s="77">
        <v>0</v>
      </c>
      <c r="P131" s="82">
        <v>0</v>
      </c>
      <c r="Q131" s="83">
        <f t="shared" si="3"/>
        <v>1732626</v>
      </c>
      <c r="S131" s="1">
        <f t="shared" si="4"/>
        <v>0</v>
      </c>
      <c r="T131" s="1">
        <f t="shared" si="4"/>
        <v>1732626</v>
      </c>
      <c r="U131" s="1">
        <f t="shared" si="5"/>
        <v>1732626</v>
      </c>
    </row>
    <row r="132" spans="1:21" x14ac:dyDescent="0.25">
      <c r="A132" s="24" t="s">
        <v>201</v>
      </c>
      <c r="B132" s="25" t="s">
        <v>33</v>
      </c>
      <c r="C132" s="81">
        <v>0</v>
      </c>
      <c r="D132" s="81">
        <v>0</v>
      </c>
      <c r="E132" s="77">
        <v>0</v>
      </c>
      <c r="F132" s="77">
        <v>31432</v>
      </c>
      <c r="G132" s="77">
        <v>0</v>
      </c>
      <c r="H132" s="77">
        <v>48645</v>
      </c>
      <c r="I132" s="77">
        <v>0</v>
      </c>
      <c r="J132" s="77">
        <v>0</v>
      </c>
      <c r="K132" s="77">
        <v>0</v>
      </c>
      <c r="L132" s="77">
        <v>0</v>
      </c>
      <c r="M132" s="77">
        <v>0</v>
      </c>
      <c r="N132" s="77">
        <v>0</v>
      </c>
      <c r="O132" s="77">
        <v>0</v>
      </c>
      <c r="P132" s="82">
        <v>0</v>
      </c>
      <c r="Q132" s="83">
        <f t="shared" si="3"/>
        <v>80077</v>
      </c>
      <c r="S132" s="1">
        <f t="shared" si="4"/>
        <v>0</v>
      </c>
      <c r="T132" s="1">
        <f t="shared" si="4"/>
        <v>80077</v>
      </c>
      <c r="U132" s="1">
        <f t="shared" si="5"/>
        <v>80077</v>
      </c>
    </row>
    <row r="133" spans="1:21" x14ac:dyDescent="0.25">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6">SUM(C133:P133)</f>
        <v>0</v>
      </c>
      <c r="S133" s="1">
        <f t="shared" si="4"/>
        <v>0</v>
      </c>
      <c r="T133" s="1">
        <f t="shared" si="4"/>
        <v>0</v>
      </c>
      <c r="U133" s="1">
        <f t="shared" si="5"/>
        <v>0</v>
      </c>
    </row>
    <row r="134" spans="1:21" x14ac:dyDescent="0.25">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5">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5">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5">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5">
      <c r="A138" s="24" t="s">
        <v>207</v>
      </c>
      <c r="B138" s="25" t="s">
        <v>35</v>
      </c>
      <c r="C138" s="81">
        <v>0</v>
      </c>
      <c r="D138" s="81">
        <v>0</v>
      </c>
      <c r="E138" s="77">
        <v>5628</v>
      </c>
      <c r="F138" s="77">
        <v>18010</v>
      </c>
      <c r="G138" s="77">
        <v>0</v>
      </c>
      <c r="H138" s="77">
        <v>0</v>
      </c>
      <c r="I138" s="77">
        <v>0</v>
      </c>
      <c r="J138" s="77">
        <v>0</v>
      </c>
      <c r="K138" s="77">
        <v>0</v>
      </c>
      <c r="L138" s="77">
        <v>0</v>
      </c>
      <c r="M138" s="77">
        <v>0</v>
      </c>
      <c r="N138" s="77">
        <v>0</v>
      </c>
      <c r="O138" s="77">
        <v>0</v>
      </c>
      <c r="P138" s="82">
        <v>0</v>
      </c>
      <c r="Q138" s="83">
        <f t="shared" si="6"/>
        <v>23638</v>
      </c>
      <c r="S138" s="1">
        <f t="shared" si="7"/>
        <v>5628</v>
      </c>
      <c r="T138" s="1">
        <f t="shared" si="7"/>
        <v>18010</v>
      </c>
      <c r="U138" s="1">
        <f t="shared" si="8"/>
        <v>23638</v>
      </c>
    </row>
    <row r="139" spans="1:21" x14ac:dyDescent="0.25">
      <c r="A139" s="24" t="s">
        <v>208</v>
      </c>
      <c r="B139" s="25" t="s">
        <v>35</v>
      </c>
      <c r="C139" s="81">
        <v>0</v>
      </c>
      <c r="D139" s="81">
        <v>0</v>
      </c>
      <c r="E139" s="77">
        <v>4414</v>
      </c>
      <c r="F139" s="77">
        <v>0</v>
      </c>
      <c r="G139" s="77">
        <v>0</v>
      </c>
      <c r="H139" s="77">
        <v>0</v>
      </c>
      <c r="I139" s="77">
        <v>0</v>
      </c>
      <c r="J139" s="77">
        <v>0</v>
      </c>
      <c r="K139" s="77">
        <v>0</v>
      </c>
      <c r="L139" s="77">
        <v>0</v>
      </c>
      <c r="M139" s="77">
        <v>0</v>
      </c>
      <c r="N139" s="77">
        <v>0</v>
      </c>
      <c r="O139" s="77">
        <v>0</v>
      </c>
      <c r="P139" s="82">
        <v>0</v>
      </c>
      <c r="Q139" s="83">
        <f t="shared" si="6"/>
        <v>4414</v>
      </c>
      <c r="S139" s="1">
        <f t="shared" si="7"/>
        <v>4414</v>
      </c>
      <c r="T139" s="1">
        <f t="shared" si="7"/>
        <v>0</v>
      </c>
      <c r="U139" s="1">
        <f t="shared" si="8"/>
        <v>4414</v>
      </c>
    </row>
    <row r="140" spans="1:21" x14ac:dyDescent="0.25">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5">
      <c r="A141" s="24" t="s">
        <v>210</v>
      </c>
      <c r="B141" s="25" t="s">
        <v>35</v>
      </c>
      <c r="C141" s="81">
        <v>0</v>
      </c>
      <c r="D141" s="81">
        <v>0</v>
      </c>
      <c r="E141" s="77">
        <v>0</v>
      </c>
      <c r="F141" s="77">
        <v>0</v>
      </c>
      <c r="G141" s="77">
        <v>0</v>
      </c>
      <c r="H141" s="77">
        <v>0</v>
      </c>
      <c r="I141" s="77">
        <v>0</v>
      </c>
      <c r="J141" s="77">
        <v>0</v>
      </c>
      <c r="K141" s="77">
        <v>0</v>
      </c>
      <c r="L141" s="77">
        <v>0</v>
      </c>
      <c r="M141" s="77">
        <v>168350</v>
      </c>
      <c r="N141" s="77">
        <v>0</v>
      </c>
      <c r="O141" s="77">
        <v>0</v>
      </c>
      <c r="P141" s="82">
        <v>0</v>
      </c>
      <c r="Q141" s="83">
        <f t="shared" si="6"/>
        <v>168350</v>
      </c>
      <c r="S141" s="1">
        <f t="shared" si="7"/>
        <v>168350</v>
      </c>
      <c r="T141" s="1">
        <f t="shared" si="7"/>
        <v>0</v>
      </c>
      <c r="U141" s="1">
        <f t="shared" si="8"/>
        <v>168350</v>
      </c>
    </row>
    <row r="142" spans="1:21" x14ac:dyDescent="0.25">
      <c r="A142" s="24" t="s">
        <v>211</v>
      </c>
      <c r="B142" s="25" t="s">
        <v>35</v>
      </c>
      <c r="C142" s="81">
        <v>0</v>
      </c>
      <c r="D142" s="81">
        <v>0</v>
      </c>
      <c r="E142" s="77">
        <v>0</v>
      </c>
      <c r="F142" s="77">
        <v>0</v>
      </c>
      <c r="G142" s="77">
        <v>0</v>
      </c>
      <c r="H142" s="77">
        <v>11541</v>
      </c>
      <c r="I142" s="77">
        <v>0</v>
      </c>
      <c r="J142" s="77">
        <v>0</v>
      </c>
      <c r="K142" s="77">
        <v>0</v>
      </c>
      <c r="L142" s="77">
        <v>0</v>
      </c>
      <c r="M142" s="77">
        <v>0</v>
      </c>
      <c r="N142" s="77">
        <v>0</v>
      </c>
      <c r="O142" s="77">
        <v>0</v>
      </c>
      <c r="P142" s="82">
        <v>0</v>
      </c>
      <c r="Q142" s="83">
        <f t="shared" si="6"/>
        <v>11541</v>
      </c>
      <c r="S142" s="1">
        <f t="shared" si="7"/>
        <v>0</v>
      </c>
      <c r="T142" s="1">
        <f t="shared" si="7"/>
        <v>11541</v>
      </c>
      <c r="U142" s="1">
        <f t="shared" si="8"/>
        <v>11541</v>
      </c>
    </row>
    <row r="143" spans="1:21" x14ac:dyDescent="0.25">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5">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5">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5">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5">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5">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5">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5">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5">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5">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5">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5">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5">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5">
      <c r="A156" s="24" t="s">
        <v>225</v>
      </c>
      <c r="B156" s="25" t="s">
        <v>39</v>
      </c>
      <c r="C156" s="81">
        <v>2570</v>
      </c>
      <c r="D156" s="81">
        <v>0</v>
      </c>
      <c r="E156" s="77">
        <v>0</v>
      </c>
      <c r="F156" s="77">
        <v>0</v>
      </c>
      <c r="G156" s="77">
        <v>0</v>
      </c>
      <c r="H156" s="77">
        <v>0</v>
      </c>
      <c r="I156" s="77">
        <v>0</v>
      </c>
      <c r="J156" s="77">
        <v>0</v>
      </c>
      <c r="K156" s="77">
        <v>0</v>
      </c>
      <c r="L156" s="77">
        <v>0</v>
      </c>
      <c r="M156" s="77">
        <v>949</v>
      </c>
      <c r="N156" s="77">
        <v>0</v>
      </c>
      <c r="O156" s="77">
        <v>0</v>
      </c>
      <c r="P156" s="82">
        <v>0</v>
      </c>
      <c r="Q156" s="83">
        <f t="shared" si="6"/>
        <v>3519</v>
      </c>
      <c r="S156" s="1">
        <f t="shared" si="7"/>
        <v>3519</v>
      </c>
      <c r="T156" s="1">
        <f t="shared" si="7"/>
        <v>0</v>
      </c>
      <c r="U156" s="1">
        <f t="shared" si="8"/>
        <v>3519</v>
      </c>
    </row>
    <row r="157" spans="1:21" x14ac:dyDescent="0.25">
      <c r="A157" s="24" t="s">
        <v>226</v>
      </c>
      <c r="B157" s="25" t="s">
        <v>39</v>
      </c>
      <c r="C157" s="81">
        <v>300756</v>
      </c>
      <c r="D157" s="81">
        <v>240480</v>
      </c>
      <c r="E157" s="77">
        <v>1618755</v>
      </c>
      <c r="F157" s="77">
        <v>798002</v>
      </c>
      <c r="G157" s="77">
        <v>0</v>
      </c>
      <c r="H157" s="77">
        <v>0</v>
      </c>
      <c r="I157" s="77">
        <v>0</v>
      </c>
      <c r="J157" s="77">
        <v>0</v>
      </c>
      <c r="K157" s="77">
        <v>0</v>
      </c>
      <c r="L157" s="77">
        <v>0</v>
      </c>
      <c r="M157" s="77">
        <v>859387</v>
      </c>
      <c r="N157" s="77">
        <v>0</v>
      </c>
      <c r="O157" s="77">
        <v>0</v>
      </c>
      <c r="P157" s="82">
        <v>0</v>
      </c>
      <c r="Q157" s="83">
        <f t="shared" si="6"/>
        <v>3817380</v>
      </c>
      <c r="S157" s="1">
        <f t="shared" si="7"/>
        <v>2778898</v>
      </c>
      <c r="T157" s="1">
        <f t="shared" si="7"/>
        <v>1038482</v>
      </c>
      <c r="U157" s="1">
        <f t="shared" si="8"/>
        <v>3817380</v>
      </c>
    </row>
    <row r="158" spans="1:21" x14ac:dyDescent="0.25">
      <c r="A158" s="24" t="s">
        <v>227</v>
      </c>
      <c r="B158" s="25" t="s">
        <v>39</v>
      </c>
      <c r="C158" s="81">
        <v>30750</v>
      </c>
      <c r="D158" s="81">
        <v>0</v>
      </c>
      <c r="E158" s="77">
        <v>0</v>
      </c>
      <c r="F158" s="77">
        <v>669860</v>
      </c>
      <c r="G158" s="77">
        <v>0</v>
      </c>
      <c r="H158" s="77">
        <v>0</v>
      </c>
      <c r="I158" s="77">
        <v>0</v>
      </c>
      <c r="J158" s="77">
        <v>0</v>
      </c>
      <c r="K158" s="77">
        <v>0</v>
      </c>
      <c r="L158" s="77">
        <v>0</v>
      </c>
      <c r="M158" s="77">
        <v>90119</v>
      </c>
      <c r="N158" s="77">
        <v>0</v>
      </c>
      <c r="O158" s="77">
        <v>0</v>
      </c>
      <c r="P158" s="82">
        <v>0</v>
      </c>
      <c r="Q158" s="83">
        <f t="shared" si="6"/>
        <v>790729</v>
      </c>
      <c r="S158" s="1">
        <f t="shared" si="7"/>
        <v>120869</v>
      </c>
      <c r="T158" s="1">
        <f t="shared" si="7"/>
        <v>669860</v>
      </c>
      <c r="U158" s="1">
        <f t="shared" si="8"/>
        <v>790729</v>
      </c>
    </row>
    <row r="159" spans="1:21" x14ac:dyDescent="0.25">
      <c r="A159" s="24" t="s">
        <v>228</v>
      </c>
      <c r="B159" s="25" t="s">
        <v>39</v>
      </c>
      <c r="C159" s="81">
        <v>19653</v>
      </c>
      <c r="D159" s="81">
        <v>0</v>
      </c>
      <c r="E159" s="77">
        <v>17724</v>
      </c>
      <c r="F159" s="77">
        <v>4373</v>
      </c>
      <c r="G159" s="77">
        <v>0</v>
      </c>
      <c r="H159" s="77">
        <v>0</v>
      </c>
      <c r="I159" s="77">
        <v>0</v>
      </c>
      <c r="J159" s="77">
        <v>0</v>
      </c>
      <c r="K159" s="77">
        <v>0</v>
      </c>
      <c r="L159" s="77">
        <v>0</v>
      </c>
      <c r="M159" s="77">
        <v>0</v>
      </c>
      <c r="N159" s="77">
        <v>0</v>
      </c>
      <c r="O159" s="77">
        <v>0</v>
      </c>
      <c r="P159" s="82">
        <v>0</v>
      </c>
      <c r="Q159" s="83">
        <f t="shared" si="6"/>
        <v>41750</v>
      </c>
      <c r="S159" s="1">
        <f t="shared" si="7"/>
        <v>37377</v>
      </c>
      <c r="T159" s="1">
        <f t="shared" si="7"/>
        <v>4373</v>
      </c>
      <c r="U159" s="1">
        <f t="shared" si="8"/>
        <v>41750</v>
      </c>
    </row>
    <row r="160" spans="1:21" x14ac:dyDescent="0.25">
      <c r="A160" s="24" t="s">
        <v>229</v>
      </c>
      <c r="B160" s="25" t="s">
        <v>39</v>
      </c>
      <c r="C160" s="81">
        <v>473334</v>
      </c>
      <c r="D160" s="81">
        <v>0</v>
      </c>
      <c r="E160" s="77">
        <v>689130</v>
      </c>
      <c r="F160" s="77">
        <v>0</v>
      </c>
      <c r="G160" s="77">
        <v>0</v>
      </c>
      <c r="H160" s="77">
        <v>0</v>
      </c>
      <c r="I160" s="77">
        <v>0</v>
      </c>
      <c r="J160" s="77">
        <v>0</v>
      </c>
      <c r="K160" s="77">
        <v>0</v>
      </c>
      <c r="L160" s="77">
        <v>0</v>
      </c>
      <c r="M160" s="77">
        <v>382700</v>
      </c>
      <c r="N160" s="77">
        <v>0</v>
      </c>
      <c r="O160" s="77">
        <v>56094</v>
      </c>
      <c r="P160" s="82">
        <v>0</v>
      </c>
      <c r="Q160" s="83">
        <f t="shared" si="6"/>
        <v>1601258</v>
      </c>
      <c r="S160" s="1">
        <f t="shared" si="7"/>
        <v>1601258</v>
      </c>
      <c r="T160" s="1">
        <f t="shared" si="7"/>
        <v>0</v>
      </c>
      <c r="U160" s="1">
        <f t="shared" si="8"/>
        <v>1601258</v>
      </c>
    </row>
    <row r="161" spans="1:21" x14ac:dyDescent="0.25">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5">
      <c r="A162" s="24" t="s">
        <v>231</v>
      </c>
      <c r="B162" s="25" t="s">
        <v>39</v>
      </c>
      <c r="C162" s="81">
        <v>0</v>
      </c>
      <c r="D162" s="81">
        <v>0</v>
      </c>
      <c r="E162" s="77">
        <v>12166</v>
      </c>
      <c r="F162" s="77">
        <v>149300</v>
      </c>
      <c r="G162" s="77">
        <v>0</v>
      </c>
      <c r="H162" s="77">
        <v>0</v>
      </c>
      <c r="I162" s="77">
        <v>0</v>
      </c>
      <c r="J162" s="77">
        <v>0</v>
      </c>
      <c r="K162" s="77">
        <v>0</v>
      </c>
      <c r="L162" s="77">
        <v>0</v>
      </c>
      <c r="M162" s="77">
        <v>100751</v>
      </c>
      <c r="N162" s="77">
        <v>0</v>
      </c>
      <c r="O162" s="77">
        <v>5250</v>
      </c>
      <c r="P162" s="82">
        <v>0</v>
      </c>
      <c r="Q162" s="83">
        <f t="shared" si="6"/>
        <v>267467</v>
      </c>
      <c r="S162" s="1">
        <f t="shared" si="7"/>
        <v>118167</v>
      </c>
      <c r="T162" s="1">
        <f t="shared" si="7"/>
        <v>149300</v>
      </c>
      <c r="U162" s="1">
        <f t="shared" si="8"/>
        <v>267467</v>
      </c>
    </row>
    <row r="163" spans="1:21" x14ac:dyDescent="0.25">
      <c r="A163" s="24" t="s">
        <v>232</v>
      </c>
      <c r="B163" s="25" t="s">
        <v>39</v>
      </c>
      <c r="C163" s="81">
        <v>37780</v>
      </c>
      <c r="D163" s="81">
        <v>0</v>
      </c>
      <c r="E163" s="77">
        <v>351351</v>
      </c>
      <c r="F163" s="77">
        <v>0</v>
      </c>
      <c r="G163" s="77">
        <v>0</v>
      </c>
      <c r="H163" s="77">
        <v>0</v>
      </c>
      <c r="I163" s="77">
        <v>0</v>
      </c>
      <c r="J163" s="77">
        <v>0</v>
      </c>
      <c r="K163" s="77">
        <v>0</v>
      </c>
      <c r="L163" s="77">
        <v>0</v>
      </c>
      <c r="M163" s="77">
        <v>30906</v>
      </c>
      <c r="N163" s="77">
        <v>0</v>
      </c>
      <c r="O163" s="77">
        <v>0</v>
      </c>
      <c r="P163" s="82">
        <v>0</v>
      </c>
      <c r="Q163" s="83">
        <f t="shared" si="6"/>
        <v>420037</v>
      </c>
      <c r="S163" s="1">
        <f t="shared" si="7"/>
        <v>420037</v>
      </c>
      <c r="T163" s="1">
        <f t="shared" si="7"/>
        <v>0</v>
      </c>
      <c r="U163" s="1">
        <f t="shared" si="8"/>
        <v>420037</v>
      </c>
    </row>
    <row r="164" spans="1:21" x14ac:dyDescent="0.25">
      <c r="A164" s="24" t="s">
        <v>233</v>
      </c>
      <c r="B164" s="25" t="s">
        <v>39</v>
      </c>
      <c r="C164" s="81">
        <v>10183</v>
      </c>
      <c r="D164" s="81">
        <v>0</v>
      </c>
      <c r="E164" s="77">
        <v>0</v>
      </c>
      <c r="F164" s="77">
        <v>0</v>
      </c>
      <c r="G164" s="77">
        <v>6000</v>
      </c>
      <c r="H164" s="77">
        <v>0</v>
      </c>
      <c r="I164" s="77">
        <v>0</v>
      </c>
      <c r="J164" s="77">
        <v>0</v>
      </c>
      <c r="K164" s="77">
        <v>0</v>
      </c>
      <c r="L164" s="77">
        <v>0</v>
      </c>
      <c r="M164" s="77">
        <v>6276</v>
      </c>
      <c r="N164" s="77">
        <v>0</v>
      </c>
      <c r="O164" s="77">
        <v>0</v>
      </c>
      <c r="P164" s="82">
        <v>0</v>
      </c>
      <c r="Q164" s="83">
        <f t="shared" si="6"/>
        <v>22459</v>
      </c>
      <c r="S164" s="1">
        <f t="shared" si="7"/>
        <v>22459</v>
      </c>
      <c r="T164" s="1">
        <f t="shared" si="7"/>
        <v>0</v>
      </c>
      <c r="U164" s="1">
        <f t="shared" si="8"/>
        <v>22459</v>
      </c>
    </row>
    <row r="165" spans="1:21" x14ac:dyDescent="0.25">
      <c r="A165" s="24" t="s">
        <v>234</v>
      </c>
      <c r="B165" s="25" t="s">
        <v>39</v>
      </c>
      <c r="C165" s="81">
        <v>299934</v>
      </c>
      <c r="D165" s="81">
        <v>0</v>
      </c>
      <c r="E165" s="77">
        <v>0</v>
      </c>
      <c r="F165" s="77">
        <v>0</v>
      </c>
      <c r="G165" s="77">
        <v>0</v>
      </c>
      <c r="H165" s="77">
        <v>0</v>
      </c>
      <c r="I165" s="77">
        <v>450085</v>
      </c>
      <c r="J165" s="77">
        <v>0</v>
      </c>
      <c r="K165" s="77">
        <v>0</v>
      </c>
      <c r="L165" s="77">
        <v>0</v>
      </c>
      <c r="M165" s="77">
        <v>28960</v>
      </c>
      <c r="N165" s="77">
        <v>0</v>
      </c>
      <c r="O165" s="77">
        <v>0</v>
      </c>
      <c r="P165" s="82">
        <v>0</v>
      </c>
      <c r="Q165" s="83">
        <f t="shared" si="6"/>
        <v>778979</v>
      </c>
      <c r="S165" s="1">
        <f t="shared" si="7"/>
        <v>778979</v>
      </c>
      <c r="T165" s="1">
        <f t="shared" si="7"/>
        <v>0</v>
      </c>
      <c r="U165" s="1">
        <f t="shared" si="8"/>
        <v>778979</v>
      </c>
    </row>
    <row r="166" spans="1:21" x14ac:dyDescent="0.25">
      <c r="A166" s="24" t="s">
        <v>235</v>
      </c>
      <c r="B166" s="25" t="s">
        <v>39</v>
      </c>
      <c r="C166" s="81">
        <v>0</v>
      </c>
      <c r="D166" s="81">
        <v>0</v>
      </c>
      <c r="E166" s="77">
        <v>18128</v>
      </c>
      <c r="F166" s="77">
        <v>0</v>
      </c>
      <c r="G166" s="77">
        <v>0</v>
      </c>
      <c r="H166" s="77">
        <v>0</v>
      </c>
      <c r="I166" s="77">
        <v>0</v>
      </c>
      <c r="J166" s="77">
        <v>0</v>
      </c>
      <c r="K166" s="77">
        <v>0</v>
      </c>
      <c r="L166" s="77">
        <v>0</v>
      </c>
      <c r="M166" s="77">
        <v>0</v>
      </c>
      <c r="N166" s="77">
        <v>0</v>
      </c>
      <c r="O166" s="77">
        <v>0</v>
      </c>
      <c r="P166" s="82">
        <v>0</v>
      </c>
      <c r="Q166" s="83">
        <f t="shared" si="6"/>
        <v>18128</v>
      </c>
      <c r="S166" s="1">
        <f t="shared" si="7"/>
        <v>18128</v>
      </c>
      <c r="T166" s="1">
        <f t="shared" si="7"/>
        <v>0</v>
      </c>
      <c r="U166" s="1">
        <f t="shared" si="8"/>
        <v>18128</v>
      </c>
    </row>
    <row r="167" spans="1:21" x14ac:dyDescent="0.25">
      <c r="A167" s="24" t="s">
        <v>236</v>
      </c>
      <c r="B167" s="25" t="s">
        <v>39</v>
      </c>
      <c r="C167" s="81">
        <v>45524</v>
      </c>
      <c r="D167" s="81">
        <v>0</v>
      </c>
      <c r="E167" s="77">
        <v>1141963</v>
      </c>
      <c r="F167" s="77">
        <v>60300</v>
      </c>
      <c r="G167" s="77">
        <v>0</v>
      </c>
      <c r="H167" s="77">
        <v>0</v>
      </c>
      <c r="I167" s="77">
        <v>0</v>
      </c>
      <c r="J167" s="77">
        <v>0</v>
      </c>
      <c r="K167" s="77">
        <v>0</v>
      </c>
      <c r="L167" s="77">
        <v>0</v>
      </c>
      <c r="M167" s="77">
        <v>263436</v>
      </c>
      <c r="N167" s="77">
        <v>0</v>
      </c>
      <c r="O167" s="77">
        <v>0</v>
      </c>
      <c r="P167" s="82">
        <v>0</v>
      </c>
      <c r="Q167" s="83">
        <f t="shared" si="6"/>
        <v>1511223</v>
      </c>
      <c r="S167" s="1">
        <f t="shared" si="7"/>
        <v>1450923</v>
      </c>
      <c r="T167" s="1">
        <f t="shared" si="7"/>
        <v>60300</v>
      </c>
      <c r="U167" s="1">
        <f t="shared" si="8"/>
        <v>1511223</v>
      </c>
    </row>
    <row r="168" spans="1:21" x14ac:dyDescent="0.25">
      <c r="A168" s="24" t="s">
        <v>237</v>
      </c>
      <c r="B168" s="25" t="s">
        <v>39</v>
      </c>
      <c r="C168" s="81">
        <v>74179</v>
      </c>
      <c r="D168" s="81">
        <v>0</v>
      </c>
      <c r="E168" s="77">
        <v>473635</v>
      </c>
      <c r="F168" s="77">
        <v>0</v>
      </c>
      <c r="G168" s="77">
        <v>0</v>
      </c>
      <c r="H168" s="77">
        <v>0</v>
      </c>
      <c r="I168" s="77">
        <v>0</v>
      </c>
      <c r="J168" s="77">
        <v>0</v>
      </c>
      <c r="K168" s="77">
        <v>0</v>
      </c>
      <c r="L168" s="77">
        <v>0</v>
      </c>
      <c r="M168" s="77">
        <v>44672</v>
      </c>
      <c r="N168" s="77">
        <v>0</v>
      </c>
      <c r="O168" s="77">
        <v>0</v>
      </c>
      <c r="P168" s="82">
        <v>0</v>
      </c>
      <c r="Q168" s="83">
        <f t="shared" si="6"/>
        <v>592486</v>
      </c>
      <c r="S168" s="1">
        <f t="shared" si="7"/>
        <v>592486</v>
      </c>
      <c r="T168" s="1">
        <f t="shared" si="7"/>
        <v>0</v>
      </c>
      <c r="U168" s="1">
        <f t="shared" si="8"/>
        <v>592486</v>
      </c>
    </row>
    <row r="169" spans="1:21" x14ac:dyDescent="0.25">
      <c r="A169" s="24" t="s">
        <v>238</v>
      </c>
      <c r="B169" s="25" t="s">
        <v>39</v>
      </c>
      <c r="C169" s="81">
        <v>0</v>
      </c>
      <c r="D169" s="81">
        <v>0</v>
      </c>
      <c r="E169" s="77">
        <v>0</v>
      </c>
      <c r="F169" s="77">
        <v>19691</v>
      </c>
      <c r="G169" s="77">
        <v>0</v>
      </c>
      <c r="H169" s="77">
        <v>0</v>
      </c>
      <c r="I169" s="77">
        <v>0</v>
      </c>
      <c r="J169" s="77">
        <v>0</v>
      </c>
      <c r="K169" s="77">
        <v>0</v>
      </c>
      <c r="L169" s="77">
        <v>0</v>
      </c>
      <c r="M169" s="77">
        <v>0</v>
      </c>
      <c r="N169" s="77">
        <v>0</v>
      </c>
      <c r="O169" s="77">
        <v>0</v>
      </c>
      <c r="P169" s="82">
        <v>0</v>
      </c>
      <c r="Q169" s="83">
        <f t="shared" si="6"/>
        <v>19691</v>
      </c>
      <c r="S169" s="1">
        <f t="shared" si="7"/>
        <v>0</v>
      </c>
      <c r="T169" s="1">
        <f t="shared" si="7"/>
        <v>19691</v>
      </c>
      <c r="U169" s="1">
        <f t="shared" si="8"/>
        <v>19691</v>
      </c>
    </row>
    <row r="170" spans="1:21" x14ac:dyDescent="0.25">
      <c r="A170" s="24" t="s">
        <v>239</v>
      </c>
      <c r="B170" s="25" t="s">
        <v>1</v>
      </c>
      <c r="C170" s="81">
        <v>0</v>
      </c>
      <c r="D170" s="81">
        <v>0</v>
      </c>
      <c r="E170" s="77">
        <v>0</v>
      </c>
      <c r="F170" s="77">
        <v>0</v>
      </c>
      <c r="G170" s="77">
        <v>4059649</v>
      </c>
      <c r="H170" s="77">
        <v>802940</v>
      </c>
      <c r="I170" s="77">
        <v>0</v>
      </c>
      <c r="J170" s="77">
        <v>0</v>
      </c>
      <c r="K170" s="77">
        <v>0</v>
      </c>
      <c r="L170" s="77">
        <v>0</v>
      </c>
      <c r="M170" s="77">
        <v>417414</v>
      </c>
      <c r="N170" s="77">
        <v>60995</v>
      </c>
      <c r="O170" s="77">
        <v>0</v>
      </c>
      <c r="P170" s="82">
        <v>0</v>
      </c>
      <c r="Q170" s="83">
        <f t="shared" si="6"/>
        <v>5340998</v>
      </c>
      <c r="S170" s="1">
        <f t="shared" si="7"/>
        <v>4477063</v>
      </c>
      <c r="T170" s="1">
        <f t="shared" si="7"/>
        <v>863935</v>
      </c>
      <c r="U170" s="1">
        <f t="shared" si="8"/>
        <v>5340998</v>
      </c>
    </row>
    <row r="171" spans="1:21" x14ac:dyDescent="0.25">
      <c r="A171" s="24" t="s">
        <v>240</v>
      </c>
      <c r="B171" s="25" t="s">
        <v>1</v>
      </c>
      <c r="C171" s="81">
        <v>695036</v>
      </c>
      <c r="D171" s="81">
        <v>73144</v>
      </c>
      <c r="E171" s="77">
        <v>3609533</v>
      </c>
      <c r="F171" s="77">
        <v>0</v>
      </c>
      <c r="G171" s="77">
        <v>1456083</v>
      </c>
      <c r="H171" s="77">
        <v>1114928</v>
      </c>
      <c r="I171" s="77">
        <v>0</v>
      </c>
      <c r="J171" s="77">
        <v>0</v>
      </c>
      <c r="K171" s="77">
        <v>0</v>
      </c>
      <c r="L171" s="77">
        <v>0</v>
      </c>
      <c r="M171" s="77">
        <v>642240</v>
      </c>
      <c r="N171" s="77">
        <v>0</v>
      </c>
      <c r="O171" s="77">
        <v>0</v>
      </c>
      <c r="P171" s="82">
        <v>0</v>
      </c>
      <c r="Q171" s="83">
        <f t="shared" si="6"/>
        <v>7590964</v>
      </c>
      <c r="S171" s="1">
        <f t="shared" si="7"/>
        <v>6402892</v>
      </c>
      <c r="T171" s="1">
        <f t="shared" si="7"/>
        <v>1188072</v>
      </c>
      <c r="U171" s="1">
        <f t="shared" si="8"/>
        <v>7590964</v>
      </c>
    </row>
    <row r="172" spans="1:21" x14ac:dyDescent="0.25">
      <c r="A172" s="24" t="s">
        <v>241</v>
      </c>
      <c r="B172" s="25" t="s">
        <v>1</v>
      </c>
      <c r="C172" s="81">
        <v>210706</v>
      </c>
      <c r="D172" s="81">
        <v>20910</v>
      </c>
      <c r="E172" s="77">
        <v>2346334</v>
      </c>
      <c r="F172" s="77">
        <v>87470</v>
      </c>
      <c r="G172" s="77">
        <v>560346</v>
      </c>
      <c r="H172" s="77">
        <v>40372</v>
      </c>
      <c r="I172" s="77">
        <v>0</v>
      </c>
      <c r="J172" s="77">
        <v>0</v>
      </c>
      <c r="K172" s="77">
        <v>0</v>
      </c>
      <c r="L172" s="77">
        <v>0</v>
      </c>
      <c r="M172" s="77">
        <v>305116</v>
      </c>
      <c r="N172" s="77">
        <v>0</v>
      </c>
      <c r="O172" s="77">
        <v>0</v>
      </c>
      <c r="P172" s="82">
        <v>0</v>
      </c>
      <c r="Q172" s="83">
        <f t="shared" si="6"/>
        <v>3571254</v>
      </c>
      <c r="S172" s="1">
        <f t="shared" si="7"/>
        <v>3422502</v>
      </c>
      <c r="T172" s="1">
        <f t="shared" si="7"/>
        <v>148752</v>
      </c>
      <c r="U172" s="1">
        <f t="shared" si="8"/>
        <v>3571254</v>
      </c>
    </row>
    <row r="173" spans="1:21" x14ac:dyDescent="0.25">
      <c r="A173" s="24" t="s">
        <v>242</v>
      </c>
      <c r="B173" s="25" t="s">
        <v>1</v>
      </c>
      <c r="C173" s="81">
        <v>0</v>
      </c>
      <c r="D173" s="81">
        <v>0</v>
      </c>
      <c r="E173" s="77">
        <v>0</v>
      </c>
      <c r="F173" s="77">
        <v>0</v>
      </c>
      <c r="G173" s="77">
        <v>0</v>
      </c>
      <c r="H173" s="77">
        <v>42395</v>
      </c>
      <c r="I173" s="77">
        <v>0</v>
      </c>
      <c r="J173" s="77">
        <v>0</v>
      </c>
      <c r="K173" s="77">
        <v>0</v>
      </c>
      <c r="L173" s="77">
        <v>0</v>
      </c>
      <c r="M173" s="77">
        <v>0</v>
      </c>
      <c r="N173" s="77">
        <v>16093</v>
      </c>
      <c r="O173" s="77">
        <v>0</v>
      </c>
      <c r="P173" s="82">
        <v>0</v>
      </c>
      <c r="Q173" s="83">
        <f t="shared" si="6"/>
        <v>58488</v>
      </c>
      <c r="S173" s="1">
        <f t="shared" si="7"/>
        <v>0</v>
      </c>
      <c r="T173" s="1">
        <f t="shared" si="7"/>
        <v>58488</v>
      </c>
      <c r="U173" s="1">
        <f t="shared" si="8"/>
        <v>58488</v>
      </c>
    </row>
    <row r="174" spans="1:21" x14ac:dyDescent="0.25">
      <c r="A174" s="24" t="s">
        <v>243</v>
      </c>
      <c r="B174" s="25" t="s">
        <v>1</v>
      </c>
      <c r="C174" s="81">
        <v>0</v>
      </c>
      <c r="D174" s="81">
        <v>0</v>
      </c>
      <c r="E174" s="77">
        <v>0</v>
      </c>
      <c r="F174" s="77">
        <v>0</v>
      </c>
      <c r="G174" s="77">
        <v>120618</v>
      </c>
      <c r="H174" s="77">
        <v>0</v>
      </c>
      <c r="I174" s="77">
        <v>0</v>
      </c>
      <c r="J174" s="77">
        <v>0</v>
      </c>
      <c r="K174" s="77">
        <v>0</v>
      </c>
      <c r="L174" s="77">
        <v>0</v>
      </c>
      <c r="M174" s="77">
        <v>14040</v>
      </c>
      <c r="N174" s="77">
        <v>0</v>
      </c>
      <c r="O174" s="77">
        <v>0</v>
      </c>
      <c r="P174" s="82">
        <v>0</v>
      </c>
      <c r="Q174" s="83">
        <f t="shared" si="6"/>
        <v>134658</v>
      </c>
      <c r="S174" s="1">
        <f t="shared" si="7"/>
        <v>134658</v>
      </c>
      <c r="T174" s="1">
        <f t="shared" si="7"/>
        <v>0</v>
      </c>
      <c r="U174" s="1">
        <f t="shared" si="8"/>
        <v>134658</v>
      </c>
    </row>
    <row r="175" spans="1:21" x14ac:dyDescent="0.25">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83">
        <f t="shared" si="6"/>
        <v>0</v>
      </c>
      <c r="S175" s="1">
        <f t="shared" si="7"/>
        <v>0</v>
      </c>
      <c r="T175" s="1">
        <f t="shared" si="7"/>
        <v>0</v>
      </c>
      <c r="U175" s="1">
        <f t="shared" si="8"/>
        <v>0</v>
      </c>
    </row>
    <row r="176" spans="1:21" x14ac:dyDescent="0.25">
      <c r="A176" s="24" t="s">
        <v>245</v>
      </c>
      <c r="B176" s="25" t="s">
        <v>41</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6"/>
        <v>0</v>
      </c>
      <c r="S176" s="1">
        <f t="shared" si="7"/>
        <v>0</v>
      </c>
      <c r="T176" s="1">
        <f t="shared" si="7"/>
        <v>0</v>
      </c>
      <c r="U176" s="1">
        <f t="shared" si="8"/>
        <v>0</v>
      </c>
    </row>
    <row r="177" spans="1:21" x14ac:dyDescent="0.25">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5">
      <c r="A178" s="24" t="s">
        <v>247</v>
      </c>
      <c r="B178" s="25" t="s">
        <v>41</v>
      </c>
      <c r="C178" s="81">
        <v>0</v>
      </c>
      <c r="D178" s="81">
        <v>0</v>
      </c>
      <c r="E178" s="77">
        <v>0</v>
      </c>
      <c r="F178" s="77">
        <v>0</v>
      </c>
      <c r="G178" s="77">
        <v>0</v>
      </c>
      <c r="H178" s="77">
        <v>0</v>
      </c>
      <c r="I178" s="77">
        <v>0</v>
      </c>
      <c r="J178" s="77">
        <v>0</v>
      </c>
      <c r="K178" s="77">
        <v>0</v>
      </c>
      <c r="L178" s="77">
        <v>0</v>
      </c>
      <c r="M178" s="77">
        <v>0</v>
      </c>
      <c r="N178" s="77">
        <v>0</v>
      </c>
      <c r="O178" s="77">
        <v>0</v>
      </c>
      <c r="P178" s="82">
        <v>0</v>
      </c>
      <c r="Q178" s="83">
        <f t="shared" si="6"/>
        <v>0</v>
      </c>
      <c r="S178" s="1">
        <f t="shared" si="7"/>
        <v>0</v>
      </c>
      <c r="T178" s="1">
        <f t="shared" si="7"/>
        <v>0</v>
      </c>
      <c r="U178" s="1">
        <f t="shared" si="8"/>
        <v>0</v>
      </c>
    </row>
    <row r="179" spans="1:21" x14ac:dyDescent="0.25">
      <c r="A179" s="24" t="s">
        <v>248</v>
      </c>
      <c r="B179" s="25" t="s">
        <v>41</v>
      </c>
      <c r="C179" s="81">
        <v>0</v>
      </c>
      <c r="D179" s="81">
        <v>0</v>
      </c>
      <c r="E179" s="77">
        <v>0</v>
      </c>
      <c r="F179" s="77">
        <v>0</v>
      </c>
      <c r="G179" s="77">
        <v>0</v>
      </c>
      <c r="H179" s="77">
        <v>0</v>
      </c>
      <c r="I179" s="77">
        <v>0</v>
      </c>
      <c r="J179" s="77">
        <v>0</v>
      </c>
      <c r="K179" s="77">
        <v>0</v>
      </c>
      <c r="L179" s="77">
        <v>0</v>
      </c>
      <c r="M179" s="77">
        <v>0</v>
      </c>
      <c r="N179" s="77">
        <v>0</v>
      </c>
      <c r="O179" s="77">
        <v>0</v>
      </c>
      <c r="P179" s="82">
        <v>0</v>
      </c>
      <c r="Q179" s="83">
        <f t="shared" si="6"/>
        <v>0</v>
      </c>
      <c r="S179" s="1">
        <f t="shared" si="7"/>
        <v>0</v>
      </c>
      <c r="T179" s="1">
        <f t="shared" si="7"/>
        <v>0</v>
      </c>
      <c r="U179" s="1">
        <f t="shared" si="8"/>
        <v>0</v>
      </c>
    </row>
    <row r="180" spans="1:21" x14ac:dyDescent="0.25">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5">
      <c r="A181" s="24" t="s">
        <v>250</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83">
        <f t="shared" si="6"/>
        <v>0</v>
      </c>
      <c r="S181" s="1">
        <f t="shared" si="7"/>
        <v>0</v>
      </c>
      <c r="T181" s="1">
        <f t="shared" si="7"/>
        <v>0</v>
      </c>
      <c r="U181" s="1">
        <f t="shared" si="8"/>
        <v>0</v>
      </c>
    </row>
    <row r="182" spans="1:21" x14ac:dyDescent="0.25">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5">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5">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5">
      <c r="A185" s="24" t="s">
        <v>1</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83">
        <f t="shared" si="6"/>
        <v>0</v>
      </c>
      <c r="S185" s="1">
        <f t="shared" si="7"/>
        <v>0</v>
      </c>
      <c r="T185" s="1">
        <f t="shared" si="7"/>
        <v>0</v>
      </c>
      <c r="U185" s="1">
        <f t="shared" si="8"/>
        <v>0</v>
      </c>
    </row>
    <row r="186" spans="1:21" x14ac:dyDescent="0.25">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5">
      <c r="A187" s="24" t="s">
        <v>254</v>
      </c>
      <c r="B187" s="25" t="s">
        <v>43</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6"/>
        <v>0</v>
      </c>
      <c r="S187" s="1">
        <f t="shared" si="7"/>
        <v>0</v>
      </c>
      <c r="T187" s="1">
        <f t="shared" si="7"/>
        <v>0</v>
      </c>
      <c r="U187" s="1">
        <f t="shared" si="8"/>
        <v>0</v>
      </c>
    </row>
    <row r="188" spans="1:21" x14ac:dyDescent="0.25">
      <c r="A188" s="24" t="s">
        <v>255</v>
      </c>
      <c r="B188" s="25" t="s">
        <v>43</v>
      </c>
      <c r="C188" s="81">
        <v>128806</v>
      </c>
      <c r="D188" s="81">
        <v>19791</v>
      </c>
      <c r="E188" s="77">
        <v>1327105</v>
      </c>
      <c r="F188" s="77">
        <v>102370</v>
      </c>
      <c r="G188" s="77">
        <v>185803</v>
      </c>
      <c r="H188" s="77">
        <v>4773</v>
      </c>
      <c r="I188" s="77">
        <v>0</v>
      </c>
      <c r="J188" s="77">
        <v>0</v>
      </c>
      <c r="K188" s="77">
        <v>0</v>
      </c>
      <c r="L188" s="77">
        <v>0</v>
      </c>
      <c r="M188" s="77">
        <v>178076</v>
      </c>
      <c r="N188" s="77">
        <v>9023</v>
      </c>
      <c r="O188" s="77">
        <v>0</v>
      </c>
      <c r="P188" s="82">
        <v>0</v>
      </c>
      <c r="Q188" s="83">
        <f t="shared" si="6"/>
        <v>1955747</v>
      </c>
      <c r="S188" s="1">
        <f t="shared" si="7"/>
        <v>1819790</v>
      </c>
      <c r="T188" s="1">
        <f t="shared" si="7"/>
        <v>135957</v>
      </c>
      <c r="U188" s="1">
        <f t="shared" si="8"/>
        <v>1955747</v>
      </c>
    </row>
    <row r="189" spans="1:21" x14ac:dyDescent="0.25">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83">
        <f t="shared" si="6"/>
        <v>0</v>
      </c>
      <c r="S189" s="1">
        <f t="shared" si="7"/>
        <v>0</v>
      </c>
      <c r="T189" s="1">
        <f t="shared" si="7"/>
        <v>0</v>
      </c>
      <c r="U189" s="1">
        <f t="shared" si="8"/>
        <v>0</v>
      </c>
    </row>
    <row r="190" spans="1:21" x14ac:dyDescent="0.25">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5">
      <c r="A191" s="24" t="s">
        <v>258</v>
      </c>
      <c r="B191" s="25" t="s">
        <v>43</v>
      </c>
      <c r="C191" s="81">
        <v>2084</v>
      </c>
      <c r="D191" s="81">
        <v>2083</v>
      </c>
      <c r="E191" s="77">
        <v>10433</v>
      </c>
      <c r="F191" s="77">
        <v>5689</v>
      </c>
      <c r="G191" s="77">
        <v>18946</v>
      </c>
      <c r="H191" s="77">
        <v>27860</v>
      </c>
      <c r="I191" s="77">
        <v>0</v>
      </c>
      <c r="J191" s="77">
        <v>0</v>
      </c>
      <c r="K191" s="77">
        <v>0</v>
      </c>
      <c r="L191" s="77">
        <v>0</v>
      </c>
      <c r="M191" s="77">
        <v>9728</v>
      </c>
      <c r="N191" s="77">
        <v>0</v>
      </c>
      <c r="O191" s="77">
        <v>2358</v>
      </c>
      <c r="P191" s="82">
        <v>2358</v>
      </c>
      <c r="Q191" s="83">
        <f t="shared" si="6"/>
        <v>81539</v>
      </c>
      <c r="S191" s="1">
        <f t="shared" si="7"/>
        <v>43549</v>
      </c>
      <c r="T191" s="1">
        <f t="shared" si="7"/>
        <v>37990</v>
      </c>
      <c r="U191" s="1">
        <f t="shared" si="8"/>
        <v>81539</v>
      </c>
    </row>
    <row r="192" spans="1:21" x14ac:dyDescent="0.25">
      <c r="A192" s="24" t="s">
        <v>259</v>
      </c>
      <c r="B192" s="25" t="s">
        <v>260</v>
      </c>
      <c r="C192" s="81">
        <v>0</v>
      </c>
      <c r="D192" s="81">
        <v>0</v>
      </c>
      <c r="E192" s="77">
        <v>0</v>
      </c>
      <c r="F192" s="77">
        <v>0</v>
      </c>
      <c r="G192" s="77">
        <v>0</v>
      </c>
      <c r="H192" s="77">
        <v>0</v>
      </c>
      <c r="I192" s="77">
        <v>0</v>
      </c>
      <c r="J192" s="77">
        <v>0</v>
      </c>
      <c r="K192" s="77">
        <v>0</v>
      </c>
      <c r="L192" s="77">
        <v>0</v>
      </c>
      <c r="M192" s="77">
        <v>0</v>
      </c>
      <c r="N192" s="77">
        <v>0</v>
      </c>
      <c r="O192" s="77">
        <v>0</v>
      </c>
      <c r="P192" s="82">
        <v>0</v>
      </c>
      <c r="Q192" s="83">
        <f t="shared" si="6"/>
        <v>0</v>
      </c>
      <c r="S192" s="1">
        <f t="shared" si="7"/>
        <v>0</v>
      </c>
      <c r="T192" s="1">
        <f t="shared" si="7"/>
        <v>0</v>
      </c>
      <c r="U192" s="1">
        <f t="shared" si="8"/>
        <v>0</v>
      </c>
    </row>
    <row r="193" spans="1:21" x14ac:dyDescent="0.25">
      <c r="A193" s="24" t="s">
        <v>261</v>
      </c>
      <c r="B193" s="25" t="s">
        <v>44</v>
      </c>
      <c r="C193" s="81">
        <v>0</v>
      </c>
      <c r="D193" s="81">
        <v>0</v>
      </c>
      <c r="E193" s="77">
        <v>159837</v>
      </c>
      <c r="F193" s="77">
        <v>0</v>
      </c>
      <c r="G193" s="77">
        <v>0</v>
      </c>
      <c r="H193" s="77">
        <v>0</v>
      </c>
      <c r="I193" s="77">
        <v>0</v>
      </c>
      <c r="J193" s="77">
        <v>0</v>
      </c>
      <c r="K193" s="77">
        <v>0</v>
      </c>
      <c r="L193" s="77">
        <v>0</v>
      </c>
      <c r="M193" s="77">
        <v>26041</v>
      </c>
      <c r="N193" s="77">
        <v>0</v>
      </c>
      <c r="O193" s="77">
        <v>0</v>
      </c>
      <c r="P193" s="82">
        <v>0</v>
      </c>
      <c r="Q193" s="83">
        <f t="shared" si="6"/>
        <v>185878</v>
      </c>
      <c r="S193" s="1">
        <f t="shared" si="7"/>
        <v>185878</v>
      </c>
      <c r="T193" s="1">
        <f t="shared" si="7"/>
        <v>0</v>
      </c>
      <c r="U193" s="1">
        <f t="shared" si="8"/>
        <v>185878</v>
      </c>
    </row>
    <row r="194" spans="1:21" x14ac:dyDescent="0.25">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83">
        <f t="shared" si="6"/>
        <v>0</v>
      </c>
      <c r="S194" s="1">
        <f t="shared" si="7"/>
        <v>0</v>
      </c>
      <c r="T194" s="1">
        <f t="shared" si="7"/>
        <v>0</v>
      </c>
      <c r="U194" s="1">
        <f t="shared" si="8"/>
        <v>0</v>
      </c>
    </row>
    <row r="195" spans="1:21" x14ac:dyDescent="0.25">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5">
      <c r="A196" s="24" t="s">
        <v>264</v>
      </c>
      <c r="B196" s="25" t="s">
        <v>44</v>
      </c>
      <c r="C196" s="81">
        <v>23546</v>
      </c>
      <c r="D196" s="81">
        <v>91487</v>
      </c>
      <c r="E196" s="77">
        <v>1675230</v>
      </c>
      <c r="F196" s="77">
        <v>0</v>
      </c>
      <c r="G196" s="77">
        <v>0</v>
      </c>
      <c r="H196" s="77">
        <v>0</v>
      </c>
      <c r="I196" s="77">
        <v>0</v>
      </c>
      <c r="J196" s="77">
        <v>0</v>
      </c>
      <c r="K196" s="77">
        <v>0</v>
      </c>
      <c r="L196" s="77">
        <v>0</v>
      </c>
      <c r="M196" s="77">
        <v>0</v>
      </c>
      <c r="N196" s="77">
        <v>0</v>
      </c>
      <c r="O196" s="77">
        <v>0</v>
      </c>
      <c r="P196" s="82">
        <v>0</v>
      </c>
      <c r="Q196" s="83">
        <f t="shared" si="6"/>
        <v>1790263</v>
      </c>
      <c r="S196" s="1">
        <f t="shared" si="7"/>
        <v>1698776</v>
      </c>
      <c r="T196" s="1">
        <f t="shared" si="7"/>
        <v>91487</v>
      </c>
      <c r="U196" s="1">
        <f t="shared" si="8"/>
        <v>1790263</v>
      </c>
    </row>
    <row r="197" spans="1:21" x14ac:dyDescent="0.25">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83">
        <f t="shared" ref="Q197:Q260" si="9">SUM(C197:P197)</f>
        <v>0</v>
      </c>
      <c r="S197" s="1">
        <f t="shared" si="7"/>
        <v>0</v>
      </c>
      <c r="T197" s="1">
        <f t="shared" si="7"/>
        <v>0</v>
      </c>
      <c r="U197" s="1">
        <f t="shared" si="8"/>
        <v>0</v>
      </c>
    </row>
    <row r="198" spans="1:21" x14ac:dyDescent="0.25">
      <c r="A198" s="24" t="s">
        <v>266</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5">
      <c r="A199" s="60" t="s">
        <v>536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5">
      <c r="A200" s="24" t="s">
        <v>267</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5">
      <c r="A201" s="24" t="s">
        <v>268</v>
      </c>
      <c r="B201" s="25" t="s">
        <v>45</v>
      </c>
      <c r="C201" s="81">
        <v>817699</v>
      </c>
      <c r="D201" s="81">
        <v>0</v>
      </c>
      <c r="E201" s="77">
        <v>0</v>
      </c>
      <c r="F201" s="77">
        <v>0</v>
      </c>
      <c r="G201" s="77">
        <v>0</v>
      </c>
      <c r="H201" s="77">
        <v>0</v>
      </c>
      <c r="I201" s="77">
        <v>0</v>
      </c>
      <c r="J201" s="77">
        <v>0</v>
      </c>
      <c r="K201" s="77">
        <v>0</v>
      </c>
      <c r="L201" s="77">
        <v>0</v>
      </c>
      <c r="M201" s="77">
        <v>0</v>
      </c>
      <c r="N201" s="77">
        <v>0</v>
      </c>
      <c r="O201" s="77">
        <v>0</v>
      </c>
      <c r="P201" s="82">
        <v>0</v>
      </c>
      <c r="Q201" s="83">
        <f t="shared" si="9"/>
        <v>817699</v>
      </c>
      <c r="S201" s="1">
        <f t="shared" si="10"/>
        <v>817699</v>
      </c>
      <c r="T201" s="1">
        <f t="shared" si="10"/>
        <v>0</v>
      </c>
      <c r="U201" s="1">
        <f t="shared" si="11"/>
        <v>817699</v>
      </c>
    </row>
    <row r="202" spans="1:21" x14ac:dyDescent="0.25">
      <c r="A202" s="24" t="s">
        <v>269</v>
      </c>
      <c r="B202" s="25" t="s">
        <v>46</v>
      </c>
      <c r="C202" s="81">
        <v>0</v>
      </c>
      <c r="D202" s="81">
        <v>6010</v>
      </c>
      <c r="E202" s="77">
        <v>0</v>
      </c>
      <c r="F202" s="77">
        <v>0</v>
      </c>
      <c r="G202" s="77">
        <v>0</v>
      </c>
      <c r="H202" s="77">
        <v>0</v>
      </c>
      <c r="I202" s="77">
        <v>0</v>
      </c>
      <c r="J202" s="77">
        <v>0</v>
      </c>
      <c r="K202" s="77">
        <v>0</v>
      </c>
      <c r="L202" s="77">
        <v>0</v>
      </c>
      <c r="M202" s="77">
        <v>0</v>
      </c>
      <c r="N202" s="77">
        <v>71600</v>
      </c>
      <c r="O202" s="77">
        <v>0</v>
      </c>
      <c r="P202" s="82">
        <v>0</v>
      </c>
      <c r="Q202" s="83">
        <f t="shared" si="9"/>
        <v>77610</v>
      </c>
      <c r="S202" s="1">
        <f t="shared" si="10"/>
        <v>0</v>
      </c>
      <c r="T202" s="1">
        <f t="shared" si="10"/>
        <v>77610</v>
      </c>
      <c r="U202" s="1">
        <f t="shared" si="11"/>
        <v>77610</v>
      </c>
    </row>
    <row r="203" spans="1:21" x14ac:dyDescent="0.25">
      <c r="A203" s="24" t="s">
        <v>470</v>
      </c>
      <c r="B203" s="25" t="s">
        <v>46</v>
      </c>
      <c r="C203" s="81">
        <v>0</v>
      </c>
      <c r="D203" s="81">
        <v>0</v>
      </c>
      <c r="E203" s="77">
        <v>0</v>
      </c>
      <c r="F203" s="77">
        <v>0</v>
      </c>
      <c r="G203" s="77">
        <v>0</v>
      </c>
      <c r="H203" s="77">
        <v>0</v>
      </c>
      <c r="I203" s="77">
        <v>0</v>
      </c>
      <c r="J203" s="77">
        <v>0</v>
      </c>
      <c r="K203" s="77">
        <v>0</v>
      </c>
      <c r="L203" s="77">
        <v>0</v>
      </c>
      <c r="M203" s="77">
        <v>0</v>
      </c>
      <c r="N203" s="77">
        <v>0</v>
      </c>
      <c r="O203" s="77">
        <v>0</v>
      </c>
      <c r="P203" s="82">
        <v>0</v>
      </c>
      <c r="Q203" s="83">
        <f t="shared" si="9"/>
        <v>0</v>
      </c>
      <c r="S203" s="1">
        <f t="shared" si="10"/>
        <v>0</v>
      </c>
      <c r="T203" s="1">
        <f t="shared" si="10"/>
        <v>0</v>
      </c>
      <c r="U203" s="1">
        <f t="shared" si="11"/>
        <v>0</v>
      </c>
    </row>
    <row r="204" spans="1:21" x14ac:dyDescent="0.25">
      <c r="A204" s="24" t="s">
        <v>270</v>
      </c>
      <c r="B204" s="25" t="s">
        <v>46</v>
      </c>
      <c r="C204" s="81">
        <v>0</v>
      </c>
      <c r="D204" s="81">
        <v>0</v>
      </c>
      <c r="E204" s="77">
        <v>0</v>
      </c>
      <c r="F204" s="77">
        <v>0</v>
      </c>
      <c r="G204" s="77">
        <v>0</v>
      </c>
      <c r="H204" s="77">
        <v>0</v>
      </c>
      <c r="I204" s="77">
        <v>0</v>
      </c>
      <c r="J204" s="77">
        <v>0</v>
      </c>
      <c r="K204" s="77">
        <v>0</v>
      </c>
      <c r="L204" s="77">
        <v>0</v>
      </c>
      <c r="M204" s="77">
        <v>312996</v>
      </c>
      <c r="N204" s="77">
        <v>0</v>
      </c>
      <c r="O204" s="77">
        <v>0</v>
      </c>
      <c r="P204" s="82">
        <v>0</v>
      </c>
      <c r="Q204" s="83">
        <f t="shared" si="9"/>
        <v>312996</v>
      </c>
      <c r="S204" s="1">
        <f t="shared" si="10"/>
        <v>312996</v>
      </c>
      <c r="T204" s="1">
        <f t="shared" si="10"/>
        <v>0</v>
      </c>
      <c r="U204" s="1">
        <f t="shared" si="11"/>
        <v>312996</v>
      </c>
    </row>
    <row r="205" spans="1:21" x14ac:dyDescent="0.25">
      <c r="A205" s="24" t="s">
        <v>271</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83">
        <f t="shared" si="9"/>
        <v>0</v>
      </c>
      <c r="S205" s="1">
        <f t="shared" si="10"/>
        <v>0</v>
      </c>
      <c r="T205" s="1">
        <f t="shared" si="10"/>
        <v>0</v>
      </c>
      <c r="U205" s="1">
        <f t="shared" si="11"/>
        <v>0</v>
      </c>
    </row>
    <row r="206" spans="1:21" x14ac:dyDescent="0.25">
      <c r="A206" s="24" t="s">
        <v>272</v>
      </c>
      <c r="B206" s="25" t="s">
        <v>46</v>
      </c>
      <c r="C206" s="81">
        <v>0</v>
      </c>
      <c r="D206" s="81">
        <v>0</v>
      </c>
      <c r="E206" s="77">
        <v>0</v>
      </c>
      <c r="F206" s="77">
        <v>0</v>
      </c>
      <c r="G206" s="77">
        <v>0</v>
      </c>
      <c r="H206" s="77">
        <v>0</v>
      </c>
      <c r="I206" s="77">
        <v>0</v>
      </c>
      <c r="J206" s="77">
        <v>0</v>
      </c>
      <c r="K206" s="77">
        <v>0</v>
      </c>
      <c r="L206" s="77">
        <v>0</v>
      </c>
      <c r="M206" s="77">
        <v>0</v>
      </c>
      <c r="N206" s="77">
        <v>0</v>
      </c>
      <c r="O206" s="77">
        <v>0</v>
      </c>
      <c r="P206" s="82">
        <v>0</v>
      </c>
      <c r="Q206" s="83">
        <f t="shared" si="9"/>
        <v>0</v>
      </c>
      <c r="S206" s="1">
        <f t="shared" si="10"/>
        <v>0</v>
      </c>
      <c r="T206" s="1">
        <f t="shared" si="10"/>
        <v>0</v>
      </c>
      <c r="U206" s="1">
        <f t="shared" si="11"/>
        <v>0</v>
      </c>
    </row>
    <row r="207" spans="1:21" x14ac:dyDescent="0.25">
      <c r="A207" s="24" t="s">
        <v>505</v>
      </c>
      <c r="B207" s="25" t="s">
        <v>46</v>
      </c>
      <c r="C207" s="81">
        <v>19560</v>
      </c>
      <c r="D207" s="81">
        <v>0</v>
      </c>
      <c r="E207" s="77">
        <v>0</v>
      </c>
      <c r="F207" s="77">
        <v>0</v>
      </c>
      <c r="G207" s="77">
        <v>60562</v>
      </c>
      <c r="H207" s="77">
        <v>0</v>
      </c>
      <c r="I207" s="77">
        <v>0</v>
      </c>
      <c r="J207" s="77">
        <v>0</v>
      </c>
      <c r="K207" s="77">
        <v>0</v>
      </c>
      <c r="L207" s="77">
        <v>0</v>
      </c>
      <c r="M207" s="77">
        <v>253545</v>
      </c>
      <c r="N207" s="77">
        <v>0</v>
      </c>
      <c r="O207" s="77">
        <v>39370</v>
      </c>
      <c r="P207" s="82">
        <v>0</v>
      </c>
      <c r="Q207" s="83">
        <f t="shared" si="9"/>
        <v>373037</v>
      </c>
      <c r="S207" s="1">
        <f t="shared" si="10"/>
        <v>373037</v>
      </c>
      <c r="T207" s="1">
        <f t="shared" si="10"/>
        <v>0</v>
      </c>
      <c r="U207" s="1">
        <f t="shared" si="11"/>
        <v>373037</v>
      </c>
    </row>
    <row r="208" spans="1:21" x14ac:dyDescent="0.25">
      <c r="A208" s="24" t="s">
        <v>503</v>
      </c>
      <c r="B208" s="25" t="s">
        <v>46</v>
      </c>
      <c r="C208" s="81">
        <v>234859</v>
      </c>
      <c r="D208" s="81">
        <v>0</v>
      </c>
      <c r="E208" s="77">
        <v>0</v>
      </c>
      <c r="F208" s="77">
        <v>0</v>
      </c>
      <c r="G208" s="77">
        <v>0</v>
      </c>
      <c r="H208" s="77">
        <v>2432085</v>
      </c>
      <c r="I208" s="77">
        <v>0</v>
      </c>
      <c r="J208" s="77">
        <v>0</v>
      </c>
      <c r="K208" s="77">
        <v>0</v>
      </c>
      <c r="L208" s="77">
        <v>0</v>
      </c>
      <c r="M208" s="77">
        <v>1060813</v>
      </c>
      <c r="N208" s="77">
        <v>0</v>
      </c>
      <c r="O208" s="77">
        <v>0</v>
      </c>
      <c r="P208" s="82">
        <v>0</v>
      </c>
      <c r="Q208" s="83">
        <f t="shared" si="9"/>
        <v>3727757</v>
      </c>
      <c r="S208" s="1">
        <f t="shared" si="10"/>
        <v>1295672</v>
      </c>
      <c r="T208" s="1">
        <f t="shared" si="10"/>
        <v>2432085</v>
      </c>
      <c r="U208" s="1">
        <f t="shared" si="11"/>
        <v>3727757</v>
      </c>
    </row>
    <row r="209" spans="1:21" x14ac:dyDescent="0.25">
      <c r="A209" s="24" t="s">
        <v>273</v>
      </c>
      <c r="B209" s="25" t="s">
        <v>46</v>
      </c>
      <c r="C209" s="81">
        <v>0</v>
      </c>
      <c r="D209" s="81">
        <v>0</v>
      </c>
      <c r="E209" s="77">
        <v>0</v>
      </c>
      <c r="F209" s="77">
        <v>0</v>
      </c>
      <c r="G209" s="77">
        <v>0</v>
      </c>
      <c r="H209" s="77">
        <v>0</v>
      </c>
      <c r="I209" s="77">
        <v>0</v>
      </c>
      <c r="J209" s="77">
        <v>0</v>
      </c>
      <c r="K209" s="77">
        <v>0</v>
      </c>
      <c r="L209" s="77">
        <v>0</v>
      </c>
      <c r="M209" s="77">
        <v>0</v>
      </c>
      <c r="N209" s="77">
        <v>0</v>
      </c>
      <c r="O209" s="77">
        <v>0</v>
      </c>
      <c r="P209" s="82">
        <v>0</v>
      </c>
      <c r="Q209" s="83">
        <f t="shared" si="9"/>
        <v>0</v>
      </c>
      <c r="S209" s="1">
        <f t="shared" si="10"/>
        <v>0</v>
      </c>
      <c r="T209" s="1">
        <f t="shared" si="10"/>
        <v>0</v>
      </c>
      <c r="U209" s="1">
        <f t="shared" si="11"/>
        <v>0</v>
      </c>
    </row>
    <row r="210" spans="1:21" x14ac:dyDescent="0.25">
      <c r="A210" s="24" t="s">
        <v>274</v>
      </c>
      <c r="B210" s="25" t="s">
        <v>46</v>
      </c>
      <c r="C210" s="81">
        <v>0</v>
      </c>
      <c r="D210" s="81">
        <v>15156</v>
      </c>
      <c r="E210" s="77">
        <v>0</v>
      </c>
      <c r="F210" s="77">
        <v>314852</v>
      </c>
      <c r="G210" s="77">
        <v>0</v>
      </c>
      <c r="H210" s="77">
        <v>0</v>
      </c>
      <c r="I210" s="77">
        <v>0</v>
      </c>
      <c r="J210" s="77">
        <v>0</v>
      </c>
      <c r="K210" s="77">
        <v>0</v>
      </c>
      <c r="L210" s="77">
        <v>0</v>
      </c>
      <c r="M210" s="77">
        <v>0</v>
      </c>
      <c r="N210" s="77">
        <v>36017</v>
      </c>
      <c r="O210" s="77">
        <v>0</v>
      </c>
      <c r="P210" s="82">
        <v>0</v>
      </c>
      <c r="Q210" s="83">
        <f t="shared" si="9"/>
        <v>366025</v>
      </c>
      <c r="S210" s="1">
        <f t="shared" si="10"/>
        <v>0</v>
      </c>
      <c r="T210" s="1">
        <f t="shared" si="10"/>
        <v>366025</v>
      </c>
      <c r="U210" s="1">
        <f t="shared" si="11"/>
        <v>366025</v>
      </c>
    </row>
    <row r="211" spans="1:21" x14ac:dyDescent="0.25">
      <c r="A211" s="24" t="s">
        <v>275</v>
      </c>
      <c r="B211" s="25" t="s">
        <v>46</v>
      </c>
      <c r="C211" s="81">
        <v>0</v>
      </c>
      <c r="D211" s="81">
        <v>0</v>
      </c>
      <c r="E211" s="77">
        <v>0</v>
      </c>
      <c r="F211" s="77">
        <v>0</v>
      </c>
      <c r="G211" s="77">
        <v>0</v>
      </c>
      <c r="H211" s="77">
        <v>0</v>
      </c>
      <c r="I211" s="77">
        <v>0</v>
      </c>
      <c r="J211" s="77">
        <v>0</v>
      </c>
      <c r="K211" s="77">
        <v>0</v>
      </c>
      <c r="L211" s="77">
        <v>0</v>
      </c>
      <c r="M211" s="77">
        <v>0</v>
      </c>
      <c r="N211" s="77">
        <v>0</v>
      </c>
      <c r="O211" s="77">
        <v>0</v>
      </c>
      <c r="P211" s="82">
        <v>0</v>
      </c>
      <c r="Q211" s="83">
        <f t="shared" si="9"/>
        <v>0</v>
      </c>
      <c r="S211" s="1">
        <f t="shared" si="10"/>
        <v>0</v>
      </c>
      <c r="T211" s="1">
        <f t="shared" si="10"/>
        <v>0</v>
      </c>
      <c r="U211" s="1">
        <f t="shared" si="11"/>
        <v>0</v>
      </c>
    </row>
    <row r="212" spans="1:21" x14ac:dyDescent="0.25">
      <c r="A212" s="24" t="s">
        <v>276</v>
      </c>
      <c r="B212" s="25" t="s">
        <v>46</v>
      </c>
      <c r="C212" s="81">
        <v>163038</v>
      </c>
      <c r="D212" s="81">
        <v>0</v>
      </c>
      <c r="E212" s="77">
        <v>0</v>
      </c>
      <c r="F212" s="77">
        <v>0</v>
      </c>
      <c r="G212" s="77">
        <v>0</v>
      </c>
      <c r="H212" s="77">
        <v>0</v>
      </c>
      <c r="I212" s="77">
        <v>0</v>
      </c>
      <c r="J212" s="77">
        <v>0</v>
      </c>
      <c r="K212" s="77">
        <v>0</v>
      </c>
      <c r="L212" s="77">
        <v>0</v>
      </c>
      <c r="M212" s="77">
        <v>924030</v>
      </c>
      <c r="N212" s="77">
        <v>0</v>
      </c>
      <c r="O212" s="77">
        <v>0</v>
      </c>
      <c r="P212" s="82">
        <v>0</v>
      </c>
      <c r="Q212" s="83">
        <f t="shared" si="9"/>
        <v>1087068</v>
      </c>
      <c r="S212" s="1">
        <f t="shared" si="10"/>
        <v>1087068</v>
      </c>
      <c r="T212" s="1">
        <f t="shared" si="10"/>
        <v>0</v>
      </c>
      <c r="U212" s="1">
        <f t="shared" si="11"/>
        <v>1087068</v>
      </c>
    </row>
    <row r="213" spans="1:21" x14ac:dyDescent="0.25">
      <c r="A213" s="24" t="s">
        <v>277</v>
      </c>
      <c r="B213" s="25" t="s">
        <v>46</v>
      </c>
      <c r="C213" s="81">
        <v>0</v>
      </c>
      <c r="D213" s="81">
        <v>0</v>
      </c>
      <c r="E213" s="77">
        <v>0</v>
      </c>
      <c r="F213" s="77">
        <v>0</v>
      </c>
      <c r="G213" s="77">
        <v>0</v>
      </c>
      <c r="H213" s="77">
        <v>0</v>
      </c>
      <c r="I213" s="77">
        <v>0</v>
      </c>
      <c r="J213" s="77">
        <v>0</v>
      </c>
      <c r="K213" s="77">
        <v>0</v>
      </c>
      <c r="L213" s="77">
        <v>0</v>
      </c>
      <c r="M213" s="77">
        <v>0</v>
      </c>
      <c r="N213" s="77">
        <v>0</v>
      </c>
      <c r="O213" s="77">
        <v>0</v>
      </c>
      <c r="P213" s="82">
        <v>0</v>
      </c>
      <c r="Q213" s="83">
        <f t="shared" si="9"/>
        <v>0</v>
      </c>
      <c r="S213" s="1">
        <f t="shared" si="10"/>
        <v>0</v>
      </c>
      <c r="T213" s="1">
        <f t="shared" si="10"/>
        <v>0</v>
      </c>
      <c r="U213" s="1">
        <f t="shared" si="11"/>
        <v>0</v>
      </c>
    </row>
    <row r="214" spans="1:21" x14ac:dyDescent="0.25">
      <c r="A214" s="24" t="s">
        <v>278</v>
      </c>
      <c r="B214" s="25" t="s">
        <v>46</v>
      </c>
      <c r="C214" s="81">
        <v>284290</v>
      </c>
      <c r="D214" s="81">
        <v>9905</v>
      </c>
      <c r="E214" s="77">
        <v>0</v>
      </c>
      <c r="F214" s="77">
        <v>0</v>
      </c>
      <c r="G214" s="77">
        <v>60485</v>
      </c>
      <c r="H214" s="77">
        <v>2607</v>
      </c>
      <c r="I214" s="77">
        <v>0</v>
      </c>
      <c r="J214" s="77">
        <v>0</v>
      </c>
      <c r="K214" s="77">
        <v>0</v>
      </c>
      <c r="L214" s="77">
        <v>0</v>
      </c>
      <c r="M214" s="77">
        <v>1235690</v>
      </c>
      <c r="N214" s="77">
        <v>0</v>
      </c>
      <c r="O214" s="77">
        <v>0</v>
      </c>
      <c r="P214" s="82">
        <v>0</v>
      </c>
      <c r="Q214" s="83">
        <f t="shared" si="9"/>
        <v>1592977</v>
      </c>
      <c r="S214" s="1">
        <f t="shared" si="10"/>
        <v>1580465</v>
      </c>
      <c r="T214" s="1">
        <f t="shared" si="10"/>
        <v>12512</v>
      </c>
      <c r="U214" s="1">
        <f t="shared" si="11"/>
        <v>1592977</v>
      </c>
    </row>
    <row r="215" spans="1:21" x14ac:dyDescent="0.25">
      <c r="A215" s="24" t="s">
        <v>279</v>
      </c>
      <c r="B215" s="25" t="s">
        <v>46</v>
      </c>
      <c r="C215" s="81">
        <v>0</v>
      </c>
      <c r="D215" s="81">
        <v>0</v>
      </c>
      <c r="E215" s="77">
        <v>0</v>
      </c>
      <c r="F215" s="77">
        <v>0</v>
      </c>
      <c r="G215" s="77">
        <v>0</v>
      </c>
      <c r="H215" s="77">
        <v>0</v>
      </c>
      <c r="I215" s="77">
        <v>0</v>
      </c>
      <c r="J215" s="77">
        <v>0</v>
      </c>
      <c r="K215" s="77">
        <v>0</v>
      </c>
      <c r="L215" s="77">
        <v>0</v>
      </c>
      <c r="M215" s="77">
        <v>0</v>
      </c>
      <c r="N215" s="77">
        <v>0</v>
      </c>
      <c r="O215" s="77">
        <v>0</v>
      </c>
      <c r="P215" s="82">
        <v>0</v>
      </c>
      <c r="Q215" s="83">
        <f t="shared" si="9"/>
        <v>0</v>
      </c>
      <c r="S215" s="1">
        <f t="shared" si="10"/>
        <v>0</v>
      </c>
      <c r="T215" s="1">
        <f t="shared" si="10"/>
        <v>0</v>
      </c>
      <c r="U215" s="1">
        <f t="shared" si="11"/>
        <v>0</v>
      </c>
    </row>
    <row r="216" spans="1:21" x14ac:dyDescent="0.25">
      <c r="A216" s="24" t="s">
        <v>280</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5">
      <c r="A217" s="24" t="s">
        <v>281</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5">
      <c r="A218" s="24" t="s">
        <v>471</v>
      </c>
      <c r="B218" s="25" t="s">
        <v>46</v>
      </c>
      <c r="C218" s="81">
        <v>0</v>
      </c>
      <c r="D218" s="81">
        <v>0</v>
      </c>
      <c r="E218" s="77">
        <v>0</v>
      </c>
      <c r="F218" s="77">
        <v>0</v>
      </c>
      <c r="G218" s="77">
        <v>0</v>
      </c>
      <c r="H218" s="77">
        <v>0</v>
      </c>
      <c r="I218" s="77">
        <v>0</v>
      </c>
      <c r="J218" s="77">
        <v>0</v>
      </c>
      <c r="K218" s="77">
        <v>0</v>
      </c>
      <c r="L218" s="77">
        <v>0</v>
      </c>
      <c r="M218" s="77">
        <v>0</v>
      </c>
      <c r="N218" s="77">
        <v>0</v>
      </c>
      <c r="O218" s="77">
        <v>0</v>
      </c>
      <c r="P218" s="82">
        <v>21561620</v>
      </c>
      <c r="Q218" s="83">
        <f t="shared" si="9"/>
        <v>21561620</v>
      </c>
      <c r="S218" s="1">
        <f t="shared" si="10"/>
        <v>0</v>
      </c>
      <c r="T218" s="1">
        <f t="shared" si="10"/>
        <v>21561620</v>
      </c>
      <c r="U218" s="1">
        <f t="shared" si="11"/>
        <v>21561620</v>
      </c>
    </row>
    <row r="219" spans="1:21" x14ac:dyDescent="0.25">
      <c r="A219" s="24" t="s">
        <v>282</v>
      </c>
      <c r="B219" s="25" t="s">
        <v>46</v>
      </c>
      <c r="C219" s="81">
        <v>0</v>
      </c>
      <c r="D219" s="81">
        <v>0</v>
      </c>
      <c r="E219" s="77">
        <v>966927</v>
      </c>
      <c r="F219" s="77">
        <v>178950</v>
      </c>
      <c r="G219" s="77">
        <v>0</v>
      </c>
      <c r="H219" s="77">
        <v>4439358</v>
      </c>
      <c r="I219" s="77">
        <v>0</v>
      </c>
      <c r="J219" s="77">
        <v>0</v>
      </c>
      <c r="K219" s="77">
        <v>0</v>
      </c>
      <c r="L219" s="77">
        <v>0</v>
      </c>
      <c r="M219" s="77">
        <v>0</v>
      </c>
      <c r="N219" s="77">
        <v>0</v>
      </c>
      <c r="O219" s="77">
        <v>0</v>
      </c>
      <c r="P219" s="82">
        <v>0</v>
      </c>
      <c r="Q219" s="83">
        <f t="shared" si="9"/>
        <v>5585235</v>
      </c>
      <c r="S219" s="1">
        <f t="shared" si="10"/>
        <v>966927</v>
      </c>
      <c r="T219" s="1">
        <f t="shared" si="10"/>
        <v>4618308</v>
      </c>
      <c r="U219" s="1">
        <f t="shared" si="11"/>
        <v>5585235</v>
      </c>
    </row>
    <row r="220" spans="1:21" x14ac:dyDescent="0.25">
      <c r="A220" s="24" t="s">
        <v>504</v>
      </c>
      <c r="B220" s="25" t="s">
        <v>46</v>
      </c>
      <c r="C220" s="81">
        <v>7392</v>
      </c>
      <c r="D220" s="81">
        <v>26868</v>
      </c>
      <c r="E220" s="77">
        <v>0</v>
      </c>
      <c r="F220" s="77">
        <v>0</v>
      </c>
      <c r="G220" s="77">
        <v>0</v>
      </c>
      <c r="H220" s="77">
        <v>0</v>
      </c>
      <c r="I220" s="77">
        <v>0</v>
      </c>
      <c r="J220" s="77">
        <v>0</v>
      </c>
      <c r="K220" s="77">
        <v>0</v>
      </c>
      <c r="L220" s="77">
        <v>0</v>
      </c>
      <c r="M220" s="77">
        <v>24121</v>
      </c>
      <c r="N220" s="77">
        <v>24291</v>
      </c>
      <c r="O220" s="77">
        <v>4798</v>
      </c>
      <c r="P220" s="82">
        <v>0</v>
      </c>
      <c r="Q220" s="83">
        <f t="shared" si="9"/>
        <v>87470</v>
      </c>
      <c r="S220" s="1">
        <f t="shared" si="10"/>
        <v>36311</v>
      </c>
      <c r="T220" s="1">
        <f t="shared" si="10"/>
        <v>51159</v>
      </c>
      <c r="U220" s="1">
        <f t="shared" si="11"/>
        <v>87470</v>
      </c>
    </row>
    <row r="221" spans="1:21" x14ac:dyDescent="0.25">
      <c r="A221" s="24" t="s">
        <v>283</v>
      </c>
      <c r="B221" s="25" t="s">
        <v>46</v>
      </c>
      <c r="C221" s="81">
        <v>0</v>
      </c>
      <c r="D221" s="81">
        <v>0</v>
      </c>
      <c r="E221" s="77">
        <v>0</v>
      </c>
      <c r="F221" s="77">
        <v>30037</v>
      </c>
      <c r="G221" s="77">
        <v>0</v>
      </c>
      <c r="H221" s="77">
        <v>0</v>
      </c>
      <c r="I221" s="77">
        <v>0</v>
      </c>
      <c r="J221" s="77">
        <v>0</v>
      </c>
      <c r="K221" s="77">
        <v>0</v>
      </c>
      <c r="L221" s="77">
        <v>0</v>
      </c>
      <c r="M221" s="77">
        <v>0</v>
      </c>
      <c r="N221" s="77">
        <v>0</v>
      </c>
      <c r="O221" s="77">
        <v>0</v>
      </c>
      <c r="P221" s="82">
        <v>0</v>
      </c>
      <c r="Q221" s="83">
        <f t="shared" si="9"/>
        <v>30037</v>
      </c>
      <c r="S221" s="1">
        <f t="shared" si="10"/>
        <v>0</v>
      </c>
      <c r="T221" s="1">
        <f t="shared" si="10"/>
        <v>30037</v>
      </c>
      <c r="U221" s="1">
        <f t="shared" si="11"/>
        <v>30037</v>
      </c>
    </row>
    <row r="222" spans="1:21" x14ac:dyDescent="0.25">
      <c r="A222" s="24" t="s">
        <v>284</v>
      </c>
      <c r="B222" s="25" t="s">
        <v>46</v>
      </c>
      <c r="C222" s="81">
        <v>0</v>
      </c>
      <c r="D222" s="81">
        <v>0</v>
      </c>
      <c r="E222" s="77">
        <v>0</v>
      </c>
      <c r="F222" s="77">
        <v>0</v>
      </c>
      <c r="G222" s="77">
        <v>0</v>
      </c>
      <c r="H222" s="77">
        <v>0</v>
      </c>
      <c r="I222" s="77">
        <v>0</v>
      </c>
      <c r="J222" s="77">
        <v>0</v>
      </c>
      <c r="K222" s="77">
        <v>0</v>
      </c>
      <c r="L222" s="77">
        <v>0</v>
      </c>
      <c r="M222" s="77">
        <v>0</v>
      </c>
      <c r="N222" s="77">
        <v>0</v>
      </c>
      <c r="O222" s="77">
        <v>0</v>
      </c>
      <c r="P222" s="82">
        <v>0</v>
      </c>
      <c r="Q222" s="83">
        <f t="shared" si="9"/>
        <v>0</v>
      </c>
      <c r="S222" s="1">
        <f t="shared" si="10"/>
        <v>0</v>
      </c>
      <c r="T222" s="1">
        <f t="shared" si="10"/>
        <v>0</v>
      </c>
      <c r="U222" s="1">
        <f t="shared" si="11"/>
        <v>0</v>
      </c>
    </row>
    <row r="223" spans="1:21" x14ac:dyDescent="0.25">
      <c r="A223" s="24" t="s">
        <v>285</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5">
      <c r="A224" s="24" t="s">
        <v>286</v>
      </c>
      <c r="B224" s="25" t="s">
        <v>46</v>
      </c>
      <c r="C224" s="81">
        <v>148754</v>
      </c>
      <c r="D224" s="81">
        <v>0</v>
      </c>
      <c r="E224" s="77">
        <v>381327</v>
      </c>
      <c r="F224" s="77">
        <v>0</v>
      </c>
      <c r="G224" s="77">
        <v>0</v>
      </c>
      <c r="H224" s="77">
        <v>0</v>
      </c>
      <c r="I224" s="77">
        <v>0</v>
      </c>
      <c r="J224" s="77">
        <v>0</v>
      </c>
      <c r="K224" s="77">
        <v>0</v>
      </c>
      <c r="L224" s="77">
        <v>0</v>
      </c>
      <c r="M224" s="77">
        <v>539220</v>
      </c>
      <c r="N224" s="77">
        <v>0</v>
      </c>
      <c r="O224" s="77">
        <v>0</v>
      </c>
      <c r="P224" s="82">
        <v>0</v>
      </c>
      <c r="Q224" s="83">
        <f t="shared" si="9"/>
        <v>1069301</v>
      </c>
      <c r="S224" s="1">
        <f t="shared" si="10"/>
        <v>1069301</v>
      </c>
      <c r="T224" s="1">
        <f t="shared" si="10"/>
        <v>0</v>
      </c>
      <c r="U224" s="1">
        <f t="shared" si="11"/>
        <v>1069301</v>
      </c>
    </row>
    <row r="225" spans="1:21" x14ac:dyDescent="0.25">
      <c r="A225" s="24" t="s">
        <v>287</v>
      </c>
      <c r="B225" s="25" t="s">
        <v>46</v>
      </c>
      <c r="C225" s="81">
        <v>1000</v>
      </c>
      <c r="D225" s="81">
        <v>6599</v>
      </c>
      <c r="E225" s="77">
        <v>0</v>
      </c>
      <c r="F225" s="77">
        <v>0</v>
      </c>
      <c r="G225" s="77">
        <v>443</v>
      </c>
      <c r="H225" s="77">
        <v>512</v>
      </c>
      <c r="I225" s="77">
        <v>0</v>
      </c>
      <c r="J225" s="77">
        <v>0</v>
      </c>
      <c r="K225" s="77">
        <v>0</v>
      </c>
      <c r="L225" s="77">
        <v>0</v>
      </c>
      <c r="M225" s="77">
        <v>14437</v>
      </c>
      <c r="N225" s="77">
        <v>0</v>
      </c>
      <c r="O225" s="77">
        <v>2023</v>
      </c>
      <c r="P225" s="82">
        <v>2456</v>
      </c>
      <c r="Q225" s="83">
        <f t="shared" si="9"/>
        <v>27470</v>
      </c>
      <c r="S225" s="1">
        <f t="shared" si="10"/>
        <v>17903</v>
      </c>
      <c r="T225" s="1">
        <f t="shared" si="10"/>
        <v>9567</v>
      </c>
      <c r="U225" s="1">
        <f t="shared" si="11"/>
        <v>27470</v>
      </c>
    </row>
    <row r="226" spans="1:21" x14ac:dyDescent="0.25">
      <c r="A226" s="24" t="s">
        <v>288</v>
      </c>
      <c r="B226" s="25" t="s">
        <v>46</v>
      </c>
      <c r="C226" s="81">
        <v>0</v>
      </c>
      <c r="D226" s="81">
        <v>0</v>
      </c>
      <c r="E226" s="77">
        <v>1942601</v>
      </c>
      <c r="F226" s="77">
        <v>0</v>
      </c>
      <c r="G226" s="77">
        <v>0</v>
      </c>
      <c r="H226" s="77">
        <v>0</v>
      </c>
      <c r="I226" s="77">
        <v>0</v>
      </c>
      <c r="J226" s="77">
        <v>0</v>
      </c>
      <c r="K226" s="77">
        <v>0</v>
      </c>
      <c r="L226" s="77">
        <v>0</v>
      </c>
      <c r="M226" s="77">
        <v>0</v>
      </c>
      <c r="N226" s="77">
        <v>0</v>
      </c>
      <c r="O226" s="77">
        <v>0</v>
      </c>
      <c r="P226" s="82">
        <v>0</v>
      </c>
      <c r="Q226" s="83">
        <f t="shared" si="9"/>
        <v>1942601</v>
      </c>
      <c r="S226" s="1">
        <f t="shared" si="10"/>
        <v>1942601</v>
      </c>
      <c r="T226" s="1">
        <f t="shared" si="10"/>
        <v>0</v>
      </c>
      <c r="U226" s="1">
        <f t="shared" si="11"/>
        <v>1942601</v>
      </c>
    </row>
    <row r="227" spans="1:21" x14ac:dyDescent="0.25">
      <c r="A227" s="24" t="s">
        <v>289</v>
      </c>
      <c r="B227" s="25" t="s">
        <v>46</v>
      </c>
      <c r="C227" s="81">
        <v>0</v>
      </c>
      <c r="D227" s="81">
        <v>0</v>
      </c>
      <c r="E227" s="77">
        <v>0</v>
      </c>
      <c r="F227" s="77">
        <v>0</v>
      </c>
      <c r="G227" s="77">
        <v>0</v>
      </c>
      <c r="H227" s="77">
        <v>0</v>
      </c>
      <c r="I227" s="77">
        <v>0</v>
      </c>
      <c r="J227" s="77">
        <v>0</v>
      </c>
      <c r="K227" s="77">
        <v>0</v>
      </c>
      <c r="L227" s="77">
        <v>0</v>
      </c>
      <c r="M227" s="77">
        <v>0</v>
      </c>
      <c r="N227" s="77">
        <v>0</v>
      </c>
      <c r="O227" s="77">
        <v>0</v>
      </c>
      <c r="P227" s="82">
        <v>0</v>
      </c>
      <c r="Q227" s="83">
        <f t="shared" si="9"/>
        <v>0</v>
      </c>
      <c r="S227" s="1">
        <f t="shared" si="10"/>
        <v>0</v>
      </c>
      <c r="T227" s="1">
        <f t="shared" si="10"/>
        <v>0</v>
      </c>
      <c r="U227" s="1">
        <f t="shared" si="11"/>
        <v>0</v>
      </c>
    </row>
    <row r="228" spans="1:21" x14ac:dyDescent="0.25">
      <c r="A228" s="24" t="s">
        <v>472</v>
      </c>
      <c r="B228" s="25" t="s">
        <v>46</v>
      </c>
      <c r="C228" s="81">
        <v>520</v>
      </c>
      <c r="D228" s="81">
        <v>0</v>
      </c>
      <c r="E228" s="77">
        <v>0</v>
      </c>
      <c r="F228" s="77">
        <v>0</v>
      </c>
      <c r="G228" s="77">
        <v>0</v>
      </c>
      <c r="H228" s="77">
        <v>0</v>
      </c>
      <c r="I228" s="77">
        <v>0</v>
      </c>
      <c r="J228" s="77">
        <v>0</v>
      </c>
      <c r="K228" s="77">
        <v>0</v>
      </c>
      <c r="L228" s="77">
        <v>0</v>
      </c>
      <c r="M228" s="77">
        <v>2526</v>
      </c>
      <c r="N228" s="77">
        <v>0</v>
      </c>
      <c r="O228" s="77">
        <v>0</v>
      </c>
      <c r="P228" s="82">
        <v>0</v>
      </c>
      <c r="Q228" s="83">
        <f t="shared" si="9"/>
        <v>3046</v>
      </c>
      <c r="S228" s="1">
        <f t="shared" si="10"/>
        <v>3046</v>
      </c>
      <c r="T228" s="1">
        <f t="shared" si="10"/>
        <v>0</v>
      </c>
      <c r="U228" s="1">
        <f t="shared" si="11"/>
        <v>3046</v>
      </c>
    </row>
    <row r="229" spans="1:21" x14ac:dyDescent="0.25">
      <c r="A229" s="24" t="s">
        <v>290</v>
      </c>
      <c r="B229" s="25" t="s">
        <v>46</v>
      </c>
      <c r="C229" s="81">
        <v>1304</v>
      </c>
      <c r="D229" s="81">
        <v>0</v>
      </c>
      <c r="E229" s="77">
        <v>47381</v>
      </c>
      <c r="F229" s="77">
        <v>0</v>
      </c>
      <c r="G229" s="77">
        <v>0</v>
      </c>
      <c r="H229" s="77">
        <v>0</v>
      </c>
      <c r="I229" s="77">
        <v>0</v>
      </c>
      <c r="J229" s="77">
        <v>0</v>
      </c>
      <c r="K229" s="77">
        <v>25217</v>
      </c>
      <c r="L229" s="77">
        <v>0</v>
      </c>
      <c r="M229" s="77">
        <v>17501</v>
      </c>
      <c r="N229" s="77">
        <v>0</v>
      </c>
      <c r="O229" s="77">
        <v>116315</v>
      </c>
      <c r="P229" s="82">
        <v>0</v>
      </c>
      <c r="Q229" s="83">
        <f t="shared" si="9"/>
        <v>207718</v>
      </c>
      <c r="S229" s="1">
        <f t="shared" si="10"/>
        <v>207718</v>
      </c>
      <c r="T229" s="1">
        <f t="shared" si="10"/>
        <v>0</v>
      </c>
      <c r="U229" s="1">
        <f t="shared" si="11"/>
        <v>207718</v>
      </c>
    </row>
    <row r="230" spans="1:21" x14ac:dyDescent="0.25">
      <c r="A230" s="24" t="s">
        <v>291</v>
      </c>
      <c r="B230" s="25" t="s">
        <v>46</v>
      </c>
      <c r="C230" s="81">
        <v>0</v>
      </c>
      <c r="D230" s="81">
        <v>0</v>
      </c>
      <c r="E230" s="77">
        <v>0</v>
      </c>
      <c r="F230" s="77">
        <v>0</v>
      </c>
      <c r="G230" s="77">
        <v>0</v>
      </c>
      <c r="H230" s="77">
        <v>0</v>
      </c>
      <c r="I230" s="77">
        <v>0</v>
      </c>
      <c r="J230" s="77">
        <v>0</v>
      </c>
      <c r="K230" s="77">
        <v>0</v>
      </c>
      <c r="L230" s="77">
        <v>0</v>
      </c>
      <c r="M230" s="77">
        <v>0</v>
      </c>
      <c r="N230" s="77">
        <v>0</v>
      </c>
      <c r="O230" s="77">
        <v>0</v>
      </c>
      <c r="P230" s="82">
        <v>0</v>
      </c>
      <c r="Q230" s="83">
        <f t="shared" si="9"/>
        <v>0</v>
      </c>
      <c r="S230" s="1">
        <f t="shared" si="10"/>
        <v>0</v>
      </c>
      <c r="T230" s="1">
        <f t="shared" si="10"/>
        <v>0</v>
      </c>
      <c r="U230" s="1">
        <f t="shared" si="11"/>
        <v>0</v>
      </c>
    </row>
    <row r="231" spans="1:21" x14ac:dyDescent="0.25">
      <c r="A231" s="24" t="s">
        <v>292</v>
      </c>
      <c r="B231" s="25" t="s">
        <v>46</v>
      </c>
      <c r="C231" s="81">
        <v>0</v>
      </c>
      <c r="D231" s="81">
        <v>66639</v>
      </c>
      <c r="E231" s="77">
        <v>0</v>
      </c>
      <c r="F231" s="77">
        <v>0</v>
      </c>
      <c r="G231" s="77">
        <v>0</v>
      </c>
      <c r="H231" s="77">
        <v>0</v>
      </c>
      <c r="I231" s="77">
        <v>0</v>
      </c>
      <c r="J231" s="77">
        <v>0</v>
      </c>
      <c r="K231" s="77">
        <v>0</v>
      </c>
      <c r="L231" s="77">
        <v>0</v>
      </c>
      <c r="M231" s="77">
        <v>0</v>
      </c>
      <c r="N231" s="77">
        <v>137323</v>
      </c>
      <c r="O231" s="77">
        <v>0</v>
      </c>
      <c r="P231" s="82">
        <v>97067</v>
      </c>
      <c r="Q231" s="83">
        <f t="shared" si="9"/>
        <v>301029</v>
      </c>
      <c r="S231" s="1">
        <f t="shared" si="10"/>
        <v>0</v>
      </c>
      <c r="T231" s="1">
        <f t="shared" si="10"/>
        <v>301029</v>
      </c>
      <c r="U231" s="1">
        <f t="shared" si="11"/>
        <v>301029</v>
      </c>
    </row>
    <row r="232" spans="1:21" x14ac:dyDescent="0.25">
      <c r="A232" s="24" t="s">
        <v>293</v>
      </c>
      <c r="B232" s="25" t="s">
        <v>46</v>
      </c>
      <c r="C232" s="81">
        <v>0</v>
      </c>
      <c r="D232" s="81">
        <v>0</v>
      </c>
      <c r="E232" s="77">
        <v>0</v>
      </c>
      <c r="F232" s="77">
        <v>0</v>
      </c>
      <c r="G232" s="77">
        <v>0</v>
      </c>
      <c r="H232" s="77">
        <v>0</v>
      </c>
      <c r="I232" s="77">
        <v>0</v>
      </c>
      <c r="J232" s="77">
        <v>0</v>
      </c>
      <c r="K232" s="77">
        <v>0</v>
      </c>
      <c r="L232" s="77">
        <v>0</v>
      </c>
      <c r="M232" s="77">
        <v>0</v>
      </c>
      <c r="N232" s="77">
        <v>0</v>
      </c>
      <c r="O232" s="77">
        <v>0</v>
      </c>
      <c r="P232" s="82">
        <v>0</v>
      </c>
      <c r="Q232" s="83">
        <f t="shared" si="9"/>
        <v>0</v>
      </c>
      <c r="S232" s="1">
        <f t="shared" si="10"/>
        <v>0</v>
      </c>
      <c r="T232" s="1">
        <f t="shared" si="10"/>
        <v>0</v>
      </c>
      <c r="U232" s="1">
        <f t="shared" si="11"/>
        <v>0</v>
      </c>
    </row>
    <row r="233" spans="1:21" x14ac:dyDescent="0.25">
      <c r="A233" s="24" t="s">
        <v>294</v>
      </c>
      <c r="B233" s="25" t="s">
        <v>46</v>
      </c>
      <c r="C233" s="81">
        <v>0</v>
      </c>
      <c r="D233" s="81">
        <v>57954</v>
      </c>
      <c r="E233" s="77">
        <v>0</v>
      </c>
      <c r="F233" s="77">
        <v>0</v>
      </c>
      <c r="G233" s="77">
        <v>0</v>
      </c>
      <c r="H233" s="77">
        <v>203439</v>
      </c>
      <c r="I233" s="77">
        <v>0</v>
      </c>
      <c r="J233" s="77">
        <v>0</v>
      </c>
      <c r="K233" s="77">
        <v>0</v>
      </c>
      <c r="L233" s="77">
        <v>0</v>
      </c>
      <c r="M233" s="77">
        <v>0</v>
      </c>
      <c r="N233" s="77">
        <v>513970</v>
      </c>
      <c r="O233" s="77">
        <v>49239</v>
      </c>
      <c r="P233" s="82">
        <v>0</v>
      </c>
      <c r="Q233" s="83">
        <f t="shared" si="9"/>
        <v>824602</v>
      </c>
      <c r="S233" s="1">
        <f t="shared" si="10"/>
        <v>49239</v>
      </c>
      <c r="T233" s="1">
        <f t="shared" si="10"/>
        <v>775363</v>
      </c>
      <c r="U233" s="1">
        <f t="shared" si="11"/>
        <v>824602</v>
      </c>
    </row>
    <row r="234" spans="1:21" x14ac:dyDescent="0.25">
      <c r="A234" s="24" t="s">
        <v>295</v>
      </c>
      <c r="B234" s="25" t="s">
        <v>46</v>
      </c>
      <c r="C234" s="81">
        <v>0</v>
      </c>
      <c r="D234" s="81">
        <v>0</v>
      </c>
      <c r="E234" s="77">
        <v>0</v>
      </c>
      <c r="F234" s="77">
        <v>0</v>
      </c>
      <c r="G234" s="77">
        <v>0</v>
      </c>
      <c r="H234" s="77">
        <v>0</v>
      </c>
      <c r="I234" s="77">
        <v>0</v>
      </c>
      <c r="J234" s="77">
        <v>0</v>
      </c>
      <c r="K234" s="77">
        <v>0</v>
      </c>
      <c r="L234" s="77">
        <v>0</v>
      </c>
      <c r="M234" s="77">
        <v>0</v>
      </c>
      <c r="N234" s="77">
        <v>0</v>
      </c>
      <c r="O234" s="77">
        <v>0</v>
      </c>
      <c r="P234" s="82">
        <v>0</v>
      </c>
      <c r="Q234" s="83">
        <f t="shared" si="9"/>
        <v>0</v>
      </c>
      <c r="S234" s="1">
        <f t="shared" si="10"/>
        <v>0</v>
      </c>
      <c r="T234" s="1">
        <f t="shared" si="10"/>
        <v>0</v>
      </c>
      <c r="U234" s="1">
        <f t="shared" si="11"/>
        <v>0</v>
      </c>
    </row>
    <row r="235" spans="1:21" x14ac:dyDescent="0.25">
      <c r="A235" s="24" t="s">
        <v>296</v>
      </c>
      <c r="B235" s="25" t="s">
        <v>46</v>
      </c>
      <c r="C235" s="81">
        <v>88873</v>
      </c>
      <c r="D235" s="81">
        <v>0</v>
      </c>
      <c r="E235" s="77">
        <v>0</v>
      </c>
      <c r="F235" s="77">
        <v>0</v>
      </c>
      <c r="G235" s="77">
        <v>0</v>
      </c>
      <c r="H235" s="77">
        <v>0</v>
      </c>
      <c r="I235" s="77">
        <v>0</v>
      </c>
      <c r="J235" s="77">
        <v>0</v>
      </c>
      <c r="K235" s="77">
        <v>0</v>
      </c>
      <c r="L235" s="77">
        <v>0</v>
      </c>
      <c r="M235" s="77">
        <v>422100</v>
      </c>
      <c r="N235" s="77">
        <v>0</v>
      </c>
      <c r="O235" s="77">
        <v>247274</v>
      </c>
      <c r="P235" s="82">
        <v>0</v>
      </c>
      <c r="Q235" s="83">
        <f t="shared" si="9"/>
        <v>758247</v>
      </c>
      <c r="S235" s="1">
        <f t="shared" si="10"/>
        <v>758247</v>
      </c>
      <c r="T235" s="1">
        <f t="shared" si="10"/>
        <v>0</v>
      </c>
      <c r="U235" s="1">
        <f t="shared" si="11"/>
        <v>758247</v>
      </c>
    </row>
    <row r="236" spans="1:21" x14ac:dyDescent="0.25">
      <c r="A236" s="24" t="s">
        <v>297</v>
      </c>
      <c r="B236" s="25" t="s">
        <v>47</v>
      </c>
      <c r="C236" s="81">
        <v>0</v>
      </c>
      <c r="D236" s="81">
        <v>21863</v>
      </c>
      <c r="E236" s="77">
        <v>0</v>
      </c>
      <c r="F236" s="77">
        <v>0</v>
      </c>
      <c r="G236" s="77">
        <v>0</v>
      </c>
      <c r="H236" s="77">
        <v>31237</v>
      </c>
      <c r="I236" s="77">
        <v>0</v>
      </c>
      <c r="J236" s="77">
        <v>82571</v>
      </c>
      <c r="K236" s="77">
        <v>0</v>
      </c>
      <c r="L236" s="77">
        <v>0</v>
      </c>
      <c r="M236" s="77">
        <v>0</v>
      </c>
      <c r="N236" s="77">
        <v>104744</v>
      </c>
      <c r="O236" s="77">
        <v>0</v>
      </c>
      <c r="P236" s="82">
        <v>0</v>
      </c>
      <c r="Q236" s="83">
        <f t="shared" si="9"/>
        <v>240415</v>
      </c>
      <c r="S236" s="1">
        <f t="shared" si="10"/>
        <v>0</v>
      </c>
      <c r="T236" s="1">
        <f t="shared" si="10"/>
        <v>240415</v>
      </c>
      <c r="U236" s="1">
        <f t="shared" si="11"/>
        <v>240415</v>
      </c>
    </row>
    <row r="237" spans="1:21" x14ac:dyDescent="0.25">
      <c r="A237" s="24" t="s">
        <v>298</v>
      </c>
      <c r="B237" s="25" t="s">
        <v>47</v>
      </c>
      <c r="C237" s="81">
        <v>704</v>
      </c>
      <c r="D237" s="81">
        <v>0</v>
      </c>
      <c r="E237" s="77">
        <v>0</v>
      </c>
      <c r="F237" s="77">
        <v>0</v>
      </c>
      <c r="G237" s="77">
        <v>1899</v>
      </c>
      <c r="H237" s="77">
        <v>0</v>
      </c>
      <c r="I237" s="77">
        <v>0</v>
      </c>
      <c r="J237" s="77">
        <v>0</v>
      </c>
      <c r="K237" s="77">
        <v>0</v>
      </c>
      <c r="L237" s="77">
        <v>0</v>
      </c>
      <c r="M237" s="77">
        <v>1020</v>
      </c>
      <c r="N237" s="77">
        <v>0</v>
      </c>
      <c r="O237" s="77">
        <v>0</v>
      </c>
      <c r="P237" s="82">
        <v>0</v>
      </c>
      <c r="Q237" s="83">
        <f t="shared" si="9"/>
        <v>3623</v>
      </c>
      <c r="S237" s="1">
        <f t="shared" si="10"/>
        <v>3623</v>
      </c>
      <c r="T237" s="1">
        <f t="shared" si="10"/>
        <v>0</v>
      </c>
      <c r="U237" s="1">
        <f t="shared" si="11"/>
        <v>3623</v>
      </c>
    </row>
    <row r="238" spans="1:21" x14ac:dyDescent="0.25">
      <c r="A238" s="24" t="s">
        <v>473</v>
      </c>
      <c r="B238" s="25" t="s">
        <v>47</v>
      </c>
      <c r="C238" s="81">
        <v>0</v>
      </c>
      <c r="D238" s="81">
        <v>0</v>
      </c>
      <c r="E238" s="77">
        <v>0</v>
      </c>
      <c r="F238" s="77">
        <v>0</v>
      </c>
      <c r="G238" s="77">
        <v>0</v>
      </c>
      <c r="H238" s="77">
        <v>0</v>
      </c>
      <c r="I238" s="77">
        <v>0</v>
      </c>
      <c r="J238" s="77">
        <v>0</v>
      </c>
      <c r="K238" s="77">
        <v>0</v>
      </c>
      <c r="L238" s="77">
        <v>0</v>
      </c>
      <c r="M238" s="77">
        <v>0</v>
      </c>
      <c r="N238" s="77">
        <v>0</v>
      </c>
      <c r="O238" s="77">
        <v>0</v>
      </c>
      <c r="P238" s="82">
        <v>0</v>
      </c>
      <c r="Q238" s="83">
        <f t="shared" si="9"/>
        <v>0</v>
      </c>
      <c r="S238" s="1">
        <f t="shared" si="10"/>
        <v>0</v>
      </c>
      <c r="T238" s="1">
        <f t="shared" si="10"/>
        <v>0</v>
      </c>
      <c r="U238" s="1">
        <f t="shared" si="11"/>
        <v>0</v>
      </c>
    </row>
    <row r="239" spans="1:21" x14ac:dyDescent="0.25">
      <c r="A239" s="24" t="s">
        <v>299</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9"/>
        <v>0</v>
      </c>
      <c r="S239" s="1">
        <f t="shared" si="10"/>
        <v>0</v>
      </c>
      <c r="T239" s="1">
        <f t="shared" si="10"/>
        <v>0</v>
      </c>
      <c r="U239" s="1">
        <f t="shared" si="11"/>
        <v>0</v>
      </c>
    </row>
    <row r="240" spans="1:21" x14ac:dyDescent="0.25">
      <c r="A240" s="24" t="s">
        <v>463</v>
      </c>
      <c r="B240" s="25" t="s">
        <v>47</v>
      </c>
      <c r="C240" s="81">
        <v>30715</v>
      </c>
      <c r="D240" s="81">
        <v>17755</v>
      </c>
      <c r="E240" s="77">
        <v>1273</v>
      </c>
      <c r="F240" s="77">
        <v>2116</v>
      </c>
      <c r="G240" s="77">
        <v>46979</v>
      </c>
      <c r="H240" s="77">
        <v>35826</v>
      </c>
      <c r="I240" s="77">
        <v>0</v>
      </c>
      <c r="J240" s="77">
        <v>0</v>
      </c>
      <c r="K240" s="77">
        <v>0</v>
      </c>
      <c r="L240" s="77">
        <v>0</v>
      </c>
      <c r="M240" s="77">
        <v>24935</v>
      </c>
      <c r="N240" s="77">
        <v>6908</v>
      </c>
      <c r="O240" s="77">
        <v>24731</v>
      </c>
      <c r="P240" s="82">
        <v>13586</v>
      </c>
      <c r="Q240" s="83">
        <f t="shared" si="9"/>
        <v>204824</v>
      </c>
      <c r="S240" s="1">
        <f t="shared" si="10"/>
        <v>128633</v>
      </c>
      <c r="T240" s="1">
        <f t="shared" si="10"/>
        <v>76191</v>
      </c>
      <c r="U240" s="1">
        <f t="shared" si="11"/>
        <v>204824</v>
      </c>
    </row>
    <row r="241" spans="1:21" x14ac:dyDescent="0.25">
      <c r="A241" s="24" t="s">
        <v>300</v>
      </c>
      <c r="B241" s="25" t="s">
        <v>48</v>
      </c>
      <c r="C241" s="81">
        <v>0</v>
      </c>
      <c r="D241" s="81">
        <v>0</v>
      </c>
      <c r="E241" s="77">
        <v>0</v>
      </c>
      <c r="F241" s="77">
        <v>0</v>
      </c>
      <c r="G241" s="77">
        <v>0</v>
      </c>
      <c r="H241" s="77">
        <v>0</v>
      </c>
      <c r="I241" s="77">
        <v>0</v>
      </c>
      <c r="J241" s="77">
        <v>0</v>
      </c>
      <c r="K241" s="77">
        <v>0</v>
      </c>
      <c r="L241" s="77">
        <v>0</v>
      </c>
      <c r="M241" s="77">
        <v>0</v>
      </c>
      <c r="N241" s="77">
        <v>0</v>
      </c>
      <c r="O241" s="77">
        <v>0</v>
      </c>
      <c r="P241" s="82">
        <v>0</v>
      </c>
      <c r="Q241" s="83">
        <f t="shared" si="9"/>
        <v>0</v>
      </c>
      <c r="S241" s="1">
        <f t="shared" si="10"/>
        <v>0</v>
      </c>
      <c r="T241" s="1">
        <f t="shared" si="10"/>
        <v>0</v>
      </c>
      <c r="U241" s="1">
        <f t="shared" si="11"/>
        <v>0</v>
      </c>
    </row>
    <row r="242" spans="1:21" x14ac:dyDescent="0.25">
      <c r="A242" s="24" t="s">
        <v>301</v>
      </c>
      <c r="B242" s="25" t="s">
        <v>48</v>
      </c>
      <c r="C242" s="81">
        <v>0</v>
      </c>
      <c r="D242" s="81">
        <v>71233</v>
      </c>
      <c r="E242" s="77">
        <v>0</v>
      </c>
      <c r="F242" s="77">
        <v>0</v>
      </c>
      <c r="G242" s="77">
        <v>0</v>
      </c>
      <c r="H242" s="77">
        <v>0</v>
      </c>
      <c r="I242" s="77">
        <v>0</v>
      </c>
      <c r="J242" s="77">
        <v>0</v>
      </c>
      <c r="K242" s="77">
        <v>0</v>
      </c>
      <c r="L242" s="77">
        <v>0</v>
      </c>
      <c r="M242" s="77">
        <v>0</v>
      </c>
      <c r="N242" s="77">
        <v>302636</v>
      </c>
      <c r="O242" s="77">
        <v>64535</v>
      </c>
      <c r="P242" s="82">
        <v>0</v>
      </c>
      <c r="Q242" s="83">
        <f t="shared" si="9"/>
        <v>438404</v>
      </c>
      <c r="S242" s="1">
        <f t="shared" si="10"/>
        <v>64535</v>
      </c>
      <c r="T242" s="1">
        <f t="shared" si="10"/>
        <v>373869</v>
      </c>
      <c r="U242" s="1">
        <f t="shared" si="11"/>
        <v>438404</v>
      </c>
    </row>
    <row r="243" spans="1:21" x14ac:dyDescent="0.25">
      <c r="A243" s="24" t="s">
        <v>302</v>
      </c>
      <c r="B243" s="25" t="s">
        <v>48</v>
      </c>
      <c r="C243" s="81">
        <v>0</v>
      </c>
      <c r="D243" s="81">
        <v>0</v>
      </c>
      <c r="E243" s="77">
        <v>0</v>
      </c>
      <c r="F243" s="77">
        <v>0</v>
      </c>
      <c r="G243" s="77">
        <v>0</v>
      </c>
      <c r="H243" s="77">
        <v>0</v>
      </c>
      <c r="I243" s="77">
        <v>0</v>
      </c>
      <c r="J243" s="77">
        <v>0</v>
      </c>
      <c r="K243" s="77">
        <v>0</v>
      </c>
      <c r="L243" s="77">
        <v>0</v>
      </c>
      <c r="M243" s="77">
        <v>0</v>
      </c>
      <c r="N243" s="77">
        <v>0</v>
      </c>
      <c r="O243" s="77">
        <v>0</v>
      </c>
      <c r="P243" s="82">
        <v>0</v>
      </c>
      <c r="Q243" s="83">
        <f t="shared" si="9"/>
        <v>0</v>
      </c>
      <c r="S243" s="1">
        <f t="shared" si="10"/>
        <v>0</v>
      </c>
      <c r="T243" s="1">
        <f t="shared" si="10"/>
        <v>0</v>
      </c>
      <c r="U243" s="1">
        <f t="shared" si="11"/>
        <v>0</v>
      </c>
    </row>
    <row r="244" spans="1:21" x14ac:dyDescent="0.25">
      <c r="A244" s="24" t="s">
        <v>303</v>
      </c>
      <c r="B244" s="25" t="s">
        <v>49</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5">
      <c r="A245" s="24" t="s">
        <v>304</v>
      </c>
      <c r="B245" s="25" t="s">
        <v>49</v>
      </c>
      <c r="C245" s="81">
        <v>29790</v>
      </c>
      <c r="D245" s="81">
        <v>0</v>
      </c>
      <c r="E245" s="77">
        <v>193188</v>
      </c>
      <c r="F245" s="77">
        <v>36100</v>
      </c>
      <c r="G245" s="77">
        <v>0</v>
      </c>
      <c r="H245" s="77">
        <v>0</v>
      </c>
      <c r="I245" s="77">
        <v>0</v>
      </c>
      <c r="J245" s="77">
        <v>0</v>
      </c>
      <c r="K245" s="77">
        <v>0</v>
      </c>
      <c r="L245" s="77">
        <v>0</v>
      </c>
      <c r="M245" s="77">
        <v>0</v>
      </c>
      <c r="N245" s="77">
        <v>0</v>
      </c>
      <c r="O245" s="77">
        <v>0</v>
      </c>
      <c r="P245" s="82">
        <v>0</v>
      </c>
      <c r="Q245" s="83">
        <f t="shared" si="9"/>
        <v>259078</v>
      </c>
      <c r="S245" s="1">
        <f t="shared" si="10"/>
        <v>222978</v>
      </c>
      <c r="T245" s="1">
        <f t="shared" si="10"/>
        <v>36100</v>
      </c>
      <c r="U245" s="1">
        <f t="shared" si="11"/>
        <v>259078</v>
      </c>
    </row>
    <row r="246" spans="1:21" x14ac:dyDescent="0.25">
      <c r="A246" s="24" t="s">
        <v>305</v>
      </c>
      <c r="B246" s="25" t="s">
        <v>49</v>
      </c>
      <c r="C246" s="81">
        <v>5239</v>
      </c>
      <c r="D246" s="81">
        <v>0</v>
      </c>
      <c r="E246" s="77">
        <v>0</v>
      </c>
      <c r="F246" s="77">
        <v>7463</v>
      </c>
      <c r="G246" s="77">
        <v>0</v>
      </c>
      <c r="H246" s="77">
        <v>127669</v>
      </c>
      <c r="I246" s="77">
        <v>0</v>
      </c>
      <c r="J246" s="77">
        <v>0</v>
      </c>
      <c r="K246" s="77">
        <v>0</v>
      </c>
      <c r="L246" s="77">
        <v>0</v>
      </c>
      <c r="M246" s="77">
        <v>128469</v>
      </c>
      <c r="N246" s="77">
        <v>0</v>
      </c>
      <c r="O246" s="77">
        <v>0</v>
      </c>
      <c r="P246" s="82">
        <v>0</v>
      </c>
      <c r="Q246" s="83">
        <f t="shared" si="9"/>
        <v>268840</v>
      </c>
      <c r="S246" s="1">
        <f t="shared" si="10"/>
        <v>133708</v>
      </c>
      <c r="T246" s="1">
        <f t="shared" si="10"/>
        <v>135132</v>
      </c>
      <c r="U246" s="1">
        <f t="shared" si="11"/>
        <v>268840</v>
      </c>
    </row>
    <row r="247" spans="1:21" x14ac:dyDescent="0.25">
      <c r="A247" s="24" t="s">
        <v>306</v>
      </c>
      <c r="B247" s="25" t="s">
        <v>49</v>
      </c>
      <c r="C247" s="81">
        <v>0</v>
      </c>
      <c r="D247" s="81">
        <v>0</v>
      </c>
      <c r="E247" s="77">
        <v>33769</v>
      </c>
      <c r="F247" s="77">
        <v>62715</v>
      </c>
      <c r="G247" s="77">
        <v>0</v>
      </c>
      <c r="H247" s="77">
        <v>0</v>
      </c>
      <c r="I247" s="77">
        <v>0</v>
      </c>
      <c r="J247" s="77">
        <v>0</v>
      </c>
      <c r="K247" s="77">
        <v>0</v>
      </c>
      <c r="L247" s="77">
        <v>0</v>
      </c>
      <c r="M247" s="77">
        <v>0</v>
      </c>
      <c r="N247" s="77">
        <v>0</v>
      </c>
      <c r="O247" s="77">
        <v>0</v>
      </c>
      <c r="P247" s="82">
        <v>0</v>
      </c>
      <c r="Q247" s="83">
        <f t="shared" si="9"/>
        <v>96484</v>
      </c>
      <c r="S247" s="1">
        <f t="shared" si="10"/>
        <v>33769</v>
      </c>
      <c r="T247" s="1">
        <f t="shared" si="10"/>
        <v>62715</v>
      </c>
      <c r="U247" s="1">
        <f t="shared" si="11"/>
        <v>96484</v>
      </c>
    </row>
    <row r="248" spans="1:21" x14ac:dyDescent="0.25">
      <c r="A248" s="24" t="s">
        <v>307</v>
      </c>
      <c r="B248" s="25" t="s">
        <v>49</v>
      </c>
      <c r="C248" s="81">
        <v>0</v>
      </c>
      <c r="D248" s="81">
        <v>0</v>
      </c>
      <c r="E248" s="77">
        <v>0</v>
      </c>
      <c r="F248" s="77">
        <v>0</v>
      </c>
      <c r="G248" s="77">
        <v>0</v>
      </c>
      <c r="H248" s="77">
        <v>0</v>
      </c>
      <c r="I248" s="77">
        <v>0</v>
      </c>
      <c r="J248" s="77">
        <v>0</v>
      </c>
      <c r="K248" s="77">
        <v>0</v>
      </c>
      <c r="L248" s="77">
        <v>0</v>
      </c>
      <c r="M248" s="77">
        <v>0</v>
      </c>
      <c r="N248" s="77">
        <v>0</v>
      </c>
      <c r="O248" s="77">
        <v>0</v>
      </c>
      <c r="P248" s="82">
        <v>0</v>
      </c>
      <c r="Q248" s="83">
        <f t="shared" si="9"/>
        <v>0</v>
      </c>
      <c r="S248" s="1">
        <f t="shared" si="10"/>
        <v>0</v>
      </c>
      <c r="T248" s="1">
        <f t="shared" si="10"/>
        <v>0</v>
      </c>
      <c r="U248" s="1">
        <f t="shared" si="11"/>
        <v>0</v>
      </c>
    </row>
    <row r="249" spans="1:21" x14ac:dyDescent="0.25">
      <c r="A249" s="24" t="s">
        <v>308</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83">
        <f t="shared" si="9"/>
        <v>0</v>
      </c>
      <c r="S249" s="1">
        <f t="shared" si="10"/>
        <v>0</v>
      </c>
      <c r="T249" s="1">
        <f t="shared" si="10"/>
        <v>0</v>
      </c>
      <c r="U249" s="1">
        <f t="shared" si="11"/>
        <v>0</v>
      </c>
    </row>
    <row r="250" spans="1:21" x14ac:dyDescent="0.25">
      <c r="A250" s="24" t="s">
        <v>309</v>
      </c>
      <c r="B250" s="25" t="s">
        <v>49</v>
      </c>
      <c r="C250" s="81">
        <v>0</v>
      </c>
      <c r="D250" s="81">
        <v>0</v>
      </c>
      <c r="E250" s="77">
        <v>0</v>
      </c>
      <c r="F250" s="77">
        <v>0</v>
      </c>
      <c r="G250" s="77">
        <v>0</v>
      </c>
      <c r="H250" s="77">
        <v>0</v>
      </c>
      <c r="I250" s="77">
        <v>0</v>
      </c>
      <c r="J250" s="77">
        <v>0</v>
      </c>
      <c r="K250" s="77">
        <v>0</v>
      </c>
      <c r="L250" s="77">
        <v>0</v>
      </c>
      <c r="M250" s="77">
        <v>0</v>
      </c>
      <c r="N250" s="77">
        <v>0</v>
      </c>
      <c r="O250" s="77">
        <v>0</v>
      </c>
      <c r="P250" s="82">
        <v>0</v>
      </c>
      <c r="Q250" s="83">
        <f t="shared" si="9"/>
        <v>0</v>
      </c>
      <c r="S250" s="1">
        <f t="shared" si="10"/>
        <v>0</v>
      </c>
      <c r="T250" s="1">
        <f t="shared" si="10"/>
        <v>0</v>
      </c>
      <c r="U250" s="1">
        <f t="shared" si="11"/>
        <v>0</v>
      </c>
    </row>
    <row r="251" spans="1:21" x14ac:dyDescent="0.25">
      <c r="A251" s="24" t="s">
        <v>310</v>
      </c>
      <c r="B251" s="25" t="s">
        <v>49</v>
      </c>
      <c r="C251" s="81">
        <v>0</v>
      </c>
      <c r="D251" s="81">
        <v>0</v>
      </c>
      <c r="E251" s="77">
        <v>0</v>
      </c>
      <c r="F251" s="77">
        <v>0</v>
      </c>
      <c r="G251" s="77">
        <v>0</v>
      </c>
      <c r="H251" s="77">
        <v>0</v>
      </c>
      <c r="I251" s="77">
        <v>0</v>
      </c>
      <c r="J251" s="77">
        <v>0</v>
      </c>
      <c r="K251" s="77">
        <v>0</v>
      </c>
      <c r="L251" s="77">
        <v>0</v>
      </c>
      <c r="M251" s="77">
        <v>0</v>
      </c>
      <c r="N251" s="77">
        <v>0</v>
      </c>
      <c r="O251" s="77">
        <v>0</v>
      </c>
      <c r="P251" s="82">
        <v>0</v>
      </c>
      <c r="Q251" s="83">
        <f t="shared" si="9"/>
        <v>0</v>
      </c>
      <c r="S251" s="1">
        <f t="shared" si="10"/>
        <v>0</v>
      </c>
      <c r="T251" s="1">
        <f t="shared" si="10"/>
        <v>0</v>
      </c>
      <c r="U251" s="1">
        <f t="shared" si="11"/>
        <v>0</v>
      </c>
    </row>
    <row r="252" spans="1:21" x14ac:dyDescent="0.25">
      <c r="A252" s="24" t="s">
        <v>311</v>
      </c>
      <c r="B252" s="25" t="s">
        <v>49</v>
      </c>
      <c r="C252" s="81">
        <v>0</v>
      </c>
      <c r="D252" s="81">
        <v>0</v>
      </c>
      <c r="E252" s="77">
        <v>35150</v>
      </c>
      <c r="F252" s="77">
        <v>0</v>
      </c>
      <c r="G252" s="77">
        <v>0</v>
      </c>
      <c r="H252" s="77">
        <v>0</v>
      </c>
      <c r="I252" s="77">
        <v>0</v>
      </c>
      <c r="J252" s="77">
        <v>0</v>
      </c>
      <c r="K252" s="77">
        <v>0</v>
      </c>
      <c r="L252" s="77">
        <v>0</v>
      </c>
      <c r="M252" s="77">
        <v>0</v>
      </c>
      <c r="N252" s="77">
        <v>0</v>
      </c>
      <c r="O252" s="77">
        <v>0</v>
      </c>
      <c r="P252" s="82">
        <v>0</v>
      </c>
      <c r="Q252" s="83">
        <f t="shared" si="9"/>
        <v>35150</v>
      </c>
      <c r="S252" s="1">
        <f t="shared" si="10"/>
        <v>35150</v>
      </c>
      <c r="T252" s="1">
        <f t="shared" si="10"/>
        <v>0</v>
      </c>
      <c r="U252" s="1">
        <f t="shared" si="11"/>
        <v>35150</v>
      </c>
    </row>
    <row r="253" spans="1:21" x14ac:dyDescent="0.25">
      <c r="A253" s="24" t="s">
        <v>3</v>
      </c>
      <c r="B253" s="25" t="s">
        <v>3</v>
      </c>
      <c r="C253" s="81">
        <v>0</v>
      </c>
      <c r="D253" s="81">
        <v>0</v>
      </c>
      <c r="E253" s="77">
        <v>0</v>
      </c>
      <c r="F253" s="77">
        <v>0</v>
      </c>
      <c r="G253" s="77">
        <v>0</v>
      </c>
      <c r="H253" s="77">
        <v>0</v>
      </c>
      <c r="I253" s="77">
        <v>0</v>
      </c>
      <c r="J253" s="77">
        <v>0</v>
      </c>
      <c r="K253" s="77">
        <v>0</v>
      </c>
      <c r="L253" s="77">
        <v>0</v>
      </c>
      <c r="M253" s="77">
        <v>0</v>
      </c>
      <c r="N253" s="77">
        <v>0</v>
      </c>
      <c r="O253" s="77">
        <v>0</v>
      </c>
      <c r="P253" s="82">
        <v>0</v>
      </c>
      <c r="Q253" s="83">
        <f t="shared" si="9"/>
        <v>0</v>
      </c>
      <c r="S253" s="1">
        <f t="shared" si="10"/>
        <v>0</v>
      </c>
      <c r="T253" s="1">
        <f t="shared" si="10"/>
        <v>0</v>
      </c>
      <c r="U253" s="1">
        <f t="shared" si="11"/>
        <v>0</v>
      </c>
    </row>
    <row r="254" spans="1:21" x14ac:dyDescent="0.25">
      <c r="A254" s="24" t="s">
        <v>312</v>
      </c>
      <c r="B254" s="25" t="s">
        <v>50</v>
      </c>
      <c r="C254" s="81">
        <v>0</v>
      </c>
      <c r="D254" s="81">
        <v>0</v>
      </c>
      <c r="E254" s="77">
        <v>2619816</v>
      </c>
      <c r="F254" s="77">
        <v>144468</v>
      </c>
      <c r="G254" s="77">
        <v>1105596</v>
      </c>
      <c r="H254" s="77">
        <v>1012350</v>
      </c>
      <c r="I254" s="77">
        <v>0</v>
      </c>
      <c r="J254" s="77">
        <v>0</v>
      </c>
      <c r="K254" s="77">
        <v>0</v>
      </c>
      <c r="L254" s="77">
        <v>0</v>
      </c>
      <c r="M254" s="77">
        <v>83885</v>
      </c>
      <c r="N254" s="77">
        <v>0</v>
      </c>
      <c r="O254" s="77">
        <v>0</v>
      </c>
      <c r="P254" s="82">
        <v>0</v>
      </c>
      <c r="Q254" s="83">
        <f t="shared" si="9"/>
        <v>4966115</v>
      </c>
      <c r="S254" s="1">
        <f t="shared" si="10"/>
        <v>3809297</v>
      </c>
      <c r="T254" s="1">
        <f t="shared" si="10"/>
        <v>1156818</v>
      </c>
      <c r="U254" s="1">
        <f t="shared" si="11"/>
        <v>4966115</v>
      </c>
    </row>
    <row r="255" spans="1:21" x14ac:dyDescent="0.25">
      <c r="A255" s="24" t="s">
        <v>474</v>
      </c>
      <c r="B255" s="25" t="s">
        <v>50</v>
      </c>
      <c r="C255" s="81">
        <v>0</v>
      </c>
      <c r="D255" s="81">
        <v>0</v>
      </c>
      <c r="E255" s="77">
        <v>0</v>
      </c>
      <c r="F255" s="77">
        <v>0</v>
      </c>
      <c r="G255" s="77">
        <v>0</v>
      </c>
      <c r="H255" s="77">
        <v>0</v>
      </c>
      <c r="I255" s="77">
        <v>0</v>
      </c>
      <c r="J255" s="77">
        <v>0</v>
      </c>
      <c r="K255" s="77">
        <v>0</v>
      </c>
      <c r="L255" s="77">
        <v>0</v>
      </c>
      <c r="M255" s="77">
        <v>0</v>
      </c>
      <c r="N255" s="77">
        <v>0</v>
      </c>
      <c r="O255" s="77">
        <v>0</v>
      </c>
      <c r="P255" s="82">
        <v>0</v>
      </c>
      <c r="Q255" s="83">
        <f t="shared" si="9"/>
        <v>0</v>
      </c>
      <c r="S255" s="1">
        <f t="shared" si="10"/>
        <v>0</v>
      </c>
      <c r="T255" s="1">
        <f t="shared" si="10"/>
        <v>0</v>
      </c>
      <c r="U255" s="1">
        <f t="shared" si="11"/>
        <v>0</v>
      </c>
    </row>
    <row r="256" spans="1:21" x14ac:dyDescent="0.25">
      <c r="A256" s="24" t="s">
        <v>313</v>
      </c>
      <c r="B256" s="25" t="s">
        <v>50</v>
      </c>
      <c r="C256" s="81">
        <v>0</v>
      </c>
      <c r="D256" s="81">
        <v>0</v>
      </c>
      <c r="E256" s="77">
        <v>0</v>
      </c>
      <c r="F256" s="77">
        <v>0</v>
      </c>
      <c r="G256" s="77">
        <v>2437</v>
      </c>
      <c r="H256" s="77">
        <v>0</v>
      </c>
      <c r="I256" s="77">
        <v>0</v>
      </c>
      <c r="J256" s="77">
        <v>0</v>
      </c>
      <c r="K256" s="77">
        <v>0</v>
      </c>
      <c r="L256" s="77">
        <v>0</v>
      </c>
      <c r="M256" s="77">
        <v>0</v>
      </c>
      <c r="N256" s="77">
        <v>0</v>
      </c>
      <c r="O256" s="77">
        <v>1958</v>
      </c>
      <c r="P256" s="82">
        <v>0</v>
      </c>
      <c r="Q256" s="83">
        <f t="shared" si="9"/>
        <v>4395</v>
      </c>
      <c r="S256" s="1">
        <f t="shared" si="10"/>
        <v>4395</v>
      </c>
      <c r="T256" s="1">
        <f t="shared" si="10"/>
        <v>0</v>
      </c>
      <c r="U256" s="1">
        <f t="shared" si="11"/>
        <v>4395</v>
      </c>
    </row>
    <row r="257" spans="1:21" x14ac:dyDescent="0.25">
      <c r="A257" s="24" t="s">
        <v>314</v>
      </c>
      <c r="B257" s="25" t="s">
        <v>50</v>
      </c>
      <c r="C257" s="81">
        <v>0</v>
      </c>
      <c r="D257" s="81">
        <v>0</v>
      </c>
      <c r="E257" s="77">
        <v>0</v>
      </c>
      <c r="F257" s="77">
        <v>0</v>
      </c>
      <c r="G257" s="77">
        <v>0</v>
      </c>
      <c r="H257" s="77">
        <v>0</v>
      </c>
      <c r="I257" s="77">
        <v>0</v>
      </c>
      <c r="J257" s="77">
        <v>0</v>
      </c>
      <c r="K257" s="77">
        <v>0</v>
      </c>
      <c r="L257" s="77">
        <v>0</v>
      </c>
      <c r="M257" s="77">
        <v>0</v>
      </c>
      <c r="N257" s="77">
        <v>0</v>
      </c>
      <c r="O257" s="77">
        <v>0</v>
      </c>
      <c r="P257" s="82">
        <v>0</v>
      </c>
      <c r="Q257" s="83">
        <f t="shared" si="9"/>
        <v>0</v>
      </c>
      <c r="S257" s="1">
        <f t="shared" si="10"/>
        <v>0</v>
      </c>
      <c r="T257" s="1">
        <f t="shared" si="10"/>
        <v>0</v>
      </c>
      <c r="U257" s="1">
        <f t="shared" si="11"/>
        <v>0</v>
      </c>
    </row>
    <row r="258" spans="1:21" x14ac:dyDescent="0.25">
      <c r="A258" s="24" t="s">
        <v>315</v>
      </c>
      <c r="B258" s="25" t="s">
        <v>50</v>
      </c>
      <c r="C258" s="81">
        <v>4088</v>
      </c>
      <c r="D258" s="81">
        <v>0</v>
      </c>
      <c r="E258" s="77">
        <v>0</v>
      </c>
      <c r="F258" s="77">
        <v>0</v>
      </c>
      <c r="G258" s="77">
        <v>4686</v>
      </c>
      <c r="H258" s="77">
        <v>0</v>
      </c>
      <c r="I258" s="77">
        <v>0</v>
      </c>
      <c r="J258" s="77">
        <v>0</v>
      </c>
      <c r="K258" s="77">
        <v>0</v>
      </c>
      <c r="L258" s="77">
        <v>0</v>
      </c>
      <c r="M258" s="77">
        <v>0</v>
      </c>
      <c r="N258" s="77">
        <v>0</v>
      </c>
      <c r="O258" s="77">
        <v>0</v>
      </c>
      <c r="P258" s="82">
        <v>0</v>
      </c>
      <c r="Q258" s="83">
        <f t="shared" si="9"/>
        <v>8774</v>
      </c>
      <c r="S258" s="1">
        <f t="shared" si="10"/>
        <v>8774</v>
      </c>
      <c r="T258" s="1">
        <f t="shared" si="10"/>
        <v>0</v>
      </c>
      <c r="U258" s="1">
        <f t="shared" si="11"/>
        <v>8774</v>
      </c>
    </row>
    <row r="259" spans="1:21" x14ac:dyDescent="0.25">
      <c r="A259" s="24" t="s">
        <v>316</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si="9"/>
        <v>0</v>
      </c>
      <c r="S259" s="1">
        <f t="shared" si="10"/>
        <v>0</v>
      </c>
      <c r="T259" s="1">
        <f t="shared" si="10"/>
        <v>0</v>
      </c>
      <c r="U259" s="1">
        <f t="shared" si="11"/>
        <v>0</v>
      </c>
    </row>
    <row r="260" spans="1:21" x14ac:dyDescent="0.25">
      <c r="A260" s="24" t="s">
        <v>317</v>
      </c>
      <c r="B260" s="25" t="s">
        <v>50</v>
      </c>
      <c r="C260" s="81">
        <v>0</v>
      </c>
      <c r="D260" s="81">
        <v>27808</v>
      </c>
      <c r="E260" s="77">
        <v>0</v>
      </c>
      <c r="F260" s="77">
        <v>0</v>
      </c>
      <c r="G260" s="77">
        <v>0</v>
      </c>
      <c r="H260" s="77">
        <v>59699</v>
      </c>
      <c r="I260" s="77">
        <v>0</v>
      </c>
      <c r="J260" s="77">
        <v>0</v>
      </c>
      <c r="K260" s="77">
        <v>0</v>
      </c>
      <c r="L260" s="77">
        <v>0</v>
      </c>
      <c r="M260" s="77">
        <v>0</v>
      </c>
      <c r="N260" s="77">
        <v>416824</v>
      </c>
      <c r="O260" s="77">
        <v>0</v>
      </c>
      <c r="P260" s="82">
        <v>0</v>
      </c>
      <c r="Q260" s="83">
        <f t="shared" si="9"/>
        <v>504331</v>
      </c>
      <c r="S260" s="1">
        <f t="shared" si="10"/>
        <v>0</v>
      </c>
      <c r="T260" s="1">
        <f t="shared" si="10"/>
        <v>504331</v>
      </c>
      <c r="U260" s="1">
        <f t="shared" si="11"/>
        <v>504331</v>
      </c>
    </row>
    <row r="261" spans="1:21" x14ac:dyDescent="0.25">
      <c r="A261" s="24" t="s">
        <v>318</v>
      </c>
      <c r="B261" s="25" t="s">
        <v>50</v>
      </c>
      <c r="C261" s="81">
        <v>1750</v>
      </c>
      <c r="D261" s="81">
        <v>0</v>
      </c>
      <c r="E261" s="77">
        <v>11725</v>
      </c>
      <c r="F261" s="77">
        <v>0</v>
      </c>
      <c r="G261" s="77">
        <v>10500</v>
      </c>
      <c r="H261" s="77">
        <v>0</v>
      </c>
      <c r="I261" s="77">
        <v>0</v>
      </c>
      <c r="J261" s="77">
        <v>0</v>
      </c>
      <c r="K261" s="77">
        <v>0</v>
      </c>
      <c r="L261" s="77">
        <v>0</v>
      </c>
      <c r="M261" s="77">
        <v>2450</v>
      </c>
      <c r="N261" s="77">
        <v>0</v>
      </c>
      <c r="O261" s="77">
        <v>200</v>
      </c>
      <c r="P261" s="82">
        <v>0</v>
      </c>
      <c r="Q261" s="83">
        <f t="shared" ref="Q261:Q324" si="12">SUM(C261:P261)</f>
        <v>26625</v>
      </c>
      <c r="S261" s="1">
        <f t="shared" si="10"/>
        <v>26625</v>
      </c>
      <c r="T261" s="1">
        <f t="shared" si="10"/>
        <v>0</v>
      </c>
      <c r="U261" s="1">
        <f t="shared" si="11"/>
        <v>26625</v>
      </c>
    </row>
    <row r="262" spans="1:21" x14ac:dyDescent="0.25">
      <c r="A262" s="24" t="s">
        <v>319</v>
      </c>
      <c r="B262" s="25" t="s">
        <v>50</v>
      </c>
      <c r="C262" s="81">
        <v>113085</v>
      </c>
      <c r="D262" s="81">
        <v>0</v>
      </c>
      <c r="E262" s="77">
        <v>0</v>
      </c>
      <c r="F262" s="77">
        <v>1210256</v>
      </c>
      <c r="G262" s="77">
        <v>567229</v>
      </c>
      <c r="H262" s="77">
        <v>0</v>
      </c>
      <c r="I262" s="77">
        <v>0</v>
      </c>
      <c r="J262" s="77">
        <v>0</v>
      </c>
      <c r="K262" s="77">
        <v>0</v>
      </c>
      <c r="L262" s="77">
        <v>0</v>
      </c>
      <c r="M262" s="77">
        <v>127920</v>
      </c>
      <c r="N262" s="77">
        <v>0</v>
      </c>
      <c r="O262" s="77">
        <v>0</v>
      </c>
      <c r="P262" s="82">
        <v>0</v>
      </c>
      <c r="Q262" s="83">
        <f t="shared" si="12"/>
        <v>2018490</v>
      </c>
      <c r="S262" s="1">
        <f t="shared" ref="S262:T325" si="13">SUM(C262,E262,G262,I262,K262,M262,O262)</f>
        <v>808234</v>
      </c>
      <c r="T262" s="1">
        <f t="shared" si="13"/>
        <v>1210256</v>
      </c>
      <c r="U262" s="1">
        <f t="shared" ref="U262:U325" si="14">SUM(S262:T262)</f>
        <v>2018490</v>
      </c>
    </row>
    <row r="263" spans="1:21" x14ac:dyDescent="0.25">
      <c r="A263" s="24" t="s">
        <v>475</v>
      </c>
      <c r="B263" s="25" t="s">
        <v>50</v>
      </c>
      <c r="C263" s="81">
        <v>0</v>
      </c>
      <c r="D263" s="81">
        <v>0</v>
      </c>
      <c r="E263" s="77">
        <v>0</v>
      </c>
      <c r="F263" s="77">
        <v>5222454</v>
      </c>
      <c r="G263" s="77">
        <v>0</v>
      </c>
      <c r="H263" s="77">
        <v>6817875</v>
      </c>
      <c r="I263" s="77">
        <v>0</v>
      </c>
      <c r="J263" s="77">
        <v>0</v>
      </c>
      <c r="K263" s="77">
        <v>0</v>
      </c>
      <c r="L263" s="77">
        <v>0</v>
      </c>
      <c r="M263" s="77">
        <v>0</v>
      </c>
      <c r="N263" s="77">
        <v>0</v>
      </c>
      <c r="O263" s="77">
        <v>0</v>
      </c>
      <c r="P263" s="82">
        <v>0</v>
      </c>
      <c r="Q263" s="83">
        <f t="shared" si="12"/>
        <v>12040329</v>
      </c>
      <c r="S263" s="1">
        <f t="shared" si="13"/>
        <v>0</v>
      </c>
      <c r="T263" s="1">
        <f t="shared" si="13"/>
        <v>12040329</v>
      </c>
      <c r="U263" s="1">
        <f t="shared" si="14"/>
        <v>12040329</v>
      </c>
    </row>
    <row r="264" spans="1:21" x14ac:dyDescent="0.25">
      <c r="A264" s="24" t="s">
        <v>320</v>
      </c>
      <c r="B264" s="25" t="s">
        <v>50</v>
      </c>
      <c r="C264" s="81">
        <v>0</v>
      </c>
      <c r="D264" s="81">
        <v>0</v>
      </c>
      <c r="E264" s="77">
        <v>0</v>
      </c>
      <c r="F264" s="77">
        <v>0</v>
      </c>
      <c r="G264" s="77">
        <v>0</v>
      </c>
      <c r="H264" s="77">
        <v>0</v>
      </c>
      <c r="I264" s="77">
        <v>0</v>
      </c>
      <c r="J264" s="77">
        <v>0</v>
      </c>
      <c r="K264" s="77">
        <v>0</v>
      </c>
      <c r="L264" s="77">
        <v>0</v>
      </c>
      <c r="M264" s="77">
        <v>0</v>
      </c>
      <c r="N264" s="77">
        <v>0</v>
      </c>
      <c r="O264" s="77">
        <v>0</v>
      </c>
      <c r="P264" s="82">
        <v>0</v>
      </c>
      <c r="Q264" s="83">
        <f t="shared" si="12"/>
        <v>0</v>
      </c>
      <c r="S264" s="1">
        <f t="shared" si="13"/>
        <v>0</v>
      </c>
      <c r="T264" s="1">
        <f t="shared" si="13"/>
        <v>0</v>
      </c>
      <c r="U264" s="1">
        <f t="shared" si="14"/>
        <v>0</v>
      </c>
    </row>
    <row r="265" spans="1:21" x14ac:dyDescent="0.25">
      <c r="A265" s="24" t="s">
        <v>321</v>
      </c>
      <c r="B265" s="25" t="s">
        <v>50</v>
      </c>
      <c r="C265" s="81">
        <v>250200</v>
      </c>
      <c r="D265" s="81">
        <v>63231</v>
      </c>
      <c r="E265" s="77">
        <v>1812903</v>
      </c>
      <c r="F265" s="77">
        <v>517281</v>
      </c>
      <c r="G265" s="77">
        <v>1475962</v>
      </c>
      <c r="H265" s="77">
        <v>446595</v>
      </c>
      <c r="I265" s="77">
        <v>0</v>
      </c>
      <c r="J265" s="77">
        <v>0</v>
      </c>
      <c r="K265" s="77">
        <v>0</v>
      </c>
      <c r="L265" s="77">
        <v>0</v>
      </c>
      <c r="M265" s="77">
        <v>270749</v>
      </c>
      <c r="N265" s="77">
        <v>0</v>
      </c>
      <c r="O265" s="77">
        <v>0</v>
      </c>
      <c r="P265" s="82">
        <v>0</v>
      </c>
      <c r="Q265" s="83">
        <f t="shared" si="12"/>
        <v>4836921</v>
      </c>
      <c r="S265" s="1">
        <f t="shared" si="13"/>
        <v>3809814</v>
      </c>
      <c r="T265" s="1">
        <f t="shared" si="13"/>
        <v>1027107</v>
      </c>
      <c r="U265" s="1">
        <f t="shared" si="14"/>
        <v>4836921</v>
      </c>
    </row>
    <row r="266" spans="1:21" x14ac:dyDescent="0.25">
      <c r="A266" s="24" t="s">
        <v>322</v>
      </c>
      <c r="B266" s="25" t="s">
        <v>50</v>
      </c>
      <c r="C266" s="81">
        <v>0</v>
      </c>
      <c r="D266" s="81">
        <v>0</v>
      </c>
      <c r="E266" s="77">
        <v>0</v>
      </c>
      <c r="F266" s="77">
        <v>1419219</v>
      </c>
      <c r="G266" s="77">
        <v>0</v>
      </c>
      <c r="H266" s="77">
        <v>0</v>
      </c>
      <c r="I266" s="77">
        <v>0</v>
      </c>
      <c r="J266" s="77">
        <v>0</v>
      </c>
      <c r="K266" s="77">
        <v>0</v>
      </c>
      <c r="L266" s="77">
        <v>0</v>
      </c>
      <c r="M266" s="77">
        <v>436000</v>
      </c>
      <c r="N266" s="77">
        <v>0</v>
      </c>
      <c r="O266" s="77">
        <v>0</v>
      </c>
      <c r="P266" s="82">
        <v>0</v>
      </c>
      <c r="Q266" s="83">
        <f t="shared" si="12"/>
        <v>1855219</v>
      </c>
      <c r="S266" s="1">
        <f t="shared" si="13"/>
        <v>436000</v>
      </c>
      <c r="T266" s="1">
        <f t="shared" si="13"/>
        <v>1419219</v>
      </c>
      <c r="U266" s="1">
        <f t="shared" si="14"/>
        <v>1855219</v>
      </c>
    </row>
    <row r="267" spans="1:21" x14ac:dyDescent="0.25">
      <c r="A267" s="24" t="s">
        <v>476</v>
      </c>
      <c r="B267" s="25" t="s">
        <v>51</v>
      </c>
      <c r="C267" s="81">
        <v>0</v>
      </c>
      <c r="D267" s="81">
        <v>0</v>
      </c>
      <c r="E267" s="77">
        <v>0</v>
      </c>
      <c r="F267" s="77">
        <v>0</v>
      </c>
      <c r="G267" s="77">
        <v>0</v>
      </c>
      <c r="H267" s="77">
        <v>498000</v>
      </c>
      <c r="I267" s="77">
        <v>0</v>
      </c>
      <c r="J267" s="77">
        <v>0</v>
      </c>
      <c r="K267" s="77">
        <v>0</v>
      </c>
      <c r="L267" s="77">
        <v>0</v>
      </c>
      <c r="M267" s="77">
        <v>0</v>
      </c>
      <c r="N267" s="77">
        <v>0</v>
      </c>
      <c r="O267" s="77">
        <v>0</v>
      </c>
      <c r="P267" s="82">
        <v>0</v>
      </c>
      <c r="Q267" s="83">
        <f t="shared" si="12"/>
        <v>498000</v>
      </c>
      <c r="S267" s="1">
        <f t="shared" si="13"/>
        <v>0</v>
      </c>
      <c r="T267" s="1">
        <f t="shared" si="13"/>
        <v>498000</v>
      </c>
      <c r="U267" s="1">
        <f t="shared" si="14"/>
        <v>498000</v>
      </c>
    </row>
    <row r="268" spans="1:21" x14ac:dyDescent="0.25">
      <c r="A268" s="24" t="s">
        <v>515</v>
      </c>
      <c r="B268" s="25" t="s">
        <v>51</v>
      </c>
      <c r="C268" s="81">
        <v>457296</v>
      </c>
      <c r="D268" s="81">
        <v>46985</v>
      </c>
      <c r="E268" s="77">
        <v>3762902</v>
      </c>
      <c r="F268" s="77">
        <v>50984</v>
      </c>
      <c r="G268" s="77">
        <v>1075485</v>
      </c>
      <c r="H268" s="77">
        <v>50738</v>
      </c>
      <c r="I268" s="77">
        <v>0</v>
      </c>
      <c r="J268" s="77">
        <v>0</v>
      </c>
      <c r="K268" s="77">
        <v>0</v>
      </c>
      <c r="L268" s="77">
        <v>0</v>
      </c>
      <c r="M268" s="77">
        <v>500344</v>
      </c>
      <c r="N268" s="77">
        <v>0</v>
      </c>
      <c r="O268" s="77">
        <v>0</v>
      </c>
      <c r="P268" s="82">
        <v>0</v>
      </c>
      <c r="Q268" s="83">
        <f t="shared" si="12"/>
        <v>5944734</v>
      </c>
      <c r="S268" s="1">
        <f t="shared" si="13"/>
        <v>5796027</v>
      </c>
      <c r="T268" s="1">
        <f t="shared" si="13"/>
        <v>148707</v>
      </c>
      <c r="U268" s="1">
        <f t="shared" si="14"/>
        <v>5944734</v>
      </c>
    </row>
    <row r="269" spans="1:21" x14ac:dyDescent="0.25">
      <c r="A269" s="24" t="s">
        <v>324</v>
      </c>
      <c r="B269" s="25" t="s">
        <v>4</v>
      </c>
      <c r="C269" s="81">
        <v>0</v>
      </c>
      <c r="D269" s="81">
        <v>0</v>
      </c>
      <c r="E269" s="77">
        <v>0</v>
      </c>
      <c r="F269" s="77">
        <v>0</v>
      </c>
      <c r="G269" s="77">
        <v>0</v>
      </c>
      <c r="H269" s="77">
        <v>0</v>
      </c>
      <c r="I269" s="77">
        <v>0</v>
      </c>
      <c r="J269" s="77">
        <v>0</v>
      </c>
      <c r="K269" s="77">
        <v>0</v>
      </c>
      <c r="L269" s="77">
        <v>0</v>
      </c>
      <c r="M269" s="77">
        <v>0</v>
      </c>
      <c r="N269" s="77">
        <v>0</v>
      </c>
      <c r="O269" s="77">
        <v>0</v>
      </c>
      <c r="P269" s="82">
        <v>0</v>
      </c>
      <c r="Q269" s="83">
        <f t="shared" si="12"/>
        <v>0</v>
      </c>
      <c r="S269" s="1">
        <f t="shared" si="13"/>
        <v>0</v>
      </c>
      <c r="T269" s="1">
        <f t="shared" si="13"/>
        <v>0</v>
      </c>
      <c r="U269" s="1">
        <f t="shared" si="14"/>
        <v>0</v>
      </c>
    </row>
    <row r="270" spans="1:21" x14ac:dyDescent="0.25">
      <c r="A270" s="24" t="s">
        <v>325</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5">
      <c r="A271" s="24" t="s">
        <v>326</v>
      </c>
      <c r="B271" s="25" t="s">
        <v>4</v>
      </c>
      <c r="C271" s="81">
        <v>0</v>
      </c>
      <c r="D271" s="81">
        <v>0</v>
      </c>
      <c r="E271" s="77">
        <v>436024</v>
      </c>
      <c r="F271" s="77">
        <v>217819</v>
      </c>
      <c r="G271" s="77">
        <v>0</v>
      </c>
      <c r="H271" s="77">
        <v>0</v>
      </c>
      <c r="I271" s="77">
        <v>0</v>
      </c>
      <c r="J271" s="77">
        <v>0</v>
      </c>
      <c r="K271" s="77">
        <v>0</v>
      </c>
      <c r="L271" s="77">
        <v>0</v>
      </c>
      <c r="M271" s="77">
        <v>0</v>
      </c>
      <c r="N271" s="77">
        <v>0</v>
      </c>
      <c r="O271" s="77">
        <v>0</v>
      </c>
      <c r="P271" s="82">
        <v>0</v>
      </c>
      <c r="Q271" s="83">
        <f t="shared" si="12"/>
        <v>653843</v>
      </c>
      <c r="S271" s="1">
        <f t="shared" si="13"/>
        <v>436024</v>
      </c>
      <c r="T271" s="1">
        <f t="shared" si="13"/>
        <v>217819</v>
      </c>
      <c r="U271" s="1">
        <f t="shared" si="14"/>
        <v>653843</v>
      </c>
    </row>
    <row r="272" spans="1:21" x14ac:dyDescent="0.25">
      <c r="A272" s="24" t="s">
        <v>327</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83">
        <f t="shared" si="12"/>
        <v>0</v>
      </c>
      <c r="S272" s="1">
        <f t="shared" si="13"/>
        <v>0</v>
      </c>
      <c r="T272" s="1">
        <f t="shared" si="13"/>
        <v>0</v>
      </c>
      <c r="U272" s="1">
        <f t="shared" si="14"/>
        <v>0</v>
      </c>
    </row>
    <row r="273" spans="1:21" x14ac:dyDescent="0.25">
      <c r="A273" s="24" t="s">
        <v>542</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2"/>
        <v>0</v>
      </c>
      <c r="S273" s="1">
        <f t="shared" si="13"/>
        <v>0</v>
      </c>
      <c r="T273" s="1">
        <f t="shared" si="13"/>
        <v>0</v>
      </c>
      <c r="U273" s="1">
        <f t="shared" si="14"/>
        <v>0</v>
      </c>
    </row>
    <row r="274" spans="1:21" x14ac:dyDescent="0.25">
      <c r="A274" s="24" t="s">
        <v>328</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5">
      <c r="A275" s="24" t="s">
        <v>329</v>
      </c>
      <c r="B275" s="25" t="s">
        <v>4</v>
      </c>
      <c r="C275" s="81">
        <v>0</v>
      </c>
      <c r="D275" s="81">
        <v>0</v>
      </c>
      <c r="E275" s="77">
        <v>0</v>
      </c>
      <c r="F275" s="77">
        <v>0</v>
      </c>
      <c r="G275" s="77">
        <v>0</v>
      </c>
      <c r="H275" s="77">
        <v>0</v>
      </c>
      <c r="I275" s="77">
        <v>0</v>
      </c>
      <c r="J275" s="77">
        <v>0</v>
      </c>
      <c r="K275" s="77">
        <v>0</v>
      </c>
      <c r="L275" s="77">
        <v>0</v>
      </c>
      <c r="M275" s="77">
        <v>208800</v>
      </c>
      <c r="N275" s="77">
        <v>0</v>
      </c>
      <c r="O275" s="77">
        <v>0</v>
      </c>
      <c r="P275" s="82">
        <v>0</v>
      </c>
      <c r="Q275" s="83">
        <f t="shared" si="12"/>
        <v>208800</v>
      </c>
      <c r="S275" s="1">
        <f t="shared" si="13"/>
        <v>208800</v>
      </c>
      <c r="T275" s="1">
        <f t="shared" si="13"/>
        <v>0</v>
      </c>
      <c r="U275" s="1">
        <f t="shared" si="14"/>
        <v>208800</v>
      </c>
    </row>
    <row r="276" spans="1:21" x14ac:dyDescent="0.25">
      <c r="A276" s="24" t="s">
        <v>330</v>
      </c>
      <c r="B276" s="25" t="s">
        <v>4</v>
      </c>
      <c r="C276" s="81">
        <v>0</v>
      </c>
      <c r="D276" s="81">
        <v>0</v>
      </c>
      <c r="E276" s="77">
        <v>0</v>
      </c>
      <c r="F276" s="77">
        <v>0</v>
      </c>
      <c r="G276" s="77">
        <v>0</v>
      </c>
      <c r="H276" s="77">
        <v>0</v>
      </c>
      <c r="I276" s="77">
        <v>0</v>
      </c>
      <c r="J276" s="77">
        <v>0</v>
      </c>
      <c r="K276" s="77">
        <v>0</v>
      </c>
      <c r="L276" s="77">
        <v>0</v>
      </c>
      <c r="M276" s="77">
        <v>0</v>
      </c>
      <c r="N276" s="77">
        <v>0</v>
      </c>
      <c r="O276" s="77">
        <v>0</v>
      </c>
      <c r="P276" s="82">
        <v>0</v>
      </c>
      <c r="Q276" s="83">
        <f t="shared" si="12"/>
        <v>0</v>
      </c>
      <c r="S276" s="1">
        <f t="shared" si="13"/>
        <v>0</v>
      </c>
      <c r="T276" s="1">
        <f t="shared" si="13"/>
        <v>0</v>
      </c>
      <c r="U276" s="1">
        <f t="shared" si="14"/>
        <v>0</v>
      </c>
    </row>
    <row r="277" spans="1:21" x14ac:dyDescent="0.25">
      <c r="A277" s="24" t="s">
        <v>331</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5">
      <c r="A278" s="24" t="s">
        <v>332</v>
      </c>
      <c r="B278" s="25" t="s">
        <v>4</v>
      </c>
      <c r="C278" s="81">
        <v>0</v>
      </c>
      <c r="D278" s="81">
        <v>0</v>
      </c>
      <c r="E278" s="77">
        <v>0</v>
      </c>
      <c r="F278" s="77">
        <v>6400</v>
      </c>
      <c r="G278" s="77">
        <v>0</v>
      </c>
      <c r="H278" s="77">
        <v>0</v>
      </c>
      <c r="I278" s="77">
        <v>0</v>
      </c>
      <c r="J278" s="77">
        <v>0</v>
      </c>
      <c r="K278" s="77">
        <v>0</v>
      </c>
      <c r="L278" s="77">
        <v>0</v>
      </c>
      <c r="M278" s="77">
        <v>0</v>
      </c>
      <c r="N278" s="77">
        <v>0</v>
      </c>
      <c r="O278" s="77">
        <v>0</v>
      </c>
      <c r="P278" s="82">
        <v>55835</v>
      </c>
      <c r="Q278" s="83">
        <f t="shared" si="12"/>
        <v>62235</v>
      </c>
      <c r="S278" s="1">
        <f t="shared" si="13"/>
        <v>0</v>
      </c>
      <c r="T278" s="1">
        <f t="shared" si="13"/>
        <v>62235</v>
      </c>
      <c r="U278" s="1">
        <f t="shared" si="14"/>
        <v>62235</v>
      </c>
    </row>
    <row r="279" spans="1:21" x14ac:dyDescent="0.25">
      <c r="A279" s="24" t="s">
        <v>477</v>
      </c>
      <c r="B279" s="25" t="s">
        <v>4</v>
      </c>
      <c r="C279" s="81">
        <v>0</v>
      </c>
      <c r="D279" s="81">
        <v>0</v>
      </c>
      <c r="E279" s="77">
        <v>0</v>
      </c>
      <c r="F279" s="77">
        <v>0</v>
      </c>
      <c r="G279" s="77">
        <v>0</v>
      </c>
      <c r="H279" s="77">
        <v>0</v>
      </c>
      <c r="I279" s="77">
        <v>0</v>
      </c>
      <c r="J279" s="77">
        <v>0</v>
      </c>
      <c r="K279" s="77">
        <v>0</v>
      </c>
      <c r="L279" s="77">
        <v>0</v>
      </c>
      <c r="M279" s="77">
        <v>0</v>
      </c>
      <c r="N279" s="77">
        <v>0</v>
      </c>
      <c r="O279" s="77">
        <v>0</v>
      </c>
      <c r="P279" s="82">
        <v>0</v>
      </c>
      <c r="Q279" s="83">
        <f t="shared" si="12"/>
        <v>0</v>
      </c>
      <c r="S279" s="1">
        <f t="shared" si="13"/>
        <v>0</v>
      </c>
      <c r="T279" s="1">
        <f t="shared" si="13"/>
        <v>0</v>
      </c>
      <c r="U279" s="1">
        <f t="shared" si="14"/>
        <v>0</v>
      </c>
    </row>
    <row r="280" spans="1:21" x14ac:dyDescent="0.25">
      <c r="A280" s="24" t="s">
        <v>333</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5">
      <c r="A281" s="24" t="s">
        <v>334</v>
      </c>
      <c r="B281" s="25" t="s">
        <v>4</v>
      </c>
      <c r="C281" s="81">
        <v>0</v>
      </c>
      <c r="D281" s="81">
        <v>0</v>
      </c>
      <c r="E281" s="77">
        <v>0</v>
      </c>
      <c r="F281" s="77">
        <v>0</v>
      </c>
      <c r="G281" s="77">
        <v>0</v>
      </c>
      <c r="H281" s="77">
        <v>0</v>
      </c>
      <c r="I281" s="77">
        <v>0</v>
      </c>
      <c r="J281" s="77">
        <v>0</v>
      </c>
      <c r="K281" s="77">
        <v>0</v>
      </c>
      <c r="L281" s="77">
        <v>0</v>
      </c>
      <c r="M281" s="77">
        <v>0</v>
      </c>
      <c r="N281" s="77">
        <v>0</v>
      </c>
      <c r="O281" s="77">
        <v>4000</v>
      </c>
      <c r="P281" s="82">
        <v>0</v>
      </c>
      <c r="Q281" s="83">
        <f t="shared" si="12"/>
        <v>4000</v>
      </c>
      <c r="S281" s="1">
        <f t="shared" si="13"/>
        <v>4000</v>
      </c>
      <c r="T281" s="1">
        <f t="shared" si="13"/>
        <v>0</v>
      </c>
      <c r="U281" s="1">
        <f t="shared" si="14"/>
        <v>4000</v>
      </c>
    </row>
    <row r="282" spans="1:21" x14ac:dyDescent="0.25">
      <c r="A282" s="24" t="s">
        <v>335</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5">
      <c r="A283" s="24" t="s">
        <v>336</v>
      </c>
      <c r="B283" s="25" t="s">
        <v>4</v>
      </c>
      <c r="C283" s="81">
        <v>3630</v>
      </c>
      <c r="D283" s="81">
        <v>0</v>
      </c>
      <c r="E283" s="77">
        <v>0</v>
      </c>
      <c r="F283" s="77">
        <v>0</v>
      </c>
      <c r="G283" s="77">
        <v>0</v>
      </c>
      <c r="H283" s="77">
        <v>0</v>
      </c>
      <c r="I283" s="77">
        <v>0</v>
      </c>
      <c r="J283" s="77">
        <v>0</v>
      </c>
      <c r="K283" s="77">
        <v>0</v>
      </c>
      <c r="L283" s="77">
        <v>0</v>
      </c>
      <c r="M283" s="77">
        <v>0</v>
      </c>
      <c r="N283" s="77">
        <v>0</v>
      </c>
      <c r="O283" s="77">
        <v>33512</v>
      </c>
      <c r="P283" s="82">
        <v>0</v>
      </c>
      <c r="Q283" s="83">
        <f t="shared" si="12"/>
        <v>37142</v>
      </c>
      <c r="S283" s="1">
        <f t="shared" si="13"/>
        <v>37142</v>
      </c>
      <c r="T283" s="1">
        <f t="shared" si="13"/>
        <v>0</v>
      </c>
      <c r="U283" s="1">
        <f t="shared" si="14"/>
        <v>37142</v>
      </c>
    </row>
    <row r="284" spans="1:21" x14ac:dyDescent="0.25">
      <c r="A284" s="24" t="s">
        <v>337</v>
      </c>
      <c r="B284" s="25" t="s">
        <v>4</v>
      </c>
      <c r="C284" s="81">
        <v>48896</v>
      </c>
      <c r="D284" s="81">
        <v>0</v>
      </c>
      <c r="E284" s="77">
        <v>0</v>
      </c>
      <c r="F284" s="77">
        <v>0</v>
      </c>
      <c r="G284" s="77">
        <v>704112</v>
      </c>
      <c r="H284" s="77">
        <v>0</v>
      </c>
      <c r="I284" s="77">
        <v>0</v>
      </c>
      <c r="J284" s="77">
        <v>0</v>
      </c>
      <c r="K284" s="77">
        <v>0</v>
      </c>
      <c r="L284" s="77">
        <v>0</v>
      </c>
      <c r="M284" s="77">
        <v>603973</v>
      </c>
      <c r="N284" s="77">
        <v>0</v>
      </c>
      <c r="O284" s="77">
        <v>0</v>
      </c>
      <c r="P284" s="82">
        <v>0</v>
      </c>
      <c r="Q284" s="83">
        <f t="shared" si="12"/>
        <v>1356981</v>
      </c>
      <c r="S284" s="1">
        <f t="shared" si="13"/>
        <v>1356981</v>
      </c>
      <c r="T284" s="1">
        <f t="shared" si="13"/>
        <v>0</v>
      </c>
      <c r="U284" s="1">
        <f t="shared" si="14"/>
        <v>1356981</v>
      </c>
    </row>
    <row r="285" spans="1:21" x14ac:dyDescent="0.25">
      <c r="A285" s="24" t="s">
        <v>338</v>
      </c>
      <c r="B285" s="25" t="s">
        <v>4</v>
      </c>
      <c r="C285" s="81">
        <v>0</v>
      </c>
      <c r="D285" s="81">
        <v>0</v>
      </c>
      <c r="E285" s="77">
        <v>0</v>
      </c>
      <c r="F285" s="77">
        <v>0</v>
      </c>
      <c r="G285" s="77">
        <v>0</v>
      </c>
      <c r="H285" s="77">
        <v>0</v>
      </c>
      <c r="I285" s="77">
        <v>0</v>
      </c>
      <c r="J285" s="77">
        <v>0</v>
      </c>
      <c r="K285" s="77">
        <v>0</v>
      </c>
      <c r="L285" s="77">
        <v>0</v>
      </c>
      <c r="M285" s="77">
        <v>0</v>
      </c>
      <c r="N285" s="77">
        <v>0</v>
      </c>
      <c r="O285" s="77">
        <v>0</v>
      </c>
      <c r="P285" s="82">
        <v>0</v>
      </c>
      <c r="Q285" s="83">
        <f t="shared" si="12"/>
        <v>0</v>
      </c>
      <c r="S285" s="1">
        <f t="shared" si="13"/>
        <v>0</v>
      </c>
      <c r="T285" s="1">
        <f t="shared" si="13"/>
        <v>0</v>
      </c>
      <c r="U285" s="1">
        <f t="shared" si="14"/>
        <v>0</v>
      </c>
    </row>
    <row r="286" spans="1:21" x14ac:dyDescent="0.25">
      <c r="A286" s="24" t="s">
        <v>339</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5">
      <c r="A287" s="24" t="s">
        <v>340</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5">
      <c r="A288" s="24" t="s">
        <v>549</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5">
      <c r="A289" s="24" t="s">
        <v>341</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5">
      <c r="A290" s="24" t="s">
        <v>506</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83">
        <f t="shared" si="12"/>
        <v>0</v>
      </c>
      <c r="S290" s="1">
        <f t="shared" si="13"/>
        <v>0</v>
      </c>
      <c r="T290" s="1">
        <f t="shared" si="13"/>
        <v>0</v>
      </c>
      <c r="U290" s="1">
        <f t="shared" si="14"/>
        <v>0</v>
      </c>
    </row>
    <row r="291" spans="1:21" x14ac:dyDescent="0.25">
      <c r="A291" s="24" t="s">
        <v>342</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2"/>
        <v>0</v>
      </c>
      <c r="S291" s="1">
        <f t="shared" si="13"/>
        <v>0</v>
      </c>
      <c r="T291" s="1">
        <f t="shared" si="13"/>
        <v>0</v>
      </c>
      <c r="U291" s="1">
        <f t="shared" si="14"/>
        <v>0</v>
      </c>
    </row>
    <row r="292" spans="1:21" x14ac:dyDescent="0.25">
      <c r="A292" s="24" t="s">
        <v>343</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83">
        <f t="shared" si="12"/>
        <v>0</v>
      </c>
      <c r="S292" s="1">
        <f t="shared" si="13"/>
        <v>0</v>
      </c>
      <c r="T292" s="1">
        <f t="shared" si="13"/>
        <v>0</v>
      </c>
      <c r="U292" s="1">
        <f t="shared" si="14"/>
        <v>0</v>
      </c>
    </row>
    <row r="293" spans="1:21" x14ac:dyDescent="0.25">
      <c r="A293" s="24" t="s">
        <v>344</v>
      </c>
      <c r="B293" s="25" t="s">
        <v>4</v>
      </c>
      <c r="C293" s="81">
        <v>0</v>
      </c>
      <c r="D293" s="81">
        <v>0</v>
      </c>
      <c r="E293" s="77">
        <v>0</v>
      </c>
      <c r="F293" s="77">
        <v>0</v>
      </c>
      <c r="G293" s="77">
        <v>0</v>
      </c>
      <c r="H293" s="77">
        <v>0</v>
      </c>
      <c r="I293" s="77">
        <v>0</v>
      </c>
      <c r="J293" s="77">
        <v>0</v>
      </c>
      <c r="K293" s="77">
        <v>0</v>
      </c>
      <c r="L293" s="77">
        <v>0</v>
      </c>
      <c r="M293" s="77">
        <v>0</v>
      </c>
      <c r="N293" s="77">
        <v>0</v>
      </c>
      <c r="O293" s="77">
        <v>0</v>
      </c>
      <c r="P293" s="82">
        <v>0</v>
      </c>
      <c r="Q293" s="83">
        <f t="shared" si="12"/>
        <v>0</v>
      </c>
      <c r="S293" s="1">
        <f t="shared" si="13"/>
        <v>0</v>
      </c>
      <c r="T293" s="1">
        <f t="shared" si="13"/>
        <v>0</v>
      </c>
      <c r="U293" s="1">
        <f t="shared" si="14"/>
        <v>0</v>
      </c>
    </row>
    <row r="294" spans="1:21" x14ac:dyDescent="0.25">
      <c r="A294" s="24" t="s">
        <v>345</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2"/>
        <v>0</v>
      </c>
      <c r="S294" s="1">
        <f t="shared" si="13"/>
        <v>0</v>
      </c>
      <c r="T294" s="1">
        <f t="shared" si="13"/>
        <v>0</v>
      </c>
      <c r="U294" s="1">
        <f t="shared" si="14"/>
        <v>0</v>
      </c>
    </row>
    <row r="295" spans="1:21" x14ac:dyDescent="0.25">
      <c r="A295" s="24" t="s">
        <v>346</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5">
      <c r="A296" s="24" t="s">
        <v>4</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5">
      <c r="A297" s="24" t="s">
        <v>347</v>
      </c>
      <c r="B297" s="25" t="s">
        <v>4</v>
      </c>
      <c r="C297" s="81">
        <v>0</v>
      </c>
      <c r="D297" s="81">
        <v>205976</v>
      </c>
      <c r="E297" s="77">
        <v>0</v>
      </c>
      <c r="F297" s="77">
        <v>0</v>
      </c>
      <c r="G297" s="77">
        <v>0</v>
      </c>
      <c r="H297" s="77">
        <v>338718</v>
      </c>
      <c r="I297" s="77">
        <v>0</v>
      </c>
      <c r="J297" s="77">
        <v>0</v>
      </c>
      <c r="K297" s="77">
        <v>0</v>
      </c>
      <c r="L297" s="77">
        <v>0</v>
      </c>
      <c r="M297" s="77">
        <v>715154</v>
      </c>
      <c r="N297" s="77">
        <v>0</v>
      </c>
      <c r="O297" s="77">
        <v>0</v>
      </c>
      <c r="P297" s="82">
        <v>0</v>
      </c>
      <c r="Q297" s="83">
        <f t="shared" si="12"/>
        <v>1259848</v>
      </c>
      <c r="S297" s="1">
        <f t="shared" si="13"/>
        <v>715154</v>
      </c>
      <c r="T297" s="1">
        <f t="shared" si="13"/>
        <v>544694</v>
      </c>
      <c r="U297" s="1">
        <f t="shared" si="14"/>
        <v>1259848</v>
      </c>
    </row>
    <row r="298" spans="1:21" x14ac:dyDescent="0.25">
      <c r="A298" s="24" t="s">
        <v>348</v>
      </c>
      <c r="B298" s="25" t="s">
        <v>4</v>
      </c>
      <c r="C298" s="81">
        <v>0</v>
      </c>
      <c r="D298" s="81">
        <v>0</v>
      </c>
      <c r="E298" s="77">
        <v>0</v>
      </c>
      <c r="F298" s="77">
        <v>0</v>
      </c>
      <c r="G298" s="77">
        <v>0</v>
      </c>
      <c r="H298" s="77">
        <v>0</v>
      </c>
      <c r="I298" s="77">
        <v>0</v>
      </c>
      <c r="J298" s="77">
        <v>0</v>
      </c>
      <c r="K298" s="77">
        <v>0</v>
      </c>
      <c r="L298" s="77">
        <v>0</v>
      </c>
      <c r="M298" s="77">
        <v>0</v>
      </c>
      <c r="N298" s="77">
        <v>0</v>
      </c>
      <c r="O298" s="77">
        <v>5210</v>
      </c>
      <c r="P298" s="82">
        <v>0</v>
      </c>
      <c r="Q298" s="83">
        <f t="shared" si="12"/>
        <v>5210</v>
      </c>
      <c r="S298" s="1">
        <f t="shared" si="13"/>
        <v>5210</v>
      </c>
      <c r="T298" s="1">
        <f t="shared" si="13"/>
        <v>0</v>
      </c>
      <c r="U298" s="1">
        <f t="shared" si="14"/>
        <v>5210</v>
      </c>
    </row>
    <row r="299" spans="1:21" x14ac:dyDescent="0.25">
      <c r="A299" s="24" t="s">
        <v>349</v>
      </c>
      <c r="B299" s="25" t="s">
        <v>4</v>
      </c>
      <c r="C299" s="81">
        <v>3146</v>
      </c>
      <c r="D299" s="81">
        <v>0</v>
      </c>
      <c r="E299" s="77">
        <v>0</v>
      </c>
      <c r="F299" s="77">
        <v>0</v>
      </c>
      <c r="G299" s="77">
        <v>0</v>
      </c>
      <c r="H299" s="77">
        <v>0</v>
      </c>
      <c r="I299" s="77">
        <v>0</v>
      </c>
      <c r="J299" s="77">
        <v>0</v>
      </c>
      <c r="K299" s="77">
        <v>0</v>
      </c>
      <c r="L299" s="77">
        <v>0</v>
      </c>
      <c r="M299" s="77">
        <v>2076</v>
      </c>
      <c r="N299" s="77">
        <v>0</v>
      </c>
      <c r="O299" s="77">
        <v>0</v>
      </c>
      <c r="P299" s="82">
        <v>0</v>
      </c>
      <c r="Q299" s="83">
        <f t="shared" si="12"/>
        <v>5222</v>
      </c>
      <c r="S299" s="1">
        <f t="shared" si="13"/>
        <v>5222</v>
      </c>
      <c r="T299" s="1">
        <f t="shared" si="13"/>
        <v>0</v>
      </c>
      <c r="U299" s="1">
        <f t="shared" si="14"/>
        <v>5222</v>
      </c>
    </row>
    <row r="300" spans="1:21" x14ac:dyDescent="0.25">
      <c r="A300" s="24" t="s">
        <v>350</v>
      </c>
      <c r="B300" s="25" t="s">
        <v>4</v>
      </c>
      <c r="C300" s="81">
        <v>3350</v>
      </c>
      <c r="D300" s="81">
        <v>0</v>
      </c>
      <c r="E300" s="77">
        <v>0</v>
      </c>
      <c r="F300" s="77">
        <v>91186</v>
      </c>
      <c r="G300" s="77">
        <v>8774</v>
      </c>
      <c r="H300" s="77">
        <v>0</v>
      </c>
      <c r="I300" s="77">
        <v>0</v>
      </c>
      <c r="J300" s="77">
        <v>0</v>
      </c>
      <c r="K300" s="77">
        <v>0</v>
      </c>
      <c r="L300" s="77">
        <v>0</v>
      </c>
      <c r="M300" s="77">
        <v>3993</v>
      </c>
      <c r="N300" s="77">
        <v>0</v>
      </c>
      <c r="O300" s="77">
        <v>692</v>
      </c>
      <c r="P300" s="82">
        <v>0</v>
      </c>
      <c r="Q300" s="83">
        <f t="shared" si="12"/>
        <v>107995</v>
      </c>
      <c r="S300" s="1">
        <f t="shared" si="13"/>
        <v>16809</v>
      </c>
      <c r="T300" s="1">
        <f t="shared" si="13"/>
        <v>91186</v>
      </c>
      <c r="U300" s="1">
        <f t="shared" si="14"/>
        <v>107995</v>
      </c>
    </row>
    <row r="301" spans="1:21" x14ac:dyDescent="0.25">
      <c r="A301" s="24" t="s">
        <v>351</v>
      </c>
      <c r="B301" s="25" t="s">
        <v>4</v>
      </c>
      <c r="C301" s="81">
        <v>30059</v>
      </c>
      <c r="D301" s="81">
        <v>20739</v>
      </c>
      <c r="E301" s="77">
        <v>0</v>
      </c>
      <c r="F301" s="77">
        <v>0</v>
      </c>
      <c r="G301" s="77">
        <v>85824</v>
      </c>
      <c r="H301" s="77">
        <v>52341</v>
      </c>
      <c r="I301" s="77">
        <v>0</v>
      </c>
      <c r="J301" s="77">
        <v>0</v>
      </c>
      <c r="K301" s="77">
        <v>0</v>
      </c>
      <c r="L301" s="77">
        <v>0</v>
      </c>
      <c r="M301" s="77">
        <v>114159</v>
      </c>
      <c r="N301" s="77">
        <v>0</v>
      </c>
      <c r="O301" s="77">
        <v>7316</v>
      </c>
      <c r="P301" s="82">
        <v>4522</v>
      </c>
      <c r="Q301" s="83">
        <f t="shared" si="12"/>
        <v>314960</v>
      </c>
      <c r="S301" s="1">
        <f t="shared" si="13"/>
        <v>237358</v>
      </c>
      <c r="T301" s="1">
        <f t="shared" si="13"/>
        <v>77602</v>
      </c>
      <c r="U301" s="1">
        <f t="shared" si="14"/>
        <v>314960</v>
      </c>
    </row>
    <row r="302" spans="1:21" x14ac:dyDescent="0.25">
      <c r="A302" s="24" t="s">
        <v>352</v>
      </c>
      <c r="B302" s="25" t="s">
        <v>4</v>
      </c>
      <c r="C302" s="81">
        <v>0</v>
      </c>
      <c r="D302" s="81">
        <v>0</v>
      </c>
      <c r="E302" s="77">
        <v>0</v>
      </c>
      <c r="F302" s="77">
        <v>0</v>
      </c>
      <c r="G302" s="77">
        <v>0</v>
      </c>
      <c r="H302" s="77">
        <v>0</v>
      </c>
      <c r="I302" s="77">
        <v>0</v>
      </c>
      <c r="J302" s="77">
        <v>0</v>
      </c>
      <c r="K302" s="77">
        <v>0</v>
      </c>
      <c r="L302" s="77">
        <v>0</v>
      </c>
      <c r="M302" s="77">
        <v>0</v>
      </c>
      <c r="N302" s="77">
        <v>0</v>
      </c>
      <c r="O302" s="77">
        <v>0</v>
      </c>
      <c r="P302" s="82">
        <v>0</v>
      </c>
      <c r="Q302" s="83">
        <f t="shared" si="12"/>
        <v>0</v>
      </c>
      <c r="S302" s="1">
        <f t="shared" si="13"/>
        <v>0</v>
      </c>
      <c r="T302" s="1">
        <f t="shared" si="13"/>
        <v>0</v>
      </c>
      <c r="U302" s="1">
        <f t="shared" si="14"/>
        <v>0</v>
      </c>
    </row>
    <row r="303" spans="1:21" x14ac:dyDescent="0.25">
      <c r="A303" s="24" t="s">
        <v>353</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5">
      <c r="A304" s="24" t="s">
        <v>354</v>
      </c>
      <c r="B304" s="25" t="s">
        <v>4</v>
      </c>
      <c r="C304" s="81">
        <v>0</v>
      </c>
      <c r="D304" s="81">
        <v>299</v>
      </c>
      <c r="E304" s="77">
        <v>0</v>
      </c>
      <c r="F304" s="77">
        <v>0</v>
      </c>
      <c r="G304" s="77">
        <v>0</v>
      </c>
      <c r="H304" s="77">
        <v>0</v>
      </c>
      <c r="I304" s="77">
        <v>0</v>
      </c>
      <c r="J304" s="77">
        <v>0</v>
      </c>
      <c r="K304" s="77">
        <v>0</v>
      </c>
      <c r="L304" s="77">
        <v>0</v>
      </c>
      <c r="M304" s="77">
        <v>0</v>
      </c>
      <c r="N304" s="77">
        <v>551</v>
      </c>
      <c r="O304" s="77">
        <v>0</v>
      </c>
      <c r="P304" s="82">
        <v>0</v>
      </c>
      <c r="Q304" s="83">
        <f t="shared" si="12"/>
        <v>850</v>
      </c>
      <c r="S304" s="1">
        <f t="shared" si="13"/>
        <v>0</v>
      </c>
      <c r="T304" s="1">
        <f t="shared" si="13"/>
        <v>850</v>
      </c>
      <c r="U304" s="1">
        <f t="shared" si="14"/>
        <v>850</v>
      </c>
    </row>
    <row r="305" spans="1:21" x14ac:dyDescent="0.25">
      <c r="A305" s="24" t="s">
        <v>355</v>
      </c>
      <c r="B305" s="25" t="s">
        <v>4</v>
      </c>
      <c r="C305" s="81">
        <v>0</v>
      </c>
      <c r="D305" s="81">
        <v>0</v>
      </c>
      <c r="E305" s="77">
        <v>0</v>
      </c>
      <c r="F305" s="77">
        <v>0</v>
      </c>
      <c r="G305" s="77">
        <v>282850</v>
      </c>
      <c r="H305" s="77">
        <v>0</v>
      </c>
      <c r="I305" s="77">
        <v>0</v>
      </c>
      <c r="J305" s="77">
        <v>0</v>
      </c>
      <c r="K305" s="77">
        <v>0</v>
      </c>
      <c r="L305" s="77">
        <v>0</v>
      </c>
      <c r="M305" s="77">
        <v>596600</v>
      </c>
      <c r="N305" s="77">
        <v>0</v>
      </c>
      <c r="O305" s="77">
        <v>0</v>
      </c>
      <c r="P305" s="82">
        <v>0</v>
      </c>
      <c r="Q305" s="83">
        <f t="shared" si="12"/>
        <v>879450</v>
      </c>
      <c r="S305" s="1">
        <f t="shared" si="13"/>
        <v>879450</v>
      </c>
      <c r="T305" s="1">
        <f t="shared" si="13"/>
        <v>0</v>
      </c>
      <c r="U305" s="1">
        <f t="shared" si="14"/>
        <v>879450</v>
      </c>
    </row>
    <row r="306" spans="1:21" x14ac:dyDescent="0.25">
      <c r="A306" s="24" t="s">
        <v>356</v>
      </c>
      <c r="B306" s="25" t="s">
        <v>4</v>
      </c>
      <c r="C306" s="81">
        <v>0</v>
      </c>
      <c r="D306" s="81">
        <v>0</v>
      </c>
      <c r="E306" s="77">
        <v>549825</v>
      </c>
      <c r="F306" s="77">
        <v>0</v>
      </c>
      <c r="G306" s="77">
        <v>0</v>
      </c>
      <c r="H306" s="77">
        <v>0</v>
      </c>
      <c r="I306" s="77">
        <v>0</v>
      </c>
      <c r="J306" s="77">
        <v>0</v>
      </c>
      <c r="K306" s="77">
        <v>0</v>
      </c>
      <c r="L306" s="77">
        <v>0</v>
      </c>
      <c r="M306" s="77">
        <v>0</v>
      </c>
      <c r="N306" s="77">
        <v>0</v>
      </c>
      <c r="O306" s="77">
        <v>0</v>
      </c>
      <c r="P306" s="82">
        <v>0</v>
      </c>
      <c r="Q306" s="83">
        <f t="shared" si="12"/>
        <v>549825</v>
      </c>
      <c r="S306" s="1">
        <f t="shared" si="13"/>
        <v>549825</v>
      </c>
      <c r="T306" s="1">
        <f t="shared" si="13"/>
        <v>0</v>
      </c>
      <c r="U306" s="1">
        <f t="shared" si="14"/>
        <v>549825</v>
      </c>
    </row>
    <row r="307" spans="1:21" x14ac:dyDescent="0.25">
      <c r="A307" s="24" t="s">
        <v>357</v>
      </c>
      <c r="B307" s="25" t="s">
        <v>52</v>
      </c>
      <c r="C307" s="81">
        <v>4123</v>
      </c>
      <c r="D307" s="81">
        <v>0</v>
      </c>
      <c r="E307" s="77">
        <v>136784</v>
      </c>
      <c r="F307" s="77">
        <v>0</v>
      </c>
      <c r="G307" s="77">
        <v>0</v>
      </c>
      <c r="H307" s="77">
        <v>0</v>
      </c>
      <c r="I307" s="77">
        <v>0</v>
      </c>
      <c r="J307" s="77">
        <v>0</v>
      </c>
      <c r="K307" s="77">
        <v>0</v>
      </c>
      <c r="L307" s="77">
        <v>0</v>
      </c>
      <c r="M307" s="77">
        <v>0</v>
      </c>
      <c r="N307" s="77">
        <v>0</v>
      </c>
      <c r="O307" s="77">
        <v>0</v>
      </c>
      <c r="P307" s="82">
        <v>0</v>
      </c>
      <c r="Q307" s="83">
        <f t="shared" si="12"/>
        <v>140907</v>
      </c>
      <c r="S307" s="1">
        <f t="shared" si="13"/>
        <v>140907</v>
      </c>
      <c r="T307" s="1">
        <f t="shared" si="13"/>
        <v>0</v>
      </c>
      <c r="U307" s="1">
        <f t="shared" si="14"/>
        <v>140907</v>
      </c>
    </row>
    <row r="308" spans="1:21" x14ac:dyDescent="0.25">
      <c r="A308" s="24" t="s">
        <v>358</v>
      </c>
      <c r="B308" s="25" t="s">
        <v>52</v>
      </c>
      <c r="C308" s="81">
        <v>0</v>
      </c>
      <c r="D308" s="81">
        <v>0</v>
      </c>
      <c r="E308" s="77">
        <v>116334</v>
      </c>
      <c r="F308" s="77">
        <v>225401</v>
      </c>
      <c r="G308" s="77">
        <v>0</v>
      </c>
      <c r="H308" s="77">
        <v>0</v>
      </c>
      <c r="I308" s="77">
        <v>0</v>
      </c>
      <c r="J308" s="77">
        <v>0</v>
      </c>
      <c r="K308" s="77">
        <v>0</v>
      </c>
      <c r="L308" s="77">
        <v>0</v>
      </c>
      <c r="M308" s="77">
        <v>0</v>
      </c>
      <c r="N308" s="77">
        <v>0</v>
      </c>
      <c r="O308" s="77">
        <v>0</v>
      </c>
      <c r="P308" s="82">
        <v>0</v>
      </c>
      <c r="Q308" s="83">
        <f t="shared" si="12"/>
        <v>341735</v>
      </c>
      <c r="S308" s="1">
        <f t="shared" si="13"/>
        <v>116334</v>
      </c>
      <c r="T308" s="1">
        <f t="shared" si="13"/>
        <v>225401</v>
      </c>
      <c r="U308" s="1">
        <f t="shared" si="14"/>
        <v>341735</v>
      </c>
    </row>
    <row r="309" spans="1:21" x14ac:dyDescent="0.25">
      <c r="A309" s="24" t="s">
        <v>359</v>
      </c>
      <c r="B309" s="25" t="s">
        <v>52</v>
      </c>
      <c r="C309" s="81">
        <v>0</v>
      </c>
      <c r="D309" s="81">
        <v>277</v>
      </c>
      <c r="E309" s="77">
        <v>5700</v>
      </c>
      <c r="F309" s="77">
        <v>0</v>
      </c>
      <c r="G309" s="77">
        <v>0</v>
      </c>
      <c r="H309" s="77">
        <v>0</v>
      </c>
      <c r="I309" s="77">
        <v>0</v>
      </c>
      <c r="J309" s="77">
        <v>0</v>
      </c>
      <c r="K309" s="77">
        <v>0</v>
      </c>
      <c r="L309" s="77">
        <v>0</v>
      </c>
      <c r="M309" s="77">
        <v>0</v>
      </c>
      <c r="N309" s="77">
        <v>0</v>
      </c>
      <c r="O309" s="77">
        <v>0</v>
      </c>
      <c r="P309" s="82">
        <v>0</v>
      </c>
      <c r="Q309" s="83">
        <f t="shared" si="12"/>
        <v>5977</v>
      </c>
      <c r="S309" s="1">
        <f t="shared" si="13"/>
        <v>5700</v>
      </c>
      <c r="T309" s="1">
        <f t="shared" si="13"/>
        <v>277</v>
      </c>
      <c r="U309" s="1">
        <f t="shared" si="14"/>
        <v>5977</v>
      </c>
    </row>
    <row r="310" spans="1:21" x14ac:dyDescent="0.25">
      <c r="A310" s="24" t="s">
        <v>361</v>
      </c>
      <c r="B310" s="25" t="s">
        <v>52</v>
      </c>
      <c r="C310" s="81">
        <v>0</v>
      </c>
      <c r="D310" s="81">
        <v>0</v>
      </c>
      <c r="E310" s="77">
        <v>0</v>
      </c>
      <c r="F310" s="77">
        <v>0</v>
      </c>
      <c r="G310" s="77">
        <v>32200</v>
      </c>
      <c r="H310" s="77">
        <v>0</v>
      </c>
      <c r="I310" s="77">
        <v>0</v>
      </c>
      <c r="J310" s="77">
        <v>0</v>
      </c>
      <c r="K310" s="77">
        <v>0</v>
      </c>
      <c r="L310" s="77">
        <v>0</v>
      </c>
      <c r="M310" s="77">
        <v>0</v>
      </c>
      <c r="N310" s="77">
        <v>0</v>
      </c>
      <c r="O310" s="77">
        <v>0</v>
      </c>
      <c r="P310" s="82">
        <v>0</v>
      </c>
      <c r="Q310" s="83">
        <f t="shared" si="12"/>
        <v>32200</v>
      </c>
      <c r="S310" s="1">
        <f t="shared" si="13"/>
        <v>32200</v>
      </c>
      <c r="T310" s="1">
        <f t="shared" si="13"/>
        <v>0</v>
      </c>
      <c r="U310" s="1">
        <f t="shared" si="14"/>
        <v>32200</v>
      </c>
    </row>
    <row r="311" spans="1:21" x14ac:dyDescent="0.25">
      <c r="A311" s="24" t="s">
        <v>516</v>
      </c>
      <c r="B311" s="25" t="s">
        <v>52</v>
      </c>
      <c r="C311" s="81">
        <v>0</v>
      </c>
      <c r="D311" s="81">
        <v>0</v>
      </c>
      <c r="E311" s="77">
        <v>0</v>
      </c>
      <c r="F311" s="77">
        <v>0</v>
      </c>
      <c r="G311" s="77">
        <v>0</v>
      </c>
      <c r="H311" s="77">
        <v>10000</v>
      </c>
      <c r="I311" s="77">
        <v>0</v>
      </c>
      <c r="J311" s="77">
        <v>0</v>
      </c>
      <c r="K311" s="77">
        <v>0</v>
      </c>
      <c r="L311" s="77">
        <v>0</v>
      </c>
      <c r="M311" s="77">
        <v>0</v>
      </c>
      <c r="N311" s="77">
        <v>0</v>
      </c>
      <c r="O311" s="77">
        <v>0</v>
      </c>
      <c r="P311" s="82">
        <v>0</v>
      </c>
      <c r="Q311" s="83">
        <f t="shared" si="12"/>
        <v>10000</v>
      </c>
      <c r="S311" s="1">
        <f t="shared" si="13"/>
        <v>0</v>
      </c>
      <c r="T311" s="1">
        <f t="shared" si="13"/>
        <v>10000</v>
      </c>
      <c r="U311" s="1">
        <f t="shared" si="14"/>
        <v>10000</v>
      </c>
    </row>
    <row r="312" spans="1:21" x14ac:dyDescent="0.25">
      <c r="A312" s="24" t="s">
        <v>362</v>
      </c>
      <c r="B312" s="25" t="s">
        <v>52</v>
      </c>
      <c r="C312" s="81">
        <v>13753</v>
      </c>
      <c r="D312" s="81">
        <v>0</v>
      </c>
      <c r="E312" s="77">
        <v>0</v>
      </c>
      <c r="F312" s="77">
        <v>0</v>
      </c>
      <c r="G312" s="77">
        <v>154743</v>
      </c>
      <c r="H312" s="77">
        <v>0</v>
      </c>
      <c r="I312" s="77">
        <v>0</v>
      </c>
      <c r="J312" s="77">
        <v>0</v>
      </c>
      <c r="K312" s="77">
        <v>0</v>
      </c>
      <c r="L312" s="77">
        <v>0</v>
      </c>
      <c r="M312" s="77">
        <v>19421</v>
      </c>
      <c r="N312" s="77">
        <v>0</v>
      </c>
      <c r="O312" s="77">
        <v>0</v>
      </c>
      <c r="P312" s="82">
        <v>0</v>
      </c>
      <c r="Q312" s="83">
        <f t="shared" si="12"/>
        <v>187917</v>
      </c>
      <c r="S312" s="1">
        <f t="shared" si="13"/>
        <v>187917</v>
      </c>
      <c r="T312" s="1">
        <f t="shared" si="13"/>
        <v>0</v>
      </c>
      <c r="U312" s="1">
        <f t="shared" si="14"/>
        <v>187917</v>
      </c>
    </row>
    <row r="313" spans="1:21" x14ac:dyDescent="0.25">
      <c r="A313" s="24" t="s">
        <v>363</v>
      </c>
      <c r="B313" s="25" t="s">
        <v>53</v>
      </c>
      <c r="C313" s="81">
        <v>0</v>
      </c>
      <c r="D313" s="81">
        <v>0</v>
      </c>
      <c r="E313" s="77">
        <v>0</v>
      </c>
      <c r="F313" s="77">
        <v>0</v>
      </c>
      <c r="G313" s="77">
        <v>0</v>
      </c>
      <c r="H313" s="77">
        <v>0</v>
      </c>
      <c r="I313" s="77">
        <v>0</v>
      </c>
      <c r="J313" s="77">
        <v>0</v>
      </c>
      <c r="K313" s="77">
        <v>0</v>
      </c>
      <c r="L313" s="77">
        <v>0</v>
      </c>
      <c r="M313" s="77">
        <v>0</v>
      </c>
      <c r="N313" s="77">
        <v>0</v>
      </c>
      <c r="O313" s="77">
        <v>0</v>
      </c>
      <c r="P313" s="82">
        <v>0</v>
      </c>
      <c r="Q313" s="83">
        <f t="shared" si="12"/>
        <v>0</v>
      </c>
      <c r="S313" s="1">
        <f t="shared" si="13"/>
        <v>0</v>
      </c>
      <c r="T313" s="1">
        <f t="shared" si="13"/>
        <v>0</v>
      </c>
      <c r="U313" s="1">
        <f t="shared" si="14"/>
        <v>0</v>
      </c>
    </row>
    <row r="314" spans="1:21" x14ac:dyDescent="0.25">
      <c r="A314" s="24" t="s">
        <v>364</v>
      </c>
      <c r="B314" s="25" t="s">
        <v>53</v>
      </c>
      <c r="C314" s="81">
        <v>0</v>
      </c>
      <c r="D314" s="81">
        <v>0</v>
      </c>
      <c r="E314" s="77">
        <v>0</v>
      </c>
      <c r="F314" s="77">
        <v>0</v>
      </c>
      <c r="G314" s="77">
        <v>0</v>
      </c>
      <c r="H314" s="77">
        <v>0</v>
      </c>
      <c r="I314" s="77">
        <v>0</v>
      </c>
      <c r="J314" s="77">
        <v>0</v>
      </c>
      <c r="K314" s="77">
        <v>0</v>
      </c>
      <c r="L314" s="77">
        <v>0</v>
      </c>
      <c r="M314" s="77">
        <v>0</v>
      </c>
      <c r="N314" s="77">
        <v>0</v>
      </c>
      <c r="O314" s="77">
        <v>0</v>
      </c>
      <c r="P314" s="82">
        <v>0</v>
      </c>
      <c r="Q314" s="83">
        <f t="shared" si="12"/>
        <v>0</v>
      </c>
      <c r="S314" s="1">
        <f t="shared" si="13"/>
        <v>0</v>
      </c>
      <c r="T314" s="1">
        <f t="shared" si="13"/>
        <v>0</v>
      </c>
      <c r="U314" s="1">
        <f t="shared" si="14"/>
        <v>0</v>
      </c>
    </row>
    <row r="315" spans="1:21" x14ac:dyDescent="0.25">
      <c r="A315" s="24" t="s">
        <v>365</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5">
      <c r="A316" s="24" t="s">
        <v>366</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5">
      <c r="A317" s="24" t="s">
        <v>367</v>
      </c>
      <c r="B317" s="25" t="s">
        <v>53</v>
      </c>
      <c r="C317" s="81">
        <v>0</v>
      </c>
      <c r="D317" s="81">
        <v>0</v>
      </c>
      <c r="E317" s="77">
        <v>0</v>
      </c>
      <c r="F317" s="77">
        <v>12781</v>
      </c>
      <c r="G317" s="77">
        <v>0</v>
      </c>
      <c r="H317" s="77">
        <v>0</v>
      </c>
      <c r="I317" s="77">
        <v>0</v>
      </c>
      <c r="J317" s="77">
        <v>0</v>
      </c>
      <c r="K317" s="77">
        <v>0</v>
      </c>
      <c r="L317" s="77">
        <v>0</v>
      </c>
      <c r="M317" s="77">
        <v>0</v>
      </c>
      <c r="N317" s="77">
        <v>0</v>
      </c>
      <c r="O317" s="77">
        <v>0</v>
      </c>
      <c r="P317" s="82">
        <v>0</v>
      </c>
      <c r="Q317" s="83">
        <f t="shared" si="12"/>
        <v>12781</v>
      </c>
      <c r="S317" s="1">
        <f t="shared" si="13"/>
        <v>0</v>
      </c>
      <c r="T317" s="1">
        <f t="shared" si="13"/>
        <v>12781</v>
      </c>
      <c r="U317" s="1">
        <f t="shared" si="14"/>
        <v>12781</v>
      </c>
    </row>
    <row r="318" spans="1:21" x14ac:dyDescent="0.25">
      <c r="A318" s="24" t="s">
        <v>368</v>
      </c>
      <c r="B318" s="25" t="s">
        <v>53</v>
      </c>
      <c r="C318" s="81">
        <v>2062</v>
      </c>
      <c r="D318" s="81">
        <v>0</v>
      </c>
      <c r="E318" s="77">
        <v>0</v>
      </c>
      <c r="F318" s="77">
        <v>32643</v>
      </c>
      <c r="G318" s="77">
        <v>10123</v>
      </c>
      <c r="H318" s="77">
        <v>0</v>
      </c>
      <c r="I318" s="77">
        <v>0</v>
      </c>
      <c r="J318" s="77">
        <v>0</v>
      </c>
      <c r="K318" s="77">
        <v>0</v>
      </c>
      <c r="L318" s="77">
        <v>0</v>
      </c>
      <c r="M318" s="77">
        <v>0</v>
      </c>
      <c r="N318" s="77">
        <v>0</v>
      </c>
      <c r="O318" s="77">
        <v>0</v>
      </c>
      <c r="P318" s="82">
        <v>0</v>
      </c>
      <c r="Q318" s="83">
        <f t="shared" si="12"/>
        <v>44828</v>
      </c>
      <c r="S318" s="1">
        <f t="shared" si="13"/>
        <v>12185</v>
      </c>
      <c r="T318" s="1">
        <f t="shared" si="13"/>
        <v>32643</v>
      </c>
      <c r="U318" s="1">
        <f t="shared" si="14"/>
        <v>44828</v>
      </c>
    </row>
    <row r="319" spans="1:21" x14ac:dyDescent="0.25">
      <c r="A319" s="24" t="s">
        <v>369</v>
      </c>
      <c r="B319" s="25" t="s">
        <v>53</v>
      </c>
      <c r="C319" s="81">
        <v>0</v>
      </c>
      <c r="D319" s="81">
        <v>0</v>
      </c>
      <c r="E319" s="77">
        <v>0</v>
      </c>
      <c r="F319" s="77">
        <v>0</v>
      </c>
      <c r="G319" s="77">
        <v>3588</v>
      </c>
      <c r="H319" s="77">
        <v>0</v>
      </c>
      <c r="I319" s="77">
        <v>0</v>
      </c>
      <c r="J319" s="77">
        <v>0</v>
      </c>
      <c r="K319" s="77">
        <v>0</v>
      </c>
      <c r="L319" s="77">
        <v>0</v>
      </c>
      <c r="M319" s="77">
        <v>0</v>
      </c>
      <c r="N319" s="77">
        <v>0</v>
      </c>
      <c r="O319" s="77">
        <v>0</v>
      </c>
      <c r="P319" s="82">
        <v>0</v>
      </c>
      <c r="Q319" s="83">
        <f t="shared" si="12"/>
        <v>3588</v>
      </c>
      <c r="S319" s="1">
        <f t="shared" si="13"/>
        <v>3588</v>
      </c>
      <c r="T319" s="1">
        <f t="shared" si="13"/>
        <v>0</v>
      </c>
      <c r="U319" s="1">
        <f t="shared" si="14"/>
        <v>3588</v>
      </c>
    </row>
    <row r="320" spans="1:21" x14ac:dyDescent="0.25">
      <c r="A320" s="24" t="s">
        <v>370</v>
      </c>
      <c r="B320" s="25" t="s">
        <v>53</v>
      </c>
      <c r="C320" s="81">
        <v>0</v>
      </c>
      <c r="D320" s="81">
        <v>0</v>
      </c>
      <c r="E320" s="77">
        <v>0</v>
      </c>
      <c r="F320" s="77">
        <v>0</v>
      </c>
      <c r="G320" s="77">
        <v>18720</v>
      </c>
      <c r="H320" s="77">
        <v>0</v>
      </c>
      <c r="I320" s="77">
        <v>1000</v>
      </c>
      <c r="J320" s="77">
        <v>0</v>
      </c>
      <c r="K320" s="77">
        <v>0</v>
      </c>
      <c r="L320" s="77">
        <v>0</v>
      </c>
      <c r="M320" s="77">
        <v>1000</v>
      </c>
      <c r="N320" s="77">
        <v>0</v>
      </c>
      <c r="O320" s="77">
        <v>0</v>
      </c>
      <c r="P320" s="82">
        <v>0</v>
      </c>
      <c r="Q320" s="83">
        <f t="shared" si="12"/>
        <v>20720</v>
      </c>
      <c r="S320" s="1">
        <f t="shared" si="13"/>
        <v>20720</v>
      </c>
      <c r="T320" s="1">
        <f t="shared" si="13"/>
        <v>0</v>
      </c>
      <c r="U320" s="1">
        <f t="shared" si="14"/>
        <v>20720</v>
      </c>
    </row>
    <row r="321" spans="1:21" x14ac:dyDescent="0.25">
      <c r="A321" s="24" t="s">
        <v>371</v>
      </c>
      <c r="B321" s="25" t="s">
        <v>53</v>
      </c>
      <c r="C321" s="81">
        <v>0</v>
      </c>
      <c r="D321" s="81">
        <v>0</v>
      </c>
      <c r="E321" s="77">
        <v>0</v>
      </c>
      <c r="F321" s="77">
        <v>0</v>
      </c>
      <c r="G321" s="77">
        <v>0</v>
      </c>
      <c r="H321" s="77">
        <v>0</v>
      </c>
      <c r="I321" s="77">
        <v>0</v>
      </c>
      <c r="J321" s="77">
        <v>0</v>
      </c>
      <c r="K321" s="77">
        <v>0</v>
      </c>
      <c r="L321" s="77">
        <v>0</v>
      </c>
      <c r="M321" s="77">
        <v>0</v>
      </c>
      <c r="N321" s="77">
        <v>0</v>
      </c>
      <c r="O321" s="77">
        <v>0</v>
      </c>
      <c r="P321" s="82">
        <v>0</v>
      </c>
      <c r="Q321" s="83">
        <f t="shared" si="12"/>
        <v>0</v>
      </c>
      <c r="S321" s="1">
        <f t="shared" si="13"/>
        <v>0</v>
      </c>
      <c r="T321" s="1">
        <f t="shared" si="13"/>
        <v>0</v>
      </c>
      <c r="U321" s="1">
        <f t="shared" si="14"/>
        <v>0</v>
      </c>
    </row>
    <row r="322" spans="1:21" x14ac:dyDescent="0.25">
      <c r="A322" s="24" t="s">
        <v>372</v>
      </c>
      <c r="B322" s="25" t="s">
        <v>53</v>
      </c>
      <c r="C322" s="81">
        <v>0</v>
      </c>
      <c r="D322" s="81">
        <v>0</v>
      </c>
      <c r="E322" s="77">
        <v>0</v>
      </c>
      <c r="F322" s="77">
        <v>0</v>
      </c>
      <c r="G322" s="77">
        <v>0</v>
      </c>
      <c r="H322" s="77">
        <v>0</v>
      </c>
      <c r="I322" s="77">
        <v>0</v>
      </c>
      <c r="J322" s="77">
        <v>0</v>
      </c>
      <c r="K322" s="77">
        <v>0</v>
      </c>
      <c r="L322" s="77">
        <v>0</v>
      </c>
      <c r="M322" s="77">
        <v>0</v>
      </c>
      <c r="N322" s="77">
        <v>0</v>
      </c>
      <c r="O322" s="77">
        <v>0</v>
      </c>
      <c r="P322" s="82">
        <v>0</v>
      </c>
      <c r="Q322" s="83">
        <f t="shared" si="12"/>
        <v>0</v>
      </c>
      <c r="S322" s="1">
        <f t="shared" si="13"/>
        <v>0</v>
      </c>
      <c r="T322" s="1">
        <f t="shared" si="13"/>
        <v>0</v>
      </c>
      <c r="U322" s="1">
        <f t="shared" si="14"/>
        <v>0</v>
      </c>
    </row>
    <row r="323" spans="1:21" x14ac:dyDescent="0.25">
      <c r="A323" s="24" t="s">
        <v>373</v>
      </c>
      <c r="B323" s="25" t="s">
        <v>53</v>
      </c>
      <c r="C323" s="81">
        <v>0</v>
      </c>
      <c r="D323" s="81">
        <v>0</v>
      </c>
      <c r="E323" s="77">
        <v>0</v>
      </c>
      <c r="F323" s="77">
        <v>0</v>
      </c>
      <c r="G323" s="77">
        <v>17180</v>
      </c>
      <c r="H323" s="77">
        <v>80658</v>
      </c>
      <c r="I323" s="77">
        <v>0</v>
      </c>
      <c r="J323" s="77">
        <v>0</v>
      </c>
      <c r="K323" s="77">
        <v>0</v>
      </c>
      <c r="L323" s="77">
        <v>0</v>
      </c>
      <c r="M323" s="77">
        <v>12212</v>
      </c>
      <c r="N323" s="77">
        <v>267500</v>
      </c>
      <c r="O323" s="77">
        <v>0</v>
      </c>
      <c r="P323" s="82">
        <v>0</v>
      </c>
      <c r="Q323" s="83">
        <f t="shared" si="12"/>
        <v>377550</v>
      </c>
      <c r="S323" s="1">
        <f t="shared" si="13"/>
        <v>29392</v>
      </c>
      <c r="T323" s="1">
        <f t="shared" si="13"/>
        <v>348158</v>
      </c>
      <c r="U323" s="1">
        <f t="shared" si="14"/>
        <v>377550</v>
      </c>
    </row>
    <row r="324" spans="1:21" x14ac:dyDescent="0.25">
      <c r="A324" s="24" t="s">
        <v>374</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2"/>
        <v>0</v>
      </c>
      <c r="S324" s="1">
        <f t="shared" si="13"/>
        <v>0</v>
      </c>
      <c r="T324" s="1">
        <f t="shared" si="13"/>
        <v>0</v>
      </c>
      <c r="U324" s="1">
        <f t="shared" si="14"/>
        <v>0</v>
      </c>
    </row>
    <row r="325" spans="1:21" x14ac:dyDescent="0.25">
      <c r="A325" s="24" t="s">
        <v>375</v>
      </c>
      <c r="B325" s="25" t="s">
        <v>53</v>
      </c>
      <c r="C325" s="81">
        <v>0</v>
      </c>
      <c r="D325" s="81">
        <v>0</v>
      </c>
      <c r="E325" s="77">
        <v>0</v>
      </c>
      <c r="F325" s="77">
        <v>0</v>
      </c>
      <c r="G325" s="77">
        <v>0</v>
      </c>
      <c r="H325" s="77">
        <v>0</v>
      </c>
      <c r="I325" s="77">
        <v>0</v>
      </c>
      <c r="J325" s="77">
        <v>0</v>
      </c>
      <c r="K325" s="77">
        <v>0</v>
      </c>
      <c r="L325" s="77">
        <v>0</v>
      </c>
      <c r="M325" s="77">
        <v>0</v>
      </c>
      <c r="N325" s="77">
        <v>0</v>
      </c>
      <c r="O325" s="77">
        <v>0</v>
      </c>
      <c r="P325" s="82">
        <v>0</v>
      </c>
      <c r="Q325" s="83">
        <f t="shared" ref="Q325:Q388" si="15">SUM(C325:P325)</f>
        <v>0</v>
      </c>
      <c r="S325" s="1">
        <f t="shared" si="13"/>
        <v>0</v>
      </c>
      <c r="T325" s="1">
        <f t="shared" si="13"/>
        <v>0</v>
      </c>
      <c r="U325" s="1">
        <f t="shared" si="14"/>
        <v>0</v>
      </c>
    </row>
    <row r="326" spans="1:21" x14ac:dyDescent="0.25">
      <c r="A326" s="24" t="s">
        <v>376</v>
      </c>
      <c r="B326" s="25" t="s">
        <v>53</v>
      </c>
      <c r="C326" s="81">
        <v>23788</v>
      </c>
      <c r="D326" s="81">
        <v>0</v>
      </c>
      <c r="E326" s="77">
        <v>75348</v>
      </c>
      <c r="F326" s="77">
        <v>0</v>
      </c>
      <c r="G326" s="77">
        <v>25232</v>
      </c>
      <c r="H326" s="77">
        <v>0</v>
      </c>
      <c r="I326" s="77">
        <v>0</v>
      </c>
      <c r="J326" s="77">
        <v>0</v>
      </c>
      <c r="K326" s="77">
        <v>0</v>
      </c>
      <c r="L326" s="77">
        <v>0</v>
      </c>
      <c r="M326" s="77">
        <v>49614</v>
      </c>
      <c r="N326" s="77">
        <v>0</v>
      </c>
      <c r="O326" s="77">
        <v>0</v>
      </c>
      <c r="P326" s="82">
        <v>0</v>
      </c>
      <c r="Q326" s="83">
        <f t="shared" si="15"/>
        <v>173982</v>
      </c>
      <c r="S326" s="1">
        <f t="shared" ref="S326:T389" si="16">SUM(C326,E326,G326,I326,K326,M326,O326)</f>
        <v>173982</v>
      </c>
      <c r="T326" s="1">
        <f t="shared" si="16"/>
        <v>0</v>
      </c>
      <c r="U326" s="1">
        <f t="shared" ref="U326:U389" si="17">SUM(S326:T326)</f>
        <v>173982</v>
      </c>
    </row>
    <row r="327" spans="1:21" x14ac:dyDescent="0.25">
      <c r="A327" s="24" t="s">
        <v>377</v>
      </c>
      <c r="B327" s="25" t="s">
        <v>53</v>
      </c>
      <c r="C327" s="81">
        <v>0</v>
      </c>
      <c r="D327" s="81">
        <v>0</v>
      </c>
      <c r="E327" s="77">
        <v>0</v>
      </c>
      <c r="F327" s="77">
        <v>0</v>
      </c>
      <c r="G327" s="77">
        <v>0</v>
      </c>
      <c r="H327" s="77">
        <v>136348</v>
      </c>
      <c r="I327" s="77">
        <v>0</v>
      </c>
      <c r="J327" s="77">
        <v>0</v>
      </c>
      <c r="K327" s="77">
        <v>0</v>
      </c>
      <c r="L327" s="77">
        <v>0</v>
      </c>
      <c r="M327" s="77">
        <v>0</v>
      </c>
      <c r="N327" s="77">
        <v>0</v>
      </c>
      <c r="O327" s="77">
        <v>0</v>
      </c>
      <c r="P327" s="82">
        <v>0</v>
      </c>
      <c r="Q327" s="83">
        <f t="shared" si="15"/>
        <v>136348</v>
      </c>
      <c r="S327" s="1">
        <f t="shared" si="16"/>
        <v>0</v>
      </c>
      <c r="T327" s="1">
        <f t="shared" si="16"/>
        <v>136348</v>
      </c>
      <c r="U327" s="1">
        <f t="shared" si="17"/>
        <v>136348</v>
      </c>
    </row>
    <row r="328" spans="1:21" x14ac:dyDescent="0.25">
      <c r="A328" s="24" t="s">
        <v>378</v>
      </c>
      <c r="B328" s="25" t="s">
        <v>53</v>
      </c>
      <c r="C328" s="81">
        <v>0</v>
      </c>
      <c r="D328" s="81">
        <v>0</v>
      </c>
      <c r="E328" s="77">
        <v>0</v>
      </c>
      <c r="F328" s="77">
        <v>0</v>
      </c>
      <c r="G328" s="77">
        <v>0</v>
      </c>
      <c r="H328" s="77">
        <v>0</v>
      </c>
      <c r="I328" s="77">
        <v>0</v>
      </c>
      <c r="J328" s="77">
        <v>0</v>
      </c>
      <c r="K328" s="77">
        <v>0</v>
      </c>
      <c r="L328" s="77">
        <v>0</v>
      </c>
      <c r="M328" s="77">
        <v>0</v>
      </c>
      <c r="N328" s="77">
        <v>0</v>
      </c>
      <c r="O328" s="77">
        <v>0</v>
      </c>
      <c r="P328" s="82">
        <v>0</v>
      </c>
      <c r="Q328" s="83">
        <f t="shared" si="15"/>
        <v>0</v>
      </c>
      <c r="S328" s="1">
        <f t="shared" si="16"/>
        <v>0</v>
      </c>
      <c r="T328" s="1">
        <f t="shared" si="16"/>
        <v>0</v>
      </c>
      <c r="U328" s="1">
        <f t="shared" si="17"/>
        <v>0</v>
      </c>
    </row>
    <row r="329" spans="1:21" x14ac:dyDescent="0.25">
      <c r="A329" s="24" t="s">
        <v>379</v>
      </c>
      <c r="B329" s="25" t="s">
        <v>53</v>
      </c>
      <c r="C329" s="81">
        <v>0</v>
      </c>
      <c r="D329" s="81">
        <v>0</v>
      </c>
      <c r="E329" s="77">
        <v>0</v>
      </c>
      <c r="F329" s="77">
        <v>0</v>
      </c>
      <c r="G329" s="77">
        <v>0</v>
      </c>
      <c r="H329" s="77">
        <v>0</v>
      </c>
      <c r="I329" s="77">
        <v>0</v>
      </c>
      <c r="J329" s="77">
        <v>0</v>
      </c>
      <c r="K329" s="77">
        <v>0</v>
      </c>
      <c r="L329" s="77">
        <v>0</v>
      </c>
      <c r="M329" s="77">
        <v>144925</v>
      </c>
      <c r="N329" s="77">
        <v>0</v>
      </c>
      <c r="O329" s="77">
        <v>0</v>
      </c>
      <c r="P329" s="82">
        <v>0</v>
      </c>
      <c r="Q329" s="83">
        <f t="shared" si="15"/>
        <v>144925</v>
      </c>
      <c r="S329" s="1">
        <f t="shared" si="16"/>
        <v>144925</v>
      </c>
      <c r="T329" s="1">
        <f t="shared" si="16"/>
        <v>0</v>
      </c>
      <c r="U329" s="1">
        <f t="shared" si="17"/>
        <v>144925</v>
      </c>
    </row>
    <row r="330" spans="1:21" x14ac:dyDescent="0.25">
      <c r="A330" s="24" t="s">
        <v>380</v>
      </c>
      <c r="B330" s="25" t="s">
        <v>53</v>
      </c>
      <c r="C330" s="81">
        <v>5600</v>
      </c>
      <c r="D330" s="81">
        <v>1359</v>
      </c>
      <c r="E330" s="77">
        <v>0</v>
      </c>
      <c r="F330" s="77">
        <v>0</v>
      </c>
      <c r="G330" s="77">
        <v>16187</v>
      </c>
      <c r="H330" s="77">
        <v>10115</v>
      </c>
      <c r="I330" s="77">
        <v>0</v>
      </c>
      <c r="J330" s="77">
        <v>0</v>
      </c>
      <c r="K330" s="77">
        <v>0</v>
      </c>
      <c r="L330" s="77">
        <v>0</v>
      </c>
      <c r="M330" s="77">
        <v>6129</v>
      </c>
      <c r="N330" s="77">
        <v>5040</v>
      </c>
      <c r="O330" s="77">
        <v>0</v>
      </c>
      <c r="P330" s="82">
        <v>0</v>
      </c>
      <c r="Q330" s="83">
        <f t="shared" si="15"/>
        <v>44430</v>
      </c>
      <c r="S330" s="1">
        <f t="shared" si="16"/>
        <v>27916</v>
      </c>
      <c r="T330" s="1">
        <f t="shared" si="16"/>
        <v>16514</v>
      </c>
      <c r="U330" s="1">
        <f t="shared" si="17"/>
        <v>44430</v>
      </c>
    </row>
    <row r="331" spans="1:21" x14ac:dyDescent="0.25">
      <c r="A331" s="24" t="s">
        <v>5</v>
      </c>
      <c r="B331" s="25" t="s">
        <v>53</v>
      </c>
      <c r="C331" s="81">
        <v>0</v>
      </c>
      <c r="D331" s="81">
        <v>13319</v>
      </c>
      <c r="E331" s="77">
        <v>3330</v>
      </c>
      <c r="F331" s="77">
        <v>0</v>
      </c>
      <c r="G331" s="77">
        <v>0</v>
      </c>
      <c r="H331" s="77">
        <v>0</v>
      </c>
      <c r="I331" s="77">
        <v>0</v>
      </c>
      <c r="J331" s="77">
        <v>0</v>
      </c>
      <c r="K331" s="77">
        <v>0</v>
      </c>
      <c r="L331" s="77">
        <v>0</v>
      </c>
      <c r="M331" s="77">
        <v>0</v>
      </c>
      <c r="N331" s="77">
        <v>0</v>
      </c>
      <c r="O331" s="77">
        <v>0</v>
      </c>
      <c r="P331" s="82">
        <v>0</v>
      </c>
      <c r="Q331" s="83">
        <f t="shared" si="15"/>
        <v>16649</v>
      </c>
      <c r="S331" s="1">
        <f t="shared" si="16"/>
        <v>3330</v>
      </c>
      <c r="T331" s="1">
        <f t="shared" si="16"/>
        <v>13319</v>
      </c>
      <c r="U331" s="1">
        <f t="shared" si="17"/>
        <v>16649</v>
      </c>
    </row>
    <row r="332" spans="1:21" x14ac:dyDescent="0.25">
      <c r="A332" s="24" t="s">
        <v>383</v>
      </c>
      <c r="B332" s="25" t="s">
        <v>53</v>
      </c>
      <c r="C332" s="81">
        <v>0</v>
      </c>
      <c r="D332" s="81">
        <v>18000</v>
      </c>
      <c r="E332" s="77">
        <v>0</v>
      </c>
      <c r="F332" s="77">
        <v>0</v>
      </c>
      <c r="G332" s="77">
        <v>0</v>
      </c>
      <c r="H332" s="77">
        <v>0</v>
      </c>
      <c r="I332" s="77">
        <v>0</v>
      </c>
      <c r="J332" s="77">
        <v>0</v>
      </c>
      <c r="K332" s="77">
        <v>0</v>
      </c>
      <c r="L332" s="77">
        <v>0</v>
      </c>
      <c r="M332" s="77">
        <v>0</v>
      </c>
      <c r="N332" s="77">
        <v>0</v>
      </c>
      <c r="O332" s="77">
        <v>0</v>
      </c>
      <c r="P332" s="82">
        <v>0</v>
      </c>
      <c r="Q332" s="83">
        <f t="shared" si="15"/>
        <v>18000</v>
      </c>
      <c r="S332" s="1">
        <f t="shared" si="16"/>
        <v>0</v>
      </c>
      <c r="T332" s="1">
        <f t="shared" si="16"/>
        <v>18000</v>
      </c>
      <c r="U332" s="1">
        <f t="shared" si="17"/>
        <v>18000</v>
      </c>
    </row>
    <row r="333" spans="1:21" x14ac:dyDescent="0.25">
      <c r="A333" s="24" t="s">
        <v>525</v>
      </c>
      <c r="B333" s="25" t="s">
        <v>53</v>
      </c>
      <c r="C333" s="81">
        <v>0</v>
      </c>
      <c r="D333" s="81">
        <v>0</v>
      </c>
      <c r="E333" s="77">
        <v>2235</v>
      </c>
      <c r="F333" s="77">
        <v>225</v>
      </c>
      <c r="G333" s="77">
        <v>1074</v>
      </c>
      <c r="H333" s="77">
        <v>24484</v>
      </c>
      <c r="I333" s="77">
        <v>0</v>
      </c>
      <c r="J333" s="77">
        <v>0</v>
      </c>
      <c r="K333" s="77">
        <v>0</v>
      </c>
      <c r="L333" s="77">
        <v>0</v>
      </c>
      <c r="M333" s="77">
        <v>0</v>
      </c>
      <c r="N333" s="77">
        <v>0</v>
      </c>
      <c r="O333" s="77">
        <v>0</v>
      </c>
      <c r="P333" s="82">
        <v>0</v>
      </c>
      <c r="Q333" s="83">
        <f t="shared" si="15"/>
        <v>28018</v>
      </c>
      <c r="S333" s="1">
        <f t="shared" si="16"/>
        <v>3309</v>
      </c>
      <c r="T333" s="1">
        <f t="shared" si="16"/>
        <v>24709</v>
      </c>
      <c r="U333" s="1">
        <f t="shared" si="17"/>
        <v>28018</v>
      </c>
    </row>
    <row r="334" spans="1:21" x14ac:dyDescent="0.25">
      <c r="A334" s="24" t="s">
        <v>517</v>
      </c>
      <c r="B334" s="25" t="s">
        <v>53</v>
      </c>
      <c r="C334" s="81">
        <v>0</v>
      </c>
      <c r="D334" s="81">
        <v>0</v>
      </c>
      <c r="E334" s="77">
        <v>0</v>
      </c>
      <c r="F334" s="77">
        <v>0</v>
      </c>
      <c r="G334" s="77">
        <v>0</v>
      </c>
      <c r="H334" s="77">
        <v>0</v>
      </c>
      <c r="I334" s="77">
        <v>0</v>
      </c>
      <c r="J334" s="77">
        <v>0</v>
      </c>
      <c r="K334" s="77">
        <v>0</v>
      </c>
      <c r="L334" s="77">
        <v>0</v>
      </c>
      <c r="M334" s="77">
        <v>0</v>
      </c>
      <c r="N334" s="77">
        <v>0</v>
      </c>
      <c r="O334" s="77">
        <v>0</v>
      </c>
      <c r="P334" s="82">
        <v>0</v>
      </c>
      <c r="Q334" s="83">
        <f t="shared" si="15"/>
        <v>0</v>
      </c>
      <c r="S334" s="1">
        <f t="shared" si="16"/>
        <v>0</v>
      </c>
      <c r="T334" s="1">
        <f t="shared" si="16"/>
        <v>0</v>
      </c>
      <c r="U334" s="1">
        <f t="shared" si="17"/>
        <v>0</v>
      </c>
    </row>
    <row r="335" spans="1:21" x14ac:dyDescent="0.25">
      <c r="A335" s="24" t="s">
        <v>384</v>
      </c>
      <c r="B335" s="25" t="s">
        <v>53</v>
      </c>
      <c r="C335" s="81">
        <v>68247</v>
      </c>
      <c r="D335" s="81">
        <v>2510</v>
      </c>
      <c r="E335" s="77">
        <v>288706</v>
      </c>
      <c r="F335" s="77">
        <v>13325</v>
      </c>
      <c r="G335" s="77">
        <v>58116</v>
      </c>
      <c r="H335" s="77">
        <v>17109</v>
      </c>
      <c r="I335" s="77">
        <v>0</v>
      </c>
      <c r="J335" s="77">
        <v>0</v>
      </c>
      <c r="K335" s="77">
        <v>0</v>
      </c>
      <c r="L335" s="77">
        <v>0</v>
      </c>
      <c r="M335" s="77">
        <v>113183</v>
      </c>
      <c r="N335" s="77">
        <v>0</v>
      </c>
      <c r="O335" s="77">
        <v>13199</v>
      </c>
      <c r="P335" s="82">
        <v>320</v>
      </c>
      <c r="Q335" s="83">
        <f t="shared" si="15"/>
        <v>574715</v>
      </c>
      <c r="S335" s="1">
        <f t="shared" si="16"/>
        <v>541451</v>
      </c>
      <c r="T335" s="1">
        <f t="shared" si="16"/>
        <v>33264</v>
      </c>
      <c r="U335" s="1">
        <f t="shared" si="17"/>
        <v>574715</v>
      </c>
    </row>
    <row r="336" spans="1:21" x14ac:dyDescent="0.25">
      <c r="A336" s="24" t="s">
        <v>385</v>
      </c>
      <c r="B336" s="25" t="s">
        <v>53</v>
      </c>
      <c r="C336" s="81">
        <v>0</v>
      </c>
      <c r="D336" s="81">
        <v>0</v>
      </c>
      <c r="E336" s="77">
        <v>0</v>
      </c>
      <c r="F336" s="77">
        <v>0</v>
      </c>
      <c r="G336" s="77">
        <v>0</v>
      </c>
      <c r="H336" s="77">
        <v>0</v>
      </c>
      <c r="I336" s="77">
        <v>0</v>
      </c>
      <c r="J336" s="77">
        <v>0</v>
      </c>
      <c r="K336" s="77">
        <v>0</v>
      </c>
      <c r="L336" s="77">
        <v>0</v>
      </c>
      <c r="M336" s="77">
        <v>0</v>
      </c>
      <c r="N336" s="77">
        <v>0</v>
      </c>
      <c r="O336" s="77">
        <v>0</v>
      </c>
      <c r="P336" s="82">
        <v>0</v>
      </c>
      <c r="Q336" s="83">
        <f t="shared" si="15"/>
        <v>0</v>
      </c>
      <c r="S336" s="1">
        <f t="shared" si="16"/>
        <v>0</v>
      </c>
      <c r="T336" s="1">
        <f t="shared" si="16"/>
        <v>0</v>
      </c>
      <c r="U336" s="1">
        <f t="shared" si="17"/>
        <v>0</v>
      </c>
    </row>
    <row r="337" spans="1:21" x14ac:dyDescent="0.25">
      <c r="A337" s="24" t="s">
        <v>386</v>
      </c>
      <c r="B337" s="25" t="s">
        <v>54</v>
      </c>
      <c r="C337" s="81">
        <v>86480</v>
      </c>
      <c r="D337" s="81">
        <v>0</v>
      </c>
      <c r="E337" s="77">
        <v>843061</v>
      </c>
      <c r="F337" s="77">
        <v>0</v>
      </c>
      <c r="G337" s="77">
        <v>0</v>
      </c>
      <c r="H337" s="77">
        <v>0</v>
      </c>
      <c r="I337" s="77">
        <v>0</v>
      </c>
      <c r="J337" s="77">
        <v>0</v>
      </c>
      <c r="K337" s="77">
        <v>0</v>
      </c>
      <c r="L337" s="77">
        <v>0</v>
      </c>
      <c r="M337" s="77">
        <v>69505</v>
      </c>
      <c r="N337" s="77">
        <v>0</v>
      </c>
      <c r="O337" s="77">
        <v>0</v>
      </c>
      <c r="P337" s="82">
        <v>0</v>
      </c>
      <c r="Q337" s="83">
        <f t="shared" si="15"/>
        <v>999046</v>
      </c>
      <c r="S337" s="1">
        <f t="shared" si="16"/>
        <v>999046</v>
      </c>
      <c r="T337" s="1">
        <f t="shared" si="16"/>
        <v>0</v>
      </c>
      <c r="U337" s="1">
        <f t="shared" si="17"/>
        <v>999046</v>
      </c>
    </row>
    <row r="338" spans="1:21" x14ac:dyDescent="0.25">
      <c r="A338" s="24" t="s">
        <v>387</v>
      </c>
      <c r="B338" s="25" t="s">
        <v>54</v>
      </c>
      <c r="C338" s="81">
        <v>0</v>
      </c>
      <c r="D338" s="81">
        <v>0</v>
      </c>
      <c r="E338" s="77">
        <v>413594</v>
      </c>
      <c r="F338" s="77">
        <v>0</v>
      </c>
      <c r="G338" s="77">
        <v>130086</v>
      </c>
      <c r="H338" s="77">
        <v>9079</v>
      </c>
      <c r="I338" s="77">
        <v>0</v>
      </c>
      <c r="J338" s="77">
        <v>0</v>
      </c>
      <c r="K338" s="77">
        <v>0</v>
      </c>
      <c r="L338" s="77">
        <v>0</v>
      </c>
      <c r="M338" s="77">
        <v>154373</v>
      </c>
      <c r="N338" s="77">
        <v>0</v>
      </c>
      <c r="O338" s="77">
        <v>95652</v>
      </c>
      <c r="P338" s="82">
        <v>0</v>
      </c>
      <c r="Q338" s="83">
        <f t="shared" si="15"/>
        <v>802784</v>
      </c>
      <c r="S338" s="1">
        <f t="shared" si="16"/>
        <v>793705</v>
      </c>
      <c r="T338" s="1">
        <f t="shared" si="16"/>
        <v>9079</v>
      </c>
      <c r="U338" s="1">
        <f t="shared" si="17"/>
        <v>802784</v>
      </c>
    </row>
    <row r="339" spans="1:21" x14ac:dyDescent="0.25">
      <c r="A339" s="24" t="s">
        <v>388</v>
      </c>
      <c r="B339" s="25" t="s">
        <v>54</v>
      </c>
      <c r="C339" s="81">
        <v>60616</v>
      </c>
      <c r="D339" s="81">
        <v>0</v>
      </c>
      <c r="E339" s="77">
        <v>540920</v>
      </c>
      <c r="F339" s="77">
        <v>0</v>
      </c>
      <c r="G339" s="77">
        <v>48057</v>
      </c>
      <c r="H339" s="77">
        <v>0</v>
      </c>
      <c r="I339" s="77">
        <v>0</v>
      </c>
      <c r="J339" s="77">
        <v>0</v>
      </c>
      <c r="K339" s="77">
        <v>0</v>
      </c>
      <c r="L339" s="77">
        <v>0</v>
      </c>
      <c r="M339" s="77">
        <v>84723</v>
      </c>
      <c r="N339" s="77">
        <v>0</v>
      </c>
      <c r="O339" s="77">
        <v>31124</v>
      </c>
      <c r="P339" s="82">
        <v>0</v>
      </c>
      <c r="Q339" s="83">
        <f t="shared" si="15"/>
        <v>765440</v>
      </c>
      <c r="S339" s="1">
        <f t="shared" si="16"/>
        <v>765440</v>
      </c>
      <c r="T339" s="1">
        <f t="shared" si="16"/>
        <v>0</v>
      </c>
      <c r="U339" s="1">
        <f t="shared" si="17"/>
        <v>765440</v>
      </c>
    </row>
    <row r="340" spans="1:21" x14ac:dyDescent="0.25">
      <c r="A340" s="24" t="s">
        <v>389</v>
      </c>
      <c r="B340" s="25" t="s">
        <v>54</v>
      </c>
      <c r="C340" s="81">
        <v>23173</v>
      </c>
      <c r="D340" s="81">
        <v>0</v>
      </c>
      <c r="E340" s="77">
        <v>18998</v>
      </c>
      <c r="F340" s="77">
        <v>0</v>
      </c>
      <c r="G340" s="77">
        <v>83784</v>
      </c>
      <c r="H340" s="77">
        <v>0</v>
      </c>
      <c r="I340" s="77">
        <v>0</v>
      </c>
      <c r="J340" s="77">
        <v>0</v>
      </c>
      <c r="K340" s="77">
        <v>0</v>
      </c>
      <c r="L340" s="77">
        <v>0</v>
      </c>
      <c r="M340" s="77">
        <v>20351</v>
      </c>
      <c r="N340" s="77">
        <v>0</v>
      </c>
      <c r="O340" s="77">
        <v>0</v>
      </c>
      <c r="P340" s="82">
        <v>0</v>
      </c>
      <c r="Q340" s="83">
        <f t="shared" si="15"/>
        <v>146306</v>
      </c>
      <c r="S340" s="1">
        <f t="shared" si="16"/>
        <v>146306</v>
      </c>
      <c r="T340" s="1">
        <f t="shared" si="16"/>
        <v>0</v>
      </c>
      <c r="U340" s="1">
        <f t="shared" si="17"/>
        <v>146306</v>
      </c>
    </row>
    <row r="341" spans="1:21" x14ac:dyDescent="0.25">
      <c r="A341" s="24" t="s">
        <v>390</v>
      </c>
      <c r="B341" s="25" t="s">
        <v>54</v>
      </c>
      <c r="C341" s="81">
        <v>0</v>
      </c>
      <c r="D341" s="81">
        <v>0</v>
      </c>
      <c r="E341" s="77">
        <v>6375</v>
      </c>
      <c r="F341" s="77">
        <v>0</v>
      </c>
      <c r="G341" s="77">
        <v>0</v>
      </c>
      <c r="H341" s="77">
        <v>0</v>
      </c>
      <c r="I341" s="77">
        <v>0</v>
      </c>
      <c r="J341" s="77">
        <v>0</v>
      </c>
      <c r="K341" s="77">
        <v>0</v>
      </c>
      <c r="L341" s="77">
        <v>0</v>
      </c>
      <c r="M341" s="77">
        <v>2452</v>
      </c>
      <c r="N341" s="77">
        <v>0</v>
      </c>
      <c r="O341" s="77">
        <v>8374</v>
      </c>
      <c r="P341" s="82">
        <v>0</v>
      </c>
      <c r="Q341" s="83">
        <f t="shared" si="15"/>
        <v>17201</v>
      </c>
      <c r="S341" s="1">
        <f t="shared" si="16"/>
        <v>17201</v>
      </c>
      <c r="T341" s="1">
        <f t="shared" si="16"/>
        <v>0</v>
      </c>
      <c r="U341" s="1">
        <f t="shared" si="17"/>
        <v>17201</v>
      </c>
    </row>
    <row r="342" spans="1:21" x14ac:dyDescent="0.25">
      <c r="A342" s="24" t="s">
        <v>391</v>
      </c>
      <c r="B342" s="25" t="s">
        <v>54</v>
      </c>
      <c r="C342" s="81">
        <v>0</v>
      </c>
      <c r="D342" s="81">
        <v>0</v>
      </c>
      <c r="E342" s="77">
        <v>0</v>
      </c>
      <c r="F342" s="77">
        <v>0</v>
      </c>
      <c r="G342" s="77">
        <v>0</v>
      </c>
      <c r="H342" s="77">
        <v>0</v>
      </c>
      <c r="I342" s="77">
        <v>0</v>
      </c>
      <c r="J342" s="77">
        <v>0</v>
      </c>
      <c r="K342" s="77">
        <v>0</v>
      </c>
      <c r="L342" s="77">
        <v>0</v>
      </c>
      <c r="M342" s="77">
        <v>0</v>
      </c>
      <c r="N342" s="77">
        <v>0</v>
      </c>
      <c r="O342" s="77">
        <v>0</v>
      </c>
      <c r="P342" s="82">
        <v>0</v>
      </c>
      <c r="Q342" s="83">
        <f t="shared" si="15"/>
        <v>0</v>
      </c>
      <c r="S342" s="1">
        <f t="shared" si="16"/>
        <v>0</v>
      </c>
      <c r="T342" s="1">
        <f t="shared" si="16"/>
        <v>0</v>
      </c>
      <c r="U342" s="1">
        <f t="shared" si="17"/>
        <v>0</v>
      </c>
    </row>
    <row r="343" spans="1:21" x14ac:dyDescent="0.25">
      <c r="A343" s="24" t="s">
        <v>392</v>
      </c>
      <c r="B343" s="25" t="s">
        <v>54</v>
      </c>
      <c r="C343" s="81">
        <v>828</v>
      </c>
      <c r="D343" s="81">
        <v>0</v>
      </c>
      <c r="E343" s="77">
        <v>50406</v>
      </c>
      <c r="F343" s="77">
        <v>0</v>
      </c>
      <c r="G343" s="77">
        <v>468</v>
      </c>
      <c r="H343" s="77">
        <v>0</v>
      </c>
      <c r="I343" s="77">
        <v>2400</v>
      </c>
      <c r="J343" s="77">
        <v>0</v>
      </c>
      <c r="K343" s="77">
        <v>0</v>
      </c>
      <c r="L343" s="77">
        <v>0</v>
      </c>
      <c r="M343" s="77">
        <v>400</v>
      </c>
      <c r="N343" s="77">
        <v>0</v>
      </c>
      <c r="O343" s="77">
        <v>212</v>
      </c>
      <c r="P343" s="82">
        <v>0</v>
      </c>
      <c r="Q343" s="83">
        <f t="shared" si="15"/>
        <v>54714</v>
      </c>
      <c r="S343" s="1">
        <f t="shared" si="16"/>
        <v>54714</v>
      </c>
      <c r="T343" s="1">
        <f t="shared" si="16"/>
        <v>0</v>
      </c>
      <c r="U343" s="1">
        <f t="shared" si="17"/>
        <v>54714</v>
      </c>
    </row>
    <row r="344" spans="1:21" x14ac:dyDescent="0.25">
      <c r="A344" s="24" t="s">
        <v>393</v>
      </c>
      <c r="B344" s="25" t="s">
        <v>54</v>
      </c>
      <c r="C344" s="81">
        <v>59292</v>
      </c>
      <c r="D344" s="81">
        <v>2580</v>
      </c>
      <c r="E344" s="77">
        <v>567690</v>
      </c>
      <c r="F344" s="77">
        <v>41674</v>
      </c>
      <c r="G344" s="77">
        <v>128358</v>
      </c>
      <c r="H344" s="77">
        <v>72622</v>
      </c>
      <c r="I344" s="77">
        <v>0</v>
      </c>
      <c r="J344" s="77">
        <v>0</v>
      </c>
      <c r="K344" s="77">
        <v>0</v>
      </c>
      <c r="L344" s="77">
        <v>0</v>
      </c>
      <c r="M344" s="77">
        <v>94608</v>
      </c>
      <c r="N344" s="77">
        <v>0</v>
      </c>
      <c r="O344" s="77">
        <v>0</v>
      </c>
      <c r="P344" s="82">
        <v>0</v>
      </c>
      <c r="Q344" s="83">
        <f t="shared" si="15"/>
        <v>966824</v>
      </c>
      <c r="S344" s="1">
        <f t="shared" si="16"/>
        <v>849948</v>
      </c>
      <c r="T344" s="1">
        <f t="shared" si="16"/>
        <v>116876</v>
      </c>
      <c r="U344" s="1">
        <f t="shared" si="17"/>
        <v>966824</v>
      </c>
    </row>
    <row r="345" spans="1:21" x14ac:dyDescent="0.25">
      <c r="A345" s="24" t="s">
        <v>394</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83">
        <f t="shared" si="15"/>
        <v>0</v>
      </c>
      <c r="S345" s="1">
        <f t="shared" si="16"/>
        <v>0</v>
      </c>
      <c r="T345" s="1">
        <f t="shared" si="16"/>
        <v>0</v>
      </c>
      <c r="U345" s="1">
        <f t="shared" si="17"/>
        <v>0</v>
      </c>
    </row>
    <row r="346" spans="1:21" x14ac:dyDescent="0.25">
      <c r="A346" s="24" t="s">
        <v>395</v>
      </c>
      <c r="B346" s="25" t="s">
        <v>54</v>
      </c>
      <c r="C346" s="81">
        <v>0</v>
      </c>
      <c r="D346" s="81">
        <v>0</v>
      </c>
      <c r="E346" s="77">
        <v>0</v>
      </c>
      <c r="F346" s="77">
        <v>0</v>
      </c>
      <c r="G346" s="77">
        <v>0</v>
      </c>
      <c r="H346" s="77">
        <v>0</v>
      </c>
      <c r="I346" s="77">
        <v>0</v>
      </c>
      <c r="J346" s="77">
        <v>0</v>
      </c>
      <c r="K346" s="77">
        <v>0</v>
      </c>
      <c r="L346" s="77">
        <v>0</v>
      </c>
      <c r="M346" s="77">
        <v>0</v>
      </c>
      <c r="N346" s="77">
        <v>0</v>
      </c>
      <c r="O346" s="77">
        <v>0</v>
      </c>
      <c r="P346" s="82">
        <v>0</v>
      </c>
      <c r="Q346" s="83">
        <f t="shared" si="15"/>
        <v>0</v>
      </c>
      <c r="S346" s="1">
        <f t="shared" si="16"/>
        <v>0</v>
      </c>
      <c r="T346" s="1">
        <f t="shared" si="16"/>
        <v>0</v>
      </c>
      <c r="U346" s="1">
        <f t="shared" si="17"/>
        <v>0</v>
      </c>
    </row>
    <row r="347" spans="1:21" x14ac:dyDescent="0.25">
      <c r="A347" s="24" t="s">
        <v>396</v>
      </c>
      <c r="B347" s="25" t="s">
        <v>54</v>
      </c>
      <c r="C347" s="81">
        <v>22100</v>
      </c>
      <c r="D347" s="81">
        <v>0</v>
      </c>
      <c r="E347" s="77">
        <v>0</v>
      </c>
      <c r="F347" s="77">
        <v>0</v>
      </c>
      <c r="G347" s="77">
        <v>0</v>
      </c>
      <c r="H347" s="77">
        <v>0</v>
      </c>
      <c r="I347" s="77">
        <v>0</v>
      </c>
      <c r="J347" s="77">
        <v>0</v>
      </c>
      <c r="K347" s="77">
        <v>0</v>
      </c>
      <c r="L347" s="77">
        <v>0</v>
      </c>
      <c r="M347" s="77">
        <v>7480</v>
      </c>
      <c r="N347" s="77">
        <v>0</v>
      </c>
      <c r="O347" s="77">
        <v>163961</v>
      </c>
      <c r="P347" s="82">
        <v>0</v>
      </c>
      <c r="Q347" s="83">
        <f t="shared" si="15"/>
        <v>193541</v>
      </c>
      <c r="S347" s="1">
        <f t="shared" si="16"/>
        <v>193541</v>
      </c>
      <c r="T347" s="1">
        <f t="shared" si="16"/>
        <v>0</v>
      </c>
      <c r="U347" s="1">
        <f t="shared" si="17"/>
        <v>193541</v>
      </c>
    </row>
    <row r="348" spans="1:21" x14ac:dyDescent="0.25">
      <c r="A348" s="24" t="s">
        <v>397</v>
      </c>
      <c r="B348" s="25" t="s">
        <v>54</v>
      </c>
      <c r="C348" s="81">
        <v>0</v>
      </c>
      <c r="D348" s="81">
        <v>0</v>
      </c>
      <c r="E348" s="77">
        <v>4158</v>
      </c>
      <c r="F348" s="77">
        <v>0</v>
      </c>
      <c r="G348" s="77">
        <v>0</v>
      </c>
      <c r="H348" s="77">
        <v>0</v>
      </c>
      <c r="I348" s="77">
        <v>0</v>
      </c>
      <c r="J348" s="77">
        <v>0</v>
      </c>
      <c r="K348" s="77">
        <v>0</v>
      </c>
      <c r="L348" s="77">
        <v>0</v>
      </c>
      <c r="M348" s="77">
        <v>0</v>
      </c>
      <c r="N348" s="77">
        <v>0</v>
      </c>
      <c r="O348" s="77">
        <v>0</v>
      </c>
      <c r="P348" s="82">
        <v>0</v>
      </c>
      <c r="Q348" s="83">
        <f t="shared" si="15"/>
        <v>4158</v>
      </c>
      <c r="S348" s="1">
        <f t="shared" si="16"/>
        <v>4158</v>
      </c>
      <c r="T348" s="1">
        <f t="shared" si="16"/>
        <v>0</v>
      </c>
      <c r="U348" s="1">
        <f t="shared" si="17"/>
        <v>4158</v>
      </c>
    </row>
    <row r="349" spans="1:21" x14ac:dyDescent="0.25">
      <c r="A349" s="24" t="s">
        <v>398</v>
      </c>
      <c r="B349" s="25" t="s">
        <v>54</v>
      </c>
      <c r="C349" s="81">
        <v>73402</v>
      </c>
      <c r="D349" s="81">
        <v>0</v>
      </c>
      <c r="E349" s="77">
        <v>345328</v>
      </c>
      <c r="F349" s="77">
        <v>0</v>
      </c>
      <c r="G349" s="77">
        <v>0</v>
      </c>
      <c r="H349" s="77">
        <v>0</v>
      </c>
      <c r="I349" s="77">
        <v>0</v>
      </c>
      <c r="J349" s="77">
        <v>0</v>
      </c>
      <c r="K349" s="77">
        <v>0</v>
      </c>
      <c r="L349" s="77">
        <v>0</v>
      </c>
      <c r="M349" s="77">
        <v>86942</v>
      </c>
      <c r="N349" s="77">
        <v>0</v>
      </c>
      <c r="O349" s="77">
        <v>0</v>
      </c>
      <c r="P349" s="82">
        <v>0</v>
      </c>
      <c r="Q349" s="83">
        <f t="shared" si="15"/>
        <v>505672</v>
      </c>
      <c r="S349" s="1">
        <f t="shared" si="16"/>
        <v>505672</v>
      </c>
      <c r="T349" s="1">
        <f t="shared" si="16"/>
        <v>0</v>
      </c>
      <c r="U349" s="1">
        <f t="shared" si="17"/>
        <v>505672</v>
      </c>
    </row>
    <row r="350" spans="1:21" x14ac:dyDescent="0.25">
      <c r="A350" s="24" t="s">
        <v>399</v>
      </c>
      <c r="B350" s="25" t="s">
        <v>54</v>
      </c>
      <c r="C350" s="81">
        <v>0</v>
      </c>
      <c r="D350" s="81">
        <v>460380</v>
      </c>
      <c r="E350" s="77">
        <v>0</v>
      </c>
      <c r="F350" s="77">
        <v>973888</v>
      </c>
      <c r="G350" s="77">
        <v>0</v>
      </c>
      <c r="H350" s="77">
        <v>1134660</v>
      </c>
      <c r="I350" s="77">
        <v>0</v>
      </c>
      <c r="J350" s="77">
        <v>0</v>
      </c>
      <c r="K350" s="77">
        <v>0</v>
      </c>
      <c r="L350" s="77">
        <v>0</v>
      </c>
      <c r="M350" s="77">
        <v>0</v>
      </c>
      <c r="N350" s="77">
        <v>352234</v>
      </c>
      <c r="O350" s="77">
        <v>0</v>
      </c>
      <c r="P350" s="82">
        <v>0</v>
      </c>
      <c r="Q350" s="83">
        <f t="shared" si="15"/>
        <v>2921162</v>
      </c>
      <c r="S350" s="1">
        <f t="shared" si="16"/>
        <v>0</v>
      </c>
      <c r="T350" s="1">
        <f t="shared" si="16"/>
        <v>2921162</v>
      </c>
      <c r="U350" s="1">
        <f t="shared" si="17"/>
        <v>2921162</v>
      </c>
    </row>
    <row r="351" spans="1:21" x14ac:dyDescent="0.25">
      <c r="A351" s="24" t="s">
        <v>400</v>
      </c>
      <c r="B351" s="25" t="s">
        <v>54</v>
      </c>
      <c r="C351" s="81">
        <v>0</v>
      </c>
      <c r="D351" s="81">
        <v>0</v>
      </c>
      <c r="E351" s="77">
        <v>36876</v>
      </c>
      <c r="F351" s="77">
        <v>0</v>
      </c>
      <c r="G351" s="77">
        <v>0</v>
      </c>
      <c r="H351" s="77">
        <v>0</v>
      </c>
      <c r="I351" s="77">
        <v>0</v>
      </c>
      <c r="J351" s="77">
        <v>0</v>
      </c>
      <c r="K351" s="77">
        <v>0</v>
      </c>
      <c r="L351" s="77">
        <v>0</v>
      </c>
      <c r="M351" s="77">
        <v>0</v>
      </c>
      <c r="N351" s="77">
        <v>0</v>
      </c>
      <c r="O351" s="77">
        <v>0</v>
      </c>
      <c r="P351" s="82">
        <v>0</v>
      </c>
      <c r="Q351" s="83">
        <f t="shared" si="15"/>
        <v>36876</v>
      </c>
      <c r="S351" s="1">
        <f t="shared" si="16"/>
        <v>36876</v>
      </c>
      <c r="T351" s="1">
        <f t="shared" si="16"/>
        <v>0</v>
      </c>
      <c r="U351" s="1">
        <f t="shared" si="17"/>
        <v>36876</v>
      </c>
    </row>
    <row r="352" spans="1:21" x14ac:dyDescent="0.25">
      <c r="A352" s="24" t="s">
        <v>401</v>
      </c>
      <c r="B352" s="25" t="s">
        <v>54</v>
      </c>
      <c r="C352" s="81">
        <v>0</v>
      </c>
      <c r="D352" s="81">
        <v>0</v>
      </c>
      <c r="E352" s="77">
        <v>188354</v>
      </c>
      <c r="F352" s="77">
        <v>0</v>
      </c>
      <c r="G352" s="77">
        <v>0</v>
      </c>
      <c r="H352" s="77">
        <v>0</v>
      </c>
      <c r="I352" s="77">
        <v>0</v>
      </c>
      <c r="J352" s="77">
        <v>0</v>
      </c>
      <c r="K352" s="77">
        <v>0</v>
      </c>
      <c r="L352" s="77">
        <v>0</v>
      </c>
      <c r="M352" s="77">
        <v>0</v>
      </c>
      <c r="N352" s="77">
        <v>0</v>
      </c>
      <c r="O352" s="77">
        <v>0</v>
      </c>
      <c r="P352" s="82">
        <v>0</v>
      </c>
      <c r="Q352" s="83">
        <f t="shared" si="15"/>
        <v>188354</v>
      </c>
      <c r="S352" s="1">
        <f t="shared" si="16"/>
        <v>188354</v>
      </c>
      <c r="T352" s="1">
        <f t="shared" si="16"/>
        <v>0</v>
      </c>
      <c r="U352" s="1">
        <f t="shared" si="17"/>
        <v>188354</v>
      </c>
    </row>
    <row r="353" spans="1:21" x14ac:dyDescent="0.25">
      <c r="A353" s="24" t="s">
        <v>402</v>
      </c>
      <c r="B353" s="25" t="s">
        <v>54</v>
      </c>
      <c r="C353" s="81">
        <v>283042</v>
      </c>
      <c r="D353" s="81">
        <v>31449</v>
      </c>
      <c r="E353" s="77">
        <v>0</v>
      </c>
      <c r="F353" s="77">
        <v>0</v>
      </c>
      <c r="G353" s="77">
        <v>119479</v>
      </c>
      <c r="H353" s="77">
        <v>13275</v>
      </c>
      <c r="I353" s="77">
        <v>0</v>
      </c>
      <c r="J353" s="77">
        <v>0</v>
      </c>
      <c r="K353" s="77">
        <v>0</v>
      </c>
      <c r="L353" s="77">
        <v>0</v>
      </c>
      <c r="M353" s="77">
        <v>367079</v>
      </c>
      <c r="N353" s="77">
        <v>40787</v>
      </c>
      <c r="O353" s="77">
        <v>0</v>
      </c>
      <c r="P353" s="82">
        <v>0</v>
      </c>
      <c r="Q353" s="83">
        <f t="shared" si="15"/>
        <v>855111</v>
      </c>
      <c r="S353" s="1">
        <f t="shared" si="16"/>
        <v>769600</v>
      </c>
      <c r="T353" s="1">
        <f t="shared" si="16"/>
        <v>85511</v>
      </c>
      <c r="U353" s="1">
        <f t="shared" si="17"/>
        <v>855111</v>
      </c>
    </row>
    <row r="354" spans="1:21" x14ac:dyDescent="0.25">
      <c r="A354" s="24" t="s">
        <v>403</v>
      </c>
      <c r="B354" s="25" t="s">
        <v>55</v>
      </c>
      <c r="C354" s="81">
        <v>0</v>
      </c>
      <c r="D354" s="81">
        <v>0</v>
      </c>
      <c r="E354" s="77">
        <v>0</v>
      </c>
      <c r="F354" s="77">
        <v>0</v>
      </c>
      <c r="G354" s="77">
        <v>0</v>
      </c>
      <c r="H354" s="77">
        <v>0</v>
      </c>
      <c r="I354" s="77">
        <v>0</v>
      </c>
      <c r="J354" s="77">
        <v>0</v>
      </c>
      <c r="K354" s="77">
        <v>0</v>
      </c>
      <c r="L354" s="77">
        <v>0</v>
      </c>
      <c r="M354" s="77">
        <v>0</v>
      </c>
      <c r="N354" s="77">
        <v>0</v>
      </c>
      <c r="O354" s="77">
        <v>0</v>
      </c>
      <c r="P354" s="82">
        <v>0</v>
      </c>
      <c r="Q354" s="83">
        <f t="shared" si="15"/>
        <v>0</v>
      </c>
      <c r="S354" s="1">
        <f t="shared" si="16"/>
        <v>0</v>
      </c>
      <c r="T354" s="1">
        <f t="shared" si="16"/>
        <v>0</v>
      </c>
      <c r="U354" s="1">
        <f t="shared" si="17"/>
        <v>0</v>
      </c>
    </row>
    <row r="355" spans="1:21" x14ac:dyDescent="0.25">
      <c r="A355" s="24" t="s">
        <v>404</v>
      </c>
      <c r="B355" s="25" t="s">
        <v>55</v>
      </c>
      <c r="C355" s="81">
        <v>0</v>
      </c>
      <c r="D355" s="81">
        <v>0</v>
      </c>
      <c r="E355" s="77">
        <v>0</v>
      </c>
      <c r="F355" s="77">
        <v>0</v>
      </c>
      <c r="G355" s="77">
        <v>0</v>
      </c>
      <c r="H355" s="77">
        <v>0</v>
      </c>
      <c r="I355" s="77">
        <v>0</v>
      </c>
      <c r="J355" s="77">
        <v>0</v>
      </c>
      <c r="K355" s="77">
        <v>0</v>
      </c>
      <c r="L355" s="77">
        <v>0</v>
      </c>
      <c r="M355" s="77">
        <v>0</v>
      </c>
      <c r="N355" s="77">
        <v>0</v>
      </c>
      <c r="O355" s="77">
        <v>0</v>
      </c>
      <c r="P355" s="82">
        <v>0</v>
      </c>
      <c r="Q355" s="83">
        <f t="shared" si="15"/>
        <v>0</v>
      </c>
      <c r="S355" s="1">
        <f t="shared" si="16"/>
        <v>0</v>
      </c>
      <c r="T355" s="1">
        <f t="shared" si="16"/>
        <v>0</v>
      </c>
      <c r="U355" s="1">
        <f t="shared" si="17"/>
        <v>0</v>
      </c>
    </row>
    <row r="356" spans="1:21" x14ac:dyDescent="0.25">
      <c r="A356" s="24" t="s">
        <v>405</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5">
      <c r="A357" s="24" t="s">
        <v>406</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5">
      <c r="A358" s="24" t="s">
        <v>407</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5">
      <c r="A359" s="24" t="s">
        <v>412</v>
      </c>
      <c r="B359" s="25" t="s">
        <v>57</v>
      </c>
      <c r="C359" s="81">
        <v>0</v>
      </c>
      <c r="D359" s="81">
        <v>0</v>
      </c>
      <c r="E359" s="77">
        <v>0</v>
      </c>
      <c r="F359" s="77">
        <v>507249</v>
      </c>
      <c r="G359" s="77">
        <v>0</v>
      </c>
      <c r="H359" s="77">
        <v>0</v>
      </c>
      <c r="I359" s="77">
        <v>0</v>
      </c>
      <c r="J359" s="77">
        <v>0</v>
      </c>
      <c r="K359" s="77">
        <v>0</v>
      </c>
      <c r="L359" s="77">
        <v>0</v>
      </c>
      <c r="M359" s="77">
        <v>0</v>
      </c>
      <c r="N359" s="77">
        <v>0</v>
      </c>
      <c r="O359" s="77">
        <v>0</v>
      </c>
      <c r="P359" s="82">
        <v>0</v>
      </c>
      <c r="Q359" s="83">
        <f t="shared" si="15"/>
        <v>507249</v>
      </c>
      <c r="S359" s="1">
        <f t="shared" si="16"/>
        <v>0</v>
      </c>
      <c r="T359" s="1">
        <f t="shared" si="16"/>
        <v>507249</v>
      </c>
      <c r="U359" s="1">
        <f t="shared" si="17"/>
        <v>507249</v>
      </c>
    </row>
    <row r="360" spans="1:21" x14ac:dyDescent="0.25">
      <c r="A360" s="24" t="s">
        <v>413</v>
      </c>
      <c r="B360" s="25" t="s">
        <v>57</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5">
      <c r="A361" s="24" t="s">
        <v>414</v>
      </c>
      <c r="B361" s="25" t="s">
        <v>57</v>
      </c>
      <c r="C361" s="81">
        <v>0</v>
      </c>
      <c r="D361" s="81">
        <v>0</v>
      </c>
      <c r="E361" s="77">
        <v>0</v>
      </c>
      <c r="F361" s="77">
        <v>0</v>
      </c>
      <c r="G361" s="77">
        <v>0</v>
      </c>
      <c r="H361" s="77">
        <v>0</v>
      </c>
      <c r="I361" s="77">
        <v>0</v>
      </c>
      <c r="J361" s="77">
        <v>0</v>
      </c>
      <c r="K361" s="77">
        <v>0</v>
      </c>
      <c r="L361" s="77">
        <v>0</v>
      </c>
      <c r="M361" s="77">
        <v>0</v>
      </c>
      <c r="N361" s="77">
        <v>0</v>
      </c>
      <c r="O361" s="77">
        <v>0</v>
      </c>
      <c r="P361" s="82">
        <v>0</v>
      </c>
      <c r="Q361" s="83">
        <f t="shared" si="15"/>
        <v>0</v>
      </c>
      <c r="S361" s="1">
        <f t="shared" si="16"/>
        <v>0</v>
      </c>
      <c r="T361" s="1">
        <f t="shared" si="16"/>
        <v>0</v>
      </c>
      <c r="U361" s="1">
        <f t="shared" si="17"/>
        <v>0</v>
      </c>
    </row>
    <row r="362" spans="1:21" x14ac:dyDescent="0.25">
      <c r="A362" s="24" t="s">
        <v>415</v>
      </c>
      <c r="B362" s="25" t="s">
        <v>7</v>
      </c>
      <c r="C362" s="81">
        <v>139565</v>
      </c>
      <c r="D362" s="81">
        <v>25554</v>
      </c>
      <c r="E362" s="77">
        <v>582573</v>
      </c>
      <c r="F362" s="77">
        <v>409632</v>
      </c>
      <c r="G362" s="77">
        <v>0</v>
      </c>
      <c r="H362" s="77">
        <v>0</v>
      </c>
      <c r="I362" s="77">
        <v>0</v>
      </c>
      <c r="J362" s="77">
        <v>0</v>
      </c>
      <c r="K362" s="77">
        <v>0</v>
      </c>
      <c r="L362" s="77">
        <v>0</v>
      </c>
      <c r="M362" s="77">
        <v>194490</v>
      </c>
      <c r="N362" s="77">
        <v>5575</v>
      </c>
      <c r="O362" s="77">
        <v>49990</v>
      </c>
      <c r="P362" s="82">
        <v>9023</v>
      </c>
      <c r="Q362" s="83">
        <f t="shared" si="15"/>
        <v>1416402</v>
      </c>
      <c r="S362" s="1">
        <f t="shared" si="16"/>
        <v>966618</v>
      </c>
      <c r="T362" s="1">
        <f t="shared" si="16"/>
        <v>449784</v>
      </c>
      <c r="U362" s="1">
        <f t="shared" si="17"/>
        <v>1416402</v>
      </c>
    </row>
    <row r="363" spans="1:21" x14ac:dyDescent="0.25">
      <c r="A363" s="24" t="s">
        <v>7</v>
      </c>
      <c r="B363" s="25" t="s">
        <v>7</v>
      </c>
      <c r="C363" s="81">
        <v>0</v>
      </c>
      <c r="D363" s="81">
        <v>0</v>
      </c>
      <c r="E363" s="77">
        <v>0</v>
      </c>
      <c r="F363" s="77">
        <v>0</v>
      </c>
      <c r="G363" s="77">
        <v>317151</v>
      </c>
      <c r="H363" s="77">
        <v>0</v>
      </c>
      <c r="I363" s="77">
        <v>0</v>
      </c>
      <c r="J363" s="77">
        <v>0</v>
      </c>
      <c r="K363" s="77">
        <v>0</v>
      </c>
      <c r="L363" s="77">
        <v>0</v>
      </c>
      <c r="M363" s="77">
        <v>0</v>
      </c>
      <c r="N363" s="77">
        <v>0</v>
      </c>
      <c r="O363" s="77">
        <v>0</v>
      </c>
      <c r="P363" s="82">
        <v>0</v>
      </c>
      <c r="Q363" s="83">
        <f t="shared" si="15"/>
        <v>317151</v>
      </c>
      <c r="S363" s="1">
        <f t="shared" si="16"/>
        <v>317151</v>
      </c>
      <c r="T363" s="1">
        <f t="shared" si="16"/>
        <v>0</v>
      </c>
      <c r="U363" s="1">
        <f t="shared" si="17"/>
        <v>317151</v>
      </c>
    </row>
    <row r="364" spans="1:21" x14ac:dyDescent="0.25">
      <c r="A364" s="24" t="s">
        <v>416</v>
      </c>
      <c r="B364" s="25" t="s">
        <v>7</v>
      </c>
      <c r="C364" s="81">
        <v>0</v>
      </c>
      <c r="D364" s="81">
        <v>0</v>
      </c>
      <c r="E364" s="77">
        <v>0</v>
      </c>
      <c r="F364" s="77">
        <v>0</v>
      </c>
      <c r="G364" s="77">
        <v>0</v>
      </c>
      <c r="H364" s="77">
        <v>0</v>
      </c>
      <c r="I364" s="77">
        <v>0</v>
      </c>
      <c r="J364" s="77">
        <v>0</v>
      </c>
      <c r="K364" s="77">
        <v>0</v>
      </c>
      <c r="L364" s="77">
        <v>0</v>
      </c>
      <c r="M364" s="77">
        <v>0</v>
      </c>
      <c r="N364" s="77">
        <v>0</v>
      </c>
      <c r="O364" s="77">
        <v>0</v>
      </c>
      <c r="P364" s="82">
        <v>0</v>
      </c>
      <c r="Q364" s="83">
        <f t="shared" si="15"/>
        <v>0</v>
      </c>
      <c r="S364" s="1">
        <f t="shared" si="16"/>
        <v>0</v>
      </c>
      <c r="T364" s="1">
        <f t="shared" si="16"/>
        <v>0</v>
      </c>
      <c r="U364" s="1">
        <f t="shared" si="17"/>
        <v>0</v>
      </c>
    </row>
    <row r="365" spans="1:21" x14ac:dyDescent="0.25">
      <c r="A365" s="24" t="s">
        <v>417</v>
      </c>
      <c r="B365" s="25" t="s">
        <v>5</v>
      </c>
      <c r="C365" s="81">
        <v>371</v>
      </c>
      <c r="D365" s="81">
        <v>82259</v>
      </c>
      <c r="E365" s="77">
        <v>0</v>
      </c>
      <c r="F365" s="77">
        <v>23921</v>
      </c>
      <c r="G365" s="77">
        <v>12643</v>
      </c>
      <c r="H365" s="77">
        <v>312451</v>
      </c>
      <c r="I365" s="77">
        <v>0</v>
      </c>
      <c r="J365" s="77">
        <v>0</v>
      </c>
      <c r="K365" s="77">
        <v>0</v>
      </c>
      <c r="L365" s="77">
        <v>0</v>
      </c>
      <c r="M365" s="77">
        <v>604</v>
      </c>
      <c r="N365" s="77">
        <v>64528</v>
      </c>
      <c r="O365" s="77">
        <v>0</v>
      </c>
      <c r="P365" s="82">
        <v>0</v>
      </c>
      <c r="Q365" s="83">
        <f t="shared" si="15"/>
        <v>496777</v>
      </c>
      <c r="S365" s="1">
        <f t="shared" si="16"/>
        <v>13618</v>
      </c>
      <c r="T365" s="1">
        <f t="shared" si="16"/>
        <v>483159</v>
      </c>
      <c r="U365" s="1">
        <f t="shared" si="17"/>
        <v>496777</v>
      </c>
    </row>
    <row r="366" spans="1:21" x14ac:dyDescent="0.25">
      <c r="A366" s="24" t="s">
        <v>418</v>
      </c>
      <c r="B366" s="25" t="s">
        <v>5</v>
      </c>
      <c r="C366" s="81">
        <v>0</v>
      </c>
      <c r="D366" s="81">
        <v>45866</v>
      </c>
      <c r="E366" s="77">
        <v>0</v>
      </c>
      <c r="F366" s="77">
        <v>0</v>
      </c>
      <c r="G366" s="77">
        <v>0</v>
      </c>
      <c r="H366" s="77">
        <v>0</v>
      </c>
      <c r="I366" s="77">
        <v>0</v>
      </c>
      <c r="J366" s="77">
        <v>0</v>
      </c>
      <c r="K366" s="77">
        <v>0</v>
      </c>
      <c r="L366" s="77">
        <v>0</v>
      </c>
      <c r="M366" s="77">
        <v>39645</v>
      </c>
      <c r="N366" s="77">
        <v>20777</v>
      </c>
      <c r="O366" s="77">
        <v>0</v>
      </c>
      <c r="P366" s="82">
        <v>0</v>
      </c>
      <c r="Q366" s="83">
        <f t="shared" si="15"/>
        <v>106288</v>
      </c>
      <c r="S366" s="1">
        <f t="shared" si="16"/>
        <v>39645</v>
      </c>
      <c r="T366" s="1">
        <f t="shared" si="16"/>
        <v>66643</v>
      </c>
      <c r="U366" s="1">
        <f t="shared" si="17"/>
        <v>106288</v>
      </c>
    </row>
    <row r="367" spans="1:21" x14ac:dyDescent="0.25">
      <c r="A367" s="24" t="s">
        <v>419</v>
      </c>
      <c r="B367" s="25" t="s">
        <v>5</v>
      </c>
      <c r="C367" s="81">
        <v>11466</v>
      </c>
      <c r="D367" s="81">
        <v>11190</v>
      </c>
      <c r="E367" s="77">
        <v>17044</v>
      </c>
      <c r="F367" s="77">
        <v>26812</v>
      </c>
      <c r="G367" s="77">
        <v>0</v>
      </c>
      <c r="H367" s="77">
        <v>0</v>
      </c>
      <c r="I367" s="77">
        <v>0</v>
      </c>
      <c r="J367" s="77">
        <v>0</v>
      </c>
      <c r="K367" s="77">
        <v>0</v>
      </c>
      <c r="L367" s="77">
        <v>0</v>
      </c>
      <c r="M367" s="77">
        <v>11390</v>
      </c>
      <c r="N367" s="77">
        <v>3278</v>
      </c>
      <c r="O367" s="77">
        <v>0</v>
      </c>
      <c r="P367" s="82">
        <v>0</v>
      </c>
      <c r="Q367" s="83">
        <f t="shared" si="15"/>
        <v>81180</v>
      </c>
      <c r="S367" s="1">
        <f t="shared" si="16"/>
        <v>39900</v>
      </c>
      <c r="T367" s="1">
        <f t="shared" si="16"/>
        <v>41280</v>
      </c>
      <c r="U367" s="1">
        <f t="shared" si="17"/>
        <v>81180</v>
      </c>
    </row>
    <row r="368" spans="1:21" x14ac:dyDescent="0.25">
      <c r="A368" s="24" t="s">
        <v>420</v>
      </c>
      <c r="B368" s="25" t="s">
        <v>5</v>
      </c>
      <c r="C368" s="81">
        <v>0</v>
      </c>
      <c r="D368" s="81">
        <v>0</v>
      </c>
      <c r="E368" s="77">
        <v>285246</v>
      </c>
      <c r="F368" s="77">
        <v>0</v>
      </c>
      <c r="G368" s="77">
        <v>0</v>
      </c>
      <c r="H368" s="77">
        <v>0</v>
      </c>
      <c r="I368" s="77">
        <v>0</v>
      </c>
      <c r="J368" s="77">
        <v>0</v>
      </c>
      <c r="K368" s="77">
        <v>0</v>
      </c>
      <c r="L368" s="77">
        <v>0</v>
      </c>
      <c r="M368" s="77">
        <v>0</v>
      </c>
      <c r="N368" s="77">
        <v>0</v>
      </c>
      <c r="O368" s="77">
        <v>0</v>
      </c>
      <c r="P368" s="82">
        <v>0</v>
      </c>
      <c r="Q368" s="83">
        <f t="shared" si="15"/>
        <v>285246</v>
      </c>
      <c r="S368" s="1">
        <f t="shared" si="16"/>
        <v>285246</v>
      </c>
      <c r="T368" s="1">
        <f t="shared" si="16"/>
        <v>0</v>
      </c>
      <c r="U368" s="1">
        <f t="shared" si="17"/>
        <v>285246</v>
      </c>
    </row>
    <row r="369" spans="1:21" x14ac:dyDescent="0.25">
      <c r="A369" s="24" t="s">
        <v>421</v>
      </c>
      <c r="B369" s="25" t="s">
        <v>5</v>
      </c>
      <c r="C369" s="81">
        <v>4479</v>
      </c>
      <c r="D369" s="81">
        <v>9481</v>
      </c>
      <c r="E369" s="77">
        <v>0</v>
      </c>
      <c r="F369" s="77">
        <v>0</v>
      </c>
      <c r="G369" s="77">
        <v>6800</v>
      </c>
      <c r="H369" s="77">
        <v>34427</v>
      </c>
      <c r="I369" s="77">
        <v>0</v>
      </c>
      <c r="J369" s="77">
        <v>0</v>
      </c>
      <c r="K369" s="77">
        <v>0</v>
      </c>
      <c r="L369" s="77">
        <v>0</v>
      </c>
      <c r="M369" s="77">
        <v>8156</v>
      </c>
      <c r="N369" s="77">
        <v>0</v>
      </c>
      <c r="O369" s="77">
        <v>3393</v>
      </c>
      <c r="P369" s="82">
        <v>9808</v>
      </c>
      <c r="Q369" s="83">
        <f t="shared" si="15"/>
        <v>76544</v>
      </c>
      <c r="S369" s="1">
        <f t="shared" si="16"/>
        <v>22828</v>
      </c>
      <c r="T369" s="1">
        <f t="shared" si="16"/>
        <v>53716</v>
      </c>
      <c r="U369" s="1">
        <f t="shared" si="17"/>
        <v>76544</v>
      </c>
    </row>
    <row r="370" spans="1:21" x14ac:dyDescent="0.25">
      <c r="A370" s="24" t="s">
        <v>422</v>
      </c>
      <c r="B370" s="25" t="s">
        <v>5</v>
      </c>
      <c r="C370" s="81">
        <v>60212</v>
      </c>
      <c r="D370" s="81">
        <v>87896</v>
      </c>
      <c r="E370" s="77">
        <v>280738</v>
      </c>
      <c r="F370" s="77">
        <v>256178</v>
      </c>
      <c r="G370" s="77">
        <v>0</v>
      </c>
      <c r="H370" s="77">
        <v>0</v>
      </c>
      <c r="I370" s="77">
        <v>0</v>
      </c>
      <c r="J370" s="77">
        <v>0</v>
      </c>
      <c r="K370" s="77">
        <v>0</v>
      </c>
      <c r="L370" s="77">
        <v>0</v>
      </c>
      <c r="M370" s="77">
        <v>52752</v>
      </c>
      <c r="N370" s="77">
        <v>0</v>
      </c>
      <c r="O370" s="77">
        <v>0</v>
      </c>
      <c r="P370" s="82">
        <v>0</v>
      </c>
      <c r="Q370" s="83">
        <f t="shared" si="15"/>
        <v>737776</v>
      </c>
      <c r="S370" s="1">
        <f t="shared" si="16"/>
        <v>393702</v>
      </c>
      <c r="T370" s="1">
        <f t="shared" si="16"/>
        <v>344074</v>
      </c>
      <c r="U370" s="1">
        <f t="shared" si="17"/>
        <v>737776</v>
      </c>
    </row>
    <row r="371" spans="1:21" x14ac:dyDescent="0.25">
      <c r="A371" s="24" t="s">
        <v>423</v>
      </c>
      <c r="B371" s="25" t="s">
        <v>5</v>
      </c>
      <c r="C371" s="81">
        <v>148661</v>
      </c>
      <c r="D371" s="81">
        <v>0</v>
      </c>
      <c r="E371" s="77">
        <v>266653</v>
      </c>
      <c r="F371" s="77">
        <v>0</v>
      </c>
      <c r="G371" s="77">
        <v>180709</v>
      </c>
      <c r="H371" s="77">
        <v>130458</v>
      </c>
      <c r="I371" s="77">
        <v>0</v>
      </c>
      <c r="J371" s="77">
        <v>0</v>
      </c>
      <c r="K371" s="77">
        <v>0</v>
      </c>
      <c r="L371" s="77">
        <v>0</v>
      </c>
      <c r="M371" s="77">
        <v>87600</v>
      </c>
      <c r="N371" s="77">
        <v>0</v>
      </c>
      <c r="O371" s="77">
        <v>0</v>
      </c>
      <c r="P371" s="82">
        <v>0</v>
      </c>
      <c r="Q371" s="83">
        <f t="shared" si="15"/>
        <v>814081</v>
      </c>
      <c r="S371" s="1">
        <f t="shared" si="16"/>
        <v>683623</v>
      </c>
      <c r="T371" s="1">
        <f t="shared" si="16"/>
        <v>130458</v>
      </c>
      <c r="U371" s="1">
        <f t="shared" si="17"/>
        <v>814081</v>
      </c>
    </row>
    <row r="372" spans="1:21" x14ac:dyDescent="0.25">
      <c r="A372" s="24" t="s">
        <v>408</v>
      </c>
      <c r="B372" s="25" t="s">
        <v>518</v>
      </c>
      <c r="C372" s="81">
        <v>0</v>
      </c>
      <c r="D372" s="81">
        <v>0</v>
      </c>
      <c r="E372" s="77">
        <v>0</v>
      </c>
      <c r="F372" s="77">
        <v>0</v>
      </c>
      <c r="G372" s="77">
        <v>0</v>
      </c>
      <c r="H372" s="77">
        <v>0</v>
      </c>
      <c r="I372" s="77">
        <v>0</v>
      </c>
      <c r="J372" s="77">
        <v>0</v>
      </c>
      <c r="K372" s="77">
        <v>0</v>
      </c>
      <c r="L372" s="77">
        <v>0</v>
      </c>
      <c r="M372" s="77">
        <v>0</v>
      </c>
      <c r="N372" s="77">
        <v>0</v>
      </c>
      <c r="O372" s="77">
        <v>0</v>
      </c>
      <c r="P372" s="82">
        <v>0</v>
      </c>
      <c r="Q372" s="83">
        <f t="shared" si="15"/>
        <v>0</v>
      </c>
      <c r="S372" s="1">
        <f t="shared" si="16"/>
        <v>0</v>
      </c>
      <c r="T372" s="1">
        <f t="shared" si="16"/>
        <v>0</v>
      </c>
      <c r="U372" s="1">
        <f t="shared" si="17"/>
        <v>0</v>
      </c>
    </row>
    <row r="373" spans="1:21" x14ac:dyDescent="0.25">
      <c r="A373" s="24" t="s">
        <v>519</v>
      </c>
      <c r="B373" s="25" t="s">
        <v>518</v>
      </c>
      <c r="C373" s="81">
        <v>0</v>
      </c>
      <c r="D373" s="81">
        <v>0</v>
      </c>
      <c r="E373" s="77">
        <v>0</v>
      </c>
      <c r="F373" s="77">
        <v>0</v>
      </c>
      <c r="G373" s="77">
        <v>0</v>
      </c>
      <c r="H373" s="77">
        <v>0</v>
      </c>
      <c r="I373" s="77">
        <v>0</v>
      </c>
      <c r="J373" s="77">
        <v>0</v>
      </c>
      <c r="K373" s="77">
        <v>0</v>
      </c>
      <c r="L373" s="77">
        <v>0</v>
      </c>
      <c r="M373" s="77">
        <v>0</v>
      </c>
      <c r="N373" s="77">
        <v>0</v>
      </c>
      <c r="O373" s="77">
        <v>0</v>
      </c>
      <c r="P373" s="82">
        <v>0</v>
      </c>
      <c r="Q373" s="83">
        <f t="shared" si="15"/>
        <v>0</v>
      </c>
      <c r="S373" s="1">
        <f t="shared" si="16"/>
        <v>0</v>
      </c>
      <c r="T373" s="1">
        <f t="shared" si="16"/>
        <v>0</v>
      </c>
      <c r="U373" s="1">
        <f t="shared" si="17"/>
        <v>0</v>
      </c>
    </row>
    <row r="374" spans="1:21" x14ac:dyDescent="0.25">
      <c r="A374" s="24" t="s">
        <v>520</v>
      </c>
      <c r="B374" s="25" t="s">
        <v>518</v>
      </c>
      <c r="C374" s="81">
        <v>2244</v>
      </c>
      <c r="D374" s="81">
        <v>0</v>
      </c>
      <c r="E374" s="77">
        <v>0</v>
      </c>
      <c r="F374" s="77">
        <v>0</v>
      </c>
      <c r="G374" s="77">
        <v>80406</v>
      </c>
      <c r="H374" s="77">
        <v>0</v>
      </c>
      <c r="I374" s="77">
        <v>0</v>
      </c>
      <c r="J374" s="77">
        <v>0</v>
      </c>
      <c r="K374" s="77">
        <v>0</v>
      </c>
      <c r="L374" s="77">
        <v>0</v>
      </c>
      <c r="M374" s="77">
        <v>4206</v>
      </c>
      <c r="N374" s="77">
        <v>0</v>
      </c>
      <c r="O374" s="77">
        <v>10079</v>
      </c>
      <c r="P374" s="82">
        <v>0</v>
      </c>
      <c r="Q374" s="83">
        <f t="shared" si="15"/>
        <v>96935</v>
      </c>
      <c r="S374" s="1">
        <f t="shared" si="16"/>
        <v>96935</v>
      </c>
      <c r="T374" s="1">
        <f t="shared" si="16"/>
        <v>0</v>
      </c>
      <c r="U374" s="1">
        <f t="shared" si="17"/>
        <v>96935</v>
      </c>
    </row>
    <row r="375" spans="1:21" x14ac:dyDescent="0.25">
      <c r="A375" s="24" t="s">
        <v>478</v>
      </c>
      <c r="B375" s="25" t="s">
        <v>521</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15"/>
        <v>0</v>
      </c>
      <c r="S375" s="1">
        <f t="shared" si="16"/>
        <v>0</v>
      </c>
      <c r="T375" s="1">
        <f t="shared" si="16"/>
        <v>0</v>
      </c>
      <c r="U375" s="1">
        <f t="shared" si="17"/>
        <v>0</v>
      </c>
    </row>
    <row r="376" spans="1:21" x14ac:dyDescent="0.25">
      <c r="A376" s="24" t="s">
        <v>522</v>
      </c>
      <c r="B376" s="25" t="s">
        <v>521</v>
      </c>
      <c r="C376" s="81">
        <v>134644</v>
      </c>
      <c r="D376" s="81">
        <v>57878</v>
      </c>
      <c r="E376" s="77">
        <v>0</v>
      </c>
      <c r="F376" s="77">
        <v>0</v>
      </c>
      <c r="G376" s="77">
        <v>1029685</v>
      </c>
      <c r="H376" s="77">
        <v>0</v>
      </c>
      <c r="I376" s="77">
        <v>0</v>
      </c>
      <c r="J376" s="77">
        <v>0</v>
      </c>
      <c r="K376" s="77">
        <v>0</v>
      </c>
      <c r="L376" s="77">
        <v>0</v>
      </c>
      <c r="M376" s="77">
        <v>215979</v>
      </c>
      <c r="N376" s="77">
        <v>0</v>
      </c>
      <c r="O376" s="77">
        <v>2416591</v>
      </c>
      <c r="P376" s="82">
        <v>193279</v>
      </c>
      <c r="Q376" s="83">
        <f t="shared" si="15"/>
        <v>4048056</v>
      </c>
      <c r="S376" s="1">
        <f t="shared" si="16"/>
        <v>3796899</v>
      </c>
      <c r="T376" s="1">
        <f t="shared" si="16"/>
        <v>251157</v>
      </c>
      <c r="U376" s="1">
        <f t="shared" si="17"/>
        <v>4048056</v>
      </c>
    </row>
    <row r="377" spans="1:21" x14ac:dyDescent="0.25">
      <c r="A377" s="24" t="s">
        <v>523</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5">
      <c r="A378" s="24" t="s">
        <v>424</v>
      </c>
      <c r="B378" s="25" t="s">
        <v>58</v>
      </c>
      <c r="C378" s="81">
        <v>0</v>
      </c>
      <c r="D378" s="81">
        <v>0</v>
      </c>
      <c r="E378" s="77">
        <v>0</v>
      </c>
      <c r="F378" s="77">
        <v>0</v>
      </c>
      <c r="G378" s="77">
        <v>0</v>
      </c>
      <c r="H378" s="77">
        <v>0</v>
      </c>
      <c r="I378" s="77">
        <v>0</v>
      </c>
      <c r="J378" s="77">
        <v>0</v>
      </c>
      <c r="K378" s="77">
        <v>0</v>
      </c>
      <c r="L378" s="77">
        <v>0</v>
      </c>
      <c r="M378" s="77">
        <v>0</v>
      </c>
      <c r="N378" s="77">
        <v>0</v>
      </c>
      <c r="O378" s="77">
        <v>0</v>
      </c>
      <c r="P378" s="82">
        <v>0</v>
      </c>
      <c r="Q378" s="83">
        <f t="shared" si="15"/>
        <v>0</v>
      </c>
      <c r="S378" s="1">
        <f t="shared" si="16"/>
        <v>0</v>
      </c>
      <c r="T378" s="1">
        <f t="shared" si="16"/>
        <v>0</v>
      </c>
      <c r="U378" s="1">
        <f t="shared" si="17"/>
        <v>0</v>
      </c>
    </row>
    <row r="379" spans="1:21" x14ac:dyDescent="0.25">
      <c r="A379" s="24" t="s">
        <v>425</v>
      </c>
      <c r="B379" s="25" t="s">
        <v>58</v>
      </c>
      <c r="C379" s="81">
        <v>0</v>
      </c>
      <c r="D379" s="81">
        <v>0</v>
      </c>
      <c r="E379" s="77">
        <v>0</v>
      </c>
      <c r="F379" s="77">
        <v>0</v>
      </c>
      <c r="G379" s="77">
        <v>0</v>
      </c>
      <c r="H379" s="77">
        <v>0</v>
      </c>
      <c r="I379" s="77">
        <v>0</v>
      </c>
      <c r="J379" s="77">
        <v>0</v>
      </c>
      <c r="K379" s="77">
        <v>0</v>
      </c>
      <c r="L379" s="77">
        <v>0</v>
      </c>
      <c r="M379" s="77">
        <v>0</v>
      </c>
      <c r="N379" s="77">
        <v>0</v>
      </c>
      <c r="O379" s="77">
        <v>0</v>
      </c>
      <c r="P379" s="82">
        <v>1890</v>
      </c>
      <c r="Q379" s="83">
        <f t="shared" si="15"/>
        <v>1890</v>
      </c>
      <c r="S379" s="1">
        <f t="shared" si="16"/>
        <v>0</v>
      </c>
      <c r="T379" s="1">
        <f t="shared" si="16"/>
        <v>1890</v>
      </c>
      <c r="U379" s="1">
        <f t="shared" si="17"/>
        <v>1890</v>
      </c>
    </row>
    <row r="380" spans="1:21" x14ac:dyDescent="0.25">
      <c r="A380" s="24" t="s">
        <v>426</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15"/>
        <v>0</v>
      </c>
      <c r="S380" s="1">
        <f t="shared" si="16"/>
        <v>0</v>
      </c>
      <c r="T380" s="1">
        <f t="shared" si="16"/>
        <v>0</v>
      </c>
      <c r="U380" s="1">
        <f t="shared" si="17"/>
        <v>0</v>
      </c>
    </row>
    <row r="381" spans="1:21" x14ac:dyDescent="0.25">
      <c r="A381" s="24" t="s">
        <v>427</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15"/>
        <v>0</v>
      </c>
      <c r="S381" s="1">
        <f t="shared" si="16"/>
        <v>0</v>
      </c>
      <c r="T381" s="1">
        <f t="shared" si="16"/>
        <v>0</v>
      </c>
      <c r="U381" s="1">
        <f t="shared" si="17"/>
        <v>0</v>
      </c>
    </row>
    <row r="382" spans="1:21" x14ac:dyDescent="0.25">
      <c r="A382" s="24" t="s">
        <v>428</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15"/>
        <v>0</v>
      </c>
      <c r="S382" s="1">
        <f t="shared" si="16"/>
        <v>0</v>
      </c>
      <c r="T382" s="1">
        <f t="shared" si="16"/>
        <v>0</v>
      </c>
      <c r="U382" s="1">
        <f t="shared" si="17"/>
        <v>0</v>
      </c>
    </row>
    <row r="383" spans="1:21" x14ac:dyDescent="0.25">
      <c r="A383" s="24" t="s">
        <v>429</v>
      </c>
      <c r="B383" s="25" t="s">
        <v>59</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5">
      <c r="A384" s="24" t="s">
        <v>430</v>
      </c>
      <c r="B384" s="25" t="s">
        <v>59</v>
      </c>
      <c r="C384" s="81">
        <v>0</v>
      </c>
      <c r="D384" s="81">
        <v>0</v>
      </c>
      <c r="E384" s="77">
        <v>8617</v>
      </c>
      <c r="F384" s="77">
        <v>0</v>
      </c>
      <c r="G384" s="77">
        <v>0</v>
      </c>
      <c r="H384" s="77">
        <v>0</v>
      </c>
      <c r="I384" s="77">
        <v>0</v>
      </c>
      <c r="J384" s="77">
        <v>0</v>
      </c>
      <c r="K384" s="77">
        <v>0</v>
      </c>
      <c r="L384" s="77">
        <v>0</v>
      </c>
      <c r="M384" s="77">
        <v>0</v>
      </c>
      <c r="N384" s="77">
        <v>0</v>
      </c>
      <c r="O384" s="77">
        <v>0</v>
      </c>
      <c r="P384" s="82">
        <v>0</v>
      </c>
      <c r="Q384" s="83">
        <f t="shared" si="15"/>
        <v>8617</v>
      </c>
      <c r="S384" s="1">
        <f t="shared" si="16"/>
        <v>8617</v>
      </c>
      <c r="T384" s="1">
        <f t="shared" si="16"/>
        <v>0</v>
      </c>
      <c r="U384" s="1">
        <f t="shared" si="17"/>
        <v>8617</v>
      </c>
    </row>
    <row r="385" spans="1:21" x14ac:dyDescent="0.25">
      <c r="A385" s="24" t="s">
        <v>431</v>
      </c>
      <c r="B385" s="25" t="s">
        <v>60</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5">
      <c r="A386" s="24" t="s">
        <v>432</v>
      </c>
      <c r="B386" s="25" t="s">
        <v>61</v>
      </c>
      <c r="C386" s="81">
        <v>0</v>
      </c>
      <c r="D386" s="81">
        <v>0</v>
      </c>
      <c r="E386" s="77">
        <v>0</v>
      </c>
      <c r="F386" s="77">
        <v>0</v>
      </c>
      <c r="G386" s="77">
        <v>0</v>
      </c>
      <c r="H386" s="77">
        <v>0</v>
      </c>
      <c r="I386" s="77">
        <v>0</v>
      </c>
      <c r="J386" s="77">
        <v>0</v>
      </c>
      <c r="K386" s="77">
        <v>0</v>
      </c>
      <c r="L386" s="77">
        <v>0</v>
      </c>
      <c r="M386" s="77">
        <v>0</v>
      </c>
      <c r="N386" s="77">
        <v>0</v>
      </c>
      <c r="O386" s="77">
        <v>0</v>
      </c>
      <c r="P386" s="82">
        <v>0</v>
      </c>
      <c r="Q386" s="83">
        <f t="shared" si="15"/>
        <v>0</v>
      </c>
      <c r="S386" s="1">
        <f t="shared" si="16"/>
        <v>0</v>
      </c>
      <c r="T386" s="1">
        <f t="shared" si="16"/>
        <v>0</v>
      </c>
      <c r="U386" s="1">
        <f t="shared" si="17"/>
        <v>0</v>
      </c>
    </row>
    <row r="387" spans="1:21" x14ac:dyDescent="0.25">
      <c r="A387" s="24" t="s">
        <v>433</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5"/>
        <v>0</v>
      </c>
      <c r="S387" s="1">
        <f t="shared" si="16"/>
        <v>0</v>
      </c>
      <c r="T387" s="1">
        <f t="shared" si="16"/>
        <v>0</v>
      </c>
      <c r="U387" s="1">
        <f t="shared" si="17"/>
        <v>0</v>
      </c>
    </row>
    <row r="388" spans="1:21" x14ac:dyDescent="0.25">
      <c r="A388" s="24" t="s">
        <v>434</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15"/>
        <v>0</v>
      </c>
      <c r="S388" s="1">
        <f t="shared" si="16"/>
        <v>0</v>
      </c>
      <c r="T388" s="1">
        <f t="shared" si="16"/>
        <v>0</v>
      </c>
      <c r="U388" s="1">
        <f t="shared" si="17"/>
        <v>0</v>
      </c>
    </row>
    <row r="389" spans="1:21" x14ac:dyDescent="0.25">
      <c r="A389" s="24" t="s">
        <v>435</v>
      </c>
      <c r="B389" s="25" t="s">
        <v>62</v>
      </c>
      <c r="C389" s="81">
        <v>0</v>
      </c>
      <c r="D389" s="81">
        <v>0</v>
      </c>
      <c r="E389" s="77">
        <v>0</v>
      </c>
      <c r="F389" s="77">
        <v>0</v>
      </c>
      <c r="G389" s="77">
        <v>0</v>
      </c>
      <c r="H389" s="77">
        <v>0</v>
      </c>
      <c r="I389" s="77">
        <v>0</v>
      </c>
      <c r="J389" s="77">
        <v>0</v>
      </c>
      <c r="K389" s="77">
        <v>0</v>
      </c>
      <c r="L389" s="77">
        <v>0</v>
      </c>
      <c r="M389" s="77">
        <v>394652</v>
      </c>
      <c r="N389" s="77">
        <v>0</v>
      </c>
      <c r="O389" s="77">
        <v>0</v>
      </c>
      <c r="P389" s="82">
        <v>0</v>
      </c>
      <c r="Q389" s="83">
        <f t="shared" ref="Q389:Q414" si="18">SUM(C389:P389)</f>
        <v>394652</v>
      </c>
      <c r="S389" s="1">
        <f t="shared" si="16"/>
        <v>394652</v>
      </c>
      <c r="T389" s="1">
        <f t="shared" si="16"/>
        <v>0</v>
      </c>
      <c r="U389" s="1">
        <f t="shared" si="17"/>
        <v>394652</v>
      </c>
    </row>
    <row r="390" spans="1:21" x14ac:dyDescent="0.25">
      <c r="A390" s="24" t="s">
        <v>436</v>
      </c>
      <c r="B390" s="25" t="s">
        <v>62</v>
      </c>
      <c r="C390" s="81">
        <v>0</v>
      </c>
      <c r="D390" s="81">
        <v>0</v>
      </c>
      <c r="E390" s="77">
        <v>30000</v>
      </c>
      <c r="F390" s="77">
        <v>0</v>
      </c>
      <c r="G390" s="77">
        <v>0</v>
      </c>
      <c r="H390" s="77">
        <v>0</v>
      </c>
      <c r="I390" s="77">
        <v>0</v>
      </c>
      <c r="J390" s="77">
        <v>0</v>
      </c>
      <c r="K390" s="77">
        <v>0</v>
      </c>
      <c r="L390" s="77">
        <v>0</v>
      </c>
      <c r="M390" s="77">
        <v>0</v>
      </c>
      <c r="N390" s="77">
        <v>0</v>
      </c>
      <c r="O390" s="77">
        <v>0</v>
      </c>
      <c r="P390" s="82">
        <v>0</v>
      </c>
      <c r="Q390" s="83">
        <f t="shared" si="18"/>
        <v>30000</v>
      </c>
      <c r="S390" s="1">
        <f t="shared" ref="S390:T415" si="19">SUM(C390,E390,G390,I390,K390,M390,O390)</f>
        <v>30000</v>
      </c>
      <c r="T390" s="1">
        <f t="shared" si="19"/>
        <v>0</v>
      </c>
      <c r="U390" s="1">
        <f t="shared" ref="U390:U415" si="20">SUM(S390:T390)</f>
        <v>30000</v>
      </c>
    </row>
    <row r="391" spans="1:21" x14ac:dyDescent="0.25">
      <c r="A391" s="24" t="s">
        <v>480</v>
      </c>
      <c r="B391" s="25" t="s">
        <v>62</v>
      </c>
      <c r="C391" s="81">
        <v>0</v>
      </c>
      <c r="D391" s="81">
        <v>0</v>
      </c>
      <c r="E391" s="77">
        <v>0</v>
      </c>
      <c r="F391" s="77">
        <v>0</v>
      </c>
      <c r="G391" s="77">
        <v>0</v>
      </c>
      <c r="H391" s="77">
        <v>0</v>
      </c>
      <c r="I391" s="77">
        <v>0</v>
      </c>
      <c r="J391" s="77">
        <v>0</v>
      </c>
      <c r="K391" s="77">
        <v>0</v>
      </c>
      <c r="L391" s="77">
        <v>0</v>
      </c>
      <c r="M391" s="77">
        <v>16487</v>
      </c>
      <c r="N391" s="77">
        <v>0</v>
      </c>
      <c r="O391" s="77">
        <v>5858</v>
      </c>
      <c r="P391" s="82">
        <v>1373</v>
      </c>
      <c r="Q391" s="83">
        <f t="shared" si="18"/>
        <v>23718</v>
      </c>
      <c r="S391" s="1">
        <f t="shared" si="19"/>
        <v>22345</v>
      </c>
      <c r="T391" s="1">
        <f t="shared" si="19"/>
        <v>1373</v>
      </c>
      <c r="U391" s="1">
        <f t="shared" si="20"/>
        <v>23718</v>
      </c>
    </row>
    <row r="392" spans="1:21" x14ac:dyDescent="0.25">
      <c r="A392" s="24" t="s">
        <v>481</v>
      </c>
      <c r="B392" s="25" t="s">
        <v>62</v>
      </c>
      <c r="C392" s="81">
        <v>22252</v>
      </c>
      <c r="D392" s="81">
        <v>0</v>
      </c>
      <c r="E392" s="77">
        <v>2989396</v>
      </c>
      <c r="F392" s="77">
        <v>0</v>
      </c>
      <c r="G392" s="77">
        <v>0</v>
      </c>
      <c r="H392" s="77">
        <v>0</v>
      </c>
      <c r="I392" s="77">
        <v>0</v>
      </c>
      <c r="J392" s="77">
        <v>0</v>
      </c>
      <c r="K392" s="77">
        <v>0</v>
      </c>
      <c r="L392" s="77">
        <v>0</v>
      </c>
      <c r="M392" s="77">
        <v>159166</v>
      </c>
      <c r="N392" s="77">
        <v>0</v>
      </c>
      <c r="O392" s="77">
        <v>26113</v>
      </c>
      <c r="P392" s="82">
        <v>0</v>
      </c>
      <c r="Q392" s="83">
        <f t="shared" si="18"/>
        <v>3196927</v>
      </c>
      <c r="S392" s="1">
        <f t="shared" si="19"/>
        <v>3196927</v>
      </c>
      <c r="T392" s="1">
        <f t="shared" si="19"/>
        <v>0</v>
      </c>
      <c r="U392" s="1">
        <f t="shared" si="20"/>
        <v>3196927</v>
      </c>
    </row>
    <row r="393" spans="1:21" x14ac:dyDescent="0.25">
      <c r="A393" s="24" t="s">
        <v>437</v>
      </c>
      <c r="B393" s="25" t="s">
        <v>62</v>
      </c>
      <c r="C393" s="81">
        <v>16870</v>
      </c>
      <c r="D393" s="81">
        <v>0</v>
      </c>
      <c r="E393" s="77">
        <v>0</v>
      </c>
      <c r="F393" s="77">
        <v>0</v>
      </c>
      <c r="G393" s="77">
        <v>57159</v>
      </c>
      <c r="H393" s="77">
        <v>54336</v>
      </c>
      <c r="I393" s="77">
        <v>0</v>
      </c>
      <c r="J393" s="77">
        <v>0</v>
      </c>
      <c r="K393" s="77">
        <v>0</v>
      </c>
      <c r="L393" s="77">
        <v>0</v>
      </c>
      <c r="M393" s="77">
        <v>79367</v>
      </c>
      <c r="N393" s="77">
        <v>0</v>
      </c>
      <c r="O393" s="77">
        <v>0</v>
      </c>
      <c r="P393" s="82">
        <v>0</v>
      </c>
      <c r="Q393" s="83">
        <f t="shared" si="18"/>
        <v>207732</v>
      </c>
      <c r="S393" s="1">
        <f t="shared" si="19"/>
        <v>153396</v>
      </c>
      <c r="T393" s="1">
        <f t="shared" si="19"/>
        <v>54336</v>
      </c>
      <c r="U393" s="1">
        <f t="shared" si="20"/>
        <v>207732</v>
      </c>
    </row>
    <row r="394" spans="1:21" x14ac:dyDescent="0.25">
      <c r="A394" s="24" t="s">
        <v>438</v>
      </c>
      <c r="B394" s="25" t="s">
        <v>62</v>
      </c>
      <c r="C394" s="81">
        <v>15901</v>
      </c>
      <c r="D394" s="81">
        <v>0</v>
      </c>
      <c r="E394" s="77">
        <v>0</v>
      </c>
      <c r="F394" s="77">
        <v>0</v>
      </c>
      <c r="G394" s="77">
        <v>63973</v>
      </c>
      <c r="H394" s="77">
        <v>0</v>
      </c>
      <c r="I394" s="77">
        <v>0</v>
      </c>
      <c r="J394" s="77">
        <v>0</v>
      </c>
      <c r="K394" s="77">
        <v>0</v>
      </c>
      <c r="L394" s="77">
        <v>0</v>
      </c>
      <c r="M394" s="77">
        <v>22231</v>
      </c>
      <c r="N394" s="77">
        <v>0</v>
      </c>
      <c r="O394" s="77">
        <v>0</v>
      </c>
      <c r="P394" s="82">
        <v>0</v>
      </c>
      <c r="Q394" s="83">
        <f t="shared" si="18"/>
        <v>102105</v>
      </c>
      <c r="S394" s="1">
        <f t="shared" si="19"/>
        <v>102105</v>
      </c>
      <c r="T394" s="1">
        <f t="shared" si="19"/>
        <v>0</v>
      </c>
      <c r="U394" s="1">
        <f t="shared" si="20"/>
        <v>102105</v>
      </c>
    </row>
    <row r="395" spans="1:21" x14ac:dyDescent="0.25">
      <c r="A395" s="24" t="s">
        <v>439</v>
      </c>
      <c r="B395" s="25" t="s">
        <v>62</v>
      </c>
      <c r="C395" s="81">
        <v>1652</v>
      </c>
      <c r="D395" s="81">
        <v>0</v>
      </c>
      <c r="E395" s="77">
        <v>11151</v>
      </c>
      <c r="F395" s="77">
        <v>0</v>
      </c>
      <c r="G395" s="77">
        <v>1263</v>
      </c>
      <c r="H395" s="77">
        <v>215</v>
      </c>
      <c r="I395" s="77">
        <v>0</v>
      </c>
      <c r="J395" s="77">
        <v>0</v>
      </c>
      <c r="K395" s="77">
        <v>0</v>
      </c>
      <c r="L395" s="77">
        <v>0</v>
      </c>
      <c r="M395" s="77">
        <v>2847</v>
      </c>
      <c r="N395" s="77">
        <v>0</v>
      </c>
      <c r="O395" s="77">
        <v>0</v>
      </c>
      <c r="P395" s="82">
        <v>0</v>
      </c>
      <c r="Q395" s="83">
        <f t="shared" si="18"/>
        <v>17128</v>
      </c>
      <c r="S395" s="1">
        <f t="shared" si="19"/>
        <v>16913</v>
      </c>
      <c r="T395" s="1">
        <f t="shared" si="19"/>
        <v>215</v>
      </c>
      <c r="U395" s="1">
        <f t="shared" si="20"/>
        <v>17128</v>
      </c>
    </row>
    <row r="396" spans="1:21" x14ac:dyDescent="0.25">
      <c r="A396" s="24" t="s">
        <v>440</v>
      </c>
      <c r="B396" s="25" t="s">
        <v>62</v>
      </c>
      <c r="C396" s="81">
        <v>200</v>
      </c>
      <c r="D396" s="81">
        <v>0</v>
      </c>
      <c r="E396" s="77">
        <v>2000</v>
      </c>
      <c r="F396" s="77">
        <v>0</v>
      </c>
      <c r="G396" s="77">
        <v>550</v>
      </c>
      <c r="H396" s="77">
        <v>0</v>
      </c>
      <c r="I396" s="77">
        <v>0</v>
      </c>
      <c r="J396" s="77">
        <v>0</v>
      </c>
      <c r="K396" s="77">
        <v>0</v>
      </c>
      <c r="L396" s="77">
        <v>0</v>
      </c>
      <c r="M396" s="77">
        <v>200</v>
      </c>
      <c r="N396" s="77">
        <v>0</v>
      </c>
      <c r="O396" s="77">
        <v>200</v>
      </c>
      <c r="P396" s="82">
        <v>0</v>
      </c>
      <c r="Q396" s="83">
        <f t="shared" si="18"/>
        <v>3150</v>
      </c>
      <c r="S396" s="1">
        <f t="shared" si="19"/>
        <v>3150</v>
      </c>
      <c r="T396" s="1">
        <f t="shared" si="19"/>
        <v>0</v>
      </c>
      <c r="U396" s="1">
        <f t="shared" si="20"/>
        <v>3150</v>
      </c>
    </row>
    <row r="397" spans="1:21" x14ac:dyDescent="0.25">
      <c r="A397" s="24" t="s">
        <v>441</v>
      </c>
      <c r="B397" s="25" t="s">
        <v>62</v>
      </c>
      <c r="C397" s="81">
        <v>127492</v>
      </c>
      <c r="D397" s="81">
        <v>0</v>
      </c>
      <c r="E397" s="77">
        <v>0</v>
      </c>
      <c r="F397" s="77">
        <v>0</v>
      </c>
      <c r="G397" s="77">
        <v>209802</v>
      </c>
      <c r="H397" s="77">
        <v>0</v>
      </c>
      <c r="I397" s="77">
        <v>0</v>
      </c>
      <c r="J397" s="77">
        <v>0</v>
      </c>
      <c r="K397" s="77">
        <v>0</v>
      </c>
      <c r="L397" s="77">
        <v>0</v>
      </c>
      <c r="M397" s="77">
        <v>27712</v>
      </c>
      <c r="N397" s="77">
        <v>0</v>
      </c>
      <c r="O397" s="77">
        <v>0</v>
      </c>
      <c r="P397" s="82">
        <v>0</v>
      </c>
      <c r="Q397" s="83">
        <f t="shared" si="18"/>
        <v>365006</v>
      </c>
      <c r="S397" s="1">
        <f t="shared" si="19"/>
        <v>365006</v>
      </c>
      <c r="T397" s="1">
        <f t="shared" si="19"/>
        <v>0</v>
      </c>
      <c r="U397" s="1">
        <f t="shared" si="20"/>
        <v>365006</v>
      </c>
    </row>
    <row r="398" spans="1:21" x14ac:dyDescent="0.25">
      <c r="A398" s="24" t="s">
        <v>442</v>
      </c>
      <c r="B398" s="25" t="s">
        <v>62</v>
      </c>
      <c r="C398" s="81">
        <v>0</v>
      </c>
      <c r="D398" s="81">
        <v>0</v>
      </c>
      <c r="E398" s="77">
        <v>0</v>
      </c>
      <c r="F398" s="77">
        <v>0</v>
      </c>
      <c r="G398" s="77">
        <v>0</v>
      </c>
      <c r="H398" s="77">
        <v>0</v>
      </c>
      <c r="I398" s="77">
        <v>0</v>
      </c>
      <c r="J398" s="77">
        <v>0</v>
      </c>
      <c r="K398" s="77">
        <v>0</v>
      </c>
      <c r="L398" s="77">
        <v>0</v>
      </c>
      <c r="M398" s="77">
        <v>0</v>
      </c>
      <c r="N398" s="77">
        <v>0</v>
      </c>
      <c r="O398" s="77">
        <v>0</v>
      </c>
      <c r="P398" s="82">
        <v>0</v>
      </c>
      <c r="Q398" s="83">
        <f t="shared" si="18"/>
        <v>0</v>
      </c>
      <c r="S398" s="1">
        <f t="shared" si="19"/>
        <v>0</v>
      </c>
      <c r="T398" s="1">
        <f t="shared" si="19"/>
        <v>0</v>
      </c>
      <c r="U398" s="1">
        <f t="shared" si="20"/>
        <v>0</v>
      </c>
    </row>
    <row r="399" spans="1:21" x14ac:dyDescent="0.25">
      <c r="A399" s="24" t="s">
        <v>443</v>
      </c>
      <c r="B399" s="25" t="s">
        <v>62</v>
      </c>
      <c r="C399" s="81">
        <v>1536</v>
      </c>
      <c r="D399" s="81">
        <v>11123</v>
      </c>
      <c r="E399" s="77">
        <v>0</v>
      </c>
      <c r="F399" s="77">
        <v>12780</v>
      </c>
      <c r="G399" s="77">
        <v>2780</v>
      </c>
      <c r="H399" s="77">
        <v>24906</v>
      </c>
      <c r="I399" s="77">
        <v>0</v>
      </c>
      <c r="J399" s="77">
        <v>0</v>
      </c>
      <c r="K399" s="77">
        <v>0</v>
      </c>
      <c r="L399" s="77">
        <v>0</v>
      </c>
      <c r="M399" s="77">
        <v>2174</v>
      </c>
      <c r="N399" s="77">
        <v>0</v>
      </c>
      <c r="O399" s="77">
        <v>0</v>
      </c>
      <c r="P399" s="82">
        <v>0</v>
      </c>
      <c r="Q399" s="83">
        <f t="shared" si="18"/>
        <v>55299</v>
      </c>
      <c r="S399" s="1">
        <f t="shared" si="19"/>
        <v>6490</v>
      </c>
      <c r="T399" s="1">
        <f t="shared" si="19"/>
        <v>48809</v>
      </c>
      <c r="U399" s="1">
        <f t="shared" si="20"/>
        <v>55299</v>
      </c>
    </row>
    <row r="400" spans="1:21" x14ac:dyDescent="0.25">
      <c r="A400" s="24" t="s">
        <v>444</v>
      </c>
      <c r="B400" s="25" t="s">
        <v>62</v>
      </c>
      <c r="C400" s="81">
        <v>0</v>
      </c>
      <c r="D400" s="81">
        <v>0</v>
      </c>
      <c r="E400" s="77">
        <v>559000</v>
      </c>
      <c r="F400" s="77">
        <v>0</v>
      </c>
      <c r="G400" s="77">
        <v>26000</v>
      </c>
      <c r="H400" s="77">
        <v>0</v>
      </c>
      <c r="I400" s="77">
        <v>0</v>
      </c>
      <c r="J400" s="77">
        <v>0</v>
      </c>
      <c r="K400" s="77">
        <v>0</v>
      </c>
      <c r="L400" s="77">
        <v>0</v>
      </c>
      <c r="M400" s="77">
        <v>158000</v>
      </c>
      <c r="N400" s="77">
        <v>0</v>
      </c>
      <c r="O400" s="77">
        <v>0</v>
      </c>
      <c r="P400" s="82">
        <v>0</v>
      </c>
      <c r="Q400" s="83">
        <f t="shared" si="18"/>
        <v>743000</v>
      </c>
      <c r="S400" s="1">
        <f t="shared" si="19"/>
        <v>743000</v>
      </c>
      <c r="T400" s="1">
        <f t="shared" si="19"/>
        <v>0</v>
      </c>
      <c r="U400" s="1">
        <f t="shared" si="20"/>
        <v>743000</v>
      </c>
    </row>
    <row r="401" spans="1:21" x14ac:dyDescent="0.25">
      <c r="A401" s="24" t="s">
        <v>445</v>
      </c>
      <c r="B401" s="25" t="s">
        <v>62</v>
      </c>
      <c r="C401" s="81">
        <v>0</v>
      </c>
      <c r="D401" s="81">
        <v>0</v>
      </c>
      <c r="E401" s="77">
        <v>0</v>
      </c>
      <c r="F401" s="77">
        <v>0</v>
      </c>
      <c r="G401" s="77">
        <v>0</v>
      </c>
      <c r="H401" s="77">
        <v>0</v>
      </c>
      <c r="I401" s="77">
        <v>0</v>
      </c>
      <c r="J401" s="77">
        <v>0</v>
      </c>
      <c r="K401" s="77">
        <v>0</v>
      </c>
      <c r="L401" s="77">
        <v>0</v>
      </c>
      <c r="M401" s="77">
        <v>0</v>
      </c>
      <c r="N401" s="77">
        <v>0</v>
      </c>
      <c r="O401" s="77">
        <v>0</v>
      </c>
      <c r="P401" s="82">
        <v>0</v>
      </c>
      <c r="Q401" s="83">
        <f t="shared" si="18"/>
        <v>0</v>
      </c>
      <c r="S401" s="1">
        <f t="shared" si="19"/>
        <v>0</v>
      </c>
      <c r="T401" s="1">
        <f t="shared" si="19"/>
        <v>0</v>
      </c>
      <c r="U401" s="1">
        <f t="shared" si="20"/>
        <v>0</v>
      </c>
    </row>
    <row r="402" spans="1:21" x14ac:dyDescent="0.25">
      <c r="A402" s="24" t="s">
        <v>446</v>
      </c>
      <c r="B402" s="25" t="s">
        <v>62</v>
      </c>
      <c r="C402" s="81">
        <v>0</v>
      </c>
      <c r="D402" s="81">
        <v>0</v>
      </c>
      <c r="E402" s="77">
        <v>54120</v>
      </c>
      <c r="F402" s="77">
        <v>0</v>
      </c>
      <c r="G402" s="77">
        <v>0</v>
      </c>
      <c r="H402" s="77">
        <v>0</v>
      </c>
      <c r="I402" s="77">
        <v>0</v>
      </c>
      <c r="J402" s="77">
        <v>0</v>
      </c>
      <c r="K402" s="77">
        <v>0</v>
      </c>
      <c r="L402" s="77">
        <v>0</v>
      </c>
      <c r="M402" s="77">
        <v>2435</v>
      </c>
      <c r="N402" s="77">
        <v>0</v>
      </c>
      <c r="O402" s="77">
        <v>0</v>
      </c>
      <c r="P402" s="82">
        <v>0</v>
      </c>
      <c r="Q402" s="83">
        <f t="shared" si="18"/>
        <v>56555</v>
      </c>
      <c r="S402" s="1">
        <f t="shared" si="19"/>
        <v>56555</v>
      </c>
      <c r="T402" s="1">
        <f t="shared" si="19"/>
        <v>0</v>
      </c>
      <c r="U402" s="1">
        <f t="shared" si="20"/>
        <v>56555</v>
      </c>
    </row>
    <row r="403" spans="1:21" x14ac:dyDescent="0.25">
      <c r="A403" s="24" t="s">
        <v>447</v>
      </c>
      <c r="B403" s="25" t="s">
        <v>62</v>
      </c>
      <c r="C403" s="81">
        <v>41040</v>
      </c>
      <c r="D403" s="81">
        <v>15697</v>
      </c>
      <c r="E403" s="77">
        <v>1468271</v>
      </c>
      <c r="F403" s="77">
        <v>226841</v>
      </c>
      <c r="G403" s="77">
        <v>269699</v>
      </c>
      <c r="H403" s="77">
        <v>105503</v>
      </c>
      <c r="I403" s="77">
        <v>0</v>
      </c>
      <c r="J403" s="77">
        <v>0</v>
      </c>
      <c r="K403" s="77">
        <v>0</v>
      </c>
      <c r="L403" s="77">
        <v>0</v>
      </c>
      <c r="M403" s="77">
        <v>228226</v>
      </c>
      <c r="N403" s="77">
        <v>0</v>
      </c>
      <c r="O403" s="77">
        <v>0</v>
      </c>
      <c r="P403" s="82">
        <v>0</v>
      </c>
      <c r="Q403" s="83">
        <f t="shared" si="18"/>
        <v>2355277</v>
      </c>
      <c r="S403" s="1">
        <f t="shared" si="19"/>
        <v>2007236</v>
      </c>
      <c r="T403" s="1">
        <f t="shared" si="19"/>
        <v>348041</v>
      </c>
      <c r="U403" s="1">
        <f t="shared" si="20"/>
        <v>2355277</v>
      </c>
    </row>
    <row r="404" spans="1:21" x14ac:dyDescent="0.25">
      <c r="A404" s="24" t="s">
        <v>448</v>
      </c>
      <c r="B404" s="25" t="s">
        <v>62</v>
      </c>
      <c r="C404" s="81">
        <v>11114</v>
      </c>
      <c r="D404" s="81">
        <v>0</v>
      </c>
      <c r="E404" s="77">
        <v>44850</v>
      </c>
      <c r="F404" s="77">
        <v>0</v>
      </c>
      <c r="G404" s="77">
        <v>218</v>
      </c>
      <c r="H404" s="77">
        <v>0</v>
      </c>
      <c r="I404" s="77">
        <v>0</v>
      </c>
      <c r="J404" s="77">
        <v>0</v>
      </c>
      <c r="K404" s="77">
        <v>0</v>
      </c>
      <c r="L404" s="77">
        <v>0</v>
      </c>
      <c r="M404" s="77">
        <v>158</v>
      </c>
      <c r="N404" s="77">
        <v>0</v>
      </c>
      <c r="O404" s="77">
        <v>0</v>
      </c>
      <c r="P404" s="82">
        <v>0</v>
      </c>
      <c r="Q404" s="83">
        <f t="shared" si="18"/>
        <v>56340</v>
      </c>
      <c r="S404" s="1">
        <f t="shared" si="19"/>
        <v>56340</v>
      </c>
      <c r="T404" s="1">
        <f t="shared" si="19"/>
        <v>0</v>
      </c>
      <c r="U404" s="1">
        <f t="shared" si="20"/>
        <v>56340</v>
      </c>
    </row>
    <row r="405" spans="1:21" x14ac:dyDescent="0.25">
      <c r="A405" s="24" t="s">
        <v>450</v>
      </c>
      <c r="B405" s="25" t="s">
        <v>63</v>
      </c>
      <c r="C405" s="81">
        <v>0</v>
      </c>
      <c r="D405" s="81">
        <v>0</v>
      </c>
      <c r="E405" s="77">
        <v>0</v>
      </c>
      <c r="F405" s="77">
        <v>0</v>
      </c>
      <c r="G405" s="77">
        <v>0</v>
      </c>
      <c r="H405" s="77">
        <v>0</v>
      </c>
      <c r="I405" s="77">
        <v>0</v>
      </c>
      <c r="J405" s="77">
        <v>0</v>
      </c>
      <c r="K405" s="77">
        <v>0</v>
      </c>
      <c r="L405" s="77">
        <v>0</v>
      </c>
      <c r="M405" s="77">
        <v>0</v>
      </c>
      <c r="N405" s="77">
        <v>0</v>
      </c>
      <c r="O405" s="77">
        <v>0</v>
      </c>
      <c r="P405" s="82">
        <v>0</v>
      </c>
      <c r="Q405" s="83">
        <f t="shared" si="18"/>
        <v>0</v>
      </c>
      <c r="S405" s="1">
        <f t="shared" si="19"/>
        <v>0</v>
      </c>
      <c r="T405" s="1">
        <f t="shared" si="19"/>
        <v>0</v>
      </c>
      <c r="U405" s="1">
        <f t="shared" si="20"/>
        <v>0</v>
      </c>
    </row>
    <row r="406" spans="1:21" x14ac:dyDescent="0.25">
      <c r="A406" s="24" t="s">
        <v>524</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5">
      <c r="A407" s="24" t="s">
        <v>451</v>
      </c>
      <c r="B407" s="25" t="s">
        <v>64</v>
      </c>
      <c r="C407" s="81">
        <v>0</v>
      </c>
      <c r="D407" s="81">
        <v>0</v>
      </c>
      <c r="E407" s="77">
        <v>0</v>
      </c>
      <c r="F407" s="77">
        <v>0</v>
      </c>
      <c r="G407" s="77">
        <v>0</v>
      </c>
      <c r="H407" s="77">
        <v>0</v>
      </c>
      <c r="I407" s="77">
        <v>0</v>
      </c>
      <c r="J407" s="77">
        <v>0</v>
      </c>
      <c r="K407" s="77">
        <v>0</v>
      </c>
      <c r="L407" s="77">
        <v>0</v>
      </c>
      <c r="M407" s="77">
        <v>0</v>
      </c>
      <c r="N407" s="77">
        <v>0</v>
      </c>
      <c r="O407" s="77">
        <v>0</v>
      </c>
      <c r="P407" s="82">
        <v>0</v>
      </c>
      <c r="Q407" s="83">
        <f t="shared" si="18"/>
        <v>0</v>
      </c>
      <c r="S407" s="1">
        <f t="shared" si="19"/>
        <v>0</v>
      </c>
      <c r="T407" s="1">
        <f t="shared" si="19"/>
        <v>0</v>
      </c>
      <c r="U407" s="1">
        <f t="shared" si="20"/>
        <v>0</v>
      </c>
    </row>
    <row r="408" spans="1:21" x14ac:dyDescent="0.25">
      <c r="A408" s="24" t="s">
        <v>452</v>
      </c>
      <c r="B408" s="25" t="s">
        <v>64</v>
      </c>
      <c r="C408" s="81">
        <v>17600</v>
      </c>
      <c r="D408" s="81">
        <v>0</v>
      </c>
      <c r="E408" s="77">
        <v>0</v>
      </c>
      <c r="F408" s="77">
        <v>0</v>
      </c>
      <c r="G408" s="77">
        <v>0</v>
      </c>
      <c r="H408" s="77">
        <v>0</v>
      </c>
      <c r="I408" s="77">
        <v>0</v>
      </c>
      <c r="J408" s="77">
        <v>0</v>
      </c>
      <c r="K408" s="77">
        <v>0</v>
      </c>
      <c r="L408" s="77">
        <v>0</v>
      </c>
      <c r="M408" s="77">
        <v>0</v>
      </c>
      <c r="N408" s="77">
        <v>0</v>
      </c>
      <c r="O408" s="77">
        <v>72950</v>
      </c>
      <c r="P408" s="82">
        <v>0</v>
      </c>
      <c r="Q408" s="83">
        <f t="shared" si="18"/>
        <v>90550</v>
      </c>
      <c r="S408" s="1">
        <f t="shared" si="19"/>
        <v>90550</v>
      </c>
      <c r="T408" s="1">
        <f t="shared" si="19"/>
        <v>0</v>
      </c>
      <c r="U408" s="1">
        <f t="shared" si="20"/>
        <v>90550</v>
      </c>
    </row>
    <row r="409" spans="1:21" x14ac:dyDescent="0.25">
      <c r="A409" s="24" t="s">
        <v>453</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83">
        <f t="shared" si="18"/>
        <v>0</v>
      </c>
      <c r="S409" s="1">
        <f t="shared" si="19"/>
        <v>0</v>
      </c>
      <c r="T409" s="1">
        <f t="shared" si="19"/>
        <v>0</v>
      </c>
      <c r="U409" s="1">
        <f t="shared" si="20"/>
        <v>0</v>
      </c>
    </row>
    <row r="410" spans="1:21" x14ac:dyDescent="0.25">
      <c r="A410" s="24" t="s">
        <v>454</v>
      </c>
      <c r="B410" s="25" t="s">
        <v>65</v>
      </c>
      <c r="C410" s="81">
        <v>0</v>
      </c>
      <c r="D410" s="81">
        <v>0</v>
      </c>
      <c r="E410" s="77">
        <v>0</v>
      </c>
      <c r="F410" s="77">
        <v>0</v>
      </c>
      <c r="G410" s="77">
        <v>0</v>
      </c>
      <c r="H410" s="77">
        <v>0</v>
      </c>
      <c r="I410" s="77">
        <v>0</v>
      </c>
      <c r="J410" s="77">
        <v>0</v>
      </c>
      <c r="K410" s="77">
        <v>0</v>
      </c>
      <c r="L410" s="77">
        <v>0</v>
      </c>
      <c r="M410" s="77">
        <v>0</v>
      </c>
      <c r="N410" s="77">
        <v>0</v>
      </c>
      <c r="O410" s="77">
        <v>0</v>
      </c>
      <c r="P410" s="82">
        <v>0</v>
      </c>
      <c r="Q410" s="83">
        <f t="shared" si="18"/>
        <v>0</v>
      </c>
      <c r="S410" s="1">
        <f t="shared" si="19"/>
        <v>0</v>
      </c>
      <c r="T410" s="1">
        <f t="shared" si="19"/>
        <v>0</v>
      </c>
      <c r="U410" s="1">
        <f t="shared" si="20"/>
        <v>0</v>
      </c>
    </row>
    <row r="411" spans="1:21" x14ac:dyDescent="0.25">
      <c r="A411" s="24" t="s">
        <v>455</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5">
      <c r="A412" s="24" t="s">
        <v>456</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5">
      <c r="A413" s="24" t="s">
        <v>457</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5">
      <c r="A414" s="24" t="s">
        <v>458</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18"/>
        <v>0</v>
      </c>
      <c r="S414" s="1">
        <f t="shared" si="19"/>
        <v>0</v>
      </c>
      <c r="T414" s="1">
        <f t="shared" si="19"/>
        <v>0</v>
      </c>
      <c r="U414" s="1">
        <f t="shared" si="20"/>
        <v>0</v>
      </c>
    </row>
    <row r="415" spans="1:21" x14ac:dyDescent="0.25">
      <c r="A415" s="51" t="s">
        <v>498</v>
      </c>
      <c r="B415" s="70"/>
      <c r="C415" s="49">
        <f t="shared" ref="C415:Q415" si="21">SUM(C5:C414)</f>
        <v>8294048</v>
      </c>
      <c r="D415" s="52">
        <f t="shared" si="21"/>
        <v>3582745</v>
      </c>
      <c r="E415" s="52">
        <f t="shared" si="21"/>
        <v>43318461</v>
      </c>
      <c r="F415" s="52">
        <f t="shared" si="21"/>
        <v>18543264</v>
      </c>
      <c r="G415" s="52">
        <f t="shared" si="21"/>
        <v>16401347</v>
      </c>
      <c r="H415" s="52">
        <f t="shared" si="21"/>
        <v>26006100</v>
      </c>
      <c r="I415" s="52">
        <f t="shared" si="21"/>
        <v>753963</v>
      </c>
      <c r="J415" s="52">
        <f t="shared" si="21"/>
        <v>193529</v>
      </c>
      <c r="K415" s="52">
        <f t="shared" si="21"/>
        <v>25217</v>
      </c>
      <c r="L415" s="52">
        <f t="shared" si="21"/>
        <v>10198</v>
      </c>
      <c r="M415" s="52">
        <f t="shared" si="21"/>
        <v>19700873</v>
      </c>
      <c r="N415" s="52">
        <f t="shared" si="21"/>
        <v>4782845</v>
      </c>
      <c r="O415" s="52">
        <f t="shared" si="21"/>
        <v>4223021</v>
      </c>
      <c r="P415" s="52">
        <f t="shared" si="21"/>
        <v>22152009</v>
      </c>
      <c r="Q415" s="66">
        <f t="shared" si="21"/>
        <v>167987620</v>
      </c>
      <c r="S415" s="1">
        <f t="shared" si="19"/>
        <v>92716930</v>
      </c>
      <c r="T415" s="1">
        <f t="shared" si="19"/>
        <v>75270690</v>
      </c>
      <c r="U415" s="1">
        <f t="shared" si="20"/>
        <v>167987620</v>
      </c>
    </row>
    <row r="416" spans="1:21" x14ac:dyDescent="0.25">
      <c r="A416" s="51" t="s">
        <v>461</v>
      </c>
      <c r="B416" s="70"/>
      <c r="C416" s="58">
        <f>(C415/$Q415)</f>
        <v>4.9372971651125246E-2</v>
      </c>
      <c r="D416" s="67">
        <f>(D415/$Q415)</f>
        <v>2.1327434724058833E-2</v>
      </c>
      <c r="E416" s="58">
        <f t="shared" ref="E416:Q416" si="22">(E415/$Q415)</f>
        <v>0.25786698448373757</v>
      </c>
      <c r="F416" s="58">
        <f t="shared" si="22"/>
        <v>0.11038470573010083</v>
      </c>
      <c r="G416" s="58">
        <f t="shared" si="22"/>
        <v>9.7634260191316477E-2</v>
      </c>
      <c r="H416" s="58">
        <f t="shared" si="22"/>
        <v>0.15480962228049899</v>
      </c>
      <c r="I416" s="58">
        <f t="shared" si="22"/>
        <v>4.4882057380180758E-3</v>
      </c>
      <c r="J416" s="58">
        <f t="shared" si="22"/>
        <v>1.1520432279473929E-3</v>
      </c>
      <c r="K416" s="58">
        <f t="shared" si="22"/>
        <v>1.5011225231954591E-4</v>
      </c>
      <c r="L416" s="58">
        <f t="shared" si="22"/>
        <v>6.0706854469394828E-5</v>
      </c>
      <c r="M416" s="58">
        <f t="shared" si="22"/>
        <v>0.11727574329584525</v>
      </c>
      <c r="N416" s="58">
        <f t="shared" si="22"/>
        <v>2.847141354821266E-2</v>
      </c>
      <c r="O416" s="58">
        <f t="shared" si="22"/>
        <v>2.5138882258109257E-2</v>
      </c>
      <c r="P416" s="58">
        <f t="shared" si="22"/>
        <v>0.13186691376424048</v>
      </c>
      <c r="Q416" s="68">
        <f t="shared" si="22"/>
        <v>1</v>
      </c>
      <c r="S416" s="1"/>
      <c r="T416" s="1"/>
      <c r="U416" s="1"/>
    </row>
    <row r="417" spans="1:17" x14ac:dyDescent="0.25">
      <c r="A417" s="47" t="s">
        <v>500</v>
      </c>
      <c r="B417" s="71"/>
      <c r="C417" s="54">
        <f t="shared" ref="C417:Q417" si="23">COUNTIF(C5:C414,"&gt;0")</f>
        <v>87</v>
      </c>
      <c r="D417" s="69">
        <f t="shared" si="23"/>
        <v>53</v>
      </c>
      <c r="E417" s="69">
        <f t="shared" si="23"/>
        <v>79</v>
      </c>
      <c r="F417" s="69">
        <f t="shared" si="23"/>
        <v>56</v>
      </c>
      <c r="G417" s="69">
        <f t="shared" si="23"/>
        <v>62</v>
      </c>
      <c r="H417" s="69">
        <f t="shared" si="23"/>
        <v>53</v>
      </c>
      <c r="I417" s="69">
        <f t="shared" si="23"/>
        <v>5</v>
      </c>
      <c r="J417" s="69">
        <f t="shared" si="23"/>
        <v>3</v>
      </c>
      <c r="K417" s="69">
        <f t="shared" si="23"/>
        <v>1</v>
      </c>
      <c r="L417" s="69">
        <f t="shared" si="23"/>
        <v>1</v>
      </c>
      <c r="M417" s="69">
        <f t="shared" si="23"/>
        <v>100</v>
      </c>
      <c r="N417" s="69">
        <f t="shared" si="23"/>
        <v>27</v>
      </c>
      <c r="O417" s="69">
        <f t="shared" si="23"/>
        <v>40</v>
      </c>
      <c r="P417" s="69">
        <f t="shared" si="23"/>
        <v>16</v>
      </c>
      <c r="Q417" s="57">
        <f t="shared" si="23"/>
        <v>188</v>
      </c>
    </row>
    <row r="418" spans="1:17" x14ac:dyDescent="0.25">
      <c r="A418" s="37"/>
      <c r="B418" s="28"/>
      <c r="C418" s="26"/>
      <c r="D418" s="26"/>
      <c r="E418" s="26"/>
      <c r="F418" s="26"/>
      <c r="G418" s="26"/>
      <c r="H418" s="26"/>
      <c r="I418" s="26"/>
      <c r="J418" s="26"/>
      <c r="K418" s="26"/>
      <c r="L418" s="26"/>
      <c r="M418" s="26"/>
      <c r="N418" s="26"/>
      <c r="O418" s="26"/>
      <c r="P418" s="26"/>
      <c r="Q418" s="27"/>
    </row>
    <row r="419" spans="1:17" ht="13.8" thickBot="1" x14ac:dyDescent="0.3">
      <c r="A419" s="29" t="s">
        <v>465</v>
      </c>
      <c r="B419" s="31"/>
      <c r="C419" s="31"/>
      <c r="D419" s="31"/>
      <c r="E419" s="32"/>
      <c r="F419" s="32"/>
      <c r="G419" s="32"/>
      <c r="H419" s="32"/>
      <c r="I419" s="32"/>
      <c r="J419" s="32"/>
      <c r="K419" s="32"/>
      <c r="L419" s="32"/>
      <c r="M419" s="32"/>
      <c r="N419" s="32"/>
      <c r="O419" s="32"/>
      <c r="P419" s="32"/>
      <c r="Q419" s="33"/>
    </row>
    <row r="420" spans="1:17" x14ac:dyDescent="0.25">
      <c r="E420" s="1"/>
      <c r="F420" s="1"/>
      <c r="G420" s="1"/>
      <c r="H420" s="1"/>
      <c r="I420" s="1"/>
      <c r="J420" s="1"/>
      <c r="K420" s="1"/>
      <c r="L420" s="1"/>
      <c r="M420" s="1"/>
      <c r="N420" s="1"/>
      <c r="O420" s="1"/>
      <c r="P420" s="1"/>
      <c r="Q420" s="1"/>
    </row>
  </sheetData>
  <mergeCells count="7">
    <mergeCell ref="O3:P3"/>
    <mergeCell ref="C3:D3"/>
    <mergeCell ref="E3:F3"/>
    <mergeCell ref="G3:H3"/>
    <mergeCell ref="I3:J3"/>
    <mergeCell ref="K3:L3"/>
    <mergeCell ref="M3:N3"/>
  </mergeCells>
  <printOptions horizontalCentered="1"/>
  <pageMargins left="0.5" right="0.5" top="0.5" bottom="0.5" header="0.3" footer="0.3"/>
  <pageSetup paperSize="5" scale="67" fitToHeight="0" orientation="landscape" r:id="rId1"/>
  <headerFooter>
    <oddFooter>&amp;L&amp;12Office of Economic and Demographic Research&amp;R&amp;12Page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420"/>
  <sheetViews>
    <sheetView workbookViewId="0"/>
  </sheetViews>
  <sheetFormatPr defaultRowHeight="13.2" x14ac:dyDescent="0.25"/>
  <cols>
    <col min="1" max="1" width="24.6640625" customWidth="1"/>
    <col min="2" max="2" width="17.6640625" customWidth="1"/>
    <col min="3" max="16" width="13.6640625" customWidth="1"/>
    <col min="17" max="17" width="14.6640625" customWidth="1"/>
    <col min="19" max="21" width="13.6640625" customWidth="1"/>
  </cols>
  <sheetData>
    <row r="1" spans="1:21" ht="22.8" x14ac:dyDescent="0.4">
      <c r="A1" s="3" t="s">
        <v>78</v>
      </c>
      <c r="B1" s="4"/>
      <c r="C1" s="5"/>
      <c r="D1" s="5"/>
      <c r="E1" s="6"/>
      <c r="F1" s="6"/>
      <c r="G1" s="6"/>
      <c r="H1" s="6"/>
      <c r="I1" s="6"/>
      <c r="J1" s="6"/>
      <c r="K1" s="6"/>
      <c r="L1" s="6"/>
      <c r="M1" s="6"/>
      <c r="N1" s="6"/>
      <c r="O1" s="6"/>
      <c r="P1" s="6"/>
      <c r="Q1" s="7"/>
    </row>
    <row r="2" spans="1:21" ht="18" thickBot="1" x14ac:dyDescent="0.35">
      <c r="A2" s="8" t="s">
        <v>538</v>
      </c>
      <c r="B2" s="9"/>
      <c r="C2" s="10"/>
      <c r="D2" s="10"/>
      <c r="E2" s="11"/>
      <c r="F2" s="11"/>
      <c r="G2" s="11"/>
      <c r="H2" s="11"/>
      <c r="I2" s="11"/>
      <c r="J2" s="11"/>
      <c r="K2" s="11"/>
      <c r="L2" s="11"/>
      <c r="M2" s="11"/>
      <c r="N2" s="11"/>
      <c r="O2" s="11"/>
      <c r="P2" s="11"/>
      <c r="Q2" s="12"/>
    </row>
    <row r="3" spans="1:21" x14ac:dyDescent="0.25">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8" thickBot="1" x14ac:dyDescent="0.3">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5">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SUM(C5,E5,G5,I5,K5,M5,O5)</f>
        <v>0</v>
      </c>
      <c r="T5" s="1">
        <f>SUM(D5,F5,H5,J5,L5,N5,P5)</f>
        <v>0</v>
      </c>
      <c r="U5" s="1">
        <f>SUM(S5:T5)</f>
        <v>0</v>
      </c>
    </row>
    <row r="6" spans="1:21" x14ac:dyDescent="0.25">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5">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1"/>
        <v>0</v>
      </c>
      <c r="U7" s="1">
        <f t="shared" si="2"/>
        <v>0</v>
      </c>
    </row>
    <row r="8" spans="1:21" x14ac:dyDescent="0.25">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1"/>
        <v>0</v>
      </c>
      <c r="U8" s="1">
        <f t="shared" si="2"/>
        <v>0</v>
      </c>
    </row>
    <row r="9" spans="1:21" x14ac:dyDescent="0.25">
      <c r="A9" s="24" t="s">
        <v>82</v>
      </c>
      <c r="B9" s="25" t="s">
        <v>0</v>
      </c>
      <c r="C9" s="81">
        <v>0</v>
      </c>
      <c r="D9" s="81">
        <v>0</v>
      </c>
      <c r="E9" s="77">
        <v>0</v>
      </c>
      <c r="F9" s="77">
        <v>0</v>
      </c>
      <c r="G9" s="77">
        <v>0</v>
      </c>
      <c r="H9" s="77">
        <v>0</v>
      </c>
      <c r="I9" s="77">
        <v>0</v>
      </c>
      <c r="J9" s="77">
        <v>0</v>
      </c>
      <c r="K9" s="77">
        <v>0</v>
      </c>
      <c r="L9" s="77">
        <v>0</v>
      </c>
      <c r="M9" s="77">
        <v>0</v>
      </c>
      <c r="N9" s="77">
        <v>0</v>
      </c>
      <c r="O9" s="77">
        <v>0</v>
      </c>
      <c r="P9" s="82">
        <v>0</v>
      </c>
      <c r="Q9" s="83">
        <f t="shared" si="0"/>
        <v>0</v>
      </c>
      <c r="S9" s="1">
        <f t="shared" si="1"/>
        <v>0</v>
      </c>
      <c r="T9" s="1">
        <f t="shared" si="1"/>
        <v>0</v>
      </c>
      <c r="U9" s="1">
        <f t="shared" si="2"/>
        <v>0</v>
      </c>
    </row>
    <row r="10" spans="1:21" x14ac:dyDescent="0.25">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5">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5">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5">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5">
      <c r="A14" s="24" t="s">
        <v>512</v>
      </c>
      <c r="B14" s="25" t="s">
        <v>8</v>
      </c>
      <c r="C14" s="81">
        <v>0</v>
      </c>
      <c r="D14" s="81">
        <v>0</v>
      </c>
      <c r="E14" s="77">
        <v>0</v>
      </c>
      <c r="F14" s="77">
        <v>0</v>
      </c>
      <c r="G14" s="77">
        <v>0</v>
      </c>
      <c r="H14" s="77">
        <v>0</v>
      </c>
      <c r="I14" s="77">
        <v>0</v>
      </c>
      <c r="J14" s="77">
        <v>1500</v>
      </c>
      <c r="K14" s="77">
        <v>0</v>
      </c>
      <c r="L14" s="77">
        <v>0</v>
      </c>
      <c r="M14" s="77">
        <v>0</v>
      </c>
      <c r="N14" s="77">
        <v>0</v>
      </c>
      <c r="O14" s="77">
        <v>0</v>
      </c>
      <c r="P14" s="82">
        <v>0</v>
      </c>
      <c r="Q14" s="83">
        <f t="shared" si="0"/>
        <v>1500</v>
      </c>
      <c r="S14" s="1">
        <f t="shared" si="1"/>
        <v>0</v>
      </c>
      <c r="T14" s="1">
        <f t="shared" si="1"/>
        <v>1500</v>
      </c>
      <c r="U14" s="1">
        <f t="shared" si="2"/>
        <v>1500</v>
      </c>
    </row>
    <row r="15" spans="1:21" x14ac:dyDescent="0.25">
      <c r="A15" s="24" t="s">
        <v>87</v>
      </c>
      <c r="B15" s="25" t="s">
        <v>8</v>
      </c>
      <c r="C15" s="81">
        <v>0</v>
      </c>
      <c r="D15" s="81">
        <v>0</v>
      </c>
      <c r="E15" s="77">
        <v>0</v>
      </c>
      <c r="F15" s="77">
        <v>0</v>
      </c>
      <c r="G15" s="77">
        <v>0</v>
      </c>
      <c r="H15" s="77">
        <v>0</v>
      </c>
      <c r="I15" s="77">
        <v>0</v>
      </c>
      <c r="J15" s="77">
        <v>0</v>
      </c>
      <c r="K15" s="77">
        <v>0</v>
      </c>
      <c r="L15" s="77">
        <v>0</v>
      </c>
      <c r="M15" s="77">
        <v>0</v>
      </c>
      <c r="N15" s="77">
        <v>0</v>
      </c>
      <c r="O15" s="77">
        <v>0</v>
      </c>
      <c r="P15" s="82">
        <v>0</v>
      </c>
      <c r="Q15" s="83">
        <f t="shared" si="0"/>
        <v>0</v>
      </c>
      <c r="S15" s="1">
        <f t="shared" si="1"/>
        <v>0</v>
      </c>
      <c r="T15" s="1">
        <f t="shared" si="1"/>
        <v>0</v>
      </c>
      <c r="U15" s="1">
        <f t="shared" si="2"/>
        <v>0</v>
      </c>
    </row>
    <row r="16" spans="1:21" x14ac:dyDescent="0.25">
      <c r="A16" s="24" t="s">
        <v>88</v>
      </c>
      <c r="B16" s="25" t="s">
        <v>9</v>
      </c>
      <c r="C16" s="81">
        <v>0</v>
      </c>
      <c r="D16" s="81">
        <v>0</v>
      </c>
      <c r="E16" s="77">
        <v>672990</v>
      </c>
      <c r="F16" s="77">
        <v>0</v>
      </c>
      <c r="G16" s="77">
        <v>5866</v>
      </c>
      <c r="H16" s="77">
        <v>0</v>
      </c>
      <c r="I16" s="77">
        <v>0</v>
      </c>
      <c r="J16" s="77">
        <v>0</v>
      </c>
      <c r="K16" s="77">
        <v>0</v>
      </c>
      <c r="L16" s="77">
        <v>0</v>
      </c>
      <c r="M16" s="77">
        <v>0</v>
      </c>
      <c r="N16" s="77">
        <v>0</v>
      </c>
      <c r="O16" s="77">
        <v>0</v>
      </c>
      <c r="P16" s="82">
        <v>0</v>
      </c>
      <c r="Q16" s="83">
        <f t="shared" si="0"/>
        <v>678856</v>
      </c>
      <c r="S16" s="1">
        <f t="shared" si="1"/>
        <v>678856</v>
      </c>
      <c r="T16" s="1">
        <f t="shared" si="1"/>
        <v>0</v>
      </c>
      <c r="U16" s="1">
        <f t="shared" si="2"/>
        <v>678856</v>
      </c>
    </row>
    <row r="17" spans="1:21" x14ac:dyDescent="0.25">
      <c r="A17" s="24" t="s">
        <v>89</v>
      </c>
      <c r="B17" s="25" t="s">
        <v>9</v>
      </c>
      <c r="C17" s="81">
        <v>14878</v>
      </c>
      <c r="D17" s="81">
        <v>0</v>
      </c>
      <c r="E17" s="77">
        <v>264654</v>
      </c>
      <c r="F17" s="77">
        <v>0</v>
      </c>
      <c r="G17" s="77">
        <v>19786</v>
      </c>
      <c r="H17" s="77">
        <v>0</v>
      </c>
      <c r="I17" s="77">
        <v>0</v>
      </c>
      <c r="J17" s="77">
        <v>0</v>
      </c>
      <c r="K17" s="77">
        <v>0</v>
      </c>
      <c r="L17" s="77">
        <v>0</v>
      </c>
      <c r="M17" s="77">
        <v>27338</v>
      </c>
      <c r="N17" s="77">
        <v>0</v>
      </c>
      <c r="O17" s="77">
        <v>0</v>
      </c>
      <c r="P17" s="82">
        <v>0</v>
      </c>
      <c r="Q17" s="83">
        <f t="shared" si="0"/>
        <v>326656</v>
      </c>
      <c r="S17" s="1">
        <f t="shared" si="1"/>
        <v>326656</v>
      </c>
      <c r="T17" s="1">
        <f t="shared" si="1"/>
        <v>0</v>
      </c>
      <c r="U17" s="1">
        <f t="shared" si="2"/>
        <v>326656</v>
      </c>
    </row>
    <row r="18" spans="1:21" x14ac:dyDescent="0.25">
      <c r="A18" s="24" t="s">
        <v>90</v>
      </c>
      <c r="B18" s="25" t="s">
        <v>9</v>
      </c>
      <c r="C18" s="81">
        <v>0</v>
      </c>
      <c r="D18" s="81">
        <v>0</v>
      </c>
      <c r="E18" s="77">
        <v>90788</v>
      </c>
      <c r="F18" s="77">
        <v>0</v>
      </c>
      <c r="G18" s="77">
        <v>0</v>
      </c>
      <c r="H18" s="77">
        <v>0</v>
      </c>
      <c r="I18" s="77">
        <v>0</v>
      </c>
      <c r="J18" s="77">
        <v>0</v>
      </c>
      <c r="K18" s="77">
        <v>0</v>
      </c>
      <c r="L18" s="77">
        <v>0</v>
      </c>
      <c r="M18" s="77">
        <v>0</v>
      </c>
      <c r="N18" s="77">
        <v>0</v>
      </c>
      <c r="O18" s="77">
        <v>2410</v>
      </c>
      <c r="P18" s="82">
        <v>0</v>
      </c>
      <c r="Q18" s="83">
        <f t="shared" si="0"/>
        <v>93198</v>
      </c>
      <c r="S18" s="1">
        <f t="shared" si="1"/>
        <v>93198</v>
      </c>
      <c r="T18" s="1">
        <f t="shared" si="1"/>
        <v>0</v>
      </c>
      <c r="U18" s="1">
        <f t="shared" si="2"/>
        <v>93198</v>
      </c>
    </row>
    <row r="19" spans="1:21" x14ac:dyDescent="0.25">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5">
      <c r="A20" s="24" t="s">
        <v>92</v>
      </c>
      <c r="B20" s="25" t="s">
        <v>9</v>
      </c>
      <c r="C20" s="81">
        <v>94340</v>
      </c>
      <c r="D20" s="81">
        <v>192233</v>
      </c>
      <c r="E20" s="77">
        <v>0</v>
      </c>
      <c r="F20" s="77">
        <v>1296090</v>
      </c>
      <c r="G20" s="77">
        <v>0</v>
      </c>
      <c r="H20" s="77">
        <v>1128476</v>
      </c>
      <c r="I20" s="77">
        <v>0</v>
      </c>
      <c r="J20" s="77">
        <v>0</v>
      </c>
      <c r="K20" s="77">
        <v>0</v>
      </c>
      <c r="L20" s="77">
        <v>0</v>
      </c>
      <c r="M20" s="77">
        <v>294768</v>
      </c>
      <c r="N20" s="77">
        <v>0</v>
      </c>
      <c r="O20" s="77">
        <v>0</v>
      </c>
      <c r="P20" s="82">
        <v>0</v>
      </c>
      <c r="Q20" s="83">
        <f t="shared" si="0"/>
        <v>3005907</v>
      </c>
      <c r="S20" s="1">
        <f t="shared" si="1"/>
        <v>389108</v>
      </c>
      <c r="T20" s="1">
        <f t="shared" si="1"/>
        <v>2616799</v>
      </c>
      <c r="U20" s="1">
        <f t="shared" si="2"/>
        <v>3005907</v>
      </c>
    </row>
    <row r="21" spans="1:21" x14ac:dyDescent="0.25">
      <c r="A21" s="24" t="s">
        <v>93</v>
      </c>
      <c r="B21" s="25" t="s">
        <v>9</v>
      </c>
      <c r="C21" s="81">
        <v>0</v>
      </c>
      <c r="D21" s="81">
        <v>0</v>
      </c>
      <c r="E21" s="77">
        <v>12900</v>
      </c>
      <c r="F21" s="77">
        <v>0</v>
      </c>
      <c r="G21" s="77">
        <v>0</v>
      </c>
      <c r="H21" s="77">
        <v>0</v>
      </c>
      <c r="I21" s="77">
        <v>0</v>
      </c>
      <c r="J21" s="77">
        <v>0</v>
      </c>
      <c r="K21" s="77">
        <v>0</v>
      </c>
      <c r="L21" s="77">
        <v>0</v>
      </c>
      <c r="M21" s="77">
        <v>0</v>
      </c>
      <c r="N21" s="77">
        <v>0</v>
      </c>
      <c r="O21" s="77">
        <v>0</v>
      </c>
      <c r="P21" s="82">
        <v>0</v>
      </c>
      <c r="Q21" s="83">
        <f t="shared" si="0"/>
        <v>12900</v>
      </c>
      <c r="S21" s="1">
        <f t="shared" si="1"/>
        <v>12900</v>
      </c>
      <c r="T21" s="1">
        <f t="shared" si="1"/>
        <v>0</v>
      </c>
      <c r="U21" s="1">
        <f t="shared" si="2"/>
        <v>12900</v>
      </c>
    </row>
    <row r="22" spans="1:21" x14ac:dyDescent="0.25">
      <c r="A22" s="24" t="s">
        <v>94</v>
      </c>
      <c r="B22" s="25" t="s">
        <v>9</v>
      </c>
      <c r="C22" s="81">
        <v>0</v>
      </c>
      <c r="D22" s="81">
        <v>0</v>
      </c>
      <c r="E22" s="77">
        <v>15357</v>
      </c>
      <c r="F22" s="77">
        <v>0</v>
      </c>
      <c r="G22" s="77">
        <v>0</v>
      </c>
      <c r="H22" s="77">
        <v>0</v>
      </c>
      <c r="I22" s="77">
        <v>0</v>
      </c>
      <c r="J22" s="77">
        <v>0</v>
      </c>
      <c r="K22" s="77">
        <v>0</v>
      </c>
      <c r="L22" s="77">
        <v>0</v>
      </c>
      <c r="M22" s="77">
        <v>0</v>
      </c>
      <c r="N22" s="77">
        <v>0</v>
      </c>
      <c r="O22" s="77">
        <v>0</v>
      </c>
      <c r="P22" s="82">
        <v>0</v>
      </c>
      <c r="Q22" s="83">
        <f t="shared" si="0"/>
        <v>15357</v>
      </c>
      <c r="S22" s="1">
        <f t="shared" si="1"/>
        <v>15357</v>
      </c>
      <c r="T22" s="1">
        <f t="shared" si="1"/>
        <v>0</v>
      </c>
      <c r="U22" s="1">
        <f t="shared" si="2"/>
        <v>15357</v>
      </c>
    </row>
    <row r="23" spans="1:21" x14ac:dyDescent="0.25">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5">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5">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5">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83">
        <f t="shared" si="0"/>
        <v>0</v>
      </c>
      <c r="S26" s="1">
        <f t="shared" si="1"/>
        <v>0</v>
      </c>
      <c r="T26" s="1">
        <f t="shared" si="1"/>
        <v>0</v>
      </c>
      <c r="U26" s="1">
        <f t="shared" si="2"/>
        <v>0</v>
      </c>
    </row>
    <row r="27" spans="1:21" x14ac:dyDescent="0.25">
      <c r="A27" s="24" t="s">
        <v>99</v>
      </c>
      <c r="B27" s="25" t="s">
        <v>11</v>
      </c>
      <c r="C27" s="81">
        <v>0</v>
      </c>
      <c r="D27" s="81">
        <v>0</v>
      </c>
      <c r="E27" s="77">
        <v>0</v>
      </c>
      <c r="F27" s="77">
        <v>0</v>
      </c>
      <c r="G27" s="77">
        <v>0</v>
      </c>
      <c r="H27" s="77">
        <v>0</v>
      </c>
      <c r="I27" s="77">
        <v>91120</v>
      </c>
      <c r="J27" s="77">
        <v>0</v>
      </c>
      <c r="K27" s="77">
        <v>0</v>
      </c>
      <c r="L27" s="77">
        <v>0</v>
      </c>
      <c r="M27" s="77">
        <v>0</v>
      </c>
      <c r="N27" s="77">
        <v>0</v>
      </c>
      <c r="O27" s="77">
        <v>0</v>
      </c>
      <c r="P27" s="82">
        <v>0</v>
      </c>
      <c r="Q27" s="83">
        <f t="shared" si="0"/>
        <v>91120</v>
      </c>
      <c r="S27" s="1">
        <f t="shared" si="1"/>
        <v>91120</v>
      </c>
      <c r="T27" s="1">
        <f t="shared" si="1"/>
        <v>0</v>
      </c>
      <c r="U27" s="1">
        <f t="shared" si="2"/>
        <v>91120</v>
      </c>
    </row>
    <row r="28" spans="1:21" x14ac:dyDescent="0.25">
      <c r="A28" s="24" t="s">
        <v>100</v>
      </c>
      <c r="B28" s="25" t="s">
        <v>11</v>
      </c>
      <c r="C28" s="81">
        <v>0</v>
      </c>
      <c r="D28" s="81">
        <v>0</v>
      </c>
      <c r="E28" s="77">
        <v>1080899</v>
      </c>
      <c r="F28" s="77">
        <v>253025</v>
      </c>
      <c r="G28" s="77">
        <v>0</v>
      </c>
      <c r="H28" s="77">
        <v>0</v>
      </c>
      <c r="I28" s="77">
        <v>0</v>
      </c>
      <c r="J28" s="77">
        <v>0</v>
      </c>
      <c r="K28" s="77">
        <v>0</v>
      </c>
      <c r="L28" s="77">
        <v>0</v>
      </c>
      <c r="M28" s="77">
        <v>0</v>
      </c>
      <c r="N28" s="77">
        <v>0</v>
      </c>
      <c r="O28" s="77">
        <v>0</v>
      </c>
      <c r="P28" s="82">
        <v>0</v>
      </c>
      <c r="Q28" s="83">
        <f t="shared" si="0"/>
        <v>1333924</v>
      </c>
      <c r="S28" s="1">
        <f t="shared" si="1"/>
        <v>1080899</v>
      </c>
      <c r="T28" s="1">
        <f t="shared" si="1"/>
        <v>253025</v>
      </c>
      <c r="U28" s="1">
        <f t="shared" si="2"/>
        <v>1333924</v>
      </c>
    </row>
    <row r="29" spans="1:21" x14ac:dyDescent="0.25">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5">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1"/>
        <v>0</v>
      </c>
      <c r="U30" s="1">
        <f t="shared" si="2"/>
        <v>0</v>
      </c>
    </row>
    <row r="31" spans="1:21" x14ac:dyDescent="0.25">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5">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5">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1"/>
        <v>0</v>
      </c>
      <c r="U33" s="1">
        <f t="shared" si="2"/>
        <v>0</v>
      </c>
    </row>
    <row r="34" spans="1:21" x14ac:dyDescent="0.25">
      <c r="A34" s="24" t="s">
        <v>105</v>
      </c>
      <c r="B34" s="25" t="s">
        <v>11</v>
      </c>
      <c r="C34" s="81">
        <v>0</v>
      </c>
      <c r="D34" s="81">
        <v>0</v>
      </c>
      <c r="E34" s="77">
        <v>763233</v>
      </c>
      <c r="F34" s="77">
        <v>135146</v>
      </c>
      <c r="G34" s="77">
        <v>505334</v>
      </c>
      <c r="H34" s="77">
        <v>141953</v>
      </c>
      <c r="I34" s="77">
        <v>0</v>
      </c>
      <c r="J34" s="77">
        <v>0</v>
      </c>
      <c r="K34" s="77">
        <v>0</v>
      </c>
      <c r="L34" s="77">
        <v>0</v>
      </c>
      <c r="M34" s="77">
        <v>115560</v>
      </c>
      <c r="N34" s="77">
        <v>0</v>
      </c>
      <c r="O34" s="77">
        <v>53500</v>
      </c>
      <c r="P34" s="82">
        <v>40395</v>
      </c>
      <c r="Q34" s="83">
        <f t="shared" si="0"/>
        <v>1755121</v>
      </c>
      <c r="S34" s="1">
        <f t="shared" si="1"/>
        <v>1437627</v>
      </c>
      <c r="T34" s="1">
        <f t="shared" si="1"/>
        <v>317494</v>
      </c>
      <c r="U34" s="1">
        <f t="shared" si="2"/>
        <v>1755121</v>
      </c>
    </row>
    <row r="35" spans="1:21" x14ac:dyDescent="0.25">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5">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1"/>
        <v>0</v>
      </c>
      <c r="U36" s="1">
        <f t="shared" si="2"/>
        <v>0</v>
      </c>
    </row>
    <row r="37" spans="1:21" x14ac:dyDescent="0.25">
      <c r="A37" s="24" t="s">
        <v>108</v>
      </c>
      <c r="B37" s="25" t="s">
        <v>11</v>
      </c>
      <c r="C37" s="81">
        <v>0</v>
      </c>
      <c r="D37" s="81">
        <v>62065</v>
      </c>
      <c r="E37" s="77">
        <v>0</v>
      </c>
      <c r="F37" s="77">
        <v>0</v>
      </c>
      <c r="G37" s="77">
        <v>0</v>
      </c>
      <c r="H37" s="77">
        <v>529713</v>
      </c>
      <c r="I37" s="77">
        <v>0</v>
      </c>
      <c r="J37" s="77">
        <v>0</v>
      </c>
      <c r="K37" s="77">
        <v>0</v>
      </c>
      <c r="L37" s="77">
        <v>0</v>
      </c>
      <c r="M37" s="77">
        <v>0</v>
      </c>
      <c r="N37" s="77">
        <v>128377</v>
      </c>
      <c r="O37" s="77">
        <v>0</v>
      </c>
      <c r="P37" s="82">
        <v>0</v>
      </c>
      <c r="Q37" s="83">
        <f t="shared" si="0"/>
        <v>720155</v>
      </c>
      <c r="S37" s="1">
        <f t="shared" si="1"/>
        <v>0</v>
      </c>
      <c r="T37" s="1">
        <f t="shared" si="1"/>
        <v>720155</v>
      </c>
      <c r="U37" s="1">
        <f t="shared" si="2"/>
        <v>720155</v>
      </c>
    </row>
    <row r="38" spans="1:21" x14ac:dyDescent="0.25">
      <c r="A38" s="24" t="s">
        <v>109</v>
      </c>
      <c r="B38" s="25" t="s">
        <v>11</v>
      </c>
      <c r="C38" s="81">
        <v>0</v>
      </c>
      <c r="D38" s="81">
        <v>0</v>
      </c>
      <c r="E38" s="77">
        <v>0</v>
      </c>
      <c r="F38" s="77">
        <v>0</v>
      </c>
      <c r="G38" s="77">
        <v>0</v>
      </c>
      <c r="H38" s="77">
        <v>0</v>
      </c>
      <c r="I38" s="77">
        <v>0</v>
      </c>
      <c r="J38" s="77">
        <v>0</v>
      </c>
      <c r="K38" s="77">
        <v>0</v>
      </c>
      <c r="L38" s="77">
        <v>0</v>
      </c>
      <c r="M38" s="77">
        <v>5472</v>
      </c>
      <c r="N38" s="77">
        <v>0</v>
      </c>
      <c r="O38" s="77">
        <v>9500</v>
      </c>
      <c r="P38" s="82">
        <v>0</v>
      </c>
      <c r="Q38" s="83">
        <f t="shared" si="0"/>
        <v>14972</v>
      </c>
      <c r="S38" s="1">
        <f t="shared" si="1"/>
        <v>14972</v>
      </c>
      <c r="T38" s="1">
        <f t="shared" si="1"/>
        <v>0</v>
      </c>
      <c r="U38" s="1">
        <f t="shared" si="2"/>
        <v>14972</v>
      </c>
    </row>
    <row r="39" spans="1:21" x14ac:dyDescent="0.25">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5">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5">
      <c r="A41" s="24" t="s">
        <v>112</v>
      </c>
      <c r="B41" s="25" t="s">
        <v>11</v>
      </c>
      <c r="C41" s="81">
        <v>0</v>
      </c>
      <c r="D41" s="81">
        <v>23334</v>
      </c>
      <c r="E41" s="77">
        <v>0</v>
      </c>
      <c r="F41" s="77">
        <v>7466</v>
      </c>
      <c r="G41" s="77">
        <v>0</v>
      </c>
      <c r="H41" s="77">
        <v>0</v>
      </c>
      <c r="I41" s="77">
        <v>0</v>
      </c>
      <c r="J41" s="77">
        <v>0</v>
      </c>
      <c r="K41" s="77">
        <v>0</v>
      </c>
      <c r="L41" s="77">
        <v>0</v>
      </c>
      <c r="M41" s="77">
        <v>0</v>
      </c>
      <c r="N41" s="77">
        <v>0</v>
      </c>
      <c r="O41" s="77">
        <v>0</v>
      </c>
      <c r="P41" s="82">
        <v>0</v>
      </c>
      <c r="Q41" s="83">
        <f t="shared" si="0"/>
        <v>30800</v>
      </c>
      <c r="S41" s="1">
        <f t="shared" si="1"/>
        <v>0</v>
      </c>
      <c r="T41" s="1">
        <f t="shared" si="1"/>
        <v>30800</v>
      </c>
      <c r="U41" s="1">
        <f t="shared" si="2"/>
        <v>30800</v>
      </c>
    </row>
    <row r="42" spans="1:21" x14ac:dyDescent="0.25">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5">
      <c r="A43" s="24" t="s">
        <v>114</v>
      </c>
      <c r="B43" s="25" t="s">
        <v>12</v>
      </c>
      <c r="C43" s="81">
        <v>0</v>
      </c>
      <c r="D43" s="81">
        <v>277325</v>
      </c>
      <c r="E43" s="77">
        <v>0</v>
      </c>
      <c r="F43" s="77">
        <v>0</v>
      </c>
      <c r="G43" s="77">
        <v>0</v>
      </c>
      <c r="H43" s="77">
        <v>0</v>
      </c>
      <c r="I43" s="77">
        <v>0</v>
      </c>
      <c r="J43" s="77">
        <v>1185172</v>
      </c>
      <c r="K43" s="77">
        <v>0</v>
      </c>
      <c r="L43" s="77">
        <v>0</v>
      </c>
      <c r="M43" s="77">
        <v>0</v>
      </c>
      <c r="N43" s="77">
        <v>267977</v>
      </c>
      <c r="O43" s="77">
        <v>0</v>
      </c>
      <c r="P43" s="82">
        <v>0</v>
      </c>
      <c r="Q43" s="83">
        <f t="shared" si="0"/>
        <v>1730474</v>
      </c>
      <c r="S43" s="1">
        <f t="shared" si="1"/>
        <v>0</v>
      </c>
      <c r="T43" s="1">
        <f t="shared" si="1"/>
        <v>1730474</v>
      </c>
      <c r="U43" s="1">
        <f t="shared" si="2"/>
        <v>1730474</v>
      </c>
    </row>
    <row r="44" spans="1:21" x14ac:dyDescent="0.25">
      <c r="A44" s="24" t="s">
        <v>115</v>
      </c>
      <c r="B44" s="25" t="s">
        <v>12</v>
      </c>
      <c r="C44" s="81">
        <v>34997</v>
      </c>
      <c r="D44" s="81">
        <v>0</v>
      </c>
      <c r="E44" s="77">
        <v>1941358</v>
      </c>
      <c r="F44" s="77">
        <v>0</v>
      </c>
      <c r="G44" s="77">
        <v>0</v>
      </c>
      <c r="H44" s="77">
        <v>0</v>
      </c>
      <c r="I44" s="77">
        <v>0</v>
      </c>
      <c r="J44" s="77">
        <v>0</v>
      </c>
      <c r="K44" s="77">
        <v>0</v>
      </c>
      <c r="L44" s="77">
        <v>0</v>
      </c>
      <c r="M44" s="77">
        <v>532242</v>
      </c>
      <c r="N44" s="77">
        <v>0</v>
      </c>
      <c r="O44" s="77">
        <v>329129</v>
      </c>
      <c r="P44" s="82">
        <v>0</v>
      </c>
      <c r="Q44" s="83">
        <f t="shared" si="0"/>
        <v>2837726</v>
      </c>
      <c r="S44" s="1">
        <f t="shared" si="1"/>
        <v>2837726</v>
      </c>
      <c r="T44" s="1">
        <f t="shared" si="1"/>
        <v>0</v>
      </c>
      <c r="U44" s="1">
        <f t="shared" si="2"/>
        <v>2837726</v>
      </c>
    </row>
    <row r="45" spans="1:21" x14ac:dyDescent="0.25">
      <c r="A45" s="24" t="s">
        <v>116</v>
      </c>
      <c r="B45" s="25" t="s">
        <v>12</v>
      </c>
      <c r="C45" s="81">
        <v>0</v>
      </c>
      <c r="D45" s="81">
        <v>0</v>
      </c>
      <c r="E45" s="77">
        <v>0</v>
      </c>
      <c r="F45" s="77">
        <v>14616</v>
      </c>
      <c r="G45" s="77">
        <v>0</v>
      </c>
      <c r="H45" s="77">
        <v>0</v>
      </c>
      <c r="I45" s="77">
        <v>0</v>
      </c>
      <c r="J45" s="77">
        <v>0</v>
      </c>
      <c r="K45" s="77">
        <v>0</v>
      </c>
      <c r="L45" s="77">
        <v>0</v>
      </c>
      <c r="M45" s="77">
        <v>0</v>
      </c>
      <c r="N45" s="77">
        <v>0</v>
      </c>
      <c r="O45" s="77">
        <v>0</v>
      </c>
      <c r="P45" s="82">
        <v>0</v>
      </c>
      <c r="Q45" s="83">
        <f t="shared" si="0"/>
        <v>14616</v>
      </c>
      <c r="S45" s="1">
        <f t="shared" si="1"/>
        <v>0</v>
      </c>
      <c r="T45" s="1">
        <f t="shared" si="1"/>
        <v>14616</v>
      </c>
      <c r="U45" s="1">
        <f t="shared" si="2"/>
        <v>14616</v>
      </c>
    </row>
    <row r="46" spans="1:21" x14ac:dyDescent="0.25">
      <c r="A46" s="24" t="s">
        <v>467</v>
      </c>
      <c r="B46" s="25" t="s">
        <v>12</v>
      </c>
      <c r="C46" s="81">
        <v>0</v>
      </c>
      <c r="D46" s="81">
        <v>234964</v>
      </c>
      <c r="E46" s="77">
        <v>0</v>
      </c>
      <c r="F46" s="77">
        <v>61883</v>
      </c>
      <c r="G46" s="77">
        <v>0</v>
      </c>
      <c r="H46" s="77">
        <v>0</v>
      </c>
      <c r="I46" s="77">
        <v>0</v>
      </c>
      <c r="J46" s="77">
        <v>0</v>
      </c>
      <c r="K46" s="77">
        <v>0</v>
      </c>
      <c r="L46" s="77">
        <v>0</v>
      </c>
      <c r="M46" s="77">
        <v>0</v>
      </c>
      <c r="N46" s="77">
        <v>0</v>
      </c>
      <c r="O46" s="77">
        <v>0</v>
      </c>
      <c r="P46" s="82">
        <v>66355</v>
      </c>
      <c r="Q46" s="83">
        <f t="shared" si="0"/>
        <v>363202</v>
      </c>
      <c r="S46" s="1">
        <f t="shared" si="1"/>
        <v>0</v>
      </c>
      <c r="T46" s="1">
        <f t="shared" si="1"/>
        <v>363202</v>
      </c>
      <c r="U46" s="1">
        <f t="shared" si="2"/>
        <v>363202</v>
      </c>
    </row>
    <row r="47" spans="1:21" x14ac:dyDescent="0.25">
      <c r="A47" s="24" t="s">
        <v>117</v>
      </c>
      <c r="B47" s="25" t="s">
        <v>12</v>
      </c>
      <c r="C47" s="81">
        <v>165286</v>
      </c>
      <c r="D47" s="81">
        <v>0</v>
      </c>
      <c r="E47" s="77">
        <v>0</v>
      </c>
      <c r="F47" s="77">
        <v>0</v>
      </c>
      <c r="G47" s="77">
        <v>0</v>
      </c>
      <c r="H47" s="77">
        <v>0</v>
      </c>
      <c r="I47" s="77">
        <v>0</v>
      </c>
      <c r="J47" s="77">
        <v>0</v>
      </c>
      <c r="K47" s="77">
        <v>0</v>
      </c>
      <c r="L47" s="77">
        <v>0</v>
      </c>
      <c r="M47" s="77">
        <v>459063</v>
      </c>
      <c r="N47" s="77">
        <v>0</v>
      </c>
      <c r="O47" s="77">
        <v>41559</v>
      </c>
      <c r="P47" s="82">
        <v>0</v>
      </c>
      <c r="Q47" s="83">
        <f t="shared" si="0"/>
        <v>665908</v>
      </c>
      <c r="S47" s="1">
        <f t="shared" si="1"/>
        <v>665908</v>
      </c>
      <c r="T47" s="1">
        <f t="shared" si="1"/>
        <v>0</v>
      </c>
      <c r="U47" s="1">
        <f t="shared" si="2"/>
        <v>665908</v>
      </c>
    </row>
    <row r="48" spans="1:21" x14ac:dyDescent="0.25">
      <c r="A48" s="24" t="s">
        <v>118</v>
      </c>
      <c r="B48" s="25" t="s">
        <v>12</v>
      </c>
      <c r="C48" s="81">
        <v>987</v>
      </c>
      <c r="D48" s="81">
        <v>101037</v>
      </c>
      <c r="E48" s="77">
        <v>0</v>
      </c>
      <c r="F48" s="77">
        <v>0</v>
      </c>
      <c r="G48" s="77">
        <v>0</v>
      </c>
      <c r="H48" s="77">
        <v>0</v>
      </c>
      <c r="I48" s="77">
        <v>0</v>
      </c>
      <c r="J48" s="77">
        <v>0</v>
      </c>
      <c r="K48" s="77">
        <v>0</v>
      </c>
      <c r="L48" s="77">
        <v>0</v>
      </c>
      <c r="M48" s="77">
        <v>0</v>
      </c>
      <c r="N48" s="77">
        <v>0</v>
      </c>
      <c r="O48" s="77">
        <v>0</v>
      </c>
      <c r="P48" s="82">
        <v>0</v>
      </c>
      <c r="Q48" s="83">
        <f t="shared" si="0"/>
        <v>102024</v>
      </c>
      <c r="S48" s="1">
        <f t="shared" si="1"/>
        <v>987</v>
      </c>
      <c r="T48" s="1">
        <f t="shared" si="1"/>
        <v>101037</v>
      </c>
      <c r="U48" s="1">
        <f t="shared" si="2"/>
        <v>102024</v>
      </c>
    </row>
    <row r="49" spans="1:21" x14ac:dyDescent="0.25">
      <c r="A49" s="24" t="s">
        <v>119</v>
      </c>
      <c r="B49" s="25" t="s">
        <v>12</v>
      </c>
      <c r="C49" s="81">
        <v>0</v>
      </c>
      <c r="D49" s="81">
        <v>0</v>
      </c>
      <c r="E49" s="77">
        <v>0</v>
      </c>
      <c r="F49" s="77">
        <v>0</v>
      </c>
      <c r="G49" s="77">
        <v>0</v>
      </c>
      <c r="H49" s="77">
        <v>0</v>
      </c>
      <c r="I49" s="77">
        <v>0</v>
      </c>
      <c r="J49" s="77">
        <v>0</v>
      </c>
      <c r="K49" s="77">
        <v>0</v>
      </c>
      <c r="L49" s="77">
        <v>0</v>
      </c>
      <c r="M49" s="77">
        <v>0</v>
      </c>
      <c r="N49" s="77">
        <v>54951</v>
      </c>
      <c r="O49" s="77">
        <v>0</v>
      </c>
      <c r="P49" s="82">
        <v>0</v>
      </c>
      <c r="Q49" s="83">
        <f t="shared" si="0"/>
        <v>54951</v>
      </c>
      <c r="S49" s="1">
        <f t="shared" si="1"/>
        <v>0</v>
      </c>
      <c r="T49" s="1">
        <f t="shared" si="1"/>
        <v>54951</v>
      </c>
      <c r="U49" s="1">
        <f t="shared" si="2"/>
        <v>54951</v>
      </c>
    </row>
    <row r="50" spans="1:21" x14ac:dyDescent="0.25">
      <c r="A50" s="24" t="s">
        <v>468</v>
      </c>
      <c r="B50" s="25" t="s">
        <v>12</v>
      </c>
      <c r="C50" s="81">
        <v>0</v>
      </c>
      <c r="D50" s="81">
        <v>0</v>
      </c>
      <c r="E50" s="77">
        <v>402370</v>
      </c>
      <c r="F50" s="77">
        <v>530434</v>
      </c>
      <c r="G50" s="77">
        <v>0</v>
      </c>
      <c r="H50" s="77">
        <v>0</v>
      </c>
      <c r="I50" s="77">
        <v>0</v>
      </c>
      <c r="J50" s="77">
        <v>0</v>
      </c>
      <c r="K50" s="77">
        <v>0</v>
      </c>
      <c r="L50" s="77">
        <v>0</v>
      </c>
      <c r="M50" s="77">
        <v>0</v>
      </c>
      <c r="N50" s="77">
        <v>0</v>
      </c>
      <c r="O50" s="77">
        <v>0</v>
      </c>
      <c r="P50" s="82">
        <v>0</v>
      </c>
      <c r="Q50" s="83">
        <f t="shared" si="0"/>
        <v>932804</v>
      </c>
      <c r="S50" s="1">
        <f t="shared" si="1"/>
        <v>402370</v>
      </c>
      <c r="T50" s="1">
        <f t="shared" si="1"/>
        <v>530434</v>
      </c>
      <c r="U50" s="1">
        <f t="shared" si="2"/>
        <v>932804</v>
      </c>
    </row>
    <row r="51" spans="1:21" x14ac:dyDescent="0.25">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5">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1"/>
        <v>0</v>
      </c>
      <c r="U52" s="1">
        <f t="shared" si="2"/>
        <v>0</v>
      </c>
    </row>
    <row r="53" spans="1:21" x14ac:dyDescent="0.25">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83">
        <f t="shared" si="0"/>
        <v>0</v>
      </c>
      <c r="S53" s="1">
        <f t="shared" si="1"/>
        <v>0</v>
      </c>
      <c r="T53" s="1">
        <f t="shared" si="1"/>
        <v>0</v>
      </c>
      <c r="U53" s="1">
        <f t="shared" si="2"/>
        <v>0</v>
      </c>
    </row>
    <row r="54" spans="1:21" x14ac:dyDescent="0.25">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5">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5">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5">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5">
      <c r="A58" s="24" t="s">
        <v>127</v>
      </c>
      <c r="B58" s="25" t="s">
        <v>12</v>
      </c>
      <c r="C58" s="81">
        <v>788</v>
      </c>
      <c r="D58" s="81">
        <v>31904</v>
      </c>
      <c r="E58" s="77">
        <v>0</v>
      </c>
      <c r="F58" s="77">
        <v>0</v>
      </c>
      <c r="G58" s="77">
        <v>0</v>
      </c>
      <c r="H58" s="77">
        <v>0</v>
      </c>
      <c r="I58" s="77">
        <v>0</v>
      </c>
      <c r="J58" s="77">
        <v>0</v>
      </c>
      <c r="K58" s="77">
        <v>0</v>
      </c>
      <c r="L58" s="77">
        <v>0</v>
      </c>
      <c r="M58" s="77">
        <v>0</v>
      </c>
      <c r="N58" s="77">
        <v>0</v>
      </c>
      <c r="O58" s="77">
        <v>0</v>
      </c>
      <c r="P58" s="82">
        <v>0</v>
      </c>
      <c r="Q58" s="83">
        <f t="shared" si="0"/>
        <v>32692</v>
      </c>
      <c r="S58" s="1">
        <f t="shared" si="1"/>
        <v>788</v>
      </c>
      <c r="T58" s="1">
        <f t="shared" si="1"/>
        <v>31904</v>
      </c>
      <c r="U58" s="1">
        <f t="shared" si="2"/>
        <v>32692</v>
      </c>
    </row>
    <row r="59" spans="1:21" x14ac:dyDescent="0.25">
      <c r="A59" s="24" t="s">
        <v>128</v>
      </c>
      <c r="B59" s="25" t="s">
        <v>12</v>
      </c>
      <c r="C59" s="81">
        <v>550928</v>
      </c>
      <c r="D59" s="81">
        <v>0</v>
      </c>
      <c r="E59" s="77">
        <v>2372035</v>
      </c>
      <c r="F59" s="77">
        <v>148943</v>
      </c>
      <c r="G59" s="77">
        <v>0</v>
      </c>
      <c r="H59" s="77">
        <v>0</v>
      </c>
      <c r="I59" s="77">
        <v>0</v>
      </c>
      <c r="J59" s="77">
        <v>0</v>
      </c>
      <c r="K59" s="77">
        <v>0</v>
      </c>
      <c r="L59" s="77">
        <v>0</v>
      </c>
      <c r="M59" s="77">
        <v>1408211</v>
      </c>
      <c r="N59" s="77">
        <v>0</v>
      </c>
      <c r="O59" s="77">
        <v>0</v>
      </c>
      <c r="P59" s="82">
        <v>0</v>
      </c>
      <c r="Q59" s="83">
        <f t="shared" si="0"/>
        <v>4480117</v>
      </c>
      <c r="S59" s="1">
        <f t="shared" si="1"/>
        <v>4331174</v>
      </c>
      <c r="T59" s="1">
        <f t="shared" si="1"/>
        <v>148943</v>
      </c>
      <c r="U59" s="1">
        <f t="shared" si="2"/>
        <v>4480117</v>
      </c>
    </row>
    <row r="60" spans="1:21" x14ac:dyDescent="0.25">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5">
      <c r="A61" s="24" t="s">
        <v>130</v>
      </c>
      <c r="B61" s="25" t="s">
        <v>12</v>
      </c>
      <c r="C61" s="81">
        <v>0</v>
      </c>
      <c r="D61" s="81">
        <v>0</v>
      </c>
      <c r="E61" s="77">
        <v>0</v>
      </c>
      <c r="F61" s="77">
        <v>0</v>
      </c>
      <c r="G61" s="77">
        <v>0</v>
      </c>
      <c r="H61" s="77">
        <v>0</v>
      </c>
      <c r="I61" s="77">
        <v>0</v>
      </c>
      <c r="J61" s="77">
        <v>0</v>
      </c>
      <c r="K61" s="77">
        <v>0</v>
      </c>
      <c r="L61" s="77">
        <v>0</v>
      </c>
      <c r="M61" s="77">
        <v>0</v>
      </c>
      <c r="N61" s="77">
        <v>0</v>
      </c>
      <c r="O61" s="77">
        <v>0</v>
      </c>
      <c r="P61" s="82">
        <v>0</v>
      </c>
      <c r="Q61" s="83">
        <f t="shared" si="0"/>
        <v>0</v>
      </c>
      <c r="S61" s="1">
        <f t="shared" si="1"/>
        <v>0</v>
      </c>
      <c r="T61" s="1">
        <f t="shared" si="1"/>
        <v>0</v>
      </c>
      <c r="U61" s="1">
        <f t="shared" si="2"/>
        <v>0</v>
      </c>
    </row>
    <row r="62" spans="1:21" x14ac:dyDescent="0.25">
      <c r="A62" s="24" t="s">
        <v>131</v>
      </c>
      <c r="B62" s="25" t="s">
        <v>12</v>
      </c>
      <c r="C62" s="81">
        <v>444801</v>
      </c>
      <c r="D62" s="81">
        <v>0</v>
      </c>
      <c r="E62" s="77">
        <v>137456</v>
      </c>
      <c r="F62" s="77">
        <v>0</v>
      </c>
      <c r="G62" s="77">
        <v>0</v>
      </c>
      <c r="H62" s="77">
        <v>0</v>
      </c>
      <c r="I62" s="77">
        <v>0</v>
      </c>
      <c r="J62" s="77">
        <v>0</v>
      </c>
      <c r="K62" s="77">
        <v>0</v>
      </c>
      <c r="L62" s="77">
        <v>0</v>
      </c>
      <c r="M62" s="77">
        <v>882591</v>
      </c>
      <c r="N62" s="77">
        <v>0</v>
      </c>
      <c r="O62" s="77">
        <v>425000</v>
      </c>
      <c r="P62" s="82">
        <v>0</v>
      </c>
      <c r="Q62" s="83">
        <f t="shared" si="0"/>
        <v>1889848</v>
      </c>
      <c r="S62" s="1">
        <f t="shared" si="1"/>
        <v>1889848</v>
      </c>
      <c r="T62" s="1">
        <f t="shared" si="1"/>
        <v>0</v>
      </c>
      <c r="U62" s="1">
        <f t="shared" si="2"/>
        <v>1889848</v>
      </c>
    </row>
    <row r="63" spans="1:21" x14ac:dyDescent="0.25">
      <c r="A63" s="24" t="s">
        <v>132</v>
      </c>
      <c r="B63" s="25" t="s">
        <v>12</v>
      </c>
      <c r="C63" s="81">
        <v>0</v>
      </c>
      <c r="D63" s="81">
        <v>0</v>
      </c>
      <c r="E63" s="77">
        <v>0</v>
      </c>
      <c r="F63" s="77">
        <v>15394</v>
      </c>
      <c r="G63" s="77">
        <v>0</v>
      </c>
      <c r="H63" s="77">
        <v>0</v>
      </c>
      <c r="I63" s="77">
        <v>0</v>
      </c>
      <c r="J63" s="77">
        <v>0</v>
      </c>
      <c r="K63" s="77">
        <v>0</v>
      </c>
      <c r="L63" s="77">
        <v>0</v>
      </c>
      <c r="M63" s="77">
        <v>0</v>
      </c>
      <c r="N63" s="77">
        <v>0</v>
      </c>
      <c r="O63" s="77">
        <v>0</v>
      </c>
      <c r="P63" s="82">
        <v>0</v>
      </c>
      <c r="Q63" s="83">
        <f t="shared" si="0"/>
        <v>15394</v>
      </c>
      <c r="S63" s="1">
        <f t="shared" si="1"/>
        <v>0</v>
      </c>
      <c r="T63" s="1">
        <f t="shared" si="1"/>
        <v>15394</v>
      </c>
      <c r="U63" s="1">
        <f t="shared" si="2"/>
        <v>15394</v>
      </c>
    </row>
    <row r="64" spans="1:21" x14ac:dyDescent="0.25">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5">
      <c r="A65" s="24" t="s">
        <v>134</v>
      </c>
      <c r="B65" s="25" t="s">
        <v>12</v>
      </c>
      <c r="C65" s="81">
        <v>0</v>
      </c>
      <c r="D65" s="81">
        <v>0</v>
      </c>
      <c r="E65" s="77">
        <v>539643</v>
      </c>
      <c r="F65" s="77">
        <v>0</v>
      </c>
      <c r="G65" s="77">
        <v>0</v>
      </c>
      <c r="H65" s="77">
        <v>0</v>
      </c>
      <c r="I65" s="77">
        <v>0</v>
      </c>
      <c r="J65" s="77">
        <v>0</v>
      </c>
      <c r="K65" s="77">
        <v>0</v>
      </c>
      <c r="L65" s="77">
        <v>0</v>
      </c>
      <c r="M65" s="77">
        <v>553</v>
      </c>
      <c r="N65" s="77">
        <v>0</v>
      </c>
      <c r="O65" s="77">
        <v>0</v>
      </c>
      <c r="P65" s="82">
        <v>0</v>
      </c>
      <c r="Q65" s="83">
        <f t="shared" si="0"/>
        <v>540196</v>
      </c>
      <c r="S65" s="1">
        <f t="shared" si="1"/>
        <v>540196</v>
      </c>
      <c r="T65" s="1">
        <f t="shared" si="1"/>
        <v>0</v>
      </c>
      <c r="U65" s="1">
        <f t="shared" si="2"/>
        <v>540196</v>
      </c>
    </row>
    <row r="66" spans="1:21" x14ac:dyDescent="0.25">
      <c r="A66" s="24" t="s">
        <v>135</v>
      </c>
      <c r="B66" s="25" t="s">
        <v>12</v>
      </c>
      <c r="C66" s="81">
        <v>0</v>
      </c>
      <c r="D66" s="81">
        <v>0</v>
      </c>
      <c r="E66" s="77">
        <v>0</v>
      </c>
      <c r="F66" s="77">
        <v>0</v>
      </c>
      <c r="G66" s="77">
        <v>0</v>
      </c>
      <c r="H66" s="77">
        <v>0</v>
      </c>
      <c r="I66" s="77">
        <v>0</v>
      </c>
      <c r="J66" s="77">
        <v>0</v>
      </c>
      <c r="K66" s="77">
        <v>0</v>
      </c>
      <c r="L66" s="77">
        <v>0</v>
      </c>
      <c r="M66" s="77">
        <v>52679</v>
      </c>
      <c r="N66" s="77">
        <v>0</v>
      </c>
      <c r="O66" s="77">
        <v>0</v>
      </c>
      <c r="P66" s="82">
        <v>0</v>
      </c>
      <c r="Q66" s="83">
        <f t="shared" si="0"/>
        <v>52679</v>
      </c>
      <c r="S66" s="1">
        <f t="shared" si="1"/>
        <v>52679</v>
      </c>
      <c r="T66" s="1">
        <f t="shared" si="1"/>
        <v>0</v>
      </c>
      <c r="U66" s="1">
        <f t="shared" si="2"/>
        <v>52679</v>
      </c>
    </row>
    <row r="67" spans="1:21" x14ac:dyDescent="0.25">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5">
      <c r="A68" s="24" t="s">
        <v>137</v>
      </c>
      <c r="B68" s="25" t="s">
        <v>12</v>
      </c>
      <c r="C68" s="81">
        <v>0</v>
      </c>
      <c r="D68" s="81">
        <v>0</v>
      </c>
      <c r="E68" s="77">
        <v>0</v>
      </c>
      <c r="F68" s="77">
        <v>0</v>
      </c>
      <c r="G68" s="77">
        <v>0</v>
      </c>
      <c r="H68" s="77">
        <v>0</v>
      </c>
      <c r="I68" s="77">
        <v>0</v>
      </c>
      <c r="J68" s="77">
        <v>0</v>
      </c>
      <c r="K68" s="77">
        <v>0</v>
      </c>
      <c r="L68" s="77">
        <v>0</v>
      </c>
      <c r="M68" s="77">
        <v>0</v>
      </c>
      <c r="N68" s="77">
        <v>0</v>
      </c>
      <c r="O68" s="77">
        <v>0</v>
      </c>
      <c r="P68" s="82">
        <v>0</v>
      </c>
      <c r="Q68" s="83">
        <f t="shared" si="0"/>
        <v>0</v>
      </c>
      <c r="S68" s="1">
        <f t="shared" si="1"/>
        <v>0</v>
      </c>
      <c r="T68" s="1">
        <f t="shared" si="1"/>
        <v>0</v>
      </c>
      <c r="U68" s="1">
        <f t="shared" si="2"/>
        <v>0</v>
      </c>
    </row>
    <row r="69" spans="1:21" x14ac:dyDescent="0.25">
      <c r="A69" s="24" t="s">
        <v>138</v>
      </c>
      <c r="B69" s="25" t="s">
        <v>12</v>
      </c>
      <c r="C69" s="81">
        <v>0</v>
      </c>
      <c r="D69" s="81">
        <v>37662</v>
      </c>
      <c r="E69" s="77">
        <v>0</v>
      </c>
      <c r="F69" s="77">
        <v>0</v>
      </c>
      <c r="G69" s="77">
        <v>0</v>
      </c>
      <c r="H69" s="77">
        <v>7832</v>
      </c>
      <c r="I69" s="77">
        <v>0</v>
      </c>
      <c r="J69" s="77">
        <v>0</v>
      </c>
      <c r="K69" s="77">
        <v>0</v>
      </c>
      <c r="L69" s="77">
        <v>0</v>
      </c>
      <c r="M69" s="77">
        <v>0</v>
      </c>
      <c r="N69" s="77">
        <v>979</v>
      </c>
      <c r="O69" s="77">
        <v>0</v>
      </c>
      <c r="P69" s="82">
        <v>0</v>
      </c>
      <c r="Q69" s="83">
        <f t="shared" ref="Q69:Q132" si="3">SUM(C69:P69)</f>
        <v>46473</v>
      </c>
      <c r="S69" s="1">
        <f t="shared" si="1"/>
        <v>0</v>
      </c>
      <c r="T69" s="1">
        <f t="shared" si="1"/>
        <v>46473</v>
      </c>
      <c r="U69" s="1">
        <f t="shared" si="2"/>
        <v>46473</v>
      </c>
    </row>
    <row r="70" spans="1:21" x14ac:dyDescent="0.25">
      <c r="A70" s="24" t="s">
        <v>139</v>
      </c>
      <c r="B70" s="25" t="s">
        <v>12</v>
      </c>
      <c r="C70" s="81">
        <v>0</v>
      </c>
      <c r="D70" s="81">
        <v>0</v>
      </c>
      <c r="E70" s="77">
        <v>0</v>
      </c>
      <c r="F70" s="77">
        <v>0</v>
      </c>
      <c r="G70" s="77">
        <v>0</v>
      </c>
      <c r="H70" s="77">
        <v>0</v>
      </c>
      <c r="I70" s="77">
        <v>0</v>
      </c>
      <c r="J70" s="77">
        <v>0</v>
      </c>
      <c r="K70" s="77">
        <v>0</v>
      </c>
      <c r="L70" s="77">
        <v>0</v>
      </c>
      <c r="M70" s="77">
        <v>0</v>
      </c>
      <c r="N70" s="77">
        <v>0</v>
      </c>
      <c r="O70" s="77">
        <v>0</v>
      </c>
      <c r="P70" s="82">
        <v>0</v>
      </c>
      <c r="Q70" s="83">
        <f t="shared" si="3"/>
        <v>0</v>
      </c>
      <c r="S70" s="1">
        <f t="shared" ref="S70:T133" si="4">SUM(C70,E70,G70,I70,K70,M70,O70)</f>
        <v>0</v>
      </c>
      <c r="T70" s="1">
        <f t="shared" si="4"/>
        <v>0</v>
      </c>
      <c r="U70" s="1">
        <f t="shared" ref="U70:U133" si="5">SUM(S70:T70)</f>
        <v>0</v>
      </c>
    </row>
    <row r="71" spans="1:21" x14ac:dyDescent="0.25">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5">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5">
      <c r="A73" s="24" t="s">
        <v>141</v>
      </c>
      <c r="B73" s="25" t="s">
        <v>12</v>
      </c>
      <c r="C73" s="81">
        <v>0</v>
      </c>
      <c r="D73" s="81">
        <v>2267</v>
      </c>
      <c r="E73" s="77">
        <v>6225</v>
      </c>
      <c r="F73" s="77">
        <v>0</v>
      </c>
      <c r="G73" s="77">
        <v>0</v>
      </c>
      <c r="H73" s="77">
        <v>0</v>
      </c>
      <c r="I73" s="77">
        <v>0</v>
      </c>
      <c r="J73" s="77">
        <v>0</v>
      </c>
      <c r="K73" s="77">
        <v>0</v>
      </c>
      <c r="L73" s="77">
        <v>10474</v>
      </c>
      <c r="M73" s="77">
        <v>0</v>
      </c>
      <c r="N73" s="77">
        <v>11044</v>
      </c>
      <c r="O73" s="77">
        <v>0</v>
      </c>
      <c r="P73" s="82">
        <v>0</v>
      </c>
      <c r="Q73" s="83">
        <f t="shared" si="3"/>
        <v>30010</v>
      </c>
      <c r="S73" s="1">
        <f t="shared" si="4"/>
        <v>6225</v>
      </c>
      <c r="T73" s="1">
        <f t="shared" si="4"/>
        <v>23785</v>
      </c>
      <c r="U73" s="1">
        <f t="shared" si="5"/>
        <v>30010</v>
      </c>
    </row>
    <row r="74" spans="1:21" x14ac:dyDescent="0.25">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5">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5">
      <c r="A76" s="24" t="s">
        <v>144</v>
      </c>
      <c r="B76" s="25" t="s">
        <v>14</v>
      </c>
      <c r="C76" s="81">
        <v>0</v>
      </c>
      <c r="D76" s="81">
        <v>0</v>
      </c>
      <c r="E76" s="77">
        <v>624047</v>
      </c>
      <c r="F76" s="77">
        <v>0</v>
      </c>
      <c r="G76" s="77">
        <v>36632</v>
      </c>
      <c r="H76" s="77">
        <v>0</v>
      </c>
      <c r="I76" s="77">
        <v>0</v>
      </c>
      <c r="J76" s="77">
        <v>0</v>
      </c>
      <c r="K76" s="77">
        <v>0</v>
      </c>
      <c r="L76" s="77">
        <v>0</v>
      </c>
      <c r="M76" s="77">
        <v>60214</v>
      </c>
      <c r="N76" s="77">
        <v>0</v>
      </c>
      <c r="O76" s="77">
        <v>0</v>
      </c>
      <c r="P76" s="82">
        <v>0</v>
      </c>
      <c r="Q76" s="83">
        <f t="shared" si="3"/>
        <v>720893</v>
      </c>
      <c r="S76" s="1">
        <f t="shared" si="4"/>
        <v>720893</v>
      </c>
      <c r="T76" s="1">
        <f t="shared" si="4"/>
        <v>0</v>
      </c>
      <c r="U76" s="1">
        <f t="shared" si="5"/>
        <v>720893</v>
      </c>
    </row>
    <row r="77" spans="1:21" x14ac:dyDescent="0.25">
      <c r="A77" s="24" t="s">
        <v>145</v>
      </c>
      <c r="B77" s="25" t="s">
        <v>15</v>
      </c>
      <c r="C77" s="81">
        <v>0</v>
      </c>
      <c r="D77" s="81">
        <v>400</v>
      </c>
      <c r="E77" s="77">
        <v>0</v>
      </c>
      <c r="F77" s="77">
        <v>0</v>
      </c>
      <c r="G77" s="77">
        <v>0</v>
      </c>
      <c r="H77" s="77">
        <v>646523</v>
      </c>
      <c r="I77" s="77">
        <v>0</v>
      </c>
      <c r="J77" s="77">
        <v>0</v>
      </c>
      <c r="K77" s="77">
        <v>0</v>
      </c>
      <c r="L77" s="77">
        <v>0</v>
      </c>
      <c r="M77" s="77">
        <v>0</v>
      </c>
      <c r="N77" s="77">
        <v>0</v>
      </c>
      <c r="O77" s="77">
        <v>0</v>
      </c>
      <c r="P77" s="82">
        <v>0</v>
      </c>
      <c r="Q77" s="83">
        <f t="shared" si="3"/>
        <v>646923</v>
      </c>
      <c r="S77" s="1">
        <f t="shared" si="4"/>
        <v>0</v>
      </c>
      <c r="T77" s="1">
        <f t="shared" si="4"/>
        <v>646923</v>
      </c>
      <c r="U77" s="1">
        <f t="shared" si="5"/>
        <v>646923</v>
      </c>
    </row>
    <row r="78" spans="1:21" x14ac:dyDescent="0.25">
      <c r="A78" s="24" t="s">
        <v>146</v>
      </c>
      <c r="B78" s="25" t="s">
        <v>15</v>
      </c>
      <c r="C78" s="81">
        <v>0</v>
      </c>
      <c r="D78" s="81">
        <v>0</v>
      </c>
      <c r="E78" s="77">
        <v>0</v>
      </c>
      <c r="F78" s="77">
        <v>0</v>
      </c>
      <c r="G78" s="77">
        <v>0</v>
      </c>
      <c r="H78" s="77">
        <v>211597</v>
      </c>
      <c r="I78" s="77">
        <v>0</v>
      </c>
      <c r="J78" s="77">
        <v>0</v>
      </c>
      <c r="K78" s="77">
        <v>0</v>
      </c>
      <c r="L78" s="77">
        <v>0</v>
      </c>
      <c r="M78" s="77">
        <v>0</v>
      </c>
      <c r="N78" s="77">
        <v>0</v>
      </c>
      <c r="O78" s="77">
        <v>0</v>
      </c>
      <c r="P78" s="82">
        <v>0</v>
      </c>
      <c r="Q78" s="83">
        <f t="shared" si="3"/>
        <v>211597</v>
      </c>
      <c r="S78" s="1">
        <f t="shared" si="4"/>
        <v>0</v>
      </c>
      <c r="T78" s="1">
        <f t="shared" si="4"/>
        <v>211597</v>
      </c>
      <c r="U78" s="1">
        <f t="shared" si="5"/>
        <v>211597</v>
      </c>
    </row>
    <row r="79" spans="1:21" x14ac:dyDescent="0.25">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5">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5">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5">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5">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3"/>
        <v>0</v>
      </c>
      <c r="S83" s="1">
        <f t="shared" si="4"/>
        <v>0</v>
      </c>
      <c r="T83" s="1">
        <f t="shared" si="4"/>
        <v>0</v>
      </c>
      <c r="U83" s="1">
        <f t="shared" si="5"/>
        <v>0</v>
      </c>
    </row>
    <row r="84" spans="1:21" x14ac:dyDescent="0.25">
      <c r="A84" s="24" t="s">
        <v>152</v>
      </c>
      <c r="B84" s="25" t="s">
        <v>17</v>
      </c>
      <c r="C84" s="81">
        <v>39548</v>
      </c>
      <c r="D84" s="81">
        <v>0</v>
      </c>
      <c r="E84" s="77">
        <v>0</v>
      </c>
      <c r="F84" s="77">
        <v>0</v>
      </c>
      <c r="G84" s="77">
        <v>0</v>
      </c>
      <c r="H84" s="77">
        <v>200000</v>
      </c>
      <c r="I84" s="77">
        <v>0</v>
      </c>
      <c r="J84" s="77">
        <v>0</v>
      </c>
      <c r="K84" s="77">
        <v>0</v>
      </c>
      <c r="L84" s="77">
        <v>0</v>
      </c>
      <c r="M84" s="77">
        <v>0</v>
      </c>
      <c r="N84" s="77">
        <v>56487</v>
      </c>
      <c r="O84" s="77">
        <v>0</v>
      </c>
      <c r="P84" s="82">
        <v>0</v>
      </c>
      <c r="Q84" s="83">
        <f t="shared" si="3"/>
        <v>296035</v>
      </c>
      <c r="S84" s="1">
        <f t="shared" si="4"/>
        <v>39548</v>
      </c>
      <c r="T84" s="1">
        <f t="shared" si="4"/>
        <v>256487</v>
      </c>
      <c r="U84" s="1">
        <f t="shared" si="5"/>
        <v>296035</v>
      </c>
    </row>
    <row r="85" spans="1:21" x14ac:dyDescent="0.25">
      <c r="A85" s="24" t="s">
        <v>153</v>
      </c>
      <c r="B85" s="25" t="s">
        <v>17</v>
      </c>
      <c r="C85" s="81">
        <v>19821</v>
      </c>
      <c r="D85" s="81">
        <v>0</v>
      </c>
      <c r="E85" s="77">
        <v>0</v>
      </c>
      <c r="F85" s="77">
        <v>0</v>
      </c>
      <c r="G85" s="77">
        <v>129753</v>
      </c>
      <c r="H85" s="77">
        <v>70247</v>
      </c>
      <c r="I85" s="77">
        <v>0</v>
      </c>
      <c r="J85" s="77">
        <v>0</v>
      </c>
      <c r="K85" s="77">
        <v>0</v>
      </c>
      <c r="L85" s="77">
        <v>0</v>
      </c>
      <c r="M85" s="77">
        <v>30765</v>
      </c>
      <c r="N85" s="77">
        <v>0</v>
      </c>
      <c r="O85" s="77">
        <v>0</v>
      </c>
      <c r="P85" s="82">
        <v>0</v>
      </c>
      <c r="Q85" s="83">
        <f t="shared" si="3"/>
        <v>250586</v>
      </c>
      <c r="S85" s="1">
        <f t="shared" si="4"/>
        <v>180339</v>
      </c>
      <c r="T85" s="1">
        <f t="shared" si="4"/>
        <v>70247</v>
      </c>
      <c r="U85" s="1">
        <f t="shared" si="5"/>
        <v>250586</v>
      </c>
    </row>
    <row r="86" spans="1:21" x14ac:dyDescent="0.25">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5">
      <c r="A87" s="24" t="s">
        <v>155</v>
      </c>
      <c r="B87" s="25" t="s">
        <v>18</v>
      </c>
      <c r="C87" s="81">
        <v>0</v>
      </c>
      <c r="D87" s="81">
        <v>0</v>
      </c>
      <c r="E87" s="77">
        <v>0</v>
      </c>
      <c r="F87" s="77">
        <v>0</v>
      </c>
      <c r="G87" s="77">
        <v>0</v>
      </c>
      <c r="H87" s="77">
        <v>0</v>
      </c>
      <c r="I87" s="77">
        <v>0</v>
      </c>
      <c r="J87" s="77">
        <v>0</v>
      </c>
      <c r="K87" s="77">
        <v>0</v>
      </c>
      <c r="L87" s="77">
        <v>0</v>
      </c>
      <c r="M87" s="77">
        <v>0</v>
      </c>
      <c r="N87" s="77">
        <v>0</v>
      </c>
      <c r="O87" s="77">
        <v>0</v>
      </c>
      <c r="P87" s="82">
        <v>0</v>
      </c>
      <c r="Q87" s="83">
        <f t="shared" si="3"/>
        <v>0</v>
      </c>
      <c r="S87" s="1">
        <f t="shared" si="4"/>
        <v>0</v>
      </c>
      <c r="T87" s="1">
        <f t="shared" si="4"/>
        <v>0</v>
      </c>
      <c r="U87" s="1">
        <f t="shared" si="5"/>
        <v>0</v>
      </c>
    </row>
    <row r="88" spans="1:21" x14ac:dyDescent="0.25">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5">
      <c r="A89" s="24" t="s">
        <v>157</v>
      </c>
      <c r="B89" s="25" t="s">
        <v>19</v>
      </c>
      <c r="C89" s="81">
        <v>0</v>
      </c>
      <c r="D89" s="81">
        <v>0</v>
      </c>
      <c r="E89" s="77">
        <v>3850</v>
      </c>
      <c r="F89" s="77">
        <v>0</v>
      </c>
      <c r="G89" s="77">
        <v>0</v>
      </c>
      <c r="H89" s="77">
        <v>0</v>
      </c>
      <c r="I89" s="77">
        <v>0</v>
      </c>
      <c r="J89" s="77">
        <v>0</v>
      </c>
      <c r="K89" s="77">
        <v>0</v>
      </c>
      <c r="L89" s="77">
        <v>0</v>
      </c>
      <c r="M89" s="77">
        <v>0</v>
      </c>
      <c r="N89" s="77">
        <v>0</v>
      </c>
      <c r="O89" s="77">
        <v>0</v>
      </c>
      <c r="P89" s="82">
        <v>0</v>
      </c>
      <c r="Q89" s="83">
        <f t="shared" si="3"/>
        <v>3850</v>
      </c>
      <c r="S89" s="1">
        <f t="shared" si="4"/>
        <v>3850</v>
      </c>
      <c r="T89" s="1">
        <f t="shared" si="4"/>
        <v>0</v>
      </c>
      <c r="U89" s="1">
        <f t="shared" si="5"/>
        <v>3850</v>
      </c>
    </row>
    <row r="90" spans="1:21" x14ac:dyDescent="0.25">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5">
      <c r="A91" s="24" t="s">
        <v>159</v>
      </c>
      <c r="B91" s="25" t="s">
        <v>20</v>
      </c>
      <c r="C91" s="81">
        <v>0</v>
      </c>
      <c r="D91" s="81">
        <v>0</v>
      </c>
      <c r="E91" s="77">
        <v>125237</v>
      </c>
      <c r="F91" s="77">
        <v>81842</v>
      </c>
      <c r="G91" s="77">
        <v>0</v>
      </c>
      <c r="H91" s="77">
        <v>0</v>
      </c>
      <c r="I91" s="77">
        <v>0</v>
      </c>
      <c r="J91" s="77">
        <v>0</v>
      </c>
      <c r="K91" s="77">
        <v>0</v>
      </c>
      <c r="L91" s="77">
        <v>0</v>
      </c>
      <c r="M91" s="77">
        <v>0</v>
      </c>
      <c r="N91" s="77">
        <v>0</v>
      </c>
      <c r="O91" s="77">
        <v>0</v>
      </c>
      <c r="P91" s="82">
        <v>0</v>
      </c>
      <c r="Q91" s="83">
        <f t="shared" si="3"/>
        <v>207079</v>
      </c>
      <c r="S91" s="1">
        <f t="shared" si="4"/>
        <v>125237</v>
      </c>
      <c r="T91" s="1">
        <f t="shared" si="4"/>
        <v>81842</v>
      </c>
      <c r="U91" s="1">
        <f t="shared" si="5"/>
        <v>207079</v>
      </c>
    </row>
    <row r="92" spans="1:21" x14ac:dyDescent="0.25">
      <c r="A92" s="24" t="s">
        <v>160</v>
      </c>
      <c r="B92" s="25" t="s">
        <v>20</v>
      </c>
      <c r="C92" s="81">
        <v>0</v>
      </c>
      <c r="D92" s="81">
        <v>0</v>
      </c>
      <c r="E92" s="77">
        <v>20</v>
      </c>
      <c r="F92" s="77">
        <v>1455</v>
      </c>
      <c r="G92" s="77">
        <v>0</v>
      </c>
      <c r="H92" s="77">
        <v>0</v>
      </c>
      <c r="I92" s="77">
        <v>0</v>
      </c>
      <c r="J92" s="77">
        <v>0</v>
      </c>
      <c r="K92" s="77">
        <v>0</v>
      </c>
      <c r="L92" s="77">
        <v>0</v>
      </c>
      <c r="M92" s="77">
        <v>0</v>
      </c>
      <c r="N92" s="77">
        <v>0</v>
      </c>
      <c r="O92" s="77">
        <v>0</v>
      </c>
      <c r="P92" s="82">
        <v>0</v>
      </c>
      <c r="Q92" s="83">
        <f t="shared" si="3"/>
        <v>1475</v>
      </c>
      <c r="S92" s="1">
        <f t="shared" si="4"/>
        <v>20</v>
      </c>
      <c r="T92" s="1">
        <f t="shared" si="4"/>
        <v>1455</v>
      </c>
      <c r="U92" s="1">
        <f t="shared" si="5"/>
        <v>1475</v>
      </c>
    </row>
    <row r="93" spans="1:21" x14ac:dyDescent="0.25">
      <c r="A93" s="24" t="s">
        <v>469</v>
      </c>
      <c r="B93" s="25" t="s">
        <v>20</v>
      </c>
      <c r="C93" s="81">
        <v>0</v>
      </c>
      <c r="D93" s="81">
        <v>0</v>
      </c>
      <c r="E93" s="77">
        <v>0</v>
      </c>
      <c r="F93" s="77">
        <v>0</v>
      </c>
      <c r="G93" s="77">
        <v>0</v>
      </c>
      <c r="H93" s="77">
        <v>0</v>
      </c>
      <c r="I93" s="77">
        <v>0</v>
      </c>
      <c r="J93" s="77">
        <v>0</v>
      </c>
      <c r="K93" s="77">
        <v>0</v>
      </c>
      <c r="L93" s="77">
        <v>0</v>
      </c>
      <c r="M93" s="77">
        <v>0</v>
      </c>
      <c r="N93" s="77">
        <v>0</v>
      </c>
      <c r="O93" s="77">
        <v>0</v>
      </c>
      <c r="P93" s="82">
        <v>0</v>
      </c>
      <c r="Q93" s="83">
        <f t="shared" si="3"/>
        <v>0</v>
      </c>
      <c r="S93" s="1">
        <f t="shared" si="4"/>
        <v>0</v>
      </c>
      <c r="T93" s="1">
        <f t="shared" si="4"/>
        <v>0</v>
      </c>
      <c r="U93" s="1">
        <f t="shared" si="5"/>
        <v>0</v>
      </c>
    </row>
    <row r="94" spans="1:21" x14ac:dyDescent="0.25">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5">
      <c r="A95" s="24" t="s">
        <v>162</v>
      </c>
      <c r="B95" s="25" t="s">
        <v>20</v>
      </c>
      <c r="C95" s="81">
        <v>0</v>
      </c>
      <c r="D95" s="81">
        <v>0</v>
      </c>
      <c r="E95" s="77">
        <v>0</v>
      </c>
      <c r="F95" s="77">
        <v>0</v>
      </c>
      <c r="G95" s="77">
        <v>0</v>
      </c>
      <c r="H95" s="77">
        <v>0</v>
      </c>
      <c r="I95" s="77">
        <v>0</v>
      </c>
      <c r="J95" s="77">
        <v>0</v>
      </c>
      <c r="K95" s="77">
        <v>0</v>
      </c>
      <c r="L95" s="77">
        <v>0</v>
      </c>
      <c r="M95" s="77">
        <v>0</v>
      </c>
      <c r="N95" s="77">
        <v>0</v>
      </c>
      <c r="O95" s="77">
        <v>13740</v>
      </c>
      <c r="P95" s="82">
        <v>0</v>
      </c>
      <c r="Q95" s="83">
        <f t="shared" si="3"/>
        <v>13740</v>
      </c>
      <c r="S95" s="1">
        <f t="shared" si="4"/>
        <v>13740</v>
      </c>
      <c r="T95" s="1">
        <f t="shared" si="4"/>
        <v>0</v>
      </c>
      <c r="U95" s="1">
        <f t="shared" si="5"/>
        <v>13740</v>
      </c>
    </row>
    <row r="96" spans="1:21" x14ac:dyDescent="0.25">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3"/>
        <v>0</v>
      </c>
      <c r="S96" s="1">
        <f t="shared" si="4"/>
        <v>0</v>
      </c>
      <c r="T96" s="1">
        <f t="shared" si="4"/>
        <v>0</v>
      </c>
      <c r="U96" s="1">
        <f t="shared" si="5"/>
        <v>0</v>
      </c>
    </row>
    <row r="97" spans="1:21" x14ac:dyDescent="0.25">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5">
      <c r="A98" s="24" t="s">
        <v>165</v>
      </c>
      <c r="B98" s="25" t="s">
        <v>21</v>
      </c>
      <c r="C98" s="81">
        <v>0</v>
      </c>
      <c r="D98" s="81">
        <v>0</v>
      </c>
      <c r="E98" s="77">
        <v>0</v>
      </c>
      <c r="F98" s="77">
        <v>0</v>
      </c>
      <c r="G98" s="77">
        <v>0</v>
      </c>
      <c r="H98" s="77">
        <v>0</v>
      </c>
      <c r="I98" s="77">
        <v>0</v>
      </c>
      <c r="J98" s="77">
        <v>0</v>
      </c>
      <c r="K98" s="77">
        <v>0</v>
      </c>
      <c r="L98" s="77">
        <v>0</v>
      </c>
      <c r="M98" s="77">
        <v>0</v>
      </c>
      <c r="N98" s="77">
        <v>0</v>
      </c>
      <c r="O98" s="77">
        <v>864</v>
      </c>
      <c r="P98" s="82">
        <v>0</v>
      </c>
      <c r="Q98" s="83">
        <f t="shared" si="3"/>
        <v>864</v>
      </c>
      <c r="S98" s="1">
        <f t="shared" si="4"/>
        <v>864</v>
      </c>
      <c r="T98" s="1">
        <f t="shared" si="4"/>
        <v>0</v>
      </c>
      <c r="U98" s="1">
        <f t="shared" si="5"/>
        <v>864</v>
      </c>
    </row>
    <row r="99" spans="1:21" x14ac:dyDescent="0.25">
      <c r="A99" s="24" t="s">
        <v>166</v>
      </c>
      <c r="B99" s="25" t="s">
        <v>21</v>
      </c>
      <c r="C99" s="81">
        <v>0</v>
      </c>
      <c r="D99" s="81">
        <v>0</v>
      </c>
      <c r="E99" s="77">
        <v>0</v>
      </c>
      <c r="F99" s="77">
        <v>0</v>
      </c>
      <c r="G99" s="77">
        <v>0</v>
      </c>
      <c r="H99" s="77">
        <v>0</v>
      </c>
      <c r="I99" s="77">
        <v>0</v>
      </c>
      <c r="J99" s="77">
        <v>0</v>
      </c>
      <c r="K99" s="77">
        <v>0</v>
      </c>
      <c r="L99" s="77">
        <v>0</v>
      </c>
      <c r="M99" s="77">
        <v>0</v>
      </c>
      <c r="N99" s="77">
        <v>0</v>
      </c>
      <c r="O99" s="77">
        <v>0</v>
      </c>
      <c r="P99" s="82">
        <v>0</v>
      </c>
      <c r="Q99" s="83">
        <f t="shared" si="3"/>
        <v>0</v>
      </c>
      <c r="S99" s="1">
        <f t="shared" si="4"/>
        <v>0</v>
      </c>
      <c r="T99" s="1">
        <f t="shared" si="4"/>
        <v>0</v>
      </c>
      <c r="U99" s="1">
        <f t="shared" si="5"/>
        <v>0</v>
      </c>
    </row>
    <row r="100" spans="1:21" x14ac:dyDescent="0.25">
      <c r="A100" s="24" t="s">
        <v>462</v>
      </c>
      <c r="B100" s="25" t="s">
        <v>21</v>
      </c>
      <c r="C100" s="81">
        <v>54128</v>
      </c>
      <c r="D100" s="81">
        <v>2590</v>
      </c>
      <c r="E100" s="77">
        <v>28546</v>
      </c>
      <c r="F100" s="77">
        <v>1209933</v>
      </c>
      <c r="G100" s="77">
        <v>708025</v>
      </c>
      <c r="H100" s="77">
        <v>177246</v>
      </c>
      <c r="I100" s="77">
        <v>0</v>
      </c>
      <c r="J100" s="77">
        <v>0</v>
      </c>
      <c r="K100" s="77">
        <v>0</v>
      </c>
      <c r="L100" s="77">
        <v>0</v>
      </c>
      <c r="M100" s="77">
        <v>312991</v>
      </c>
      <c r="N100" s="77">
        <v>0</v>
      </c>
      <c r="O100" s="77">
        <v>0</v>
      </c>
      <c r="P100" s="82">
        <v>0</v>
      </c>
      <c r="Q100" s="83">
        <f t="shared" si="3"/>
        <v>2493459</v>
      </c>
      <c r="S100" s="1">
        <f t="shared" si="4"/>
        <v>1103690</v>
      </c>
      <c r="T100" s="1">
        <f t="shared" si="4"/>
        <v>1389769</v>
      </c>
      <c r="U100" s="1">
        <f t="shared" si="5"/>
        <v>2493459</v>
      </c>
    </row>
    <row r="101" spans="1:21" x14ac:dyDescent="0.25">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5">
      <c r="A102" s="24" t="s">
        <v>169</v>
      </c>
      <c r="B102" s="25" t="s">
        <v>170</v>
      </c>
      <c r="C102" s="81">
        <v>138238</v>
      </c>
      <c r="D102" s="81">
        <v>0</v>
      </c>
      <c r="E102" s="77">
        <v>0</v>
      </c>
      <c r="F102" s="77">
        <v>0</v>
      </c>
      <c r="G102" s="77">
        <v>0</v>
      </c>
      <c r="H102" s="77">
        <v>0</v>
      </c>
      <c r="I102" s="77">
        <v>0</v>
      </c>
      <c r="J102" s="77">
        <v>0</v>
      </c>
      <c r="K102" s="77">
        <v>0</v>
      </c>
      <c r="L102" s="77">
        <v>0</v>
      </c>
      <c r="M102" s="77">
        <v>0</v>
      </c>
      <c r="N102" s="77">
        <v>0</v>
      </c>
      <c r="O102" s="77">
        <v>0</v>
      </c>
      <c r="P102" s="82">
        <v>0</v>
      </c>
      <c r="Q102" s="83">
        <f t="shared" si="3"/>
        <v>138238</v>
      </c>
      <c r="S102" s="1">
        <f t="shared" si="4"/>
        <v>138238</v>
      </c>
      <c r="T102" s="1">
        <f t="shared" si="4"/>
        <v>0</v>
      </c>
      <c r="U102" s="1">
        <f t="shared" si="5"/>
        <v>138238</v>
      </c>
    </row>
    <row r="103" spans="1:21" x14ac:dyDescent="0.25">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5">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5">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3"/>
        <v>0</v>
      </c>
      <c r="S105" s="1">
        <f t="shared" si="4"/>
        <v>0</v>
      </c>
      <c r="T105" s="1">
        <f t="shared" si="4"/>
        <v>0</v>
      </c>
      <c r="U105" s="1">
        <f t="shared" si="5"/>
        <v>0</v>
      </c>
    </row>
    <row r="106" spans="1:21" x14ac:dyDescent="0.25">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5">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5">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5">
      <c r="A109" s="24" t="s">
        <v>177</v>
      </c>
      <c r="B109" s="25" t="s">
        <v>24</v>
      </c>
      <c r="C109" s="81">
        <v>0</v>
      </c>
      <c r="D109" s="81">
        <v>0</v>
      </c>
      <c r="E109" s="77">
        <v>0</v>
      </c>
      <c r="F109" s="77">
        <v>0</v>
      </c>
      <c r="G109" s="77">
        <v>0</v>
      </c>
      <c r="H109" s="77">
        <v>0</v>
      </c>
      <c r="I109" s="77">
        <v>0</v>
      </c>
      <c r="J109" s="77">
        <v>0</v>
      </c>
      <c r="K109" s="77">
        <v>0</v>
      </c>
      <c r="L109" s="77">
        <v>0</v>
      </c>
      <c r="M109" s="77">
        <v>0</v>
      </c>
      <c r="N109" s="77">
        <v>0</v>
      </c>
      <c r="O109" s="77">
        <v>1000</v>
      </c>
      <c r="P109" s="82">
        <v>0</v>
      </c>
      <c r="Q109" s="83">
        <f t="shared" si="3"/>
        <v>1000</v>
      </c>
      <c r="S109" s="1">
        <f t="shared" si="4"/>
        <v>1000</v>
      </c>
      <c r="T109" s="1">
        <f t="shared" si="4"/>
        <v>0</v>
      </c>
      <c r="U109" s="1">
        <f t="shared" si="5"/>
        <v>1000</v>
      </c>
    </row>
    <row r="110" spans="1:21" x14ac:dyDescent="0.25">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83">
        <f t="shared" si="3"/>
        <v>0</v>
      </c>
      <c r="S110" s="1">
        <f t="shared" si="4"/>
        <v>0</v>
      </c>
      <c r="T110" s="1">
        <f t="shared" si="4"/>
        <v>0</v>
      </c>
      <c r="U110" s="1">
        <f t="shared" si="5"/>
        <v>0</v>
      </c>
    </row>
    <row r="111" spans="1:21" x14ac:dyDescent="0.25">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5">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5">
      <c r="A113" s="24" t="s">
        <v>181</v>
      </c>
      <c r="B113" s="25" t="s">
        <v>182</v>
      </c>
      <c r="C113" s="81">
        <v>0</v>
      </c>
      <c r="D113" s="81">
        <v>0</v>
      </c>
      <c r="E113" s="77">
        <v>0</v>
      </c>
      <c r="F113" s="77">
        <v>0</v>
      </c>
      <c r="G113" s="77">
        <v>27979</v>
      </c>
      <c r="H113" s="77">
        <v>0</v>
      </c>
      <c r="I113" s="77">
        <v>0</v>
      </c>
      <c r="J113" s="77">
        <v>0</v>
      </c>
      <c r="K113" s="77">
        <v>0</v>
      </c>
      <c r="L113" s="77">
        <v>0</v>
      </c>
      <c r="M113" s="77">
        <v>0</v>
      </c>
      <c r="N113" s="77">
        <v>0</v>
      </c>
      <c r="O113" s="77">
        <v>0</v>
      </c>
      <c r="P113" s="82">
        <v>0</v>
      </c>
      <c r="Q113" s="83">
        <f t="shared" si="3"/>
        <v>27979</v>
      </c>
      <c r="S113" s="1">
        <f t="shared" si="4"/>
        <v>27979</v>
      </c>
      <c r="T113" s="1">
        <f t="shared" si="4"/>
        <v>0</v>
      </c>
      <c r="U113" s="1">
        <f t="shared" si="5"/>
        <v>27979</v>
      </c>
    </row>
    <row r="114" spans="1:21" x14ac:dyDescent="0.25">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5">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5">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5">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5">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0</v>
      </c>
      <c r="Q118" s="83">
        <f t="shared" si="3"/>
        <v>0</v>
      </c>
      <c r="S118" s="1">
        <f t="shared" si="4"/>
        <v>0</v>
      </c>
      <c r="T118" s="1">
        <f t="shared" si="4"/>
        <v>0</v>
      </c>
      <c r="U118" s="1">
        <f t="shared" si="5"/>
        <v>0</v>
      </c>
    </row>
    <row r="119" spans="1:21" x14ac:dyDescent="0.25">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5">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5">
      <c r="A121" s="24" t="s">
        <v>190</v>
      </c>
      <c r="B121" s="25" t="s">
        <v>29</v>
      </c>
      <c r="C121" s="81">
        <v>0</v>
      </c>
      <c r="D121" s="81">
        <v>0</v>
      </c>
      <c r="E121" s="77">
        <v>4400</v>
      </c>
      <c r="F121" s="77">
        <v>0</v>
      </c>
      <c r="G121" s="77">
        <v>0</v>
      </c>
      <c r="H121" s="77">
        <v>0</v>
      </c>
      <c r="I121" s="77">
        <v>0</v>
      </c>
      <c r="J121" s="77">
        <v>0</v>
      </c>
      <c r="K121" s="77">
        <v>0</v>
      </c>
      <c r="L121" s="77">
        <v>0</v>
      </c>
      <c r="M121" s="77">
        <v>0</v>
      </c>
      <c r="N121" s="77">
        <v>0</v>
      </c>
      <c r="O121" s="77">
        <v>0</v>
      </c>
      <c r="P121" s="82">
        <v>0</v>
      </c>
      <c r="Q121" s="83">
        <f t="shared" si="3"/>
        <v>4400</v>
      </c>
      <c r="S121" s="1">
        <f t="shared" si="4"/>
        <v>4400</v>
      </c>
      <c r="T121" s="1">
        <f t="shared" si="4"/>
        <v>0</v>
      </c>
      <c r="U121" s="1">
        <f t="shared" si="5"/>
        <v>4400</v>
      </c>
    </row>
    <row r="122" spans="1:21" x14ac:dyDescent="0.25">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5">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5">
      <c r="A124" s="60"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3"/>
        <v>0</v>
      </c>
      <c r="S124" s="1">
        <f t="shared" si="4"/>
        <v>0</v>
      </c>
      <c r="T124" s="1">
        <f t="shared" si="4"/>
        <v>0</v>
      </c>
      <c r="U124" s="1">
        <f t="shared" si="5"/>
        <v>0</v>
      </c>
    </row>
    <row r="125" spans="1:21" x14ac:dyDescent="0.25">
      <c r="A125" s="24" t="s">
        <v>194</v>
      </c>
      <c r="B125" s="25" t="s">
        <v>31</v>
      </c>
      <c r="C125" s="81">
        <v>594</v>
      </c>
      <c r="D125" s="81">
        <v>0</v>
      </c>
      <c r="E125" s="77">
        <v>1047</v>
      </c>
      <c r="F125" s="77">
        <v>0</v>
      </c>
      <c r="G125" s="77">
        <v>-3518</v>
      </c>
      <c r="H125" s="77">
        <v>0</v>
      </c>
      <c r="I125" s="77">
        <v>0</v>
      </c>
      <c r="J125" s="77">
        <v>0</v>
      </c>
      <c r="K125" s="77">
        <v>0</v>
      </c>
      <c r="L125" s="77">
        <v>0</v>
      </c>
      <c r="M125" s="77">
        <v>747</v>
      </c>
      <c r="N125" s="77">
        <v>0</v>
      </c>
      <c r="O125" s="77">
        <v>0</v>
      </c>
      <c r="P125" s="82">
        <v>0</v>
      </c>
      <c r="Q125" s="83">
        <f t="shared" si="3"/>
        <v>-1130</v>
      </c>
      <c r="S125" s="1">
        <f t="shared" si="4"/>
        <v>-1130</v>
      </c>
      <c r="T125" s="1">
        <f t="shared" si="4"/>
        <v>0</v>
      </c>
      <c r="U125" s="1">
        <f t="shared" si="5"/>
        <v>-1130</v>
      </c>
    </row>
    <row r="126" spans="1:21" x14ac:dyDescent="0.25">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5">
      <c r="A127" s="24" t="s">
        <v>196</v>
      </c>
      <c r="B127" s="25" t="s">
        <v>32</v>
      </c>
      <c r="C127" s="81">
        <v>0</v>
      </c>
      <c r="D127" s="81">
        <v>0</v>
      </c>
      <c r="E127" s="77">
        <v>0</v>
      </c>
      <c r="F127" s="77">
        <v>0</v>
      </c>
      <c r="G127" s="77">
        <v>0</v>
      </c>
      <c r="H127" s="77">
        <v>0</v>
      </c>
      <c r="I127" s="77">
        <v>0</v>
      </c>
      <c r="J127" s="77">
        <v>0</v>
      </c>
      <c r="K127" s="77">
        <v>0</v>
      </c>
      <c r="L127" s="77">
        <v>0</v>
      </c>
      <c r="M127" s="77">
        <v>0</v>
      </c>
      <c r="N127" s="77">
        <v>0</v>
      </c>
      <c r="O127" s="77">
        <v>0</v>
      </c>
      <c r="P127" s="82">
        <v>0</v>
      </c>
      <c r="Q127" s="83">
        <f t="shared" si="3"/>
        <v>0</v>
      </c>
      <c r="S127" s="1">
        <f t="shared" si="4"/>
        <v>0</v>
      </c>
      <c r="T127" s="1">
        <f t="shared" si="4"/>
        <v>0</v>
      </c>
      <c r="U127" s="1">
        <f t="shared" si="5"/>
        <v>0</v>
      </c>
    </row>
    <row r="128" spans="1:21" x14ac:dyDescent="0.25">
      <c r="A128" s="24" t="s">
        <v>197</v>
      </c>
      <c r="B128" s="25" t="s">
        <v>32</v>
      </c>
      <c r="C128" s="81">
        <v>0</v>
      </c>
      <c r="D128" s="81">
        <v>0</v>
      </c>
      <c r="E128" s="77">
        <v>0</v>
      </c>
      <c r="F128" s="77">
        <v>32710</v>
      </c>
      <c r="G128" s="77">
        <v>0</v>
      </c>
      <c r="H128" s="77">
        <v>0</v>
      </c>
      <c r="I128" s="77">
        <v>0</v>
      </c>
      <c r="J128" s="77">
        <v>0</v>
      </c>
      <c r="K128" s="77">
        <v>0</v>
      </c>
      <c r="L128" s="77">
        <v>0</v>
      </c>
      <c r="M128" s="77">
        <v>0</v>
      </c>
      <c r="N128" s="77">
        <v>0</v>
      </c>
      <c r="O128" s="77">
        <v>0</v>
      </c>
      <c r="P128" s="82">
        <v>0</v>
      </c>
      <c r="Q128" s="83">
        <f t="shared" si="3"/>
        <v>32710</v>
      </c>
      <c r="S128" s="1">
        <f t="shared" si="4"/>
        <v>0</v>
      </c>
      <c r="T128" s="1">
        <f t="shared" si="4"/>
        <v>32710</v>
      </c>
      <c r="U128" s="1">
        <f t="shared" si="5"/>
        <v>32710</v>
      </c>
    </row>
    <row r="129" spans="1:21" x14ac:dyDescent="0.25">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5">
      <c r="A130" s="24" t="s">
        <v>199</v>
      </c>
      <c r="B130" s="25" t="s">
        <v>33</v>
      </c>
      <c r="C130" s="81">
        <v>122343</v>
      </c>
      <c r="D130" s="81">
        <v>26526</v>
      </c>
      <c r="E130" s="77">
        <v>0</v>
      </c>
      <c r="F130" s="77">
        <v>0</v>
      </c>
      <c r="G130" s="77">
        <v>83918</v>
      </c>
      <c r="H130" s="77">
        <v>0</v>
      </c>
      <c r="I130" s="77">
        <v>0</v>
      </c>
      <c r="J130" s="77">
        <v>0</v>
      </c>
      <c r="K130" s="77">
        <v>0</v>
      </c>
      <c r="L130" s="77">
        <v>0</v>
      </c>
      <c r="M130" s="77">
        <v>151787</v>
      </c>
      <c r="N130" s="77">
        <v>0</v>
      </c>
      <c r="O130" s="77">
        <v>0</v>
      </c>
      <c r="P130" s="82">
        <v>0</v>
      </c>
      <c r="Q130" s="83">
        <f t="shared" si="3"/>
        <v>384574</v>
      </c>
      <c r="S130" s="1">
        <f t="shared" si="4"/>
        <v>358048</v>
      </c>
      <c r="T130" s="1">
        <f t="shared" si="4"/>
        <v>26526</v>
      </c>
      <c r="U130" s="1">
        <f t="shared" si="5"/>
        <v>384574</v>
      </c>
    </row>
    <row r="131" spans="1:21" x14ac:dyDescent="0.25">
      <c r="A131" s="24" t="s">
        <v>200</v>
      </c>
      <c r="B131" s="25" t="s">
        <v>33</v>
      </c>
      <c r="C131" s="81">
        <v>0</v>
      </c>
      <c r="D131" s="81">
        <v>0</v>
      </c>
      <c r="E131" s="77">
        <v>0</v>
      </c>
      <c r="F131" s="77">
        <v>0</v>
      </c>
      <c r="G131" s="77">
        <v>0</v>
      </c>
      <c r="H131" s="77">
        <v>2956091</v>
      </c>
      <c r="I131" s="77">
        <v>0</v>
      </c>
      <c r="J131" s="77">
        <v>0</v>
      </c>
      <c r="K131" s="77">
        <v>0</v>
      </c>
      <c r="L131" s="77">
        <v>0</v>
      </c>
      <c r="M131" s="77">
        <v>0</v>
      </c>
      <c r="N131" s="77">
        <v>0</v>
      </c>
      <c r="O131" s="77">
        <v>0</v>
      </c>
      <c r="P131" s="82">
        <v>0</v>
      </c>
      <c r="Q131" s="83">
        <f t="shared" si="3"/>
        <v>2956091</v>
      </c>
      <c r="S131" s="1">
        <f t="shared" si="4"/>
        <v>0</v>
      </c>
      <c r="T131" s="1">
        <f t="shared" si="4"/>
        <v>2956091</v>
      </c>
      <c r="U131" s="1">
        <f t="shared" si="5"/>
        <v>2956091</v>
      </c>
    </row>
    <row r="132" spans="1:21" x14ac:dyDescent="0.25">
      <c r="A132" s="24" t="s">
        <v>201</v>
      </c>
      <c r="B132" s="25" t="s">
        <v>33</v>
      </c>
      <c r="C132" s="81">
        <v>0</v>
      </c>
      <c r="D132" s="81">
        <v>0</v>
      </c>
      <c r="E132" s="77">
        <v>0</v>
      </c>
      <c r="F132" s="77">
        <v>138580</v>
      </c>
      <c r="G132" s="77">
        <v>0</v>
      </c>
      <c r="H132" s="77">
        <v>11270</v>
      </c>
      <c r="I132" s="77">
        <v>0</v>
      </c>
      <c r="J132" s="77">
        <v>0</v>
      </c>
      <c r="K132" s="77">
        <v>0</v>
      </c>
      <c r="L132" s="77">
        <v>0</v>
      </c>
      <c r="M132" s="77">
        <v>0</v>
      </c>
      <c r="N132" s="77">
        <v>0</v>
      </c>
      <c r="O132" s="77">
        <v>0</v>
      </c>
      <c r="P132" s="82">
        <v>0</v>
      </c>
      <c r="Q132" s="83">
        <f t="shared" si="3"/>
        <v>149850</v>
      </c>
      <c r="S132" s="1">
        <f t="shared" si="4"/>
        <v>0</v>
      </c>
      <c r="T132" s="1">
        <f t="shared" si="4"/>
        <v>149850</v>
      </c>
      <c r="U132" s="1">
        <f t="shared" si="5"/>
        <v>149850</v>
      </c>
    </row>
    <row r="133" spans="1:21" x14ac:dyDescent="0.25">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6">SUM(C133:P133)</f>
        <v>0</v>
      </c>
      <c r="S133" s="1">
        <f t="shared" si="4"/>
        <v>0</v>
      </c>
      <c r="T133" s="1">
        <f t="shared" si="4"/>
        <v>0</v>
      </c>
      <c r="U133" s="1">
        <f t="shared" si="5"/>
        <v>0</v>
      </c>
    </row>
    <row r="134" spans="1:21" x14ac:dyDescent="0.25">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5">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5">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5">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5">
      <c r="A138" s="24" t="s">
        <v>207</v>
      </c>
      <c r="B138" s="25" t="s">
        <v>35</v>
      </c>
      <c r="C138" s="81">
        <v>0</v>
      </c>
      <c r="D138" s="81">
        <v>0</v>
      </c>
      <c r="E138" s="77">
        <v>18067</v>
      </c>
      <c r="F138" s="77">
        <v>10135</v>
      </c>
      <c r="G138" s="77">
        <v>0</v>
      </c>
      <c r="H138" s="77">
        <v>0</v>
      </c>
      <c r="I138" s="77">
        <v>0</v>
      </c>
      <c r="J138" s="77">
        <v>0</v>
      </c>
      <c r="K138" s="77">
        <v>0</v>
      </c>
      <c r="L138" s="77">
        <v>0</v>
      </c>
      <c r="M138" s="77">
        <v>0</v>
      </c>
      <c r="N138" s="77">
        <v>0</v>
      </c>
      <c r="O138" s="77">
        <v>0</v>
      </c>
      <c r="P138" s="82">
        <v>0</v>
      </c>
      <c r="Q138" s="83">
        <f t="shared" si="6"/>
        <v>28202</v>
      </c>
      <c r="S138" s="1">
        <f t="shared" si="7"/>
        <v>18067</v>
      </c>
      <c r="T138" s="1">
        <f t="shared" si="7"/>
        <v>10135</v>
      </c>
      <c r="U138" s="1">
        <f t="shared" si="8"/>
        <v>28202</v>
      </c>
    </row>
    <row r="139" spans="1:21" x14ac:dyDescent="0.25">
      <c r="A139" s="24" t="s">
        <v>208</v>
      </c>
      <c r="B139" s="25" t="s">
        <v>35</v>
      </c>
      <c r="C139" s="81">
        <v>0</v>
      </c>
      <c r="D139" s="81">
        <v>0</v>
      </c>
      <c r="E139" s="77">
        <v>4461</v>
      </c>
      <c r="F139" s="77">
        <v>0</v>
      </c>
      <c r="G139" s="77">
        <v>0</v>
      </c>
      <c r="H139" s="77">
        <v>0</v>
      </c>
      <c r="I139" s="77">
        <v>0</v>
      </c>
      <c r="J139" s="77">
        <v>0</v>
      </c>
      <c r="K139" s="77">
        <v>0</v>
      </c>
      <c r="L139" s="77">
        <v>0</v>
      </c>
      <c r="M139" s="77">
        <v>0</v>
      </c>
      <c r="N139" s="77">
        <v>0</v>
      </c>
      <c r="O139" s="77">
        <v>0</v>
      </c>
      <c r="P139" s="82">
        <v>0</v>
      </c>
      <c r="Q139" s="83">
        <f t="shared" si="6"/>
        <v>4461</v>
      </c>
      <c r="S139" s="1">
        <f t="shared" si="7"/>
        <v>4461</v>
      </c>
      <c r="T139" s="1">
        <f t="shared" si="7"/>
        <v>0</v>
      </c>
      <c r="U139" s="1">
        <f t="shared" si="8"/>
        <v>4461</v>
      </c>
    </row>
    <row r="140" spans="1:21" x14ac:dyDescent="0.25">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5">
      <c r="A141" s="24" t="s">
        <v>210</v>
      </c>
      <c r="B141" s="25" t="s">
        <v>35</v>
      </c>
      <c r="C141" s="81">
        <v>0</v>
      </c>
      <c r="D141" s="81">
        <v>0</v>
      </c>
      <c r="E141" s="77">
        <v>0</v>
      </c>
      <c r="F141" s="77">
        <v>0</v>
      </c>
      <c r="G141" s="77">
        <v>0</v>
      </c>
      <c r="H141" s="77">
        <v>0</v>
      </c>
      <c r="I141" s="77">
        <v>0</v>
      </c>
      <c r="J141" s="77">
        <v>0</v>
      </c>
      <c r="K141" s="77">
        <v>0</v>
      </c>
      <c r="L141" s="77">
        <v>0</v>
      </c>
      <c r="M141" s="77">
        <v>169000</v>
      </c>
      <c r="N141" s="77">
        <v>0</v>
      </c>
      <c r="O141" s="77">
        <v>0</v>
      </c>
      <c r="P141" s="82">
        <v>0</v>
      </c>
      <c r="Q141" s="83">
        <f t="shared" si="6"/>
        <v>169000</v>
      </c>
      <c r="S141" s="1">
        <f t="shared" si="7"/>
        <v>169000</v>
      </c>
      <c r="T141" s="1">
        <f t="shared" si="7"/>
        <v>0</v>
      </c>
      <c r="U141" s="1">
        <f t="shared" si="8"/>
        <v>169000</v>
      </c>
    </row>
    <row r="142" spans="1:21" x14ac:dyDescent="0.25">
      <c r="A142" s="24" t="s">
        <v>211</v>
      </c>
      <c r="B142" s="25" t="s">
        <v>35</v>
      </c>
      <c r="C142" s="81">
        <v>0</v>
      </c>
      <c r="D142" s="81">
        <v>0</v>
      </c>
      <c r="E142" s="77">
        <v>0</v>
      </c>
      <c r="F142" s="77">
        <v>0</v>
      </c>
      <c r="G142" s="77">
        <v>0</v>
      </c>
      <c r="H142" s="77">
        <v>0</v>
      </c>
      <c r="I142" s="77">
        <v>0</v>
      </c>
      <c r="J142" s="77">
        <v>0</v>
      </c>
      <c r="K142" s="77">
        <v>0</v>
      </c>
      <c r="L142" s="77">
        <v>0</v>
      </c>
      <c r="M142" s="77">
        <v>0</v>
      </c>
      <c r="N142" s="77">
        <v>0</v>
      </c>
      <c r="O142" s="77">
        <v>0</v>
      </c>
      <c r="P142" s="82">
        <v>0</v>
      </c>
      <c r="Q142" s="83">
        <f t="shared" si="6"/>
        <v>0</v>
      </c>
      <c r="S142" s="1">
        <f t="shared" si="7"/>
        <v>0</v>
      </c>
      <c r="T142" s="1">
        <f t="shared" si="7"/>
        <v>0</v>
      </c>
      <c r="U142" s="1">
        <f t="shared" si="8"/>
        <v>0</v>
      </c>
    </row>
    <row r="143" spans="1:21" x14ac:dyDescent="0.25">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5">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5">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5">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5">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5">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5">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5">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5">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5">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5">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5">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5">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5">
      <c r="A156" s="24" t="s">
        <v>225</v>
      </c>
      <c r="B156" s="25" t="s">
        <v>39</v>
      </c>
      <c r="C156" s="81">
        <v>0</v>
      </c>
      <c r="D156" s="81">
        <v>0</v>
      </c>
      <c r="E156" s="77">
        <v>0</v>
      </c>
      <c r="F156" s="77">
        <v>0</v>
      </c>
      <c r="G156" s="77">
        <v>0</v>
      </c>
      <c r="H156" s="77">
        <v>0</v>
      </c>
      <c r="I156" s="77">
        <v>0</v>
      </c>
      <c r="J156" s="77">
        <v>0</v>
      </c>
      <c r="K156" s="77">
        <v>0</v>
      </c>
      <c r="L156" s="77">
        <v>0</v>
      </c>
      <c r="M156" s="77">
        <v>0</v>
      </c>
      <c r="N156" s="77">
        <v>0</v>
      </c>
      <c r="O156" s="77">
        <v>0</v>
      </c>
      <c r="P156" s="82">
        <v>0</v>
      </c>
      <c r="Q156" s="83">
        <f t="shared" si="6"/>
        <v>0</v>
      </c>
      <c r="S156" s="1">
        <f t="shared" si="7"/>
        <v>0</v>
      </c>
      <c r="T156" s="1">
        <f t="shared" si="7"/>
        <v>0</v>
      </c>
      <c r="U156" s="1">
        <f t="shared" si="8"/>
        <v>0</v>
      </c>
    </row>
    <row r="157" spans="1:21" x14ac:dyDescent="0.25">
      <c r="A157" s="24" t="s">
        <v>226</v>
      </c>
      <c r="B157" s="25" t="s">
        <v>39</v>
      </c>
      <c r="C157" s="81">
        <v>389574</v>
      </c>
      <c r="D157" s="81">
        <v>332497</v>
      </c>
      <c r="E157" s="77">
        <v>2286907</v>
      </c>
      <c r="F157" s="77">
        <v>1130508</v>
      </c>
      <c r="G157" s="77">
        <v>0</v>
      </c>
      <c r="H157" s="77">
        <v>0</v>
      </c>
      <c r="I157" s="77">
        <v>0</v>
      </c>
      <c r="J157" s="77">
        <v>0</v>
      </c>
      <c r="K157" s="77">
        <v>0</v>
      </c>
      <c r="L157" s="77">
        <v>0</v>
      </c>
      <c r="M157" s="77">
        <v>1186699</v>
      </c>
      <c r="N157" s="77">
        <v>0</v>
      </c>
      <c r="O157" s="77">
        <v>0</v>
      </c>
      <c r="P157" s="82">
        <v>0</v>
      </c>
      <c r="Q157" s="83">
        <f t="shared" si="6"/>
        <v>5326185</v>
      </c>
      <c r="S157" s="1">
        <f t="shared" si="7"/>
        <v>3863180</v>
      </c>
      <c r="T157" s="1">
        <f t="shared" si="7"/>
        <v>1463005</v>
      </c>
      <c r="U157" s="1">
        <f t="shared" si="8"/>
        <v>5326185</v>
      </c>
    </row>
    <row r="158" spans="1:21" x14ac:dyDescent="0.25">
      <c r="A158" s="24" t="s">
        <v>227</v>
      </c>
      <c r="B158" s="25" t="s">
        <v>39</v>
      </c>
      <c r="C158" s="81">
        <v>0</v>
      </c>
      <c r="D158" s="81">
        <v>24458</v>
      </c>
      <c r="E158" s="77">
        <v>0</v>
      </c>
      <c r="F158" s="77">
        <v>381036</v>
      </c>
      <c r="G158" s="77">
        <v>0</v>
      </c>
      <c r="H158" s="77">
        <v>0</v>
      </c>
      <c r="I158" s="77">
        <v>0</v>
      </c>
      <c r="J158" s="77">
        <v>0</v>
      </c>
      <c r="K158" s="77">
        <v>0</v>
      </c>
      <c r="L158" s="77">
        <v>0</v>
      </c>
      <c r="M158" s="77">
        <v>0</v>
      </c>
      <c r="N158" s="77">
        <v>0</v>
      </c>
      <c r="O158" s="77">
        <v>41005</v>
      </c>
      <c r="P158" s="82">
        <v>0</v>
      </c>
      <c r="Q158" s="83">
        <f t="shared" si="6"/>
        <v>446499</v>
      </c>
      <c r="S158" s="1">
        <f t="shared" si="7"/>
        <v>41005</v>
      </c>
      <c r="T158" s="1">
        <f t="shared" si="7"/>
        <v>405494</v>
      </c>
      <c r="U158" s="1">
        <f t="shared" si="8"/>
        <v>446499</v>
      </c>
    </row>
    <row r="159" spans="1:21" x14ac:dyDescent="0.25">
      <c r="A159" s="24" t="s">
        <v>228</v>
      </c>
      <c r="B159" s="25" t="s">
        <v>39</v>
      </c>
      <c r="C159" s="81">
        <v>21781</v>
      </c>
      <c r="D159" s="81">
        <v>0</v>
      </c>
      <c r="E159" s="77">
        <v>24390</v>
      </c>
      <c r="F159" s="77">
        <v>0</v>
      </c>
      <c r="G159" s="77">
        <v>0</v>
      </c>
      <c r="H159" s="77">
        <v>0</v>
      </c>
      <c r="I159" s="77">
        <v>0</v>
      </c>
      <c r="J159" s="77">
        <v>0</v>
      </c>
      <c r="K159" s="77">
        <v>0</v>
      </c>
      <c r="L159" s="77">
        <v>0</v>
      </c>
      <c r="M159" s="77">
        <v>0</v>
      </c>
      <c r="N159" s="77">
        <v>0</v>
      </c>
      <c r="O159" s="77">
        <v>0</v>
      </c>
      <c r="P159" s="82">
        <v>0</v>
      </c>
      <c r="Q159" s="83">
        <f t="shared" si="6"/>
        <v>46171</v>
      </c>
      <c r="S159" s="1">
        <f t="shared" si="7"/>
        <v>46171</v>
      </c>
      <c r="T159" s="1">
        <f t="shared" si="7"/>
        <v>0</v>
      </c>
      <c r="U159" s="1">
        <f t="shared" si="8"/>
        <v>46171</v>
      </c>
    </row>
    <row r="160" spans="1:21" x14ac:dyDescent="0.25">
      <c r="A160" s="24" t="s">
        <v>229</v>
      </c>
      <c r="B160" s="25" t="s">
        <v>39</v>
      </c>
      <c r="C160" s="81">
        <v>362517</v>
      </c>
      <c r="D160" s="81">
        <v>0</v>
      </c>
      <c r="E160" s="77">
        <v>676454</v>
      </c>
      <c r="F160" s="77">
        <v>0</v>
      </c>
      <c r="G160" s="77">
        <v>0</v>
      </c>
      <c r="H160" s="77">
        <v>0</v>
      </c>
      <c r="I160" s="77">
        <v>0</v>
      </c>
      <c r="J160" s="77">
        <v>0</v>
      </c>
      <c r="K160" s="77">
        <v>0</v>
      </c>
      <c r="L160" s="77">
        <v>0</v>
      </c>
      <c r="M160" s="77">
        <v>276291</v>
      </c>
      <c r="N160" s="77">
        <v>0</v>
      </c>
      <c r="O160" s="77">
        <v>42413</v>
      </c>
      <c r="P160" s="82">
        <v>0</v>
      </c>
      <c r="Q160" s="83">
        <f t="shared" si="6"/>
        <v>1357675</v>
      </c>
      <c r="S160" s="1">
        <f t="shared" si="7"/>
        <v>1357675</v>
      </c>
      <c r="T160" s="1">
        <f t="shared" si="7"/>
        <v>0</v>
      </c>
      <c r="U160" s="1">
        <f t="shared" si="8"/>
        <v>1357675</v>
      </c>
    </row>
    <row r="161" spans="1:21" x14ac:dyDescent="0.25">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5">
      <c r="A162" s="24" t="s">
        <v>231</v>
      </c>
      <c r="B162" s="25" t="s">
        <v>39</v>
      </c>
      <c r="C162" s="81">
        <v>0</v>
      </c>
      <c r="D162" s="81">
        <v>0</v>
      </c>
      <c r="E162" s="77">
        <v>16896</v>
      </c>
      <c r="F162" s="77">
        <v>21059</v>
      </c>
      <c r="G162" s="77">
        <v>0</v>
      </c>
      <c r="H162" s="77">
        <v>0</v>
      </c>
      <c r="I162" s="77">
        <v>0</v>
      </c>
      <c r="J162" s="77">
        <v>0</v>
      </c>
      <c r="K162" s="77">
        <v>0</v>
      </c>
      <c r="L162" s="77">
        <v>0</v>
      </c>
      <c r="M162" s="77">
        <v>54460</v>
      </c>
      <c r="N162" s="77">
        <v>0</v>
      </c>
      <c r="O162" s="77">
        <v>0</v>
      </c>
      <c r="P162" s="82">
        <v>0</v>
      </c>
      <c r="Q162" s="83">
        <f t="shared" si="6"/>
        <v>92415</v>
      </c>
      <c r="S162" s="1">
        <f t="shared" si="7"/>
        <v>71356</v>
      </c>
      <c r="T162" s="1">
        <f t="shared" si="7"/>
        <v>21059</v>
      </c>
      <c r="U162" s="1">
        <f t="shared" si="8"/>
        <v>92415</v>
      </c>
    </row>
    <row r="163" spans="1:21" x14ac:dyDescent="0.25">
      <c r="A163" s="24" t="s">
        <v>232</v>
      </c>
      <c r="B163" s="25" t="s">
        <v>39</v>
      </c>
      <c r="C163" s="81">
        <v>0</v>
      </c>
      <c r="D163" s="81">
        <v>0</v>
      </c>
      <c r="E163" s="77">
        <v>51275</v>
      </c>
      <c r="F163" s="77">
        <v>0</v>
      </c>
      <c r="G163" s="77">
        <v>0</v>
      </c>
      <c r="H163" s="77">
        <v>0</v>
      </c>
      <c r="I163" s="77">
        <v>0</v>
      </c>
      <c r="J163" s="77">
        <v>0</v>
      </c>
      <c r="K163" s="77">
        <v>0</v>
      </c>
      <c r="L163" s="77">
        <v>0</v>
      </c>
      <c r="M163" s="77">
        <v>0</v>
      </c>
      <c r="N163" s="77">
        <v>0</v>
      </c>
      <c r="O163" s="77">
        <v>0</v>
      </c>
      <c r="P163" s="82">
        <v>0</v>
      </c>
      <c r="Q163" s="83">
        <f t="shared" si="6"/>
        <v>51275</v>
      </c>
      <c r="S163" s="1">
        <f t="shared" si="7"/>
        <v>51275</v>
      </c>
      <c r="T163" s="1">
        <f t="shared" si="7"/>
        <v>0</v>
      </c>
      <c r="U163" s="1">
        <f t="shared" si="8"/>
        <v>51275</v>
      </c>
    </row>
    <row r="164" spans="1:21" x14ac:dyDescent="0.25">
      <c r="A164" s="24" t="s">
        <v>233</v>
      </c>
      <c r="B164" s="25" t="s">
        <v>39</v>
      </c>
      <c r="C164" s="81">
        <v>23929</v>
      </c>
      <c r="D164" s="81">
        <v>0</v>
      </c>
      <c r="E164" s="77">
        <v>0</v>
      </c>
      <c r="F164" s="77">
        <v>0</v>
      </c>
      <c r="G164" s="77">
        <v>10600</v>
      </c>
      <c r="H164" s="77">
        <v>0</v>
      </c>
      <c r="I164" s="77">
        <v>0</v>
      </c>
      <c r="J164" s="77">
        <v>0</v>
      </c>
      <c r="K164" s="77">
        <v>0</v>
      </c>
      <c r="L164" s="77">
        <v>0</v>
      </c>
      <c r="M164" s="77">
        <v>7322</v>
      </c>
      <c r="N164" s="77">
        <v>0</v>
      </c>
      <c r="O164" s="77">
        <v>0</v>
      </c>
      <c r="P164" s="82">
        <v>0</v>
      </c>
      <c r="Q164" s="83">
        <f t="shared" si="6"/>
        <v>41851</v>
      </c>
      <c r="S164" s="1">
        <f t="shared" si="7"/>
        <v>41851</v>
      </c>
      <c r="T164" s="1">
        <f t="shared" si="7"/>
        <v>0</v>
      </c>
      <c r="U164" s="1">
        <f t="shared" si="8"/>
        <v>41851</v>
      </c>
    </row>
    <row r="165" spans="1:21" x14ac:dyDescent="0.25">
      <c r="A165" s="24" t="s">
        <v>234</v>
      </c>
      <c r="B165" s="25" t="s">
        <v>39</v>
      </c>
      <c r="C165" s="81">
        <v>34408</v>
      </c>
      <c r="D165" s="81">
        <v>0</v>
      </c>
      <c r="E165" s="77">
        <v>385870</v>
      </c>
      <c r="F165" s="77">
        <v>0</v>
      </c>
      <c r="G165" s="77">
        <v>0</v>
      </c>
      <c r="H165" s="77">
        <v>0</v>
      </c>
      <c r="I165" s="77">
        <v>0</v>
      </c>
      <c r="J165" s="77">
        <v>0</v>
      </c>
      <c r="K165" s="77">
        <v>0</v>
      </c>
      <c r="L165" s="77">
        <v>0</v>
      </c>
      <c r="M165" s="77">
        <v>0</v>
      </c>
      <c r="N165" s="77">
        <v>0</v>
      </c>
      <c r="O165" s="77">
        <v>0</v>
      </c>
      <c r="P165" s="82">
        <v>0</v>
      </c>
      <c r="Q165" s="83">
        <f t="shared" si="6"/>
        <v>420278</v>
      </c>
      <c r="S165" s="1">
        <f t="shared" si="7"/>
        <v>420278</v>
      </c>
      <c r="T165" s="1">
        <f t="shared" si="7"/>
        <v>0</v>
      </c>
      <c r="U165" s="1">
        <f t="shared" si="8"/>
        <v>420278</v>
      </c>
    </row>
    <row r="166" spans="1:21" x14ac:dyDescent="0.25">
      <c r="A166" s="24" t="s">
        <v>235</v>
      </c>
      <c r="B166" s="25" t="s">
        <v>39</v>
      </c>
      <c r="C166" s="81">
        <v>0</v>
      </c>
      <c r="D166" s="81">
        <v>0</v>
      </c>
      <c r="E166" s="77">
        <v>45055</v>
      </c>
      <c r="F166" s="77">
        <v>0</v>
      </c>
      <c r="G166" s="77">
        <v>0</v>
      </c>
      <c r="H166" s="77">
        <v>0</v>
      </c>
      <c r="I166" s="77">
        <v>0</v>
      </c>
      <c r="J166" s="77">
        <v>0</v>
      </c>
      <c r="K166" s="77">
        <v>0</v>
      </c>
      <c r="L166" s="77">
        <v>0</v>
      </c>
      <c r="M166" s="77">
        <v>0</v>
      </c>
      <c r="N166" s="77">
        <v>0</v>
      </c>
      <c r="O166" s="77">
        <v>0</v>
      </c>
      <c r="P166" s="82">
        <v>0</v>
      </c>
      <c r="Q166" s="83">
        <f t="shared" si="6"/>
        <v>45055</v>
      </c>
      <c r="S166" s="1">
        <f t="shared" si="7"/>
        <v>45055</v>
      </c>
      <c r="T166" s="1">
        <f t="shared" si="7"/>
        <v>0</v>
      </c>
      <c r="U166" s="1">
        <f t="shared" si="8"/>
        <v>45055</v>
      </c>
    </row>
    <row r="167" spans="1:21" x14ac:dyDescent="0.25">
      <c r="A167" s="24" t="s">
        <v>236</v>
      </c>
      <c r="B167" s="25" t="s">
        <v>39</v>
      </c>
      <c r="C167" s="81">
        <v>70024</v>
      </c>
      <c r="D167" s="81">
        <v>7552</v>
      </c>
      <c r="E167" s="77">
        <v>1174603</v>
      </c>
      <c r="F167" s="77">
        <v>0</v>
      </c>
      <c r="G167" s="77">
        <v>0</v>
      </c>
      <c r="H167" s="77">
        <v>0</v>
      </c>
      <c r="I167" s="77">
        <v>0</v>
      </c>
      <c r="J167" s="77">
        <v>0</v>
      </c>
      <c r="K167" s="77">
        <v>0</v>
      </c>
      <c r="L167" s="77">
        <v>0</v>
      </c>
      <c r="M167" s="77">
        <v>317420</v>
      </c>
      <c r="N167" s="77">
        <v>0</v>
      </c>
      <c r="O167" s="77">
        <v>0</v>
      </c>
      <c r="P167" s="82">
        <v>0</v>
      </c>
      <c r="Q167" s="83">
        <f t="shared" si="6"/>
        <v>1569599</v>
      </c>
      <c r="S167" s="1">
        <f t="shared" si="7"/>
        <v>1562047</v>
      </c>
      <c r="T167" s="1">
        <f t="shared" si="7"/>
        <v>7552</v>
      </c>
      <c r="U167" s="1">
        <f t="shared" si="8"/>
        <v>1569599</v>
      </c>
    </row>
    <row r="168" spans="1:21" x14ac:dyDescent="0.25">
      <c r="A168" s="24" t="s">
        <v>237</v>
      </c>
      <c r="B168" s="25" t="s">
        <v>39</v>
      </c>
      <c r="C168" s="81">
        <v>7417</v>
      </c>
      <c r="D168" s="81">
        <v>0</v>
      </c>
      <c r="E168" s="77">
        <v>62437</v>
      </c>
      <c r="F168" s="77">
        <v>0</v>
      </c>
      <c r="G168" s="77">
        <v>0</v>
      </c>
      <c r="H168" s="77">
        <v>0</v>
      </c>
      <c r="I168" s="77">
        <v>0</v>
      </c>
      <c r="J168" s="77">
        <v>0</v>
      </c>
      <c r="K168" s="77">
        <v>0</v>
      </c>
      <c r="L168" s="77">
        <v>0</v>
      </c>
      <c r="M168" s="77">
        <v>6038</v>
      </c>
      <c r="N168" s="77">
        <v>0</v>
      </c>
      <c r="O168" s="77">
        <v>0</v>
      </c>
      <c r="P168" s="82">
        <v>0</v>
      </c>
      <c r="Q168" s="83">
        <f t="shared" si="6"/>
        <v>75892</v>
      </c>
      <c r="S168" s="1">
        <f t="shared" si="7"/>
        <v>75892</v>
      </c>
      <c r="T168" s="1">
        <f t="shared" si="7"/>
        <v>0</v>
      </c>
      <c r="U168" s="1">
        <f t="shared" si="8"/>
        <v>75892</v>
      </c>
    </row>
    <row r="169" spans="1:21" x14ac:dyDescent="0.25">
      <c r="A169" s="24" t="s">
        <v>238</v>
      </c>
      <c r="B169" s="25" t="s">
        <v>39</v>
      </c>
      <c r="C169" s="81">
        <v>0</v>
      </c>
      <c r="D169" s="81">
        <v>0</v>
      </c>
      <c r="E169" s="77">
        <v>0</v>
      </c>
      <c r="F169" s="77">
        <v>29084</v>
      </c>
      <c r="G169" s="77">
        <v>0</v>
      </c>
      <c r="H169" s="77">
        <v>0</v>
      </c>
      <c r="I169" s="77">
        <v>0</v>
      </c>
      <c r="J169" s="77">
        <v>0</v>
      </c>
      <c r="K169" s="77">
        <v>0</v>
      </c>
      <c r="L169" s="77">
        <v>0</v>
      </c>
      <c r="M169" s="77">
        <v>0</v>
      </c>
      <c r="N169" s="77">
        <v>0</v>
      </c>
      <c r="O169" s="77">
        <v>0</v>
      </c>
      <c r="P169" s="82">
        <v>0</v>
      </c>
      <c r="Q169" s="83">
        <f t="shared" si="6"/>
        <v>29084</v>
      </c>
      <c r="S169" s="1">
        <f t="shared" si="7"/>
        <v>0</v>
      </c>
      <c r="T169" s="1">
        <f t="shared" si="7"/>
        <v>29084</v>
      </c>
      <c r="U169" s="1">
        <f t="shared" si="8"/>
        <v>29084</v>
      </c>
    </row>
    <row r="170" spans="1:21" x14ac:dyDescent="0.25">
      <c r="A170" s="24" t="s">
        <v>239</v>
      </c>
      <c r="B170" s="25" t="s">
        <v>1</v>
      </c>
      <c r="C170" s="81">
        <v>0</v>
      </c>
      <c r="D170" s="81">
        <v>0</v>
      </c>
      <c r="E170" s="77">
        <v>0</v>
      </c>
      <c r="F170" s="77">
        <v>0</v>
      </c>
      <c r="G170" s="77">
        <v>3148575</v>
      </c>
      <c r="H170" s="77">
        <v>727633</v>
      </c>
      <c r="I170" s="77">
        <v>0</v>
      </c>
      <c r="J170" s="77">
        <v>0</v>
      </c>
      <c r="K170" s="77">
        <v>0</v>
      </c>
      <c r="L170" s="77">
        <v>0</v>
      </c>
      <c r="M170" s="77">
        <v>380564</v>
      </c>
      <c r="N170" s="77">
        <v>0</v>
      </c>
      <c r="O170" s="77">
        <v>0</v>
      </c>
      <c r="P170" s="82">
        <v>0</v>
      </c>
      <c r="Q170" s="83">
        <f t="shared" si="6"/>
        <v>4256772</v>
      </c>
      <c r="S170" s="1">
        <f t="shared" si="7"/>
        <v>3529139</v>
      </c>
      <c r="T170" s="1">
        <f t="shared" si="7"/>
        <v>727633</v>
      </c>
      <c r="U170" s="1">
        <f t="shared" si="8"/>
        <v>4256772</v>
      </c>
    </row>
    <row r="171" spans="1:21" x14ac:dyDescent="0.25">
      <c r="A171" s="24" t="s">
        <v>240</v>
      </c>
      <c r="B171" s="25" t="s">
        <v>1</v>
      </c>
      <c r="C171" s="81">
        <v>529724</v>
      </c>
      <c r="D171" s="81">
        <v>33060</v>
      </c>
      <c r="E171" s="77">
        <v>2839284</v>
      </c>
      <c r="F171" s="77">
        <v>0</v>
      </c>
      <c r="G171" s="77">
        <v>1097862</v>
      </c>
      <c r="H171" s="77">
        <v>518501</v>
      </c>
      <c r="I171" s="77">
        <v>0</v>
      </c>
      <c r="J171" s="77">
        <v>0</v>
      </c>
      <c r="K171" s="77">
        <v>0</v>
      </c>
      <c r="L171" s="77">
        <v>0</v>
      </c>
      <c r="M171" s="77">
        <v>489485</v>
      </c>
      <c r="N171" s="77">
        <v>0</v>
      </c>
      <c r="O171" s="77">
        <v>0</v>
      </c>
      <c r="P171" s="82">
        <v>0</v>
      </c>
      <c r="Q171" s="83">
        <f t="shared" si="6"/>
        <v>5507916</v>
      </c>
      <c r="S171" s="1">
        <f t="shared" si="7"/>
        <v>4956355</v>
      </c>
      <c r="T171" s="1">
        <f t="shared" si="7"/>
        <v>551561</v>
      </c>
      <c r="U171" s="1">
        <f t="shared" si="8"/>
        <v>5507916</v>
      </c>
    </row>
    <row r="172" spans="1:21" x14ac:dyDescent="0.25">
      <c r="A172" s="24" t="s">
        <v>241</v>
      </c>
      <c r="B172" s="25" t="s">
        <v>1</v>
      </c>
      <c r="C172" s="81">
        <v>138537</v>
      </c>
      <c r="D172" s="81">
        <v>22052</v>
      </c>
      <c r="E172" s="77">
        <v>0</v>
      </c>
      <c r="F172" s="77">
        <v>0</v>
      </c>
      <c r="G172" s="77">
        <v>358829</v>
      </c>
      <c r="H172" s="77">
        <v>359740</v>
      </c>
      <c r="I172" s="77">
        <v>0</v>
      </c>
      <c r="J172" s="77">
        <v>0</v>
      </c>
      <c r="K172" s="77">
        <v>0</v>
      </c>
      <c r="L172" s="77">
        <v>0</v>
      </c>
      <c r="M172" s="77">
        <v>15600</v>
      </c>
      <c r="N172" s="77">
        <v>0</v>
      </c>
      <c r="O172" s="77">
        <v>0</v>
      </c>
      <c r="P172" s="82">
        <v>0</v>
      </c>
      <c r="Q172" s="83">
        <f t="shared" si="6"/>
        <v>894758</v>
      </c>
      <c r="S172" s="1">
        <f t="shared" si="7"/>
        <v>512966</v>
      </c>
      <c r="T172" s="1">
        <f t="shared" si="7"/>
        <v>381792</v>
      </c>
      <c r="U172" s="1">
        <f t="shared" si="8"/>
        <v>894758</v>
      </c>
    </row>
    <row r="173" spans="1:21" x14ac:dyDescent="0.25">
      <c r="A173" s="24" t="s">
        <v>242</v>
      </c>
      <c r="B173" s="25" t="s">
        <v>1</v>
      </c>
      <c r="C173" s="81">
        <v>0</v>
      </c>
      <c r="D173" s="81">
        <v>7274</v>
      </c>
      <c r="E173" s="77">
        <v>0</v>
      </c>
      <c r="F173" s="77">
        <v>0</v>
      </c>
      <c r="G173" s="77">
        <v>0</v>
      </c>
      <c r="H173" s="77">
        <v>52483</v>
      </c>
      <c r="I173" s="77">
        <v>0</v>
      </c>
      <c r="J173" s="77">
        <v>0</v>
      </c>
      <c r="K173" s="77">
        <v>0</v>
      </c>
      <c r="L173" s="77">
        <v>0</v>
      </c>
      <c r="M173" s="77">
        <v>0</v>
      </c>
      <c r="N173" s="77">
        <v>25815</v>
      </c>
      <c r="O173" s="77">
        <v>0</v>
      </c>
      <c r="P173" s="82">
        <v>31681</v>
      </c>
      <c r="Q173" s="83">
        <f t="shared" si="6"/>
        <v>117253</v>
      </c>
      <c r="S173" s="1">
        <f t="shared" si="7"/>
        <v>0</v>
      </c>
      <c r="T173" s="1">
        <f t="shared" si="7"/>
        <v>117253</v>
      </c>
      <c r="U173" s="1">
        <f t="shared" si="8"/>
        <v>117253</v>
      </c>
    </row>
    <row r="174" spans="1:21" x14ac:dyDescent="0.25">
      <c r="A174" s="24" t="s">
        <v>243</v>
      </c>
      <c r="B174" s="25" t="s">
        <v>1</v>
      </c>
      <c r="C174" s="81">
        <v>0</v>
      </c>
      <c r="D174" s="81">
        <v>0</v>
      </c>
      <c r="E174" s="77">
        <v>0</v>
      </c>
      <c r="F174" s="77">
        <v>0</v>
      </c>
      <c r="G174" s="77">
        <v>87113</v>
      </c>
      <c r="H174" s="77">
        <v>0</v>
      </c>
      <c r="I174" s="77">
        <v>0</v>
      </c>
      <c r="J174" s="77">
        <v>0</v>
      </c>
      <c r="K174" s="77">
        <v>0</v>
      </c>
      <c r="L174" s="77">
        <v>0</v>
      </c>
      <c r="M174" s="77">
        <v>10148</v>
      </c>
      <c r="N174" s="77">
        <v>0</v>
      </c>
      <c r="O174" s="77">
        <v>0</v>
      </c>
      <c r="P174" s="82">
        <v>0</v>
      </c>
      <c r="Q174" s="83">
        <f t="shared" si="6"/>
        <v>97261</v>
      </c>
      <c r="S174" s="1">
        <f t="shared" si="7"/>
        <v>97261</v>
      </c>
      <c r="T174" s="1">
        <f t="shared" si="7"/>
        <v>0</v>
      </c>
      <c r="U174" s="1">
        <f t="shared" si="8"/>
        <v>97261</v>
      </c>
    </row>
    <row r="175" spans="1:21" x14ac:dyDescent="0.25">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83">
        <f t="shared" si="6"/>
        <v>0</v>
      </c>
      <c r="S175" s="1">
        <f t="shared" si="7"/>
        <v>0</v>
      </c>
      <c r="T175" s="1">
        <f t="shared" si="7"/>
        <v>0</v>
      </c>
      <c r="U175" s="1">
        <f t="shared" si="8"/>
        <v>0</v>
      </c>
    </row>
    <row r="176" spans="1:21" x14ac:dyDescent="0.25">
      <c r="A176" s="24" t="s">
        <v>245</v>
      </c>
      <c r="B176" s="25" t="s">
        <v>41</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6"/>
        <v>0</v>
      </c>
      <c r="S176" s="1">
        <f t="shared" si="7"/>
        <v>0</v>
      </c>
      <c r="T176" s="1">
        <f t="shared" si="7"/>
        <v>0</v>
      </c>
      <c r="U176" s="1">
        <f t="shared" si="8"/>
        <v>0</v>
      </c>
    </row>
    <row r="177" spans="1:21" x14ac:dyDescent="0.25">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5">
      <c r="A178" s="24" t="s">
        <v>247</v>
      </c>
      <c r="B178" s="25" t="s">
        <v>41</v>
      </c>
      <c r="C178" s="81">
        <v>4597</v>
      </c>
      <c r="D178" s="81">
        <v>4287</v>
      </c>
      <c r="E178" s="77">
        <v>0</v>
      </c>
      <c r="F178" s="77">
        <v>5292</v>
      </c>
      <c r="G178" s="77">
        <v>0</v>
      </c>
      <c r="H178" s="77">
        <v>6020</v>
      </c>
      <c r="I178" s="77">
        <v>0</v>
      </c>
      <c r="J178" s="77">
        <v>0</v>
      </c>
      <c r="K178" s="77">
        <v>0</v>
      </c>
      <c r="L178" s="77">
        <v>0</v>
      </c>
      <c r="M178" s="77">
        <v>0</v>
      </c>
      <c r="N178" s="77">
        <v>0</v>
      </c>
      <c r="O178" s="77">
        <v>0</v>
      </c>
      <c r="P178" s="82">
        <v>0</v>
      </c>
      <c r="Q178" s="83">
        <f t="shared" si="6"/>
        <v>20196</v>
      </c>
      <c r="S178" s="1">
        <f t="shared" si="7"/>
        <v>4597</v>
      </c>
      <c r="T178" s="1">
        <f t="shared" si="7"/>
        <v>15599</v>
      </c>
      <c r="U178" s="1">
        <f t="shared" si="8"/>
        <v>20196</v>
      </c>
    </row>
    <row r="179" spans="1:21" x14ac:dyDescent="0.25">
      <c r="A179" s="24" t="s">
        <v>248</v>
      </c>
      <c r="B179" s="25" t="s">
        <v>41</v>
      </c>
      <c r="C179" s="81">
        <v>0</v>
      </c>
      <c r="D179" s="81">
        <v>0</v>
      </c>
      <c r="E179" s="77">
        <v>0</v>
      </c>
      <c r="F179" s="77">
        <v>0</v>
      </c>
      <c r="G179" s="77">
        <v>0</v>
      </c>
      <c r="H179" s="77">
        <v>0</v>
      </c>
      <c r="I179" s="77">
        <v>0</v>
      </c>
      <c r="J179" s="77">
        <v>0</v>
      </c>
      <c r="K179" s="77">
        <v>0</v>
      </c>
      <c r="L179" s="77">
        <v>0</v>
      </c>
      <c r="M179" s="77">
        <v>0</v>
      </c>
      <c r="N179" s="77">
        <v>0</v>
      </c>
      <c r="O179" s="77">
        <v>0</v>
      </c>
      <c r="P179" s="82">
        <v>0</v>
      </c>
      <c r="Q179" s="83">
        <f t="shared" si="6"/>
        <v>0</v>
      </c>
      <c r="S179" s="1">
        <f t="shared" si="7"/>
        <v>0</v>
      </c>
      <c r="T179" s="1">
        <f t="shared" si="7"/>
        <v>0</v>
      </c>
      <c r="U179" s="1">
        <f t="shared" si="8"/>
        <v>0</v>
      </c>
    </row>
    <row r="180" spans="1:21" x14ac:dyDescent="0.25">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5">
      <c r="A181" s="24" t="s">
        <v>250</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83">
        <f t="shared" si="6"/>
        <v>0</v>
      </c>
      <c r="S181" s="1">
        <f t="shared" si="7"/>
        <v>0</v>
      </c>
      <c r="T181" s="1">
        <f t="shared" si="7"/>
        <v>0</v>
      </c>
      <c r="U181" s="1">
        <f t="shared" si="8"/>
        <v>0</v>
      </c>
    </row>
    <row r="182" spans="1:21" x14ac:dyDescent="0.25">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5">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5">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5">
      <c r="A185" s="24" t="s">
        <v>1</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83">
        <f t="shared" si="6"/>
        <v>0</v>
      </c>
      <c r="S185" s="1">
        <f t="shared" si="7"/>
        <v>0</v>
      </c>
      <c r="T185" s="1">
        <f t="shared" si="7"/>
        <v>0</v>
      </c>
      <c r="U185" s="1">
        <f t="shared" si="8"/>
        <v>0</v>
      </c>
    </row>
    <row r="186" spans="1:21" x14ac:dyDescent="0.25">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5">
      <c r="A187" s="24" t="s">
        <v>254</v>
      </c>
      <c r="B187" s="25" t="s">
        <v>43</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6"/>
        <v>0</v>
      </c>
      <c r="S187" s="1">
        <f t="shared" si="7"/>
        <v>0</v>
      </c>
      <c r="T187" s="1">
        <f t="shared" si="7"/>
        <v>0</v>
      </c>
      <c r="U187" s="1">
        <f t="shared" si="8"/>
        <v>0</v>
      </c>
    </row>
    <row r="188" spans="1:21" x14ac:dyDescent="0.25">
      <c r="A188" s="24" t="s">
        <v>255</v>
      </c>
      <c r="B188" s="25" t="s">
        <v>43</v>
      </c>
      <c r="C188" s="81">
        <v>1334</v>
      </c>
      <c r="D188" s="81">
        <v>0</v>
      </c>
      <c r="E188" s="77">
        <v>968293</v>
      </c>
      <c r="F188" s="77">
        <v>69737</v>
      </c>
      <c r="G188" s="77">
        <v>2074</v>
      </c>
      <c r="H188" s="77">
        <v>0</v>
      </c>
      <c r="I188" s="77">
        <v>0</v>
      </c>
      <c r="J188" s="77">
        <v>0</v>
      </c>
      <c r="K188" s="77">
        <v>0</v>
      </c>
      <c r="L188" s="77">
        <v>0</v>
      </c>
      <c r="M188" s="77">
        <v>946</v>
      </c>
      <c r="N188" s="77">
        <v>0</v>
      </c>
      <c r="O188" s="77">
        <v>0</v>
      </c>
      <c r="P188" s="82">
        <v>0</v>
      </c>
      <c r="Q188" s="83">
        <f t="shared" si="6"/>
        <v>1042384</v>
      </c>
      <c r="S188" s="1">
        <f t="shared" si="7"/>
        <v>972647</v>
      </c>
      <c r="T188" s="1">
        <f t="shared" si="7"/>
        <v>69737</v>
      </c>
      <c r="U188" s="1">
        <f t="shared" si="8"/>
        <v>1042384</v>
      </c>
    </row>
    <row r="189" spans="1:21" x14ac:dyDescent="0.25">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83">
        <f t="shared" si="6"/>
        <v>0</v>
      </c>
      <c r="S189" s="1">
        <f t="shared" si="7"/>
        <v>0</v>
      </c>
      <c r="T189" s="1">
        <f t="shared" si="7"/>
        <v>0</v>
      </c>
      <c r="U189" s="1">
        <f t="shared" si="8"/>
        <v>0</v>
      </c>
    </row>
    <row r="190" spans="1:21" x14ac:dyDescent="0.25">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5">
      <c r="A191" s="24" t="s">
        <v>258</v>
      </c>
      <c r="B191" s="25" t="s">
        <v>43</v>
      </c>
      <c r="C191" s="81">
        <v>1700</v>
      </c>
      <c r="D191" s="81">
        <v>1042</v>
      </c>
      <c r="E191" s="77">
        <v>25910</v>
      </c>
      <c r="F191" s="77">
        <v>13281</v>
      </c>
      <c r="G191" s="77">
        <v>5088</v>
      </c>
      <c r="H191" s="77">
        <v>2423</v>
      </c>
      <c r="I191" s="77">
        <v>0</v>
      </c>
      <c r="J191" s="77">
        <v>0</v>
      </c>
      <c r="K191" s="77">
        <v>0</v>
      </c>
      <c r="L191" s="77">
        <v>0</v>
      </c>
      <c r="M191" s="77">
        <v>7936</v>
      </c>
      <c r="N191" s="77">
        <v>0</v>
      </c>
      <c r="O191" s="77">
        <v>1924</v>
      </c>
      <c r="P191" s="82">
        <v>1179</v>
      </c>
      <c r="Q191" s="83">
        <f t="shared" si="6"/>
        <v>60483</v>
      </c>
      <c r="S191" s="1">
        <f t="shared" si="7"/>
        <v>42558</v>
      </c>
      <c r="T191" s="1">
        <f t="shared" si="7"/>
        <v>17925</v>
      </c>
      <c r="U191" s="1">
        <f t="shared" si="8"/>
        <v>60483</v>
      </c>
    </row>
    <row r="192" spans="1:21" x14ac:dyDescent="0.25">
      <c r="A192" s="24" t="s">
        <v>259</v>
      </c>
      <c r="B192" s="25" t="s">
        <v>260</v>
      </c>
      <c r="C192" s="81">
        <v>0</v>
      </c>
      <c r="D192" s="81">
        <v>0</v>
      </c>
      <c r="E192" s="77">
        <v>0</v>
      </c>
      <c r="F192" s="77">
        <v>0</v>
      </c>
      <c r="G192" s="77">
        <v>0</v>
      </c>
      <c r="H192" s="77">
        <v>0</v>
      </c>
      <c r="I192" s="77">
        <v>0</v>
      </c>
      <c r="J192" s="77">
        <v>0</v>
      </c>
      <c r="K192" s="77">
        <v>0</v>
      </c>
      <c r="L192" s="77">
        <v>0</v>
      </c>
      <c r="M192" s="77">
        <v>0</v>
      </c>
      <c r="N192" s="77">
        <v>0</v>
      </c>
      <c r="O192" s="77">
        <v>0</v>
      </c>
      <c r="P192" s="82">
        <v>0</v>
      </c>
      <c r="Q192" s="83">
        <f t="shared" si="6"/>
        <v>0</v>
      </c>
      <c r="S192" s="1">
        <f t="shared" si="7"/>
        <v>0</v>
      </c>
      <c r="T192" s="1">
        <f t="shared" si="7"/>
        <v>0</v>
      </c>
      <c r="U192" s="1">
        <f t="shared" si="8"/>
        <v>0</v>
      </c>
    </row>
    <row r="193" spans="1:21" x14ac:dyDescent="0.25">
      <c r="A193" s="24" t="s">
        <v>261</v>
      </c>
      <c r="B193" s="25" t="s">
        <v>44</v>
      </c>
      <c r="C193" s="81">
        <v>0</v>
      </c>
      <c r="D193" s="81">
        <v>0</v>
      </c>
      <c r="E193" s="77">
        <v>177070</v>
      </c>
      <c r="F193" s="77">
        <v>0</v>
      </c>
      <c r="G193" s="77">
        <v>0</v>
      </c>
      <c r="H193" s="77">
        <v>0</v>
      </c>
      <c r="I193" s="77">
        <v>0</v>
      </c>
      <c r="J193" s="77">
        <v>0</v>
      </c>
      <c r="K193" s="77">
        <v>0</v>
      </c>
      <c r="L193" s="77">
        <v>0</v>
      </c>
      <c r="M193" s="77">
        <v>49752</v>
      </c>
      <c r="N193" s="77">
        <v>0</v>
      </c>
      <c r="O193" s="77">
        <v>0</v>
      </c>
      <c r="P193" s="82">
        <v>0</v>
      </c>
      <c r="Q193" s="83">
        <f t="shared" si="6"/>
        <v>226822</v>
      </c>
      <c r="S193" s="1">
        <f t="shared" si="7"/>
        <v>226822</v>
      </c>
      <c r="T193" s="1">
        <f t="shared" si="7"/>
        <v>0</v>
      </c>
      <c r="U193" s="1">
        <f t="shared" si="8"/>
        <v>226822</v>
      </c>
    </row>
    <row r="194" spans="1:21" x14ac:dyDescent="0.25">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83">
        <f t="shared" si="6"/>
        <v>0</v>
      </c>
      <c r="S194" s="1">
        <f t="shared" si="7"/>
        <v>0</v>
      </c>
      <c r="T194" s="1">
        <f t="shared" si="7"/>
        <v>0</v>
      </c>
      <c r="U194" s="1">
        <f t="shared" si="8"/>
        <v>0</v>
      </c>
    </row>
    <row r="195" spans="1:21" x14ac:dyDescent="0.25">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5">
      <c r="A196" s="24" t="s">
        <v>264</v>
      </c>
      <c r="B196" s="25" t="s">
        <v>44</v>
      </c>
      <c r="C196" s="81">
        <v>0</v>
      </c>
      <c r="D196" s="81">
        <v>52934</v>
      </c>
      <c r="E196" s="77">
        <v>486623</v>
      </c>
      <c r="F196" s="77">
        <v>0</v>
      </c>
      <c r="G196" s="77">
        <v>0</v>
      </c>
      <c r="H196" s="77">
        <v>0</v>
      </c>
      <c r="I196" s="77">
        <v>0</v>
      </c>
      <c r="J196" s="77">
        <v>0</v>
      </c>
      <c r="K196" s="77">
        <v>0</v>
      </c>
      <c r="L196" s="77">
        <v>0</v>
      </c>
      <c r="M196" s="77">
        <v>0</v>
      </c>
      <c r="N196" s="77">
        <v>0</v>
      </c>
      <c r="O196" s="77">
        <v>0</v>
      </c>
      <c r="P196" s="82">
        <v>0</v>
      </c>
      <c r="Q196" s="83">
        <f t="shared" si="6"/>
        <v>539557</v>
      </c>
      <c r="S196" s="1">
        <f t="shared" si="7"/>
        <v>486623</v>
      </c>
      <c r="T196" s="1">
        <f t="shared" si="7"/>
        <v>52934</v>
      </c>
      <c r="U196" s="1">
        <f t="shared" si="8"/>
        <v>539557</v>
      </c>
    </row>
    <row r="197" spans="1:21" x14ac:dyDescent="0.25">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83">
        <f t="shared" ref="Q197:Q260" si="9">SUM(C197:P197)</f>
        <v>0</v>
      </c>
      <c r="S197" s="1">
        <f t="shared" si="7"/>
        <v>0</v>
      </c>
      <c r="T197" s="1">
        <f t="shared" si="7"/>
        <v>0</v>
      </c>
      <c r="U197" s="1">
        <f t="shared" si="8"/>
        <v>0</v>
      </c>
    </row>
    <row r="198" spans="1:21" x14ac:dyDescent="0.25">
      <c r="A198" s="24" t="s">
        <v>266</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5">
      <c r="A199" s="60" t="s">
        <v>536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5">
      <c r="A200" s="24" t="s">
        <v>267</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5">
      <c r="A201" s="24" t="s">
        <v>268</v>
      </c>
      <c r="B201" s="25" t="s">
        <v>45</v>
      </c>
      <c r="C201" s="81">
        <v>33919</v>
      </c>
      <c r="D201" s="81">
        <v>0</v>
      </c>
      <c r="E201" s="77">
        <v>90524</v>
      </c>
      <c r="F201" s="77">
        <v>0</v>
      </c>
      <c r="G201" s="77">
        <v>132227</v>
      </c>
      <c r="H201" s="77">
        <v>0</v>
      </c>
      <c r="I201" s="77">
        <v>0</v>
      </c>
      <c r="J201" s="77">
        <v>0</v>
      </c>
      <c r="K201" s="77">
        <v>0</v>
      </c>
      <c r="L201" s="77">
        <v>0</v>
      </c>
      <c r="M201" s="77">
        <v>52900</v>
      </c>
      <c r="N201" s="77">
        <v>0</v>
      </c>
      <c r="O201" s="77">
        <v>23753</v>
      </c>
      <c r="P201" s="82">
        <v>0</v>
      </c>
      <c r="Q201" s="83">
        <f t="shared" si="9"/>
        <v>333323</v>
      </c>
      <c r="S201" s="1">
        <f t="shared" si="10"/>
        <v>333323</v>
      </c>
      <c r="T201" s="1">
        <f t="shared" si="10"/>
        <v>0</v>
      </c>
      <c r="U201" s="1">
        <f t="shared" si="11"/>
        <v>333323</v>
      </c>
    </row>
    <row r="202" spans="1:21" x14ac:dyDescent="0.25">
      <c r="A202" s="24" t="s">
        <v>269</v>
      </c>
      <c r="B202" s="25" t="s">
        <v>46</v>
      </c>
      <c r="C202" s="81">
        <v>0</v>
      </c>
      <c r="D202" s="81">
        <v>19891</v>
      </c>
      <c r="E202" s="77">
        <v>0</v>
      </c>
      <c r="F202" s="77">
        <v>0</v>
      </c>
      <c r="G202" s="77">
        <v>0</v>
      </c>
      <c r="H202" s="77">
        <v>0</v>
      </c>
      <c r="I202" s="77">
        <v>0</v>
      </c>
      <c r="J202" s="77">
        <v>0</v>
      </c>
      <c r="K202" s="77">
        <v>0</v>
      </c>
      <c r="L202" s="77">
        <v>0</v>
      </c>
      <c r="M202" s="77">
        <v>0</v>
      </c>
      <c r="N202" s="77">
        <v>307346</v>
      </c>
      <c r="O202" s="77">
        <v>0</v>
      </c>
      <c r="P202" s="82">
        <v>0</v>
      </c>
      <c r="Q202" s="83">
        <f t="shared" si="9"/>
        <v>327237</v>
      </c>
      <c r="S202" s="1">
        <f t="shared" si="10"/>
        <v>0</v>
      </c>
      <c r="T202" s="1">
        <f t="shared" si="10"/>
        <v>327237</v>
      </c>
      <c r="U202" s="1">
        <f t="shared" si="11"/>
        <v>327237</v>
      </c>
    </row>
    <row r="203" spans="1:21" x14ac:dyDescent="0.25">
      <c r="A203" s="24" t="s">
        <v>470</v>
      </c>
      <c r="B203" s="25" t="s">
        <v>46</v>
      </c>
      <c r="C203" s="81">
        <v>0</v>
      </c>
      <c r="D203" s="81">
        <v>0</v>
      </c>
      <c r="E203" s="77">
        <v>0</v>
      </c>
      <c r="F203" s="77">
        <v>0</v>
      </c>
      <c r="G203" s="77">
        <v>0</v>
      </c>
      <c r="H203" s="77">
        <v>0</v>
      </c>
      <c r="I203" s="77">
        <v>0</v>
      </c>
      <c r="J203" s="77">
        <v>0</v>
      </c>
      <c r="K203" s="77">
        <v>0</v>
      </c>
      <c r="L203" s="77">
        <v>0</v>
      </c>
      <c r="M203" s="77">
        <v>0</v>
      </c>
      <c r="N203" s="77">
        <v>0</v>
      </c>
      <c r="O203" s="77">
        <v>0</v>
      </c>
      <c r="P203" s="82">
        <v>0</v>
      </c>
      <c r="Q203" s="83">
        <f t="shared" si="9"/>
        <v>0</v>
      </c>
      <c r="S203" s="1">
        <f t="shared" si="10"/>
        <v>0</v>
      </c>
      <c r="T203" s="1">
        <f t="shared" si="10"/>
        <v>0</v>
      </c>
      <c r="U203" s="1">
        <f t="shared" si="11"/>
        <v>0</v>
      </c>
    </row>
    <row r="204" spans="1:21" x14ac:dyDescent="0.25">
      <c r="A204" s="24" t="s">
        <v>270</v>
      </c>
      <c r="B204" s="25" t="s">
        <v>46</v>
      </c>
      <c r="C204" s="81">
        <v>0</v>
      </c>
      <c r="D204" s="81">
        <v>0</v>
      </c>
      <c r="E204" s="77">
        <v>0</v>
      </c>
      <c r="F204" s="77">
        <v>0</v>
      </c>
      <c r="G204" s="77">
        <v>0</v>
      </c>
      <c r="H204" s="77">
        <v>0</v>
      </c>
      <c r="I204" s="77">
        <v>0</v>
      </c>
      <c r="J204" s="77">
        <v>0</v>
      </c>
      <c r="K204" s="77">
        <v>0</v>
      </c>
      <c r="L204" s="77">
        <v>0</v>
      </c>
      <c r="M204" s="77">
        <v>127112</v>
      </c>
      <c r="N204" s="77">
        <v>0</v>
      </c>
      <c r="O204" s="77">
        <v>0</v>
      </c>
      <c r="P204" s="82">
        <v>0</v>
      </c>
      <c r="Q204" s="83">
        <f t="shared" si="9"/>
        <v>127112</v>
      </c>
      <c r="S204" s="1">
        <f t="shared" si="10"/>
        <v>127112</v>
      </c>
      <c r="T204" s="1">
        <f t="shared" si="10"/>
        <v>0</v>
      </c>
      <c r="U204" s="1">
        <f t="shared" si="11"/>
        <v>127112</v>
      </c>
    </row>
    <row r="205" spans="1:21" x14ac:dyDescent="0.25">
      <c r="A205" s="24" t="s">
        <v>271</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83">
        <f t="shared" si="9"/>
        <v>0</v>
      </c>
      <c r="S205" s="1">
        <f t="shared" si="10"/>
        <v>0</v>
      </c>
      <c r="T205" s="1">
        <f t="shared" si="10"/>
        <v>0</v>
      </c>
      <c r="U205" s="1">
        <f t="shared" si="11"/>
        <v>0</v>
      </c>
    </row>
    <row r="206" spans="1:21" x14ac:dyDescent="0.25">
      <c r="A206" s="24" t="s">
        <v>272</v>
      </c>
      <c r="B206" s="25" t="s">
        <v>46</v>
      </c>
      <c r="C206" s="81">
        <v>0</v>
      </c>
      <c r="D206" s="81">
        <v>0</v>
      </c>
      <c r="E206" s="77">
        <v>0</v>
      </c>
      <c r="F206" s="77">
        <v>0</v>
      </c>
      <c r="G206" s="77">
        <v>0</v>
      </c>
      <c r="H206" s="77">
        <v>0</v>
      </c>
      <c r="I206" s="77">
        <v>0</v>
      </c>
      <c r="J206" s="77">
        <v>0</v>
      </c>
      <c r="K206" s="77">
        <v>0</v>
      </c>
      <c r="L206" s="77">
        <v>0</v>
      </c>
      <c r="M206" s="77">
        <v>0</v>
      </c>
      <c r="N206" s="77">
        <v>0</v>
      </c>
      <c r="O206" s="77">
        <v>970487</v>
      </c>
      <c r="P206" s="82">
        <v>0</v>
      </c>
      <c r="Q206" s="83">
        <f t="shared" si="9"/>
        <v>970487</v>
      </c>
      <c r="S206" s="1">
        <f t="shared" si="10"/>
        <v>970487</v>
      </c>
      <c r="T206" s="1">
        <f t="shared" si="10"/>
        <v>0</v>
      </c>
      <c r="U206" s="1">
        <f t="shared" si="11"/>
        <v>970487</v>
      </c>
    </row>
    <row r="207" spans="1:21" x14ac:dyDescent="0.25">
      <c r="A207" s="24" t="s">
        <v>505</v>
      </c>
      <c r="B207" s="25" t="s">
        <v>46</v>
      </c>
      <c r="C207" s="81">
        <v>36923</v>
      </c>
      <c r="D207" s="81">
        <v>0</v>
      </c>
      <c r="E207" s="77">
        <v>0</v>
      </c>
      <c r="F207" s="77">
        <v>0</v>
      </c>
      <c r="G207" s="77">
        <v>114595</v>
      </c>
      <c r="H207" s="77">
        <v>0</v>
      </c>
      <c r="I207" s="77">
        <v>0</v>
      </c>
      <c r="J207" s="77">
        <v>0</v>
      </c>
      <c r="K207" s="77">
        <v>0</v>
      </c>
      <c r="L207" s="77">
        <v>0</v>
      </c>
      <c r="M207" s="77">
        <v>579384</v>
      </c>
      <c r="N207" s="77">
        <v>0</v>
      </c>
      <c r="O207" s="77">
        <v>73846</v>
      </c>
      <c r="P207" s="82">
        <v>0</v>
      </c>
      <c r="Q207" s="83">
        <f t="shared" si="9"/>
        <v>804748</v>
      </c>
      <c r="S207" s="1">
        <f t="shared" si="10"/>
        <v>804748</v>
      </c>
      <c r="T207" s="1">
        <f t="shared" si="10"/>
        <v>0</v>
      </c>
      <c r="U207" s="1">
        <f t="shared" si="11"/>
        <v>804748</v>
      </c>
    </row>
    <row r="208" spans="1:21" x14ac:dyDescent="0.25">
      <c r="A208" s="24" t="s">
        <v>503</v>
      </c>
      <c r="B208" s="25" t="s">
        <v>46</v>
      </c>
      <c r="C208" s="81">
        <v>144703</v>
      </c>
      <c r="D208" s="81">
        <v>0</v>
      </c>
      <c r="E208" s="77">
        <v>0</v>
      </c>
      <c r="F208" s="77">
        <v>0</v>
      </c>
      <c r="G208" s="77">
        <v>0</v>
      </c>
      <c r="H208" s="77">
        <v>1707975</v>
      </c>
      <c r="I208" s="77">
        <v>0</v>
      </c>
      <c r="J208" s="77">
        <v>0</v>
      </c>
      <c r="K208" s="77">
        <v>0</v>
      </c>
      <c r="L208" s="77">
        <v>0</v>
      </c>
      <c r="M208" s="77">
        <v>1693273</v>
      </c>
      <c r="N208" s="77">
        <v>0</v>
      </c>
      <c r="O208" s="77">
        <v>0</v>
      </c>
      <c r="P208" s="82">
        <v>0</v>
      </c>
      <c r="Q208" s="83">
        <f t="shared" si="9"/>
        <v>3545951</v>
      </c>
      <c r="S208" s="1">
        <f t="shared" si="10"/>
        <v>1837976</v>
      </c>
      <c r="T208" s="1">
        <f t="shared" si="10"/>
        <v>1707975</v>
      </c>
      <c r="U208" s="1">
        <f t="shared" si="11"/>
        <v>3545951</v>
      </c>
    </row>
    <row r="209" spans="1:21" x14ac:dyDescent="0.25">
      <c r="A209" s="24" t="s">
        <v>273</v>
      </c>
      <c r="B209" s="25" t="s">
        <v>46</v>
      </c>
      <c r="C209" s="81">
        <v>0</v>
      </c>
      <c r="D209" s="81">
        <v>0</v>
      </c>
      <c r="E209" s="77">
        <v>0</v>
      </c>
      <c r="F209" s="77">
        <v>0</v>
      </c>
      <c r="G209" s="77">
        <v>0</v>
      </c>
      <c r="H209" s="77">
        <v>0</v>
      </c>
      <c r="I209" s="77">
        <v>0</v>
      </c>
      <c r="J209" s="77">
        <v>0</v>
      </c>
      <c r="K209" s="77">
        <v>0</v>
      </c>
      <c r="L209" s="77">
        <v>0</v>
      </c>
      <c r="M209" s="77">
        <v>0</v>
      </c>
      <c r="N209" s="77">
        <v>0</v>
      </c>
      <c r="O209" s="77">
        <v>0</v>
      </c>
      <c r="P209" s="82">
        <v>0</v>
      </c>
      <c r="Q209" s="83">
        <f t="shared" si="9"/>
        <v>0</v>
      </c>
      <c r="S209" s="1">
        <f t="shared" si="10"/>
        <v>0</v>
      </c>
      <c r="T209" s="1">
        <f t="shared" si="10"/>
        <v>0</v>
      </c>
      <c r="U209" s="1">
        <f t="shared" si="11"/>
        <v>0</v>
      </c>
    </row>
    <row r="210" spans="1:21" x14ac:dyDescent="0.25">
      <c r="A210" s="24" t="s">
        <v>274</v>
      </c>
      <c r="B210" s="25" t="s">
        <v>46</v>
      </c>
      <c r="C210" s="81">
        <v>0</v>
      </c>
      <c r="D210" s="81">
        <v>0</v>
      </c>
      <c r="E210" s="77">
        <v>0</v>
      </c>
      <c r="F210" s="77">
        <v>0</v>
      </c>
      <c r="G210" s="77">
        <v>0</v>
      </c>
      <c r="H210" s="77">
        <v>0</v>
      </c>
      <c r="I210" s="77">
        <v>0</v>
      </c>
      <c r="J210" s="77">
        <v>0</v>
      </c>
      <c r="K210" s="77">
        <v>0</v>
      </c>
      <c r="L210" s="77">
        <v>0</v>
      </c>
      <c r="M210" s="77">
        <v>0</v>
      </c>
      <c r="N210" s="77">
        <v>0</v>
      </c>
      <c r="O210" s="77">
        <v>0</v>
      </c>
      <c r="P210" s="82">
        <v>0</v>
      </c>
      <c r="Q210" s="83">
        <f t="shared" si="9"/>
        <v>0</v>
      </c>
      <c r="S210" s="1">
        <f t="shared" si="10"/>
        <v>0</v>
      </c>
      <c r="T210" s="1">
        <f t="shared" si="10"/>
        <v>0</v>
      </c>
      <c r="U210" s="1">
        <f t="shared" si="11"/>
        <v>0</v>
      </c>
    </row>
    <row r="211" spans="1:21" x14ac:dyDescent="0.25">
      <c r="A211" s="24" t="s">
        <v>275</v>
      </c>
      <c r="B211" s="25" t="s">
        <v>46</v>
      </c>
      <c r="C211" s="81">
        <v>0</v>
      </c>
      <c r="D211" s="81">
        <v>0</v>
      </c>
      <c r="E211" s="77">
        <v>0</v>
      </c>
      <c r="F211" s="77">
        <v>0</v>
      </c>
      <c r="G211" s="77">
        <v>0</v>
      </c>
      <c r="H211" s="77">
        <v>0</v>
      </c>
      <c r="I211" s="77">
        <v>0</v>
      </c>
      <c r="J211" s="77">
        <v>0</v>
      </c>
      <c r="K211" s="77">
        <v>0</v>
      </c>
      <c r="L211" s="77">
        <v>0</v>
      </c>
      <c r="M211" s="77">
        <v>0</v>
      </c>
      <c r="N211" s="77">
        <v>0</v>
      </c>
      <c r="O211" s="77">
        <v>0</v>
      </c>
      <c r="P211" s="82">
        <v>0</v>
      </c>
      <c r="Q211" s="83">
        <f t="shared" si="9"/>
        <v>0</v>
      </c>
      <c r="S211" s="1">
        <f t="shared" si="10"/>
        <v>0</v>
      </c>
      <c r="T211" s="1">
        <f t="shared" si="10"/>
        <v>0</v>
      </c>
      <c r="U211" s="1">
        <f t="shared" si="11"/>
        <v>0</v>
      </c>
    </row>
    <row r="212" spans="1:21" x14ac:dyDescent="0.25">
      <c r="A212" s="24" t="s">
        <v>276</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83">
        <f t="shared" si="9"/>
        <v>0</v>
      </c>
      <c r="S212" s="1">
        <f t="shared" si="10"/>
        <v>0</v>
      </c>
      <c r="T212" s="1">
        <f t="shared" si="10"/>
        <v>0</v>
      </c>
      <c r="U212" s="1">
        <f t="shared" si="11"/>
        <v>0</v>
      </c>
    </row>
    <row r="213" spans="1:21" x14ac:dyDescent="0.25">
      <c r="A213" s="24" t="s">
        <v>277</v>
      </c>
      <c r="B213" s="25" t="s">
        <v>46</v>
      </c>
      <c r="C213" s="81">
        <v>0</v>
      </c>
      <c r="D213" s="81">
        <v>0</v>
      </c>
      <c r="E213" s="77">
        <v>0</v>
      </c>
      <c r="F213" s="77">
        <v>0</v>
      </c>
      <c r="G213" s="77">
        <v>0</v>
      </c>
      <c r="H213" s="77">
        <v>0</v>
      </c>
      <c r="I213" s="77">
        <v>0</v>
      </c>
      <c r="J213" s="77">
        <v>0</v>
      </c>
      <c r="K213" s="77">
        <v>0</v>
      </c>
      <c r="L213" s="77">
        <v>0</v>
      </c>
      <c r="M213" s="77">
        <v>0</v>
      </c>
      <c r="N213" s="77">
        <v>0</v>
      </c>
      <c r="O213" s="77">
        <v>0</v>
      </c>
      <c r="P213" s="82">
        <v>0</v>
      </c>
      <c r="Q213" s="83">
        <f t="shared" si="9"/>
        <v>0</v>
      </c>
      <c r="S213" s="1">
        <f t="shared" si="10"/>
        <v>0</v>
      </c>
      <c r="T213" s="1">
        <f t="shared" si="10"/>
        <v>0</v>
      </c>
      <c r="U213" s="1">
        <f t="shared" si="11"/>
        <v>0</v>
      </c>
    </row>
    <row r="214" spans="1:21" x14ac:dyDescent="0.25">
      <c r="A214" s="24" t="s">
        <v>278</v>
      </c>
      <c r="B214" s="25" t="s">
        <v>46</v>
      </c>
      <c r="C214" s="81">
        <v>378910</v>
      </c>
      <c r="D214" s="81">
        <v>21950</v>
      </c>
      <c r="E214" s="77">
        <v>0</v>
      </c>
      <c r="F214" s="77">
        <v>0</v>
      </c>
      <c r="G214" s="77">
        <v>80608</v>
      </c>
      <c r="H214" s="77">
        <v>5777</v>
      </c>
      <c r="I214" s="77">
        <v>0</v>
      </c>
      <c r="J214" s="77">
        <v>0</v>
      </c>
      <c r="K214" s="77">
        <v>0</v>
      </c>
      <c r="L214" s="77">
        <v>0</v>
      </c>
      <c r="M214" s="77">
        <v>1748553</v>
      </c>
      <c r="N214" s="77">
        <v>0</v>
      </c>
      <c r="O214" s="77">
        <v>0</v>
      </c>
      <c r="P214" s="82">
        <v>0</v>
      </c>
      <c r="Q214" s="83">
        <f t="shared" si="9"/>
        <v>2235798</v>
      </c>
      <c r="S214" s="1">
        <f t="shared" si="10"/>
        <v>2208071</v>
      </c>
      <c r="T214" s="1">
        <f t="shared" si="10"/>
        <v>27727</v>
      </c>
      <c r="U214" s="1">
        <f t="shared" si="11"/>
        <v>2235798</v>
      </c>
    </row>
    <row r="215" spans="1:21" x14ac:dyDescent="0.25">
      <c r="A215" s="24" t="s">
        <v>279</v>
      </c>
      <c r="B215" s="25" t="s">
        <v>46</v>
      </c>
      <c r="C215" s="81">
        <v>0</v>
      </c>
      <c r="D215" s="81">
        <v>0</v>
      </c>
      <c r="E215" s="77">
        <v>0</v>
      </c>
      <c r="F215" s="77">
        <v>0</v>
      </c>
      <c r="G215" s="77">
        <v>0</v>
      </c>
      <c r="H215" s="77">
        <v>0</v>
      </c>
      <c r="I215" s="77">
        <v>0</v>
      </c>
      <c r="J215" s="77">
        <v>0</v>
      </c>
      <c r="K215" s="77">
        <v>0</v>
      </c>
      <c r="L215" s="77">
        <v>0</v>
      </c>
      <c r="M215" s="77">
        <v>0</v>
      </c>
      <c r="N215" s="77">
        <v>0</v>
      </c>
      <c r="O215" s="77">
        <v>0</v>
      </c>
      <c r="P215" s="82">
        <v>0</v>
      </c>
      <c r="Q215" s="83">
        <f t="shared" si="9"/>
        <v>0</v>
      </c>
      <c r="S215" s="1">
        <f t="shared" si="10"/>
        <v>0</v>
      </c>
      <c r="T215" s="1">
        <f t="shared" si="10"/>
        <v>0</v>
      </c>
      <c r="U215" s="1">
        <f t="shared" si="11"/>
        <v>0</v>
      </c>
    </row>
    <row r="216" spans="1:21" x14ac:dyDescent="0.25">
      <c r="A216" s="24" t="s">
        <v>280</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5">
      <c r="A217" s="24" t="s">
        <v>281</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5">
      <c r="A218" s="24" t="s">
        <v>471</v>
      </c>
      <c r="B218" s="25" t="s">
        <v>46</v>
      </c>
      <c r="C218" s="81">
        <v>0</v>
      </c>
      <c r="D218" s="81">
        <v>0</v>
      </c>
      <c r="E218" s="77">
        <v>0</v>
      </c>
      <c r="F218" s="77">
        <v>0</v>
      </c>
      <c r="G218" s="77">
        <v>0</v>
      </c>
      <c r="H218" s="77">
        <v>0</v>
      </c>
      <c r="I218" s="77">
        <v>0</v>
      </c>
      <c r="J218" s="77">
        <v>0</v>
      </c>
      <c r="K218" s="77">
        <v>0</v>
      </c>
      <c r="L218" s="77">
        <v>0</v>
      </c>
      <c r="M218" s="77">
        <v>0</v>
      </c>
      <c r="N218" s="77">
        <v>0</v>
      </c>
      <c r="O218" s="77">
        <v>0</v>
      </c>
      <c r="P218" s="82">
        <v>9121554</v>
      </c>
      <c r="Q218" s="83">
        <f t="shared" si="9"/>
        <v>9121554</v>
      </c>
      <c r="S218" s="1">
        <f t="shared" si="10"/>
        <v>0</v>
      </c>
      <c r="T218" s="1">
        <f t="shared" si="10"/>
        <v>9121554</v>
      </c>
      <c r="U218" s="1">
        <f t="shared" si="11"/>
        <v>9121554</v>
      </c>
    </row>
    <row r="219" spans="1:21" x14ac:dyDescent="0.25">
      <c r="A219" s="24" t="s">
        <v>282</v>
      </c>
      <c r="B219" s="25" t="s">
        <v>46</v>
      </c>
      <c r="C219" s="81">
        <v>0</v>
      </c>
      <c r="D219" s="81">
        <v>0</v>
      </c>
      <c r="E219" s="77">
        <v>862756</v>
      </c>
      <c r="F219" s="77">
        <v>0</v>
      </c>
      <c r="G219" s="77">
        <v>35000</v>
      </c>
      <c r="H219" s="77">
        <v>2305350</v>
      </c>
      <c r="I219" s="77">
        <v>0</v>
      </c>
      <c r="J219" s="77">
        <v>0</v>
      </c>
      <c r="K219" s="77">
        <v>0</v>
      </c>
      <c r="L219" s="77">
        <v>0</v>
      </c>
      <c r="M219" s="77">
        <v>0</v>
      </c>
      <c r="N219" s="77">
        <v>0</v>
      </c>
      <c r="O219" s="77">
        <v>0</v>
      </c>
      <c r="P219" s="82">
        <v>0</v>
      </c>
      <c r="Q219" s="83">
        <f t="shared" si="9"/>
        <v>3203106</v>
      </c>
      <c r="S219" s="1">
        <f t="shared" si="10"/>
        <v>897756</v>
      </c>
      <c r="T219" s="1">
        <f t="shared" si="10"/>
        <v>2305350</v>
      </c>
      <c r="U219" s="1">
        <f t="shared" si="11"/>
        <v>3203106</v>
      </c>
    </row>
    <row r="220" spans="1:21" x14ac:dyDescent="0.25">
      <c r="A220" s="24" t="s">
        <v>504</v>
      </c>
      <c r="B220" s="25" t="s">
        <v>46</v>
      </c>
      <c r="C220" s="81">
        <v>17660</v>
      </c>
      <c r="D220" s="81">
        <v>10182</v>
      </c>
      <c r="E220" s="77">
        <v>0</v>
      </c>
      <c r="F220" s="77">
        <v>0</v>
      </c>
      <c r="G220" s="77">
        <v>0</v>
      </c>
      <c r="H220" s="77">
        <v>0</v>
      </c>
      <c r="I220" s="77">
        <v>0</v>
      </c>
      <c r="J220" s="77">
        <v>0</v>
      </c>
      <c r="K220" s="77">
        <v>0</v>
      </c>
      <c r="L220" s="77">
        <v>0</v>
      </c>
      <c r="M220" s="77">
        <v>77377</v>
      </c>
      <c r="N220" s="77">
        <v>41333</v>
      </c>
      <c r="O220" s="77">
        <v>6040</v>
      </c>
      <c r="P220" s="82">
        <v>0</v>
      </c>
      <c r="Q220" s="83">
        <f t="shared" si="9"/>
        <v>152592</v>
      </c>
      <c r="S220" s="1">
        <f t="shared" si="10"/>
        <v>101077</v>
      </c>
      <c r="T220" s="1">
        <f t="shared" si="10"/>
        <v>51515</v>
      </c>
      <c r="U220" s="1">
        <f t="shared" si="11"/>
        <v>152592</v>
      </c>
    </row>
    <row r="221" spans="1:21" x14ac:dyDescent="0.25">
      <c r="A221" s="24" t="s">
        <v>283</v>
      </c>
      <c r="B221" s="25" t="s">
        <v>46</v>
      </c>
      <c r="C221" s="81">
        <v>1477</v>
      </c>
      <c r="D221" s="81">
        <v>0</v>
      </c>
      <c r="E221" s="77">
        <v>0</v>
      </c>
      <c r="F221" s="77">
        <v>0</v>
      </c>
      <c r="G221" s="77">
        <v>0</v>
      </c>
      <c r="H221" s="77">
        <v>0</v>
      </c>
      <c r="I221" s="77">
        <v>0</v>
      </c>
      <c r="J221" s="77">
        <v>0</v>
      </c>
      <c r="K221" s="77">
        <v>0</v>
      </c>
      <c r="L221" s="77">
        <v>0</v>
      </c>
      <c r="M221" s="77">
        <v>17568</v>
      </c>
      <c r="N221" s="77">
        <v>0</v>
      </c>
      <c r="O221" s="77">
        <v>0</v>
      </c>
      <c r="P221" s="82">
        <v>0</v>
      </c>
      <c r="Q221" s="83">
        <f t="shared" si="9"/>
        <v>19045</v>
      </c>
      <c r="S221" s="1">
        <f t="shared" si="10"/>
        <v>19045</v>
      </c>
      <c r="T221" s="1">
        <f t="shared" si="10"/>
        <v>0</v>
      </c>
      <c r="U221" s="1">
        <f t="shared" si="11"/>
        <v>19045</v>
      </c>
    </row>
    <row r="222" spans="1:21" x14ac:dyDescent="0.25">
      <c r="A222" s="24" t="s">
        <v>284</v>
      </c>
      <c r="B222" s="25" t="s">
        <v>46</v>
      </c>
      <c r="C222" s="81">
        <v>0</v>
      </c>
      <c r="D222" s="81">
        <v>0</v>
      </c>
      <c r="E222" s="77">
        <v>0</v>
      </c>
      <c r="F222" s="77">
        <v>0</v>
      </c>
      <c r="G222" s="77">
        <v>0</v>
      </c>
      <c r="H222" s="77">
        <v>0</v>
      </c>
      <c r="I222" s="77">
        <v>0</v>
      </c>
      <c r="J222" s="77">
        <v>0</v>
      </c>
      <c r="K222" s="77">
        <v>0</v>
      </c>
      <c r="L222" s="77">
        <v>0</v>
      </c>
      <c r="M222" s="77">
        <v>0</v>
      </c>
      <c r="N222" s="77">
        <v>0</v>
      </c>
      <c r="O222" s="77">
        <v>0</v>
      </c>
      <c r="P222" s="82">
        <v>0</v>
      </c>
      <c r="Q222" s="83">
        <f t="shared" si="9"/>
        <v>0</v>
      </c>
      <c r="S222" s="1">
        <f t="shared" si="10"/>
        <v>0</v>
      </c>
      <c r="T222" s="1">
        <f t="shared" si="10"/>
        <v>0</v>
      </c>
      <c r="U222" s="1">
        <f t="shared" si="11"/>
        <v>0</v>
      </c>
    </row>
    <row r="223" spans="1:21" x14ac:dyDescent="0.25">
      <c r="A223" s="24" t="s">
        <v>285</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5">
      <c r="A224" s="24" t="s">
        <v>286</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9"/>
        <v>0</v>
      </c>
      <c r="S224" s="1">
        <f t="shared" si="10"/>
        <v>0</v>
      </c>
      <c r="T224" s="1">
        <f t="shared" si="10"/>
        <v>0</v>
      </c>
      <c r="U224" s="1">
        <f t="shared" si="11"/>
        <v>0</v>
      </c>
    </row>
    <row r="225" spans="1:21" x14ac:dyDescent="0.25">
      <c r="A225" s="24" t="s">
        <v>287</v>
      </c>
      <c r="B225" s="25" t="s">
        <v>46</v>
      </c>
      <c r="C225" s="81">
        <v>0</v>
      </c>
      <c r="D225" s="81">
        <v>3122</v>
      </c>
      <c r="E225" s="77">
        <v>134851</v>
      </c>
      <c r="F225" s="77">
        <v>2994</v>
      </c>
      <c r="G225" s="77">
        <v>0</v>
      </c>
      <c r="H225" s="77">
        <v>0</v>
      </c>
      <c r="I225" s="77">
        <v>0</v>
      </c>
      <c r="J225" s="77">
        <v>0</v>
      </c>
      <c r="K225" s="77">
        <v>0</v>
      </c>
      <c r="L225" s="77">
        <v>0</v>
      </c>
      <c r="M225" s="77">
        <v>5690</v>
      </c>
      <c r="N225" s="77">
        <v>0</v>
      </c>
      <c r="O225" s="77">
        <v>0</v>
      </c>
      <c r="P225" s="82">
        <v>0</v>
      </c>
      <c r="Q225" s="83">
        <f t="shared" si="9"/>
        <v>146657</v>
      </c>
      <c r="S225" s="1">
        <f t="shared" si="10"/>
        <v>140541</v>
      </c>
      <c r="T225" s="1">
        <f t="shared" si="10"/>
        <v>6116</v>
      </c>
      <c r="U225" s="1">
        <f t="shared" si="11"/>
        <v>146657</v>
      </c>
    </row>
    <row r="226" spans="1:21" x14ac:dyDescent="0.25">
      <c r="A226" s="24" t="s">
        <v>288</v>
      </c>
      <c r="B226" s="25" t="s">
        <v>46</v>
      </c>
      <c r="C226" s="81">
        <v>3669</v>
      </c>
      <c r="D226" s="81">
        <v>0</v>
      </c>
      <c r="E226" s="77">
        <v>1967732</v>
      </c>
      <c r="F226" s="77">
        <v>0</v>
      </c>
      <c r="G226" s="77">
        <v>0</v>
      </c>
      <c r="H226" s="77">
        <v>0</v>
      </c>
      <c r="I226" s="77">
        <v>0</v>
      </c>
      <c r="J226" s="77">
        <v>0</v>
      </c>
      <c r="K226" s="77">
        <v>0</v>
      </c>
      <c r="L226" s="77">
        <v>0</v>
      </c>
      <c r="M226" s="77">
        <v>8777</v>
      </c>
      <c r="N226" s="77">
        <v>0</v>
      </c>
      <c r="O226" s="77">
        <v>0</v>
      </c>
      <c r="P226" s="82">
        <v>0</v>
      </c>
      <c r="Q226" s="83">
        <f t="shared" si="9"/>
        <v>1980178</v>
      </c>
      <c r="S226" s="1">
        <f t="shared" si="10"/>
        <v>1980178</v>
      </c>
      <c r="T226" s="1">
        <f t="shared" si="10"/>
        <v>0</v>
      </c>
      <c r="U226" s="1">
        <f t="shared" si="11"/>
        <v>1980178</v>
      </c>
    </row>
    <row r="227" spans="1:21" x14ac:dyDescent="0.25">
      <c r="A227" s="24" t="s">
        <v>289</v>
      </c>
      <c r="B227" s="25" t="s">
        <v>46</v>
      </c>
      <c r="C227" s="81">
        <v>0</v>
      </c>
      <c r="D227" s="81">
        <v>0</v>
      </c>
      <c r="E227" s="77">
        <v>0</v>
      </c>
      <c r="F227" s="77">
        <v>0</v>
      </c>
      <c r="G227" s="77">
        <v>0</v>
      </c>
      <c r="H227" s="77">
        <v>0</v>
      </c>
      <c r="I227" s="77">
        <v>0</v>
      </c>
      <c r="J227" s="77">
        <v>0</v>
      </c>
      <c r="K227" s="77">
        <v>0</v>
      </c>
      <c r="L227" s="77">
        <v>0</v>
      </c>
      <c r="M227" s="77">
        <v>0</v>
      </c>
      <c r="N227" s="77">
        <v>0</v>
      </c>
      <c r="O227" s="77">
        <v>0</v>
      </c>
      <c r="P227" s="82">
        <v>0</v>
      </c>
      <c r="Q227" s="83">
        <f t="shared" si="9"/>
        <v>0</v>
      </c>
      <c r="S227" s="1">
        <f t="shared" si="10"/>
        <v>0</v>
      </c>
      <c r="T227" s="1">
        <f t="shared" si="10"/>
        <v>0</v>
      </c>
      <c r="U227" s="1">
        <f t="shared" si="11"/>
        <v>0</v>
      </c>
    </row>
    <row r="228" spans="1:21" x14ac:dyDescent="0.25">
      <c r="A228" s="24" t="s">
        <v>472</v>
      </c>
      <c r="B228" s="25" t="s">
        <v>46</v>
      </c>
      <c r="C228" s="81">
        <v>0</v>
      </c>
      <c r="D228" s="81">
        <v>0</v>
      </c>
      <c r="E228" s="77">
        <v>0</v>
      </c>
      <c r="F228" s="77">
        <v>0</v>
      </c>
      <c r="G228" s="77">
        <v>0</v>
      </c>
      <c r="H228" s="77">
        <v>0</v>
      </c>
      <c r="I228" s="77">
        <v>0</v>
      </c>
      <c r="J228" s="77">
        <v>0</v>
      </c>
      <c r="K228" s="77">
        <v>0</v>
      </c>
      <c r="L228" s="77">
        <v>0</v>
      </c>
      <c r="M228" s="77">
        <v>5932</v>
      </c>
      <c r="N228" s="77">
        <v>0</v>
      </c>
      <c r="O228" s="77">
        <v>0</v>
      </c>
      <c r="P228" s="82">
        <v>0</v>
      </c>
      <c r="Q228" s="83">
        <f t="shared" si="9"/>
        <v>5932</v>
      </c>
      <c r="S228" s="1">
        <f t="shared" si="10"/>
        <v>5932</v>
      </c>
      <c r="T228" s="1">
        <f t="shared" si="10"/>
        <v>0</v>
      </c>
      <c r="U228" s="1">
        <f t="shared" si="11"/>
        <v>5932</v>
      </c>
    </row>
    <row r="229" spans="1:21" x14ac:dyDescent="0.25">
      <c r="A229" s="24" t="s">
        <v>290</v>
      </c>
      <c r="B229" s="25" t="s">
        <v>46</v>
      </c>
      <c r="C229" s="81">
        <v>2713</v>
      </c>
      <c r="D229" s="81">
        <v>0</v>
      </c>
      <c r="E229" s="77">
        <v>48391</v>
      </c>
      <c r="F229" s="77">
        <v>0</v>
      </c>
      <c r="G229" s="77">
        <v>0</v>
      </c>
      <c r="H229" s="77">
        <v>0</v>
      </c>
      <c r="I229" s="77">
        <v>0</v>
      </c>
      <c r="J229" s="77">
        <v>0</v>
      </c>
      <c r="K229" s="77">
        <v>18768</v>
      </c>
      <c r="L229" s="77">
        <v>0</v>
      </c>
      <c r="M229" s="77">
        <v>31061</v>
      </c>
      <c r="N229" s="77">
        <v>0</v>
      </c>
      <c r="O229" s="77">
        <v>100240</v>
      </c>
      <c r="P229" s="82">
        <v>0</v>
      </c>
      <c r="Q229" s="83">
        <f t="shared" si="9"/>
        <v>201173</v>
      </c>
      <c r="S229" s="1">
        <f t="shared" si="10"/>
        <v>201173</v>
      </c>
      <c r="T229" s="1">
        <f t="shared" si="10"/>
        <v>0</v>
      </c>
      <c r="U229" s="1">
        <f t="shared" si="11"/>
        <v>201173</v>
      </c>
    </row>
    <row r="230" spans="1:21" x14ac:dyDescent="0.25">
      <c r="A230" s="24" t="s">
        <v>291</v>
      </c>
      <c r="B230" s="25" t="s">
        <v>46</v>
      </c>
      <c r="C230" s="81">
        <v>0</v>
      </c>
      <c r="D230" s="81">
        <v>0</v>
      </c>
      <c r="E230" s="77">
        <v>0</v>
      </c>
      <c r="F230" s="77">
        <v>0</v>
      </c>
      <c r="G230" s="77">
        <v>0</v>
      </c>
      <c r="H230" s="77">
        <v>0</v>
      </c>
      <c r="I230" s="77">
        <v>0</v>
      </c>
      <c r="J230" s="77">
        <v>0</v>
      </c>
      <c r="K230" s="77">
        <v>0</v>
      </c>
      <c r="L230" s="77">
        <v>0</v>
      </c>
      <c r="M230" s="77">
        <v>0</v>
      </c>
      <c r="N230" s="77">
        <v>0</v>
      </c>
      <c r="O230" s="77">
        <v>0</v>
      </c>
      <c r="P230" s="82">
        <v>0</v>
      </c>
      <c r="Q230" s="83">
        <f t="shared" si="9"/>
        <v>0</v>
      </c>
      <c r="S230" s="1">
        <f t="shared" si="10"/>
        <v>0</v>
      </c>
      <c r="T230" s="1">
        <f t="shared" si="10"/>
        <v>0</v>
      </c>
      <c r="U230" s="1">
        <f t="shared" si="11"/>
        <v>0</v>
      </c>
    </row>
    <row r="231" spans="1:21" x14ac:dyDescent="0.25">
      <c r="A231" s="24" t="s">
        <v>292</v>
      </c>
      <c r="B231" s="25" t="s">
        <v>46</v>
      </c>
      <c r="C231" s="81">
        <v>102964</v>
      </c>
      <c r="D231" s="81">
        <v>0</v>
      </c>
      <c r="E231" s="77">
        <v>0</v>
      </c>
      <c r="F231" s="77">
        <v>0</v>
      </c>
      <c r="G231" s="77">
        <v>0</v>
      </c>
      <c r="H231" s="77">
        <v>0</v>
      </c>
      <c r="I231" s="77">
        <v>0</v>
      </c>
      <c r="J231" s="77">
        <v>0</v>
      </c>
      <c r="K231" s="77">
        <v>0</v>
      </c>
      <c r="L231" s="77">
        <v>0</v>
      </c>
      <c r="M231" s="77">
        <v>0</v>
      </c>
      <c r="N231" s="77">
        <v>171462</v>
      </c>
      <c r="O231" s="77">
        <v>0</v>
      </c>
      <c r="P231" s="82">
        <v>151502</v>
      </c>
      <c r="Q231" s="83">
        <f t="shared" si="9"/>
        <v>425928</v>
      </c>
      <c r="S231" s="1">
        <f t="shared" si="10"/>
        <v>102964</v>
      </c>
      <c r="T231" s="1">
        <f t="shared" si="10"/>
        <v>322964</v>
      </c>
      <c r="U231" s="1">
        <f t="shared" si="11"/>
        <v>425928</v>
      </c>
    </row>
    <row r="232" spans="1:21" x14ac:dyDescent="0.25">
      <c r="A232" s="24" t="s">
        <v>293</v>
      </c>
      <c r="B232" s="25" t="s">
        <v>46</v>
      </c>
      <c r="C232" s="81">
        <v>0</v>
      </c>
      <c r="D232" s="81">
        <v>0</v>
      </c>
      <c r="E232" s="77">
        <v>0</v>
      </c>
      <c r="F232" s="77">
        <v>0</v>
      </c>
      <c r="G232" s="77">
        <v>0</v>
      </c>
      <c r="H232" s="77">
        <v>0</v>
      </c>
      <c r="I232" s="77">
        <v>0</v>
      </c>
      <c r="J232" s="77">
        <v>0</v>
      </c>
      <c r="K232" s="77">
        <v>0</v>
      </c>
      <c r="L232" s="77">
        <v>0</v>
      </c>
      <c r="M232" s="77">
        <v>0</v>
      </c>
      <c r="N232" s="77">
        <v>0</v>
      </c>
      <c r="O232" s="77">
        <v>0</v>
      </c>
      <c r="P232" s="82">
        <v>0</v>
      </c>
      <c r="Q232" s="83">
        <f t="shared" si="9"/>
        <v>0</v>
      </c>
      <c r="S232" s="1">
        <f t="shared" si="10"/>
        <v>0</v>
      </c>
      <c r="T232" s="1">
        <f t="shared" si="10"/>
        <v>0</v>
      </c>
      <c r="U232" s="1">
        <f t="shared" si="11"/>
        <v>0</v>
      </c>
    </row>
    <row r="233" spans="1:21" x14ac:dyDescent="0.25">
      <c r="A233" s="24" t="s">
        <v>294</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9"/>
        <v>0</v>
      </c>
      <c r="S233" s="1">
        <f t="shared" si="10"/>
        <v>0</v>
      </c>
      <c r="T233" s="1">
        <f t="shared" si="10"/>
        <v>0</v>
      </c>
      <c r="U233" s="1">
        <f t="shared" si="11"/>
        <v>0</v>
      </c>
    </row>
    <row r="234" spans="1:21" x14ac:dyDescent="0.25">
      <c r="A234" s="24" t="s">
        <v>295</v>
      </c>
      <c r="B234" s="25" t="s">
        <v>46</v>
      </c>
      <c r="C234" s="81">
        <v>0</v>
      </c>
      <c r="D234" s="81">
        <v>0</v>
      </c>
      <c r="E234" s="77">
        <v>0</v>
      </c>
      <c r="F234" s="77">
        <v>0</v>
      </c>
      <c r="G234" s="77">
        <v>0</v>
      </c>
      <c r="H234" s="77">
        <v>0</v>
      </c>
      <c r="I234" s="77">
        <v>0</v>
      </c>
      <c r="J234" s="77">
        <v>0</v>
      </c>
      <c r="K234" s="77">
        <v>0</v>
      </c>
      <c r="L234" s="77">
        <v>0</v>
      </c>
      <c r="M234" s="77">
        <v>0</v>
      </c>
      <c r="N234" s="77">
        <v>0</v>
      </c>
      <c r="O234" s="77">
        <v>0</v>
      </c>
      <c r="P234" s="82">
        <v>0</v>
      </c>
      <c r="Q234" s="83">
        <f t="shared" si="9"/>
        <v>0</v>
      </c>
      <c r="S234" s="1">
        <f t="shared" si="10"/>
        <v>0</v>
      </c>
      <c r="T234" s="1">
        <f t="shared" si="10"/>
        <v>0</v>
      </c>
      <c r="U234" s="1">
        <f t="shared" si="11"/>
        <v>0</v>
      </c>
    </row>
    <row r="235" spans="1:21" x14ac:dyDescent="0.25">
      <c r="A235" s="24" t="s">
        <v>296</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9"/>
        <v>0</v>
      </c>
      <c r="S235" s="1">
        <f t="shared" si="10"/>
        <v>0</v>
      </c>
      <c r="T235" s="1">
        <f t="shared" si="10"/>
        <v>0</v>
      </c>
      <c r="U235" s="1">
        <f t="shared" si="11"/>
        <v>0</v>
      </c>
    </row>
    <row r="236" spans="1:21" x14ac:dyDescent="0.25">
      <c r="A236" s="24" t="s">
        <v>297</v>
      </c>
      <c r="B236" s="25" t="s">
        <v>47</v>
      </c>
      <c r="C236" s="81">
        <v>0</v>
      </c>
      <c r="D236" s="81">
        <v>32925</v>
      </c>
      <c r="E236" s="77">
        <v>0</v>
      </c>
      <c r="F236" s="77">
        <v>0</v>
      </c>
      <c r="G236" s="77">
        <v>0</v>
      </c>
      <c r="H236" s="77">
        <v>40577</v>
      </c>
      <c r="I236" s="77">
        <v>0</v>
      </c>
      <c r="J236" s="77">
        <v>75502</v>
      </c>
      <c r="K236" s="77">
        <v>0</v>
      </c>
      <c r="L236" s="77">
        <v>0</v>
      </c>
      <c r="M236" s="77">
        <v>0</v>
      </c>
      <c r="N236" s="77">
        <v>124585</v>
      </c>
      <c r="O236" s="77">
        <v>0</v>
      </c>
      <c r="P236" s="82">
        <v>0</v>
      </c>
      <c r="Q236" s="83">
        <f t="shared" si="9"/>
        <v>273589</v>
      </c>
      <c r="S236" s="1">
        <f t="shared" si="10"/>
        <v>0</v>
      </c>
      <c r="T236" s="1">
        <f t="shared" si="10"/>
        <v>273589</v>
      </c>
      <c r="U236" s="1">
        <f t="shared" si="11"/>
        <v>273589</v>
      </c>
    </row>
    <row r="237" spans="1:21" x14ac:dyDescent="0.25">
      <c r="A237" s="24" t="s">
        <v>298</v>
      </c>
      <c r="B237" s="25" t="s">
        <v>47</v>
      </c>
      <c r="C237" s="81">
        <v>2547</v>
      </c>
      <c r="D237" s="81">
        <v>0</v>
      </c>
      <c r="E237" s="77">
        <v>4350</v>
      </c>
      <c r="F237" s="77">
        <v>0</v>
      </c>
      <c r="G237" s="77">
        <v>7596</v>
      </c>
      <c r="H237" s="77">
        <v>0</v>
      </c>
      <c r="I237" s="77">
        <v>0</v>
      </c>
      <c r="J237" s="77">
        <v>0</v>
      </c>
      <c r="K237" s="77">
        <v>0</v>
      </c>
      <c r="L237" s="77">
        <v>0</v>
      </c>
      <c r="M237" s="77">
        <v>0</v>
      </c>
      <c r="N237" s="77">
        <v>0</v>
      </c>
      <c r="O237" s="77">
        <v>0</v>
      </c>
      <c r="P237" s="82">
        <v>0</v>
      </c>
      <c r="Q237" s="83">
        <f t="shared" si="9"/>
        <v>14493</v>
      </c>
      <c r="S237" s="1">
        <f t="shared" si="10"/>
        <v>14493</v>
      </c>
      <c r="T237" s="1">
        <f t="shared" si="10"/>
        <v>0</v>
      </c>
      <c r="U237" s="1">
        <f t="shared" si="11"/>
        <v>14493</v>
      </c>
    </row>
    <row r="238" spans="1:21" x14ac:dyDescent="0.25">
      <c r="A238" s="24" t="s">
        <v>473</v>
      </c>
      <c r="B238" s="25" t="s">
        <v>47</v>
      </c>
      <c r="C238" s="81">
        <v>0</v>
      </c>
      <c r="D238" s="81">
        <v>0</v>
      </c>
      <c r="E238" s="77">
        <v>0</v>
      </c>
      <c r="F238" s="77">
        <v>0</v>
      </c>
      <c r="G238" s="77">
        <v>0</v>
      </c>
      <c r="H238" s="77">
        <v>0</v>
      </c>
      <c r="I238" s="77">
        <v>0</v>
      </c>
      <c r="J238" s="77">
        <v>0</v>
      </c>
      <c r="K238" s="77">
        <v>0</v>
      </c>
      <c r="L238" s="77">
        <v>0</v>
      </c>
      <c r="M238" s="77">
        <v>0</v>
      </c>
      <c r="N238" s="77">
        <v>0</v>
      </c>
      <c r="O238" s="77">
        <v>0</v>
      </c>
      <c r="P238" s="82">
        <v>0</v>
      </c>
      <c r="Q238" s="83">
        <f t="shared" si="9"/>
        <v>0</v>
      </c>
      <c r="S238" s="1">
        <f t="shared" si="10"/>
        <v>0</v>
      </c>
      <c r="T238" s="1">
        <f t="shared" si="10"/>
        <v>0</v>
      </c>
      <c r="U238" s="1">
        <f t="shared" si="11"/>
        <v>0</v>
      </c>
    </row>
    <row r="239" spans="1:21" x14ac:dyDescent="0.25">
      <c r="A239" s="24" t="s">
        <v>299</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9"/>
        <v>0</v>
      </c>
      <c r="S239" s="1">
        <f t="shared" si="10"/>
        <v>0</v>
      </c>
      <c r="T239" s="1">
        <f t="shared" si="10"/>
        <v>0</v>
      </c>
      <c r="U239" s="1">
        <f t="shared" si="11"/>
        <v>0</v>
      </c>
    </row>
    <row r="240" spans="1:21" x14ac:dyDescent="0.25">
      <c r="A240" s="24" t="s">
        <v>463</v>
      </c>
      <c r="B240" s="25" t="s">
        <v>47</v>
      </c>
      <c r="C240" s="81">
        <v>18918</v>
      </c>
      <c r="D240" s="81">
        <v>8041</v>
      </c>
      <c r="E240" s="77">
        <v>1452</v>
      </c>
      <c r="F240" s="77">
        <v>2012</v>
      </c>
      <c r="G240" s="77">
        <v>28612</v>
      </c>
      <c r="H240" s="77">
        <v>22227</v>
      </c>
      <c r="I240" s="77">
        <v>0</v>
      </c>
      <c r="J240" s="77">
        <v>0</v>
      </c>
      <c r="K240" s="77">
        <v>0</v>
      </c>
      <c r="L240" s="77">
        <v>0</v>
      </c>
      <c r="M240" s="77">
        <v>14908</v>
      </c>
      <c r="N240" s="77">
        <v>6448</v>
      </c>
      <c r="O240" s="77">
        <v>13987</v>
      </c>
      <c r="P240" s="82">
        <v>6705</v>
      </c>
      <c r="Q240" s="83">
        <f t="shared" si="9"/>
        <v>123310</v>
      </c>
      <c r="S240" s="1">
        <f t="shared" si="10"/>
        <v>77877</v>
      </c>
      <c r="T240" s="1">
        <f t="shared" si="10"/>
        <v>45433</v>
      </c>
      <c r="U240" s="1">
        <f t="shared" si="11"/>
        <v>123310</v>
      </c>
    </row>
    <row r="241" spans="1:21" x14ac:dyDescent="0.25">
      <c r="A241" s="24" t="s">
        <v>300</v>
      </c>
      <c r="B241" s="25" t="s">
        <v>48</v>
      </c>
      <c r="C241" s="81">
        <v>0</v>
      </c>
      <c r="D241" s="81">
        <v>0</v>
      </c>
      <c r="E241" s="77">
        <v>0</v>
      </c>
      <c r="F241" s="77">
        <v>0</v>
      </c>
      <c r="G241" s="77">
        <v>0</v>
      </c>
      <c r="H241" s="77">
        <v>0</v>
      </c>
      <c r="I241" s="77">
        <v>0</v>
      </c>
      <c r="J241" s="77">
        <v>0</v>
      </c>
      <c r="K241" s="77">
        <v>0</v>
      </c>
      <c r="L241" s="77">
        <v>0</v>
      </c>
      <c r="M241" s="77">
        <v>0</v>
      </c>
      <c r="N241" s="77">
        <v>0</v>
      </c>
      <c r="O241" s="77">
        <v>0</v>
      </c>
      <c r="P241" s="82">
        <v>0</v>
      </c>
      <c r="Q241" s="83">
        <f t="shared" si="9"/>
        <v>0</v>
      </c>
      <c r="S241" s="1">
        <f t="shared" si="10"/>
        <v>0</v>
      </c>
      <c r="T241" s="1">
        <f t="shared" si="10"/>
        <v>0</v>
      </c>
      <c r="U241" s="1">
        <f t="shared" si="11"/>
        <v>0</v>
      </c>
    </row>
    <row r="242" spans="1:21" x14ac:dyDescent="0.25">
      <c r="A242" s="24" t="s">
        <v>301</v>
      </c>
      <c r="B242" s="25" t="s">
        <v>48</v>
      </c>
      <c r="C242" s="81">
        <v>0</v>
      </c>
      <c r="D242" s="81">
        <v>81328</v>
      </c>
      <c r="E242" s="77">
        <v>0</v>
      </c>
      <c r="F242" s="77">
        <v>0</v>
      </c>
      <c r="G242" s="77">
        <v>0</v>
      </c>
      <c r="H242" s="77">
        <v>0</v>
      </c>
      <c r="I242" s="77">
        <v>0</v>
      </c>
      <c r="J242" s="77">
        <v>0</v>
      </c>
      <c r="K242" s="77">
        <v>0</v>
      </c>
      <c r="L242" s="77">
        <v>0</v>
      </c>
      <c r="M242" s="77">
        <v>0</v>
      </c>
      <c r="N242" s="77">
        <v>298384</v>
      </c>
      <c r="O242" s="77">
        <v>73499</v>
      </c>
      <c r="P242" s="82">
        <v>0</v>
      </c>
      <c r="Q242" s="83">
        <f t="shared" si="9"/>
        <v>453211</v>
      </c>
      <c r="S242" s="1">
        <f t="shared" si="10"/>
        <v>73499</v>
      </c>
      <c r="T242" s="1">
        <f t="shared" si="10"/>
        <v>379712</v>
      </c>
      <c r="U242" s="1">
        <f t="shared" si="11"/>
        <v>453211</v>
      </c>
    </row>
    <row r="243" spans="1:21" x14ac:dyDescent="0.25">
      <c r="A243" s="24" t="s">
        <v>302</v>
      </c>
      <c r="B243" s="25" t="s">
        <v>48</v>
      </c>
      <c r="C243" s="81">
        <v>0</v>
      </c>
      <c r="D243" s="81">
        <v>0</v>
      </c>
      <c r="E243" s="77">
        <v>0</v>
      </c>
      <c r="F243" s="77">
        <v>5765</v>
      </c>
      <c r="G243" s="77">
        <v>0</v>
      </c>
      <c r="H243" s="77">
        <v>0</v>
      </c>
      <c r="I243" s="77">
        <v>0</v>
      </c>
      <c r="J243" s="77">
        <v>0</v>
      </c>
      <c r="K243" s="77">
        <v>0</v>
      </c>
      <c r="L243" s="77">
        <v>0</v>
      </c>
      <c r="M243" s="77">
        <v>0</v>
      </c>
      <c r="N243" s="77">
        <v>0</v>
      </c>
      <c r="O243" s="77">
        <v>0</v>
      </c>
      <c r="P243" s="82">
        <v>0</v>
      </c>
      <c r="Q243" s="83">
        <f t="shared" si="9"/>
        <v>5765</v>
      </c>
      <c r="S243" s="1">
        <f t="shared" si="10"/>
        <v>0</v>
      </c>
      <c r="T243" s="1">
        <f t="shared" si="10"/>
        <v>5765</v>
      </c>
      <c r="U243" s="1">
        <f t="shared" si="11"/>
        <v>5765</v>
      </c>
    </row>
    <row r="244" spans="1:21" x14ac:dyDescent="0.25">
      <c r="A244" s="24" t="s">
        <v>303</v>
      </c>
      <c r="B244" s="25" t="s">
        <v>49</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5">
      <c r="A245" s="24" t="s">
        <v>304</v>
      </c>
      <c r="B245" s="25" t="s">
        <v>49</v>
      </c>
      <c r="C245" s="81">
        <v>21326</v>
      </c>
      <c r="D245" s="81">
        <v>600</v>
      </c>
      <c r="E245" s="77">
        <v>88830</v>
      </c>
      <c r="F245" s="77">
        <v>28286</v>
      </c>
      <c r="G245" s="77">
        <v>17820</v>
      </c>
      <c r="H245" s="77">
        <v>0</v>
      </c>
      <c r="I245" s="77">
        <v>0</v>
      </c>
      <c r="J245" s="77">
        <v>0</v>
      </c>
      <c r="K245" s="77">
        <v>0</v>
      </c>
      <c r="L245" s="77">
        <v>0</v>
      </c>
      <c r="M245" s="77">
        <v>0</v>
      </c>
      <c r="N245" s="77">
        <v>0</v>
      </c>
      <c r="O245" s="77">
        <v>0</v>
      </c>
      <c r="P245" s="82">
        <v>0</v>
      </c>
      <c r="Q245" s="83">
        <f t="shared" si="9"/>
        <v>156862</v>
      </c>
      <c r="S245" s="1">
        <f t="shared" si="10"/>
        <v>127976</v>
      </c>
      <c r="T245" s="1">
        <f t="shared" si="10"/>
        <v>28886</v>
      </c>
      <c r="U245" s="1">
        <f t="shared" si="11"/>
        <v>156862</v>
      </c>
    </row>
    <row r="246" spans="1:21" x14ac:dyDescent="0.25">
      <c r="A246" s="24" t="s">
        <v>305</v>
      </c>
      <c r="B246" s="25" t="s">
        <v>49</v>
      </c>
      <c r="C246" s="81">
        <v>993</v>
      </c>
      <c r="D246" s="81">
        <v>0</v>
      </c>
      <c r="E246" s="77">
        <v>51686</v>
      </c>
      <c r="F246" s="77">
        <v>0</v>
      </c>
      <c r="G246" s="77">
        <v>66305</v>
      </c>
      <c r="H246" s="77">
        <v>0</v>
      </c>
      <c r="I246" s="77">
        <v>0</v>
      </c>
      <c r="J246" s="77">
        <v>0</v>
      </c>
      <c r="K246" s="77">
        <v>0</v>
      </c>
      <c r="L246" s="77">
        <v>0</v>
      </c>
      <c r="M246" s="77">
        <v>25694</v>
      </c>
      <c r="N246" s="77">
        <v>0</v>
      </c>
      <c r="O246" s="77">
        <v>0</v>
      </c>
      <c r="P246" s="82">
        <v>0</v>
      </c>
      <c r="Q246" s="83">
        <f t="shared" si="9"/>
        <v>144678</v>
      </c>
      <c r="S246" s="1">
        <f t="shared" si="10"/>
        <v>144678</v>
      </c>
      <c r="T246" s="1">
        <f t="shared" si="10"/>
        <v>0</v>
      </c>
      <c r="U246" s="1">
        <f t="shared" si="11"/>
        <v>144678</v>
      </c>
    </row>
    <row r="247" spans="1:21" x14ac:dyDescent="0.25">
      <c r="A247" s="24" t="s">
        <v>306</v>
      </c>
      <c r="B247" s="25" t="s">
        <v>49</v>
      </c>
      <c r="C247" s="81">
        <v>0</v>
      </c>
      <c r="D247" s="81">
        <v>0</v>
      </c>
      <c r="E247" s="77">
        <v>136132</v>
      </c>
      <c r="F247" s="77">
        <v>97103</v>
      </c>
      <c r="G247" s="77">
        <v>0</v>
      </c>
      <c r="H247" s="77">
        <v>0</v>
      </c>
      <c r="I247" s="77">
        <v>0</v>
      </c>
      <c r="J247" s="77">
        <v>0</v>
      </c>
      <c r="K247" s="77">
        <v>0</v>
      </c>
      <c r="L247" s="77">
        <v>0</v>
      </c>
      <c r="M247" s="77">
        <v>0</v>
      </c>
      <c r="N247" s="77">
        <v>0</v>
      </c>
      <c r="O247" s="77">
        <v>0</v>
      </c>
      <c r="P247" s="82">
        <v>0</v>
      </c>
      <c r="Q247" s="83">
        <f t="shared" si="9"/>
        <v>233235</v>
      </c>
      <c r="S247" s="1">
        <f t="shared" si="10"/>
        <v>136132</v>
      </c>
      <c r="T247" s="1">
        <f t="shared" si="10"/>
        <v>97103</v>
      </c>
      <c r="U247" s="1">
        <f t="shared" si="11"/>
        <v>233235</v>
      </c>
    </row>
    <row r="248" spans="1:21" x14ac:dyDescent="0.25">
      <c r="A248" s="24" t="s">
        <v>307</v>
      </c>
      <c r="B248" s="25" t="s">
        <v>49</v>
      </c>
      <c r="C248" s="81">
        <v>0</v>
      </c>
      <c r="D248" s="81">
        <v>0</v>
      </c>
      <c r="E248" s="77">
        <v>0</v>
      </c>
      <c r="F248" s="77">
        <v>0</v>
      </c>
      <c r="G248" s="77">
        <v>0</v>
      </c>
      <c r="H248" s="77">
        <v>0</v>
      </c>
      <c r="I248" s="77">
        <v>0</v>
      </c>
      <c r="J248" s="77">
        <v>0</v>
      </c>
      <c r="K248" s="77">
        <v>0</v>
      </c>
      <c r="L248" s="77">
        <v>0</v>
      </c>
      <c r="M248" s="77">
        <v>0</v>
      </c>
      <c r="N248" s="77">
        <v>0</v>
      </c>
      <c r="O248" s="77">
        <v>0</v>
      </c>
      <c r="P248" s="82">
        <v>0</v>
      </c>
      <c r="Q248" s="83">
        <f t="shared" si="9"/>
        <v>0</v>
      </c>
      <c r="S248" s="1">
        <f t="shared" si="10"/>
        <v>0</v>
      </c>
      <c r="T248" s="1">
        <f t="shared" si="10"/>
        <v>0</v>
      </c>
      <c r="U248" s="1">
        <f t="shared" si="11"/>
        <v>0</v>
      </c>
    </row>
    <row r="249" spans="1:21" x14ac:dyDescent="0.25">
      <c r="A249" s="24" t="s">
        <v>308</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83">
        <f t="shared" si="9"/>
        <v>0</v>
      </c>
      <c r="S249" s="1">
        <f t="shared" si="10"/>
        <v>0</v>
      </c>
      <c r="T249" s="1">
        <f t="shared" si="10"/>
        <v>0</v>
      </c>
      <c r="U249" s="1">
        <f t="shared" si="11"/>
        <v>0</v>
      </c>
    </row>
    <row r="250" spans="1:21" x14ac:dyDescent="0.25">
      <c r="A250" s="24" t="s">
        <v>309</v>
      </c>
      <c r="B250" s="25" t="s">
        <v>49</v>
      </c>
      <c r="C250" s="81">
        <v>0</v>
      </c>
      <c r="D250" s="81">
        <v>0</v>
      </c>
      <c r="E250" s="77">
        <v>0</v>
      </c>
      <c r="F250" s="77">
        <v>0</v>
      </c>
      <c r="G250" s="77">
        <v>0</v>
      </c>
      <c r="H250" s="77">
        <v>0</v>
      </c>
      <c r="I250" s="77">
        <v>0</v>
      </c>
      <c r="J250" s="77">
        <v>0</v>
      </c>
      <c r="K250" s="77">
        <v>0</v>
      </c>
      <c r="L250" s="77">
        <v>0</v>
      </c>
      <c r="M250" s="77">
        <v>0</v>
      </c>
      <c r="N250" s="77">
        <v>0</v>
      </c>
      <c r="O250" s="77">
        <v>0</v>
      </c>
      <c r="P250" s="82">
        <v>0</v>
      </c>
      <c r="Q250" s="83">
        <f t="shared" si="9"/>
        <v>0</v>
      </c>
      <c r="S250" s="1">
        <f t="shared" si="10"/>
        <v>0</v>
      </c>
      <c r="T250" s="1">
        <f t="shared" si="10"/>
        <v>0</v>
      </c>
      <c r="U250" s="1">
        <f t="shared" si="11"/>
        <v>0</v>
      </c>
    </row>
    <row r="251" spans="1:21" x14ac:dyDescent="0.25">
      <c r="A251" s="24" t="s">
        <v>310</v>
      </c>
      <c r="B251" s="25" t="s">
        <v>49</v>
      </c>
      <c r="C251" s="81">
        <v>0</v>
      </c>
      <c r="D251" s="81">
        <v>0</v>
      </c>
      <c r="E251" s="77">
        <v>0</v>
      </c>
      <c r="F251" s="77">
        <v>0</v>
      </c>
      <c r="G251" s="77">
        <v>0</v>
      </c>
      <c r="H251" s="77">
        <v>0</v>
      </c>
      <c r="I251" s="77">
        <v>0</v>
      </c>
      <c r="J251" s="77">
        <v>0</v>
      </c>
      <c r="K251" s="77">
        <v>0</v>
      </c>
      <c r="L251" s="77">
        <v>0</v>
      </c>
      <c r="M251" s="77">
        <v>0</v>
      </c>
      <c r="N251" s="77">
        <v>0</v>
      </c>
      <c r="O251" s="77">
        <v>0</v>
      </c>
      <c r="P251" s="82">
        <v>0</v>
      </c>
      <c r="Q251" s="83">
        <f t="shared" si="9"/>
        <v>0</v>
      </c>
      <c r="S251" s="1">
        <f t="shared" si="10"/>
        <v>0</v>
      </c>
      <c r="T251" s="1">
        <f t="shared" si="10"/>
        <v>0</v>
      </c>
      <c r="U251" s="1">
        <f t="shared" si="11"/>
        <v>0</v>
      </c>
    </row>
    <row r="252" spans="1:21" x14ac:dyDescent="0.25">
      <c r="A252" s="24" t="s">
        <v>311</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9"/>
        <v>0</v>
      </c>
      <c r="S252" s="1">
        <f t="shared" si="10"/>
        <v>0</v>
      </c>
      <c r="T252" s="1">
        <f t="shared" si="10"/>
        <v>0</v>
      </c>
      <c r="U252" s="1">
        <f t="shared" si="11"/>
        <v>0</v>
      </c>
    </row>
    <row r="253" spans="1:21" x14ac:dyDescent="0.25">
      <c r="A253" s="24" t="s">
        <v>3</v>
      </c>
      <c r="B253" s="25" t="s">
        <v>3</v>
      </c>
      <c r="C253" s="81">
        <v>0</v>
      </c>
      <c r="D253" s="81">
        <v>0</v>
      </c>
      <c r="E253" s="77">
        <v>0</v>
      </c>
      <c r="F253" s="77">
        <v>0</v>
      </c>
      <c r="G253" s="77">
        <v>0</v>
      </c>
      <c r="H253" s="77">
        <v>0</v>
      </c>
      <c r="I253" s="77">
        <v>0</v>
      </c>
      <c r="J253" s="77">
        <v>0</v>
      </c>
      <c r="K253" s="77">
        <v>0</v>
      </c>
      <c r="L253" s="77">
        <v>0</v>
      </c>
      <c r="M253" s="77">
        <v>0</v>
      </c>
      <c r="N253" s="77">
        <v>0</v>
      </c>
      <c r="O253" s="77">
        <v>0</v>
      </c>
      <c r="P253" s="82">
        <v>0</v>
      </c>
      <c r="Q253" s="83">
        <f t="shared" si="9"/>
        <v>0</v>
      </c>
      <c r="S253" s="1">
        <f t="shared" si="10"/>
        <v>0</v>
      </c>
      <c r="T253" s="1">
        <f t="shared" si="10"/>
        <v>0</v>
      </c>
      <c r="U253" s="1">
        <f t="shared" si="11"/>
        <v>0</v>
      </c>
    </row>
    <row r="254" spans="1:21" x14ac:dyDescent="0.25">
      <c r="A254" s="24" t="s">
        <v>312</v>
      </c>
      <c r="B254" s="25" t="s">
        <v>50</v>
      </c>
      <c r="C254" s="81">
        <v>0</v>
      </c>
      <c r="D254" s="81">
        <v>0</v>
      </c>
      <c r="E254" s="77">
        <v>2460694</v>
      </c>
      <c r="F254" s="77">
        <v>695831</v>
      </c>
      <c r="G254" s="77">
        <v>1140383</v>
      </c>
      <c r="H254" s="77">
        <v>146789</v>
      </c>
      <c r="I254" s="77">
        <v>0</v>
      </c>
      <c r="J254" s="77">
        <v>0</v>
      </c>
      <c r="K254" s="77">
        <v>0</v>
      </c>
      <c r="L254" s="77">
        <v>0</v>
      </c>
      <c r="M254" s="77">
        <v>94733</v>
      </c>
      <c r="N254" s="77">
        <v>0</v>
      </c>
      <c r="O254" s="77">
        <v>0</v>
      </c>
      <c r="P254" s="82">
        <v>0</v>
      </c>
      <c r="Q254" s="83">
        <f t="shared" si="9"/>
        <v>4538430</v>
      </c>
      <c r="S254" s="1">
        <f t="shared" si="10"/>
        <v>3695810</v>
      </c>
      <c r="T254" s="1">
        <f t="shared" si="10"/>
        <v>842620</v>
      </c>
      <c r="U254" s="1">
        <f t="shared" si="11"/>
        <v>4538430</v>
      </c>
    </row>
    <row r="255" spans="1:21" x14ac:dyDescent="0.25">
      <c r="A255" s="24" t="s">
        <v>474</v>
      </c>
      <c r="B255" s="25" t="s">
        <v>50</v>
      </c>
      <c r="C255" s="81">
        <v>0</v>
      </c>
      <c r="D255" s="81">
        <v>0</v>
      </c>
      <c r="E255" s="77">
        <v>0</v>
      </c>
      <c r="F255" s="77">
        <v>0</v>
      </c>
      <c r="G255" s="77">
        <v>0</v>
      </c>
      <c r="H255" s="77">
        <v>0</v>
      </c>
      <c r="I255" s="77">
        <v>0</v>
      </c>
      <c r="J255" s="77">
        <v>0</v>
      </c>
      <c r="K255" s="77">
        <v>0</v>
      </c>
      <c r="L255" s="77">
        <v>0</v>
      </c>
      <c r="M255" s="77">
        <v>0</v>
      </c>
      <c r="N255" s="77">
        <v>0</v>
      </c>
      <c r="O255" s="77">
        <v>0</v>
      </c>
      <c r="P255" s="82">
        <v>0</v>
      </c>
      <c r="Q255" s="83">
        <f t="shared" si="9"/>
        <v>0</v>
      </c>
      <c r="S255" s="1">
        <f t="shared" si="10"/>
        <v>0</v>
      </c>
      <c r="T255" s="1">
        <f t="shared" si="10"/>
        <v>0</v>
      </c>
      <c r="U255" s="1">
        <f t="shared" si="11"/>
        <v>0</v>
      </c>
    </row>
    <row r="256" spans="1:21" x14ac:dyDescent="0.25">
      <c r="A256" s="24" t="s">
        <v>313</v>
      </c>
      <c r="B256" s="25" t="s">
        <v>50</v>
      </c>
      <c r="C256" s="81">
        <v>0</v>
      </c>
      <c r="D256" s="81">
        <v>0</v>
      </c>
      <c r="E256" s="77">
        <v>0</v>
      </c>
      <c r="F256" s="77">
        <v>0</v>
      </c>
      <c r="G256" s="77">
        <v>21635</v>
      </c>
      <c r="H256" s="77">
        <v>0</v>
      </c>
      <c r="I256" s="77">
        <v>0</v>
      </c>
      <c r="J256" s="77">
        <v>0</v>
      </c>
      <c r="K256" s="77">
        <v>0</v>
      </c>
      <c r="L256" s="77">
        <v>0</v>
      </c>
      <c r="M256" s="77">
        <v>0</v>
      </c>
      <c r="N256" s="77">
        <v>0</v>
      </c>
      <c r="O256" s="77">
        <v>7503</v>
      </c>
      <c r="P256" s="82">
        <v>0</v>
      </c>
      <c r="Q256" s="83">
        <f t="shared" si="9"/>
        <v>29138</v>
      </c>
      <c r="S256" s="1">
        <f t="shared" si="10"/>
        <v>29138</v>
      </c>
      <c r="T256" s="1">
        <f t="shared" si="10"/>
        <v>0</v>
      </c>
      <c r="U256" s="1">
        <f t="shared" si="11"/>
        <v>29138</v>
      </c>
    </row>
    <row r="257" spans="1:21" x14ac:dyDescent="0.25">
      <c r="A257" s="24" t="s">
        <v>314</v>
      </c>
      <c r="B257" s="25" t="s">
        <v>50</v>
      </c>
      <c r="C257" s="81">
        <v>0</v>
      </c>
      <c r="D257" s="81">
        <v>0</v>
      </c>
      <c r="E257" s="77">
        <v>0</v>
      </c>
      <c r="F257" s="77">
        <v>0</v>
      </c>
      <c r="G257" s="77">
        <v>0</v>
      </c>
      <c r="H257" s="77">
        <v>0</v>
      </c>
      <c r="I257" s="77">
        <v>0</v>
      </c>
      <c r="J257" s="77">
        <v>0</v>
      </c>
      <c r="K257" s="77">
        <v>0</v>
      </c>
      <c r="L257" s="77">
        <v>0</v>
      </c>
      <c r="M257" s="77">
        <v>0</v>
      </c>
      <c r="N257" s="77">
        <v>0</v>
      </c>
      <c r="O257" s="77">
        <v>0</v>
      </c>
      <c r="P257" s="82">
        <v>0</v>
      </c>
      <c r="Q257" s="83">
        <f t="shared" si="9"/>
        <v>0</v>
      </c>
      <c r="S257" s="1">
        <f t="shared" si="10"/>
        <v>0</v>
      </c>
      <c r="T257" s="1">
        <f t="shared" si="10"/>
        <v>0</v>
      </c>
      <c r="U257" s="1">
        <f t="shared" si="11"/>
        <v>0</v>
      </c>
    </row>
    <row r="258" spans="1:21" x14ac:dyDescent="0.25">
      <c r="A258" s="24" t="s">
        <v>315</v>
      </c>
      <c r="B258" s="25" t="s">
        <v>50</v>
      </c>
      <c r="C258" s="81">
        <v>0</v>
      </c>
      <c r="D258" s="81">
        <v>0</v>
      </c>
      <c r="E258" s="77">
        <v>0</v>
      </c>
      <c r="F258" s="77">
        <v>0</v>
      </c>
      <c r="G258" s="77">
        <v>0</v>
      </c>
      <c r="H258" s="77">
        <v>0</v>
      </c>
      <c r="I258" s="77">
        <v>0</v>
      </c>
      <c r="J258" s="77">
        <v>0</v>
      </c>
      <c r="K258" s="77">
        <v>0</v>
      </c>
      <c r="L258" s="77">
        <v>0</v>
      </c>
      <c r="M258" s="77">
        <v>0</v>
      </c>
      <c r="N258" s="77">
        <v>0</v>
      </c>
      <c r="O258" s="77">
        <v>0</v>
      </c>
      <c r="P258" s="82">
        <v>0</v>
      </c>
      <c r="Q258" s="83">
        <f t="shared" si="9"/>
        <v>0</v>
      </c>
      <c r="S258" s="1">
        <f t="shared" si="10"/>
        <v>0</v>
      </c>
      <c r="T258" s="1">
        <f t="shared" si="10"/>
        <v>0</v>
      </c>
      <c r="U258" s="1">
        <f t="shared" si="11"/>
        <v>0</v>
      </c>
    </row>
    <row r="259" spans="1:21" x14ac:dyDescent="0.25">
      <c r="A259" s="24" t="s">
        <v>316</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si="9"/>
        <v>0</v>
      </c>
      <c r="S259" s="1">
        <f t="shared" si="10"/>
        <v>0</v>
      </c>
      <c r="T259" s="1">
        <f t="shared" si="10"/>
        <v>0</v>
      </c>
      <c r="U259" s="1">
        <f t="shared" si="11"/>
        <v>0</v>
      </c>
    </row>
    <row r="260" spans="1:21" x14ac:dyDescent="0.25">
      <c r="A260" s="24" t="s">
        <v>317</v>
      </c>
      <c r="B260" s="25" t="s">
        <v>50</v>
      </c>
      <c r="C260" s="81">
        <v>0</v>
      </c>
      <c r="D260" s="81">
        <v>557</v>
      </c>
      <c r="E260" s="77">
        <v>0</v>
      </c>
      <c r="F260" s="77">
        <v>0</v>
      </c>
      <c r="G260" s="77">
        <v>0</v>
      </c>
      <c r="H260" s="77">
        <v>0</v>
      </c>
      <c r="I260" s="77">
        <v>0</v>
      </c>
      <c r="J260" s="77">
        <v>0</v>
      </c>
      <c r="K260" s="77">
        <v>0</v>
      </c>
      <c r="L260" s="77">
        <v>0</v>
      </c>
      <c r="M260" s="77">
        <v>0</v>
      </c>
      <c r="N260" s="77">
        <v>200043</v>
      </c>
      <c r="O260" s="77">
        <v>0</v>
      </c>
      <c r="P260" s="82">
        <v>0</v>
      </c>
      <c r="Q260" s="83">
        <f t="shared" si="9"/>
        <v>200600</v>
      </c>
      <c r="S260" s="1">
        <f t="shared" si="10"/>
        <v>0</v>
      </c>
      <c r="T260" s="1">
        <f t="shared" si="10"/>
        <v>200600</v>
      </c>
      <c r="U260" s="1">
        <f t="shared" si="11"/>
        <v>200600</v>
      </c>
    </row>
    <row r="261" spans="1:21" x14ac:dyDescent="0.25">
      <c r="A261" s="24" t="s">
        <v>318</v>
      </c>
      <c r="B261" s="25" t="s">
        <v>50</v>
      </c>
      <c r="C261" s="81">
        <v>250</v>
      </c>
      <c r="D261" s="81">
        <v>0</v>
      </c>
      <c r="E261" s="77">
        <v>0</v>
      </c>
      <c r="F261" s="77">
        <v>0</v>
      </c>
      <c r="G261" s="77">
        <v>1500</v>
      </c>
      <c r="H261" s="77">
        <v>0</v>
      </c>
      <c r="I261" s="77">
        <v>0</v>
      </c>
      <c r="J261" s="77">
        <v>0</v>
      </c>
      <c r="K261" s="77">
        <v>0</v>
      </c>
      <c r="L261" s="77">
        <v>0</v>
      </c>
      <c r="M261" s="77">
        <v>350</v>
      </c>
      <c r="N261" s="77">
        <v>0</v>
      </c>
      <c r="O261" s="77">
        <v>1135</v>
      </c>
      <c r="P261" s="82">
        <v>0</v>
      </c>
      <c r="Q261" s="83">
        <f t="shared" ref="Q261:Q324" si="12">SUM(C261:P261)</f>
        <v>3235</v>
      </c>
      <c r="S261" s="1">
        <f t="shared" si="10"/>
        <v>3235</v>
      </c>
      <c r="T261" s="1">
        <f t="shared" si="10"/>
        <v>0</v>
      </c>
      <c r="U261" s="1">
        <f t="shared" si="11"/>
        <v>3235</v>
      </c>
    </row>
    <row r="262" spans="1:21" x14ac:dyDescent="0.25">
      <c r="A262" s="24" t="s">
        <v>319</v>
      </c>
      <c r="B262" s="25" t="s">
        <v>50</v>
      </c>
      <c r="C262" s="81">
        <v>250978</v>
      </c>
      <c r="D262" s="81">
        <v>81080</v>
      </c>
      <c r="E262" s="77">
        <v>0</v>
      </c>
      <c r="F262" s="77">
        <v>401422</v>
      </c>
      <c r="G262" s="77">
        <v>1077010</v>
      </c>
      <c r="H262" s="77">
        <v>0</v>
      </c>
      <c r="I262" s="77">
        <v>0</v>
      </c>
      <c r="J262" s="77">
        <v>0</v>
      </c>
      <c r="K262" s="77">
        <v>0</v>
      </c>
      <c r="L262" s="77">
        <v>0</v>
      </c>
      <c r="M262" s="77">
        <v>396876</v>
      </c>
      <c r="N262" s="77">
        <v>0</v>
      </c>
      <c r="O262" s="77">
        <v>0</v>
      </c>
      <c r="P262" s="82">
        <v>0</v>
      </c>
      <c r="Q262" s="83">
        <f t="shared" si="12"/>
        <v>2207366</v>
      </c>
      <c r="S262" s="1">
        <f t="shared" ref="S262:T325" si="13">SUM(C262,E262,G262,I262,K262,M262,O262)</f>
        <v>1724864</v>
      </c>
      <c r="T262" s="1">
        <f t="shared" si="13"/>
        <v>482502</v>
      </c>
      <c r="U262" s="1">
        <f t="shared" ref="U262:U325" si="14">SUM(S262:T262)</f>
        <v>2207366</v>
      </c>
    </row>
    <row r="263" spans="1:21" x14ac:dyDescent="0.25">
      <c r="A263" s="24" t="s">
        <v>475</v>
      </c>
      <c r="B263" s="25" t="s">
        <v>50</v>
      </c>
      <c r="C263" s="81">
        <v>0</v>
      </c>
      <c r="D263" s="81">
        <v>0</v>
      </c>
      <c r="E263" s="77">
        <v>0</v>
      </c>
      <c r="F263" s="77">
        <v>4708111</v>
      </c>
      <c r="G263" s="77">
        <v>0</v>
      </c>
      <c r="H263" s="77">
        <v>5121673</v>
      </c>
      <c r="I263" s="77">
        <v>0</v>
      </c>
      <c r="J263" s="77">
        <v>0</v>
      </c>
      <c r="K263" s="77">
        <v>0</v>
      </c>
      <c r="L263" s="77">
        <v>0</v>
      </c>
      <c r="M263" s="77">
        <v>0</v>
      </c>
      <c r="N263" s="77">
        <v>0</v>
      </c>
      <c r="O263" s="77">
        <v>0</v>
      </c>
      <c r="P263" s="82">
        <v>0</v>
      </c>
      <c r="Q263" s="83">
        <f t="shared" si="12"/>
        <v>9829784</v>
      </c>
      <c r="S263" s="1">
        <f t="shared" si="13"/>
        <v>0</v>
      </c>
      <c r="T263" s="1">
        <f t="shared" si="13"/>
        <v>9829784</v>
      </c>
      <c r="U263" s="1">
        <f t="shared" si="14"/>
        <v>9829784</v>
      </c>
    </row>
    <row r="264" spans="1:21" x14ac:dyDescent="0.25">
      <c r="A264" s="24" t="s">
        <v>320</v>
      </c>
      <c r="B264" s="25" t="s">
        <v>50</v>
      </c>
      <c r="C264" s="81">
        <v>0</v>
      </c>
      <c r="D264" s="81">
        <v>0</v>
      </c>
      <c r="E264" s="77">
        <v>0</v>
      </c>
      <c r="F264" s="77">
        <v>0</v>
      </c>
      <c r="G264" s="77">
        <v>0</v>
      </c>
      <c r="H264" s="77">
        <v>0</v>
      </c>
      <c r="I264" s="77">
        <v>0</v>
      </c>
      <c r="J264" s="77">
        <v>0</v>
      </c>
      <c r="K264" s="77">
        <v>0</v>
      </c>
      <c r="L264" s="77">
        <v>0</v>
      </c>
      <c r="M264" s="77">
        <v>0</v>
      </c>
      <c r="N264" s="77">
        <v>0</v>
      </c>
      <c r="O264" s="77">
        <v>0</v>
      </c>
      <c r="P264" s="82">
        <v>0</v>
      </c>
      <c r="Q264" s="83">
        <f t="shared" si="12"/>
        <v>0</v>
      </c>
      <c r="S264" s="1">
        <f t="shared" si="13"/>
        <v>0</v>
      </c>
      <c r="T264" s="1">
        <f t="shared" si="13"/>
        <v>0</v>
      </c>
      <c r="U264" s="1">
        <f t="shared" si="14"/>
        <v>0</v>
      </c>
    </row>
    <row r="265" spans="1:21" x14ac:dyDescent="0.25">
      <c r="A265" s="24" t="s">
        <v>321</v>
      </c>
      <c r="B265" s="25" t="s">
        <v>50</v>
      </c>
      <c r="C265" s="81">
        <v>195600</v>
      </c>
      <c r="D265" s="81">
        <v>30034</v>
      </c>
      <c r="E265" s="77">
        <v>2076074</v>
      </c>
      <c r="F265" s="77">
        <v>46434</v>
      </c>
      <c r="G265" s="77">
        <v>1064701</v>
      </c>
      <c r="H265" s="77">
        <v>194288</v>
      </c>
      <c r="I265" s="77">
        <v>0</v>
      </c>
      <c r="J265" s="77">
        <v>0</v>
      </c>
      <c r="K265" s="77">
        <v>0</v>
      </c>
      <c r="L265" s="77">
        <v>0</v>
      </c>
      <c r="M265" s="77">
        <v>200629</v>
      </c>
      <c r="N265" s="77">
        <v>0</v>
      </c>
      <c r="O265" s="77">
        <v>0</v>
      </c>
      <c r="P265" s="82">
        <v>0</v>
      </c>
      <c r="Q265" s="83">
        <f t="shared" si="12"/>
        <v>3807760</v>
      </c>
      <c r="S265" s="1">
        <f t="shared" si="13"/>
        <v>3537004</v>
      </c>
      <c r="T265" s="1">
        <f t="shared" si="13"/>
        <v>270756</v>
      </c>
      <c r="U265" s="1">
        <f t="shared" si="14"/>
        <v>3807760</v>
      </c>
    </row>
    <row r="266" spans="1:21" x14ac:dyDescent="0.25">
      <c r="A266" s="24" t="s">
        <v>322</v>
      </c>
      <c r="B266" s="25" t="s">
        <v>50</v>
      </c>
      <c r="C266" s="81">
        <v>0</v>
      </c>
      <c r="D266" s="81">
        <v>0</v>
      </c>
      <c r="E266" s="77">
        <v>0</v>
      </c>
      <c r="F266" s="77">
        <v>724978</v>
      </c>
      <c r="G266" s="77">
        <v>0</v>
      </c>
      <c r="H266" s="77">
        <v>0</v>
      </c>
      <c r="I266" s="77">
        <v>0</v>
      </c>
      <c r="J266" s="77">
        <v>0</v>
      </c>
      <c r="K266" s="77">
        <v>0</v>
      </c>
      <c r="L266" s="77">
        <v>0</v>
      </c>
      <c r="M266" s="77">
        <v>166000</v>
      </c>
      <c r="N266" s="77">
        <v>0</v>
      </c>
      <c r="O266" s="77">
        <v>0</v>
      </c>
      <c r="P266" s="82">
        <v>0</v>
      </c>
      <c r="Q266" s="83">
        <f t="shared" si="12"/>
        <v>890978</v>
      </c>
      <c r="S266" s="1">
        <f t="shared" si="13"/>
        <v>166000</v>
      </c>
      <c r="T266" s="1">
        <f t="shared" si="13"/>
        <v>724978</v>
      </c>
      <c r="U266" s="1">
        <f t="shared" si="14"/>
        <v>890978</v>
      </c>
    </row>
    <row r="267" spans="1:21" x14ac:dyDescent="0.25">
      <c r="A267" s="24" t="s">
        <v>476</v>
      </c>
      <c r="B267" s="25" t="s">
        <v>51</v>
      </c>
      <c r="C267" s="81">
        <v>0</v>
      </c>
      <c r="D267" s="81">
        <v>0</v>
      </c>
      <c r="E267" s="77">
        <v>0</v>
      </c>
      <c r="F267" s="77">
        <v>0</v>
      </c>
      <c r="G267" s="77">
        <v>0</v>
      </c>
      <c r="H267" s="77">
        <v>437000</v>
      </c>
      <c r="I267" s="77">
        <v>0</v>
      </c>
      <c r="J267" s="77">
        <v>0</v>
      </c>
      <c r="K267" s="77">
        <v>0</v>
      </c>
      <c r="L267" s="77">
        <v>0</v>
      </c>
      <c r="M267" s="77">
        <v>0</v>
      </c>
      <c r="N267" s="77">
        <v>0</v>
      </c>
      <c r="O267" s="77">
        <v>0</v>
      </c>
      <c r="P267" s="82">
        <v>0</v>
      </c>
      <c r="Q267" s="83">
        <f t="shared" si="12"/>
        <v>437000</v>
      </c>
      <c r="S267" s="1">
        <f t="shared" si="13"/>
        <v>0</v>
      </c>
      <c r="T267" s="1">
        <f t="shared" si="13"/>
        <v>437000</v>
      </c>
      <c r="U267" s="1">
        <f t="shared" si="14"/>
        <v>437000</v>
      </c>
    </row>
    <row r="268" spans="1:21" x14ac:dyDescent="0.25">
      <c r="A268" s="24" t="s">
        <v>515</v>
      </c>
      <c r="B268" s="25" t="s">
        <v>51</v>
      </c>
      <c r="C268" s="81">
        <v>428344</v>
      </c>
      <c r="D268" s="81">
        <v>51103</v>
      </c>
      <c r="E268" s="77">
        <v>4159942</v>
      </c>
      <c r="F268" s="77">
        <v>53369</v>
      </c>
      <c r="G268" s="77">
        <v>1217243</v>
      </c>
      <c r="H268" s="77">
        <v>149530</v>
      </c>
      <c r="I268" s="77">
        <v>0</v>
      </c>
      <c r="J268" s="77">
        <v>0</v>
      </c>
      <c r="K268" s="77">
        <v>0</v>
      </c>
      <c r="L268" s="77">
        <v>0</v>
      </c>
      <c r="M268" s="77">
        <v>464852</v>
      </c>
      <c r="N268" s="77">
        <v>0</v>
      </c>
      <c r="O268" s="77">
        <v>0</v>
      </c>
      <c r="P268" s="82">
        <v>0</v>
      </c>
      <c r="Q268" s="83">
        <f t="shared" si="12"/>
        <v>6524383</v>
      </c>
      <c r="S268" s="1">
        <f t="shared" si="13"/>
        <v>6270381</v>
      </c>
      <c r="T268" s="1">
        <f t="shared" si="13"/>
        <v>254002</v>
      </c>
      <c r="U268" s="1">
        <f t="shared" si="14"/>
        <v>6524383</v>
      </c>
    </row>
    <row r="269" spans="1:21" x14ac:dyDescent="0.25">
      <c r="A269" s="24" t="s">
        <v>324</v>
      </c>
      <c r="B269" s="25" t="s">
        <v>4</v>
      </c>
      <c r="C269" s="81">
        <v>0</v>
      </c>
      <c r="D269" s="81">
        <v>0</v>
      </c>
      <c r="E269" s="77">
        <v>0</v>
      </c>
      <c r="F269" s="77">
        <v>0</v>
      </c>
      <c r="G269" s="77">
        <v>0</v>
      </c>
      <c r="H269" s="77">
        <v>0</v>
      </c>
      <c r="I269" s="77">
        <v>0</v>
      </c>
      <c r="J269" s="77">
        <v>0</v>
      </c>
      <c r="K269" s="77">
        <v>0</v>
      </c>
      <c r="L269" s="77">
        <v>0</v>
      </c>
      <c r="M269" s="77">
        <v>0</v>
      </c>
      <c r="N269" s="77">
        <v>0</v>
      </c>
      <c r="O269" s="77">
        <v>0</v>
      </c>
      <c r="P269" s="82">
        <v>0</v>
      </c>
      <c r="Q269" s="83">
        <f t="shared" si="12"/>
        <v>0</v>
      </c>
      <c r="S269" s="1">
        <f t="shared" si="13"/>
        <v>0</v>
      </c>
      <c r="T269" s="1">
        <f t="shared" si="13"/>
        <v>0</v>
      </c>
      <c r="U269" s="1">
        <f t="shared" si="14"/>
        <v>0</v>
      </c>
    </row>
    <row r="270" spans="1:21" x14ac:dyDescent="0.25">
      <c r="A270" s="24" t="s">
        <v>325</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5">
      <c r="A271" s="24" t="s">
        <v>326</v>
      </c>
      <c r="B271" s="25" t="s">
        <v>4</v>
      </c>
      <c r="C271" s="81">
        <v>0</v>
      </c>
      <c r="D271" s="81">
        <v>0</v>
      </c>
      <c r="E271" s="77">
        <v>6158893</v>
      </c>
      <c r="F271" s="77">
        <v>1658144</v>
      </c>
      <c r="G271" s="77">
        <v>0</v>
      </c>
      <c r="H271" s="77">
        <v>0</v>
      </c>
      <c r="I271" s="77">
        <v>0</v>
      </c>
      <c r="J271" s="77">
        <v>0</v>
      </c>
      <c r="K271" s="77">
        <v>0</v>
      </c>
      <c r="L271" s="77">
        <v>0</v>
      </c>
      <c r="M271" s="77">
        <v>0</v>
      </c>
      <c r="N271" s="77">
        <v>0</v>
      </c>
      <c r="O271" s="77">
        <v>0</v>
      </c>
      <c r="P271" s="82">
        <v>0</v>
      </c>
      <c r="Q271" s="83">
        <f t="shared" si="12"/>
        <v>7817037</v>
      </c>
      <c r="S271" s="1">
        <f t="shared" si="13"/>
        <v>6158893</v>
      </c>
      <c r="T271" s="1">
        <f t="shared" si="13"/>
        <v>1658144</v>
      </c>
      <c r="U271" s="1">
        <f t="shared" si="14"/>
        <v>7817037</v>
      </c>
    </row>
    <row r="272" spans="1:21" x14ac:dyDescent="0.25">
      <c r="A272" s="24" t="s">
        <v>327</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83">
        <f t="shared" si="12"/>
        <v>0</v>
      </c>
      <c r="S272" s="1">
        <f t="shared" si="13"/>
        <v>0</v>
      </c>
      <c r="T272" s="1">
        <f t="shared" si="13"/>
        <v>0</v>
      </c>
      <c r="U272" s="1">
        <f t="shared" si="14"/>
        <v>0</v>
      </c>
    </row>
    <row r="273" spans="1:21" x14ac:dyDescent="0.25">
      <c r="A273" s="24" t="s">
        <v>542</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2"/>
        <v>0</v>
      </c>
      <c r="S273" s="1">
        <f t="shared" si="13"/>
        <v>0</v>
      </c>
      <c r="T273" s="1">
        <f t="shared" si="13"/>
        <v>0</v>
      </c>
      <c r="U273" s="1">
        <f t="shared" si="14"/>
        <v>0</v>
      </c>
    </row>
    <row r="274" spans="1:21" x14ac:dyDescent="0.25">
      <c r="A274" s="24" t="s">
        <v>328</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5">
      <c r="A275" s="24" t="s">
        <v>329</v>
      </c>
      <c r="B275" s="25" t="s">
        <v>4</v>
      </c>
      <c r="C275" s="81">
        <v>0</v>
      </c>
      <c r="D275" s="81">
        <v>0</v>
      </c>
      <c r="E275" s="77">
        <v>0</v>
      </c>
      <c r="F275" s="77">
        <v>0</v>
      </c>
      <c r="G275" s="77">
        <v>0</v>
      </c>
      <c r="H275" s="77">
        <v>0</v>
      </c>
      <c r="I275" s="77">
        <v>0</v>
      </c>
      <c r="J275" s="77">
        <v>0</v>
      </c>
      <c r="K275" s="77">
        <v>0</v>
      </c>
      <c r="L275" s="77">
        <v>0</v>
      </c>
      <c r="M275" s="77">
        <v>155000</v>
      </c>
      <c r="N275" s="77">
        <v>0</v>
      </c>
      <c r="O275" s="77">
        <v>0</v>
      </c>
      <c r="P275" s="82">
        <v>0</v>
      </c>
      <c r="Q275" s="83">
        <f t="shared" si="12"/>
        <v>155000</v>
      </c>
      <c r="S275" s="1">
        <f t="shared" si="13"/>
        <v>155000</v>
      </c>
      <c r="T275" s="1">
        <f t="shared" si="13"/>
        <v>0</v>
      </c>
      <c r="U275" s="1">
        <f t="shared" si="14"/>
        <v>155000</v>
      </c>
    </row>
    <row r="276" spans="1:21" x14ac:dyDescent="0.25">
      <c r="A276" s="24" t="s">
        <v>330</v>
      </c>
      <c r="B276" s="25" t="s">
        <v>4</v>
      </c>
      <c r="C276" s="81">
        <v>0</v>
      </c>
      <c r="D276" s="81">
        <v>0</v>
      </c>
      <c r="E276" s="77">
        <v>0</v>
      </c>
      <c r="F276" s="77">
        <v>0</v>
      </c>
      <c r="G276" s="77">
        <v>0</v>
      </c>
      <c r="H276" s="77">
        <v>0</v>
      </c>
      <c r="I276" s="77">
        <v>0</v>
      </c>
      <c r="J276" s="77">
        <v>0</v>
      </c>
      <c r="K276" s="77">
        <v>0</v>
      </c>
      <c r="L276" s="77">
        <v>0</v>
      </c>
      <c r="M276" s="77">
        <v>0</v>
      </c>
      <c r="N276" s="77">
        <v>0</v>
      </c>
      <c r="O276" s="77">
        <v>0</v>
      </c>
      <c r="P276" s="82">
        <v>0</v>
      </c>
      <c r="Q276" s="83">
        <f t="shared" si="12"/>
        <v>0</v>
      </c>
      <c r="S276" s="1">
        <f t="shared" si="13"/>
        <v>0</v>
      </c>
      <c r="T276" s="1">
        <f t="shared" si="13"/>
        <v>0</v>
      </c>
      <c r="U276" s="1">
        <f t="shared" si="14"/>
        <v>0</v>
      </c>
    </row>
    <row r="277" spans="1:21" x14ac:dyDescent="0.25">
      <c r="A277" s="24" t="s">
        <v>331</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5">
      <c r="A278" s="24" t="s">
        <v>332</v>
      </c>
      <c r="B278" s="25" t="s">
        <v>4</v>
      </c>
      <c r="C278" s="81">
        <v>0</v>
      </c>
      <c r="D278" s="81">
        <v>0</v>
      </c>
      <c r="E278" s="77">
        <v>0</v>
      </c>
      <c r="F278" s="77">
        <v>3000</v>
      </c>
      <c r="G278" s="77">
        <v>0</v>
      </c>
      <c r="H278" s="77">
        <v>0</v>
      </c>
      <c r="I278" s="77">
        <v>0</v>
      </c>
      <c r="J278" s="77">
        <v>0</v>
      </c>
      <c r="K278" s="77">
        <v>0</v>
      </c>
      <c r="L278" s="77">
        <v>0</v>
      </c>
      <c r="M278" s="77">
        <v>0</v>
      </c>
      <c r="N278" s="77">
        <v>0</v>
      </c>
      <c r="O278" s="77">
        <v>222918</v>
      </c>
      <c r="P278" s="82">
        <v>21293</v>
      </c>
      <c r="Q278" s="83">
        <f t="shared" si="12"/>
        <v>247211</v>
      </c>
      <c r="S278" s="1">
        <f t="shared" si="13"/>
        <v>222918</v>
      </c>
      <c r="T278" s="1">
        <f t="shared" si="13"/>
        <v>24293</v>
      </c>
      <c r="U278" s="1">
        <f t="shared" si="14"/>
        <v>247211</v>
      </c>
    </row>
    <row r="279" spans="1:21" x14ac:dyDescent="0.25">
      <c r="A279" s="24" t="s">
        <v>477</v>
      </c>
      <c r="B279" s="25" t="s">
        <v>4</v>
      </c>
      <c r="C279" s="81">
        <v>0</v>
      </c>
      <c r="D279" s="81">
        <v>0</v>
      </c>
      <c r="E279" s="77">
        <v>0</v>
      </c>
      <c r="F279" s="77">
        <v>0</v>
      </c>
      <c r="G279" s="77">
        <v>0</v>
      </c>
      <c r="H279" s="77">
        <v>0</v>
      </c>
      <c r="I279" s="77">
        <v>0</v>
      </c>
      <c r="J279" s="77">
        <v>0</v>
      </c>
      <c r="K279" s="77">
        <v>0</v>
      </c>
      <c r="L279" s="77">
        <v>0</v>
      </c>
      <c r="M279" s="77">
        <v>0</v>
      </c>
      <c r="N279" s="77">
        <v>0</v>
      </c>
      <c r="O279" s="77">
        <v>0</v>
      </c>
      <c r="P279" s="82">
        <v>0</v>
      </c>
      <c r="Q279" s="83">
        <f t="shared" si="12"/>
        <v>0</v>
      </c>
      <c r="S279" s="1">
        <f t="shared" si="13"/>
        <v>0</v>
      </c>
      <c r="T279" s="1">
        <f t="shared" si="13"/>
        <v>0</v>
      </c>
      <c r="U279" s="1">
        <f t="shared" si="14"/>
        <v>0</v>
      </c>
    </row>
    <row r="280" spans="1:21" x14ac:dyDescent="0.25">
      <c r="A280" s="24" t="s">
        <v>333</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5">
      <c r="A281" s="24" t="s">
        <v>334</v>
      </c>
      <c r="B281" s="25" t="s">
        <v>4</v>
      </c>
      <c r="C281" s="81">
        <v>0</v>
      </c>
      <c r="D281" s="81">
        <v>0</v>
      </c>
      <c r="E281" s="77">
        <v>0</v>
      </c>
      <c r="F281" s="77">
        <v>0</v>
      </c>
      <c r="G281" s="77">
        <v>0</v>
      </c>
      <c r="H281" s="77">
        <v>0</v>
      </c>
      <c r="I281" s="77">
        <v>0</v>
      </c>
      <c r="J281" s="77">
        <v>0</v>
      </c>
      <c r="K281" s="77">
        <v>0</v>
      </c>
      <c r="L281" s="77">
        <v>0</v>
      </c>
      <c r="M281" s="77">
        <v>0</v>
      </c>
      <c r="N281" s="77">
        <v>0</v>
      </c>
      <c r="O281" s="77">
        <v>5000</v>
      </c>
      <c r="P281" s="82">
        <v>0</v>
      </c>
      <c r="Q281" s="83">
        <f t="shared" si="12"/>
        <v>5000</v>
      </c>
      <c r="S281" s="1">
        <f t="shared" si="13"/>
        <v>5000</v>
      </c>
      <c r="T281" s="1">
        <f t="shared" si="13"/>
        <v>0</v>
      </c>
      <c r="U281" s="1">
        <f t="shared" si="14"/>
        <v>5000</v>
      </c>
    </row>
    <row r="282" spans="1:21" x14ac:dyDescent="0.25">
      <c r="A282" s="24" t="s">
        <v>335</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5">
      <c r="A283" s="24" t="s">
        <v>336</v>
      </c>
      <c r="B283" s="25" t="s">
        <v>4</v>
      </c>
      <c r="C283" s="81">
        <v>1152</v>
      </c>
      <c r="D283" s="81">
        <v>2294</v>
      </c>
      <c r="E283" s="77">
        <v>0</v>
      </c>
      <c r="F283" s="77">
        <v>0</v>
      </c>
      <c r="G283" s="77">
        <v>0</v>
      </c>
      <c r="H283" s="77">
        <v>0</v>
      </c>
      <c r="I283" s="77">
        <v>0</v>
      </c>
      <c r="J283" s="77">
        <v>0</v>
      </c>
      <c r="K283" s="77">
        <v>0</v>
      </c>
      <c r="L283" s="77">
        <v>0</v>
      </c>
      <c r="M283" s="77">
        <v>0</v>
      </c>
      <c r="N283" s="77">
        <v>0</v>
      </c>
      <c r="O283" s="77">
        <v>10636</v>
      </c>
      <c r="P283" s="82">
        <v>14297</v>
      </c>
      <c r="Q283" s="83">
        <f t="shared" si="12"/>
        <v>28379</v>
      </c>
      <c r="S283" s="1">
        <f t="shared" si="13"/>
        <v>11788</v>
      </c>
      <c r="T283" s="1">
        <f t="shared" si="13"/>
        <v>16591</v>
      </c>
      <c r="U283" s="1">
        <f t="shared" si="14"/>
        <v>28379</v>
      </c>
    </row>
    <row r="284" spans="1:21" x14ac:dyDescent="0.25">
      <c r="A284" s="24" t="s">
        <v>337</v>
      </c>
      <c r="B284" s="25" t="s">
        <v>4</v>
      </c>
      <c r="C284" s="81">
        <v>78451</v>
      </c>
      <c r="D284" s="81">
        <v>0</v>
      </c>
      <c r="E284" s="77">
        <v>0</v>
      </c>
      <c r="F284" s="77">
        <v>0</v>
      </c>
      <c r="G284" s="77">
        <v>884998</v>
      </c>
      <c r="H284" s="77">
        <v>0</v>
      </c>
      <c r="I284" s="77">
        <v>0</v>
      </c>
      <c r="J284" s="77">
        <v>0</v>
      </c>
      <c r="K284" s="77">
        <v>0</v>
      </c>
      <c r="L284" s="77">
        <v>0</v>
      </c>
      <c r="M284" s="77">
        <v>787033</v>
      </c>
      <c r="N284" s="77">
        <v>0</v>
      </c>
      <c r="O284" s="77">
        <v>0</v>
      </c>
      <c r="P284" s="82">
        <v>0</v>
      </c>
      <c r="Q284" s="83">
        <f t="shared" si="12"/>
        <v>1750482</v>
      </c>
      <c r="S284" s="1">
        <f t="shared" si="13"/>
        <v>1750482</v>
      </c>
      <c r="T284" s="1">
        <f t="shared" si="13"/>
        <v>0</v>
      </c>
      <c r="U284" s="1">
        <f t="shared" si="14"/>
        <v>1750482</v>
      </c>
    </row>
    <row r="285" spans="1:21" x14ac:dyDescent="0.25">
      <c r="A285" s="24" t="s">
        <v>338</v>
      </c>
      <c r="B285" s="25" t="s">
        <v>4</v>
      </c>
      <c r="C285" s="81">
        <v>0</v>
      </c>
      <c r="D285" s="81">
        <v>0</v>
      </c>
      <c r="E285" s="77">
        <v>0</v>
      </c>
      <c r="F285" s="77">
        <v>0</v>
      </c>
      <c r="G285" s="77">
        <v>0</v>
      </c>
      <c r="H285" s="77">
        <v>0</v>
      </c>
      <c r="I285" s="77">
        <v>0</v>
      </c>
      <c r="J285" s="77">
        <v>0</v>
      </c>
      <c r="K285" s="77">
        <v>0</v>
      </c>
      <c r="L285" s="77">
        <v>0</v>
      </c>
      <c r="M285" s="77">
        <v>0</v>
      </c>
      <c r="N285" s="77">
        <v>0</v>
      </c>
      <c r="O285" s="77">
        <v>0</v>
      </c>
      <c r="P285" s="82">
        <v>0</v>
      </c>
      <c r="Q285" s="83">
        <f t="shared" si="12"/>
        <v>0</v>
      </c>
      <c r="S285" s="1">
        <f t="shared" si="13"/>
        <v>0</v>
      </c>
      <c r="T285" s="1">
        <f t="shared" si="13"/>
        <v>0</v>
      </c>
      <c r="U285" s="1">
        <f t="shared" si="14"/>
        <v>0</v>
      </c>
    </row>
    <row r="286" spans="1:21" x14ac:dyDescent="0.25">
      <c r="A286" s="24" t="s">
        <v>339</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5">
      <c r="A287" s="24" t="s">
        <v>340</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5">
      <c r="A288" s="24" t="s">
        <v>549</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5">
      <c r="A289" s="24" t="s">
        <v>341</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5">
      <c r="A290" s="24" t="s">
        <v>506</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83">
        <f t="shared" si="12"/>
        <v>0</v>
      </c>
      <c r="S290" s="1">
        <f t="shared" si="13"/>
        <v>0</v>
      </c>
      <c r="T290" s="1">
        <f t="shared" si="13"/>
        <v>0</v>
      </c>
      <c r="U290" s="1">
        <f t="shared" si="14"/>
        <v>0</v>
      </c>
    </row>
    <row r="291" spans="1:21" x14ac:dyDescent="0.25">
      <c r="A291" s="24" t="s">
        <v>342</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2"/>
        <v>0</v>
      </c>
      <c r="S291" s="1">
        <f t="shared" si="13"/>
        <v>0</v>
      </c>
      <c r="T291" s="1">
        <f t="shared" si="13"/>
        <v>0</v>
      </c>
      <c r="U291" s="1">
        <f t="shared" si="14"/>
        <v>0</v>
      </c>
    </row>
    <row r="292" spans="1:21" x14ac:dyDescent="0.25">
      <c r="A292" s="24" t="s">
        <v>343</v>
      </c>
      <c r="B292" s="25" t="s">
        <v>4</v>
      </c>
      <c r="C292" s="81">
        <v>0</v>
      </c>
      <c r="D292" s="81">
        <v>0</v>
      </c>
      <c r="E292" s="77">
        <v>0</v>
      </c>
      <c r="F292" s="77">
        <v>0</v>
      </c>
      <c r="G292" s="77">
        <v>0</v>
      </c>
      <c r="H292" s="77">
        <v>0</v>
      </c>
      <c r="I292" s="77">
        <v>0</v>
      </c>
      <c r="J292" s="77">
        <v>0</v>
      </c>
      <c r="K292" s="77">
        <v>0</v>
      </c>
      <c r="L292" s="77">
        <v>0</v>
      </c>
      <c r="M292" s="77">
        <v>0</v>
      </c>
      <c r="N292" s="77">
        <v>0</v>
      </c>
      <c r="O292" s="77">
        <v>11905</v>
      </c>
      <c r="P292" s="82">
        <v>0</v>
      </c>
      <c r="Q292" s="83">
        <f t="shared" si="12"/>
        <v>11905</v>
      </c>
      <c r="S292" s="1">
        <f t="shared" si="13"/>
        <v>11905</v>
      </c>
      <c r="T292" s="1">
        <f t="shared" si="13"/>
        <v>0</v>
      </c>
      <c r="U292" s="1">
        <f t="shared" si="14"/>
        <v>11905</v>
      </c>
    </row>
    <row r="293" spans="1:21" x14ac:dyDescent="0.25">
      <c r="A293" s="24" t="s">
        <v>344</v>
      </c>
      <c r="B293" s="25" t="s">
        <v>4</v>
      </c>
      <c r="C293" s="81">
        <v>0</v>
      </c>
      <c r="D293" s="81">
        <v>0</v>
      </c>
      <c r="E293" s="77">
        <v>0</v>
      </c>
      <c r="F293" s="77">
        <v>0</v>
      </c>
      <c r="G293" s="77">
        <v>0</v>
      </c>
      <c r="H293" s="77">
        <v>0</v>
      </c>
      <c r="I293" s="77">
        <v>0</v>
      </c>
      <c r="J293" s="77">
        <v>0</v>
      </c>
      <c r="K293" s="77">
        <v>0</v>
      </c>
      <c r="L293" s="77">
        <v>0</v>
      </c>
      <c r="M293" s="77">
        <v>0</v>
      </c>
      <c r="N293" s="77">
        <v>0</v>
      </c>
      <c r="O293" s="77">
        <v>0</v>
      </c>
      <c r="P293" s="82">
        <v>0</v>
      </c>
      <c r="Q293" s="83">
        <f t="shared" si="12"/>
        <v>0</v>
      </c>
      <c r="S293" s="1">
        <f t="shared" si="13"/>
        <v>0</v>
      </c>
      <c r="T293" s="1">
        <f t="shared" si="13"/>
        <v>0</v>
      </c>
      <c r="U293" s="1">
        <f t="shared" si="14"/>
        <v>0</v>
      </c>
    </row>
    <row r="294" spans="1:21" x14ac:dyDescent="0.25">
      <c r="A294" s="24" t="s">
        <v>345</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2"/>
        <v>0</v>
      </c>
      <c r="S294" s="1">
        <f t="shared" si="13"/>
        <v>0</v>
      </c>
      <c r="T294" s="1">
        <f t="shared" si="13"/>
        <v>0</v>
      </c>
      <c r="U294" s="1">
        <f t="shared" si="14"/>
        <v>0</v>
      </c>
    </row>
    <row r="295" spans="1:21" x14ac:dyDescent="0.25">
      <c r="A295" s="24" t="s">
        <v>346</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5">
      <c r="A296" s="24" t="s">
        <v>4</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5">
      <c r="A297" s="24" t="s">
        <v>347</v>
      </c>
      <c r="B297" s="25" t="s">
        <v>4</v>
      </c>
      <c r="C297" s="81">
        <v>0</v>
      </c>
      <c r="D297" s="81">
        <v>417258</v>
      </c>
      <c r="E297" s="77">
        <v>0</v>
      </c>
      <c r="F297" s="77">
        <v>0</v>
      </c>
      <c r="G297" s="77">
        <v>0</v>
      </c>
      <c r="H297" s="77">
        <v>627407</v>
      </c>
      <c r="I297" s="77">
        <v>0</v>
      </c>
      <c r="J297" s="77">
        <v>0</v>
      </c>
      <c r="K297" s="77">
        <v>0</v>
      </c>
      <c r="L297" s="77">
        <v>0</v>
      </c>
      <c r="M297" s="77">
        <v>1519079</v>
      </c>
      <c r="N297" s="77">
        <v>0</v>
      </c>
      <c r="O297" s="77">
        <v>0</v>
      </c>
      <c r="P297" s="82">
        <v>0</v>
      </c>
      <c r="Q297" s="83">
        <f t="shared" si="12"/>
        <v>2563744</v>
      </c>
      <c r="S297" s="1">
        <f t="shared" si="13"/>
        <v>1519079</v>
      </c>
      <c r="T297" s="1">
        <f t="shared" si="13"/>
        <v>1044665</v>
      </c>
      <c r="U297" s="1">
        <f t="shared" si="14"/>
        <v>2563744</v>
      </c>
    </row>
    <row r="298" spans="1:21" x14ac:dyDescent="0.25">
      <c r="A298" s="24" t="s">
        <v>348</v>
      </c>
      <c r="B298" s="25" t="s">
        <v>4</v>
      </c>
      <c r="C298" s="81">
        <v>0</v>
      </c>
      <c r="D298" s="81">
        <v>0</v>
      </c>
      <c r="E298" s="77">
        <v>0</v>
      </c>
      <c r="F298" s="77">
        <v>0</v>
      </c>
      <c r="G298" s="77">
        <v>0</v>
      </c>
      <c r="H298" s="77">
        <v>0</v>
      </c>
      <c r="I298" s="77">
        <v>0</v>
      </c>
      <c r="J298" s="77">
        <v>0</v>
      </c>
      <c r="K298" s="77">
        <v>0</v>
      </c>
      <c r="L298" s="77">
        <v>0</v>
      </c>
      <c r="M298" s="77">
        <v>0</v>
      </c>
      <c r="N298" s="77">
        <v>0</v>
      </c>
      <c r="O298" s="77">
        <v>8019</v>
      </c>
      <c r="P298" s="82">
        <v>0</v>
      </c>
      <c r="Q298" s="83">
        <f t="shared" si="12"/>
        <v>8019</v>
      </c>
      <c r="S298" s="1">
        <f t="shared" si="13"/>
        <v>8019</v>
      </c>
      <c r="T298" s="1">
        <f t="shared" si="13"/>
        <v>0</v>
      </c>
      <c r="U298" s="1">
        <f t="shared" si="14"/>
        <v>8019</v>
      </c>
    </row>
    <row r="299" spans="1:21" x14ac:dyDescent="0.25">
      <c r="A299" s="24" t="s">
        <v>349</v>
      </c>
      <c r="B299" s="25" t="s">
        <v>4</v>
      </c>
      <c r="C299" s="81">
        <v>5282</v>
      </c>
      <c r="D299" s="81">
        <v>0</v>
      </c>
      <c r="E299" s="77">
        <v>0</v>
      </c>
      <c r="F299" s="77">
        <v>0</v>
      </c>
      <c r="G299" s="77">
        <v>0</v>
      </c>
      <c r="H299" s="77">
        <v>0</v>
      </c>
      <c r="I299" s="77">
        <v>0</v>
      </c>
      <c r="J299" s="77">
        <v>0</v>
      </c>
      <c r="K299" s="77">
        <v>0</v>
      </c>
      <c r="L299" s="77">
        <v>0</v>
      </c>
      <c r="M299" s="77">
        <v>5321</v>
      </c>
      <c r="N299" s="77">
        <v>0</v>
      </c>
      <c r="O299" s="77">
        <v>0</v>
      </c>
      <c r="P299" s="82">
        <v>0</v>
      </c>
      <c r="Q299" s="83">
        <f t="shared" si="12"/>
        <v>10603</v>
      </c>
      <c r="S299" s="1">
        <f t="shared" si="13"/>
        <v>10603</v>
      </c>
      <c r="T299" s="1">
        <f t="shared" si="13"/>
        <v>0</v>
      </c>
      <c r="U299" s="1">
        <f t="shared" si="14"/>
        <v>10603</v>
      </c>
    </row>
    <row r="300" spans="1:21" x14ac:dyDescent="0.25">
      <c r="A300" s="24" t="s">
        <v>350</v>
      </c>
      <c r="B300" s="25" t="s">
        <v>4</v>
      </c>
      <c r="C300" s="81">
        <v>10703</v>
      </c>
      <c r="D300" s="81">
        <v>0</v>
      </c>
      <c r="E300" s="77">
        <v>0</v>
      </c>
      <c r="F300" s="77">
        <v>5048</v>
      </c>
      <c r="G300" s="77">
        <v>17462</v>
      </c>
      <c r="H300" s="77">
        <v>0</v>
      </c>
      <c r="I300" s="77">
        <v>0</v>
      </c>
      <c r="J300" s="77">
        <v>0</v>
      </c>
      <c r="K300" s="77">
        <v>0</v>
      </c>
      <c r="L300" s="77">
        <v>0</v>
      </c>
      <c r="M300" s="77">
        <v>2517</v>
      </c>
      <c r="N300" s="77">
        <v>0</v>
      </c>
      <c r="O300" s="77">
        <v>1554</v>
      </c>
      <c r="P300" s="82">
        <v>0</v>
      </c>
      <c r="Q300" s="83">
        <f t="shared" si="12"/>
        <v>37284</v>
      </c>
      <c r="S300" s="1">
        <f t="shared" si="13"/>
        <v>32236</v>
      </c>
      <c r="T300" s="1">
        <f t="shared" si="13"/>
        <v>5048</v>
      </c>
      <c r="U300" s="1">
        <f t="shared" si="14"/>
        <v>37284</v>
      </c>
    </row>
    <row r="301" spans="1:21" x14ac:dyDescent="0.25">
      <c r="A301" s="24" t="s">
        <v>351</v>
      </c>
      <c r="B301" s="25" t="s">
        <v>4</v>
      </c>
      <c r="C301" s="81">
        <v>36708</v>
      </c>
      <c r="D301" s="81">
        <v>115170</v>
      </c>
      <c r="E301" s="77">
        <v>0</v>
      </c>
      <c r="F301" s="77">
        <v>0</v>
      </c>
      <c r="G301" s="77">
        <v>104663</v>
      </c>
      <c r="H301" s="77">
        <v>190337</v>
      </c>
      <c r="I301" s="77">
        <v>0</v>
      </c>
      <c r="J301" s="77">
        <v>0</v>
      </c>
      <c r="K301" s="77">
        <v>0</v>
      </c>
      <c r="L301" s="77">
        <v>0</v>
      </c>
      <c r="M301" s="77">
        <v>137174</v>
      </c>
      <c r="N301" s="77">
        <v>0</v>
      </c>
      <c r="O301" s="77">
        <v>8744</v>
      </c>
      <c r="P301" s="82">
        <v>11489</v>
      </c>
      <c r="Q301" s="83">
        <f t="shared" si="12"/>
        <v>604285</v>
      </c>
      <c r="S301" s="1">
        <f t="shared" si="13"/>
        <v>287289</v>
      </c>
      <c r="T301" s="1">
        <f t="shared" si="13"/>
        <v>316996</v>
      </c>
      <c r="U301" s="1">
        <f t="shared" si="14"/>
        <v>604285</v>
      </c>
    </row>
    <row r="302" spans="1:21" x14ac:dyDescent="0.25">
      <c r="A302" s="24" t="s">
        <v>352</v>
      </c>
      <c r="B302" s="25" t="s">
        <v>4</v>
      </c>
      <c r="C302" s="81">
        <v>0</v>
      </c>
      <c r="D302" s="81">
        <v>0</v>
      </c>
      <c r="E302" s="77">
        <v>0</v>
      </c>
      <c r="F302" s="77">
        <v>0</v>
      </c>
      <c r="G302" s="77">
        <v>0</v>
      </c>
      <c r="H302" s="77">
        <v>0</v>
      </c>
      <c r="I302" s="77">
        <v>0</v>
      </c>
      <c r="J302" s="77">
        <v>0</v>
      </c>
      <c r="K302" s="77">
        <v>0</v>
      </c>
      <c r="L302" s="77">
        <v>0</v>
      </c>
      <c r="M302" s="77">
        <v>0</v>
      </c>
      <c r="N302" s="77">
        <v>0</v>
      </c>
      <c r="O302" s="77">
        <v>0</v>
      </c>
      <c r="P302" s="82">
        <v>0</v>
      </c>
      <c r="Q302" s="83">
        <f t="shared" si="12"/>
        <v>0</v>
      </c>
      <c r="S302" s="1">
        <f t="shared" si="13"/>
        <v>0</v>
      </c>
      <c r="T302" s="1">
        <f t="shared" si="13"/>
        <v>0</v>
      </c>
      <c r="U302" s="1">
        <f t="shared" si="14"/>
        <v>0</v>
      </c>
    </row>
    <row r="303" spans="1:21" x14ac:dyDescent="0.25">
      <c r="A303" s="24" t="s">
        <v>353</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5">
      <c r="A304" s="24" t="s">
        <v>354</v>
      </c>
      <c r="B304" s="25" t="s">
        <v>4</v>
      </c>
      <c r="C304" s="81">
        <v>0</v>
      </c>
      <c r="D304" s="81">
        <v>898</v>
      </c>
      <c r="E304" s="77">
        <v>0</v>
      </c>
      <c r="F304" s="77">
        <v>0</v>
      </c>
      <c r="G304" s="77">
        <v>0</v>
      </c>
      <c r="H304" s="77">
        <v>0</v>
      </c>
      <c r="I304" s="77">
        <v>0</v>
      </c>
      <c r="J304" s="77">
        <v>0</v>
      </c>
      <c r="K304" s="77">
        <v>0</v>
      </c>
      <c r="L304" s="77">
        <v>0</v>
      </c>
      <c r="M304" s="77">
        <v>0</v>
      </c>
      <c r="N304" s="77">
        <v>1654</v>
      </c>
      <c r="O304" s="77">
        <v>0</v>
      </c>
      <c r="P304" s="82">
        <v>0</v>
      </c>
      <c r="Q304" s="83">
        <f t="shared" si="12"/>
        <v>2552</v>
      </c>
      <c r="S304" s="1">
        <f t="shared" si="13"/>
        <v>0</v>
      </c>
      <c r="T304" s="1">
        <f t="shared" si="13"/>
        <v>2552</v>
      </c>
      <c r="U304" s="1">
        <f t="shared" si="14"/>
        <v>2552</v>
      </c>
    </row>
    <row r="305" spans="1:21" x14ac:dyDescent="0.25">
      <c r="A305" s="24" t="s">
        <v>355</v>
      </c>
      <c r="B305" s="25" t="s">
        <v>4</v>
      </c>
      <c r="C305" s="81">
        <v>0</v>
      </c>
      <c r="D305" s="81">
        <v>0</v>
      </c>
      <c r="E305" s="77">
        <v>0</v>
      </c>
      <c r="F305" s="77">
        <v>0</v>
      </c>
      <c r="G305" s="77">
        <v>421328</v>
      </c>
      <c r="H305" s="77">
        <v>0</v>
      </c>
      <c r="I305" s="77">
        <v>0</v>
      </c>
      <c r="J305" s="77">
        <v>0</v>
      </c>
      <c r="K305" s="77">
        <v>0</v>
      </c>
      <c r="L305" s="77">
        <v>0</v>
      </c>
      <c r="M305" s="77">
        <v>365025</v>
      </c>
      <c r="N305" s="77">
        <v>0</v>
      </c>
      <c r="O305" s="77">
        <v>0</v>
      </c>
      <c r="P305" s="82">
        <v>0</v>
      </c>
      <c r="Q305" s="83">
        <f t="shared" si="12"/>
        <v>786353</v>
      </c>
      <c r="S305" s="1">
        <f t="shared" si="13"/>
        <v>786353</v>
      </c>
      <c r="T305" s="1">
        <f t="shared" si="13"/>
        <v>0</v>
      </c>
      <c r="U305" s="1">
        <f t="shared" si="14"/>
        <v>786353</v>
      </c>
    </row>
    <row r="306" spans="1:21" x14ac:dyDescent="0.25">
      <c r="A306" s="24" t="s">
        <v>356</v>
      </c>
      <c r="B306" s="25" t="s">
        <v>4</v>
      </c>
      <c r="C306" s="81">
        <v>0</v>
      </c>
      <c r="D306" s="81">
        <v>0</v>
      </c>
      <c r="E306" s="77">
        <v>0</v>
      </c>
      <c r="F306" s="77">
        <v>0</v>
      </c>
      <c r="G306" s="77">
        <v>0</v>
      </c>
      <c r="H306" s="77">
        <v>0</v>
      </c>
      <c r="I306" s="77">
        <v>0</v>
      </c>
      <c r="J306" s="77">
        <v>0</v>
      </c>
      <c r="K306" s="77">
        <v>0</v>
      </c>
      <c r="L306" s="77">
        <v>0</v>
      </c>
      <c r="M306" s="77">
        <v>0</v>
      </c>
      <c r="N306" s="77">
        <v>0</v>
      </c>
      <c r="O306" s="77">
        <v>0</v>
      </c>
      <c r="P306" s="82">
        <v>0</v>
      </c>
      <c r="Q306" s="83">
        <f t="shared" si="12"/>
        <v>0</v>
      </c>
      <c r="S306" s="1">
        <f t="shared" si="13"/>
        <v>0</v>
      </c>
      <c r="T306" s="1">
        <f t="shared" si="13"/>
        <v>0</v>
      </c>
      <c r="U306" s="1">
        <f t="shared" si="14"/>
        <v>0</v>
      </c>
    </row>
    <row r="307" spans="1:21" x14ac:dyDescent="0.25">
      <c r="A307" s="24" t="s">
        <v>357</v>
      </c>
      <c r="B307" s="25" t="s">
        <v>52</v>
      </c>
      <c r="C307" s="81">
        <v>2574</v>
      </c>
      <c r="D307" s="81">
        <v>0</v>
      </c>
      <c r="E307" s="77">
        <v>128893</v>
      </c>
      <c r="F307" s="77">
        <v>9582</v>
      </c>
      <c r="G307" s="77">
        <v>0</v>
      </c>
      <c r="H307" s="77">
        <v>0</v>
      </c>
      <c r="I307" s="77">
        <v>0</v>
      </c>
      <c r="J307" s="77">
        <v>0</v>
      </c>
      <c r="K307" s="77">
        <v>0</v>
      </c>
      <c r="L307" s="77">
        <v>0</v>
      </c>
      <c r="M307" s="77">
        <v>0</v>
      </c>
      <c r="N307" s="77">
        <v>0</v>
      </c>
      <c r="O307" s="77">
        <v>0</v>
      </c>
      <c r="P307" s="82">
        <v>0</v>
      </c>
      <c r="Q307" s="83">
        <f t="shared" si="12"/>
        <v>141049</v>
      </c>
      <c r="S307" s="1">
        <f t="shared" si="13"/>
        <v>131467</v>
      </c>
      <c r="T307" s="1">
        <f t="shared" si="13"/>
        <v>9582</v>
      </c>
      <c r="U307" s="1">
        <f t="shared" si="14"/>
        <v>141049</v>
      </c>
    </row>
    <row r="308" spans="1:21" x14ac:dyDescent="0.25">
      <c r="A308" s="24" t="s">
        <v>358</v>
      </c>
      <c r="B308" s="25" t="s">
        <v>52</v>
      </c>
      <c r="C308" s="81">
        <v>0</v>
      </c>
      <c r="D308" s="81">
        <v>0</v>
      </c>
      <c r="E308" s="77">
        <v>345474</v>
      </c>
      <c r="F308" s="77">
        <v>252465</v>
      </c>
      <c r="G308" s="77">
        <v>0</v>
      </c>
      <c r="H308" s="77">
        <v>0</v>
      </c>
      <c r="I308" s="77">
        <v>0</v>
      </c>
      <c r="J308" s="77">
        <v>0</v>
      </c>
      <c r="K308" s="77">
        <v>0</v>
      </c>
      <c r="L308" s="77">
        <v>0</v>
      </c>
      <c r="M308" s="77">
        <v>0</v>
      </c>
      <c r="N308" s="77">
        <v>0</v>
      </c>
      <c r="O308" s="77">
        <v>0</v>
      </c>
      <c r="P308" s="82">
        <v>0</v>
      </c>
      <c r="Q308" s="83">
        <f t="shared" si="12"/>
        <v>597939</v>
      </c>
      <c r="S308" s="1">
        <f t="shared" si="13"/>
        <v>345474</v>
      </c>
      <c r="T308" s="1">
        <f t="shared" si="13"/>
        <v>252465</v>
      </c>
      <c r="U308" s="1">
        <f t="shared" si="14"/>
        <v>597939</v>
      </c>
    </row>
    <row r="309" spans="1:21" x14ac:dyDescent="0.25">
      <c r="A309" s="24" t="s">
        <v>359</v>
      </c>
      <c r="B309" s="25" t="s">
        <v>52</v>
      </c>
      <c r="C309" s="81">
        <v>24508</v>
      </c>
      <c r="D309" s="81">
        <v>0</v>
      </c>
      <c r="E309" s="77">
        <v>6504</v>
      </c>
      <c r="F309" s="77">
        <v>0</v>
      </c>
      <c r="G309" s="77">
        <v>0</v>
      </c>
      <c r="H309" s="77">
        <v>0</v>
      </c>
      <c r="I309" s="77">
        <v>0</v>
      </c>
      <c r="J309" s="77">
        <v>0</v>
      </c>
      <c r="K309" s="77">
        <v>0</v>
      </c>
      <c r="L309" s="77">
        <v>0</v>
      </c>
      <c r="M309" s="77">
        <v>0</v>
      </c>
      <c r="N309" s="77">
        <v>0</v>
      </c>
      <c r="O309" s="77">
        <v>0</v>
      </c>
      <c r="P309" s="82">
        <v>0</v>
      </c>
      <c r="Q309" s="83">
        <f t="shared" si="12"/>
        <v>31012</v>
      </c>
      <c r="S309" s="1">
        <f t="shared" si="13"/>
        <v>31012</v>
      </c>
      <c r="T309" s="1">
        <f t="shared" si="13"/>
        <v>0</v>
      </c>
      <c r="U309" s="1">
        <f t="shared" si="14"/>
        <v>31012</v>
      </c>
    </row>
    <row r="310" spans="1:21" x14ac:dyDescent="0.25">
      <c r="A310" s="24" t="s">
        <v>361</v>
      </c>
      <c r="B310" s="25" t="s">
        <v>52</v>
      </c>
      <c r="C310" s="81">
        <v>0</v>
      </c>
      <c r="D310" s="81">
        <v>0</v>
      </c>
      <c r="E310" s="77">
        <v>0</v>
      </c>
      <c r="F310" s="77">
        <v>0</v>
      </c>
      <c r="G310" s="77">
        <v>21000</v>
      </c>
      <c r="H310" s="77">
        <v>0</v>
      </c>
      <c r="I310" s="77">
        <v>0</v>
      </c>
      <c r="J310" s="77">
        <v>0</v>
      </c>
      <c r="K310" s="77">
        <v>0</v>
      </c>
      <c r="L310" s="77">
        <v>0</v>
      </c>
      <c r="M310" s="77">
        <v>0</v>
      </c>
      <c r="N310" s="77">
        <v>0</v>
      </c>
      <c r="O310" s="77">
        <v>0</v>
      </c>
      <c r="P310" s="82">
        <v>0</v>
      </c>
      <c r="Q310" s="83">
        <f t="shared" si="12"/>
        <v>21000</v>
      </c>
      <c r="S310" s="1">
        <f t="shared" si="13"/>
        <v>21000</v>
      </c>
      <c r="T310" s="1">
        <f t="shared" si="13"/>
        <v>0</v>
      </c>
      <c r="U310" s="1">
        <f t="shared" si="14"/>
        <v>21000</v>
      </c>
    </row>
    <row r="311" spans="1:21" x14ac:dyDescent="0.25">
      <c r="A311" s="24" t="s">
        <v>516</v>
      </c>
      <c r="B311" s="25" t="s">
        <v>52</v>
      </c>
      <c r="C311" s="81">
        <v>0</v>
      </c>
      <c r="D311" s="81">
        <v>0</v>
      </c>
      <c r="E311" s="77">
        <v>0</v>
      </c>
      <c r="F311" s="77">
        <v>0</v>
      </c>
      <c r="G311" s="77">
        <v>0</v>
      </c>
      <c r="H311" s="77">
        <v>2000</v>
      </c>
      <c r="I311" s="77">
        <v>0</v>
      </c>
      <c r="J311" s="77">
        <v>0</v>
      </c>
      <c r="K311" s="77">
        <v>0</v>
      </c>
      <c r="L311" s="77">
        <v>0</v>
      </c>
      <c r="M311" s="77">
        <v>0</v>
      </c>
      <c r="N311" s="77">
        <v>0</v>
      </c>
      <c r="O311" s="77">
        <v>0</v>
      </c>
      <c r="P311" s="82">
        <v>0</v>
      </c>
      <c r="Q311" s="83">
        <f t="shared" si="12"/>
        <v>2000</v>
      </c>
      <c r="S311" s="1">
        <f t="shared" si="13"/>
        <v>0</v>
      </c>
      <c r="T311" s="1">
        <f t="shared" si="13"/>
        <v>2000</v>
      </c>
      <c r="U311" s="1">
        <f t="shared" si="14"/>
        <v>2000</v>
      </c>
    </row>
    <row r="312" spans="1:21" x14ac:dyDescent="0.25">
      <c r="A312" s="24" t="s">
        <v>362</v>
      </c>
      <c r="B312" s="25" t="s">
        <v>52</v>
      </c>
      <c r="C312" s="81">
        <v>14168</v>
      </c>
      <c r="D312" s="81">
        <v>0</v>
      </c>
      <c r="E312" s="77">
        <v>0</v>
      </c>
      <c r="F312" s="77">
        <v>0</v>
      </c>
      <c r="G312" s="77">
        <v>156111</v>
      </c>
      <c r="H312" s="77">
        <v>0</v>
      </c>
      <c r="I312" s="77">
        <v>0</v>
      </c>
      <c r="J312" s="77">
        <v>0</v>
      </c>
      <c r="K312" s="77">
        <v>0</v>
      </c>
      <c r="L312" s="77">
        <v>0</v>
      </c>
      <c r="M312" s="77">
        <v>6521</v>
      </c>
      <c r="N312" s="77">
        <v>0</v>
      </c>
      <c r="O312" s="77">
        <v>0</v>
      </c>
      <c r="P312" s="82">
        <v>0</v>
      </c>
      <c r="Q312" s="83">
        <f t="shared" si="12"/>
        <v>176800</v>
      </c>
      <c r="S312" s="1">
        <f t="shared" si="13"/>
        <v>176800</v>
      </c>
      <c r="T312" s="1">
        <f t="shared" si="13"/>
        <v>0</v>
      </c>
      <c r="U312" s="1">
        <f t="shared" si="14"/>
        <v>176800</v>
      </c>
    </row>
    <row r="313" spans="1:21" x14ac:dyDescent="0.25">
      <c r="A313" s="24" t="s">
        <v>363</v>
      </c>
      <c r="B313" s="25" t="s">
        <v>53</v>
      </c>
      <c r="C313" s="81">
        <v>0</v>
      </c>
      <c r="D313" s="81">
        <v>0</v>
      </c>
      <c r="E313" s="77">
        <v>0</v>
      </c>
      <c r="F313" s="77">
        <v>0</v>
      </c>
      <c r="G313" s="77">
        <v>0</v>
      </c>
      <c r="H313" s="77">
        <v>0</v>
      </c>
      <c r="I313" s="77">
        <v>0</v>
      </c>
      <c r="J313" s="77">
        <v>0</v>
      </c>
      <c r="K313" s="77">
        <v>0</v>
      </c>
      <c r="L313" s="77">
        <v>0</v>
      </c>
      <c r="M313" s="77">
        <v>0</v>
      </c>
      <c r="N313" s="77">
        <v>0</v>
      </c>
      <c r="O313" s="77">
        <v>0</v>
      </c>
      <c r="P313" s="82">
        <v>0</v>
      </c>
      <c r="Q313" s="83">
        <f t="shared" si="12"/>
        <v>0</v>
      </c>
      <c r="S313" s="1">
        <f t="shared" si="13"/>
        <v>0</v>
      </c>
      <c r="T313" s="1">
        <f t="shared" si="13"/>
        <v>0</v>
      </c>
      <c r="U313" s="1">
        <f t="shared" si="14"/>
        <v>0</v>
      </c>
    </row>
    <row r="314" spans="1:21" x14ac:dyDescent="0.25">
      <c r="A314" s="24" t="s">
        <v>364</v>
      </c>
      <c r="B314" s="25" t="s">
        <v>53</v>
      </c>
      <c r="C314" s="81">
        <v>0</v>
      </c>
      <c r="D314" s="81">
        <v>0</v>
      </c>
      <c r="E314" s="77">
        <v>0</v>
      </c>
      <c r="F314" s="77">
        <v>0</v>
      </c>
      <c r="G314" s="77">
        <v>0</v>
      </c>
      <c r="H314" s="77">
        <v>0</v>
      </c>
      <c r="I314" s="77">
        <v>0</v>
      </c>
      <c r="J314" s="77">
        <v>0</v>
      </c>
      <c r="K314" s="77">
        <v>0</v>
      </c>
      <c r="L314" s="77">
        <v>0</v>
      </c>
      <c r="M314" s="77">
        <v>0</v>
      </c>
      <c r="N314" s="77">
        <v>0</v>
      </c>
      <c r="O314" s="77">
        <v>0</v>
      </c>
      <c r="P314" s="82">
        <v>0</v>
      </c>
      <c r="Q314" s="83">
        <f t="shared" si="12"/>
        <v>0</v>
      </c>
      <c r="S314" s="1">
        <f t="shared" si="13"/>
        <v>0</v>
      </c>
      <c r="T314" s="1">
        <f t="shared" si="13"/>
        <v>0</v>
      </c>
      <c r="U314" s="1">
        <f t="shared" si="14"/>
        <v>0</v>
      </c>
    </row>
    <row r="315" spans="1:21" x14ac:dyDescent="0.25">
      <c r="A315" s="24" t="s">
        <v>365</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5">
      <c r="A316" s="24" t="s">
        <v>366</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5">
      <c r="A317" s="24" t="s">
        <v>367</v>
      </c>
      <c r="B317" s="25" t="s">
        <v>53</v>
      </c>
      <c r="C317" s="81">
        <v>0</v>
      </c>
      <c r="D317" s="81">
        <v>0</v>
      </c>
      <c r="E317" s="77">
        <v>0</v>
      </c>
      <c r="F317" s="77">
        <v>893</v>
      </c>
      <c r="G317" s="77">
        <v>0</v>
      </c>
      <c r="H317" s="77">
        <v>0</v>
      </c>
      <c r="I317" s="77">
        <v>0</v>
      </c>
      <c r="J317" s="77">
        <v>0</v>
      </c>
      <c r="K317" s="77">
        <v>0</v>
      </c>
      <c r="L317" s="77">
        <v>0</v>
      </c>
      <c r="M317" s="77">
        <v>0</v>
      </c>
      <c r="N317" s="77">
        <v>0</v>
      </c>
      <c r="O317" s="77">
        <v>0</v>
      </c>
      <c r="P317" s="82">
        <v>0</v>
      </c>
      <c r="Q317" s="83">
        <f t="shared" si="12"/>
        <v>893</v>
      </c>
      <c r="S317" s="1">
        <f t="shared" si="13"/>
        <v>0</v>
      </c>
      <c r="T317" s="1">
        <f t="shared" si="13"/>
        <v>893</v>
      </c>
      <c r="U317" s="1">
        <f t="shared" si="14"/>
        <v>893</v>
      </c>
    </row>
    <row r="318" spans="1:21" x14ac:dyDescent="0.25">
      <c r="A318" s="24" t="s">
        <v>368</v>
      </c>
      <c r="B318" s="25" t="s">
        <v>53</v>
      </c>
      <c r="C318" s="81">
        <v>4923</v>
      </c>
      <c r="D318" s="81">
        <v>0</v>
      </c>
      <c r="E318" s="77">
        <v>25389</v>
      </c>
      <c r="F318" s="77">
        <v>0</v>
      </c>
      <c r="G318" s="77">
        <v>11634</v>
      </c>
      <c r="H318" s="77">
        <v>0</v>
      </c>
      <c r="I318" s="77">
        <v>0</v>
      </c>
      <c r="J318" s="77">
        <v>0</v>
      </c>
      <c r="K318" s="77">
        <v>0</v>
      </c>
      <c r="L318" s="77">
        <v>0</v>
      </c>
      <c r="M318" s="77">
        <v>0</v>
      </c>
      <c r="N318" s="77">
        <v>0</v>
      </c>
      <c r="O318" s="77">
        <v>0</v>
      </c>
      <c r="P318" s="82">
        <v>0</v>
      </c>
      <c r="Q318" s="83">
        <f t="shared" si="12"/>
        <v>41946</v>
      </c>
      <c r="S318" s="1">
        <f t="shared" si="13"/>
        <v>41946</v>
      </c>
      <c r="T318" s="1">
        <f t="shared" si="13"/>
        <v>0</v>
      </c>
      <c r="U318" s="1">
        <f t="shared" si="14"/>
        <v>41946</v>
      </c>
    </row>
    <row r="319" spans="1:21" x14ac:dyDescent="0.25">
      <c r="A319" s="24" t="s">
        <v>369</v>
      </c>
      <c r="B319" s="25" t="s">
        <v>53</v>
      </c>
      <c r="C319" s="81">
        <v>0</v>
      </c>
      <c r="D319" s="81">
        <v>0</v>
      </c>
      <c r="E319" s="77">
        <v>0</v>
      </c>
      <c r="F319" s="77">
        <v>0</v>
      </c>
      <c r="G319" s="77">
        <v>0</v>
      </c>
      <c r="H319" s="77">
        <v>0</v>
      </c>
      <c r="I319" s="77">
        <v>0</v>
      </c>
      <c r="J319" s="77">
        <v>0</v>
      </c>
      <c r="K319" s="77">
        <v>0</v>
      </c>
      <c r="L319" s="77">
        <v>0</v>
      </c>
      <c r="M319" s="77">
        <v>0</v>
      </c>
      <c r="N319" s="77">
        <v>0</v>
      </c>
      <c r="O319" s="77">
        <v>0</v>
      </c>
      <c r="P319" s="82">
        <v>0</v>
      </c>
      <c r="Q319" s="83">
        <f t="shared" si="12"/>
        <v>0</v>
      </c>
      <c r="S319" s="1">
        <f t="shared" si="13"/>
        <v>0</v>
      </c>
      <c r="T319" s="1">
        <f t="shared" si="13"/>
        <v>0</v>
      </c>
      <c r="U319" s="1">
        <f t="shared" si="14"/>
        <v>0</v>
      </c>
    </row>
    <row r="320" spans="1:21" x14ac:dyDescent="0.25">
      <c r="A320" s="24" t="s">
        <v>370</v>
      </c>
      <c r="B320" s="25" t="s">
        <v>53</v>
      </c>
      <c r="C320" s="81">
        <v>0</v>
      </c>
      <c r="D320" s="81">
        <v>0</v>
      </c>
      <c r="E320" s="77">
        <v>0</v>
      </c>
      <c r="F320" s="77">
        <v>0</v>
      </c>
      <c r="G320" s="77">
        <v>0</v>
      </c>
      <c r="H320" s="77">
        <v>0</v>
      </c>
      <c r="I320" s="77">
        <v>0</v>
      </c>
      <c r="J320" s="77">
        <v>0</v>
      </c>
      <c r="K320" s="77">
        <v>0</v>
      </c>
      <c r="L320" s="77">
        <v>0</v>
      </c>
      <c r="M320" s="77">
        <v>0</v>
      </c>
      <c r="N320" s="77">
        <v>0</v>
      </c>
      <c r="O320" s="77">
        <v>0</v>
      </c>
      <c r="P320" s="82">
        <v>0</v>
      </c>
      <c r="Q320" s="83">
        <f t="shared" si="12"/>
        <v>0</v>
      </c>
      <c r="S320" s="1">
        <f t="shared" si="13"/>
        <v>0</v>
      </c>
      <c r="T320" s="1">
        <f t="shared" si="13"/>
        <v>0</v>
      </c>
      <c r="U320" s="1">
        <f t="shared" si="14"/>
        <v>0</v>
      </c>
    </row>
    <row r="321" spans="1:21" x14ac:dyDescent="0.25">
      <c r="A321" s="24" t="s">
        <v>371</v>
      </c>
      <c r="B321" s="25" t="s">
        <v>53</v>
      </c>
      <c r="C321" s="81">
        <v>0</v>
      </c>
      <c r="D321" s="81">
        <v>0</v>
      </c>
      <c r="E321" s="77">
        <v>0</v>
      </c>
      <c r="F321" s="77">
        <v>0</v>
      </c>
      <c r="G321" s="77">
        <v>0</v>
      </c>
      <c r="H321" s="77">
        <v>0</v>
      </c>
      <c r="I321" s="77">
        <v>0</v>
      </c>
      <c r="J321" s="77">
        <v>0</v>
      </c>
      <c r="K321" s="77">
        <v>0</v>
      </c>
      <c r="L321" s="77">
        <v>0</v>
      </c>
      <c r="M321" s="77">
        <v>0</v>
      </c>
      <c r="N321" s="77">
        <v>0</v>
      </c>
      <c r="O321" s="77">
        <v>0</v>
      </c>
      <c r="P321" s="82">
        <v>0</v>
      </c>
      <c r="Q321" s="83">
        <f t="shared" si="12"/>
        <v>0</v>
      </c>
      <c r="S321" s="1">
        <f t="shared" si="13"/>
        <v>0</v>
      </c>
      <c r="T321" s="1">
        <f t="shared" si="13"/>
        <v>0</v>
      </c>
      <c r="U321" s="1">
        <f t="shared" si="14"/>
        <v>0</v>
      </c>
    </row>
    <row r="322" spans="1:21" x14ac:dyDescent="0.25">
      <c r="A322" s="24" t="s">
        <v>372</v>
      </c>
      <c r="B322" s="25" t="s">
        <v>53</v>
      </c>
      <c r="C322" s="81">
        <v>0</v>
      </c>
      <c r="D322" s="81">
        <v>0</v>
      </c>
      <c r="E322" s="77">
        <v>0</v>
      </c>
      <c r="F322" s="77">
        <v>0</v>
      </c>
      <c r="G322" s="77">
        <v>0</v>
      </c>
      <c r="H322" s="77">
        <v>0</v>
      </c>
      <c r="I322" s="77">
        <v>0</v>
      </c>
      <c r="J322" s="77">
        <v>0</v>
      </c>
      <c r="K322" s="77">
        <v>0</v>
      </c>
      <c r="L322" s="77">
        <v>0</v>
      </c>
      <c r="M322" s="77">
        <v>0</v>
      </c>
      <c r="N322" s="77">
        <v>0</v>
      </c>
      <c r="O322" s="77">
        <v>0</v>
      </c>
      <c r="P322" s="82">
        <v>0</v>
      </c>
      <c r="Q322" s="83">
        <f t="shared" si="12"/>
        <v>0</v>
      </c>
      <c r="S322" s="1">
        <f t="shared" si="13"/>
        <v>0</v>
      </c>
      <c r="T322" s="1">
        <f t="shared" si="13"/>
        <v>0</v>
      </c>
      <c r="U322" s="1">
        <f t="shared" si="14"/>
        <v>0</v>
      </c>
    </row>
    <row r="323" spans="1:21" x14ac:dyDescent="0.25">
      <c r="A323" s="24" t="s">
        <v>373</v>
      </c>
      <c r="B323" s="25" t="s">
        <v>53</v>
      </c>
      <c r="C323" s="81">
        <v>0</v>
      </c>
      <c r="D323" s="81">
        <v>0</v>
      </c>
      <c r="E323" s="77">
        <v>5620</v>
      </c>
      <c r="F323" s="77">
        <v>0</v>
      </c>
      <c r="G323" s="77">
        <v>20252</v>
      </c>
      <c r="H323" s="77">
        <v>97979</v>
      </c>
      <c r="I323" s="77">
        <v>0</v>
      </c>
      <c r="J323" s="77">
        <v>0</v>
      </c>
      <c r="K323" s="77">
        <v>0</v>
      </c>
      <c r="L323" s="77">
        <v>0</v>
      </c>
      <c r="M323" s="77">
        <v>62905</v>
      </c>
      <c r="N323" s="77">
        <v>0</v>
      </c>
      <c r="O323" s="77">
        <v>0</v>
      </c>
      <c r="P323" s="82">
        <v>0</v>
      </c>
      <c r="Q323" s="83">
        <f t="shared" si="12"/>
        <v>186756</v>
      </c>
      <c r="S323" s="1">
        <f t="shared" si="13"/>
        <v>88777</v>
      </c>
      <c r="T323" s="1">
        <f t="shared" si="13"/>
        <v>97979</v>
      </c>
      <c r="U323" s="1">
        <f t="shared" si="14"/>
        <v>186756</v>
      </c>
    </row>
    <row r="324" spans="1:21" x14ac:dyDescent="0.25">
      <c r="A324" s="24" t="s">
        <v>374</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2"/>
        <v>0</v>
      </c>
      <c r="S324" s="1">
        <f t="shared" si="13"/>
        <v>0</v>
      </c>
      <c r="T324" s="1">
        <f t="shared" si="13"/>
        <v>0</v>
      </c>
      <c r="U324" s="1">
        <f t="shared" si="14"/>
        <v>0</v>
      </c>
    </row>
    <row r="325" spans="1:21" x14ac:dyDescent="0.25">
      <c r="A325" s="24" t="s">
        <v>375</v>
      </c>
      <c r="B325" s="25" t="s">
        <v>53</v>
      </c>
      <c r="C325" s="81">
        <v>0</v>
      </c>
      <c r="D325" s="81">
        <v>0</v>
      </c>
      <c r="E325" s="77">
        <v>0</v>
      </c>
      <c r="F325" s="77">
        <v>0</v>
      </c>
      <c r="G325" s="77">
        <v>0</v>
      </c>
      <c r="H325" s="77">
        <v>0</v>
      </c>
      <c r="I325" s="77">
        <v>0</v>
      </c>
      <c r="J325" s="77">
        <v>0</v>
      </c>
      <c r="K325" s="77">
        <v>0</v>
      </c>
      <c r="L325" s="77">
        <v>0</v>
      </c>
      <c r="M325" s="77">
        <v>0</v>
      </c>
      <c r="N325" s="77">
        <v>0</v>
      </c>
      <c r="O325" s="77">
        <v>0</v>
      </c>
      <c r="P325" s="82">
        <v>0</v>
      </c>
      <c r="Q325" s="83">
        <f t="shared" ref="Q325:Q388" si="15">SUM(C325:P325)</f>
        <v>0</v>
      </c>
      <c r="S325" s="1">
        <f t="shared" si="13"/>
        <v>0</v>
      </c>
      <c r="T325" s="1">
        <f t="shared" si="13"/>
        <v>0</v>
      </c>
      <c r="U325" s="1">
        <f t="shared" si="14"/>
        <v>0</v>
      </c>
    </row>
    <row r="326" spans="1:21" x14ac:dyDescent="0.25">
      <c r="A326" s="24" t="s">
        <v>376</v>
      </c>
      <c r="B326" s="25" t="s">
        <v>53</v>
      </c>
      <c r="C326" s="81">
        <v>17435</v>
      </c>
      <c r="D326" s="81">
        <v>0</v>
      </c>
      <c r="E326" s="77">
        <v>127734</v>
      </c>
      <c r="F326" s="77">
        <v>0</v>
      </c>
      <c r="G326" s="77">
        <v>0</v>
      </c>
      <c r="H326" s="77">
        <v>33812</v>
      </c>
      <c r="I326" s="77">
        <v>0</v>
      </c>
      <c r="J326" s="77">
        <v>0</v>
      </c>
      <c r="K326" s="77">
        <v>0</v>
      </c>
      <c r="L326" s="77">
        <v>0</v>
      </c>
      <c r="M326" s="77">
        <v>11550</v>
      </c>
      <c r="N326" s="77">
        <v>0</v>
      </c>
      <c r="O326" s="77">
        <v>0</v>
      </c>
      <c r="P326" s="82">
        <v>0</v>
      </c>
      <c r="Q326" s="83">
        <f t="shared" si="15"/>
        <v>190531</v>
      </c>
      <c r="S326" s="1">
        <f t="shared" ref="S326:T389" si="16">SUM(C326,E326,G326,I326,K326,M326,O326)</f>
        <v>156719</v>
      </c>
      <c r="T326" s="1">
        <f t="shared" si="16"/>
        <v>33812</v>
      </c>
      <c r="U326" s="1">
        <f t="shared" ref="U326:U389" si="17">SUM(S326:T326)</f>
        <v>190531</v>
      </c>
    </row>
    <row r="327" spans="1:21" x14ac:dyDescent="0.25">
      <c r="A327" s="24" t="s">
        <v>377</v>
      </c>
      <c r="B327" s="25" t="s">
        <v>53</v>
      </c>
      <c r="C327" s="81">
        <v>0</v>
      </c>
      <c r="D327" s="81">
        <v>0</v>
      </c>
      <c r="E327" s="77">
        <v>0</v>
      </c>
      <c r="F327" s="77">
        <v>0</v>
      </c>
      <c r="G327" s="77">
        <v>0</v>
      </c>
      <c r="H327" s="77">
        <v>138912</v>
      </c>
      <c r="I327" s="77">
        <v>0</v>
      </c>
      <c r="J327" s="77">
        <v>0</v>
      </c>
      <c r="K327" s="77">
        <v>0</v>
      </c>
      <c r="L327" s="77">
        <v>0</v>
      </c>
      <c r="M327" s="77">
        <v>0</v>
      </c>
      <c r="N327" s="77">
        <v>0</v>
      </c>
      <c r="O327" s="77">
        <v>0</v>
      </c>
      <c r="P327" s="82">
        <v>0</v>
      </c>
      <c r="Q327" s="83">
        <f t="shared" si="15"/>
        <v>138912</v>
      </c>
      <c r="S327" s="1">
        <f t="shared" si="16"/>
        <v>0</v>
      </c>
      <c r="T327" s="1">
        <f t="shared" si="16"/>
        <v>138912</v>
      </c>
      <c r="U327" s="1">
        <f t="shared" si="17"/>
        <v>138912</v>
      </c>
    </row>
    <row r="328" spans="1:21" x14ac:dyDescent="0.25">
      <c r="A328" s="24" t="s">
        <v>378</v>
      </c>
      <c r="B328" s="25" t="s">
        <v>53</v>
      </c>
      <c r="C328" s="81">
        <v>0</v>
      </c>
      <c r="D328" s="81">
        <v>0</v>
      </c>
      <c r="E328" s="77">
        <v>0</v>
      </c>
      <c r="F328" s="77">
        <v>0</v>
      </c>
      <c r="G328" s="77">
        <v>0</v>
      </c>
      <c r="H328" s="77">
        <v>0</v>
      </c>
      <c r="I328" s="77">
        <v>0</v>
      </c>
      <c r="J328" s="77">
        <v>0</v>
      </c>
      <c r="K328" s="77">
        <v>0</v>
      </c>
      <c r="L328" s="77">
        <v>0</v>
      </c>
      <c r="M328" s="77">
        <v>0</v>
      </c>
      <c r="N328" s="77">
        <v>0</v>
      </c>
      <c r="O328" s="77">
        <v>0</v>
      </c>
      <c r="P328" s="82">
        <v>0</v>
      </c>
      <c r="Q328" s="83">
        <f t="shared" si="15"/>
        <v>0</v>
      </c>
      <c r="S328" s="1">
        <f t="shared" si="16"/>
        <v>0</v>
      </c>
      <c r="T328" s="1">
        <f t="shared" si="16"/>
        <v>0</v>
      </c>
      <c r="U328" s="1">
        <f t="shared" si="17"/>
        <v>0</v>
      </c>
    </row>
    <row r="329" spans="1:21" x14ac:dyDescent="0.25">
      <c r="A329" s="24" t="s">
        <v>379</v>
      </c>
      <c r="B329" s="25" t="s">
        <v>53</v>
      </c>
      <c r="C329" s="81">
        <v>0</v>
      </c>
      <c r="D329" s="81">
        <v>0</v>
      </c>
      <c r="E329" s="77">
        <v>0</v>
      </c>
      <c r="F329" s="77">
        <v>0</v>
      </c>
      <c r="G329" s="77">
        <v>0</v>
      </c>
      <c r="H329" s="77">
        <v>0</v>
      </c>
      <c r="I329" s="77">
        <v>0</v>
      </c>
      <c r="J329" s="77">
        <v>0</v>
      </c>
      <c r="K329" s="77">
        <v>0</v>
      </c>
      <c r="L329" s="77">
        <v>0</v>
      </c>
      <c r="M329" s="77">
        <v>32040</v>
      </c>
      <c r="N329" s="77">
        <v>0</v>
      </c>
      <c r="O329" s="77">
        <v>0</v>
      </c>
      <c r="P329" s="82">
        <v>0</v>
      </c>
      <c r="Q329" s="83">
        <f t="shared" si="15"/>
        <v>32040</v>
      </c>
      <c r="S329" s="1">
        <f t="shared" si="16"/>
        <v>32040</v>
      </c>
      <c r="T329" s="1">
        <f t="shared" si="16"/>
        <v>0</v>
      </c>
      <c r="U329" s="1">
        <f t="shared" si="17"/>
        <v>32040</v>
      </c>
    </row>
    <row r="330" spans="1:21" x14ac:dyDescent="0.25">
      <c r="A330" s="24" t="s">
        <v>380</v>
      </c>
      <c r="B330" s="25" t="s">
        <v>53</v>
      </c>
      <c r="C330" s="81">
        <v>5950</v>
      </c>
      <c r="D330" s="81">
        <v>3938</v>
      </c>
      <c r="E330" s="77">
        <v>0</v>
      </c>
      <c r="F330" s="77">
        <v>0</v>
      </c>
      <c r="G330" s="77">
        <v>15952</v>
      </c>
      <c r="H330" s="77">
        <v>14665</v>
      </c>
      <c r="I330" s="77">
        <v>0</v>
      </c>
      <c r="J330" s="77">
        <v>0</v>
      </c>
      <c r="K330" s="77">
        <v>0</v>
      </c>
      <c r="L330" s="77">
        <v>0</v>
      </c>
      <c r="M330" s="77">
        <v>24545</v>
      </c>
      <c r="N330" s="77">
        <v>0</v>
      </c>
      <c r="O330" s="77">
        <v>0</v>
      </c>
      <c r="P330" s="82">
        <v>0</v>
      </c>
      <c r="Q330" s="83">
        <f t="shared" si="15"/>
        <v>65050</v>
      </c>
      <c r="S330" s="1">
        <f t="shared" si="16"/>
        <v>46447</v>
      </c>
      <c r="T330" s="1">
        <f t="shared" si="16"/>
        <v>18603</v>
      </c>
      <c r="U330" s="1">
        <f t="shared" si="17"/>
        <v>65050</v>
      </c>
    </row>
    <row r="331" spans="1:21" x14ac:dyDescent="0.25">
      <c r="A331" s="24" t="s">
        <v>5</v>
      </c>
      <c r="B331" s="25" t="s">
        <v>53</v>
      </c>
      <c r="C331" s="81">
        <v>0</v>
      </c>
      <c r="D331" s="81">
        <v>0</v>
      </c>
      <c r="E331" s="77">
        <v>0</v>
      </c>
      <c r="F331" s="77">
        <v>0</v>
      </c>
      <c r="G331" s="77">
        <v>397</v>
      </c>
      <c r="H331" s="77">
        <v>1586</v>
      </c>
      <c r="I331" s="77">
        <v>0</v>
      </c>
      <c r="J331" s="77">
        <v>0</v>
      </c>
      <c r="K331" s="77">
        <v>0</v>
      </c>
      <c r="L331" s="77">
        <v>0</v>
      </c>
      <c r="M331" s="77">
        <v>0</v>
      </c>
      <c r="N331" s="77">
        <v>0</v>
      </c>
      <c r="O331" s="77">
        <v>0</v>
      </c>
      <c r="P331" s="82">
        <v>0</v>
      </c>
      <c r="Q331" s="83">
        <f t="shared" si="15"/>
        <v>1983</v>
      </c>
      <c r="S331" s="1">
        <f t="shared" si="16"/>
        <v>397</v>
      </c>
      <c r="T331" s="1">
        <f t="shared" si="16"/>
        <v>1586</v>
      </c>
      <c r="U331" s="1">
        <f t="shared" si="17"/>
        <v>1983</v>
      </c>
    </row>
    <row r="332" spans="1:21" x14ac:dyDescent="0.25">
      <c r="A332" s="24" t="s">
        <v>383</v>
      </c>
      <c r="B332" s="25" t="s">
        <v>53</v>
      </c>
      <c r="C332" s="81">
        <v>0</v>
      </c>
      <c r="D332" s="81">
        <v>11250</v>
      </c>
      <c r="E332" s="77">
        <v>0</v>
      </c>
      <c r="F332" s="77">
        <v>0</v>
      </c>
      <c r="G332" s="77">
        <v>0</v>
      </c>
      <c r="H332" s="77">
        <v>0</v>
      </c>
      <c r="I332" s="77">
        <v>0</v>
      </c>
      <c r="J332" s="77">
        <v>0</v>
      </c>
      <c r="K332" s="77">
        <v>0</v>
      </c>
      <c r="L332" s="77">
        <v>0</v>
      </c>
      <c r="M332" s="77">
        <v>0</v>
      </c>
      <c r="N332" s="77">
        <v>0</v>
      </c>
      <c r="O332" s="77">
        <v>0</v>
      </c>
      <c r="P332" s="82">
        <v>0</v>
      </c>
      <c r="Q332" s="83">
        <f t="shared" si="15"/>
        <v>11250</v>
      </c>
      <c r="S332" s="1">
        <f t="shared" si="16"/>
        <v>0</v>
      </c>
      <c r="T332" s="1">
        <f t="shared" si="16"/>
        <v>11250</v>
      </c>
      <c r="U332" s="1">
        <f t="shared" si="17"/>
        <v>11250</v>
      </c>
    </row>
    <row r="333" spans="1:21" x14ac:dyDescent="0.25">
      <c r="A333" s="24" t="s">
        <v>525</v>
      </c>
      <c r="B333" s="25" t="s">
        <v>53</v>
      </c>
      <c r="C333" s="81">
        <v>0</v>
      </c>
      <c r="D333" s="81">
        <v>0</v>
      </c>
      <c r="E333" s="77">
        <v>2310</v>
      </c>
      <c r="F333" s="77">
        <v>0</v>
      </c>
      <c r="G333" s="77">
        <v>2066</v>
      </c>
      <c r="H333" s="77">
        <v>-992</v>
      </c>
      <c r="I333" s="77">
        <v>0</v>
      </c>
      <c r="J333" s="77">
        <v>0</v>
      </c>
      <c r="K333" s="77">
        <v>0</v>
      </c>
      <c r="L333" s="77">
        <v>0</v>
      </c>
      <c r="M333" s="77">
        <v>0</v>
      </c>
      <c r="N333" s="77">
        <v>0</v>
      </c>
      <c r="O333" s="77">
        <v>0</v>
      </c>
      <c r="P333" s="82">
        <v>0</v>
      </c>
      <c r="Q333" s="83">
        <f t="shared" si="15"/>
        <v>3384</v>
      </c>
      <c r="S333" s="1">
        <f t="shared" si="16"/>
        <v>4376</v>
      </c>
      <c r="T333" s="1">
        <f t="shared" si="16"/>
        <v>-992</v>
      </c>
      <c r="U333" s="1">
        <f t="shared" si="17"/>
        <v>3384</v>
      </c>
    </row>
    <row r="334" spans="1:21" x14ac:dyDescent="0.25">
      <c r="A334" s="24" t="s">
        <v>517</v>
      </c>
      <c r="B334" s="25" t="s">
        <v>53</v>
      </c>
      <c r="C334" s="81">
        <v>0</v>
      </c>
      <c r="D334" s="81">
        <v>0</v>
      </c>
      <c r="E334" s="77">
        <v>0</v>
      </c>
      <c r="F334" s="77">
        <v>0</v>
      </c>
      <c r="G334" s="77">
        <v>0</v>
      </c>
      <c r="H334" s="77">
        <v>0</v>
      </c>
      <c r="I334" s="77">
        <v>0</v>
      </c>
      <c r="J334" s="77">
        <v>0</v>
      </c>
      <c r="K334" s="77">
        <v>0</v>
      </c>
      <c r="L334" s="77">
        <v>0</v>
      </c>
      <c r="M334" s="77">
        <v>0</v>
      </c>
      <c r="N334" s="77">
        <v>0</v>
      </c>
      <c r="O334" s="77">
        <v>0</v>
      </c>
      <c r="P334" s="82">
        <v>0</v>
      </c>
      <c r="Q334" s="83">
        <f t="shared" si="15"/>
        <v>0</v>
      </c>
      <c r="S334" s="1">
        <f t="shared" si="16"/>
        <v>0</v>
      </c>
      <c r="T334" s="1">
        <f t="shared" si="16"/>
        <v>0</v>
      </c>
      <c r="U334" s="1">
        <f t="shared" si="17"/>
        <v>0</v>
      </c>
    </row>
    <row r="335" spans="1:21" x14ac:dyDescent="0.25">
      <c r="A335" s="24" t="s">
        <v>384</v>
      </c>
      <c r="B335" s="25" t="s">
        <v>53</v>
      </c>
      <c r="C335" s="81">
        <v>87507</v>
      </c>
      <c r="D335" s="81">
        <v>11701</v>
      </c>
      <c r="E335" s="77">
        <v>481474</v>
      </c>
      <c r="F335" s="77">
        <v>18909</v>
      </c>
      <c r="G335" s="77">
        <v>68726</v>
      </c>
      <c r="H335" s="77">
        <v>37279</v>
      </c>
      <c r="I335" s="77">
        <v>0</v>
      </c>
      <c r="J335" s="77">
        <v>0</v>
      </c>
      <c r="K335" s="77">
        <v>0</v>
      </c>
      <c r="L335" s="77">
        <v>0</v>
      </c>
      <c r="M335" s="77">
        <v>143545</v>
      </c>
      <c r="N335" s="77">
        <v>0</v>
      </c>
      <c r="O335" s="77">
        <v>16939</v>
      </c>
      <c r="P335" s="82">
        <v>1487</v>
      </c>
      <c r="Q335" s="83">
        <f t="shared" si="15"/>
        <v>867567</v>
      </c>
      <c r="S335" s="1">
        <f t="shared" si="16"/>
        <v>798191</v>
      </c>
      <c r="T335" s="1">
        <f t="shared" si="16"/>
        <v>69376</v>
      </c>
      <c r="U335" s="1">
        <f t="shared" si="17"/>
        <v>867567</v>
      </c>
    </row>
    <row r="336" spans="1:21" x14ac:dyDescent="0.25">
      <c r="A336" s="24" t="s">
        <v>385</v>
      </c>
      <c r="B336" s="25" t="s">
        <v>53</v>
      </c>
      <c r="C336" s="81">
        <v>0</v>
      </c>
      <c r="D336" s="81">
        <v>0</v>
      </c>
      <c r="E336" s="77">
        <v>0</v>
      </c>
      <c r="F336" s="77">
        <v>0</v>
      </c>
      <c r="G336" s="77">
        <v>0</v>
      </c>
      <c r="H336" s="77">
        <v>0</v>
      </c>
      <c r="I336" s="77">
        <v>0</v>
      </c>
      <c r="J336" s="77">
        <v>0</v>
      </c>
      <c r="K336" s="77">
        <v>0</v>
      </c>
      <c r="L336" s="77">
        <v>0</v>
      </c>
      <c r="M336" s="77">
        <v>0</v>
      </c>
      <c r="N336" s="77">
        <v>0</v>
      </c>
      <c r="O336" s="77">
        <v>0</v>
      </c>
      <c r="P336" s="82">
        <v>0</v>
      </c>
      <c r="Q336" s="83">
        <f t="shared" si="15"/>
        <v>0</v>
      </c>
      <c r="S336" s="1">
        <f t="shared" si="16"/>
        <v>0</v>
      </c>
      <c r="T336" s="1">
        <f t="shared" si="16"/>
        <v>0</v>
      </c>
      <c r="U336" s="1">
        <f t="shared" si="17"/>
        <v>0</v>
      </c>
    </row>
    <row r="337" spans="1:21" x14ac:dyDescent="0.25">
      <c r="A337" s="24" t="s">
        <v>386</v>
      </c>
      <c r="B337" s="25" t="s">
        <v>54</v>
      </c>
      <c r="C337" s="81">
        <v>55075</v>
      </c>
      <c r="D337" s="81">
        <v>0</v>
      </c>
      <c r="E337" s="77">
        <v>861499</v>
      </c>
      <c r="F337" s="77">
        <v>0</v>
      </c>
      <c r="G337" s="77">
        <v>0</v>
      </c>
      <c r="H337" s="77">
        <v>0</v>
      </c>
      <c r="I337" s="77">
        <v>0</v>
      </c>
      <c r="J337" s="77">
        <v>0</v>
      </c>
      <c r="K337" s="77">
        <v>0</v>
      </c>
      <c r="L337" s="77">
        <v>0</v>
      </c>
      <c r="M337" s="77">
        <v>40775</v>
      </c>
      <c r="N337" s="77">
        <v>0</v>
      </c>
      <c r="O337" s="77">
        <v>0</v>
      </c>
      <c r="P337" s="82">
        <v>0</v>
      </c>
      <c r="Q337" s="83">
        <f t="shared" si="15"/>
        <v>957349</v>
      </c>
      <c r="S337" s="1">
        <f t="shared" si="16"/>
        <v>957349</v>
      </c>
      <c r="T337" s="1">
        <f t="shared" si="16"/>
        <v>0</v>
      </c>
      <c r="U337" s="1">
        <f t="shared" si="17"/>
        <v>957349</v>
      </c>
    </row>
    <row r="338" spans="1:21" x14ac:dyDescent="0.25">
      <c r="A338" s="24" t="s">
        <v>387</v>
      </c>
      <c r="B338" s="25" t="s">
        <v>54</v>
      </c>
      <c r="C338" s="81">
        <v>0</v>
      </c>
      <c r="D338" s="81">
        <v>0</v>
      </c>
      <c r="E338" s="77">
        <v>345758</v>
      </c>
      <c r="F338" s="77">
        <v>0</v>
      </c>
      <c r="G338" s="77">
        <v>88474</v>
      </c>
      <c r="H338" s="77">
        <v>0</v>
      </c>
      <c r="I338" s="77">
        <v>0</v>
      </c>
      <c r="J338" s="77">
        <v>0</v>
      </c>
      <c r="K338" s="77">
        <v>0</v>
      </c>
      <c r="L338" s="77">
        <v>0</v>
      </c>
      <c r="M338" s="77">
        <v>123998</v>
      </c>
      <c r="N338" s="77">
        <v>0</v>
      </c>
      <c r="O338" s="77">
        <v>69070</v>
      </c>
      <c r="P338" s="82">
        <v>0</v>
      </c>
      <c r="Q338" s="83">
        <f t="shared" si="15"/>
        <v>627300</v>
      </c>
      <c r="S338" s="1">
        <f t="shared" si="16"/>
        <v>627300</v>
      </c>
      <c r="T338" s="1">
        <f t="shared" si="16"/>
        <v>0</v>
      </c>
      <c r="U338" s="1">
        <f t="shared" si="17"/>
        <v>627300</v>
      </c>
    </row>
    <row r="339" spans="1:21" x14ac:dyDescent="0.25">
      <c r="A339" s="24" t="s">
        <v>388</v>
      </c>
      <c r="B339" s="25" t="s">
        <v>54</v>
      </c>
      <c r="C339" s="81">
        <v>32684</v>
      </c>
      <c r="D339" s="81">
        <v>0</v>
      </c>
      <c r="E339" s="77">
        <v>223122</v>
      </c>
      <c r="F339" s="77">
        <v>0</v>
      </c>
      <c r="G339" s="77">
        <v>25067</v>
      </c>
      <c r="H339" s="77">
        <v>0</v>
      </c>
      <c r="I339" s="77">
        <v>0</v>
      </c>
      <c r="J339" s="77">
        <v>0</v>
      </c>
      <c r="K339" s="77">
        <v>0</v>
      </c>
      <c r="L339" s="77">
        <v>0</v>
      </c>
      <c r="M339" s="77">
        <v>34616</v>
      </c>
      <c r="N339" s="77">
        <v>0</v>
      </c>
      <c r="O339" s="77">
        <v>17065</v>
      </c>
      <c r="P339" s="82">
        <v>0</v>
      </c>
      <c r="Q339" s="83">
        <f t="shared" si="15"/>
        <v>332554</v>
      </c>
      <c r="S339" s="1">
        <f t="shared" si="16"/>
        <v>332554</v>
      </c>
      <c r="T339" s="1">
        <f t="shared" si="16"/>
        <v>0</v>
      </c>
      <c r="U339" s="1">
        <f t="shared" si="17"/>
        <v>332554</v>
      </c>
    </row>
    <row r="340" spans="1:21" x14ac:dyDescent="0.25">
      <c r="A340" s="24" t="s">
        <v>389</v>
      </c>
      <c r="B340" s="25" t="s">
        <v>54</v>
      </c>
      <c r="C340" s="81">
        <v>4778</v>
      </c>
      <c r="D340" s="81">
        <v>0</v>
      </c>
      <c r="E340" s="77">
        <v>14379</v>
      </c>
      <c r="F340" s="77">
        <v>0</v>
      </c>
      <c r="G340" s="77">
        <v>20946</v>
      </c>
      <c r="H340" s="77">
        <v>0</v>
      </c>
      <c r="I340" s="77">
        <v>0</v>
      </c>
      <c r="J340" s="77">
        <v>0</v>
      </c>
      <c r="K340" s="77">
        <v>0</v>
      </c>
      <c r="L340" s="77">
        <v>0</v>
      </c>
      <c r="M340" s="77">
        <v>5088</v>
      </c>
      <c r="N340" s="77">
        <v>0</v>
      </c>
      <c r="O340" s="77">
        <v>0</v>
      </c>
      <c r="P340" s="82">
        <v>0</v>
      </c>
      <c r="Q340" s="83">
        <f t="shared" si="15"/>
        <v>45191</v>
      </c>
      <c r="S340" s="1">
        <f t="shared" si="16"/>
        <v>45191</v>
      </c>
      <c r="T340" s="1">
        <f t="shared" si="16"/>
        <v>0</v>
      </c>
      <c r="U340" s="1">
        <f t="shared" si="17"/>
        <v>45191</v>
      </c>
    </row>
    <row r="341" spans="1:21" x14ac:dyDescent="0.25">
      <c r="A341" s="24" t="s">
        <v>390</v>
      </c>
      <c r="B341" s="25" t="s">
        <v>54</v>
      </c>
      <c r="C341" s="81">
        <v>0</v>
      </c>
      <c r="D341" s="81">
        <v>0</v>
      </c>
      <c r="E341" s="77">
        <v>14625</v>
      </c>
      <c r="F341" s="77">
        <v>0</v>
      </c>
      <c r="G341" s="77">
        <v>0</v>
      </c>
      <c r="H341" s="77">
        <v>0</v>
      </c>
      <c r="I341" s="77">
        <v>0</v>
      </c>
      <c r="J341" s="77">
        <v>0</v>
      </c>
      <c r="K341" s="77">
        <v>0</v>
      </c>
      <c r="L341" s="77">
        <v>0</v>
      </c>
      <c r="M341" s="77">
        <v>3410</v>
      </c>
      <c r="N341" s="77">
        <v>0</v>
      </c>
      <c r="O341" s="77">
        <v>11624</v>
      </c>
      <c r="P341" s="82">
        <v>0</v>
      </c>
      <c r="Q341" s="83">
        <f t="shared" si="15"/>
        <v>29659</v>
      </c>
      <c r="S341" s="1">
        <f t="shared" si="16"/>
        <v>29659</v>
      </c>
      <c r="T341" s="1">
        <f t="shared" si="16"/>
        <v>0</v>
      </c>
      <c r="U341" s="1">
        <f t="shared" si="17"/>
        <v>29659</v>
      </c>
    </row>
    <row r="342" spans="1:21" x14ac:dyDescent="0.25">
      <c r="A342" s="24" t="s">
        <v>391</v>
      </c>
      <c r="B342" s="25" t="s">
        <v>54</v>
      </c>
      <c r="C342" s="81">
        <v>0</v>
      </c>
      <c r="D342" s="81">
        <v>0</v>
      </c>
      <c r="E342" s="77">
        <v>0</v>
      </c>
      <c r="F342" s="77">
        <v>0</v>
      </c>
      <c r="G342" s="77">
        <v>0</v>
      </c>
      <c r="H342" s="77">
        <v>0</v>
      </c>
      <c r="I342" s="77">
        <v>0</v>
      </c>
      <c r="J342" s="77">
        <v>0</v>
      </c>
      <c r="K342" s="77">
        <v>0</v>
      </c>
      <c r="L342" s="77">
        <v>0</v>
      </c>
      <c r="M342" s="77">
        <v>0</v>
      </c>
      <c r="N342" s="77">
        <v>0</v>
      </c>
      <c r="O342" s="77">
        <v>0</v>
      </c>
      <c r="P342" s="82">
        <v>0</v>
      </c>
      <c r="Q342" s="83">
        <f t="shared" si="15"/>
        <v>0</v>
      </c>
      <c r="S342" s="1">
        <f t="shared" si="16"/>
        <v>0</v>
      </c>
      <c r="T342" s="1">
        <f t="shared" si="16"/>
        <v>0</v>
      </c>
      <c r="U342" s="1">
        <f t="shared" si="17"/>
        <v>0</v>
      </c>
    </row>
    <row r="343" spans="1:21" x14ac:dyDescent="0.25">
      <c r="A343" s="24" t="s">
        <v>392</v>
      </c>
      <c r="B343" s="25" t="s">
        <v>54</v>
      </c>
      <c r="C343" s="81">
        <v>0</v>
      </c>
      <c r="D343" s="81">
        <v>0</v>
      </c>
      <c r="E343" s="77">
        <v>0</v>
      </c>
      <c r="F343" s="77">
        <v>51192</v>
      </c>
      <c r="G343" s="77">
        <v>0</v>
      </c>
      <c r="H343" s="77">
        <v>0</v>
      </c>
      <c r="I343" s="77">
        <v>0</v>
      </c>
      <c r="J343" s="77">
        <v>0</v>
      </c>
      <c r="K343" s="77">
        <v>0</v>
      </c>
      <c r="L343" s="77">
        <v>0</v>
      </c>
      <c r="M343" s="77">
        <v>0</v>
      </c>
      <c r="N343" s="77">
        <v>0</v>
      </c>
      <c r="O343" s="77">
        <v>0</v>
      </c>
      <c r="P343" s="82">
        <v>0</v>
      </c>
      <c r="Q343" s="83">
        <f t="shared" si="15"/>
        <v>51192</v>
      </c>
      <c r="S343" s="1">
        <f t="shared" si="16"/>
        <v>0</v>
      </c>
      <c r="T343" s="1">
        <f t="shared" si="16"/>
        <v>51192</v>
      </c>
      <c r="U343" s="1">
        <f t="shared" si="17"/>
        <v>51192</v>
      </c>
    </row>
    <row r="344" spans="1:21" x14ac:dyDescent="0.25">
      <c r="A344" s="24" t="s">
        <v>393</v>
      </c>
      <c r="B344" s="25" t="s">
        <v>54</v>
      </c>
      <c r="C344" s="81">
        <v>84562</v>
      </c>
      <c r="D344" s="81">
        <v>7883</v>
      </c>
      <c r="E344" s="77">
        <v>604589</v>
      </c>
      <c r="F344" s="77">
        <v>114293</v>
      </c>
      <c r="G344" s="77">
        <v>136047</v>
      </c>
      <c r="H344" s="77">
        <v>256063</v>
      </c>
      <c r="I344" s="77">
        <v>0</v>
      </c>
      <c r="J344" s="77">
        <v>0</v>
      </c>
      <c r="K344" s="77">
        <v>0</v>
      </c>
      <c r="L344" s="77">
        <v>0</v>
      </c>
      <c r="M344" s="77">
        <v>104536</v>
      </c>
      <c r="N344" s="77">
        <v>0</v>
      </c>
      <c r="O344" s="77">
        <v>0</v>
      </c>
      <c r="P344" s="82">
        <v>0</v>
      </c>
      <c r="Q344" s="83">
        <f t="shared" si="15"/>
        <v>1307973</v>
      </c>
      <c r="S344" s="1">
        <f t="shared" si="16"/>
        <v>929734</v>
      </c>
      <c r="T344" s="1">
        <f t="shared" si="16"/>
        <v>378239</v>
      </c>
      <c r="U344" s="1">
        <f t="shared" si="17"/>
        <v>1307973</v>
      </c>
    </row>
    <row r="345" spans="1:21" x14ac:dyDescent="0.25">
      <c r="A345" s="24" t="s">
        <v>394</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83">
        <f t="shared" si="15"/>
        <v>0</v>
      </c>
      <c r="S345" s="1">
        <f t="shared" si="16"/>
        <v>0</v>
      </c>
      <c r="T345" s="1">
        <f t="shared" si="16"/>
        <v>0</v>
      </c>
      <c r="U345" s="1">
        <f t="shared" si="17"/>
        <v>0</v>
      </c>
    </row>
    <row r="346" spans="1:21" x14ac:dyDescent="0.25">
      <c r="A346" s="24" t="s">
        <v>395</v>
      </c>
      <c r="B346" s="25" t="s">
        <v>54</v>
      </c>
      <c r="C346" s="81">
        <v>0</v>
      </c>
      <c r="D346" s="81">
        <v>0</v>
      </c>
      <c r="E346" s="77">
        <v>0</v>
      </c>
      <c r="F346" s="77">
        <v>0</v>
      </c>
      <c r="G346" s="77">
        <v>0</v>
      </c>
      <c r="H346" s="77">
        <v>0</v>
      </c>
      <c r="I346" s="77">
        <v>0</v>
      </c>
      <c r="J346" s="77">
        <v>0</v>
      </c>
      <c r="K346" s="77">
        <v>0</v>
      </c>
      <c r="L346" s="77">
        <v>0</v>
      </c>
      <c r="M346" s="77">
        <v>0</v>
      </c>
      <c r="N346" s="77">
        <v>0</v>
      </c>
      <c r="O346" s="77">
        <v>0</v>
      </c>
      <c r="P346" s="82">
        <v>0</v>
      </c>
      <c r="Q346" s="83">
        <f t="shared" si="15"/>
        <v>0</v>
      </c>
      <c r="S346" s="1">
        <f t="shared" si="16"/>
        <v>0</v>
      </c>
      <c r="T346" s="1">
        <f t="shared" si="16"/>
        <v>0</v>
      </c>
      <c r="U346" s="1">
        <f t="shared" si="17"/>
        <v>0</v>
      </c>
    </row>
    <row r="347" spans="1:21" x14ac:dyDescent="0.25">
      <c r="A347" s="24" t="s">
        <v>396</v>
      </c>
      <c r="B347" s="25" t="s">
        <v>54</v>
      </c>
      <c r="C347" s="81">
        <v>6500</v>
      </c>
      <c r="D347" s="81">
        <v>0</v>
      </c>
      <c r="E347" s="77">
        <v>0</v>
      </c>
      <c r="F347" s="77">
        <v>0</v>
      </c>
      <c r="G347" s="77">
        <v>0</v>
      </c>
      <c r="H347" s="77">
        <v>0</v>
      </c>
      <c r="I347" s="77">
        <v>0</v>
      </c>
      <c r="J347" s="77">
        <v>0</v>
      </c>
      <c r="K347" s="77">
        <v>0</v>
      </c>
      <c r="L347" s="77">
        <v>0</v>
      </c>
      <c r="M347" s="77">
        <v>2200</v>
      </c>
      <c r="N347" s="77">
        <v>0</v>
      </c>
      <c r="O347" s="77">
        <v>57188</v>
      </c>
      <c r="P347" s="82">
        <v>0</v>
      </c>
      <c r="Q347" s="83">
        <f t="shared" si="15"/>
        <v>65888</v>
      </c>
      <c r="S347" s="1">
        <f t="shared" si="16"/>
        <v>65888</v>
      </c>
      <c r="T347" s="1">
        <f t="shared" si="16"/>
        <v>0</v>
      </c>
      <c r="U347" s="1">
        <f t="shared" si="17"/>
        <v>65888</v>
      </c>
    </row>
    <row r="348" spans="1:21" x14ac:dyDescent="0.25">
      <c r="A348" s="24" t="s">
        <v>397</v>
      </c>
      <c r="B348" s="25" t="s">
        <v>54</v>
      </c>
      <c r="C348" s="81">
        <v>0</v>
      </c>
      <c r="D348" s="81">
        <v>0</v>
      </c>
      <c r="E348" s="77">
        <v>9932</v>
      </c>
      <c r="F348" s="77">
        <v>0</v>
      </c>
      <c r="G348" s="77">
        <v>0</v>
      </c>
      <c r="H348" s="77">
        <v>0</v>
      </c>
      <c r="I348" s="77">
        <v>0</v>
      </c>
      <c r="J348" s="77">
        <v>0</v>
      </c>
      <c r="K348" s="77">
        <v>0</v>
      </c>
      <c r="L348" s="77">
        <v>0</v>
      </c>
      <c r="M348" s="77">
        <v>0</v>
      </c>
      <c r="N348" s="77">
        <v>0</v>
      </c>
      <c r="O348" s="77">
        <v>0</v>
      </c>
      <c r="P348" s="82">
        <v>0</v>
      </c>
      <c r="Q348" s="83">
        <f t="shared" si="15"/>
        <v>9932</v>
      </c>
      <c r="S348" s="1">
        <f t="shared" si="16"/>
        <v>9932</v>
      </c>
      <c r="T348" s="1">
        <f t="shared" si="16"/>
        <v>0</v>
      </c>
      <c r="U348" s="1">
        <f t="shared" si="17"/>
        <v>9932</v>
      </c>
    </row>
    <row r="349" spans="1:21" x14ac:dyDescent="0.25">
      <c r="A349" s="24" t="s">
        <v>398</v>
      </c>
      <c r="B349" s="25" t="s">
        <v>54</v>
      </c>
      <c r="C349" s="81">
        <v>50679</v>
      </c>
      <c r="D349" s="81">
        <v>0</v>
      </c>
      <c r="E349" s="77">
        <v>246949</v>
      </c>
      <c r="F349" s="77">
        <v>0</v>
      </c>
      <c r="G349" s="77">
        <v>0</v>
      </c>
      <c r="H349" s="77">
        <v>0</v>
      </c>
      <c r="I349" s="77">
        <v>0</v>
      </c>
      <c r="J349" s="77">
        <v>0</v>
      </c>
      <c r="K349" s="77">
        <v>0</v>
      </c>
      <c r="L349" s="77">
        <v>0</v>
      </c>
      <c r="M349" s="77">
        <v>68270</v>
      </c>
      <c r="N349" s="77">
        <v>0</v>
      </c>
      <c r="O349" s="77">
        <v>0</v>
      </c>
      <c r="P349" s="82">
        <v>0</v>
      </c>
      <c r="Q349" s="83">
        <f t="shared" si="15"/>
        <v>365898</v>
      </c>
      <c r="S349" s="1">
        <f t="shared" si="16"/>
        <v>365898</v>
      </c>
      <c r="T349" s="1">
        <f t="shared" si="16"/>
        <v>0</v>
      </c>
      <c r="U349" s="1">
        <f t="shared" si="17"/>
        <v>365898</v>
      </c>
    </row>
    <row r="350" spans="1:21" x14ac:dyDescent="0.25">
      <c r="A350" s="24" t="s">
        <v>399</v>
      </c>
      <c r="B350" s="25" t="s">
        <v>54</v>
      </c>
      <c r="C350" s="81">
        <v>0</v>
      </c>
      <c r="D350" s="81">
        <v>179538</v>
      </c>
      <c r="E350" s="77">
        <v>0</v>
      </c>
      <c r="F350" s="77">
        <v>1034154</v>
      </c>
      <c r="G350" s="77">
        <v>0</v>
      </c>
      <c r="H350" s="77">
        <v>807028</v>
      </c>
      <c r="I350" s="77">
        <v>0</v>
      </c>
      <c r="J350" s="77">
        <v>0</v>
      </c>
      <c r="K350" s="77">
        <v>0</v>
      </c>
      <c r="L350" s="77">
        <v>0</v>
      </c>
      <c r="M350" s="77">
        <v>0</v>
      </c>
      <c r="N350" s="77">
        <v>353154</v>
      </c>
      <c r="O350" s="77">
        <v>0</v>
      </c>
      <c r="P350" s="82">
        <v>0</v>
      </c>
      <c r="Q350" s="83">
        <f t="shared" si="15"/>
        <v>2373874</v>
      </c>
      <c r="S350" s="1">
        <f t="shared" si="16"/>
        <v>0</v>
      </c>
      <c r="T350" s="1">
        <f t="shared" si="16"/>
        <v>2373874</v>
      </c>
      <c r="U350" s="1">
        <f t="shared" si="17"/>
        <v>2373874</v>
      </c>
    </row>
    <row r="351" spans="1:21" x14ac:dyDescent="0.25">
      <c r="A351" s="24" t="s">
        <v>400</v>
      </c>
      <c r="B351" s="25" t="s">
        <v>54</v>
      </c>
      <c r="C351" s="81">
        <v>0</v>
      </c>
      <c r="D351" s="81">
        <v>0</v>
      </c>
      <c r="E351" s="77">
        <v>0</v>
      </c>
      <c r="F351" s="77">
        <v>0</v>
      </c>
      <c r="G351" s="77">
        <v>0</v>
      </c>
      <c r="H351" s="77">
        <v>0</v>
      </c>
      <c r="I351" s="77">
        <v>0</v>
      </c>
      <c r="J351" s="77">
        <v>0</v>
      </c>
      <c r="K351" s="77">
        <v>0</v>
      </c>
      <c r="L351" s="77">
        <v>0</v>
      </c>
      <c r="M351" s="77">
        <v>0</v>
      </c>
      <c r="N351" s="77">
        <v>0</v>
      </c>
      <c r="O351" s="77">
        <v>0</v>
      </c>
      <c r="P351" s="82">
        <v>0</v>
      </c>
      <c r="Q351" s="83">
        <f t="shared" si="15"/>
        <v>0</v>
      </c>
      <c r="S351" s="1">
        <f t="shared" si="16"/>
        <v>0</v>
      </c>
      <c r="T351" s="1">
        <f t="shared" si="16"/>
        <v>0</v>
      </c>
      <c r="U351" s="1">
        <f t="shared" si="17"/>
        <v>0</v>
      </c>
    </row>
    <row r="352" spans="1:21" x14ac:dyDescent="0.25">
      <c r="A352" s="24" t="s">
        <v>401</v>
      </c>
      <c r="B352" s="25" t="s">
        <v>54</v>
      </c>
      <c r="C352" s="81">
        <v>0</v>
      </c>
      <c r="D352" s="81">
        <v>0</v>
      </c>
      <c r="E352" s="77">
        <v>128481</v>
      </c>
      <c r="F352" s="77">
        <v>0</v>
      </c>
      <c r="G352" s="77">
        <v>0</v>
      </c>
      <c r="H352" s="77">
        <v>0</v>
      </c>
      <c r="I352" s="77">
        <v>0</v>
      </c>
      <c r="J352" s="77">
        <v>0</v>
      </c>
      <c r="K352" s="77">
        <v>0</v>
      </c>
      <c r="L352" s="77">
        <v>0</v>
      </c>
      <c r="M352" s="77">
        <v>0</v>
      </c>
      <c r="N352" s="77">
        <v>0</v>
      </c>
      <c r="O352" s="77">
        <v>0</v>
      </c>
      <c r="P352" s="82">
        <v>0</v>
      </c>
      <c r="Q352" s="83">
        <f t="shared" si="15"/>
        <v>128481</v>
      </c>
      <c r="S352" s="1">
        <f t="shared" si="16"/>
        <v>128481</v>
      </c>
      <c r="T352" s="1">
        <f t="shared" si="16"/>
        <v>0</v>
      </c>
      <c r="U352" s="1">
        <f t="shared" si="17"/>
        <v>128481</v>
      </c>
    </row>
    <row r="353" spans="1:21" x14ac:dyDescent="0.25">
      <c r="A353" s="24" t="s">
        <v>402</v>
      </c>
      <c r="B353" s="25" t="s">
        <v>54</v>
      </c>
      <c r="C353" s="81">
        <v>149185</v>
      </c>
      <c r="D353" s="81">
        <v>16576</v>
      </c>
      <c r="E353" s="77">
        <v>0</v>
      </c>
      <c r="F353" s="77">
        <v>0</v>
      </c>
      <c r="G353" s="77">
        <v>54791</v>
      </c>
      <c r="H353" s="77">
        <v>6088</v>
      </c>
      <c r="I353" s="77">
        <v>0</v>
      </c>
      <c r="J353" s="77">
        <v>0</v>
      </c>
      <c r="K353" s="77">
        <v>0</v>
      </c>
      <c r="L353" s="77">
        <v>0</v>
      </c>
      <c r="M353" s="77">
        <v>187727</v>
      </c>
      <c r="N353" s="77">
        <v>20859</v>
      </c>
      <c r="O353" s="77">
        <v>0</v>
      </c>
      <c r="P353" s="82">
        <v>0</v>
      </c>
      <c r="Q353" s="83">
        <f t="shared" si="15"/>
        <v>435226</v>
      </c>
      <c r="S353" s="1">
        <f t="shared" si="16"/>
        <v>391703</v>
      </c>
      <c r="T353" s="1">
        <f t="shared" si="16"/>
        <v>43523</v>
      </c>
      <c r="U353" s="1">
        <f t="shared" si="17"/>
        <v>435226</v>
      </c>
    </row>
    <row r="354" spans="1:21" x14ac:dyDescent="0.25">
      <c r="A354" s="24" t="s">
        <v>403</v>
      </c>
      <c r="B354" s="25" t="s">
        <v>55</v>
      </c>
      <c r="C354" s="81">
        <v>0</v>
      </c>
      <c r="D354" s="81">
        <v>0</v>
      </c>
      <c r="E354" s="77">
        <v>0</v>
      </c>
      <c r="F354" s="77">
        <v>0</v>
      </c>
      <c r="G354" s="77">
        <v>0</v>
      </c>
      <c r="H354" s="77">
        <v>0</v>
      </c>
      <c r="I354" s="77">
        <v>0</v>
      </c>
      <c r="J354" s="77">
        <v>0</v>
      </c>
      <c r="K354" s="77">
        <v>0</v>
      </c>
      <c r="L354" s="77">
        <v>0</v>
      </c>
      <c r="M354" s="77">
        <v>0</v>
      </c>
      <c r="N354" s="77">
        <v>0</v>
      </c>
      <c r="O354" s="77">
        <v>0</v>
      </c>
      <c r="P354" s="82">
        <v>0</v>
      </c>
      <c r="Q354" s="83">
        <f t="shared" si="15"/>
        <v>0</v>
      </c>
      <c r="S354" s="1">
        <f t="shared" si="16"/>
        <v>0</v>
      </c>
      <c r="T354" s="1">
        <f t="shared" si="16"/>
        <v>0</v>
      </c>
      <c r="U354" s="1">
        <f t="shared" si="17"/>
        <v>0</v>
      </c>
    </row>
    <row r="355" spans="1:21" x14ac:dyDescent="0.25">
      <c r="A355" s="24" t="s">
        <v>404</v>
      </c>
      <c r="B355" s="25" t="s">
        <v>55</v>
      </c>
      <c r="C355" s="81">
        <v>0</v>
      </c>
      <c r="D355" s="81">
        <v>0</v>
      </c>
      <c r="E355" s="77">
        <v>0</v>
      </c>
      <c r="F355" s="77">
        <v>0</v>
      </c>
      <c r="G355" s="77">
        <v>0</v>
      </c>
      <c r="H355" s="77">
        <v>0</v>
      </c>
      <c r="I355" s="77">
        <v>0</v>
      </c>
      <c r="J355" s="77">
        <v>0</v>
      </c>
      <c r="K355" s="77">
        <v>0</v>
      </c>
      <c r="L355" s="77">
        <v>0</v>
      </c>
      <c r="M355" s="77">
        <v>0</v>
      </c>
      <c r="N355" s="77">
        <v>0</v>
      </c>
      <c r="O355" s="77">
        <v>0</v>
      </c>
      <c r="P355" s="82">
        <v>0</v>
      </c>
      <c r="Q355" s="83">
        <f t="shared" si="15"/>
        <v>0</v>
      </c>
      <c r="S355" s="1">
        <f t="shared" si="16"/>
        <v>0</v>
      </c>
      <c r="T355" s="1">
        <f t="shared" si="16"/>
        <v>0</v>
      </c>
      <c r="U355" s="1">
        <f t="shared" si="17"/>
        <v>0</v>
      </c>
    </row>
    <row r="356" spans="1:21" x14ac:dyDescent="0.25">
      <c r="A356" s="24" t="s">
        <v>405</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5">
      <c r="A357" s="24" t="s">
        <v>406</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5">
      <c r="A358" s="24" t="s">
        <v>407</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5">
      <c r="A359" s="24" t="s">
        <v>412</v>
      </c>
      <c r="B359" s="25" t="s">
        <v>57</v>
      </c>
      <c r="C359" s="81">
        <v>0</v>
      </c>
      <c r="D359" s="81">
        <v>0</v>
      </c>
      <c r="E359" s="77">
        <v>0</v>
      </c>
      <c r="F359" s="77">
        <v>342372</v>
      </c>
      <c r="G359" s="77">
        <v>0</v>
      </c>
      <c r="H359" s="77">
        <v>0</v>
      </c>
      <c r="I359" s="77">
        <v>0</v>
      </c>
      <c r="J359" s="77">
        <v>0</v>
      </c>
      <c r="K359" s="77">
        <v>0</v>
      </c>
      <c r="L359" s="77">
        <v>0</v>
      </c>
      <c r="M359" s="77">
        <v>0</v>
      </c>
      <c r="N359" s="77">
        <v>0</v>
      </c>
      <c r="O359" s="77">
        <v>0</v>
      </c>
      <c r="P359" s="82">
        <v>0</v>
      </c>
      <c r="Q359" s="83">
        <f t="shared" si="15"/>
        <v>342372</v>
      </c>
      <c r="S359" s="1">
        <f t="shared" si="16"/>
        <v>0</v>
      </c>
      <c r="T359" s="1">
        <f t="shared" si="16"/>
        <v>342372</v>
      </c>
      <c r="U359" s="1">
        <f t="shared" si="17"/>
        <v>342372</v>
      </c>
    </row>
    <row r="360" spans="1:21" x14ac:dyDescent="0.25">
      <c r="A360" s="24" t="s">
        <v>413</v>
      </c>
      <c r="B360" s="25" t="s">
        <v>57</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5">
      <c r="A361" s="24" t="s">
        <v>414</v>
      </c>
      <c r="B361" s="25" t="s">
        <v>57</v>
      </c>
      <c r="C361" s="81">
        <v>0</v>
      </c>
      <c r="D361" s="81">
        <v>0</v>
      </c>
      <c r="E361" s="77">
        <v>0</v>
      </c>
      <c r="F361" s="77">
        <v>0</v>
      </c>
      <c r="G361" s="77">
        <v>0</v>
      </c>
      <c r="H361" s="77">
        <v>0</v>
      </c>
      <c r="I361" s="77">
        <v>0</v>
      </c>
      <c r="J361" s="77">
        <v>0</v>
      </c>
      <c r="K361" s="77">
        <v>0</v>
      </c>
      <c r="L361" s="77">
        <v>0</v>
      </c>
      <c r="M361" s="77">
        <v>0</v>
      </c>
      <c r="N361" s="77">
        <v>0</v>
      </c>
      <c r="O361" s="77">
        <v>0</v>
      </c>
      <c r="P361" s="82">
        <v>0</v>
      </c>
      <c r="Q361" s="83">
        <f t="shared" si="15"/>
        <v>0</v>
      </c>
      <c r="S361" s="1">
        <f t="shared" si="16"/>
        <v>0</v>
      </c>
      <c r="T361" s="1">
        <f t="shared" si="16"/>
        <v>0</v>
      </c>
      <c r="U361" s="1">
        <f t="shared" si="17"/>
        <v>0</v>
      </c>
    </row>
    <row r="362" spans="1:21" x14ac:dyDescent="0.25">
      <c r="A362" s="24" t="s">
        <v>415</v>
      </c>
      <c r="B362" s="25" t="s">
        <v>7</v>
      </c>
      <c r="C362" s="81">
        <v>105763</v>
      </c>
      <c r="D362" s="81">
        <v>5732</v>
      </c>
      <c r="E362" s="77">
        <v>193410</v>
      </c>
      <c r="F362" s="77">
        <v>37841</v>
      </c>
      <c r="G362" s="77">
        <v>16</v>
      </c>
      <c r="H362" s="77">
        <v>0</v>
      </c>
      <c r="I362" s="77">
        <v>0</v>
      </c>
      <c r="J362" s="77">
        <v>0</v>
      </c>
      <c r="K362" s="77">
        <v>0</v>
      </c>
      <c r="L362" s="77">
        <v>0</v>
      </c>
      <c r="M362" s="77">
        <v>147545</v>
      </c>
      <c r="N362" s="77">
        <v>14460</v>
      </c>
      <c r="O362" s="77">
        <v>37835</v>
      </c>
      <c r="P362" s="82">
        <v>2053</v>
      </c>
      <c r="Q362" s="83">
        <f t="shared" si="15"/>
        <v>544655</v>
      </c>
      <c r="S362" s="1">
        <f t="shared" si="16"/>
        <v>484569</v>
      </c>
      <c r="T362" s="1">
        <f t="shared" si="16"/>
        <v>60086</v>
      </c>
      <c r="U362" s="1">
        <f t="shared" si="17"/>
        <v>544655</v>
      </c>
    </row>
    <row r="363" spans="1:21" x14ac:dyDescent="0.25">
      <c r="A363" s="24" t="s">
        <v>7</v>
      </c>
      <c r="B363" s="25" t="s">
        <v>7</v>
      </c>
      <c r="C363" s="81">
        <v>0</v>
      </c>
      <c r="D363" s="81">
        <v>0</v>
      </c>
      <c r="E363" s="77">
        <v>0</v>
      </c>
      <c r="F363" s="77">
        <v>0</v>
      </c>
      <c r="G363" s="77">
        <v>411647</v>
      </c>
      <c r="H363" s="77">
        <v>0</v>
      </c>
      <c r="I363" s="77">
        <v>0</v>
      </c>
      <c r="J363" s="77">
        <v>0</v>
      </c>
      <c r="K363" s="77">
        <v>0</v>
      </c>
      <c r="L363" s="77">
        <v>0</v>
      </c>
      <c r="M363" s="77">
        <v>0</v>
      </c>
      <c r="N363" s="77">
        <v>0</v>
      </c>
      <c r="O363" s="77">
        <v>0</v>
      </c>
      <c r="P363" s="82">
        <v>0</v>
      </c>
      <c r="Q363" s="83">
        <f t="shared" si="15"/>
        <v>411647</v>
      </c>
      <c r="S363" s="1">
        <f t="shared" si="16"/>
        <v>411647</v>
      </c>
      <c r="T363" s="1">
        <f t="shared" si="16"/>
        <v>0</v>
      </c>
      <c r="U363" s="1">
        <f t="shared" si="17"/>
        <v>411647</v>
      </c>
    </row>
    <row r="364" spans="1:21" x14ac:dyDescent="0.25">
      <c r="A364" s="24" t="s">
        <v>416</v>
      </c>
      <c r="B364" s="25" t="s">
        <v>7</v>
      </c>
      <c r="C364" s="81">
        <v>0</v>
      </c>
      <c r="D364" s="81">
        <v>0</v>
      </c>
      <c r="E364" s="77">
        <v>0</v>
      </c>
      <c r="F364" s="77">
        <v>0</v>
      </c>
      <c r="G364" s="77">
        <v>0</v>
      </c>
      <c r="H364" s="77">
        <v>0</v>
      </c>
      <c r="I364" s="77">
        <v>0</v>
      </c>
      <c r="J364" s="77">
        <v>0</v>
      </c>
      <c r="K364" s="77">
        <v>0</v>
      </c>
      <c r="L364" s="77">
        <v>0</v>
      </c>
      <c r="M364" s="77">
        <v>0</v>
      </c>
      <c r="N364" s="77">
        <v>0</v>
      </c>
      <c r="O364" s="77">
        <v>0</v>
      </c>
      <c r="P364" s="82">
        <v>0</v>
      </c>
      <c r="Q364" s="83">
        <f t="shared" si="15"/>
        <v>0</v>
      </c>
      <c r="S364" s="1">
        <f t="shared" si="16"/>
        <v>0</v>
      </c>
      <c r="T364" s="1">
        <f t="shared" si="16"/>
        <v>0</v>
      </c>
      <c r="U364" s="1">
        <f t="shared" si="17"/>
        <v>0</v>
      </c>
    </row>
    <row r="365" spans="1:21" x14ac:dyDescent="0.25">
      <c r="A365" s="24" t="s">
        <v>417</v>
      </c>
      <c r="B365" s="25" t="s">
        <v>5</v>
      </c>
      <c r="C365" s="81">
        <v>0</v>
      </c>
      <c r="D365" s="81">
        <v>15980</v>
      </c>
      <c r="E365" s="77">
        <v>0</v>
      </c>
      <c r="F365" s="77">
        <v>18424</v>
      </c>
      <c r="G365" s="77">
        <v>12524</v>
      </c>
      <c r="H365" s="77">
        <v>160047</v>
      </c>
      <c r="I365" s="77">
        <v>0</v>
      </c>
      <c r="J365" s="77">
        <v>0</v>
      </c>
      <c r="K365" s="77">
        <v>0</v>
      </c>
      <c r="L365" s="77">
        <v>0</v>
      </c>
      <c r="M365" s="77">
        <v>0</v>
      </c>
      <c r="N365" s="77">
        <v>0</v>
      </c>
      <c r="O365" s="77">
        <v>0</v>
      </c>
      <c r="P365" s="82">
        <v>0</v>
      </c>
      <c r="Q365" s="83">
        <f t="shared" si="15"/>
        <v>206975</v>
      </c>
      <c r="S365" s="1">
        <f t="shared" si="16"/>
        <v>12524</v>
      </c>
      <c r="T365" s="1">
        <f t="shared" si="16"/>
        <v>194451</v>
      </c>
      <c r="U365" s="1">
        <f t="shared" si="17"/>
        <v>206975</v>
      </c>
    </row>
    <row r="366" spans="1:21" x14ac:dyDescent="0.25">
      <c r="A366" s="24" t="s">
        <v>418</v>
      </c>
      <c r="B366" s="25" t="s">
        <v>5</v>
      </c>
      <c r="C366" s="81">
        <v>0</v>
      </c>
      <c r="D366" s="81">
        <v>26276</v>
      </c>
      <c r="E366" s="77">
        <v>0</v>
      </c>
      <c r="F366" s="77">
        <v>0</v>
      </c>
      <c r="G366" s="77">
        <v>0</v>
      </c>
      <c r="H366" s="77">
        <v>43108</v>
      </c>
      <c r="I366" s="77">
        <v>0</v>
      </c>
      <c r="J366" s="77">
        <v>0</v>
      </c>
      <c r="K366" s="77">
        <v>0</v>
      </c>
      <c r="L366" s="77">
        <v>0</v>
      </c>
      <c r="M366" s="77">
        <v>1360</v>
      </c>
      <c r="N366" s="77">
        <v>9873</v>
      </c>
      <c r="O366" s="77">
        <v>0</v>
      </c>
      <c r="P366" s="82">
        <v>0</v>
      </c>
      <c r="Q366" s="83">
        <f t="shared" si="15"/>
        <v>80617</v>
      </c>
      <c r="S366" s="1">
        <f t="shared" si="16"/>
        <v>1360</v>
      </c>
      <c r="T366" s="1">
        <f t="shared" si="16"/>
        <v>79257</v>
      </c>
      <c r="U366" s="1">
        <f t="shared" si="17"/>
        <v>80617</v>
      </c>
    </row>
    <row r="367" spans="1:21" x14ac:dyDescent="0.25">
      <c r="A367" s="24" t="s">
        <v>419</v>
      </c>
      <c r="B367" s="25" t="s">
        <v>5</v>
      </c>
      <c r="C367" s="81">
        <v>70713</v>
      </c>
      <c r="D367" s="81">
        <v>101350</v>
      </c>
      <c r="E367" s="77">
        <v>19105</v>
      </c>
      <c r="F367" s="77">
        <v>256682</v>
      </c>
      <c r="G367" s="77">
        <v>0</v>
      </c>
      <c r="H367" s="77">
        <v>0</v>
      </c>
      <c r="I367" s="77">
        <v>0</v>
      </c>
      <c r="J367" s="77">
        <v>0</v>
      </c>
      <c r="K367" s="77">
        <v>0</v>
      </c>
      <c r="L367" s="77">
        <v>0</v>
      </c>
      <c r="M367" s="77">
        <v>36770</v>
      </c>
      <c r="N367" s="77">
        <v>64890</v>
      </c>
      <c r="O367" s="77">
        <v>0</v>
      </c>
      <c r="P367" s="82">
        <v>0</v>
      </c>
      <c r="Q367" s="83">
        <f t="shared" si="15"/>
        <v>549510</v>
      </c>
      <c r="S367" s="1">
        <f t="shared" si="16"/>
        <v>126588</v>
      </c>
      <c r="T367" s="1">
        <f t="shared" si="16"/>
        <v>422922</v>
      </c>
      <c r="U367" s="1">
        <f t="shared" si="17"/>
        <v>549510</v>
      </c>
    </row>
    <row r="368" spans="1:21" x14ac:dyDescent="0.25">
      <c r="A368" s="24" t="s">
        <v>420</v>
      </c>
      <c r="B368" s="25" t="s">
        <v>5</v>
      </c>
      <c r="C368" s="81">
        <v>0</v>
      </c>
      <c r="D368" s="81">
        <v>0</v>
      </c>
      <c r="E368" s="77">
        <v>177424</v>
      </c>
      <c r="F368" s="77">
        <v>0</v>
      </c>
      <c r="G368" s="77">
        <v>0</v>
      </c>
      <c r="H368" s="77">
        <v>0</v>
      </c>
      <c r="I368" s="77">
        <v>0</v>
      </c>
      <c r="J368" s="77">
        <v>0</v>
      </c>
      <c r="K368" s="77">
        <v>0</v>
      </c>
      <c r="L368" s="77">
        <v>0</v>
      </c>
      <c r="M368" s="77">
        <v>0</v>
      </c>
      <c r="N368" s="77">
        <v>0</v>
      </c>
      <c r="O368" s="77">
        <v>0</v>
      </c>
      <c r="P368" s="82">
        <v>0</v>
      </c>
      <c r="Q368" s="83">
        <f t="shared" si="15"/>
        <v>177424</v>
      </c>
      <c r="S368" s="1">
        <f t="shared" si="16"/>
        <v>177424</v>
      </c>
      <c r="T368" s="1">
        <f t="shared" si="16"/>
        <v>0</v>
      </c>
      <c r="U368" s="1">
        <f t="shared" si="17"/>
        <v>177424</v>
      </c>
    </row>
    <row r="369" spans="1:21" x14ac:dyDescent="0.25">
      <c r="A369" s="24" t="s">
        <v>421</v>
      </c>
      <c r="B369" s="25" t="s">
        <v>5</v>
      </c>
      <c r="C369" s="81">
        <v>91495</v>
      </c>
      <c r="D369" s="81">
        <v>131869</v>
      </c>
      <c r="E369" s="77">
        <v>0</v>
      </c>
      <c r="F369" s="77">
        <v>0</v>
      </c>
      <c r="G369" s="77">
        <v>152250</v>
      </c>
      <c r="H369" s="77">
        <v>56787</v>
      </c>
      <c r="I369" s="77">
        <v>0</v>
      </c>
      <c r="J369" s="77">
        <v>0</v>
      </c>
      <c r="K369" s="77">
        <v>0</v>
      </c>
      <c r="L369" s="77">
        <v>0</v>
      </c>
      <c r="M369" s="77">
        <v>152975</v>
      </c>
      <c r="N369" s="77">
        <v>0</v>
      </c>
      <c r="O369" s="77">
        <v>66555</v>
      </c>
      <c r="P369" s="82">
        <v>99466</v>
      </c>
      <c r="Q369" s="83">
        <f t="shared" si="15"/>
        <v>751397</v>
      </c>
      <c r="S369" s="1">
        <f t="shared" si="16"/>
        <v>463275</v>
      </c>
      <c r="T369" s="1">
        <f t="shared" si="16"/>
        <v>288122</v>
      </c>
      <c r="U369" s="1">
        <f t="shared" si="17"/>
        <v>751397</v>
      </c>
    </row>
    <row r="370" spans="1:21" x14ac:dyDescent="0.25">
      <c r="A370" s="24" t="s">
        <v>422</v>
      </c>
      <c r="B370" s="25" t="s">
        <v>5</v>
      </c>
      <c r="C370" s="81">
        <v>494289</v>
      </c>
      <c r="D370" s="81">
        <v>82179</v>
      </c>
      <c r="E370" s="77">
        <v>2601592</v>
      </c>
      <c r="F370" s="77">
        <v>386059</v>
      </c>
      <c r="G370" s="77">
        <v>0</v>
      </c>
      <c r="H370" s="77">
        <v>0</v>
      </c>
      <c r="I370" s="77">
        <v>0</v>
      </c>
      <c r="J370" s="77">
        <v>0</v>
      </c>
      <c r="K370" s="77">
        <v>0</v>
      </c>
      <c r="L370" s="77">
        <v>0</v>
      </c>
      <c r="M370" s="77">
        <v>423389</v>
      </c>
      <c r="N370" s="77">
        <v>0</v>
      </c>
      <c r="O370" s="77">
        <v>0</v>
      </c>
      <c r="P370" s="82">
        <v>0</v>
      </c>
      <c r="Q370" s="83">
        <f t="shared" si="15"/>
        <v>3987508</v>
      </c>
      <c r="S370" s="1">
        <f t="shared" si="16"/>
        <v>3519270</v>
      </c>
      <c r="T370" s="1">
        <f t="shared" si="16"/>
        <v>468238</v>
      </c>
      <c r="U370" s="1">
        <f t="shared" si="17"/>
        <v>3987508</v>
      </c>
    </row>
    <row r="371" spans="1:21" x14ac:dyDescent="0.25">
      <c r="A371" s="24" t="s">
        <v>423</v>
      </c>
      <c r="B371" s="25" t="s">
        <v>5</v>
      </c>
      <c r="C371" s="81">
        <v>227031</v>
      </c>
      <c r="D371" s="81">
        <v>0</v>
      </c>
      <c r="E371" s="77">
        <v>430263</v>
      </c>
      <c r="F371" s="77">
        <v>0</v>
      </c>
      <c r="G371" s="77">
        <v>225202</v>
      </c>
      <c r="H371" s="77">
        <v>90519</v>
      </c>
      <c r="I371" s="77">
        <v>0</v>
      </c>
      <c r="J371" s="77">
        <v>0</v>
      </c>
      <c r="K371" s="77">
        <v>0</v>
      </c>
      <c r="L371" s="77">
        <v>0</v>
      </c>
      <c r="M371" s="77">
        <v>195600</v>
      </c>
      <c r="N371" s="77">
        <v>0</v>
      </c>
      <c r="O371" s="77">
        <v>0</v>
      </c>
      <c r="P371" s="82">
        <v>0</v>
      </c>
      <c r="Q371" s="83">
        <f t="shared" si="15"/>
        <v>1168615</v>
      </c>
      <c r="S371" s="1">
        <f t="shared" si="16"/>
        <v>1078096</v>
      </c>
      <c r="T371" s="1">
        <f t="shared" si="16"/>
        <v>90519</v>
      </c>
      <c r="U371" s="1">
        <f t="shared" si="17"/>
        <v>1168615</v>
      </c>
    </row>
    <row r="372" spans="1:21" x14ac:dyDescent="0.25">
      <c r="A372" s="24" t="s">
        <v>408</v>
      </c>
      <c r="B372" s="25" t="s">
        <v>518</v>
      </c>
      <c r="C372" s="81">
        <v>0</v>
      </c>
      <c r="D372" s="81">
        <v>0</v>
      </c>
      <c r="E372" s="77">
        <v>0</v>
      </c>
      <c r="F372" s="77">
        <v>0</v>
      </c>
      <c r="G372" s="77">
        <v>0</v>
      </c>
      <c r="H372" s="77">
        <v>0</v>
      </c>
      <c r="I372" s="77">
        <v>0</v>
      </c>
      <c r="J372" s="77">
        <v>0</v>
      </c>
      <c r="K372" s="77">
        <v>0</v>
      </c>
      <c r="L372" s="77">
        <v>0</v>
      </c>
      <c r="M372" s="77">
        <v>0</v>
      </c>
      <c r="N372" s="77">
        <v>0</v>
      </c>
      <c r="O372" s="77">
        <v>0</v>
      </c>
      <c r="P372" s="82">
        <v>0</v>
      </c>
      <c r="Q372" s="83">
        <f t="shared" si="15"/>
        <v>0</v>
      </c>
      <c r="S372" s="1">
        <f t="shared" si="16"/>
        <v>0</v>
      </c>
      <c r="T372" s="1">
        <f t="shared" si="16"/>
        <v>0</v>
      </c>
      <c r="U372" s="1">
        <f t="shared" si="17"/>
        <v>0</v>
      </c>
    </row>
    <row r="373" spans="1:21" x14ac:dyDescent="0.25">
      <c r="A373" s="24" t="s">
        <v>519</v>
      </c>
      <c r="B373" s="25" t="s">
        <v>518</v>
      </c>
      <c r="C373" s="81">
        <v>0</v>
      </c>
      <c r="D373" s="81">
        <v>0</v>
      </c>
      <c r="E373" s="77">
        <v>0</v>
      </c>
      <c r="F373" s="77">
        <v>0</v>
      </c>
      <c r="G373" s="77">
        <v>0</v>
      </c>
      <c r="H373" s="77">
        <v>0</v>
      </c>
      <c r="I373" s="77">
        <v>0</v>
      </c>
      <c r="J373" s="77">
        <v>0</v>
      </c>
      <c r="K373" s="77">
        <v>0</v>
      </c>
      <c r="L373" s="77">
        <v>0</v>
      </c>
      <c r="M373" s="77">
        <v>0</v>
      </c>
      <c r="N373" s="77">
        <v>0</v>
      </c>
      <c r="O373" s="77">
        <v>0</v>
      </c>
      <c r="P373" s="82">
        <v>0</v>
      </c>
      <c r="Q373" s="83">
        <f t="shared" si="15"/>
        <v>0</v>
      </c>
      <c r="S373" s="1">
        <f t="shared" si="16"/>
        <v>0</v>
      </c>
      <c r="T373" s="1">
        <f t="shared" si="16"/>
        <v>0</v>
      </c>
      <c r="U373" s="1">
        <f t="shared" si="17"/>
        <v>0</v>
      </c>
    </row>
    <row r="374" spans="1:21" x14ac:dyDescent="0.25">
      <c r="A374" s="24" t="s">
        <v>520</v>
      </c>
      <c r="B374" s="25" t="s">
        <v>518</v>
      </c>
      <c r="C374" s="81">
        <v>2630</v>
      </c>
      <c r="D374" s="81">
        <v>224</v>
      </c>
      <c r="E374" s="77">
        <v>0</v>
      </c>
      <c r="F374" s="77">
        <v>0</v>
      </c>
      <c r="G374" s="77">
        <v>90814</v>
      </c>
      <c r="H374" s="77">
        <v>2196</v>
      </c>
      <c r="I374" s="77">
        <v>0</v>
      </c>
      <c r="J374" s="77">
        <v>0</v>
      </c>
      <c r="K374" s="77">
        <v>0</v>
      </c>
      <c r="L374" s="77">
        <v>0</v>
      </c>
      <c r="M374" s="77">
        <v>4845</v>
      </c>
      <c r="N374" s="77">
        <v>0</v>
      </c>
      <c r="O374" s="77">
        <v>11339</v>
      </c>
      <c r="P374" s="82">
        <v>1002</v>
      </c>
      <c r="Q374" s="83">
        <f t="shared" si="15"/>
        <v>113050</v>
      </c>
      <c r="S374" s="1">
        <f t="shared" si="16"/>
        <v>109628</v>
      </c>
      <c r="T374" s="1">
        <f t="shared" si="16"/>
        <v>3422</v>
      </c>
      <c r="U374" s="1">
        <f t="shared" si="17"/>
        <v>113050</v>
      </c>
    </row>
    <row r="375" spans="1:21" x14ac:dyDescent="0.25">
      <c r="A375" s="24" t="s">
        <v>478</v>
      </c>
      <c r="B375" s="25" t="s">
        <v>521</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15"/>
        <v>0</v>
      </c>
      <c r="S375" s="1">
        <f t="shared" si="16"/>
        <v>0</v>
      </c>
      <c r="T375" s="1">
        <f t="shared" si="16"/>
        <v>0</v>
      </c>
      <c r="U375" s="1">
        <f t="shared" si="17"/>
        <v>0</v>
      </c>
    </row>
    <row r="376" spans="1:21" x14ac:dyDescent="0.25">
      <c r="A376" s="24" t="s">
        <v>522</v>
      </c>
      <c r="B376" s="25" t="s">
        <v>521</v>
      </c>
      <c r="C376" s="81">
        <v>82896</v>
      </c>
      <c r="D376" s="81">
        <v>21334</v>
      </c>
      <c r="E376" s="77">
        <v>0</v>
      </c>
      <c r="F376" s="77">
        <v>0</v>
      </c>
      <c r="G376" s="77">
        <v>1114627</v>
      </c>
      <c r="H376" s="77">
        <v>0</v>
      </c>
      <c r="I376" s="77">
        <v>0</v>
      </c>
      <c r="J376" s="77">
        <v>0</v>
      </c>
      <c r="K376" s="77">
        <v>0</v>
      </c>
      <c r="L376" s="77">
        <v>0</v>
      </c>
      <c r="M376" s="77">
        <v>108495</v>
      </c>
      <c r="N376" s="77">
        <v>0</v>
      </c>
      <c r="O376" s="77">
        <v>2315442</v>
      </c>
      <c r="P376" s="82">
        <v>136684</v>
      </c>
      <c r="Q376" s="83">
        <f t="shared" si="15"/>
        <v>3779478</v>
      </c>
      <c r="S376" s="1">
        <f t="shared" si="16"/>
        <v>3621460</v>
      </c>
      <c r="T376" s="1">
        <f t="shared" si="16"/>
        <v>158018</v>
      </c>
      <c r="U376" s="1">
        <f t="shared" si="17"/>
        <v>3779478</v>
      </c>
    </row>
    <row r="377" spans="1:21" x14ac:dyDescent="0.25">
      <c r="A377" s="24" t="s">
        <v>523</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5">
      <c r="A378" s="24" t="s">
        <v>424</v>
      </c>
      <c r="B378" s="25" t="s">
        <v>58</v>
      </c>
      <c r="C378" s="81">
        <v>0</v>
      </c>
      <c r="D378" s="81">
        <v>0</v>
      </c>
      <c r="E378" s="77">
        <v>0</v>
      </c>
      <c r="F378" s="77">
        <v>0</v>
      </c>
      <c r="G378" s="77">
        <v>0</v>
      </c>
      <c r="H378" s="77">
        <v>0</v>
      </c>
      <c r="I378" s="77">
        <v>0</v>
      </c>
      <c r="J378" s="77">
        <v>0</v>
      </c>
      <c r="K378" s="77">
        <v>0</v>
      </c>
      <c r="L378" s="77">
        <v>0</v>
      </c>
      <c r="M378" s="77">
        <v>0</v>
      </c>
      <c r="N378" s="77">
        <v>0</v>
      </c>
      <c r="O378" s="77">
        <v>0</v>
      </c>
      <c r="P378" s="82">
        <v>0</v>
      </c>
      <c r="Q378" s="83">
        <f t="shared" si="15"/>
        <v>0</v>
      </c>
      <c r="S378" s="1">
        <f t="shared" si="16"/>
        <v>0</v>
      </c>
      <c r="T378" s="1">
        <f t="shared" si="16"/>
        <v>0</v>
      </c>
      <c r="U378" s="1">
        <f t="shared" si="17"/>
        <v>0</v>
      </c>
    </row>
    <row r="379" spans="1:21" x14ac:dyDescent="0.25">
      <c r="A379" s="24" t="s">
        <v>425</v>
      </c>
      <c r="B379" s="25" t="s">
        <v>58</v>
      </c>
      <c r="C379" s="81">
        <v>0</v>
      </c>
      <c r="D379" s="81">
        <v>0</v>
      </c>
      <c r="E379" s="77">
        <v>0</v>
      </c>
      <c r="F379" s="77">
        <v>0</v>
      </c>
      <c r="G379" s="77">
        <v>0</v>
      </c>
      <c r="H379" s="77">
        <v>0</v>
      </c>
      <c r="I379" s="77">
        <v>0</v>
      </c>
      <c r="J379" s="77">
        <v>0</v>
      </c>
      <c r="K379" s="77">
        <v>0</v>
      </c>
      <c r="L379" s="77">
        <v>0</v>
      </c>
      <c r="M379" s="77">
        <v>0</v>
      </c>
      <c r="N379" s="77">
        <v>0</v>
      </c>
      <c r="O379" s="77">
        <v>0</v>
      </c>
      <c r="P379" s="82">
        <v>2155</v>
      </c>
      <c r="Q379" s="83">
        <f t="shared" si="15"/>
        <v>2155</v>
      </c>
      <c r="S379" s="1">
        <f t="shared" si="16"/>
        <v>0</v>
      </c>
      <c r="T379" s="1">
        <f t="shared" si="16"/>
        <v>2155</v>
      </c>
      <c r="U379" s="1">
        <f t="shared" si="17"/>
        <v>2155</v>
      </c>
    </row>
    <row r="380" spans="1:21" x14ac:dyDescent="0.25">
      <c r="A380" s="24" t="s">
        <v>426</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15"/>
        <v>0</v>
      </c>
      <c r="S380" s="1">
        <f t="shared" si="16"/>
        <v>0</v>
      </c>
      <c r="T380" s="1">
        <f t="shared" si="16"/>
        <v>0</v>
      </c>
      <c r="U380" s="1">
        <f t="shared" si="17"/>
        <v>0</v>
      </c>
    </row>
    <row r="381" spans="1:21" x14ac:dyDescent="0.25">
      <c r="A381" s="24" t="s">
        <v>427</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15"/>
        <v>0</v>
      </c>
      <c r="S381" s="1">
        <f t="shared" si="16"/>
        <v>0</v>
      </c>
      <c r="T381" s="1">
        <f t="shared" si="16"/>
        <v>0</v>
      </c>
      <c r="U381" s="1">
        <f t="shared" si="17"/>
        <v>0</v>
      </c>
    </row>
    <row r="382" spans="1:21" x14ac:dyDescent="0.25">
      <c r="A382" s="24" t="s">
        <v>428</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15"/>
        <v>0</v>
      </c>
      <c r="S382" s="1">
        <f t="shared" si="16"/>
        <v>0</v>
      </c>
      <c r="T382" s="1">
        <f t="shared" si="16"/>
        <v>0</v>
      </c>
      <c r="U382" s="1">
        <f t="shared" si="17"/>
        <v>0</v>
      </c>
    </row>
    <row r="383" spans="1:21" x14ac:dyDescent="0.25">
      <c r="A383" s="24" t="s">
        <v>429</v>
      </c>
      <c r="B383" s="25" t="s">
        <v>59</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5">
      <c r="A384" s="24" t="s">
        <v>430</v>
      </c>
      <c r="B384" s="25" t="s">
        <v>59</v>
      </c>
      <c r="C384" s="81">
        <v>0</v>
      </c>
      <c r="D384" s="81">
        <v>0</v>
      </c>
      <c r="E384" s="77">
        <v>11331</v>
      </c>
      <c r="F384" s="77">
        <v>0</v>
      </c>
      <c r="G384" s="77">
        <v>68863</v>
      </c>
      <c r="H384" s="77">
        <v>0</v>
      </c>
      <c r="I384" s="77">
        <v>0</v>
      </c>
      <c r="J384" s="77">
        <v>0</v>
      </c>
      <c r="K384" s="77">
        <v>0</v>
      </c>
      <c r="L384" s="77">
        <v>0</v>
      </c>
      <c r="M384" s="77">
        <v>0</v>
      </c>
      <c r="N384" s="77">
        <v>0</v>
      </c>
      <c r="O384" s="77">
        <v>0</v>
      </c>
      <c r="P384" s="82">
        <v>0</v>
      </c>
      <c r="Q384" s="83">
        <f t="shared" si="15"/>
        <v>80194</v>
      </c>
      <c r="S384" s="1">
        <f t="shared" si="16"/>
        <v>80194</v>
      </c>
      <c r="T384" s="1">
        <f t="shared" si="16"/>
        <v>0</v>
      </c>
      <c r="U384" s="1">
        <f t="shared" si="17"/>
        <v>80194</v>
      </c>
    </row>
    <row r="385" spans="1:21" x14ac:dyDescent="0.25">
      <c r="A385" s="24" t="s">
        <v>431</v>
      </c>
      <c r="B385" s="25" t="s">
        <v>60</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5">
      <c r="A386" s="24" t="s">
        <v>432</v>
      </c>
      <c r="B386" s="25" t="s">
        <v>61</v>
      </c>
      <c r="C386" s="81">
        <v>0</v>
      </c>
      <c r="D386" s="81">
        <v>0</v>
      </c>
      <c r="E386" s="77">
        <v>0</v>
      </c>
      <c r="F386" s="77">
        <v>0</v>
      </c>
      <c r="G386" s="77">
        <v>0</v>
      </c>
      <c r="H386" s="77">
        <v>0</v>
      </c>
      <c r="I386" s="77">
        <v>0</v>
      </c>
      <c r="J386" s="77">
        <v>0</v>
      </c>
      <c r="K386" s="77">
        <v>0</v>
      </c>
      <c r="L386" s="77">
        <v>0</v>
      </c>
      <c r="M386" s="77">
        <v>0</v>
      </c>
      <c r="N386" s="77">
        <v>0</v>
      </c>
      <c r="O386" s="77">
        <v>0</v>
      </c>
      <c r="P386" s="82">
        <v>0</v>
      </c>
      <c r="Q386" s="83">
        <f t="shared" si="15"/>
        <v>0</v>
      </c>
      <c r="S386" s="1">
        <f t="shared" si="16"/>
        <v>0</v>
      </c>
      <c r="T386" s="1">
        <f t="shared" si="16"/>
        <v>0</v>
      </c>
      <c r="U386" s="1">
        <f t="shared" si="17"/>
        <v>0</v>
      </c>
    </row>
    <row r="387" spans="1:21" x14ac:dyDescent="0.25">
      <c r="A387" s="24" t="s">
        <v>433</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5"/>
        <v>0</v>
      </c>
      <c r="S387" s="1">
        <f t="shared" si="16"/>
        <v>0</v>
      </c>
      <c r="T387" s="1">
        <f t="shared" si="16"/>
        <v>0</v>
      </c>
      <c r="U387" s="1">
        <f t="shared" si="17"/>
        <v>0</v>
      </c>
    </row>
    <row r="388" spans="1:21" x14ac:dyDescent="0.25">
      <c r="A388" s="24" t="s">
        <v>434</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15"/>
        <v>0</v>
      </c>
      <c r="S388" s="1">
        <f t="shared" si="16"/>
        <v>0</v>
      </c>
      <c r="T388" s="1">
        <f t="shared" si="16"/>
        <v>0</v>
      </c>
      <c r="U388" s="1">
        <f t="shared" si="17"/>
        <v>0</v>
      </c>
    </row>
    <row r="389" spans="1:21" x14ac:dyDescent="0.25">
      <c r="A389" s="24" t="s">
        <v>435</v>
      </c>
      <c r="B389" s="25" t="s">
        <v>62</v>
      </c>
      <c r="C389" s="81">
        <v>0</v>
      </c>
      <c r="D389" s="81">
        <v>0</v>
      </c>
      <c r="E389" s="77">
        <v>0</v>
      </c>
      <c r="F389" s="77">
        <v>0</v>
      </c>
      <c r="G389" s="77">
        <v>0</v>
      </c>
      <c r="H389" s="77">
        <v>0</v>
      </c>
      <c r="I389" s="77">
        <v>0</v>
      </c>
      <c r="J389" s="77">
        <v>0</v>
      </c>
      <c r="K389" s="77">
        <v>0</v>
      </c>
      <c r="L389" s="77">
        <v>0</v>
      </c>
      <c r="M389" s="77">
        <v>180335</v>
      </c>
      <c r="N389" s="77">
        <v>0</v>
      </c>
      <c r="O389" s="77">
        <v>0</v>
      </c>
      <c r="P389" s="82">
        <v>0</v>
      </c>
      <c r="Q389" s="83">
        <f t="shared" ref="Q389:Q414" si="18">SUM(C389:P389)</f>
        <v>180335</v>
      </c>
      <c r="S389" s="1">
        <f t="shared" si="16"/>
        <v>180335</v>
      </c>
      <c r="T389" s="1">
        <f t="shared" si="16"/>
        <v>0</v>
      </c>
      <c r="U389" s="1">
        <f t="shared" si="17"/>
        <v>180335</v>
      </c>
    </row>
    <row r="390" spans="1:21" x14ac:dyDescent="0.25">
      <c r="A390" s="24" t="s">
        <v>436</v>
      </c>
      <c r="B390" s="25" t="s">
        <v>62</v>
      </c>
      <c r="C390" s="81">
        <v>0</v>
      </c>
      <c r="D390" s="81">
        <v>0</v>
      </c>
      <c r="E390" s="77">
        <v>7000</v>
      </c>
      <c r="F390" s="77">
        <v>0</v>
      </c>
      <c r="G390" s="77">
        <v>0</v>
      </c>
      <c r="H390" s="77">
        <v>0</v>
      </c>
      <c r="I390" s="77">
        <v>0</v>
      </c>
      <c r="J390" s="77">
        <v>0</v>
      </c>
      <c r="K390" s="77">
        <v>0</v>
      </c>
      <c r="L390" s="77">
        <v>0</v>
      </c>
      <c r="M390" s="77">
        <v>0</v>
      </c>
      <c r="N390" s="77">
        <v>0</v>
      </c>
      <c r="O390" s="77">
        <v>0</v>
      </c>
      <c r="P390" s="82">
        <v>0</v>
      </c>
      <c r="Q390" s="83">
        <f t="shared" si="18"/>
        <v>7000</v>
      </c>
      <c r="S390" s="1">
        <f t="shared" ref="S390:T415" si="19">SUM(C390,E390,G390,I390,K390,M390,O390)</f>
        <v>7000</v>
      </c>
      <c r="T390" s="1">
        <f t="shared" si="19"/>
        <v>0</v>
      </c>
      <c r="U390" s="1">
        <f t="shared" ref="U390:U415" si="20">SUM(S390:T390)</f>
        <v>7000</v>
      </c>
    </row>
    <row r="391" spans="1:21" x14ac:dyDescent="0.25">
      <c r="A391" s="24" t="s">
        <v>480</v>
      </c>
      <c r="B391" s="25" t="s">
        <v>62</v>
      </c>
      <c r="C391" s="81">
        <v>0</v>
      </c>
      <c r="D391" s="81">
        <v>0</v>
      </c>
      <c r="E391" s="77">
        <v>0</v>
      </c>
      <c r="F391" s="77">
        <v>0</v>
      </c>
      <c r="G391" s="77">
        <v>0</v>
      </c>
      <c r="H391" s="77">
        <v>0</v>
      </c>
      <c r="I391" s="77">
        <v>0</v>
      </c>
      <c r="J391" s="77">
        <v>0</v>
      </c>
      <c r="K391" s="77">
        <v>0</v>
      </c>
      <c r="L391" s="77">
        <v>0</v>
      </c>
      <c r="M391" s="77">
        <v>55329</v>
      </c>
      <c r="N391" s="77">
        <v>528</v>
      </c>
      <c r="O391" s="77">
        <v>6933</v>
      </c>
      <c r="P391" s="82">
        <v>24611</v>
      </c>
      <c r="Q391" s="83">
        <f t="shared" si="18"/>
        <v>87401</v>
      </c>
      <c r="S391" s="1">
        <f t="shared" si="19"/>
        <v>62262</v>
      </c>
      <c r="T391" s="1">
        <f t="shared" si="19"/>
        <v>25139</v>
      </c>
      <c r="U391" s="1">
        <f t="shared" si="20"/>
        <v>87401</v>
      </c>
    </row>
    <row r="392" spans="1:21" x14ac:dyDescent="0.25">
      <c r="A392" s="24" t="s">
        <v>481</v>
      </c>
      <c r="B392" s="25" t="s">
        <v>62</v>
      </c>
      <c r="C392" s="81">
        <v>0</v>
      </c>
      <c r="D392" s="81">
        <v>0</v>
      </c>
      <c r="E392" s="77">
        <v>1770113</v>
      </c>
      <c r="F392" s="77">
        <v>899</v>
      </c>
      <c r="G392" s="77">
        <v>0</v>
      </c>
      <c r="H392" s="77">
        <v>0</v>
      </c>
      <c r="I392" s="77">
        <v>0</v>
      </c>
      <c r="J392" s="77">
        <v>0</v>
      </c>
      <c r="K392" s="77">
        <v>0</v>
      </c>
      <c r="L392" s="77">
        <v>0</v>
      </c>
      <c r="M392" s="77">
        <v>0</v>
      </c>
      <c r="N392" s="77">
        <v>0</v>
      </c>
      <c r="O392" s="77">
        <v>1856</v>
      </c>
      <c r="P392" s="82">
        <v>0</v>
      </c>
      <c r="Q392" s="83">
        <f t="shared" si="18"/>
        <v>1772868</v>
      </c>
      <c r="S392" s="1">
        <f t="shared" si="19"/>
        <v>1771969</v>
      </c>
      <c r="T392" s="1">
        <f t="shared" si="19"/>
        <v>899</v>
      </c>
      <c r="U392" s="1">
        <f t="shared" si="20"/>
        <v>1772868</v>
      </c>
    </row>
    <row r="393" spans="1:21" x14ac:dyDescent="0.25">
      <c r="A393" s="24" t="s">
        <v>437</v>
      </c>
      <c r="B393" s="25" t="s">
        <v>62</v>
      </c>
      <c r="C393" s="81">
        <v>9709</v>
      </c>
      <c r="D393" s="81">
        <v>0</v>
      </c>
      <c r="E393" s="77">
        <v>0</v>
      </c>
      <c r="F393" s="77">
        <v>0</v>
      </c>
      <c r="G393" s="77">
        <v>31543</v>
      </c>
      <c r="H393" s="77">
        <v>131156</v>
      </c>
      <c r="I393" s="77">
        <v>0</v>
      </c>
      <c r="J393" s="77">
        <v>0</v>
      </c>
      <c r="K393" s="77">
        <v>0</v>
      </c>
      <c r="L393" s="77">
        <v>0</v>
      </c>
      <c r="M393" s="77">
        <v>46686</v>
      </c>
      <c r="N393" s="77">
        <v>0</v>
      </c>
      <c r="O393" s="77">
        <v>0</v>
      </c>
      <c r="P393" s="82">
        <v>0</v>
      </c>
      <c r="Q393" s="83">
        <f t="shared" si="18"/>
        <v>219094</v>
      </c>
      <c r="S393" s="1">
        <f t="shared" si="19"/>
        <v>87938</v>
      </c>
      <c r="T393" s="1">
        <f t="shared" si="19"/>
        <v>131156</v>
      </c>
      <c r="U393" s="1">
        <f t="shared" si="20"/>
        <v>219094</v>
      </c>
    </row>
    <row r="394" spans="1:21" x14ac:dyDescent="0.25">
      <c r="A394" s="24" t="s">
        <v>438</v>
      </c>
      <c r="B394" s="25" t="s">
        <v>62</v>
      </c>
      <c r="C394" s="81">
        <v>7493</v>
      </c>
      <c r="D394" s="81">
        <v>0</v>
      </c>
      <c r="E394" s="77">
        <v>0</v>
      </c>
      <c r="F394" s="77">
        <v>0</v>
      </c>
      <c r="G394" s="77">
        <v>26777</v>
      </c>
      <c r="H394" s="77">
        <v>0</v>
      </c>
      <c r="I394" s="77">
        <v>0</v>
      </c>
      <c r="J394" s="77">
        <v>0</v>
      </c>
      <c r="K394" s="77">
        <v>0</v>
      </c>
      <c r="L394" s="77">
        <v>0</v>
      </c>
      <c r="M394" s="77">
        <v>9866</v>
      </c>
      <c r="N394" s="77">
        <v>0</v>
      </c>
      <c r="O394" s="77">
        <v>0</v>
      </c>
      <c r="P394" s="82">
        <v>0</v>
      </c>
      <c r="Q394" s="83">
        <f t="shared" si="18"/>
        <v>44136</v>
      </c>
      <c r="S394" s="1">
        <f t="shared" si="19"/>
        <v>44136</v>
      </c>
      <c r="T394" s="1">
        <f t="shared" si="19"/>
        <v>0</v>
      </c>
      <c r="U394" s="1">
        <f t="shared" si="20"/>
        <v>44136</v>
      </c>
    </row>
    <row r="395" spans="1:21" x14ac:dyDescent="0.25">
      <c r="A395" s="24" t="s">
        <v>439</v>
      </c>
      <c r="B395" s="25" t="s">
        <v>62</v>
      </c>
      <c r="C395" s="81">
        <v>0</v>
      </c>
      <c r="D395" s="81">
        <v>6537</v>
      </c>
      <c r="E395" s="77">
        <v>5052</v>
      </c>
      <c r="F395" s="77">
        <v>0</v>
      </c>
      <c r="G395" s="77">
        <v>0</v>
      </c>
      <c r="H395" s="77">
        <v>10949</v>
      </c>
      <c r="I395" s="77">
        <v>0</v>
      </c>
      <c r="J395" s="77">
        <v>0</v>
      </c>
      <c r="K395" s="77">
        <v>0</v>
      </c>
      <c r="L395" s="77">
        <v>0</v>
      </c>
      <c r="M395" s="77">
        <v>0</v>
      </c>
      <c r="N395" s="77">
        <v>0</v>
      </c>
      <c r="O395" s="77">
        <v>0</v>
      </c>
      <c r="P395" s="82">
        <v>0</v>
      </c>
      <c r="Q395" s="83">
        <f t="shared" si="18"/>
        <v>22538</v>
      </c>
      <c r="S395" s="1">
        <f t="shared" si="19"/>
        <v>5052</v>
      </c>
      <c r="T395" s="1">
        <f t="shared" si="19"/>
        <v>17486</v>
      </c>
      <c r="U395" s="1">
        <f t="shared" si="20"/>
        <v>22538</v>
      </c>
    </row>
    <row r="396" spans="1:21" x14ac:dyDescent="0.25">
      <c r="A396" s="24" t="s">
        <v>440</v>
      </c>
      <c r="B396" s="25" t="s">
        <v>62</v>
      </c>
      <c r="C396" s="81">
        <v>0</v>
      </c>
      <c r="D396" s="81">
        <v>0</v>
      </c>
      <c r="E396" s="77">
        <v>2000</v>
      </c>
      <c r="F396" s="77">
        <v>0</v>
      </c>
      <c r="G396" s="77">
        <v>0</v>
      </c>
      <c r="H396" s="77">
        <v>0</v>
      </c>
      <c r="I396" s="77">
        <v>0</v>
      </c>
      <c r="J396" s="77">
        <v>0</v>
      </c>
      <c r="K396" s="77">
        <v>0</v>
      </c>
      <c r="L396" s="77">
        <v>0</v>
      </c>
      <c r="M396" s="77">
        <v>0</v>
      </c>
      <c r="N396" s="77">
        <v>0</v>
      </c>
      <c r="O396" s="77">
        <v>0</v>
      </c>
      <c r="P396" s="82">
        <v>0</v>
      </c>
      <c r="Q396" s="83">
        <f t="shared" si="18"/>
        <v>2000</v>
      </c>
      <c r="S396" s="1">
        <f t="shared" si="19"/>
        <v>2000</v>
      </c>
      <c r="T396" s="1">
        <f t="shared" si="19"/>
        <v>0</v>
      </c>
      <c r="U396" s="1">
        <f t="shared" si="20"/>
        <v>2000</v>
      </c>
    </row>
    <row r="397" spans="1:21" x14ac:dyDescent="0.25">
      <c r="A397" s="24" t="s">
        <v>441</v>
      </c>
      <c r="B397" s="25" t="s">
        <v>62</v>
      </c>
      <c r="C397" s="81">
        <v>108224</v>
      </c>
      <c r="D397" s="81">
        <v>0</v>
      </c>
      <c r="E397" s="77">
        <v>0</v>
      </c>
      <c r="F397" s="77">
        <v>0</v>
      </c>
      <c r="G397" s="77">
        <v>181820</v>
      </c>
      <c r="H397" s="77">
        <v>0</v>
      </c>
      <c r="I397" s="77">
        <v>0</v>
      </c>
      <c r="J397" s="77">
        <v>0</v>
      </c>
      <c r="K397" s="77">
        <v>0</v>
      </c>
      <c r="L397" s="77">
        <v>0</v>
      </c>
      <c r="M397" s="77">
        <v>23762</v>
      </c>
      <c r="N397" s="77">
        <v>0</v>
      </c>
      <c r="O397" s="77">
        <v>0</v>
      </c>
      <c r="P397" s="82">
        <v>0</v>
      </c>
      <c r="Q397" s="83">
        <f t="shared" si="18"/>
        <v>313806</v>
      </c>
      <c r="S397" s="1">
        <f t="shared" si="19"/>
        <v>313806</v>
      </c>
      <c r="T397" s="1">
        <f t="shared" si="19"/>
        <v>0</v>
      </c>
      <c r="U397" s="1">
        <f t="shared" si="20"/>
        <v>313806</v>
      </c>
    </row>
    <row r="398" spans="1:21" x14ac:dyDescent="0.25">
      <c r="A398" s="24" t="s">
        <v>442</v>
      </c>
      <c r="B398" s="25" t="s">
        <v>62</v>
      </c>
      <c r="C398" s="81">
        <v>0</v>
      </c>
      <c r="D398" s="81">
        <v>0</v>
      </c>
      <c r="E398" s="77">
        <v>0</v>
      </c>
      <c r="F398" s="77">
        <v>0</v>
      </c>
      <c r="G398" s="77">
        <v>0</v>
      </c>
      <c r="H398" s="77">
        <v>0</v>
      </c>
      <c r="I398" s="77">
        <v>0</v>
      </c>
      <c r="J398" s="77">
        <v>0</v>
      </c>
      <c r="K398" s="77">
        <v>0</v>
      </c>
      <c r="L398" s="77">
        <v>0</v>
      </c>
      <c r="M398" s="77">
        <v>0</v>
      </c>
      <c r="N398" s="77">
        <v>0</v>
      </c>
      <c r="O398" s="77">
        <v>0</v>
      </c>
      <c r="P398" s="82">
        <v>0</v>
      </c>
      <c r="Q398" s="83">
        <f t="shared" si="18"/>
        <v>0</v>
      </c>
      <c r="S398" s="1">
        <f t="shared" si="19"/>
        <v>0</v>
      </c>
      <c r="T398" s="1">
        <f t="shared" si="19"/>
        <v>0</v>
      </c>
      <c r="U398" s="1">
        <f t="shared" si="20"/>
        <v>0</v>
      </c>
    </row>
    <row r="399" spans="1:21" x14ac:dyDescent="0.25">
      <c r="A399" s="24" t="s">
        <v>443</v>
      </c>
      <c r="B399" s="25" t="s">
        <v>62</v>
      </c>
      <c r="C399" s="81">
        <v>1755</v>
      </c>
      <c r="D399" s="81">
        <v>3934</v>
      </c>
      <c r="E399" s="77">
        <v>0</v>
      </c>
      <c r="F399" s="77">
        <v>5400</v>
      </c>
      <c r="G399" s="77">
        <v>4467</v>
      </c>
      <c r="H399" s="77">
        <v>3290</v>
      </c>
      <c r="I399" s="77">
        <v>0</v>
      </c>
      <c r="J399" s="77">
        <v>0</v>
      </c>
      <c r="K399" s="77">
        <v>0</v>
      </c>
      <c r="L399" s="77">
        <v>0</v>
      </c>
      <c r="M399" s="77">
        <v>2485</v>
      </c>
      <c r="N399" s="77">
        <v>0</v>
      </c>
      <c r="O399" s="77">
        <v>0</v>
      </c>
      <c r="P399" s="82">
        <v>0</v>
      </c>
      <c r="Q399" s="83">
        <f t="shared" si="18"/>
        <v>21331</v>
      </c>
      <c r="S399" s="1">
        <f t="shared" si="19"/>
        <v>8707</v>
      </c>
      <c r="T399" s="1">
        <f t="shared" si="19"/>
        <v>12624</v>
      </c>
      <c r="U399" s="1">
        <f t="shared" si="20"/>
        <v>21331</v>
      </c>
    </row>
    <row r="400" spans="1:21" x14ac:dyDescent="0.25">
      <c r="A400" s="24" t="s">
        <v>444</v>
      </c>
      <c r="B400" s="25" t="s">
        <v>62</v>
      </c>
      <c r="C400" s="81">
        <v>0</v>
      </c>
      <c r="D400" s="81">
        <v>0</v>
      </c>
      <c r="E400" s="77">
        <v>490000</v>
      </c>
      <c r="F400" s="77">
        <v>0</v>
      </c>
      <c r="G400" s="77">
        <v>21000</v>
      </c>
      <c r="H400" s="77">
        <v>0</v>
      </c>
      <c r="I400" s="77">
        <v>0</v>
      </c>
      <c r="J400" s="77">
        <v>0</v>
      </c>
      <c r="K400" s="77">
        <v>0</v>
      </c>
      <c r="L400" s="77">
        <v>0</v>
      </c>
      <c r="M400" s="77">
        <v>121000</v>
      </c>
      <c r="N400" s="77">
        <v>0</v>
      </c>
      <c r="O400" s="77">
        <v>0</v>
      </c>
      <c r="P400" s="82">
        <v>0</v>
      </c>
      <c r="Q400" s="83">
        <f t="shared" si="18"/>
        <v>632000</v>
      </c>
      <c r="S400" s="1">
        <f t="shared" si="19"/>
        <v>632000</v>
      </c>
      <c r="T400" s="1">
        <f t="shared" si="19"/>
        <v>0</v>
      </c>
      <c r="U400" s="1">
        <f t="shared" si="20"/>
        <v>632000</v>
      </c>
    </row>
    <row r="401" spans="1:21" x14ac:dyDescent="0.25">
      <c r="A401" s="24" t="s">
        <v>445</v>
      </c>
      <c r="B401" s="25" t="s">
        <v>62</v>
      </c>
      <c r="C401" s="81">
        <v>0</v>
      </c>
      <c r="D401" s="81">
        <v>0</v>
      </c>
      <c r="E401" s="77">
        <v>0</v>
      </c>
      <c r="F401" s="77">
        <v>0</v>
      </c>
      <c r="G401" s="77">
        <v>0</v>
      </c>
      <c r="H401" s="77">
        <v>0</v>
      </c>
      <c r="I401" s="77">
        <v>0</v>
      </c>
      <c r="J401" s="77">
        <v>0</v>
      </c>
      <c r="K401" s="77">
        <v>0</v>
      </c>
      <c r="L401" s="77">
        <v>0</v>
      </c>
      <c r="M401" s="77">
        <v>0</v>
      </c>
      <c r="N401" s="77">
        <v>0</v>
      </c>
      <c r="O401" s="77">
        <v>0</v>
      </c>
      <c r="P401" s="82">
        <v>0</v>
      </c>
      <c r="Q401" s="83">
        <f t="shared" si="18"/>
        <v>0</v>
      </c>
      <c r="S401" s="1">
        <f t="shared" si="19"/>
        <v>0</v>
      </c>
      <c r="T401" s="1">
        <f t="shared" si="19"/>
        <v>0</v>
      </c>
      <c r="U401" s="1">
        <f t="shared" si="20"/>
        <v>0</v>
      </c>
    </row>
    <row r="402" spans="1:21" x14ac:dyDescent="0.25">
      <c r="A402" s="24" t="s">
        <v>446</v>
      </c>
      <c r="B402" s="25" t="s">
        <v>62</v>
      </c>
      <c r="C402" s="81">
        <v>0</v>
      </c>
      <c r="D402" s="81">
        <v>0</v>
      </c>
      <c r="E402" s="77">
        <v>45941</v>
      </c>
      <c r="F402" s="77">
        <v>0</v>
      </c>
      <c r="G402" s="77">
        <v>0</v>
      </c>
      <c r="H402" s="77">
        <v>0</v>
      </c>
      <c r="I402" s="77">
        <v>0</v>
      </c>
      <c r="J402" s="77">
        <v>0</v>
      </c>
      <c r="K402" s="77">
        <v>0</v>
      </c>
      <c r="L402" s="77">
        <v>0</v>
      </c>
      <c r="M402" s="77">
        <v>2087</v>
      </c>
      <c r="N402" s="77">
        <v>0</v>
      </c>
      <c r="O402" s="77">
        <v>0</v>
      </c>
      <c r="P402" s="82">
        <v>0</v>
      </c>
      <c r="Q402" s="83">
        <f t="shared" si="18"/>
        <v>48028</v>
      </c>
      <c r="S402" s="1">
        <f t="shared" si="19"/>
        <v>48028</v>
      </c>
      <c r="T402" s="1">
        <f t="shared" si="19"/>
        <v>0</v>
      </c>
      <c r="U402" s="1">
        <f t="shared" si="20"/>
        <v>48028</v>
      </c>
    </row>
    <row r="403" spans="1:21" x14ac:dyDescent="0.25">
      <c r="A403" s="24" t="s">
        <v>447</v>
      </c>
      <c r="B403" s="25" t="s">
        <v>62</v>
      </c>
      <c r="C403" s="81">
        <v>94350</v>
      </c>
      <c r="D403" s="81">
        <v>30800</v>
      </c>
      <c r="E403" s="77">
        <v>455611</v>
      </c>
      <c r="F403" s="77">
        <v>253343</v>
      </c>
      <c r="G403" s="77">
        <v>94463</v>
      </c>
      <c r="H403" s="77">
        <v>87568</v>
      </c>
      <c r="I403" s="77">
        <v>0</v>
      </c>
      <c r="J403" s="77">
        <v>0</v>
      </c>
      <c r="K403" s="77">
        <v>0</v>
      </c>
      <c r="L403" s="77">
        <v>0</v>
      </c>
      <c r="M403" s="77">
        <v>591775</v>
      </c>
      <c r="N403" s="77">
        <v>0</v>
      </c>
      <c r="O403" s="77">
        <v>0</v>
      </c>
      <c r="P403" s="82">
        <v>0</v>
      </c>
      <c r="Q403" s="83">
        <f t="shared" si="18"/>
        <v>1607910</v>
      </c>
      <c r="S403" s="1">
        <f t="shared" si="19"/>
        <v>1236199</v>
      </c>
      <c r="T403" s="1">
        <f t="shared" si="19"/>
        <v>371711</v>
      </c>
      <c r="U403" s="1">
        <f t="shared" si="20"/>
        <v>1607910</v>
      </c>
    </row>
    <row r="404" spans="1:21" x14ac:dyDescent="0.25">
      <c r="A404" s="24" t="s">
        <v>448</v>
      </c>
      <c r="B404" s="25" t="s">
        <v>62</v>
      </c>
      <c r="C404" s="81">
        <v>892</v>
      </c>
      <c r="D404" s="81">
        <v>0</v>
      </c>
      <c r="E404" s="77">
        <v>10566</v>
      </c>
      <c r="F404" s="77">
        <v>0</v>
      </c>
      <c r="G404" s="77">
        <v>764</v>
      </c>
      <c r="H404" s="77">
        <v>0</v>
      </c>
      <c r="I404" s="77">
        <v>0</v>
      </c>
      <c r="J404" s="77">
        <v>0</v>
      </c>
      <c r="K404" s="77">
        <v>0</v>
      </c>
      <c r="L404" s="77">
        <v>0</v>
      </c>
      <c r="M404" s="77">
        <v>660</v>
      </c>
      <c r="N404" s="77">
        <v>0</v>
      </c>
      <c r="O404" s="77">
        <v>0</v>
      </c>
      <c r="P404" s="82">
        <v>0</v>
      </c>
      <c r="Q404" s="83">
        <f t="shared" si="18"/>
        <v>12882</v>
      </c>
      <c r="S404" s="1">
        <f t="shared" si="19"/>
        <v>12882</v>
      </c>
      <c r="T404" s="1">
        <f t="shared" si="19"/>
        <v>0</v>
      </c>
      <c r="U404" s="1">
        <f t="shared" si="20"/>
        <v>12882</v>
      </c>
    </row>
    <row r="405" spans="1:21" x14ac:dyDescent="0.25">
      <c r="A405" s="24" t="s">
        <v>450</v>
      </c>
      <c r="B405" s="25" t="s">
        <v>63</v>
      </c>
      <c r="C405" s="81">
        <v>0</v>
      </c>
      <c r="D405" s="81">
        <v>0</v>
      </c>
      <c r="E405" s="77">
        <v>0</v>
      </c>
      <c r="F405" s="77">
        <v>0</v>
      </c>
      <c r="G405" s="77">
        <v>0</v>
      </c>
      <c r="H405" s="77">
        <v>0</v>
      </c>
      <c r="I405" s="77">
        <v>0</v>
      </c>
      <c r="J405" s="77">
        <v>0</v>
      </c>
      <c r="K405" s="77">
        <v>0</v>
      </c>
      <c r="L405" s="77">
        <v>0</v>
      </c>
      <c r="M405" s="77">
        <v>0</v>
      </c>
      <c r="N405" s="77">
        <v>0</v>
      </c>
      <c r="O405" s="77">
        <v>0</v>
      </c>
      <c r="P405" s="82">
        <v>0</v>
      </c>
      <c r="Q405" s="83">
        <f t="shared" si="18"/>
        <v>0</v>
      </c>
      <c r="S405" s="1">
        <f t="shared" si="19"/>
        <v>0</v>
      </c>
      <c r="T405" s="1">
        <f t="shared" si="19"/>
        <v>0</v>
      </c>
      <c r="U405" s="1">
        <f t="shared" si="20"/>
        <v>0</v>
      </c>
    </row>
    <row r="406" spans="1:21" x14ac:dyDescent="0.25">
      <c r="A406" s="24" t="s">
        <v>524</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5">
      <c r="A407" s="24" t="s">
        <v>451</v>
      </c>
      <c r="B407" s="25" t="s">
        <v>64</v>
      </c>
      <c r="C407" s="81">
        <v>0</v>
      </c>
      <c r="D407" s="81">
        <v>0</v>
      </c>
      <c r="E407" s="77">
        <v>0</v>
      </c>
      <c r="F407" s="77">
        <v>0</v>
      </c>
      <c r="G407" s="77">
        <v>0</v>
      </c>
      <c r="H407" s="77">
        <v>0</v>
      </c>
      <c r="I407" s="77">
        <v>0</v>
      </c>
      <c r="J407" s="77">
        <v>0</v>
      </c>
      <c r="K407" s="77">
        <v>0</v>
      </c>
      <c r="L407" s="77">
        <v>0</v>
      </c>
      <c r="M407" s="77">
        <v>0</v>
      </c>
      <c r="N407" s="77">
        <v>0</v>
      </c>
      <c r="O407" s="77">
        <v>0</v>
      </c>
      <c r="P407" s="82">
        <v>0</v>
      </c>
      <c r="Q407" s="83">
        <f t="shared" si="18"/>
        <v>0</v>
      </c>
      <c r="S407" s="1">
        <f t="shared" si="19"/>
        <v>0</v>
      </c>
      <c r="T407" s="1">
        <f t="shared" si="19"/>
        <v>0</v>
      </c>
      <c r="U407" s="1">
        <f t="shared" si="20"/>
        <v>0</v>
      </c>
    </row>
    <row r="408" spans="1:21" x14ac:dyDescent="0.25">
      <c r="A408" s="24" t="s">
        <v>452</v>
      </c>
      <c r="B408" s="25" t="s">
        <v>64</v>
      </c>
      <c r="C408" s="81">
        <v>0</v>
      </c>
      <c r="D408" s="81">
        <v>0</v>
      </c>
      <c r="E408" s="77">
        <v>0</v>
      </c>
      <c r="F408" s="77">
        <v>0</v>
      </c>
      <c r="G408" s="77">
        <v>0</v>
      </c>
      <c r="H408" s="77">
        <v>0</v>
      </c>
      <c r="I408" s="77">
        <v>0</v>
      </c>
      <c r="J408" s="77">
        <v>0</v>
      </c>
      <c r="K408" s="77">
        <v>0</v>
      </c>
      <c r="L408" s="77">
        <v>0</v>
      </c>
      <c r="M408" s="77">
        <v>0</v>
      </c>
      <c r="N408" s="77">
        <v>0</v>
      </c>
      <c r="O408" s="77">
        <v>130884</v>
      </c>
      <c r="P408" s="82">
        <v>0</v>
      </c>
      <c r="Q408" s="83">
        <f t="shared" si="18"/>
        <v>130884</v>
      </c>
      <c r="S408" s="1">
        <f t="shared" si="19"/>
        <v>130884</v>
      </c>
      <c r="T408" s="1">
        <f t="shared" si="19"/>
        <v>0</v>
      </c>
      <c r="U408" s="1">
        <f t="shared" si="20"/>
        <v>130884</v>
      </c>
    </row>
    <row r="409" spans="1:21" x14ac:dyDescent="0.25">
      <c r="A409" s="24" t="s">
        <v>453</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83">
        <f t="shared" si="18"/>
        <v>0</v>
      </c>
      <c r="S409" s="1">
        <f t="shared" si="19"/>
        <v>0</v>
      </c>
      <c r="T409" s="1">
        <f t="shared" si="19"/>
        <v>0</v>
      </c>
      <c r="U409" s="1">
        <f t="shared" si="20"/>
        <v>0</v>
      </c>
    </row>
    <row r="410" spans="1:21" x14ac:dyDescent="0.25">
      <c r="A410" s="24" t="s">
        <v>454</v>
      </c>
      <c r="B410" s="25" t="s">
        <v>65</v>
      </c>
      <c r="C410" s="81">
        <v>0</v>
      </c>
      <c r="D410" s="81">
        <v>0</v>
      </c>
      <c r="E410" s="77">
        <v>0</v>
      </c>
      <c r="F410" s="77">
        <v>0</v>
      </c>
      <c r="G410" s="77">
        <v>0</v>
      </c>
      <c r="H410" s="77">
        <v>0</v>
      </c>
      <c r="I410" s="77">
        <v>0</v>
      </c>
      <c r="J410" s="77">
        <v>0</v>
      </c>
      <c r="K410" s="77">
        <v>0</v>
      </c>
      <c r="L410" s="77">
        <v>0</v>
      </c>
      <c r="M410" s="77">
        <v>0</v>
      </c>
      <c r="N410" s="77">
        <v>0</v>
      </c>
      <c r="O410" s="77">
        <v>0</v>
      </c>
      <c r="P410" s="82">
        <v>0</v>
      </c>
      <c r="Q410" s="83">
        <f t="shared" si="18"/>
        <v>0</v>
      </c>
      <c r="S410" s="1">
        <f t="shared" si="19"/>
        <v>0</v>
      </c>
      <c r="T410" s="1">
        <f t="shared" si="19"/>
        <v>0</v>
      </c>
      <c r="U410" s="1">
        <f t="shared" si="20"/>
        <v>0</v>
      </c>
    </row>
    <row r="411" spans="1:21" x14ac:dyDescent="0.25">
      <c r="A411" s="24" t="s">
        <v>455</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5">
      <c r="A412" s="24" t="s">
        <v>456</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5">
      <c r="A413" s="24" t="s">
        <v>457</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5">
      <c r="A414" s="24" t="s">
        <v>458</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18"/>
        <v>0</v>
      </c>
      <c r="S414" s="1">
        <f t="shared" si="19"/>
        <v>0</v>
      </c>
      <c r="T414" s="1">
        <f t="shared" si="19"/>
        <v>0</v>
      </c>
      <c r="U414" s="1">
        <f t="shared" si="20"/>
        <v>0</v>
      </c>
    </row>
    <row r="415" spans="1:21" x14ac:dyDescent="0.25">
      <c r="A415" s="51" t="s">
        <v>498</v>
      </c>
      <c r="B415" s="70"/>
      <c r="C415" s="49">
        <f t="shared" ref="C415:Q415" si="21">SUM(C5:C414)</f>
        <v>6879177</v>
      </c>
      <c r="D415" s="52">
        <f t="shared" si="21"/>
        <v>3010997</v>
      </c>
      <c r="E415" s="52">
        <f t="shared" si="21"/>
        <v>46365097</v>
      </c>
      <c r="F415" s="52">
        <f t="shared" si="21"/>
        <v>16802654</v>
      </c>
      <c r="G415" s="52">
        <f t="shared" si="21"/>
        <v>15715842</v>
      </c>
      <c r="H415" s="52">
        <f t="shared" si="21"/>
        <v>20676718</v>
      </c>
      <c r="I415" s="52">
        <f t="shared" si="21"/>
        <v>91120</v>
      </c>
      <c r="J415" s="52">
        <f t="shared" si="21"/>
        <v>1262174</v>
      </c>
      <c r="K415" s="52">
        <f t="shared" si="21"/>
        <v>18768</v>
      </c>
      <c r="L415" s="52">
        <f t="shared" si="21"/>
        <v>10474</v>
      </c>
      <c r="M415" s="52">
        <f t="shared" si="21"/>
        <v>18946150</v>
      </c>
      <c r="N415" s="52">
        <f t="shared" si="21"/>
        <v>2160649</v>
      </c>
      <c r="O415" s="52">
        <f t="shared" si="21"/>
        <v>5244040</v>
      </c>
      <c r="P415" s="52">
        <f t="shared" si="21"/>
        <v>9733908</v>
      </c>
      <c r="Q415" s="66">
        <f t="shared" si="21"/>
        <v>146917768</v>
      </c>
      <c r="S415" s="1">
        <f t="shared" si="19"/>
        <v>93260194</v>
      </c>
      <c r="T415" s="1">
        <f t="shared" si="19"/>
        <v>53657574</v>
      </c>
      <c r="U415" s="1">
        <f t="shared" si="20"/>
        <v>146917768</v>
      </c>
    </row>
    <row r="416" spans="1:21" x14ac:dyDescent="0.25">
      <c r="A416" s="51" t="s">
        <v>461</v>
      </c>
      <c r="B416" s="70"/>
      <c r="C416" s="58">
        <f>(C415/$Q415)</f>
        <v>4.6823315475361699E-2</v>
      </c>
      <c r="D416" s="67">
        <f>(D415/$Q415)</f>
        <v>2.0494437405283752E-2</v>
      </c>
      <c r="E416" s="58">
        <f t="shared" ref="E416:Q416" si="22">(E415/$Q415)</f>
        <v>0.31558536201012799</v>
      </c>
      <c r="F416" s="58">
        <f t="shared" si="22"/>
        <v>0.11436774618029863</v>
      </c>
      <c r="G416" s="58">
        <f t="shared" si="22"/>
        <v>0.10697032914357915</v>
      </c>
      <c r="H416" s="58">
        <f t="shared" si="22"/>
        <v>0.14073667386506988</v>
      </c>
      <c r="I416" s="58">
        <f t="shared" si="22"/>
        <v>6.2021089239526158E-4</v>
      </c>
      <c r="J416" s="58">
        <f t="shared" si="22"/>
        <v>8.5910235173188854E-3</v>
      </c>
      <c r="K416" s="58">
        <f t="shared" si="22"/>
        <v>1.2774493007544193E-4</v>
      </c>
      <c r="L416" s="58">
        <f t="shared" si="22"/>
        <v>7.1291581287839876E-5</v>
      </c>
      <c r="M416" s="58">
        <f t="shared" si="22"/>
        <v>0.12895751315797283</v>
      </c>
      <c r="N416" s="58">
        <f t="shared" si="22"/>
        <v>1.4706519363947864E-2</v>
      </c>
      <c r="O416" s="58">
        <f t="shared" si="22"/>
        <v>3.5693708605755568E-2</v>
      </c>
      <c r="P416" s="58">
        <f t="shared" si="22"/>
        <v>6.6254123871525197E-2</v>
      </c>
      <c r="Q416" s="68">
        <f t="shared" si="22"/>
        <v>1</v>
      </c>
    </row>
    <row r="417" spans="1:17" x14ac:dyDescent="0.25">
      <c r="A417" s="47" t="s">
        <v>500</v>
      </c>
      <c r="B417" s="71"/>
      <c r="C417" s="54">
        <f t="shared" ref="C417:Q417" si="23">COUNTIF(C5:C414,"&gt;0")</f>
        <v>75</v>
      </c>
      <c r="D417" s="69">
        <f t="shared" si="23"/>
        <v>54</v>
      </c>
      <c r="E417" s="69">
        <f t="shared" si="23"/>
        <v>81</v>
      </c>
      <c r="F417" s="69">
        <f t="shared" si="23"/>
        <v>51</v>
      </c>
      <c r="G417" s="69">
        <f t="shared" si="23"/>
        <v>61</v>
      </c>
      <c r="H417" s="69">
        <f t="shared" si="23"/>
        <v>48</v>
      </c>
      <c r="I417" s="69">
        <f t="shared" si="23"/>
        <v>1</v>
      </c>
      <c r="J417" s="69">
        <f t="shared" si="23"/>
        <v>3</v>
      </c>
      <c r="K417" s="69">
        <f t="shared" si="23"/>
        <v>1</v>
      </c>
      <c r="L417" s="69">
        <f t="shared" si="23"/>
        <v>1</v>
      </c>
      <c r="M417" s="69">
        <f t="shared" si="23"/>
        <v>88</v>
      </c>
      <c r="N417" s="69">
        <f t="shared" si="23"/>
        <v>21</v>
      </c>
      <c r="O417" s="69">
        <f t="shared" si="23"/>
        <v>40</v>
      </c>
      <c r="P417" s="69">
        <f t="shared" si="23"/>
        <v>17</v>
      </c>
      <c r="Q417" s="57">
        <f t="shared" si="23"/>
        <v>180</v>
      </c>
    </row>
    <row r="418" spans="1:17" x14ac:dyDescent="0.25">
      <c r="A418" s="37"/>
      <c r="B418" s="28"/>
      <c r="C418" s="26"/>
      <c r="D418" s="26"/>
      <c r="E418" s="26"/>
      <c r="F418" s="26"/>
      <c r="G418" s="26"/>
      <c r="H418" s="26"/>
      <c r="I418" s="26"/>
      <c r="J418" s="26"/>
      <c r="K418" s="26"/>
      <c r="L418" s="26"/>
      <c r="M418" s="26"/>
      <c r="N418" s="26"/>
      <c r="O418" s="26"/>
      <c r="P418" s="26"/>
      <c r="Q418" s="27"/>
    </row>
    <row r="419" spans="1:17" ht="13.8" thickBot="1" x14ac:dyDescent="0.3">
      <c r="A419" s="29" t="s">
        <v>465</v>
      </c>
      <c r="B419" s="31"/>
      <c r="C419" s="31"/>
      <c r="D419" s="31"/>
      <c r="E419" s="32"/>
      <c r="F419" s="32"/>
      <c r="G419" s="32"/>
      <c r="H419" s="32"/>
      <c r="I419" s="32"/>
      <c r="J419" s="32"/>
      <c r="K419" s="32"/>
      <c r="L419" s="32"/>
      <c r="M419" s="32"/>
      <c r="N419" s="32"/>
      <c r="O419" s="32"/>
      <c r="P419" s="32"/>
      <c r="Q419" s="33"/>
    </row>
    <row r="420" spans="1:17" x14ac:dyDescent="0.25">
      <c r="E420" s="1"/>
      <c r="F420" s="1"/>
      <c r="G420" s="1"/>
      <c r="H420" s="1"/>
      <c r="I420" s="1"/>
      <c r="J420" s="1"/>
      <c r="K420" s="1"/>
      <c r="L420" s="1"/>
      <c r="M420" s="1"/>
      <c r="N420" s="1"/>
      <c r="O420" s="1"/>
      <c r="P420" s="1"/>
      <c r="Q420" s="1"/>
    </row>
  </sheetData>
  <mergeCells count="7">
    <mergeCell ref="O3:P3"/>
    <mergeCell ref="C3:D3"/>
    <mergeCell ref="E3:F3"/>
    <mergeCell ref="G3:H3"/>
    <mergeCell ref="I3:J3"/>
    <mergeCell ref="K3:L3"/>
    <mergeCell ref="M3:N3"/>
  </mergeCells>
  <printOptions horizontalCentered="1"/>
  <pageMargins left="0.5" right="0.5" top="0.45" bottom="0.5" header="0.3" footer="0.3"/>
  <pageSetup paperSize="5" scale="67" fitToHeight="0" orientation="landscape" r:id="rId1"/>
  <headerFooter>
    <oddFooter>&amp;L&amp;12Office of Economic and Demographic Research&amp;R&amp;12Page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U420"/>
  <sheetViews>
    <sheetView workbookViewId="0"/>
  </sheetViews>
  <sheetFormatPr defaultRowHeight="13.2" x14ac:dyDescent="0.25"/>
  <cols>
    <col min="1" max="1" width="24.6640625" customWidth="1"/>
    <col min="2" max="2" width="17.6640625" customWidth="1"/>
    <col min="3" max="16" width="13.6640625" customWidth="1"/>
    <col min="17" max="17" width="14.6640625" customWidth="1"/>
    <col min="19" max="21" width="13.6640625" customWidth="1"/>
  </cols>
  <sheetData>
    <row r="1" spans="1:21" ht="22.8" x14ac:dyDescent="0.4">
      <c r="A1" s="3" t="s">
        <v>78</v>
      </c>
      <c r="B1" s="4"/>
      <c r="C1" s="5"/>
      <c r="D1" s="5"/>
      <c r="E1" s="6"/>
      <c r="F1" s="6"/>
      <c r="G1" s="6"/>
      <c r="H1" s="6"/>
      <c r="I1" s="6"/>
      <c r="J1" s="6"/>
      <c r="K1" s="6"/>
      <c r="L1" s="6"/>
      <c r="M1" s="6"/>
      <c r="N1" s="6"/>
      <c r="O1" s="6"/>
      <c r="P1" s="6"/>
      <c r="Q1" s="7"/>
    </row>
    <row r="2" spans="1:21" ht="18" thickBot="1" x14ac:dyDescent="0.35">
      <c r="A2" s="8" t="s">
        <v>537</v>
      </c>
      <c r="B2" s="9"/>
      <c r="C2" s="10"/>
      <c r="D2" s="10"/>
      <c r="E2" s="11"/>
      <c r="F2" s="11"/>
      <c r="G2" s="11"/>
      <c r="H2" s="11"/>
      <c r="I2" s="11"/>
      <c r="J2" s="11"/>
      <c r="K2" s="11"/>
      <c r="L2" s="11"/>
      <c r="M2" s="11"/>
      <c r="N2" s="11"/>
      <c r="O2" s="11"/>
      <c r="P2" s="11"/>
      <c r="Q2" s="12"/>
    </row>
    <row r="3" spans="1:21" x14ac:dyDescent="0.25">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8" thickBot="1" x14ac:dyDescent="0.3">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5">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SUM(C5,E5,G5,I5,K5,M5,O5)</f>
        <v>0</v>
      </c>
      <c r="T5" s="1">
        <f>SUM(D5,F5,H5,J5,L5,N5,P5)</f>
        <v>0</v>
      </c>
      <c r="U5" s="1">
        <f>SUM(S5:T5)</f>
        <v>0</v>
      </c>
    </row>
    <row r="6" spans="1:21" x14ac:dyDescent="0.25">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5">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1"/>
        <v>0</v>
      </c>
      <c r="U7" s="1">
        <f t="shared" si="2"/>
        <v>0</v>
      </c>
    </row>
    <row r="8" spans="1:21" x14ac:dyDescent="0.25">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1"/>
        <v>0</v>
      </c>
      <c r="U8" s="1">
        <f t="shared" si="2"/>
        <v>0</v>
      </c>
    </row>
    <row r="9" spans="1:21" x14ac:dyDescent="0.25">
      <c r="A9" s="24" t="s">
        <v>82</v>
      </c>
      <c r="B9" s="25" t="s">
        <v>0</v>
      </c>
      <c r="C9" s="81">
        <v>0</v>
      </c>
      <c r="D9" s="81">
        <v>0</v>
      </c>
      <c r="E9" s="77">
        <v>0</v>
      </c>
      <c r="F9" s="77">
        <v>0</v>
      </c>
      <c r="G9" s="77">
        <v>0</v>
      </c>
      <c r="H9" s="77">
        <v>0</v>
      </c>
      <c r="I9" s="77">
        <v>0</v>
      </c>
      <c r="J9" s="77">
        <v>0</v>
      </c>
      <c r="K9" s="77">
        <v>0</v>
      </c>
      <c r="L9" s="77">
        <v>0</v>
      </c>
      <c r="M9" s="77">
        <v>0</v>
      </c>
      <c r="N9" s="77">
        <v>0</v>
      </c>
      <c r="O9" s="77">
        <v>0</v>
      </c>
      <c r="P9" s="82">
        <v>0</v>
      </c>
      <c r="Q9" s="83">
        <f t="shared" si="0"/>
        <v>0</v>
      </c>
      <c r="S9" s="1">
        <f t="shared" si="1"/>
        <v>0</v>
      </c>
      <c r="T9" s="1">
        <f t="shared" si="1"/>
        <v>0</v>
      </c>
      <c r="U9" s="1">
        <f t="shared" si="2"/>
        <v>0</v>
      </c>
    </row>
    <row r="10" spans="1:21" x14ac:dyDescent="0.25">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5">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5">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5">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5">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83">
        <f t="shared" si="0"/>
        <v>0</v>
      </c>
      <c r="S14" s="1">
        <f t="shared" si="1"/>
        <v>0</v>
      </c>
      <c r="T14" s="1">
        <f t="shared" si="1"/>
        <v>0</v>
      </c>
      <c r="U14" s="1">
        <f t="shared" si="2"/>
        <v>0</v>
      </c>
    </row>
    <row r="15" spans="1:21" x14ac:dyDescent="0.25">
      <c r="A15" s="24" t="s">
        <v>87</v>
      </c>
      <c r="B15" s="25" t="s">
        <v>8</v>
      </c>
      <c r="C15" s="81">
        <v>21041</v>
      </c>
      <c r="D15" s="81">
        <v>0</v>
      </c>
      <c r="E15" s="77">
        <v>0</v>
      </c>
      <c r="F15" s="77">
        <v>0</v>
      </c>
      <c r="G15" s="77">
        <v>10348</v>
      </c>
      <c r="H15" s="77">
        <v>0</v>
      </c>
      <c r="I15" s="77">
        <v>0</v>
      </c>
      <c r="J15" s="77">
        <v>0</v>
      </c>
      <c r="K15" s="77">
        <v>0</v>
      </c>
      <c r="L15" s="77">
        <v>0</v>
      </c>
      <c r="M15" s="77">
        <v>2415</v>
      </c>
      <c r="N15" s="77">
        <v>0</v>
      </c>
      <c r="O15" s="77">
        <v>0</v>
      </c>
      <c r="P15" s="82">
        <v>0</v>
      </c>
      <c r="Q15" s="83">
        <f t="shared" si="0"/>
        <v>33804</v>
      </c>
      <c r="S15" s="1">
        <f t="shared" si="1"/>
        <v>33804</v>
      </c>
      <c r="T15" s="1">
        <f t="shared" si="1"/>
        <v>0</v>
      </c>
      <c r="U15" s="1">
        <f t="shared" si="2"/>
        <v>33804</v>
      </c>
    </row>
    <row r="16" spans="1:21" x14ac:dyDescent="0.25">
      <c r="A16" s="24" t="s">
        <v>88</v>
      </c>
      <c r="B16" s="25" t="s">
        <v>9</v>
      </c>
      <c r="C16" s="81">
        <v>0</v>
      </c>
      <c r="D16" s="81">
        <v>0</v>
      </c>
      <c r="E16" s="77">
        <v>53650</v>
      </c>
      <c r="F16" s="77">
        <v>0</v>
      </c>
      <c r="G16" s="77">
        <v>0</v>
      </c>
      <c r="H16" s="77">
        <v>0</v>
      </c>
      <c r="I16" s="77">
        <v>0</v>
      </c>
      <c r="J16" s="77">
        <v>0</v>
      </c>
      <c r="K16" s="77">
        <v>0</v>
      </c>
      <c r="L16" s="77">
        <v>0</v>
      </c>
      <c r="M16" s="77">
        <v>0</v>
      </c>
      <c r="N16" s="77">
        <v>0</v>
      </c>
      <c r="O16" s="77">
        <v>0</v>
      </c>
      <c r="P16" s="82">
        <v>0</v>
      </c>
      <c r="Q16" s="83">
        <f t="shared" si="0"/>
        <v>53650</v>
      </c>
      <c r="S16" s="1">
        <f t="shared" si="1"/>
        <v>53650</v>
      </c>
      <c r="T16" s="1">
        <f t="shared" si="1"/>
        <v>0</v>
      </c>
      <c r="U16" s="1">
        <f t="shared" si="2"/>
        <v>53650</v>
      </c>
    </row>
    <row r="17" spans="1:21" x14ac:dyDescent="0.25">
      <c r="A17" s="24" t="s">
        <v>89</v>
      </c>
      <c r="B17" s="25" t="s">
        <v>9</v>
      </c>
      <c r="C17" s="81">
        <v>104879</v>
      </c>
      <c r="D17" s="81">
        <v>0</v>
      </c>
      <c r="E17" s="77">
        <v>306724</v>
      </c>
      <c r="F17" s="77">
        <v>0</v>
      </c>
      <c r="G17" s="77">
        <v>10343</v>
      </c>
      <c r="H17" s="77">
        <v>0</v>
      </c>
      <c r="I17" s="77">
        <v>0</v>
      </c>
      <c r="J17" s="77">
        <v>0</v>
      </c>
      <c r="K17" s="77">
        <v>0</v>
      </c>
      <c r="L17" s="77">
        <v>0</v>
      </c>
      <c r="M17" s="77">
        <v>14290</v>
      </c>
      <c r="N17" s="77">
        <v>0</v>
      </c>
      <c r="O17" s="77">
        <v>0</v>
      </c>
      <c r="P17" s="82">
        <v>0</v>
      </c>
      <c r="Q17" s="83">
        <f t="shared" si="0"/>
        <v>436236</v>
      </c>
      <c r="S17" s="1">
        <f t="shared" si="1"/>
        <v>436236</v>
      </c>
      <c r="T17" s="1">
        <f t="shared" si="1"/>
        <v>0</v>
      </c>
      <c r="U17" s="1">
        <f t="shared" si="2"/>
        <v>436236</v>
      </c>
    </row>
    <row r="18" spans="1:21" x14ac:dyDescent="0.25">
      <c r="A18" s="24" t="s">
        <v>90</v>
      </c>
      <c r="B18" s="25" t="s">
        <v>9</v>
      </c>
      <c r="C18" s="81">
        <v>0</v>
      </c>
      <c r="D18" s="81">
        <v>0</v>
      </c>
      <c r="E18" s="77">
        <v>55693</v>
      </c>
      <c r="F18" s="77">
        <v>0</v>
      </c>
      <c r="G18" s="77">
        <v>0</v>
      </c>
      <c r="H18" s="77">
        <v>0</v>
      </c>
      <c r="I18" s="77">
        <v>0</v>
      </c>
      <c r="J18" s="77">
        <v>0</v>
      </c>
      <c r="K18" s="77">
        <v>0</v>
      </c>
      <c r="L18" s="77">
        <v>0</v>
      </c>
      <c r="M18" s="77">
        <v>0</v>
      </c>
      <c r="N18" s="77">
        <v>0</v>
      </c>
      <c r="O18" s="77">
        <v>27715</v>
      </c>
      <c r="P18" s="82">
        <v>0</v>
      </c>
      <c r="Q18" s="83">
        <f t="shared" si="0"/>
        <v>83408</v>
      </c>
      <c r="S18" s="1">
        <f t="shared" si="1"/>
        <v>83408</v>
      </c>
      <c r="T18" s="1">
        <f t="shared" si="1"/>
        <v>0</v>
      </c>
      <c r="U18" s="1">
        <f t="shared" si="2"/>
        <v>83408</v>
      </c>
    </row>
    <row r="19" spans="1:21" x14ac:dyDescent="0.25">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5">
      <c r="A20" s="24" t="s">
        <v>92</v>
      </c>
      <c r="B20" s="25" t="s">
        <v>9</v>
      </c>
      <c r="C20" s="81">
        <v>23055</v>
      </c>
      <c r="D20" s="81">
        <v>124001</v>
      </c>
      <c r="E20" s="77">
        <v>0</v>
      </c>
      <c r="F20" s="77">
        <v>595762</v>
      </c>
      <c r="G20" s="77">
        <v>0</v>
      </c>
      <c r="H20" s="77">
        <v>103099</v>
      </c>
      <c r="I20" s="77">
        <v>0</v>
      </c>
      <c r="J20" s="77">
        <v>0</v>
      </c>
      <c r="K20" s="77">
        <v>0</v>
      </c>
      <c r="L20" s="77">
        <v>0</v>
      </c>
      <c r="M20" s="77">
        <v>72036</v>
      </c>
      <c r="N20" s="77">
        <v>0</v>
      </c>
      <c r="O20" s="77">
        <v>0</v>
      </c>
      <c r="P20" s="82">
        <v>0</v>
      </c>
      <c r="Q20" s="83">
        <f t="shared" si="0"/>
        <v>917953</v>
      </c>
      <c r="S20" s="1">
        <f t="shared" si="1"/>
        <v>95091</v>
      </c>
      <c r="T20" s="1">
        <f t="shared" si="1"/>
        <v>822862</v>
      </c>
      <c r="U20" s="1">
        <f t="shared" si="2"/>
        <v>917953</v>
      </c>
    </row>
    <row r="21" spans="1:21" x14ac:dyDescent="0.25">
      <c r="A21" s="24" t="s">
        <v>93</v>
      </c>
      <c r="B21" s="25" t="s">
        <v>9</v>
      </c>
      <c r="C21" s="81">
        <v>0</v>
      </c>
      <c r="D21" s="81">
        <v>0</v>
      </c>
      <c r="E21" s="77">
        <v>4940</v>
      </c>
      <c r="F21" s="77">
        <v>0</v>
      </c>
      <c r="G21" s="77">
        <v>0</v>
      </c>
      <c r="H21" s="77">
        <v>0</v>
      </c>
      <c r="I21" s="77">
        <v>0</v>
      </c>
      <c r="J21" s="77">
        <v>0</v>
      </c>
      <c r="K21" s="77">
        <v>0</v>
      </c>
      <c r="L21" s="77">
        <v>0</v>
      </c>
      <c r="M21" s="77">
        <v>0</v>
      </c>
      <c r="N21" s="77">
        <v>0</v>
      </c>
      <c r="O21" s="77">
        <v>0</v>
      </c>
      <c r="P21" s="82">
        <v>0</v>
      </c>
      <c r="Q21" s="83">
        <f t="shared" si="0"/>
        <v>4940</v>
      </c>
      <c r="S21" s="1">
        <f t="shared" si="1"/>
        <v>4940</v>
      </c>
      <c r="T21" s="1">
        <f t="shared" si="1"/>
        <v>0</v>
      </c>
      <c r="U21" s="1">
        <f t="shared" si="2"/>
        <v>4940</v>
      </c>
    </row>
    <row r="22" spans="1:21" x14ac:dyDescent="0.25">
      <c r="A22" s="24" t="s">
        <v>94</v>
      </c>
      <c r="B22" s="25" t="s">
        <v>9</v>
      </c>
      <c r="C22" s="81">
        <v>0</v>
      </c>
      <c r="D22" s="81">
        <v>0</v>
      </c>
      <c r="E22" s="77">
        <v>8095</v>
      </c>
      <c r="F22" s="77">
        <v>0</v>
      </c>
      <c r="G22" s="77">
        <v>0</v>
      </c>
      <c r="H22" s="77">
        <v>0</v>
      </c>
      <c r="I22" s="77">
        <v>0</v>
      </c>
      <c r="J22" s="77">
        <v>0</v>
      </c>
      <c r="K22" s="77">
        <v>0</v>
      </c>
      <c r="L22" s="77">
        <v>0</v>
      </c>
      <c r="M22" s="77">
        <v>0</v>
      </c>
      <c r="N22" s="77">
        <v>0</v>
      </c>
      <c r="O22" s="77">
        <v>0</v>
      </c>
      <c r="P22" s="82">
        <v>0</v>
      </c>
      <c r="Q22" s="83">
        <f t="shared" si="0"/>
        <v>8095</v>
      </c>
      <c r="S22" s="1">
        <f t="shared" si="1"/>
        <v>8095</v>
      </c>
      <c r="T22" s="1">
        <f t="shared" si="1"/>
        <v>0</v>
      </c>
      <c r="U22" s="1">
        <f t="shared" si="2"/>
        <v>8095</v>
      </c>
    </row>
    <row r="23" spans="1:21" x14ac:dyDescent="0.25">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5">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5">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5">
      <c r="A26" s="24" t="s">
        <v>98</v>
      </c>
      <c r="B26" s="25" t="s">
        <v>10</v>
      </c>
      <c r="C26" s="81">
        <v>0</v>
      </c>
      <c r="D26" s="81">
        <v>364</v>
      </c>
      <c r="E26" s="77">
        <v>0</v>
      </c>
      <c r="F26" s="77">
        <v>0</v>
      </c>
      <c r="G26" s="77">
        <v>0</v>
      </c>
      <c r="H26" s="77">
        <v>3834</v>
      </c>
      <c r="I26" s="77">
        <v>0</v>
      </c>
      <c r="J26" s="77">
        <v>290</v>
      </c>
      <c r="K26" s="77">
        <v>0</v>
      </c>
      <c r="L26" s="77">
        <v>0</v>
      </c>
      <c r="M26" s="77">
        <v>0</v>
      </c>
      <c r="N26" s="77">
        <v>1672</v>
      </c>
      <c r="O26" s="77">
        <v>0</v>
      </c>
      <c r="P26" s="82">
        <v>0</v>
      </c>
      <c r="Q26" s="83">
        <f t="shared" si="0"/>
        <v>6160</v>
      </c>
      <c r="S26" s="1">
        <f t="shared" si="1"/>
        <v>0</v>
      </c>
      <c r="T26" s="1">
        <f t="shared" si="1"/>
        <v>6160</v>
      </c>
      <c r="U26" s="1">
        <f t="shared" si="2"/>
        <v>6160</v>
      </c>
    </row>
    <row r="27" spans="1:21" x14ac:dyDescent="0.25">
      <c r="A27" s="24" t="s">
        <v>99</v>
      </c>
      <c r="B27" s="25" t="s">
        <v>11</v>
      </c>
      <c r="C27" s="81">
        <v>0</v>
      </c>
      <c r="D27" s="81">
        <v>0</v>
      </c>
      <c r="E27" s="77">
        <v>0</v>
      </c>
      <c r="F27" s="77">
        <v>0</v>
      </c>
      <c r="G27" s="77">
        <v>0</v>
      </c>
      <c r="H27" s="77">
        <v>0</v>
      </c>
      <c r="I27" s="77">
        <v>952138</v>
      </c>
      <c r="J27" s="77">
        <v>0</v>
      </c>
      <c r="K27" s="77">
        <v>0</v>
      </c>
      <c r="L27" s="77">
        <v>0</v>
      </c>
      <c r="M27" s="77">
        <v>0</v>
      </c>
      <c r="N27" s="77">
        <v>0</v>
      </c>
      <c r="O27" s="77">
        <v>0</v>
      </c>
      <c r="P27" s="82">
        <v>0</v>
      </c>
      <c r="Q27" s="83">
        <f t="shared" si="0"/>
        <v>952138</v>
      </c>
      <c r="S27" s="1">
        <f t="shared" si="1"/>
        <v>952138</v>
      </c>
      <c r="T27" s="1">
        <f t="shared" si="1"/>
        <v>0</v>
      </c>
      <c r="U27" s="1">
        <f t="shared" si="2"/>
        <v>952138</v>
      </c>
    </row>
    <row r="28" spans="1:21" x14ac:dyDescent="0.25">
      <c r="A28" s="24" t="s">
        <v>100</v>
      </c>
      <c r="B28" s="25" t="s">
        <v>11</v>
      </c>
      <c r="C28" s="81">
        <v>0</v>
      </c>
      <c r="D28" s="81">
        <v>0</v>
      </c>
      <c r="E28" s="77">
        <v>655313</v>
      </c>
      <c r="F28" s="77">
        <v>349023</v>
      </c>
      <c r="G28" s="77">
        <v>0</v>
      </c>
      <c r="H28" s="77">
        <v>0</v>
      </c>
      <c r="I28" s="77">
        <v>0</v>
      </c>
      <c r="J28" s="77">
        <v>0</v>
      </c>
      <c r="K28" s="77">
        <v>0</v>
      </c>
      <c r="L28" s="77">
        <v>0</v>
      </c>
      <c r="M28" s="77">
        <v>0</v>
      </c>
      <c r="N28" s="77">
        <v>0</v>
      </c>
      <c r="O28" s="77">
        <v>0</v>
      </c>
      <c r="P28" s="82">
        <v>0</v>
      </c>
      <c r="Q28" s="83">
        <f t="shared" si="0"/>
        <v>1004336</v>
      </c>
      <c r="S28" s="1">
        <f t="shared" si="1"/>
        <v>655313</v>
      </c>
      <c r="T28" s="1">
        <f t="shared" si="1"/>
        <v>349023</v>
      </c>
      <c r="U28" s="1">
        <f t="shared" si="2"/>
        <v>1004336</v>
      </c>
    </row>
    <row r="29" spans="1:21" x14ac:dyDescent="0.25">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5">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1"/>
        <v>0</v>
      </c>
      <c r="U30" s="1">
        <f t="shared" si="2"/>
        <v>0</v>
      </c>
    </row>
    <row r="31" spans="1:21" x14ac:dyDescent="0.25">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5">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5">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1"/>
        <v>0</v>
      </c>
      <c r="U33" s="1">
        <f t="shared" si="2"/>
        <v>0</v>
      </c>
    </row>
    <row r="34" spans="1:21" x14ac:dyDescent="0.25">
      <c r="A34" s="24" t="s">
        <v>105</v>
      </c>
      <c r="B34" s="25" t="s">
        <v>11</v>
      </c>
      <c r="C34" s="81">
        <v>0</v>
      </c>
      <c r="D34" s="81">
        <v>0</v>
      </c>
      <c r="E34" s="77">
        <v>475067</v>
      </c>
      <c r="F34" s="77">
        <v>169885</v>
      </c>
      <c r="G34" s="77">
        <v>289884</v>
      </c>
      <c r="H34" s="77">
        <v>124323</v>
      </c>
      <c r="I34" s="77">
        <v>0</v>
      </c>
      <c r="J34" s="77">
        <v>0</v>
      </c>
      <c r="K34" s="77">
        <v>0</v>
      </c>
      <c r="L34" s="77">
        <v>0</v>
      </c>
      <c r="M34" s="77">
        <v>59220</v>
      </c>
      <c r="N34" s="77">
        <v>0</v>
      </c>
      <c r="O34" s="77">
        <v>27500</v>
      </c>
      <c r="P34" s="82">
        <v>124815</v>
      </c>
      <c r="Q34" s="83">
        <f t="shared" si="0"/>
        <v>1270694</v>
      </c>
      <c r="S34" s="1">
        <f t="shared" si="1"/>
        <v>851671</v>
      </c>
      <c r="T34" s="1">
        <f t="shared" si="1"/>
        <v>419023</v>
      </c>
      <c r="U34" s="1">
        <f t="shared" si="2"/>
        <v>1270694</v>
      </c>
    </row>
    <row r="35" spans="1:21" x14ac:dyDescent="0.25">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5">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1"/>
        <v>0</v>
      </c>
      <c r="U36" s="1">
        <f t="shared" si="2"/>
        <v>0</v>
      </c>
    </row>
    <row r="37" spans="1:21" x14ac:dyDescent="0.25">
      <c r="A37" s="24" t="s">
        <v>108</v>
      </c>
      <c r="B37" s="25" t="s">
        <v>11</v>
      </c>
      <c r="C37" s="81">
        <v>0</v>
      </c>
      <c r="D37" s="81">
        <v>18281</v>
      </c>
      <c r="E37" s="77">
        <v>0</v>
      </c>
      <c r="F37" s="77">
        <v>0</v>
      </c>
      <c r="G37" s="77">
        <v>0</v>
      </c>
      <c r="H37" s="77">
        <v>311526</v>
      </c>
      <c r="I37" s="77">
        <v>0</v>
      </c>
      <c r="J37" s="77">
        <v>0</v>
      </c>
      <c r="K37" s="77">
        <v>0</v>
      </c>
      <c r="L37" s="77">
        <v>0</v>
      </c>
      <c r="M37" s="77">
        <v>0</v>
      </c>
      <c r="N37" s="77">
        <v>42650</v>
      </c>
      <c r="O37" s="77">
        <v>0</v>
      </c>
      <c r="P37" s="82">
        <v>0</v>
      </c>
      <c r="Q37" s="83">
        <f t="shared" si="0"/>
        <v>372457</v>
      </c>
      <c r="S37" s="1">
        <f t="shared" si="1"/>
        <v>0</v>
      </c>
      <c r="T37" s="1">
        <f t="shared" si="1"/>
        <v>372457</v>
      </c>
      <c r="U37" s="1">
        <f t="shared" si="2"/>
        <v>372457</v>
      </c>
    </row>
    <row r="38" spans="1:21" x14ac:dyDescent="0.25">
      <c r="A38" s="24" t="s">
        <v>109</v>
      </c>
      <c r="B38" s="25" t="s">
        <v>11</v>
      </c>
      <c r="C38" s="81">
        <v>0</v>
      </c>
      <c r="D38" s="81">
        <v>0</v>
      </c>
      <c r="E38" s="77">
        <v>0</v>
      </c>
      <c r="F38" s="77">
        <v>0</v>
      </c>
      <c r="G38" s="77">
        <v>0</v>
      </c>
      <c r="H38" s="77">
        <v>0</v>
      </c>
      <c r="I38" s="77">
        <v>0</v>
      </c>
      <c r="J38" s="77">
        <v>0</v>
      </c>
      <c r="K38" s="77">
        <v>0</v>
      </c>
      <c r="L38" s="77">
        <v>0</v>
      </c>
      <c r="M38" s="77">
        <v>576</v>
      </c>
      <c r="N38" s="77">
        <v>0</v>
      </c>
      <c r="O38" s="77">
        <v>4652</v>
      </c>
      <c r="P38" s="82">
        <v>0</v>
      </c>
      <c r="Q38" s="83">
        <f t="shared" si="0"/>
        <v>5228</v>
      </c>
      <c r="S38" s="1">
        <f t="shared" si="1"/>
        <v>5228</v>
      </c>
      <c r="T38" s="1">
        <f t="shared" si="1"/>
        <v>0</v>
      </c>
      <c r="U38" s="1">
        <f t="shared" si="2"/>
        <v>5228</v>
      </c>
    </row>
    <row r="39" spans="1:21" x14ac:dyDescent="0.25">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5">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5">
      <c r="A41" s="24" t="s">
        <v>112</v>
      </c>
      <c r="B41" s="25" t="s">
        <v>11</v>
      </c>
      <c r="C41" s="81">
        <v>17802</v>
      </c>
      <c r="D41" s="81">
        <v>0</v>
      </c>
      <c r="E41" s="77">
        <v>0</v>
      </c>
      <c r="F41" s="77">
        <v>0</v>
      </c>
      <c r="G41" s="77">
        <v>4353</v>
      </c>
      <c r="H41" s="77">
        <v>0</v>
      </c>
      <c r="I41" s="77">
        <v>0</v>
      </c>
      <c r="J41" s="77">
        <v>0</v>
      </c>
      <c r="K41" s="77">
        <v>0</v>
      </c>
      <c r="L41" s="77">
        <v>0</v>
      </c>
      <c r="M41" s="77">
        <v>0</v>
      </c>
      <c r="N41" s="77">
        <v>0</v>
      </c>
      <c r="O41" s="77">
        <v>6112</v>
      </c>
      <c r="P41" s="82">
        <v>0</v>
      </c>
      <c r="Q41" s="83">
        <f t="shared" si="0"/>
        <v>28267</v>
      </c>
      <c r="S41" s="1">
        <f t="shared" si="1"/>
        <v>28267</v>
      </c>
      <c r="T41" s="1">
        <f t="shared" si="1"/>
        <v>0</v>
      </c>
      <c r="U41" s="1">
        <f t="shared" si="2"/>
        <v>28267</v>
      </c>
    </row>
    <row r="42" spans="1:21" x14ac:dyDescent="0.25">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5">
      <c r="A43" s="24" t="s">
        <v>114</v>
      </c>
      <c r="B43" s="25" t="s">
        <v>12</v>
      </c>
      <c r="C43" s="81">
        <v>0</v>
      </c>
      <c r="D43" s="81">
        <v>310460</v>
      </c>
      <c r="E43" s="77">
        <v>0</v>
      </c>
      <c r="F43" s="77">
        <v>698112</v>
      </c>
      <c r="G43" s="77">
        <v>0</v>
      </c>
      <c r="H43" s="77">
        <v>0</v>
      </c>
      <c r="I43" s="77">
        <v>0</v>
      </c>
      <c r="J43" s="77">
        <v>4896</v>
      </c>
      <c r="K43" s="77">
        <v>0</v>
      </c>
      <c r="L43" s="77">
        <v>0</v>
      </c>
      <c r="M43" s="77">
        <v>0</v>
      </c>
      <c r="N43" s="77">
        <v>560667</v>
      </c>
      <c r="O43" s="77">
        <v>0</v>
      </c>
      <c r="P43" s="82">
        <v>0</v>
      </c>
      <c r="Q43" s="83">
        <f t="shared" si="0"/>
        <v>1574135</v>
      </c>
      <c r="S43" s="1">
        <f t="shared" si="1"/>
        <v>0</v>
      </c>
      <c r="T43" s="1">
        <f t="shared" si="1"/>
        <v>1574135</v>
      </c>
      <c r="U43" s="1">
        <f t="shared" si="2"/>
        <v>1574135</v>
      </c>
    </row>
    <row r="44" spans="1:21" x14ac:dyDescent="0.25">
      <c r="A44" s="24" t="s">
        <v>115</v>
      </c>
      <c r="B44" s="25" t="s">
        <v>12</v>
      </c>
      <c r="C44" s="81">
        <v>0</v>
      </c>
      <c r="D44" s="81">
        <v>0</v>
      </c>
      <c r="E44" s="77">
        <v>0</v>
      </c>
      <c r="F44" s="77">
        <v>0</v>
      </c>
      <c r="G44" s="77">
        <v>0</v>
      </c>
      <c r="H44" s="77">
        <v>0</v>
      </c>
      <c r="I44" s="77">
        <v>0</v>
      </c>
      <c r="J44" s="77">
        <v>0</v>
      </c>
      <c r="K44" s="77">
        <v>0</v>
      </c>
      <c r="L44" s="77">
        <v>0</v>
      </c>
      <c r="M44" s="77">
        <v>0</v>
      </c>
      <c r="N44" s="77">
        <v>0</v>
      </c>
      <c r="O44" s="77">
        <v>0</v>
      </c>
      <c r="P44" s="82">
        <v>0</v>
      </c>
      <c r="Q44" s="83">
        <f t="shared" si="0"/>
        <v>0</v>
      </c>
      <c r="S44" s="1">
        <f t="shared" si="1"/>
        <v>0</v>
      </c>
      <c r="T44" s="1">
        <f t="shared" si="1"/>
        <v>0</v>
      </c>
      <c r="U44" s="1">
        <f t="shared" si="2"/>
        <v>0</v>
      </c>
    </row>
    <row r="45" spans="1:21" x14ac:dyDescent="0.25">
      <c r="A45" s="24" t="s">
        <v>116</v>
      </c>
      <c r="B45" s="25" t="s">
        <v>12</v>
      </c>
      <c r="C45" s="81">
        <v>0</v>
      </c>
      <c r="D45" s="81">
        <v>0</v>
      </c>
      <c r="E45" s="77">
        <v>0</v>
      </c>
      <c r="F45" s="77">
        <v>0</v>
      </c>
      <c r="G45" s="77">
        <v>0</v>
      </c>
      <c r="H45" s="77">
        <v>0</v>
      </c>
      <c r="I45" s="77">
        <v>0</v>
      </c>
      <c r="J45" s="77">
        <v>0</v>
      </c>
      <c r="K45" s="77">
        <v>0</v>
      </c>
      <c r="L45" s="77">
        <v>0</v>
      </c>
      <c r="M45" s="77">
        <v>0</v>
      </c>
      <c r="N45" s="77">
        <v>0</v>
      </c>
      <c r="O45" s="77">
        <v>0</v>
      </c>
      <c r="P45" s="82">
        <v>0</v>
      </c>
      <c r="Q45" s="83">
        <f t="shared" si="0"/>
        <v>0</v>
      </c>
      <c r="S45" s="1">
        <f t="shared" si="1"/>
        <v>0</v>
      </c>
      <c r="T45" s="1">
        <f t="shared" si="1"/>
        <v>0</v>
      </c>
      <c r="U45" s="1">
        <f t="shared" si="2"/>
        <v>0</v>
      </c>
    </row>
    <row r="46" spans="1:21" x14ac:dyDescent="0.25">
      <c r="A46" s="24" t="s">
        <v>467</v>
      </c>
      <c r="B46" s="25" t="s">
        <v>12</v>
      </c>
      <c r="C46" s="81">
        <v>0</v>
      </c>
      <c r="D46" s="81">
        <v>121733</v>
      </c>
      <c r="E46" s="77">
        <v>0</v>
      </c>
      <c r="F46" s="77">
        <v>141353</v>
      </c>
      <c r="G46" s="77">
        <v>0</v>
      </c>
      <c r="H46" s="77">
        <v>0</v>
      </c>
      <c r="I46" s="77">
        <v>0</v>
      </c>
      <c r="J46" s="77">
        <v>0</v>
      </c>
      <c r="K46" s="77">
        <v>0</v>
      </c>
      <c r="L46" s="77">
        <v>0</v>
      </c>
      <c r="M46" s="77">
        <v>0</v>
      </c>
      <c r="N46" s="77">
        <v>0</v>
      </c>
      <c r="O46" s="77">
        <v>0</v>
      </c>
      <c r="P46" s="82">
        <v>34650</v>
      </c>
      <c r="Q46" s="83">
        <f t="shared" si="0"/>
        <v>297736</v>
      </c>
      <c r="S46" s="1">
        <f t="shared" si="1"/>
        <v>0</v>
      </c>
      <c r="T46" s="1">
        <f t="shared" si="1"/>
        <v>297736</v>
      </c>
      <c r="U46" s="1">
        <f t="shared" si="2"/>
        <v>297736</v>
      </c>
    </row>
    <row r="47" spans="1:21" x14ac:dyDescent="0.25">
      <c r="A47" s="24" t="s">
        <v>117</v>
      </c>
      <c r="B47" s="25" t="s">
        <v>12</v>
      </c>
      <c r="C47" s="81">
        <v>89212</v>
      </c>
      <c r="D47" s="81">
        <v>0</v>
      </c>
      <c r="E47" s="77">
        <v>0</v>
      </c>
      <c r="F47" s="77">
        <v>0</v>
      </c>
      <c r="G47" s="77">
        <v>0</v>
      </c>
      <c r="H47" s="77">
        <v>0</v>
      </c>
      <c r="I47" s="77">
        <v>0</v>
      </c>
      <c r="J47" s="77">
        <v>0</v>
      </c>
      <c r="K47" s="77">
        <v>0</v>
      </c>
      <c r="L47" s="77">
        <v>0</v>
      </c>
      <c r="M47" s="77">
        <v>29828</v>
      </c>
      <c r="N47" s="77">
        <v>0</v>
      </c>
      <c r="O47" s="77">
        <v>19006</v>
      </c>
      <c r="P47" s="82">
        <v>0</v>
      </c>
      <c r="Q47" s="83">
        <f t="shared" si="0"/>
        <v>138046</v>
      </c>
      <c r="S47" s="1">
        <f t="shared" si="1"/>
        <v>138046</v>
      </c>
      <c r="T47" s="1">
        <f t="shared" si="1"/>
        <v>0</v>
      </c>
      <c r="U47" s="1">
        <f t="shared" si="2"/>
        <v>138046</v>
      </c>
    </row>
    <row r="48" spans="1:21" x14ac:dyDescent="0.25">
      <c r="A48" s="24" t="s">
        <v>118</v>
      </c>
      <c r="B48" s="25" t="s">
        <v>12</v>
      </c>
      <c r="C48" s="81">
        <v>8372154</v>
      </c>
      <c r="D48" s="81">
        <v>13690</v>
      </c>
      <c r="E48" s="77">
        <v>0</v>
      </c>
      <c r="F48" s="77">
        <v>0</v>
      </c>
      <c r="G48" s="77">
        <v>0</v>
      </c>
      <c r="H48" s="77">
        <v>0</v>
      </c>
      <c r="I48" s="77">
        <v>0</v>
      </c>
      <c r="J48" s="77">
        <v>0</v>
      </c>
      <c r="K48" s="77">
        <v>0</v>
      </c>
      <c r="L48" s="77">
        <v>0</v>
      </c>
      <c r="M48" s="77">
        <v>0</v>
      </c>
      <c r="N48" s="77">
        <v>0</v>
      </c>
      <c r="O48" s="77">
        <v>0</v>
      </c>
      <c r="P48" s="82">
        <v>0</v>
      </c>
      <c r="Q48" s="83">
        <f t="shared" si="0"/>
        <v>8385844</v>
      </c>
      <c r="S48" s="1">
        <f t="shared" si="1"/>
        <v>8372154</v>
      </c>
      <c r="T48" s="1">
        <f t="shared" si="1"/>
        <v>13690</v>
      </c>
      <c r="U48" s="1">
        <f t="shared" si="2"/>
        <v>8385844</v>
      </c>
    </row>
    <row r="49" spans="1:21" x14ac:dyDescent="0.25">
      <c r="A49" s="24" t="s">
        <v>119</v>
      </c>
      <c r="B49" s="25" t="s">
        <v>12</v>
      </c>
      <c r="C49" s="81">
        <v>0</v>
      </c>
      <c r="D49" s="81">
        <v>0</v>
      </c>
      <c r="E49" s="77">
        <v>0</v>
      </c>
      <c r="F49" s="77">
        <v>0</v>
      </c>
      <c r="G49" s="77">
        <v>0</v>
      </c>
      <c r="H49" s="77">
        <v>0</v>
      </c>
      <c r="I49" s="77">
        <v>0</v>
      </c>
      <c r="J49" s="77">
        <v>0</v>
      </c>
      <c r="K49" s="77">
        <v>0</v>
      </c>
      <c r="L49" s="77">
        <v>0</v>
      </c>
      <c r="M49" s="77">
        <v>0</v>
      </c>
      <c r="N49" s="77">
        <v>47853</v>
      </c>
      <c r="O49" s="77">
        <v>0</v>
      </c>
      <c r="P49" s="82">
        <v>0</v>
      </c>
      <c r="Q49" s="83">
        <f t="shared" si="0"/>
        <v>47853</v>
      </c>
      <c r="S49" s="1">
        <f t="shared" si="1"/>
        <v>0</v>
      </c>
      <c r="T49" s="1">
        <f t="shared" si="1"/>
        <v>47853</v>
      </c>
      <c r="U49" s="1">
        <f t="shared" si="2"/>
        <v>47853</v>
      </c>
    </row>
    <row r="50" spans="1:21" x14ac:dyDescent="0.25">
      <c r="A50" s="24" t="s">
        <v>468</v>
      </c>
      <c r="B50" s="25" t="s">
        <v>12</v>
      </c>
      <c r="C50" s="81">
        <v>0</v>
      </c>
      <c r="D50" s="81">
        <v>0</v>
      </c>
      <c r="E50" s="77">
        <v>3417</v>
      </c>
      <c r="F50" s="77">
        <v>7946</v>
      </c>
      <c r="G50" s="77">
        <v>0</v>
      </c>
      <c r="H50" s="77">
        <v>0</v>
      </c>
      <c r="I50" s="77">
        <v>0</v>
      </c>
      <c r="J50" s="77">
        <v>0</v>
      </c>
      <c r="K50" s="77">
        <v>0</v>
      </c>
      <c r="L50" s="77">
        <v>0</v>
      </c>
      <c r="M50" s="77">
        <v>0</v>
      </c>
      <c r="N50" s="77">
        <v>0</v>
      </c>
      <c r="O50" s="77">
        <v>0</v>
      </c>
      <c r="P50" s="82">
        <v>0</v>
      </c>
      <c r="Q50" s="83">
        <f t="shared" si="0"/>
        <v>11363</v>
      </c>
      <c r="S50" s="1">
        <f t="shared" si="1"/>
        <v>3417</v>
      </c>
      <c r="T50" s="1">
        <f t="shared" si="1"/>
        <v>7946</v>
      </c>
      <c r="U50" s="1">
        <f t="shared" si="2"/>
        <v>11363</v>
      </c>
    </row>
    <row r="51" spans="1:21" x14ac:dyDescent="0.25">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5">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1"/>
        <v>0</v>
      </c>
      <c r="U52" s="1">
        <f t="shared" si="2"/>
        <v>0</v>
      </c>
    </row>
    <row r="53" spans="1:21" x14ac:dyDescent="0.25">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83">
        <f t="shared" si="0"/>
        <v>0</v>
      </c>
      <c r="S53" s="1">
        <f t="shared" si="1"/>
        <v>0</v>
      </c>
      <c r="T53" s="1">
        <f t="shared" si="1"/>
        <v>0</v>
      </c>
      <c r="U53" s="1">
        <f t="shared" si="2"/>
        <v>0</v>
      </c>
    </row>
    <row r="54" spans="1:21" x14ac:dyDescent="0.25">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5">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5">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5">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5">
      <c r="A58" s="24" t="s">
        <v>127</v>
      </c>
      <c r="B58" s="25" t="s">
        <v>12</v>
      </c>
      <c r="C58" s="81">
        <v>0</v>
      </c>
      <c r="D58" s="81">
        <v>0</v>
      </c>
      <c r="E58" s="77">
        <v>0</v>
      </c>
      <c r="F58" s="77">
        <v>0</v>
      </c>
      <c r="G58" s="77">
        <v>0</v>
      </c>
      <c r="H58" s="77">
        <v>0</v>
      </c>
      <c r="I58" s="77">
        <v>0</v>
      </c>
      <c r="J58" s="77">
        <v>0</v>
      </c>
      <c r="K58" s="77">
        <v>0</v>
      </c>
      <c r="L58" s="77">
        <v>0</v>
      </c>
      <c r="M58" s="77">
        <v>0</v>
      </c>
      <c r="N58" s="77">
        <v>0</v>
      </c>
      <c r="O58" s="77">
        <v>0</v>
      </c>
      <c r="P58" s="82">
        <v>0</v>
      </c>
      <c r="Q58" s="83">
        <f t="shared" si="0"/>
        <v>0</v>
      </c>
      <c r="S58" s="1">
        <f t="shared" si="1"/>
        <v>0</v>
      </c>
      <c r="T58" s="1">
        <f t="shared" si="1"/>
        <v>0</v>
      </c>
      <c r="U58" s="1">
        <f t="shared" si="2"/>
        <v>0</v>
      </c>
    </row>
    <row r="59" spans="1:21" x14ac:dyDescent="0.25">
      <c r="A59" s="24" t="s">
        <v>128</v>
      </c>
      <c r="B59" s="25" t="s">
        <v>12</v>
      </c>
      <c r="C59" s="81">
        <v>348217</v>
      </c>
      <c r="D59" s="81">
        <v>0</v>
      </c>
      <c r="E59" s="77">
        <v>0</v>
      </c>
      <c r="F59" s="77">
        <v>0</v>
      </c>
      <c r="G59" s="77">
        <v>0</v>
      </c>
      <c r="H59" s="77">
        <v>0</v>
      </c>
      <c r="I59" s="77">
        <v>0</v>
      </c>
      <c r="J59" s="77">
        <v>0</v>
      </c>
      <c r="K59" s="77">
        <v>0</v>
      </c>
      <c r="L59" s="77">
        <v>0</v>
      </c>
      <c r="M59" s="77">
        <v>1041840</v>
      </c>
      <c r="N59" s="77">
        <v>0</v>
      </c>
      <c r="O59" s="77">
        <v>0</v>
      </c>
      <c r="P59" s="82">
        <v>0</v>
      </c>
      <c r="Q59" s="83">
        <f t="shared" si="0"/>
        <v>1390057</v>
      </c>
      <c r="S59" s="1">
        <f t="shared" si="1"/>
        <v>1390057</v>
      </c>
      <c r="T59" s="1">
        <f t="shared" si="1"/>
        <v>0</v>
      </c>
      <c r="U59" s="1">
        <f t="shared" si="2"/>
        <v>1390057</v>
      </c>
    </row>
    <row r="60" spans="1:21" x14ac:dyDescent="0.25">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5">
      <c r="A61" s="24" t="s">
        <v>130</v>
      </c>
      <c r="B61" s="25" t="s">
        <v>12</v>
      </c>
      <c r="C61" s="81">
        <v>0</v>
      </c>
      <c r="D61" s="81">
        <v>0</v>
      </c>
      <c r="E61" s="77">
        <v>0</v>
      </c>
      <c r="F61" s="77">
        <v>0</v>
      </c>
      <c r="G61" s="77">
        <v>0</v>
      </c>
      <c r="H61" s="77">
        <v>0</v>
      </c>
      <c r="I61" s="77">
        <v>0</v>
      </c>
      <c r="J61" s="77">
        <v>0</v>
      </c>
      <c r="K61" s="77">
        <v>0</v>
      </c>
      <c r="L61" s="77">
        <v>0</v>
      </c>
      <c r="M61" s="77">
        <v>0</v>
      </c>
      <c r="N61" s="77">
        <v>0</v>
      </c>
      <c r="O61" s="77">
        <v>0</v>
      </c>
      <c r="P61" s="82">
        <v>0</v>
      </c>
      <c r="Q61" s="83">
        <f t="shared" si="0"/>
        <v>0</v>
      </c>
      <c r="S61" s="1">
        <f t="shared" si="1"/>
        <v>0</v>
      </c>
      <c r="T61" s="1">
        <f t="shared" si="1"/>
        <v>0</v>
      </c>
      <c r="U61" s="1">
        <f t="shared" si="2"/>
        <v>0</v>
      </c>
    </row>
    <row r="62" spans="1:21" x14ac:dyDescent="0.25">
      <c r="A62" s="24" t="s">
        <v>131</v>
      </c>
      <c r="B62" s="25" t="s">
        <v>12</v>
      </c>
      <c r="C62" s="81">
        <v>0</v>
      </c>
      <c r="D62" s="81">
        <v>0</v>
      </c>
      <c r="E62" s="77">
        <v>0</v>
      </c>
      <c r="F62" s="77">
        <v>0</v>
      </c>
      <c r="G62" s="77">
        <v>0</v>
      </c>
      <c r="H62" s="77">
        <v>0</v>
      </c>
      <c r="I62" s="77">
        <v>0</v>
      </c>
      <c r="J62" s="77">
        <v>0</v>
      </c>
      <c r="K62" s="77">
        <v>0</v>
      </c>
      <c r="L62" s="77">
        <v>0</v>
      </c>
      <c r="M62" s="77">
        <v>219230</v>
      </c>
      <c r="N62" s="77">
        <v>0</v>
      </c>
      <c r="O62" s="77">
        <v>66808</v>
      </c>
      <c r="P62" s="82">
        <v>0</v>
      </c>
      <c r="Q62" s="83">
        <f t="shared" si="0"/>
        <v>286038</v>
      </c>
      <c r="S62" s="1">
        <f t="shared" si="1"/>
        <v>286038</v>
      </c>
      <c r="T62" s="1">
        <f t="shared" si="1"/>
        <v>0</v>
      </c>
      <c r="U62" s="1">
        <f t="shared" si="2"/>
        <v>286038</v>
      </c>
    </row>
    <row r="63" spans="1:21" x14ac:dyDescent="0.25">
      <c r="A63" s="24" t="s">
        <v>132</v>
      </c>
      <c r="B63" s="25" t="s">
        <v>12</v>
      </c>
      <c r="C63" s="81">
        <v>0</v>
      </c>
      <c r="D63" s="81">
        <v>0</v>
      </c>
      <c r="E63" s="77">
        <v>0</v>
      </c>
      <c r="F63" s="77">
        <v>23300</v>
      </c>
      <c r="G63" s="77">
        <v>0</v>
      </c>
      <c r="H63" s="77">
        <v>0</v>
      </c>
      <c r="I63" s="77">
        <v>0</v>
      </c>
      <c r="J63" s="77">
        <v>0</v>
      </c>
      <c r="K63" s="77">
        <v>0</v>
      </c>
      <c r="L63" s="77">
        <v>0</v>
      </c>
      <c r="M63" s="77">
        <v>0</v>
      </c>
      <c r="N63" s="77">
        <v>0</v>
      </c>
      <c r="O63" s="77">
        <v>0</v>
      </c>
      <c r="P63" s="82">
        <v>0</v>
      </c>
      <c r="Q63" s="83">
        <f t="shared" si="0"/>
        <v>23300</v>
      </c>
      <c r="S63" s="1">
        <f t="shared" si="1"/>
        <v>0</v>
      </c>
      <c r="T63" s="1">
        <f t="shared" si="1"/>
        <v>23300</v>
      </c>
      <c r="U63" s="1">
        <f t="shared" si="2"/>
        <v>23300</v>
      </c>
    </row>
    <row r="64" spans="1:21" x14ac:dyDescent="0.25">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5">
      <c r="A65" s="24" t="s">
        <v>134</v>
      </c>
      <c r="B65" s="25" t="s">
        <v>12</v>
      </c>
      <c r="C65" s="81">
        <v>0</v>
      </c>
      <c r="D65" s="81">
        <v>0</v>
      </c>
      <c r="E65" s="77">
        <v>1998801</v>
      </c>
      <c r="F65" s="77">
        <v>0</v>
      </c>
      <c r="G65" s="77">
        <v>0</v>
      </c>
      <c r="H65" s="77">
        <v>0</v>
      </c>
      <c r="I65" s="77">
        <v>0</v>
      </c>
      <c r="J65" s="77">
        <v>0</v>
      </c>
      <c r="K65" s="77">
        <v>0</v>
      </c>
      <c r="L65" s="77">
        <v>0</v>
      </c>
      <c r="M65" s="77">
        <v>202664</v>
      </c>
      <c r="N65" s="77">
        <v>0</v>
      </c>
      <c r="O65" s="77">
        <v>0</v>
      </c>
      <c r="P65" s="82">
        <v>0</v>
      </c>
      <c r="Q65" s="83">
        <f t="shared" si="0"/>
        <v>2201465</v>
      </c>
      <c r="S65" s="1">
        <f t="shared" si="1"/>
        <v>2201465</v>
      </c>
      <c r="T65" s="1">
        <f t="shared" si="1"/>
        <v>0</v>
      </c>
      <c r="U65" s="1">
        <f t="shared" si="2"/>
        <v>2201465</v>
      </c>
    </row>
    <row r="66" spans="1:21" x14ac:dyDescent="0.25">
      <c r="A66" s="24" t="s">
        <v>135</v>
      </c>
      <c r="B66" s="25" t="s">
        <v>12</v>
      </c>
      <c r="C66" s="81">
        <v>0</v>
      </c>
      <c r="D66" s="81">
        <v>0</v>
      </c>
      <c r="E66" s="77">
        <v>0</v>
      </c>
      <c r="F66" s="77">
        <v>0</v>
      </c>
      <c r="G66" s="77">
        <v>0</v>
      </c>
      <c r="H66" s="77">
        <v>0</v>
      </c>
      <c r="I66" s="77">
        <v>0</v>
      </c>
      <c r="J66" s="77">
        <v>0</v>
      </c>
      <c r="K66" s="77">
        <v>0</v>
      </c>
      <c r="L66" s="77">
        <v>0</v>
      </c>
      <c r="M66" s="77">
        <v>198732</v>
      </c>
      <c r="N66" s="77">
        <v>0</v>
      </c>
      <c r="O66" s="77">
        <v>0</v>
      </c>
      <c r="P66" s="82">
        <v>0</v>
      </c>
      <c r="Q66" s="83">
        <f t="shared" si="0"/>
        <v>198732</v>
      </c>
      <c r="S66" s="1">
        <f t="shared" si="1"/>
        <v>198732</v>
      </c>
      <c r="T66" s="1">
        <f t="shared" si="1"/>
        <v>0</v>
      </c>
      <c r="U66" s="1">
        <f t="shared" si="2"/>
        <v>198732</v>
      </c>
    </row>
    <row r="67" spans="1:21" x14ac:dyDescent="0.25">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5">
      <c r="A68" s="24" t="s">
        <v>137</v>
      </c>
      <c r="B68" s="25" t="s">
        <v>12</v>
      </c>
      <c r="C68" s="81">
        <v>0</v>
      </c>
      <c r="D68" s="81">
        <v>0</v>
      </c>
      <c r="E68" s="77">
        <v>0</v>
      </c>
      <c r="F68" s="77">
        <v>0</v>
      </c>
      <c r="G68" s="77">
        <v>0</v>
      </c>
      <c r="H68" s="77">
        <v>0</v>
      </c>
      <c r="I68" s="77">
        <v>0</v>
      </c>
      <c r="J68" s="77">
        <v>0</v>
      </c>
      <c r="K68" s="77">
        <v>0</v>
      </c>
      <c r="L68" s="77">
        <v>0</v>
      </c>
      <c r="M68" s="77">
        <v>0</v>
      </c>
      <c r="N68" s="77">
        <v>0</v>
      </c>
      <c r="O68" s="77">
        <v>0</v>
      </c>
      <c r="P68" s="82">
        <v>0</v>
      </c>
      <c r="Q68" s="83">
        <f t="shared" si="0"/>
        <v>0</v>
      </c>
      <c r="S68" s="1">
        <f t="shared" si="1"/>
        <v>0</v>
      </c>
      <c r="T68" s="1">
        <f t="shared" si="1"/>
        <v>0</v>
      </c>
      <c r="U68" s="1">
        <f t="shared" si="2"/>
        <v>0</v>
      </c>
    </row>
    <row r="69" spans="1:21" x14ac:dyDescent="0.25">
      <c r="A69" s="24" t="s">
        <v>138</v>
      </c>
      <c r="B69" s="25" t="s">
        <v>12</v>
      </c>
      <c r="C69" s="81">
        <v>0</v>
      </c>
      <c r="D69" s="81">
        <v>39684</v>
      </c>
      <c r="E69" s="77">
        <v>0</v>
      </c>
      <c r="F69" s="77">
        <v>0</v>
      </c>
      <c r="G69" s="77">
        <v>0</v>
      </c>
      <c r="H69" s="77">
        <v>39866</v>
      </c>
      <c r="I69" s="77">
        <v>0</v>
      </c>
      <c r="J69" s="77">
        <v>0</v>
      </c>
      <c r="K69" s="77">
        <v>0</v>
      </c>
      <c r="L69" s="77">
        <v>0</v>
      </c>
      <c r="M69" s="77">
        <v>0</v>
      </c>
      <c r="N69" s="77">
        <v>0</v>
      </c>
      <c r="O69" s="77">
        <v>0</v>
      </c>
      <c r="P69" s="82">
        <v>0</v>
      </c>
      <c r="Q69" s="83">
        <f t="shared" ref="Q69:Q132" si="3">SUM(C69:P69)</f>
        <v>79550</v>
      </c>
      <c r="S69" s="1">
        <f t="shared" si="1"/>
        <v>0</v>
      </c>
      <c r="T69" s="1">
        <f t="shared" si="1"/>
        <v>79550</v>
      </c>
      <c r="U69" s="1">
        <f t="shared" si="2"/>
        <v>79550</v>
      </c>
    </row>
    <row r="70" spans="1:21" x14ac:dyDescent="0.25">
      <c r="A70" s="24" t="s">
        <v>139</v>
      </c>
      <c r="B70" s="25" t="s">
        <v>12</v>
      </c>
      <c r="C70" s="81">
        <v>0</v>
      </c>
      <c r="D70" s="81">
        <v>0</v>
      </c>
      <c r="E70" s="77">
        <v>0</v>
      </c>
      <c r="F70" s="77">
        <v>0</v>
      </c>
      <c r="G70" s="77">
        <v>0</v>
      </c>
      <c r="H70" s="77">
        <v>0</v>
      </c>
      <c r="I70" s="77">
        <v>0</v>
      </c>
      <c r="J70" s="77">
        <v>0</v>
      </c>
      <c r="K70" s="77">
        <v>0</v>
      </c>
      <c r="L70" s="77">
        <v>0</v>
      </c>
      <c r="M70" s="77">
        <v>0</v>
      </c>
      <c r="N70" s="77">
        <v>0</v>
      </c>
      <c r="O70" s="77">
        <v>0</v>
      </c>
      <c r="P70" s="82">
        <v>0</v>
      </c>
      <c r="Q70" s="83">
        <f t="shared" si="3"/>
        <v>0</v>
      </c>
      <c r="S70" s="1">
        <f t="shared" ref="S70:T133" si="4">SUM(C70,E70,G70,I70,K70,M70,O70)</f>
        <v>0</v>
      </c>
      <c r="T70" s="1">
        <f t="shared" si="4"/>
        <v>0</v>
      </c>
      <c r="U70" s="1">
        <f t="shared" ref="U70:U133" si="5">SUM(S70:T70)</f>
        <v>0</v>
      </c>
    </row>
    <row r="71" spans="1:21" x14ac:dyDescent="0.25">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5">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5">
      <c r="A73" s="24" t="s">
        <v>141</v>
      </c>
      <c r="B73" s="25" t="s">
        <v>12</v>
      </c>
      <c r="C73" s="81">
        <v>303</v>
      </c>
      <c r="D73" s="81">
        <v>0</v>
      </c>
      <c r="E73" s="77">
        <v>6599</v>
      </c>
      <c r="F73" s="77">
        <v>0</v>
      </c>
      <c r="G73" s="77">
        <v>0</v>
      </c>
      <c r="H73" s="77">
        <v>0</v>
      </c>
      <c r="I73" s="77">
        <v>1349</v>
      </c>
      <c r="J73" s="77">
        <v>0</v>
      </c>
      <c r="K73" s="77">
        <v>0</v>
      </c>
      <c r="L73" s="77">
        <v>0</v>
      </c>
      <c r="M73" s="77">
        <v>0</v>
      </c>
      <c r="N73" s="77">
        <v>0</v>
      </c>
      <c r="O73" s="77">
        <v>0</v>
      </c>
      <c r="P73" s="82">
        <v>0</v>
      </c>
      <c r="Q73" s="83">
        <f t="shared" si="3"/>
        <v>8251</v>
      </c>
      <c r="S73" s="1">
        <f t="shared" si="4"/>
        <v>8251</v>
      </c>
      <c r="T73" s="1">
        <f t="shared" si="4"/>
        <v>0</v>
      </c>
      <c r="U73" s="1">
        <f t="shared" si="5"/>
        <v>8251</v>
      </c>
    </row>
    <row r="74" spans="1:21" x14ac:dyDescent="0.25">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5">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5">
      <c r="A76" s="24" t="s">
        <v>144</v>
      </c>
      <c r="B76" s="25" t="s">
        <v>14</v>
      </c>
      <c r="C76" s="81">
        <v>0</v>
      </c>
      <c r="D76" s="81">
        <v>0</v>
      </c>
      <c r="E76" s="77">
        <v>291374</v>
      </c>
      <c r="F76" s="77">
        <v>0</v>
      </c>
      <c r="G76" s="77">
        <v>25687</v>
      </c>
      <c r="H76" s="77">
        <v>0</v>
      </c>
      <c r="I76" s="77">
        <v>0</v>
      </c>
      <c r="J76" s="77">
        <v>0</v>
      </c>
      <c r="K76" s="77">
        <v>0</v>
      </c>
      <c r="L76" s="77">
        <v>0</v>
      </c>
      <c r="M76" s="77">
        <v>22740</v>
      </c>
      <c r="N76" s="77">
        <v>0</v>
      </c>
      <c r="O76" s="77">
        <v>0</v>
      </c>
      <c r="P76" s="82">
        <v>0</v>
      </c>
      <c r="Q76" s="83">
        <f t="shared" si="3"/>
        <v>339801</v>
      </c>
      <c r="S76" s="1">
        <f t="shared" si="4"/>
        <v>339801</v>
      </c>
      <c r="T76" s="1">
        <f t="shared" si="4"/>
        <v>0</v>
      </c>
      <c r="U76" s="1">
        <f t="shared" si="5"/>
        <v>339801</v>
      </c>
    </row>
    <row r="77" spans="1:21" x14ac:dyDescent="0.25">
      <c r="A77" s="24" t="s">
        <v>145</v>
      </c>
      <c r="B77" s="25" t="s">
        <v>15</v>
      </c>
      <c r="C77" s="81">
        <v>0</v>
      </c>
      <c r="D77" s="81">
        <v>759</v>
      </c>
      <c r="E77" s="77">
        <v>0</v>
      </c>
      <c r="F77" s="77">
        <v>0</v>
      </c>
      <c r="G77" s="77">
        <v>0</v>
      </c>
      <c r="H77" s="77">
        <v>0</v>
      </c>
      <c r="I77" s="77">
        <v>0</v>
      </c>
      <c r="J77" s="77">
        <v>0</v>
      </c>
      <c r="K77" s="77">
        <v>0</v>
      </c>
      <c r="L77" s="77">
        <v>0</v>
      </c>
      <c r="M77" s="77">
        <v>0</v>
      </c>
      <c r="N77" s="77">
        <v>0</v>
      </c>
      <c r="O77" s="77">
        <v>0</v>
      </c>
      <c r="P77" s="82">
        <v>0</v>
      </c>
      <c r="Q77" s="83">
        <f t="shared" si="3"/>
        <v>759</v>
      </c>
      <c r="S77" s="1">
        <f t="shared" si="4"/>
        <v>0</v>
      </c>
      <c r="T77" s="1">
        <f t="shared" si="4"/>
        <v>759</v>
      </c>
      <c r="U77" s="1">
        <f t="shared" si="5"/>
        <v>759</v>
      </c>
    </row>
    <row r="78" spans="1:21" x14ac:dyDescent="0.25">
      <c r="A78" s="24" t="s">
        <v>146</v>
      </c>
      <c r="B78" s="25" t="s">
        <v>15</v>
      </c>
      <c r="C78" s="81">
        <v>0</v>
      </c>
      <c r="D78" s="81">
        <v>0</v>
      </c>
      <c r="E78" s="77">
        <v>0</v>
      </c>
      <c r="F78" s="77">
        <v>0</v>
      </c>
      <c r="G78" s="77">
        <v>0</v>
      </c>
      <c r="H78" s="77">
        <v>0</v>
      </c>
      <c r="I78" s="77">
        <v>0</v>
      </c>
      <c r="J78" s="77">
        <v>0</v>
      </c>
      <c r="K78" s="77">
        <v>0</v>
      </c>
      <c r="L78" s="77">
        <v>0</v>
      </c>
      <c r="M78" s="77">
        <v>0</v>
      </c>
      <c r="N78" s="77">
        <v>0</v>
      </c>
      <c r="O78" s="77">
        <v>0</v>
      </c>
      <c r="P78" s="82">
        <v>0</v>
      </c>
      <c r="Q78" s="83">
        <f t="shared" si="3"/>
        <v>0</v>
      </c>
      <c r="S78" s="1">
        <f t="shared" si="4"/>
        <v>0</v>
      </c>
      <c r="T78" s="1">
        <f t="shared" si="4"/>
        <v>0</v>
      </c>
      <c r="U78" s="1">
        <f t="shared" si="5"/>
        <v>0</v>
      </c>
    </row>
    <row r="79" spans="1:21" x14ac:dyDescent="0.25">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5">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5">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5">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5">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3"/>
        <v>0</v>
      </c>
      <c r="S83" s="1">
        <f t="shared" si="4"/>
        <v>0</v>
      </c>
      <c r="T83" s="1">
        <f t="shared" si="4"/>
        <v>0</v>
      </c>
      <c r="U83" s="1">
        <f t="shared" si="5"/>
        <v>0</v>
      </c>
    </row>
    <row r="84" spans="1:21" x14ac:dyDescent="0.25">
      <c r="A84" s="24" t="s">
        <v>152</v>
      </c>
      <c r="B84" s="25" t="s">
        <v>17</v>
      </c>
      <c r="C84" s="81">
        <v>23174</v>
      </c>
      <c r="D84" s="81">
        <v>0</v>
      </c>
      <c r="E84" s="77">
        <v>0</v>
      </c>
      <c r="F84" s="77">
        <v>0</v>
      </c>
      <c r="G84" s="77">
        <v>0</v>
      </c>
      <c r="H84" s="77">
        <v>215863</v>
      </c>
      <c r="I84" s="77">
        <v>0</v>
      </c>
      <c r="J84" s="77">
        <v>0</v>
      </c>
      <c r="K84" s="77">
        <v>0</v>
      </c>
      <c r="L84" s="77">
        <v>0</v>
      </c>
      <c r="M84" s="77">
        <v>0</v>
      </c>
      <c r="N84" s="77">
        <v>31096</v>
      </c>
      <c r="O84" s="77">
        <v>0</v>
      </c>
      <c r="P84" s="82">
        <v>0</v>
      </c>
      <c r="Q84" s="83">
        <f t="shared" si="3"/>
        <v>270133</v>
      </c>
      <c r="S84" s="1">
        <f t="shared" si="4"/>
        <v>23174</v>
      </c>
      <c r="T84" s="1">
        <f t="shared" si="4"/>
        <v>246959</v>
      </c>
      <c r="U84" s="1">
        <f t="shared" si="5"/>
        <v>270133</v>
      </c>
    </row>
    <row r="85" spans="1:21" x14ac:dyDescent="0.25">
      <c r="A85" s="24" t="s">
        <v>153</v>
      </c>
      <c r="B85" s="25" t="s">
        <v>17</v>
      </c>
      <c r="C85" s="81">
        <v>385795</v>
      </c>
      <c r="D85" s="81">
        <v>0</v>
      </c>
      <c r="E85" s="77">
        <v>0</v>
      </c>
      <c r="F85" s="77">
        <v>0</v>
      </c>
      <c r="G85" s="77">
        <v>28687</v>
      </c>
      <c r="H85" s="77">
        <v>171313</v>
      </c>
      <c r="I85" s="77">
        <v>0</v>
      </c>
      <c r="J85" s="77">
        <v>0</v>
      </c>
      <c r="K85" s="77">
        <v>0</v>
      </c>
      <c r="L85" s="77">
        <v>0</v>
      </c>
      <c r="M85" s="77">
        <v>11660</v>
      </c>
      <c r="N85" s="77">
        <v>0</v>
      </c>
      <c r="O85" s="77">
        <v>0</v>
      </c>
      <c r="P85" s="82">
        <v>0</v>
      </c>
      <c r="Q85" s="83">
        <f t="shared" si="3"/>
        <v>597455</v>
      </c>
      <c r="S85" s="1">
        <f t="shared" si="4"/>
        <v>426142</v>
      </c>
      <c r="T85" s="1">
        <f t="shared" si="4"/>
        <v>171313</v>
      </c>
      <c r="U85" s="1">
        <f t="shared" si="5"/>
        <v>597455</v>
      </c>
    </row>
    <row r="86" spans="1:21" x14ac:dyDescent="0.25">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5">
      <c r="A87" s="24" t="s">
        <v>155</v>
      </c>
      <c r="B87" s="25" t="s">
        <v>18</v>
      </c>
      <c r="C87" s="81">
        <v>0</v>
      </c>
      <c r="D87" s="81">
        <v>0</v>
      </c>
      <c r="E87" s="77">
        <v>0</v>
      </c>
      <c r="F87" s="77">
        <v>0</v>
      </c>
      <c r="G87" s="77">
        <v>0</v>
      </c>
      <c r="H87" s="77">
        <v>0</v>
      </c>
      <c r="I87" s="77">
        <v>0</v>
      </c>
      <c r="J87" s="77">
        <v>0</v>
      </c>
      <c r="K87" s="77">
        <v>0</v>
      </c>
      <c r="L87" s="77">
        <v>0</v>
      </c>
      <c r="M87" s="77">
        <v>0</v>
      </c>
      <c r="N87" s="77">
        <v>0</v>
      </c>
      <c r="O87" s="77">
        <v>0</v>
      </c>
      <c r="P87" s="82">
        <v>0</v>
      </c>
      <c r="Q87" s="83">
        <f t="shared" si="3"/>
        <v>0</v>
      </c>
      <c r="S87" s="1">
        <f t="shared" si="4"/>
        <v>0</v>
      </c>
      <c r="T87" s="1">
        <f t="shared" si="4"/>
        <v>0</v>
      </c>
      <c r="U87" s="1">
        <f t="shared" si="5"/>
        <v>0</v>
      </c>
    </row>
    <row r="88" spans="1:21" x14ac:dyDescent="0.25">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5">
      <c r="A89" s="24" t="s">
        <v>157</v>
      </c>
      <c r="B89" s="25" t="s">
        <v>19</v>
      </c>
      <c r="C89" s="81">
        <v>0</v>
      </c>
      <c r="D89" s="81">
        <v>0</v>
      </c>
      <c r="E89" s="77">
        <v>4900</v>
      </c>
      <c r="F89" s="77">
        <v>0</v>
      </c>
      <c r="G89" s="77">
        <v>0</v>
      </c>
      <c r="H89" s="77">
        <v>0</v>
      </c>
      <c r="I89" s="77">
        <v>0</v>
      </c>
      <c r="J89" s="77">
        <v>0</v>
      </c>
      <c r="K89" s="77">
        <v>0</v>
      </c>
      <c r="L89" s="77">
        <v>0</v>
      </c>
      <c r="M89" s="77">
        <v>0</v>
      </c>
      <c r="N89" s="77">
        <v>0</v>
      </c>
      <c r="O89" s="77">
        <v>0</v>
      </c>
      <c r="P89" s="82">
        <v>0</v>
      </c>
      <c r="Q89" s="83">
        <f t="shared" si="3"/>
        <v>4900</v>
      </c>
      <c r="S89" s="1">
        <f t="shared" si="4"/>
        <v>4900</v>
      </c>
      <c r="T89" s="1">
        <f t="shared" si="4"/>
        <v>0</v>
      </c>
      <c r="U89" s="1">
        <f t="shared" si="5"/>
        <v>4900</v>
      </c>
    </row>
    <row r="90" spans="1:21" x14ac:dyDescent="0.25">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5">
      <c r="A91" s="24" t="s">
        <v>159</v>
      </c>
      <c r="B91" s="25" t="s">
        <v>20</v>
      </c>
      <c r="C91" s="81">
        <v>0</v>
      </c>
      <c r="D91" s="81">
        <v>0</v>
      </c>
      <c r="E91" s="77">
        <v>127090</v>
      </c>
      <c r="F91" s="77">
        <v>-1904</v>
      </c>
      <c r="G91" s="77">
        <v>0</v>
      </c>
      <c r="H91" s="77">
        <v>0</v>
      </c>
      <c r="I91" s="77">
        <v>0</v>
      </c>
      <c r="J91" s="77">
        <v>0</v>
      </c>
      <c r="K91" s="77">
        <v>0</v>
      </c>
      <c r="L91" s="77">
        <v>0</v>
      </c>
      <c r="M91" s="77">
        <v>0</v>
      </c>
      <c r="N91" s="77">
        <v>0</v>
      </c>
      <c r="O91" s="77">
        <v>0</v>
      </c>
      <c r="P91" s="82">
        <v>0</v>
      </c>
      <c r="Q91" s="83">
        <f t="shared" si="3"/>
        <v>125186</v>
      </c>
      <c r="S91" s="1">
        <f t="shared" si="4"/>
        <v>127090</v>
      </c>
      <c r="T91" s="1">
        <f t="shared" si="4"/>
        <v>-1904</v>
      </c>
      <c r="U91" s="1">
        <f t="shared" si="5"/>
        <v>125186</v>
      </c>
    </row>
    <row r="92" spans="1:21" x14ac:dyDescent="0.25">
      <c r="A92" s="24" t="s">
        <v>160</v>
      </c>
      <c r="B92" s="25" t="s">
        <v>20</v>
      </c>
      <c r="C92" s="81">
        <v>0</v>
      </c>
      <c r="D92" s="81">
        <v>0</v>
      </c>
      <c r="E92" s="77">
        <v>0</v>
      </c>
      <c r="F92" s="77">
        <v>2520</v>
      </c>
      <c r="G92" s="77">
        <v>0</v>
      </c>
      <c r="H92" s="77">
        <v>0</v>
      </c>
      <c r="I92" s="77">
        <v>0</v>
      </c>
      <c r="J92" s="77">
        <v>0</v>
      </c>
      <c r="K92" s="77">
        <v>0</v>
      </c>
      <c r="L92" s="77">
        <v>0</v>
      </c>
      <c r="M92" s="77">
        <v>0</v>
      </c>
      <c r="N92" s="77">
        <v>0</v>
      </c>
      <c r="O92" s="77">
        <v>0</v>
      </c>
      <c r="P92" s="82">
        <v>0</v>
      </c>
      <c r="Q92" s="83">
        <f t="shared" si="3"/>
        <v>2520</v>
      </c>
      <c r="S92" s="1">
        <f t="shared" si="4"/>
        <v>0</v>
      </c>
      <c r="T92" s="1">
        <f t="shared" si="4"/>
        <v>2520</v>
      </c>
      <c r="U92" s="1">
        <f t="shared" si="5"/>
        <v>2520</v>
      </c>
    </row>
    <row r="93" spans="1:21" x14ac:dyDescent="0.25">
      <c r="A93" s="24" t="s">
        <v>469</v>
      </c>
      <c r="B93" s="25" t="s">
        <v>20</v>
      </c>
      <c r="C93" s="81">
        <v>0</v>
      </c>
      <c r="D93" s="81">
        <v>0</v>
      </c>
      <c r="E93" s="77">
        <v>0</v>
      </c>
      <c r="F93" s="77">
        <v>0</v>
      </c>
      <c r="G93" s="77">
        <v>0</v>
      </c>
      <c r="H93" s="77">
        <v>0</v>
      </c>
      <c r="I93" s="77">
        <v>0</v>
      </c>
      <c r="J93" s="77">
        <v>0</v>
      </c>
      <c r="K93" s="77">
        <v>0</v>
      </c>
      <c r="L93" s="77">
        <v>0</v>
      </c>
      <c r="M93" s="77">
        <v>0</v>
      </c>
      <c r="N93" s="77">
        <v>0</v>
      </c>
      <c r="O93" s="77">
        <v>0</v>
      </c>
      <c r="P93" s="82">
        <v>0</v>
      </c>
      <c r="Q93" s="83">
        <f t="shared" si="3"/>
        <v>0</v>
      </c>
      <c r="S93" s="1">
        <f t="shared" si="4"/>
        <v>0</v>
      </c>
      <c r="T93" s="1">
        <f t="shared" si="4"/>
        <v>0</v>
      </c>
      <c r="U93" s="1">
        <f t="shared" si="5"/>
        <v>0</v>
      </c>
    </row>
    <row r="94" spans="1:21" x14ac:dyDescent="0.25">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5">
      <c r="A95" s="24" t="s">
        <v>162</v>
      </c>
      <c r="B95" s="25" t="s">
        <v>20</v>
      </c>
      <c r="C95" s="81">
        <v>0</v>
      </c>
      <c r="D95" s="81">
        <v>0</v>
      </c>
      <c r="E95" s="77">
        <v>0</v>
      </c>
      <c r="F95" s="77">
        <v>0</v>
      </c>
      <c r="G95" s="77">
        <v>0</v>
      </c>
      <c r="H95" s="77">
        <v>0</v>
      </c>
      <c r="I95" s="77">
        <v>0</v>
      </c>
      <c r="J95" s="77">
        <v>0</v>
      </c>
      <c r="K95" s="77">
        <v>0</v>
      </c>
      <c r="L95" s="77">
        <v>0</v>
      </c>
      <c r="M95" s="77">
        <v>0</v>
      </c>
      <c r="N95" s="77">
        <v>0</v>
      </c>
      <c r="O95" s="77">
        <v>22256</v>
      </c>
      <c r="P95" s="82">
        <v>0</v>
      </c>
      <c r="Q95" s="83">
        <f t="shared" si="3"/>
        <v>22256</v>
      </c>
      <c r="S95" s="1">
        <f t="shared" si="4"/>
        <v>22256</v>
      </c>
      <c r="T95" s="1">
        <f t="shared" si="4"/>
        <v>0</v>
      </c>
      <c r="U95" s="1">
        <f t="shared" si="5"/>
        <v>22256</v>
      </c>
    </row>
    <row r="96" spans="1:21" x14ac:dyDescent="0.25">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3"/>
        <v>0</v>
      </c>
      <c r="S96" s="1">
        <f t="shared" si="4"/>
        <v>0</v>
      </c>
      <c r="T96" s="1">
        <f t="shared" si="4"/>
        <v>0</v>
      </c>
      <c r="U96" s="1">
        <f t="shared" si="5"/>
        <v>0</v>
      </c>
    </row>
    <row r="97" spans="1:21" x14ac:dyDescent="0.25">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5">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83">
        <f t="shared" si="3"/>
        <v>0</v>
      </c>
      <c r="S98" s="1">
        <f t="shared" si="4"/>
        <v>0</v>
      </c>
      <c r="T98" s="1">
        <f t="shared" si="4"/>
        <v>0</v>
      </c>
      <c r="U98" s="1">
        <f t="shared" si="5"/>
        <v>0</v>
      </c>
    </row>
    <row r="99" spans="1:21" x14ac:dyDescent="0.25">
      <c r="A99" s="24" t="s">
        <v>166</v>
      </c>
      <c r="B99" s="25" t="s">
        <v>21</v>
      </c>
      <c r="C99" s="81">
        <v>0</v>
      </c>
      <c r="D99" s="81">
        <v>0</v>
      </c>
      <c r="E99" s="77">
        <v>0</v>
      </c>
      <c r="F99" s="77">
        <v>16370</v>
      </c>
      <c r="G99" s="77">
        <v>0</v>
      </c>
      <c r="H99" s="77">
        <v>0</v>
      </c>
      <c r="I99" s="77">
        <v>0</v>
      </c>
      <c r="J99" s="77">
        <v>0</v>
      </c>
      <c r="K99" s="77">
        <v>0</v>
      </c>
      <c r="L99" s="77">
        <v>0</v>
      </c>
      <c r="M99" s="77">
        <v>0</v>
      </c>
      <c r="N99" s="77">
        <v>0</v>
      </c>
      <c r="O99" s="77">
        <v>0</v>
      </c>
      <c r="P99" s="82">
        <v>0</v>
      </c>
      <c r="Q99" s="83">
        <f t="shared" si="3"/>
        <v>16370</v>
      </c>
      <c r="S99" s="1">
        <f t="shared" si="4"/>
        <v>0</v>
      </c>
      <c r="T99" s="1">
        <f t="shared" si="4"/>
        <v>16370</v>
      </c>
      <c r="U99" s="1">
        <f t="shared" si="5"/>
        <v>16370</v>
      </c>
    </row>
    <row r="100" spans="1:21" x14ac:dyDescent="0.25">
      <c r="A100" s="24" t="s">
        <v>462</v>
      </c>
      <c r="B100" s="25" t="s">
        <v>21</v>
      </c>
      <c r="C100" s="81">
        <v>20329</v>
      </c>
      <c r="D100" s="81">
        <v>14740</v>
      </c>
      <c r="E100" s="77">
        <v>464245</v>
      </c>
      <c r="F100" s="77">
        <v>1340921</v>
      </c>
      <c r="G100" s="77">
        <v>291299</v>
      </c>
      <c r="H100" s="77">
        <v>289769</v>
      </c>
      <c r="I100" s="77">
        <v>0</v>
      </c>
      <c r="J100" s="77">
        <v>0</v>
      </c>
      <c r="K100" s="77">
        <v>0</v>
      </c>
      <c r="L100" s="77">
        <v>0</v>
      </c>
      <c r="M100" s="77">
        <v>130030</v>
      </c>
      <c r="N100" s="77">
        <v>0</v>
      </c>
      <c r="O100" s="77">
        <v>0</v>
      </c>
      <c r="P100" s="82">
        <v>0</v>
      </c>
      <c r="Q100" s="83">
        <f t="shared" si="3"/>
        <v>2551333</v>
      </c>
      <c r="S100" s="1">
        <f t="shared" si="4"/>
        <v>905903</v>
      </c>
      <c r="T100" s="1">
        <f t="shared" si="4"/>
        <v>1645430</v>
      </c>
      <c r="U100" s="1">
        <f t="shared" si="5"/>
        <v>2551333</v>
      </c>
    </row>
    <row r="101" spans="1:21" x14ac:dyDescent="0.25">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5">
      <c r="A102" s="24" t="s">
        <v>169</v>
      </c>
      <c r="B102" s="25" t="s">
        <v>170</v>
      </c>
      <c r="C102" s="81">
        <v>0</v>
      </c>
      <c r="D102" s="81">
        <v>0</v>
      </c>
      <c r="E102" s="77">
        <v>87383</v>
      </c>
      <c r="F102" s="77">
        <v>0</v>
      </c>
      <c r="G102" s="77">
        <v>0</v>
      </c>
      <c r="H102" s="77">
        <v>0</v>
      </c>
      <c r="I102" s="77">
        <v>0</v>
      </c>
      <c r="J102" s="77">
        <v>0</v>
      </c>
      <c r="K102" s="77">
        <v>0</v>
      </c>
      <c r="L102" s="77">
        <v>0</v>
      </c>
      <c r="M102" s="77">
        <v>0</v>
      </c>
      <c r="N102" s="77">
        <v>0</v>
      </c>
      <c r="O102" s="77">
        <v>0</v>
      </c>
      <c r="P102" s="82">
        <v>0</v>
      </c>
      <c r="Q102" s="83">
        <f t="shared" si="3"/>
        <v>87383</v>
      </c>
      <c r="S102" s="1">
        <f t="shared" si="4"/>
        <v>87383</v>
      </c>
      <c r="T102" s="1">
        <f t="shared" si="4"/>
        <v>0</v>
      </c>
      <c r="U102" s="1">
        <f t="shared" si="5"/>
        <v>87383</v>
      </c>
    </row>
    <row r="103" spans="1:21" x14ac:dyDescent="0.25">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5">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5">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3"/>
        <v>0</v>
      </c>
      <c r="S105" s="1">
        <f t="shared" si="4"/>
        <v>0</v>
      </c>
      <c r="T105" s="1">
        <f t="shared" si="4"/>
        <v>0</v>
      </c>
      <c r="U105" s="1">
        <f t="shared" si="5"/>
        <v>0</v>
      </c>
    </row>
    <row r="106" spans="1:21" x14ac:dyDescent="0.25">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5">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5">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5">
      <c r="A109" s="24" t="s">
        <v>177</v>
      </c>
      <c r="B109" s="25" t="s">
        <v>24</v>
      </c>
      <c r="C109" s="81">
        <v>0</v>
      </c>
      <c r="D109" s="81">
        <v>0</v>
      </c>
      <c r="E109" s="77">
        <v>0</v>
      </c>
      <c r="F109" s="77">
        <v>0</v>
      </c>
      <c r="G109" s="77">
        <v>0</v>
      </c>
      <c r="H109" s="77">
        <v>0</v>
      </c>
      <c r="I109" s="77">
        <v>0</v>
      </c>
      <c r="J109" s="77">
        <v>0</v>
      </c>
      <c r="K109" s="77">
        <v>0</v>
      </c>
      <c r="L109" s="77">
        <v>0</v>
      </c>
      <c r="M109" s="77">
        <v>0</v>
      </c>
      <c r="N109" s="77">
        <v>0</v>
      </c>
      <c r="O109" s="77">
        <v>2500</v>
      </c>
      <c r="P109" s="82">
        <v>0</v>
      </c>
      <c r="Q109" s="83">
        <f t="shared" si="3"/>
        <v>2500</v>
      </c>
      <c r="S109" s="1">
        <f t="shared" si="4"/>
        <v>2500</v>
      </c>
      <c r="T109" s="1">
        <f t="shared" si="4"/>
        <v>0</v>
      </c>
      <c r="U109" s="1">
        <f t="shared" si="5"/>
        <v>2500</v>
      </c>
    </row>
    <row r="110" spans="1:21" x14ac:dyDescent="0.25">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83">
        <f t="shared" si="3"/>
        <v>0</v>
      </c>
      <c r="S110" s="1">
        <f t="shared" si="4"/>
        <v>0</v>
      </c>
      <c r="T110" s="1">
        <f t="shared" si="4"/>
        <v>0</v>
      </c>
      <c r="U110" s="1">
        <f t="shared" si="5"/>
        <v>0</v>
      </c>
    </row>
    <row r="111" spans="1:21" x14ac:dyDescent="0.25">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5">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5">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3"/>
        <v>0</v>
      </c>
      <c r="S113" s="1">
        <f t="shared" si="4"/>
        <v>0</v>
      </c>
      <c r="T113" s="1">
        <f t="shared" si="4"/>
        <v>0</v>
      </c>
      <c r="U113" s="1">
        <f t="shared" si="5"/>
        <v>0</v>
      </c>
    </row>
    <row r="114" spans="1:21" x14ac:dyDescent="0.25">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5">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5">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5">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5">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0</v>
      </c>
      <c r="Q118" s="83">
        <f t="shared" si="3"/>
        <v>0</v>
      </c>
      <c r="S118" s="1">
        <f t="shared" si="4"/>
        <v>0</v>
      </c>
      <c r="T118" s="1">
        <f t="shared" si="4"/>
        <v>0</v>
      </c>
      <c r="U118" s="1">
        <f t="shared" si="5"/>
        <v>0</v>
      </c>
    </row>
    <row r="119" spans="1:21" x14ac:dyDescent="0.25">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5">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5">
      <c r="A121" s="24" t="s">
        <v>190</v>
      </c>
      <c r="B121" s="25" t="s">
        <v>29</v>
      </c>
      <c r="C121" s="81">
        <v>0</v>
      </c>
      <c r="D121" s="81">
        <v>0</v>
      </c>
      <c r="E121" s="77">
        <v>24100</v>
      </c>
      <c r="F121" s="77">
        <v>0</v>
      </c>
      <c r="G121" s="77">
        <v>0</v>
      </c>
      <c r="H121" s="77">
        <v>0</v>
      </c>
      <c r="I121" s="77">
        <v>0</v>
      </c>
      <c r="J121" s="77">
        <v>0</v>
      </c>
      <c r="K121" s="77">
        <v>0</v>
      </c>
      <c r="L121" s="77">
        <v>0</v>
      </c>
      <c r="M121" s="77">
        <v>0</v>
      </c>
      <c r="N121" s="77">
        <v>0</v>
      </c>
      <c r="O121" s="77">
        <v>0</v>
      </c>
      <c r="P121" s="82">
        <v>0</v>
      </c>
      <c r="Q121" s="83">
        <f t="shared" si="3"/>
        <v>24100</v>
      </c>
      <c r="S121" s="1">
        <f t="shared" si="4"/>
        <v>24100</v>
      </c>
      <c r="T121" s="1">
        <f t="shared" si="4"/>
        <v>0</v>
      </c>
      <c r="U121" s="1">
        <f t="shared" si="5"/>
        <v>24100</v>
      </c>
    </row>
    <row r="122" spans="1:21" x14ac:dyDescent="0.25">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5">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5">
      <c r="A124" s="60"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3"/>
        <v>0</v>
      </c>
      <c r="S124" s="1">
        <f t="shared" si="4"/>
        <v>0</v>
      </c>
      <c r="T124" s="1">
        <f t="shared" si="4"/>
        <v>0</v>
      </c>
      <c r="U124" s="1">
        <f t="shared" si="5"/>
        <v>0</v>
      </c>
    </row>
    <row r="125" spans="1:21" x14ac:dyDescent="0.25">
      <c r="A125" s="24" t="s">
        <v>194</v>
      </c>
      <c r="B125" s="25" t="s">
        <v>31</v>
      </c>
      <c r="C125" s="81">
        <v>0</v>
      </c>
      <c r="D125" s="81">
        <v>0</v>
      </c>
      <c r="E125" s="77">
        <v>0</v>
      </c>
      <c r="F125" s="77">
        <v>0</v>
      </c>
      <c r="G125" s="77">
        <v>0</v>
      </c>
      <c r="H125" s="77">
        <v>0</v>
      </c>
      <c r="I125" s="77">
        <v>0</v>
      </c>
      <c r="J125" s="77">
        <v>0</v>
      </c>
      <c r="K125" s="77">
        <v>0</v>
      </c>
      <c r="L125" s="77">
        <v>0</v>
      </c>
      <c r="M125" s="77">
        <v>0</v>
      </c>
      <c r="N125" s="77">
        <v>0</v>
      </c>
      <c r="O125" s="77">
        <v>0</v>
      </c>
      <c r="P125" s="82">
        <v>0</v>
      </c>
      <c r="Q125" s="83">
        <f t="shared" si="3"/>
        <v>0</v>
      </c>
      <c r="S125" s="1">
        <f t="shared" si="4"/>
        <v>0</v>
      </c>
      <c r="T125" s="1">
        <f t="shared" si="4"/>
        <v>0</v>
      </c>
      <c r="U125" s="1">
        <f t="shared" si="5"/>
        <v>0</v>
      </c>
    </row>
    <row r="126" spans="1:21" x14ac:dyDescent="0.25">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5">
      <c r="A127" s="24" t="s">
        <v>196</v>
      </c>
      <c r="B127" s="25" t="s">
        <v>32</v>
      </c>
      <c r="C127" s="81">
        <v>0</v>
      </c>
      <c r="D127" s="81">
        <v>0</v>
      </c>
      <c r="E127" s="77">
        <v>0</v>
      </c>
      <c r="F127" s="77">
        <v>0</v>
      </c>
      <c r="G127" s="77">
        <v>0</v>
      </c>
      <c r="H127" s="77">
        <v>0</v>
      </c>
      <c r="I127" s="77">
        <v>0</v>
      </c>
      <c r="J127" s="77">
        <v>0</v>
      </c>
      <c r="K127" s="77">
        <v>0</v>
      </c>
      <c r="L127" s="77">
        <v>0</v>
      </c>
      <c r="M127" s="77">
        <v>0</v>
      </c>
      <c r="N127" s="77">
        <v>0</v>
      </c>
      <c r="O127" s="77">
        <v>0</v>
      </c>
      <c r="P127" s="82">
        <v>0</v>
      </c>
      <c r="Q127" s="83">
        <f t="shared" si="3"/>
        <v>0</v>
      </c>
      <c r="S127" s="1">
        <f t="shared" si="4"/>
        <v>0</v>
      </c>
      <c r="T127" s="1">
        <f t="shared" si="4"/>
        <v>0</v>
      </c>
      <c r="U127" s="1">
        <f t="shared" si="5"/>
        <v>0</v>
      </c>
    </row>
    <row r="128" spans="1:21" x14ac:dyDescent="0.25">
      <c r="A128" s="24" t="s">
        <v>197</v>
      </c>
      <c r="B128" s="25" t="s">
        <v>32</v>
      </c>
      <c r="C128" s="81">
        <v>0</v>
      </c>
      <c r="D128" s="81">
        <v>0</v>
      </c>
      <c r="E128" s="77">
        <v>0</v>
      </c>
      <c r="F128" s="77">
        <v>15600</v>
      </c>
      <c r="G128" s="77">
        <v>0</v>
      </c>
      <c r="H128" s="77">
        <v>0</v>
      </c>
      <c r="I128" s="77">
        <v>0</v>
      </c>
      <c r="J128" s="77">
        <v>0</v>
      </c>
      <c r="K128" s="77">
        <v>0</v>
      </c>
      <c r="L128" s="77">
        <v>0</v>
      </c>
      <c r="M128" s="77">
        <v>0</v>
      </c>
      <c r="N128" s="77">
        <v>0</v>
      </c>
      <c r="O128" s="77">
        <v>0</v>
      </c>
      <c r="P128" s="82">
        <v>0</v>
      </c>
      <c r="Q128" s="83">
        <f t="shared" si="3"/>
        <v>15600</v>
      </c>
      <c r="S128" s="1">
        <f t="shared" si="4"/>
        <v>0</v>
      </c>
      <c r="T128" s="1">
        <f t="shared" si="4"/>
        <v>15600</v>
      </c>
      <c r="U128" s="1">
        <f t="shared" si="5"/>
        <v>15600</v>
      </c>
    </row>
    <row r="129" spans="1:21" x14ac:dyDescent="0.25">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5">
      <c r="A130" s="24" t="s">
        <v>199</v>
      </c>
      <c r="B130" s="25" t="s">
        <v>33</v>
      </c>
      <c r="C130" s="81">
        <v>154658</v>
      </c>
      <c r="D130" s="81">
        <v>133847</v>
      </c>
      <c r="E130" s="77">
        <v>265440</v>
      </c>
      <c r="F130" s="77">
        <v>104503</v>
      </c>
      <c r="G130" s="77">
        <v>0</v>
      </c>
      <c r="H130" s="77">
        <v>0</v>
      </c>
      <c r="I130" s="77">
        <v>0</v>
      </c>
      <c r="J130" s="77">
        <v>0</v>
      </c>
      <c r="K130" s="77">
        <v>0</v>
      </c>
      <c r="L130" s="77">
        <v>0</v>
      </c>
      <c r="M130" s="77">
        <v>0</v>
      </c>
      <c r="N130" s="77">
        <v>0</v>
      </c>
      <c r="O130" s="77">
        <v>0</v>
      </c>
      <c r="P130" s="82">
        <v>0</v>
      </c>
      <c r="Q130" s="83">
        <f t="shared" si="3"/>
        <v>658448</v>
      </c>
      <c r="S130" s="1">
        <f t="shared" si="4"/>
        <v>420098</v>
      </c>
      <c r="T130" s="1">
        <f t="shared" si="4"/>
        <v>238350</v>
      </c>
      <c r="U130" s="1">
        <f t="shared" si="5"/>
        <v>658448</v>
      </c>
    </row>
    <row r="131" spans="1:21" x14ac:dyDescent="0.25">
      <c r="A131" s="24" t="s">
        <v>200</v>
      </c>
      <c r="B131" s="25" t="s">
        <v>33</v>
      </c>
      <c r="C131" s="81">
        <v>0</v>
      </c>
      <c r="D131" s="81">
        <v>0</v>
      </c>
      <c r="E131" s="77">
        <v>0</v>
      </c>
      <c r="F131" s="77">
        <v>0</v>
      </c>
      <c r="G131" s="77">
        <v>0</v>
      </c>
      <c r="H131" s="77">
        <v>4889189</v>
      </c>
      <c r="I131" s="77">
        <v>0</v>
      </c>
      <c r="J131" s="77">
        <v>0</v>
      </c>
      <c r="K131" s="77">
        <v>0</v>
      </c>
      <c r="L131" s="77">
        <v>0</v>
      </c>
      <c r="M131" s="77">
        <v>0</v>
      </c>
      <c r="N131" s="77">
        <v>0</v>
      </c>
      <c r="O131" s="77">
        <v>0</v>
      </c>
      <c r="P131" s="82">
        <v>0</v>
      </c>
      <c r="Q131" s="83">
        <f t="shared" si="3"/>
        <v>4889189</v>
      </c>
      <c r="S131" s="1">
        <f t="shared" si="4"/>
        <v>0</v>
      </c>
      <c r="T131" s="1">
        <f t="shared" si="4"/>
        <v>4889189</v>
      </c>
      <c r="U131" s="1">
        <f t="shared" si="5"/>
        <v>4889189</v>
      </c>
    </row>
    <row r="132" spans="1:21" x14ac:dyDescent="0.25">
      <c r="A132" s="24" t="s">
        <v>201</v>
      </c>
      <c r="B132" s="25" t="s">
        <v>33</v>
      </c>
      <c r="C132" s="81">
        <v>0</v>
      </c>
      <c r="D132" s="81">
        <v>0</v>
      </c>
      <c r="E132" s="77">
        <v>0</v>
      </c>
      <c r="F132" s="77">
        <v>98091</v>
      </c>
      <c r="G132" s="77">
        <v>0</v>
      </c>
      <c r="H132" s="77">
        <v>0</v>
      </c>
      <c r="I132" s="77">
        <v>0</v>
      </c>
      <c r="J132" s="77">
        <v>0</v>
      </c>
      <c r="K132" s="77">
        <v>0</v>
      </c>
      <c r="L132" s="77">
        <v>0</v>
      </c>
      <c r="M132" s="77">
        <v>0</v>
      </c>
      <c r="N132" s="77">
        <v>0</v>
      </c>
      <c r="O132" s="77">
        <v>0</v>
      </c>
      <c r="P132" s="82">
        <v>0</v>
      </c>
      <c r="Q132" s="83">
        <f t="shared" si="3"/>
        <v>98091</v>
      </c>
      <c r="S132" s="1">
        <f t="shared" si="4"/>
        <v>0</v>
      </c>
      <c r="T132" s="1">
        <f t="shared" si="4"/>
        <v>98091</v>
      </c>
      <c r="U132" s="1">
        <f t="shared" si="5"/>
        <v>98091</v>
      </c>
    </row>
    <row r="133" spans="1:21" x14ac:dyDescent="0.25">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6">SUM(C133:P133)</f>
        <v>0</v>
      </c>
      <c r="S133" s="1">
        <f t="shared" si="4"/>
        <v>0</v>
      </c>
      <c r="T133" s="1">
        <f t="shared" si="4"/>
        <v>0</v>
      </c>
      <c r="U133" s="1">
        <f t="shared" si="5"/>
        <v>0</v>
      </c>
    </row>
    <row r="134" spans="1:21" x14ac:dyDescent="0.25">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5">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5">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5">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5">
      <c r="A138" s="24" t="s">
        <v>207</v>
      </c>
      <c r="B138" s="25" t="s">
        <v>35</v>
      </c>
      <c r="C138" s="81">
        <v>0</v>
      </c>
      <c r="D138" s="81">
        <v>0</v>
      </c>
      <c r="E138" s="77">
        <v>23695</v>
      </c>
      <c r="F138" s="77">
        <v>1386</v>
      </c>
      <c r="G138" s="77">
        <v>0</v>
      </c>
      <c r="H138" s="77">
        <v>0</v>
      </c>
      <c r="I138" s="77">
        <v>0</v>
      </c>
      <c r="J138" s="77">
        <v>0</v>
      </c>
      <c r="K138" s="77">
        <v>0</v>
      </c>
      <c r="L138" s="77">
        <v>0</v>
      </c>
      <c r="M138" s="77">
        <v>0</v>
      </c>
      <c r="N138" s="77">
        <v>0</v>
      </c>
      <c r="O138" s="77">
        <v>0</v>
      </c>
      <c r="P138" s="82">
        <v>0</v>
      </c>
      <c r="Q138" s="83">
        <f t="shared" si="6"/>
        <v>25081</v>
      </c>
      <c r="S138" s="1">
        <f t="shared" si="7"/>
        <v>23695</v>
      </c>
      <c r="T138" s="1">
        <f t="shared" si="7"/>
        <v>1386</v>
      </c>
      <c r="U138" s="1">
        <f t="shared" si="8"/>
        <v>25081</v>
      </c>
    </row>
    <row r="139" spans="1:21" x14ac:dyDescent="0.25">
      <c r="A139" s="24" t="s">
        <v>208</v>
      </c>
      <c r="B139" s="25" t="s">
        <v>35</v>
      </c>
      <c r="C139" s="81">
        <v>0</v>
      </c>
      <c r="D139" s="81">
        <v>0</v>
      </c>
      <c r="E139" s="77">
        <v>1338</v>
      </c>
      <c r="F139" s="77">
        <v>0</v>
      </c>
      <c r="G139" s="77">
        <v>0</v>
      </c>
      <c r="H139" s="77">
        <v>0</v>
      </c>
      <c r="I139" s="77">
        <v>0</v>
      </c>
      <c r="J139" s="77">
        <v>0</v>
      </c>
      <c r="K139" s="77">
        <v>0</v>
      </c>
      <c r="L139" s="77">
        <v>0</v>
      </c>
      <c r="M139" s="77">
        <v>0</v>
      </c>
      <c r="N139" s="77">
        <v>0</v>
      </c>
      <c r="O139" s="77">
        <v>0</v>
      </c>
      <c r="P139" s="82">
        <v>0</v>
      </c>
      <c r="Q139" s="83">
        <f t="shared" si="6"/>
        <v>1338</v>
      </c>
      <c r="S139" s="1">
        <f t="shared" si="7"/>
        <v>1338</v>
      </c>
      <c r="T139" s="1">
        <f t="shared" si="7"/>
        <v>0</v>
      </c>
      <c r="U139" s="1">
        <f t="shared" si="8"/>
        <v>1338</v>
      </c>
    </row>
    <row r="140" spans="1:21" x14ac:dyDescent="0.25">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5">
      <c r="A141" s="24" t="s">
        <v>210</v>
      </c>
      <c r="B141" s="25" t="s">
        <v>35</v>
      </c>
      <c r="C141" s="81">
        <v>0</v>
      </c>
      <c r="D141" s="81">
        <v>0</v>
      </c>
      <c r="E141" s="77">
        <v>0</v>
      </c>
      <c r="F141" s="77">
        <v>0</v>
      </c>
      <c r="G141" s="77">
        <v>0</v>
      </c>
      <c r="H141" s="77">
        <v>0</v>
      </c>
      <c r="I141" s="77">
        <v>0</v>
      </c>
      <c r="J141" s="77">
        <v>0</v>
      </c>
      <c r="K141" s="77">
        <v>0</v>
      </c>
      <c r="L141" s="77">
        <v>0</v>
      </c>
      <c r="M141" s="77">
        <v>58500</v>
      </c>
      <c r="N141" s="77">
        <v>0</v>
      </c>
      <c r="O141" s="77">
        <v>0</v>
      </c>
      <c r="P141" s="82">
        <v>0</v>
      </c>
      <c r="Q141" s="83">
        <f t="shared" si="6"/>
        <v>58500</v>
      </c>
      <c r="S141" s="1">
        <f t="shared" si="7"/>
        <v>58500</v>
      </c>
      <c r="T141" s="1">
        <f t="shared" si="7"/>
        <v>0</v>
      </c>
      <c r="U141" s="1">
        <f t="shared" si="8"/>
        <v>58500</v>
      </c>
    </row>
    <row r="142" spans="1:21" x14ac:dyDescent="0.25">
      <c r="A142" s="24" t="s">
        <v>211</v>
      </c>
      <c r="B142" s="25" t="s">
        <v>35</v>
      </c>
      <c r="C142" s="81">
        <v>0</v>
      </c>
      <c r="D142" s="81">
        <v>0</v>
      </c>
      <c r="E142" s="77">
        <v>0</v>
      </c>
      <c r="F142" s="77">
        <v>0</v>
      </c>
      <c r="G142" s="77">
        <v>0</v>
      </c>
      <c r="H142" s="77">
        <v>45804</v>
      </c>
      <c r="I142" s="77">
        <v>0</v>
      </c>
      <c r="J142" s="77">
        <v>0</v>
      </c>
      <c r="K142" s="77">
        <v>0</v>
      </c>
      <c r="L142" s="77">
        <v>0</v>
      </c>
      <c r="M142" s="77">
        <v>0</v>
      </c>
      <c r="N142" s="77">
        <v>0</v>
      </c>
      <c r="O142" s="77">
        <v>0</v>
      </c>
      <c r="P142" s="82">
        <v>0</v>
      </c>
      <c r="Q142" s="83">
        <f t="shared" si="6"/>
        <v>45804</v>
      </c>
      <c r="S142" s="1">
        <f t="shared" si="7"/>
        <v>0</v>
      </c>
      <c r="T142" s="1">
        <f t="shared" si="7"/>
        <v>45804</v>
      </c>
      <c r="U142" s="1">
        <f t="shared" si="8"/>
        <v>45804</v>
      </c>
    </row>
    <row r="143" spans="1:21" x14ac:dyDescent="0.25">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5">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5">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5">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5">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5">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5">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5">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5">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5">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5">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5">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5">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5">
      <c r="A156" s="24" t="s">
        <v>225</v>
      </c>
      <c r="B156" s="25" t="s">
        <v>39</v>
      </c>
      <c r="C156" s="81">
        <v>0</v>
      </c>
      <c r="D156" s="81">
        <v>0</v>
      </c>
      <c r="E156" s="77">
        <v>0</v>
      </c>
      <c r="F156" s="77">
        <v>0</v>
      </c>
      <c r="G156" s="77">
        <v>0</v>
      </c>
      <c r="H156" s="77">
        <v>0</v>
      </c>
      <c r="I156" s="77">
        <v>0</v>
      </c>
      <c r="J156" s="77">
        <v>0</v>
      </c>
      <c r="K156" s="77">
        <v>0</v>
      </c>
      <c r="L156" s="77">
        <v>0</v>
      </c>
      <c r="M156" s="77">
        <v>0</v>
      </c>
      <c r="N156" s="77">
        <v>14287</v>
      </c>
      <c r="O156" s="77">
        <v>0</v>
      </c>
      <c r="P156" s="82">
        <v>0</v>
      </c>
      <c r="Q156" s="83">
        <f t="shared" si="6"/>
        <v>14287</v>
      </c>
      <c r="S156" s="1">
        <f t="shared" si="7"/>
        <v>0</v>
      </c>
      <c r="T156" s="1">
        <f t="shared" si="7"/>
        <v>14287</v>
      </c>
      <c r="U156" s="1">
        <f t="shared" si="8"/>
        <v>14287</v>
      </c>
    </row>
    <row r="157" spans="1:21" x14ac:dyDescent="0.25">
      <c r="A157" s="24" t="s">
        <v>226</v>
      </c>
      <c r="B157" s="25" t="s">
        <v>39</v>
      </c>
      <c r="C157" s="81">
        <v>153477</v>
      </c>
      <c r="D157" s="81">
        <v>29562</v>
      </c>
      <c r="E157" s="77">
        <v>1422521</v>
      </c>
      <c r="F157" s="77">
        <v>175949</v>
      </c>
      <c r="G157" s="77">
        <v>0</v>
      </c>
      <c r="H157" s="77">
        <v>0</v>
      </c>
      <c r="I157" s="77">
        <v>0</v>
      </c>
      <c r="J157" s="77">
        <v>0</v>
      </c>
      <c r="K157" s="77">
        <v>0</v>
      </c>
      <c r="L157" s="77">
        <v>0</v>
      </c>
      <c r="M157" s="77">
        <v>496414</v>
      </c>
      <c r="N157" s="77">
        <v>0</v>
      </c>
      <c r="O157" s="77">
        <v>0</v>
      </c>
      <c r="P157" s="82">
        <v>0</v>
      </c>
      <c r="Q157" s="83">
        <f t="shared" si="6"/>
        <v>2277923</v>
      </c>
      <c r="S157" s="1">
        <f t="shared" si="7"/>
        <v>2072412</v>
      </c>
      <c r="T157" s="1">
        <f t="shared" si="7"/>
        <v>205511</v>
      </c>
      <c r="U157" s="1">
        <f t="shared" si="8"/>
        <v>2277923</v>
      </c>
    </row>
    <row r="158" spans="1:21" x14ac:dyDescent="0.25">
      <c r="A158" s="24" t="s">
        <v>227</v>
      </c>
      <c r="B158" s="25" t="s">
        <v>39</v>
      </c>
      <c r="C158" s="81">
        <v>0</v>
      </c>
      <c r="D158" s="81">
        <v>30670</v>
      </c>
      <c r="E158" s="77">
        <v>0</v>
      </c>
      <c r="F158" s="77">
        <v>120251</v>
      </c>
      <c r="G158" s="77">
        <v>0</v>
      </c>
      <c r="H158" s="77">
        <v>0</v>
      </c>
      <c r="I158" s="77">
        <v>0</v>
      </c>
      <c r="J158" s="77">
        <v>0</v>
      </c>
      <c r="K158" s="77">
        <v>0</v>
      </c>
      <c r="L158" s="77">
        <v>0</v>
      </c>
      <c r="M158" s="77">
        <v>0</v>
      </c>
      <c r="N158" s="77">
        <v>0</v>
      </c>
      <c r="O158" s="77">
        <v>18230</v>
      </c>
      <c r="P158" s="82">
        <v>0</v>
      </c>
      <c r="Q158" s="83">
        <f t="shared" si="6"/>
        <v>169151</v>
      </c>
      <c r="S158" s="1">
        <f t="shared" si="7"/>
        <v>18230</v>
      </c>
      <c r="T158" s="1">
        <f t="shared" si="7"/>
        <v>150921</v>
      </c>
      <c r="U158" s="1">
        <f t="shared" si="8"/>
        <v>169151</v>
      </c>
    </row>
    <row r="159" spans="1:21" x14ac:dyDescent="0.25">
      <c r="A159" s="24" t="s">
        <v>228</v>
      </c>
      <c r="B159" s="25" t="s">
        <v>39</v>
      </c>
      <c r="C159" s="81">
        <v>18917</v>
      </c>
      <c r="D159" s="81">
        <v>0</v>
      </c>
      <c r="E159" s="77">
        <v>27675</v>
      </c>
      <c r="F159" s="77">
        <v>0</v>
      </c>
      <c r="G159" s="77">
        <v>0</v>
      </c>
      <c r="H159" s="77">
        <v>0</v>
      </c>
      <c r="I159" s="77">
        <v>0</v>
      </c>
      <c r="J159" s="77">
        <v>0</v>
      </c>
      <c r="K159" s="77">
        <v>0</v>
      </c>
      <c r="L159" s="77">
        <v>0</v>
      </c>
      <c r="M159" s="77">
        <v>0</v>
      </c>
      <c r="N159" s="77">
        <v>0</v>
      </c>
      <c r="O159" s="77">
        <v>0</v>
      </c>
      <c r="P159" s="82">
        <v>0</v>
      </c>
      <c r="Q159" s="83">
        <f t="shared" si="6"/>
        <v>46592</v>
      </c>
      <c r="S159" s="1">
        <f t="shared" si="7"/>
        <v>46592</v>
      </c>
      <c r="T159" s="1">
        <f t="shared" si="7"/>
        <v>0</v>
      </c>
      <c r="U159" s="1">
        <f t="shared" si="8"/>
        <v>46592</v>
      </c>
    </row>
    <row r="160" spans="1:21" x14ac:dyDescent="0.25">
      <c r="A160" s="24" t="s">
        <v>229</v>
      </c>
      <c r="B160" s="25" t="s">
        <v>39</v>
      </c>
      <c r="C160" s="81">
        <v>113153</v>
      </c>
      <c r="D160" s="81">
        <v>0</v>
      </c>
      <c r="E160" s="77">
        <v>525857</v>
      </c>
      <c r="F160" s="77">
        <v>0</v>
      </c>
      <c r="G160" s="77">
        <v>0</v>
      </c>
      <c r="H160" s="77">
        <v>0</v>
      </c>
      <c r="I160" s="77">
        <v>0</v>
      </c>
      <c r="J160" s="77">
        <v>0</v>
      </c>
      <c r="K160" s="77">
        <v>0</v>
      </c>
      <c r="L160" s="77">
        <v>0</v>
      </c>
      <c r="M160" s="77">
        <v>83897</v>
      </c>
      <c r="N160" s="77">
        <v>0</v>
      </c>
      <c r="O160" s="77">
        <v>14091</v>
      </c>
      <c r="P160" s="82">
        <v>0</v>
      </c>
      <c r="Q160" s="83">
        <f t="shared" si="6"/>
        <v>736998</v>
      </c>
      <c r="S160" s="1">
        <f t="shared" si="7"/>
        <v>736998</v>
      </c>
      <c r="T160" s="1">
        <f t="shared" si="7"/>
        <v>0</v>
      </c>
      <c r="U160" s="1">
        <f t="shared" si="8"/>
        <v>736998</v>
      </c>
    </row>
    <row r="161" spans="1:21" x14ac:dyDescent="0.25">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5">
      <c r="A162" s="24" t="s">
        <v>231</v>
      </c>
      <c r="B162" s="25" t="s">
        <v>39</v>
      </c>
      <c r="C162" s="81">
        <v>0</v>
      </c>
      <c r="D162" s="81">
        <v>0</v>
      </c>
      <c r="E162" s="77">
        <v>2998</v>
      </c>
      <c r="F162" s="77">
        <v>211506</v>
      </c>
      <c r="G162" s="77">
        <v>0</v>
      </c>
      <c r="H162" s="77">
        <v>0</v>
      </c>
      <c r="I162" s="77">
        <v>0</v>
      </c>
      <c r="J162" s="77">
        <v>0</v>
      </c>
      <c r="K162" s="77">
        <v>0</v>
      </c>
      <c r="L162" s="77">
        <v>0</v>
      </c>
      <c r="M162" s="77">
        <v>234178</v>
      </c>
      <c r="N162" s="77">
        <v>0</v>
      </c>
      <c r="O162" s="77">
        <v>0</v>
      </c>
      <c r="P162" s="82">
        <v>0</v>
      </c>
      <c r="Q162" s="83">
        <f t="shared" si="6"/>
        <v>448682</v>
      </c>
      <c r="S162" s="1">
        <f t="shared" si="7"/>
        <v>237176</v>
      </c>
      <c r="T162" s="1">
        <f t="shared" si="7"/>
        <v>211506</v>
      </c>
      <c r="U162" s="1">
        <f t="shared" si="8"/>
        <v>448682</v>
      </c>
    </row>
    <row r="163" spans="1:21" x14ac:dyDescent="0.25">
      <c r="A163" s="24" t="s">
        <v>232</v>
      </c>
      <c r="B163" s="25" t="s">
        <v>39</v>
      </c>
      <c r="C163" s="81">
        <v>0</v>
      </c>
      <c r="D163" s="81">
        <v>0</v>
      </c>
      <c r="E163" s="77">
        <v>46017</v>
      </c>
      <c r="F163" s="77">
        <v>2379</v>
      </c>
      <c r="G163" s="77">
        <v>0</v>
      </c>
      <c r="H163" s="77">
        <v>0</v>
      </c>
      <c r="I163" s="77">
        <v>0</v>
      </c>
      <c r="J163" s="77">
        <v>0</v>
      </c>
      <c r="K163" s="77">
        <v>0</v>
      </c>
      <c r="L163" s="77">
        <v>0</v>
      </c>
      <c r="M163" s="77">
        <v>0</v>
      </c>
      <c r="N163" s="77">
        <v>0</v>
      </c>
      <c r="O163" s="77">
        <v>0</v>
      </c>
      <c r="P163" s="82">
        <v>0</v>
      </c>
      <c r="Q163" s="83">
        <f t="shared" si="6"/>
        <v>48396</v>
      </c>
      <c r="S163" s="1">
        <f t="shared" si="7"/>
        <v>46017</v>
      </c>
      <c r="T163" s="1">
        <f t="shared" si="7"/>
        <v>2379</v>
      </c>
      <c r="U163" s="1">
        <f t="shared" si="8"/>
        <v>48396</v>
      </c>
    </row>
    <row r="164" spans="1:21" x14ac:dyDescent="0.25">
      <c r="A164" s="24" t="s">
        <v>233</v>
      </c>
      <c r="B164" s="25" t="s">
        <v>39</v>
      </c>
      <c r="C164" s="81">
        <v>4244</v>
      </c>
      <c r="D164" s="81">
        <v>0</v>
      </c>
      <c r="E164" s="77">
        <v>0</v>
      </c>
      <c r="F164" s="77">
        <v>0</v>
      </c>
      <c r="G164" s="77">
        <v>2500</v>
      </c>
      <c r="H164" s="77">
        <v>0</v>
      </c>
      <c r="I164" s="77">
        <v>0</v>
      </c>
      <c r="J164" s="77">
        <v>0</v>
      </c>
      <c r="K164" s="77">
        <v>0</v>
      </c>
      <c r="L164" s="77">
        <v>0</v>
      </c>
      <c r="M164" s="77">
        <v>2615</v>
      </c>
      <c r="N164" s="77">
        <v>0</v>
      </c>
      <c r="O164" s="77">
        <v>0</v>
      </c>
      <c r="P164" s="82">
        <v>0</v>
      </c>
      <c r="Q164" s="83">
        <f t="shared" si="6"/>
        <v>9359</v>
      </c>
      <c r="S164" s="1">
        <f t="shared" si="7"/>
        <v>9359</v>
      </c>
      <c r="T164" s="1">
        <f t="shared" si="7"/>
        <v>0</v>
      </c>
      <c r="U164" s="1">
        <f t="shared" si="8"/>
        <v>9359</v>
      </c>
    </row>
    <row r="165" spans="1:21" x14ac:dyDescent="0.25">
      <c r="A165" s="24" t="s">
        <v>234</v>
      </c>
      <c r="B165" s="25" t="s">
        <v>39</v>
      </c>
      <c r="C165" s="81">
        <v>44334</v>
      </c>
      <c r="D165" s="81">
        <v>0</v>
      </c>
      <c r="E165" s="77">
        <v>0</v>
      </c>
      <c r="F165" s="77">
        <v>0</v>
      </c>
      <c r="G165" s="77">
        <v>0</v>
      </c>
      <c r="H165" s="77">
        <v>0</v>
      </c>
      <c r="I165" s="77">
        <v>0</v>
      </c>
      <c r="J165" s="77">
        <v>0</v>
      </c>
      <c r="K165" s="77">
        <v>0</v>
      </c>
      <c r="L165" s="77">
        <v>0</v>
      </c>
      <c r="M165" s="77">
        <v>28568</v>
      </c>
      <c r="N165" s="77">
        <v>0</v>
      </c>
      <c r="O165" s="77">
        <v>301816</v>
      </c>
      <c r="P165" s="82">
        <v>0</v>
      </c>
      <c r="Q165" s="83">
        <f t="shared" si="6"/>
        <v>374718</v>
      </c>
      <c r="S165" s="1">
        <f t="shared" si="7"/>
        <v>374718</v>
      </c>
      <c r="T165" s="1">
        <f t="shared" si="7"/>
        <v>0</v>
      </c>
      <c r="U165" s="1">
        <f t="shared" si="8"/>
        <v>374718</v>
      </c>
    </row>
    <row r="166" spans="1:21" x14ac:dyDescent="0.25">
      <c r="A166" s="24" t="s">
        <v>235</v>
      </c>
      <c r="B166" s="25" t="s">
        <v>39</v>
      </c>
      <c r="C166" s="81">
        <v>44975</v>
      </c>
      <c r="D166" s="81">
        <v>0</v>
      </c>
      <c r="E166" s="77">
        <v>0</v>
      </c>
      <c r="F166" s="77">
        <v>0</v>
      </c>
      <c r="G166" s="77">
        <v>0</v>
      </c>
      <c r="H166" s="77">
        <v>0</v>
      </c>
      <c r="I166" s="77">
        <v>0</v>
      </c>
      <c r="J166" s="77">
        <v>0</v>
      </c>
      <c r="K166" s="77">
        <v>0</v>
      </c>
      <c r="L166" s="77">
        <v>0</v>
      </c>
      <c r="M166" s="77">
        <v>0</v>
      </c>
      <c r="N166" s="77">
        <v>0</v>
      </c>
      <c r="O166" s="77">
        <v>0</v>
      </c>
      <c r="P166" s="82">
        <v>0</v>
      </c>
      <c r="Q166" s="83">
        <f t="shared" si="6"/>
        <v>44975</v>
      </c>
      <c r="S166" s="1">
        <f t="shared" si="7"/>
        <v>44975</v>
      </c>
      <c r="T166" s="1">
        <f t="shared" si="7"/>
        <v>0</v>
      </c>
      <c r="U166" s="1">
        <f t="shared" si="8"/>
        <v>44975</v>
      </c>
    </row>
    <row r="167" spans="1:21" x14ac:dyDescent="0.25">
      <c r="A167" s="24" t="s">
        <v>236</v>
      </c>
      <c r="B167" s="25" t="s">
        <v>39</v>
      </c>
      <c r="C167" s="81">
        <v>19387</v>
      </c>
      <c r="D167" s="81">
        <v>63041</v>
      </c>
      <c r="E167" s="77">
        <v>493163</v>
      </c>
      <c r="F167" s="77">
        <v>160564</v>
      </c>
      <c r="G167" s="77">
        <v>0</v>
      </c>
      <c r="H167" s="77">
        <v>0</v>
      </c>
      <c r="I167" s="77">
        <v>0</v>
      </c>
      <c r="J167" s="77">
        <v>0</v>
      </c>
      <c r="K167" s="77">
        <v>0</v>
      </c>
      <c r="L167" s="77">
        <v>0</v>
      </c>
      <c r="M167" s="77">
        <v>101459</v>
      </c>
      <c r="N167" s="77">
        <v>0</v>
      </c>
      <c r="O167" s="77">
        <v>0</v>
      </c>
      <c r="P167" s="82">
        <v>0</v>
      </c>
      <c r="Q167" s="83">
        <f t="shared" si="6"/>
        <v>837614</v>
      </c>
      <c r="S167" s="1">
        <f t="shared" si="7"/>
        <v>614009</v>
      </c>
      <c r="T167" s="1">
        <f t="shared" si="7"/>
        <v>223605</v>
      </c>
      <c r="U167" s="1">
        <f t="shared" si="8"/>
        <v>837614</v>
      </c>
    </row>
    <row r="168" spans="1:21" x14ac:dyDescent="0.25">
      <c r="A168" s="24" t="s">
        <v>237</v>
      </c>
      <c r="B168" s="25" t="s">
        <v>39</v>
      </c>
      <c r="C168" s="81">
        <v>0</v>
      </c>
      <c r="D168" s="81">
        <v>0</v>
      </c>
      <c r="E168" s="77">
        <v>3384</v>
      </c>
      <c r="F168" s="77">
        <v>0</v>
      </c>
      <c r="G168" s="77">
        <v>0</v>
      </c>
      <c r="H168" s="77">
        <v>0</v>
      </c>
      <c r="I168" s="77">
        <v>0</v>
      </c>
      <c r="J168" s="77">
        <v>0</v>
      </c>
      <c r="K168" s="77">
        <v>0</v>
      </c>
      <c r="L168" s="77">
        <v>0</v>
      </c>
      <c r="M168" s="77">
        <v>0</v>
      </c>
      <c r="N168" s="77">
        <v>0</v>
      </c>
      <c r="O168" s="77">
        <v>0</v>
      </c>
      <c r="P168" s="82">
        <v>0</v>
      </c>
      <c r="Q168" s="83">
        <f t="shared" si="6"/>
        <v>3384</v>
      </c>
      <c r="S168" s="1">
        <f t="shared" si="7"/>
        <v>3384</v>
      </c>
      <c r="T168" s="1">
        <f t="shared" si="7"/>
        <v>0</v>
      </c>
      <c r="U168" s="1">
        <f t="shared" si="8"/>
        <v>3384</v>
      </c>
    </row>
    <row r="169" spans="1:21" x14ac:dyDescent="0.25">
      <c r="A169" s="24" t="s">
        <v>238</v>
      </c>
      <c r="B169" s="25" t="s">
        <v>39</v>
      </c>
      <c r="C169" s="81">
        <v>0</v>
      </c>
      <c r="D169" s="81">
        <v>0</v>
      </c>
      <c r="E169" s="77">
        <v>0</v>
      </c>
      <c r="F169" s="77">
        <v>0</v>
      </c>
      <c r="G169" s="77">
        <v>0</v>
      </c>
      <c r="H169" s="77">
        <v>0</v>
      </c>
      <c r="I169" s="77">
        <v>0</v>
      </c>
      <c r="J169" s="77">
        <v>0</v>
      </c>
      <c r="K169" s="77">
        <v>0</v>
      </c>
      <c r="L169" s="77">
        <v>0</v>
      </c>
      <c r="M169" s="77">
        <v>0</v>
      </c>
      <c r="N169" s="77">
        <v>0</v>
      </c>
      <c r="O169" s="77">
        <v>0</v>
      </c>
      <c r="P169" s="82">
        <v>0</v>
      </c>
      <c r="Q169" s="83">
        <f t="shared" si="6"/>
        <v>0</v>
      </c>
      <c r="S169" s="1">
        <f t="shared" si="7"/>
        <v>0</v>
      </c>
      <c r="T169" s="1">
        <f t="shared" si="7"/>
        <v>0</v>
      </c>
      <c r="U169" s="1">
        <f t="shared" si="8"/>
        <v>0</v>
      </c>
    </row>
    <row r="170" spans="1:21" x14ac:dyDescent="0.25">
      <c r="A170" s="24" t="s">
        <v>239</v>
      </c>
      <c r="B170" s="25" t="s">
        <v>1</v>
      </c>
      <c r="C170" s="81">
        <v>0</v>
      </c>
      <c r="D170" s="81">
        <v>0</v>
      </c>
      <c r="E170" s="77">
        <v>0</v>
      </c>
      <c r="F170" s="77">
        <v>0</v>
      </c>
      <c r="G170" s="77">
        <v>1688995</v>
      </c>
      <c r="H170" s="77">
        <v>630430</v>
      </c>
      <c r="I170" s="77">
        <v>0</v>
      </c>
      <c r="J170" s="77">
        <v>0</v>
      </c>
      <c r="K170" s="77">
        <v>0</v>
      </c>
      <c r="L170" s="77">
        <v>0</v>
      </c>
      <c r="M170" s="77">
        <v>248647</v>
      </c>
      <c r="N170" s="77">
        <v>0</v>
      </c>
      <c r="O170" s="77">
        <v>0</v>
      </c>
      <c r="P170" s="82">
        <v>0</v>
      </c>
      <c r="Q170" s="83">
        <f t="shared" si="6"/>
        <v>2568072</v>
      </c>
      <c r="S170" s="1">
        <f t="shared" si="7"/>
        <v>1937642</v>
      </c>
      <c r="T170" s="1">
        <f t="shared" si="7"/>
        <v>630430</v>
      </c>
      <c r="U170" s="1">
        <f t="shared" si="8"/>
        <v>2568072</v>
      </c>
    </row>
    <row r="171" spans="1:21" x14ac:dyDescent="0.25">
      <c r="A171" s="24" t="s">
        <v>240</v>
      </c>
      <c r="B171" s="25" t="s">
        <v>1</v>
      </c>
      <c r="C171" s="81">
        <v>373765</v>
      </c>
      <c r="D171" s="81">
        <v>10947</v>
      </c>
      <c r="E171" s="77">
        <v>1958372</v>
      </c>
      <c r="F171" s="77">
        <v>0</v>
      </c>
      <c r="G171" s="77">
        <v>757221</v>
      </c>
      <c r="H171" s="77">
        <v>178360</v>
      </c>
      <c r="I171" s="77">
        <v>0</v>
      </c>
      <c r="J171" s="77">
        <v>0</v>
      </c>
      <c r="K171" s="77">
        <v>0</v>
      </c>
      <c r="L171" s="77">
        <v>0</v>
      </c>
      <c r="M171" s="77">
        <v>344535</v>
      </c>
      <c r="N171" s="77">
        <v>0</v>
      </c>
      <c r="O171" s="77">
        <v>0</v>
      </c>
      <c r="P171" s="82">
        <v>0</v>
      </c>
      <c r="Q171" s="83">
        <f t="shared" si="6"/>
        <v>3623200</v>
      </c>
      <c r="S171" s="1">
        <f t="shared" si="7"/>
        <v>3433893</v>
      </c>
      <c r="T171" s="1">
        <f t="shared" si="7"/>
        <v>189307</v>
      </c>
      <c r="U171" s="1">
        <f t="shared" si="8"/>
        <v>3623200</v>
      </c>
    </row>
    <row r="172" spans="1:21" x14ac:dyDescent="0.25">
      <c r="A172" s="24" t="s">
        <v>241</v>
      </c>
      <c r="B172" s="25" t="s">
        <v>1</v>
      </c>
      <c r="C172" s="81">
        <v>133585</v>
      </c>
      <c r="D172" s="81">
        <v>38482</v>
      </c>
      <c r="E172" s="77">
        <v>0</v>
      </c>
      <c r="F172" s="77">
        <v>0</v>
      </c>
      <c r="G172" s="77">
        <v>27049</v>
      </c>
      <c r="H172" s="77">
        <v>4519</v>
      </c>
      <c r="I172" s="77">
        <v>0</v>
      </c>
      <c r="J172" s="77">
        <v>0</v>
      </c>
      <c r="K172" s="77">
        <v>0</v>
      </c>
      <c r="L172" s="77">
        <v>0</v>
      </c>
      <c r="M172" s="77">
        <v>0</v>
      </c>
      <c r="N172" s="77">
        <v>0</v>
      </c>
      <c r="O172" s="77">
        <v>0</v>
      </c>
      <c r="P172" s="82">
        <v>0</v>
      </c>
      <c r="Q172" s="83">
        <f t="shared" si="6"/>
        <v>203635</v>
      </c>
      <c r="S172" s="1">
        <f t="shared" si="7"/>
        <v>160634</v>
      </c>
      <c r="T172" s="1">
        <f t="shared" si="7"/>
        <v>43001</v>
      </c>
      <c r="U172" s="1">
        <f t="shared" si="8"/>
        <v>203635</v>
      </c>
    </row>
    <row r="173" spans="1:21" x14ac:dyDescent="0.25">
      <c r="A173" s="24" t="s">
        <v>242</v>
      </c>
      <c r="B173" s="25" t="s">
        <v>1</v>
      </c>
      <c r="C173" s="81">
        <v>0</v>
      </c>
      <c r="D173" s="81">
        <v>0</v>
      </c>
      <c r="E173" s="77">
        <v>0</v>
      </c>
      <c r="F173" s="77">
        <v>0</v>
      </c>
      <c r="G173" s="77">
        <v>0</v>
      </c>
      <c r="H173" s="77">
        <v>24629</v>
      </c>
      <c r="I173" s="77">
        <v>0</v>
      </c>
      <c r="J173" s="77">
        <v>0</v>
      </c>
      <c r="K173" s="77">
        <v>0</v>
      </c>
      <c r="L173" s="77">
        <v>0</v>
      </c>
      <c r="M173" s="77">
        <v>0</v>
      </c>
      <c r="N173" s="77">
        <v>11018</v>
      </c>
      <c r="O173" s="77">
        <v>0</v>
      </c>
      <c r="P173" s="82">
        <v>0</v>
      </c>
      <c r="Q173" s="83">
        <f t="shared" si="6"/>
        <v>35647</v>
      </c>
      <c r="S173" s="1">
        <f t="shared" si="7"/>
        <v>0</v>
      </c>
      <c r="T173" s="1">
        <f t="shared" si="7"/>
        <v>35647</v>
      </c>
      <c r="U173" s="1">
        <f t="shared" si="8"/>
        <v>35647</v>
      </c>
    </row>
    <row r="174" spans="1:21" x14ac:dyDescent="0.25">
      <c r="A174" s="24" t="s">
        <v>243</v>
      </c>
      <c r="B174" s="25" t="s">
        <v>1</v>
      </c>
      <c r="C174" s="81">
        <v>0</v>
      </c>
      <c r="D174" s="81">
        <v>0</v>
      </c>
      <c r="E174" s="77">
        <v>0</v>
      </c>
      <c r="F174" s="77">
        <v>0</v>
      </c>
      <c r="G174" s="77">
        <v>127319</v>
      </c>
      <c r="H174" s="77">
        <v>0</v>
      </c>
      <c r="I174" s="77">
        <v>0</v>
      </c>
      <c r="J174" s="77">
        <v>0</v>
      </c>
      <c r="K174" s="77">
        <v>0</v>
      </c>
      <c r="L174" s="77">
        <v>0</v>
      </c>
      <c r="M174" s="77">
        <v>14908</v>
      </c>
      <c r="N174" s="77">
        <v>0</v>
      </c>
      <c r="O174" s="77">
        <v>0</v>
      </c>
      <c r="P174" s="82">
        <v>0</v>
      </c>
      <c r="Q174" s="83">
        <f t="shared" si="6"/>
        <v>142227</v>
      </c>
      <c r="S174" s="1">
        <f t="shared" si="7"/>
        <v>142227</v>
      </c>
      <c r="T174" s="1">
        <f t="shared" si="7"/>
        <v>0</v>
      </c>
      <c r="U174" s="1">
        <f t="shared" si="8"/>
        <v>142227</v>
      </c>
    </row>
    <row r="175" spans="1:21" x14ac:dyDescent="0.25">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83">
        <f t="shared" si="6"/>
        <v>0</v>
      </c>
      <c r="S175" s="1">
        <f t="shared" si="7"/>
        <v>0</v>
      </c>
      <c r="T175" s="1">
        <f t="shared" si="7"/>
        <v>0</v>
      </c>
      <c r="U175" s="1">
        <f t="shared" si="8"/>
        <v>0</v>
      </c>
    </row>
    <row r="176" spans="1:21" x14ac:dyDescent="0.25">
      <c r="A176" s="24" t="s">
        <v>245</v>
      </c>
      <c r="B176" s="25" t="s">
        <v>41</v>
      </c>
      <c r="C176" s="81">
        <v>0</v>
      </c>
      <c r="D176" s="81">
        <v>0</v>
      </c>
      <c r="E176" s="77">
        <v>0</v>
      </c>
      <c r="F176" s="77">
        <v>0</v>
      </c>
      <c r="G176" s="77">
        <v>0</v>
      </c>
      <c r="H176" s="77">
        <v>0</v>
      </c>
      <c r="I176" s="77">
        <v>188</v>
      </c>
      <c r="J176" s="77">
        <v>0</v>
      </c>
      <c r="K176" s="77">
        <v>0</v>
      </c>
      <c r="L176" s="77">
        <v>0</v>
      </c>
      <c r="M176" s="77">
        <v>0</v>
      </c>
      <c r="N176" s="77">
        <v>0</v>
      </c>
      <c r="O176" s="77">
        <v>0</v>
      </c>
      <c r="P176" s="82">
        <v>0</v>
      </c>
      <c r="Q176" s="83">
        <f t="shared" si="6"/>
        <v>188</v>
      </c>
      <c r="S176" s="1">
        <f t="shared" si="7"/>
        <v>188</v>
      </c>
      <c r="T176" s="1">
        <f t="shared" si="7"/>
        <v>0</v>
      </c>
      <c r="U176" s="1">
        <f t="shared" si="8"/>
        <v>188</v>
      </c>
    </row>
    <row r="177" spans="1:21" x14ac:dyDescent="0.25">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5">
      <c r="A178" s="24" t="s">
        <v>247</v>
      </c>
      <c r="B178" s="25" t="s">
        <v>41</v>
      </c>
      <c r="C178" s="81">
        <v>0</v>
      </c>
      <c r="D178" s="81">
        <v>0</v>
      </c>
      <c r="E178" s="77">
        <v>0</v>
      </c>
      <c r="F178" s="77">
        <v>7980</v>
      </c>
      <c r="G178" s="77">
        <v>0</v>
      </c>
      <c r="H178" s="77">
        <v>0</v>
      </c>
      <c r="I178" s="77">
        <v>0</v>
      </c>
      <c r="J178" s="77">
        <v>0</v>
      </c>
      <c r="K178" s="77">
        <v>0</v>
      </c>
      <c r="L178" s="77">
        <v>0</v>
      </c>
      <c r="M178" s="77">
        <v>0</v>
      </c>
      <c r="N178" s="77">
        <v>0</v>
      </c>
      <c r="O178" s="77">
        <v>0</v>
      </c>
      <c r="P178" s="82">
        <v>0</v>
      </c>
      <c r="Q178" s="83">
        <f t="shared" si="6"/>
        <v>7980</v>
      </c>
      <c r="S178" s="1">
        <f t="shared" si="7"/>
        <v>0</v>
      </c>
      <c r="T178" s="1">
        <f t="shared" si="7"/>
        <v>7980</v>
      </c>
      <c r="U178" s="1">
        <f t="shared" si="8"/>
        <v>7980</v>
      </c>
    </row>
    <row r="179" spans="1:21" x14ac:dyDescent="0.25">
      <c r="A179" s="24" t="s">
        <v>248</v>
      </c>
      <c r="B179" s="25" t="s">
        <v>41</v>
      </c>
      <c r="C179" s="81">
        <v>0</v>
      </c>
      <c r="D179" s="81">
        <v>0</v>
      </c>
      <c r="E179" s="77">
        <v>0</v>
      </c>
      <c r="F179" s="77">
        <v>0</v>
      </c>
      <c r="G179" s="77">
        <v>0</v>
      </c>
      <c r="H179" s="77">
        <v>0</v>
      </c>
      <c r="I179" s="77">
        <v>0</v>
      </c>
      <c r="J179" s="77">
        <v>0</v>
      </c>
      <c r="K179" s="77">
        <v>0</v>
      </c>
      <c r="L179" s="77">
        <v>0</v>
      </c>
      <c r="M179" s="77">
        <v>0</v>
      </c>
      <c r="N179" s="77">
        <v>0</v>
      </c>
      <c r="O179" s="77">
        <v>0</v>
      </c>
      <c r="P179" s="82">
        <v>0</v>
      </c>
      <c r="Q179" s="83">
        <f t="shared" si="6"/>
        <v>0</v>
      </c>
      <c r="S179" s="1">
        <f t="shared" si="7"/>
        <v>0</v>
      </c>
      <c r="T179" s="1">
        <f t="shared" si="7"/>
        <v>0</v>
      </c>
      <c r="U179" s="1">
        <f t="shared" si="8"/>
        <v>0</v>
      </c>
    </row>
    <row r="180" spans="1:21" x14ac:dyDescent="0.25">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5">
      <c r="A181" s="24" t="s">
        <v>250</v>
      </c>
      <c r="B181" s="25" t="s">
        <v>41</v>
      </c>
      <c r="C181" s="81">
        <v>0</v>
      </c>
      <c r="D181" s="81">
        <v>0</v>
      </c>
      <c r="E181" s="77">
        <v>0</v>
      </c>
      <c r="F181" s="77">
        <v>9486</v>
      </c>
      <c r="G181" s="77">
        <v>0</v>
      </c>
      <c r="H181" s="77">
        <v>0</v>
      </c>
      <c r="I181" s="77">
        <v>0</v>
      </c>
      <c r="J181" s="77">
        <v>0</v>
      </c>
      <c r="K181" s="77">
        <v>0</v>
      </c>
      <c r="L181" s="77">
        <v>0</v>
      </c>
      <c r="M181" s="77">
        <v>0</v>
      </c>
      <c r="N181" s="77">
        <v>0</v>
      </c>
      <c r="O181" s="77">
        <v>0</v>
      </c>
      <c r="P181" s="82">
        <v>0</v>
      </c>
      <c r="Q181" s="83">
        <f t="shared" si="6"/>
        <v>9486</v>
      </c>
      <c r="S181" s="1">
        <f t="shared" si="7"/>
        <v>0</v>
      </c>
      <c r="T181" s="1">
        <f t="shared" si="7"/>
        <v>9486</v>
      </c>
      <c r="U181" s="1">
        <f t="shared" si="8"/>
        <v>9486</v>
      </c>
    </row>
    <row r="182" spans="1:21" x14ac:dyDescent="0.25">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5">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5">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5">
      <c r="A185" s="24" t="s">
        <v>1</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83">
        <f t="shared" si="6"/>
        <v>0</v>
      </c>
      <c r="S185" s="1">
        <f t="shared" si="7"/>
        <v>0</v>
      </c>
      <c r="T185" s="1">
        <f t="shared" si="7"/>
        <v>0</v>
      </c>
      <c r="U185" s="1">
        <f t="shared" si="8"/>
        <v>0</v>
      </c>
    </row>
    <row r="186" spans="1:21" x14ac:dyDescent="0.25">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5">
      <c r="A187" s="24" t="s">
        <v>254</v>
      </c>
      <c r="B187" s="25" t="s">
        <v>43</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6"/>
        <v>0</v>
      </c>
      <c r="S187" s="1">
        <f t="shared" si="7"/>
        <v>0</v>
      </c>
      <c r="T187" s="1">
        <f t="shared" si="7"/>
        <v>0</v>
      </c>
      <c r="U187" s="1">
        <f t="shared" si="8"/>
        <v>0</v>
      </c>
    </row>
    <row r="188" spans="1:21" x14ac:dyDescent="0.25">
      <c r="A188" s="24" t="s">
        <v>255</v>
      </c>
      <c r="B188" s="25" t="s">
        <v>43</v>
      </c>
      <c r="C188" s="81">
        <v>0</v>
      </c>
      <c r="D188" s="81">
        <v>0</v>
      </c>
      <c r="E188" s="77">
        <v>442041</v>
      </c>
      <c r="F188" s="77">
        <v>87660</v>
      </c>
      <c r="G188" s="77">
        <v>0</v>
      </c>
      <c r="H188" s="77">
        <v>0</v>
      </c>
      <c r="I188" s="77">
        <v>0</v>
      </c>
      <c r="J188" s="77">
        <v>0</v>
      </c>
      <c r="K188" s="77">
        <v>0</v>
      </c>
      <c r="L188" s="77">
        <v>0</v>
      </c>
      <c r="M188" s="77">
        <v>0</v>
      </c>
      <c r="N188" s="77">
        <v>0</v>
      </c>
      <c r="O188" s="77">
        <v>0</v>
      </c>
      <c r="P188" s="82">
        <v>0</v>
      </c>
      <c r="Q188" s="83">
        <f t="shared" si="6"/>
        <v>529701</v>
      </c>
      <c r="S188" s="1">
        <f t="shared" si="7"/>
        <v>442041</v>
      </c>
      <c r="T188" s="1">
        <f t="shared" si="7"/>
        <v>87660</v>
      </c>
      <c r="U188" s="1">
        <f t="shared" si="8"/>
        <v>529701</v>
      </c>
    </row>
    <row r="189" spans="1:21" x14ac:dyDescent="0.25">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83">
        <f t="shared" si="6"/>
        <v>0</v>
      </c>
      <c r="S189" s="1">
        <f t="shared" si="7"/>
        <v>0</v>
      </c>
      <c r="T189" s="1">
        <f t="shared" si="7"/>
        <v>0</v>
      </c>
      <c r="U189" s="1">
        <f t="shared" si="8"/>
        <v>0</v>
      </c>
    </row>
    <row r="190" spans="1:21" x14ac:dyDescent="0.25">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5">
      <c r="A191" s="24" t="s">
        <v>258</v>
      </c>
      <c r="B191" s="25" t="s">
        <v>43</v>
      </c>
      <c r="C191" s="81">
        <v>833</v>
      </c>
      <c r="D191" s="81">
        <v>781</v>
      </c>
      <c r="E191" s="77">
        <v>14287</v>
      </c>
      <c r="F191" s="77">
        <v>9498</v>
      </c>
      <c r="G191" s="77">
        <v>2423</v>
      </c>
      <c r="H191" s="77">
        <v>2856</v>
      </c>
      <c r="I191" s="77">
        <v>0</v>
      </c>
      <c r="J191" s="77">
        <v>0</v>
      </c>
      <c r="K191" s="77">
        <v>0</v>
      </c>
      <c r="L191" s="77">
        <v>0</v>
      </c>
      <c r="M191" s="77">
        <v>3891</v>
      </c>
      <c r="N191" s="77">
        <v>0</v>
      </c>
      <c r="O191" s="77">
        <v>943</v>
      </c>
      <c r="P191" s="82">
        <v>884</v>
      </c>
      <c r="Q191" s="83">
        <f t="shared" si="6"/>
        <v>36396</v>
      </c>
      <c r="S191" s="1">
        <f t="shared" si="7"/>
        <v>22377</v>
      </c>
      <c r="T191" s="1">
        <f t="shared" si="7"/>
        <v>14019</v>
      </c>
      <c r="U191" s="1">
        <f t="shared" si="8"/>
        <v>36396</v>
      </c>
    </row>
    <row r="192" spans="1:21" x14ac:dyDescent="0.25">
      <c r="A192" s="24" t="s">
        <v>259</v>
      </c>
      <c r="B192" s="25" t="s">
        <v>260</v>
      </c>
      <c r="C192" s="81">
        <v>0</v>
      </c>
      <c r="D192" s="81">
        <v>0</v>
      </c>
      <c r="E192" s="77">
        <v>0</v>
      </c>
      <c r="F192" s="77">
        <v>0</v>
      </c>
      <c r="G192" s="77">
        <v>0</v>
      </c>
      <c r="H192" s="77">
        <v>0</v>
      </c>
      <c r="I192" s="77">
        <v>0</v>
      </c>
      <c r="J192" s="77">
        <v>0</v>
      </c>
      <c r="K192" s="77">
        <v>0</v>
      </c>
      <c r="L192" s="77">
        <v>0</v>
      </c>
      <c r="M192" s="77">
        <v>0</v>
      </c>
      <c r="N192" s="77">
        <v>0</v>
      </c>
      <c r="O192" s="77">
        <v>0</v>
      </c>
      <c r="P192" s="82">
        <v>0</v>
      </c>
      <c r="Q192" s="83">
        <f t="shared" si="6"/>
        <v>0</v>
      </c>
      <c r="S192" s="1">
        <f t="shared" si="7"/>
        <v>0</v>
      </c>
      <c r="T192" s="1">
        <f t="shared" si="7"/>
        <v>0</v>
      </c>
      <c r="U192" s="1">
        <f t="shared" si="8"/>
        <v>0</v>
      </c>
    </row>
    <row r="193" spans="1:21" x14ac:dyDescent="0.25">
      <c r="A193" s="24" t="s">
        <v>261</v>
      </c>
      <c r="B193" s="25" t="s">
        <v>44</v>
      </c>
      <c r="C193" s="81">
        <v>0</v>
      </c>
      <c r="D193" s="81">
        <v>0</v>
      </c>
      <c r="E193" s="77">
        <v>24395</v>
      </c>
      <c r="F193" s="77">
        <v>18339</v>
      </c>
      <c r="G193" s="77">
        <v>0</v>
      </c>
      <c r="H193" s="77">
        <v>0</v>
      </c>
      <c r="I193" s="77">
        <v>0</v>
      </c>
      <c r="J193" s="77">
        <v>0</v>
      </c>
      <c r="K193" s="77">
        <v>0</v>
      </c>
      <c r="L193" s="77">
        <v>0</v>
      </c>
      <c r="M193" s="77">
        <v>7010</v>
      </c>
      <c r="N193" s="77">
        <v>0</v>
      </c>
      <c r="O193" s="77">
        <v>0</v>
      </c>
      <c r="P193" s="82">
        <v>0</v>
      </c>
      <c r="Q193" s="83">
        <f t="shared" si="6"/>
        <v>49744</v>
      </c>
      <c r="S193" s="1">
        <f t="shared" si="7"/>
        <v>31405</v>
      </c>
      <c r="T193" s="1">
        <f t="shared" si="7"/>
        <v>18339</v>
      </c>
      <c r="U193" s="1">
        <f t="shared" si="8"/>
        <v>49744</v>
      </c>
    </row>
    <row r="194" spans="1:21" x14ac:dyDescent="0.25">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83">
        <f t="shared" si="6"/>
        <v>0</v>
      </c>
      <c r="S194" s="1">
        <f t="shared" si="7"/>
        <v>0</v>
      </c>
      <c r="T194" s="1">
        <f t="shared" si="7"/>
        <v>0</v>
      </c>
      <c r="U194" s="1">
        <f t="shared" si="8"/>
        <v>0</v>
      </c>
    </row>
    <row r="195" spans="1:21" x14ac:dyDescent="0.25">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5">
      <c r="A196" s="24" t="s">
        <v>264</v>
      </c>
      <c r="B196" s="25" t="s">
        <v>44</v>
      </c>
      <c r="C196" s="81">
        <v>0</v>
      </c>
      <c r="D196" s="81">
        <v>47593</v>
      </c>
      <c r="E196" s="77">
        <v>378364</v>
      </c>
      <c r="F196" s="77">
        <v>0</v>
      </c>
      <c r="G196" s="77">
        <v>0</v>
      </c>
      <c r="H196" s="77">
        <v>0</v>
      </c>
      <c r="I196" s="77">
        <v>0</v>
      </c>
      <c r="J196" s="77">
        <v>0</v>
      </c>
      <c r="K196" s="77">
        <v>0</v>
      </c>
      <c r="L196" s="77">
        <v>0</v>
      </c>
      <c r="M196" s="77">
        <v>0</v>
      </c>
      <c r="N196" s="77">
        <v>0</v>
      </c>
      <c r="O196" s="77">
        <v>0</v>
      </c>
      <c r="P196" s="82">
        <v>0</v>
      </c>
      <c r="Q196" s="83">
        <f t="shared" si="6"/>
        <v>425957</v>
      </c>
      <c r="S196" s="1">
        <f t="shared" si="7"/>
        <v>378364</v>
      </c>
      <c r="T196" s="1">
        <f t="shared" si="7"/>
        <v>47593</v>
      </c>
      <c r="U196" s="1">
        <f t="shared" si="8"/>
        <v>425957</v>
      </c>
    </row>
    <row r="197" spans="1:21" x14ac:dyDescent="0.25">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83">
        <f t="shared" ref="Q197:Q260" si="9">SUM(C197:P197)</f>
        <v>0</v>
      </c>
      <c r="S197" s="1">
        <f t="shared" si="7"/>
        <v>0</v>
      </c>
      <c r="T197" s="1">
        <f t="shared" si="7"/>
        <v>0</v>
      </c>
      <c r="U197" s="1">
        <f t="shared" si="8"/>
        <v>0</v>
      </c>
    </row>
    <row r="198" spans="1:21" x14ac:dyDescent="0.25">
      <c r="A198" s="24" t="s">
        <v>266</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5">
      <c r="A199" s="60" t="s">
        <v>536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5">
      <c r="A200" s="24" t="s">
        <v>267</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5">
      <c r="A201" s="24" t="s">
        <v>268</v>
      </c>
      <c r="B201" s="25" t="s">
        <v>45</v>
      </c>
      <c r="C201" s="81">
        <v>94563</v>
      </c>
      <c r="D201" s="81">
        <v>0</v>
      </c>
      <c r="E201" s="77">
        <v>75664</v>
      </c>
      <c r="F201" s="77">
        <v>0</v>
      </c>
      <c r="G201" s="77">
        <v>215232</v>
      </c>
      <c r="H201" s="77">
        <v>0</v>
      </c>
      <c r="I201" s="77">
        <v>0</v>
      </c>
      <c r="J201" s="77">
        <v>0</v>
      </c>
      <c r="K201" s="77">
        <v>0</v>
      </c>
      <c r="L201" s="77">
        <v>0</v>
      </c>
      <c r="M201" s="77">
        <v>16075</v>
      </c>
      <c r="N201" s="77">
        <v>0</v>
      </c>
      <c r="O201" s="77">
        <v>18281</v>
      </c>
      <c r="P201" s="82">
        <v>0</v>
      </c>
      <c r="Q201" s="83">
        <f t="shared" si="9"/>
        <v>419815</v>
      </c>
      <c r="S201" s="1">
        <f t="shared" si="10"/>
        <v>419815</v>
      </c>
      <c r="T201" s="1">
        <f t="shared" si="10"/>
        <v>0</v>
      </c>
      <c r="U201" s="1">
        <f t="shared" si="11"/>
        <v>419815</v>
      </c>
    </row>
    <row r="202" spans="1:21" x14ac:dyDescent="0.25">
      <c r="A202" s="24" t="s">
        <v>269</v>
      </c>
      <c r="B202" s="25" t="s">
        <v>46</v>
      </c>
      <c r="C202" s="81">
        <v>0</v>
      </c>
      <c r="D202" s="81">
        <v>1596</v>
      </c>
      <c r="E202" s="77">
        <v>0</v>
      </c>
      <c r="F202" s="77">
        <v>0</v>
      </c>
      <c r="G202" s="77">
        <v>0</v>
      </c>
      <c r="H202" s="77">
        <v>0</v>
      </c>
      <c r="I202" s="77">
        <v>0</v>
      </c>
      <c r="J202" s="77">
        <v>0</v>
      </c>
      <c r="K202" s="77">
        <v>0</v>
      </c>
      <c r="L202" s="77">
        <v>0</v>
      </c>
      <c r="M202" s="77">
        <v>0</v>
      </c>
      <c r="N202" s="77">
        <v>20830</v>
      </c>
      <c r="O202" s="77">
        <v>0</v>
      </c>
      <c r="P202" s="82">
        <v>0</v>
      </c>
      <c r="Q202" s="83">
        <f t="shared" si="9"/>
        <v>22426</v>
      </c>
      <c r="S202" s="1">
        <f t="shared" si="10"/>
        <v>0</v>
      </c>
      <c r="T202" s="1">
        <f t="shared" si="10"/>
        <v>22426</v>
      </c>
      <c r="U202" s="1">
        <f t="shared" si="11"/>
        <v>22426</v>
      </c>
    </row>
    <row r="203" spans="1:21" x14ac:dyDescent="0.25">
      <c r="A203" s="24" t="s">
        <v>470</v>
      </c>
      <c r="B203" s="25" t="s">
        <v>46</v>
      </c>
      <c r="C203" s="81">
        <v>0</v>
      </c>
      <c r="D203" s="81">
        <v>0</v>
      </c>
      <c r="E203" s="77">
        <v>0</v>
      </c>
      <c r="F203" s="77">
        <v>0</v>
      </c>
      <c r="G203" s="77">
        <v>0</v>
      </c>
      <c r="H203" s="77">
        <v>0</v>
      </c>
      <c r="I203" s="77">
        <v>0</v>
      </c>
      <c r="J203" s="77">
        <v>0</v>
      </c>
      <c r="K203" s="77">
        <v>0</v>
      </c>
      <c r="L203" s="77">
        <v>0</v>
      </c>
      <c r="M203" s="77">
        <v>0</v>
      </c>
      <c r="N203" s="77">
        <v>0</v>
      </c>
      <c r="O203" s="77">
        <v>0</v>
      </c>
      <c r="P203" s="82">
        <v>0</v>
      </c>
      <c r="Q203" s="83">
        <f t="shared" si="9"/>
        <v>0</v>
      </c>
      <c r="S203" s="1">
        <f t="shared" si="10"/>
        <v>0</v>
      </c>
      <c r="T203" s="1">
        <f t="shared" si="10"/>
        <v>0</v>
      </c>
      <c r="U203" s="1">
        <f t="shared" si="11"/>
        <v>0</v>
      </c>
    </row>
    <row r="204" spans="1:21" x14ac:dyDescent="0.25">
      <c r="A204" s="24" t="s">
        <v>270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83">
        <f t="shared" si="9"/>
        <v>0</v>
      </c>
      <c r="S204" s="1">
        <f t="shared" si="10"/>
        <v>0</v>
      </c>
      <c r="T204" s="1">
        <f t="shared" si="10"/>
        <v>0</v>
      </c>
      <c r="U204" s="1">
        <f t="shared" si="11"/>
        <v>0</v>
      </c>
    </row>
    <row r="205" spans="1:21" x14ac:dyDescent="0.25">
      <c r="A205" s="24" t="s">
        <v>271</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83">
        <f t="shared" si="9"/>
        <v>0</v>
      </c>
      <c r="S205" s="1">
        <f t="shared" si="10"/>
        <v>0</v>
      </c>
      <c r="T205" s="1">
        <f t="shared" si="10"/>
        <v>0</v>
      </c>
      <c r="U205" s="1">
        <f t="shared" si="11"/>
        <v>0</v>
      </c>
    </row>
    <row r="206" spans="1:21" x14ac:dyDescent="0.25">
      <c r="A206" s="24" t="s">
        <v>272</v>
      </c>
      <c r="B206" s="25" t="s">
        <v>46</v>
      </c>
      <c r="C206" s="81">
        <v>0</v>
      </c>
      <c r="D206" s="81">
        <v>0</v>
      </c>
      <c r="E206" s="77">
        <v>0</v>
      </c>
      <c r="F206" s="77">
        <v>0</v>
      </c>
      <c r="G206" s="77">
        <v>0</v>
      </c>
      <c r="H206" s="77">
        <v>0</v>
      </c>
      <c r="I206" s="77">
        <v>0</v>
      </c>
      <c r="J206" s="77">
        <v>0</v>
      </c>
      <c r="K206" s="77">
        <v>0</v>
      </c>
      <c r="L206" s="77">
        <v>0</v>
      </c>
      <c r="M206" s="77">
        <v>0</v>
      </c>
      <c r="N206" s="77">
        <v>0</v>
      </c>
      <c r="O206" s="77">
        <v>439539</v>
      </c>
      <c r="P206" s="82">
        <v>0</v>
      </c>
      <c r="Q206" s="83">
        <f t="shared" si="9"/>
        <v>439539</v>
      </c>
      <c r="S206" s="1">
        <f t="shared" si="10"/>
        <v>439539</v>
      </c>
      <c r="T206" s="1">
        <f t="shared" si="10"/>
        <v>0</v>
      </c>
      <c r="U206" s="1">
        <f t="shared" si="11"/>
        <v>439539</v>
      </c>
    </row>
    <row r="207" spans="1:21" x14ac:dyDescent="0.25">
      <c r="A207" s="24" t="s">
        <v>505</v>
      </c>
      <c r="B207" s="25" t="s">
        <v>46</v>
      </c>
      <c r="C207" s="81">
        <v>14167</v>
      </c>
      <c r="D207" s="81">
        <v>0</v>
      </c>
      <c r="E207" s="77">
        <v>0</v>
      </c>
      <c r="F207" s="77">
        <v>0</v>
      </c>
      <c r="G207" s="77">
        <v>40362</v>
      </c>
      <c r="H207" s="77">
        <v>0</v>
      </c>
      <c r="I207" s="77">
        <v>0</v>
      </c>
      <c r="J207" s="77">
        <v>0</v>
      </c>
      <c r="K207" s="77">
        <v>0</v>
      </c>
      <c r="L207" s="77">
        <v>0</v>
      </c>
      <c r="M207" s="77">
        <v>233209</v>
      </c>
      <c r="N207" s="77">
        <v>0</v>
      </c>
      <c r="O207" s="77">
        <v>28334</v>
      </c>
      <c r="P207" s="82">
        <v>0</v>
      </c>
      <c r="Q207" s="83">
        <f t="shared" si="9"/>
        <v>316072</v>
      </c>
      <c r="S207" s="1">
        <f t="shared" si="10"/>
        <v>316072</v>
      </c>
      <c r="T207" s="1">
        <f t="shared" si="10"/>
        <v>0</v>
      </c>
      <c r="U207" s="1">
        <f t="shared" si="11"/>
        <v>316072</v>
      </c>
    </row>
    <row r="208" spans="1:21" x14ac:dyDescent="0.25">
      <c r="A208" s="24" t="s">
        <v>503</v>
      </c>
      <c r="B208" s="25" t="s">
        <v>46</v>
      </c>
      <c r="C208" s="81">
        <v>173670</v>
      </c>
      <c r="D208" s="81">
        <v>0</v>
      </c>
      <c r="E208" s="77">
        <v>0</v>
      </c>
      <c r="F208" s="77">
        <v>0</v>
      </c>
      <c r="G208" s="77">
        <v>0</v>
      </c>
      <c r="H208" s="77">
        <v>1760553</v>
      </c>
      <c r="I208" s="77">
        <v>0</v>
      </c>
      <c r="J208" s="77">
        <v>0</v>
      </c>
      <c r="K208" s="77">
        <v>0</v>
      </c>
      <c r="L208" s="77">
        <v>0</v>
      </c>
      <c r="M208" s="77">
        <v>1426231</v>
      </c>
      <c r="N208" s="77">
        <v>0</v>
      </c>
      <c r="O208" s="77">
        <v>0</v>
      </c>
      <c r="P208" s="82">
        <v>0</v>
      </c>
      <c r="Q208" s="83">
        <f t="shared" si="9"/>
        <v>3360454</v>
      </c>
      <c r="S208" s="1">
        <f t="shared" si="10"/>
        <v>1599901</v>
      </c>
      <c r="T208" s="1">
        <f t="shared" si="10"/>
        <v>1760553</v>
      </c>
      <c r="U208" s="1">
        <f t="shared" si="11"/>
        <v>3360454</v>
      </c>
    </row>
    <row r="209" spans="1:21" x14ac:dyDescent="0.25">
      <c r="A209" s="24" t="s">
        <v>273</v>
      </c>
      <c r="B209" s="25" t="s">
        <v>46</v>
      </c>
      <c r="C209" s="81">
        <v>0</v>
      </c>
      <c r="D209" s="81">
        <v>0</v>
      </c>
      <c r="E209" s="77">
        <v>0</v>
      </c>
      <c r="F209" s="77">
        <v>0</v>
      </c>
      <c r="G209" s="77">
        <v>0</v>
      </c>
      <c r="H209" s="77">
        <v>0</v>
      </c>
      <c r="I209" s="77">
        <v>0</v>
      </c>
      <c r="J209" s="77">
        <v>0</v>
      </c>
      <c r="K209" s="77">
        <v>0</v>
      </c>
      <c r="L209" s="77">
        <v>0</v>
      </c>
      <c r="M209" s="77">
        <v>0</v>
      </c>
      <c r="N209" s="77">
        <v>0</v>
      </c>
      <c r="O209" s="77">
        <v>0</v>
      </c>
      <c r="P209" s="82">
        <v>0</v>
      </c>
      <c r="Q209" s="83">
        <f t="shared" si="9"/>
        <v>0</v>
      </c>
      <c r="S209" s="1">
        <f t="shared" si="10"/>
        <v>0</v>
      </c>
      <c r="T209" s="1">
        <f t="shared" si="10"/>
        <v>0</v>
      </c>
      <c r="U209" s="1">
        <f t="shared" si="11"/>
        <v>0</v>
      </c>
    </row>
    <row r="210" spans="1:21" x14ac:dyDescent="0.25">
      <c r="A210" s="24" t="s">
        <v>274</v>
      </c>
      <c r="B210" s="25" t="s">
        <v>46</v>
      </c>
      <c r="C210" s="81">
        <v>0</v>
      </c>
      <c r="D210" s="81">
        <v>832</v>
      </c>
      <c r="E210" s="77">
        <v>0</v>
      </c>
      <c r="F210" s="77">
        <v>68308</v>
      </c>
      <c r="G210" s="77">
        <v>0</v>
      </c>
      <c r="H210" s="77">
        <v>0</v>
      </c>
      <c r="I210" s="77">
        <v>0</v>
      </c>
      <c r="J210" s="77">
        <v>0</v>
      </c>
      <c r="K210" s="77">
        <v>0</v>
      </c>
      <c r="L210" s="77">
        <v>0</v>
      </c>
      <c r="M210" s="77">
        <v>0</v>
      </c>
      <c r="N210" s="77">
        <v>2832</v>
      </c>
      <c r="O210" s="77">
        <v>0</v>
      </c>
      <c r="P210" s="82">
        <v>0</v>
      </c>
      <c r="Q210" s="83">
        <f t="shared" si="9"/>
        <v>71972</v>
      </c>
      <c r="S210" s="1">
        <f t="shared" si="10"/>
        <v>0</v>
      </c>
      <c r="T210" s="1">
        <f t="shared" si="10"/>
        <v>71972</v>
      </c>
      <c r="U210" s="1">
        <f t="shared" si="11"/>
        <v>71972</v>
      </c>
    </row>
    <row r="211" spans="1:21" x14ac:dyDescent="0.25">
      <c r="A211" s="24" t="s">
        <v>275</v>
      </c>
      <c r="B211" s="25" t="s">
        <v>46</v>
      </c>
      <c r="C211" s="81">
        <v>0</v>
      </c>
      <c r="D211" s="81">
        <v>0</v>
      </c>
      <c r="E211" s="77">
        <v>0</v>
      </c>
      <c r="F211" s="77">
        <v>0</v>
      </c>
      <c r="G211" s="77">
        <v>0</v>
      </c>
      <c r="H211" s="77">
        <v>0</v>
      </c>
      <c r="I211" s="77">
        <v>0</v>
      </c>
      <c r="J211" s="77">
        <v>0</v>
      </c>
      <c r="K211" s="77">
        <v>0</v>
      </c>
      <c r="L211" s="77">
        <v>0</v>
      </c>
      <c r="M211" s="77">
        <v>0</v>
      </c>
      <c r="N211" s="77">
        <v>0</v>
      </c>
      <c r="O211" s="77">
        <v>0</v>
      </c>
      <c r="P211" s="82">
        <v>0</v>
      </c>
      <c r="Q211" s="83">
        <f t="shared" si="9"/>
        <v>0</v>
      </c>
      <c r="S211" s="1">
        <f t="shared" si="10"/>
        <v>0</v>
      </c>
      <c r="T211" s="1">
        <f t="shared" si="10"/>
        <v>0</v>
      </c>
      <c r="U211" s="1">
        <f t="shared" si="11"/>
        <v>0</v>
      </c>
    </row>
    <row r="212" spans="1:21" x14ac:dyDescent="0.25">
      <c r="A212" s="24" t="s">
        <v>276</v>
      </c>
      <c r="B212" s="25" t="s">
        <v>46</v>
      </c>
      <c r="C212" s="81">
        <v>0</v>
      </c>
      <c r="D212" s="81">
        <v>0</v>
      </c>
      <c r="E212" s="77">
        <v>0</v>
      </c>
      <c r="F212" s="77">
        <v>0</v>
      </c>
      <c r="G212" s="77">
        <v>784667</v>
      </c>
      <c r="H212" s="77">
        <v>11744</v>
      </c>
      <c r="I212" s="77">
        <v>0</v>
      </c>
      <c r="J212" s="77">
        <v>0</v>
      </c>
      <c r="K212" s="77">
        <v>0</v>
      </c>
      <c r="L212" s="77">
        <v>0</v>
      </c>
      <c r="M212" s="77">
        <v>0</v>
      </c>
      <c r="N212" s="77">
        <v>30000</v>
      </c>
      <c r="O212" s="77">
        <v>0</v>
      </c>
      <c r="P212" s="82">
        <v>0</v>
      </c>
      <c r="Q212" s="83">
        <f t="shared" si="9"/>
        <v>826411</v>
      </c>
      <c r="S212" s="1">
        <f t="shared" si="10"/>
        <v>784667</v>
      </c>
      <c r="T212" s="1">
        <f t="shared" si="10"/>
        <v>41744</v>
      </c>
      <c r="U212" s="1">
        <f t="shared" si="11"/>
        <v>826411</v>
      </c>
    </row>
    <row r="213" spans="1:21" x14ac:dyDescent="0.25">
      <c r="A213" s="24" t="s">
        <v>277</v>
      </c>
      <c r="B213" s="25" t="s">
        <v>46</v>
      </c>
      <c r="C213" s="81">
        <v>0</v>
      </c>
      <c r="D213" s="81">
        <v>0</v>
      </c>
      <c r="E213" s="77">
        <v>0</v>
      </c>
      <c r="F213" s="77">
        <v>0</v>
      </c>
      <c r="G213" s="77">
        <v>0</v>
      </c>
      <c r="H213" s="77">
        <v>0</v>
      </c>
      <c r="I213" s="77">
        <v>0</v>
      </c>
      <c r="J213" s="77">
        <v>0</v>
      </c>
      <c r="K213" s="77">
        <v>0</v>
      </c>
      <c r="L213" s="77">
        <v>0</v>
      </c>
      <c r="M213" s="77">
        <v>176649</v>
      </c>
      <c r="N213" s="77">
        <v>0</v>
      </c>
      <c r="O213" s="77">
        <v>0</v>
      </c>
      <c r="P213" s="82">
        <v>0</v>
      </c>
      <c r="Q213" s="83">
        <f t="shared" si="9"/>
        <v>176649</v>
      </c>
      <c r="S213" s="1">
        <f t="shared" si="10"/>
        <v>176649</v>
      </c>
      <c r="T213" s="1">
        <f t="shared" si="10"/>
        <v>0</v>
      </c>
      <c r="U213" s="1">
        <f t="shared" si="11"/>
        <v>176649</v>
      </c>
    </row>
    <row r="214" spans="1:21" x14ac:dyDescent="0.25">
      <c r="A214" s="24" t="s">
        <v>278</v>
      </c>
      <c r="B214" s="25" t="s">
        <v>46</v>
      </c>
      <c r="C214" s="81">
        <v>167746</v>
      </c>
      <c r="D214" s="81">
        <v>5869</v>
      </c>
      <c r="E214" s="77">
        <v>0</v>
      </c>
      <c r="F214" s="77">
        <v>0</v>
      </c>
      <c r="G214" s="77">
        <v>35845</v>
      </c>
      <c r="H214" s="77">
        <v>1544</v>
      </c>
      <c r="I214" s="77">
        <v>0</v>
      </c>
      <c r="J214" s="77">
        <v>0</v>
      </c>
      <c r="K214" s="77">
        <v>0</v>
      </c>
      <c r="L214" s="77">
        <v>0</v>
      </c>
      <c r="M214" s="77">
        <v>761839</v>
      </c>
      <c r="N214" s="77">
        <v>0</v>
      </c>
      <c r="O214" s="77">
        <v>0</v>
      </c>
      <c r="P214" s="82">
        <v>0</v>
      </c>
      <c r="Q214" s="83">
        <f t="shared" si="9"/>
        <v>972843</v>
      </c>
      <c r="S214" s="1">
        <f t="shared" si="10"/>
        <v>965430</v>
      </c>
      <c r="T214" s="1">
        <f t="shared" si="10"/>
        <v>7413</v>
      </c>
      <c r="U214" s="1">
        <f t="shared" si="11"/>
        <v>972843</v>
      </c>
    </row>
    <row r="215" spans="1:21" x14ac:dyDescent="0.25">
      <c r="A215" s="24" t="s">
        <v>279</v>
      </c>
      <c r="B215" s="25" t="s">
        <v>46</v>
      </c>
      <c r="C215" s="81">
        <v>0</v>
      </c>
      <c r="D215" s="81">
        <v>0</v>
      </c>
      <c r="E215" s="77">
        <v>0</v>
      </c>
      <c r="F215" s="77">
        <v>0</v>
      </c>
      <c r="G215" s="77">
        <v>0</v>
      </c>
      <c r="H215" s="77">
        <v>0</v>
      </c>
      <c r="I215" s="77">
        <v>0</v>
      </c>
      <c r="J215" s="77">
        <v>0</v>
      </c>
      <c r="K215" s="77">
        <v>0</v>
      </c>
      <c r="L215" s="77">
        <v>0</v>
      </c>
      <c r="M215" s="77">
        <v>0</v>
      </c>
      <c r="N215" s="77">
        <v>0</v>
      </c>
      <c r="O215" s="77">
        <v>0</v>
      </c>
      <c r="P215" s="82">
        <v>0</v>
      </c>
      <c r="Q215" s="83">
        <f t="shared" si="9"/>
        <v>0</v>
      </c>
      <c r="S215" s="1">
        <f t="shared" si="10"/>
        <v>0</v>
      </c>
      <c r="T215" s="1">
        <f t="shared" si="10"/>
        <v>0</v>
      </c>
      <c r="U215" s="1">
        <f t="shared" si="11"/>
        <v>0</v>
      </c>
    </row>
    <row r="216" spans="1:21" x14ac:dyDescent="0.25">
      <c r="A216" s="24" t="s">
        <v>280</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5">
      <c r="A217" s="24" t="s">
        <v>281</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5">
      <c r="A218" s="24" t="s">
        <v>471</v>
      </c>
      <c r="B218" s="25" t="s">
        <v>46</v>
      </c>
      <c r="C218" s="81">
        <v>374865</v>
      </c>
      <c r="D218" s="81">
        <v>419517</v>
      </c>
      <c r="E218" s="77">
        <v>0</v>
      </c>
      <c r="F218" s="77">
        <v>0</v>
      </c>
      <c r="G218" s="77">
        <v>0</v>
      </c>
      <c r="H218" s="77">
        <v>0</v>
      </c>
      <c r="I218" s="77">
        <v>0</v>
      </c>
      <c r="J218" s="77">
        <v>0</v>
      </c>
      <c r="K218" s="77">
        <v>0</v>
      </c>
      <c r="L218" s="77">
        <v>0</v>
      </c>
      <c r="M218" s="77">
        <v>3292678</v>
      </c>
      <c r="N218" s="77">
        <v>0</v>
      </c>
      <c r="O218" s="77">
        <v>198801</v>
      </c>
      <c r="P218" s="82">
        <v>52137</v>
      </c>
      <c r="Q218" s="83">
        <f t="shared" si="9"/>
        <v>4337998</v>
      </c>
      <c r="S218" s="1">
        <f t="shared" si="10"/>
        <v>3866344</v>
      </c>
      <c r="T218" s="1">
        <f t="shared" si="10"/>
        <v>471654</v>
      </c>
      <c r="U218" s="1">
        <f t="shared" si="11"/>
        <v>4337998</v>
      </c>
    </row>
    <row r="219" spans="1:21" x14ac:dyDescent="0.25">
      <c r="A219" s="24" t="s">
        <v>282</v>
      </c>
      <c r="B219" s="25" t="s">
        <v>46</v>
      </c>
      <c r="C219" s="81">
        <v>0</v>
      </c>
      <c r="D219" s="81">
        <v>0</v>
      </c>
      <c r="E219" s="77">
        <v>821426</v>
      </c>
      <c r="F219" s="77">
        <v>658687</v>
      </c>
      <c r="G219" s="77">
        <v>525000</v>
      </c>
      <c r="H219" s="77">
        <v>4794311</v>
      </c>
      <c r="I219" s="77">
        <v>0</v>
      </c>
      <c r="J219" s="77">
        <v>0</v>
      </c>
      <c r="K219" s="77">
        <v>0</v>
      </c>
      <c r="L219" s="77">
        <v>0</v>
      </c>
      <c r="M219" s="77">
        <v>0</v>
      </c>
      <c r="N219" s="77">
        <v>0</v>
      </c>
      <c r="O219" s="77">
        <v>0</v>
      </c>
      <c r="P219" s="82">
        <v>0</v>
      </c>
      <c r="Q219" s="83">
        <f t="shared" si="9"/>
        <v>6799424</v>
      </c>
      <c r="S219" s="1">
        <f t="shared" si="10"/>
        <v>1346426</v>
      </c>
      <c r="T219" s="1">
        <f t="shared" si="10"/>
        <v>5452998</v>
      </c>
      <c r="U219" s="1">
        <f t="shared" si="11"/>
        <v>6799424</v>
      </c>
    </row>
    <row r="220" spans="1:21" x14ac:dyDescent="0.25">
      <c r="A220" s="24" t="s">
        <v>504</v>
      </c>
      <c r="B220" s="25" t="s">
        <v>46</v>
      </c>
      <c r="C220" s="81">
        <v>7392</v>
      </c>
      <c r="D220" s="81">
        <v>67813</v>
      </c>
      <c r="E220" s="77">
        <v>0</v>
      </c>
      <c r="F220" s="77">
        <v>0</v>
      </c>
      <c r="G220" s="77">
        <v>0</v>
      </c>
      <c r="H220" s="77">
        <v>0</v>
      </c>
      <c r="I220" s="77">
        <v>0</v>
      </c>
      <c r="J220" s="77">
        <v>0</v>
      </c>
      <c r="K220" s="77">
        <v>0</v>
      </c>
      <c r="L220" s="77">
        <v>0</v>
      </c>
      <c r="M220" s="77">
        <v>31492</v>
      </c>
      <c r="N220" s="77">
        <v>181877</v>
      </c>
      <c r="O220" s="77">
        <v>2364</v>
      </c>
      <c r="P220" s="82">
        <v>16741</v>
      </c>
      <c r="Q220" s="83">
        <f t="shared" si="9"/>
        <v>307679</v>
      </c>
      <c r="S220" s="1">
        <f t="shared" si="10"/>
        <v>41248</v>
      </c>
      <c r="T220" s="1">
        <f t="shared" si="10"/>
        <v>266431</v>
      </c>
      <c r="U220" s="1">
        <f t="shared" si="11"/>
        <v>307679</v>
      </c>
    </row>
    <row r="221" spans="1:21" x14ac:dyDescent="0.25">
      <c r="A221" s="24" t="s">
        <v>283</v>
      </c>
      <c r="B221" s="25" t="s">
        <v>46</v>
      </c>
      <c r="C221" s="81">
        <v>4007</v>
      </c>
      <c r="D221" s="81">
        <v>0</v>
      </c>
      <c r="E221" s="77">
        <v>0</v>
      </c>
      <c r="F221" s="77">
        <v>0</v>
      </c>
      <c r="G221" s="77">
        <v>0</v>
      </c>
      <c r="H221" s="77">
        <v>0</v>
      </c>
      <c r="I221" s="77">
        <v>0</v>
      </c>
      <c r="J221" s="77">
        <v>0</v>
      </c>
      <c r="K221" s="77">
        <v>0</v>
      </c>
      <c r="L221" s="77">
        <v>0</v>
      </c>
      <c r="M221" s="77">
        <v>17068</v>
      </c>
      <c r="N221" s="77">
        <v>0</v>
      </c>
      <c r="O221" s="77">
        <v>0</v>
      </c>
      <c r="P221" s="82">
        <v>0</v>
      </c>
      <c r="Q221" s="83">
        <f t="shared" si="9"/>
        <v>21075</v>
      </c>
      <c r="S221" s="1">
        <f t="shared" si="10"/>
        <v>21075</v>
      </c>
      <c r="T221" s="1">
        <f t="shared" si="10"/>
        <v>0</v>
      </c>
      <c r="U221" s="1">
        <f t="shared" si="11"/>
        <v>21075</v>
      </c>
    </row>
    <row r="222" spans="1:21" x14ac:dyDescent="0.25">
      <c r="A222" s="24" t="s">
        <v>284</v>
      </c>
      <c r="B222" s="25" t="s">
        <v>46</v>
      </c>
      <c r="C222" s="81">
        <v>0</v>
      </c>
      <c r="D222" s="81">
        <v>0</v>
      </c>
      <c r="E222" s="77">
        <v>0</v>
      </c>
      <c r="F222" s="77">
        <v>0</v>
      </c>
      <c r="G222" s="77">
        <v>0</v>
      </c>
      <c r="H222" s="77">
        <v>0</v>
      </c>
      <c r="I222" s="77">
        <v>0</v>
      </c>
      <c r="J222" s="77">
        <v>0</v>
      </c>
      <c r="K222" s="77">
        <v>0</v>
      </c>
      <c r="L222" s="77">
        <v>0</v>
      </c>
      <c r="M222" s="77">
        <v>0</v>
      </c>
      <c r="N222" s="77">
        <v>0</v>
      </c>
      <c r="O222" s="77">
        <v>0</v>
      </c>
      <c r="P222" s="82">
        <v>0</v>
      </c>
      <c r="Q222" s="83">
        <f t="shared" si="9"/>
        <v>0</v>
      </c>
      <c r="S222" s="1">
        <f t="shared" si="10"/>
        <v>0</v>
      </c>
      <c r="T222" s="1">
        <f t="shared" si="10"/>
        <v>0</v>
      </c>
      <c r="U222" s="1">
        <f t="shared" si="11"/>
        <v>0</v>
      </c>
    </row>
    <row r="223" spans="1:21" x14ac:dyDescent="0.25">
      <c r="A223" s="24" t="s">
        <v>285</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5">
      <c r="A224" s="24" t="s">
        <v>286</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9"/>
        <v>0</v>
      </c>
      <c r="S224" s="1">
        <f t="shared" si="10"/>
        <v>0</v>
      </c>
      <c r="T224" s="1">
        <f t="shared" si="10"/>
        <v>0</v>
      </c>
      <c r="U224" s="1">
        <f t="shared" si="11"/>
        <v>0</v>
      </c>
    </row>
    <row r="225" spans="1:21" x14ac:dyDescent="0.25">
      <c r="A225" s="24" t="s">
        <v>287</v>
      </c>
      <c r="B225" s="25" t="s">
        <v>46</v>
      </c>
      <c r="C225" s="81">
        <v>630</v>
      </c>
      <c r="D225" s="81">
        <v>0</v>
      </c>
      <c r="E225" s="77">
        <v>0</v>
      </c>
      <c r="F225" s="77">
        <v>0</v>
      </c>
      <c r="G225" s="77">
        <v>280</v>
      </c>
      <c r="H225" s="77">
        <v>0</v>
      </c>
      <c r="I225" s="77">
        <v>0</v>
      </c>
      <c r="J225" s="77">
        <v>0</v>
      </c>
      <c r="K225" s="77">
        <v>0</v>
      </c>
      <c r="L225" s="77">
        <v>0</v>
      </c>
      <c r="M225" s="77">
        <v>0</v>
      </c>
      <c r="N225" s="77">
        <v>0</v>
      </c>
      <c r="O225" s="77">
        <v>10359</v>
      </c>
      <c r="P225" s="82">
        <v>0</v>
      </c>
      <c r="Q225" s="83">
        <f t="shared" si="9"/>
        <v>11269</v>
      </c>
      <c r="S225" s="1">
        <f t="shared" si="10"/>
        <v>11269</v>
      </c>
      <c r="T225" s="1">
        <f t="shared" si="10"/>
        <v>0</v>
      </c>
      <c r="U225" s="1">
        <f t="shared" si="11"/>
        <v>11269</v>
      </c>
    </row>
    <row r="226" spans="1:21" x14ac:dyDescent="0.25">
      <c r="A226" s="24" t="s">
        <v>288</v>
      </c>
      <c r="B226" s="25" t="s">
        <v>46</v>
      </c>
      <c r="C226" s="81">
        <v>3411</v>
      </c>
      <c r="D226" s="81">
        <v>0</v>
      </c>
      <c r="E226" s="77">
        <v>532293</v>
      </c>
      <c r="F226" s="77">
        <v>0</v>
      </c>
      <c r="G226" s="77">
        <v>0</v>
      </c>
      <c r="H226" s="77">
        <v>0</v>
      </c>
      <c r="I226" s="77">
        <v>0</v>
      </c>
      <c r="J226" s="77">
        <v>0</v>
      </c>
      <c r="K226" s="77">
        <v>0</v>
      </c>
      <c r="L226" s="77">
        <v>0</v>
      </c>
      <c r="M226" s="77">
        <v>7968</v>
      </c>
      <c r="N226" s="77">
        <v>0</v>
      </c>
      <c r="O226" s="77">
        <v>0</v>
      </c>
      <c r="P226" s="82">
        <v>0</v>
      </c>
      <c r="Q226" s="83">
        <f t="shared" si="9"/>
        <v>543672</v>
      </c>
      <c r="S226" s="1">
        <f t="shared" si="10"/>
        <v>543672</v>
      </c>
      <c r="T226" s="1">
        <f t="shared" si="10"/>
        <v>0</v>
      </c>
      <c r="U226" s="1">
        <f t="shared" si="11"/>
        <v>543672</v>
      </c>
    </row>
    <row r="227" spans="1:21" x14ac:dyDescent="0.25">
      <c r="A227" s="24" t="s">
        <v>289</v>
      </c>
      <c r="B227" s="25" t="s">
        <v>46</v>
      </c>
      <c r="C227" s="81">
        <v>0</v>
      </c>
      <c r="D227" s="81">
        <v>0</v>
      </c>
      <c r="E227" s="77">
        <v>0</v>
      </c>
      <c r="F227" s="77">
        <v>0</v>
      </c>
      <c r="G227" s="77">
        <v>0</v>
      </c>
      <c r="H227" s="77">
        <v>0</v>
      </c>
      <c r="I227" s="77">
        <v>0</v>
      </c>
      <c r="J227" s="77">
        <v>0</v>
      </c>
      <c r="K227" s="77">
        <v>0</v>
      </c>
      <c r="L227" s="77">
        <v>0</v>
      </c>
      <c r="M227" s="77">
        <v>0</v>
      </c>
      <c r="N227" s="77">
        <v>0</v>
      </c>
      <c r="O227" s="77">
        <v>0</v>
      </c>
      <c r="P227" s="82">
        <v>0</v>
      </c>
      <c r="Q227" s="83">
        <f t="shared" si="9"/>
        <v>0</v>
      </c>
      <c r="S227" s="1">
        <f t="shared" si="10"/>
        <v>0</v>
      </c>
      <c r="T227" s="1">
        <f t="shared" si="10"/>
        <v>0</v>
      </c>
      <c r="U227" s="1">
        <f t="shared" si="11"/>
        <v>0</v>
      </c>
    </row>
    <row r="228" spans="1:21" x14ac:dyDescent="0.25">
      <c r="A228" s="24" t="s">
        <v>472</v>
      </c>
      <c r="B228" s="25" t="s">
        <v>46</v>
      </c>
      <c r="C228" s="81">
        <v>12697</v>
      </c>
      <c r="D228" s="81">
        <v>0</v>
      </c>
      <c r="E228" s="77">
        <v>0</v>
      </c>
      <c r="F228" s="77">
        <v>0</v>
      </c>
      <c r="G228" s="77">
        <v>0</v>
      </c>
      <c r="H228" s="77">
        <v>0</v>
      </c>
      <c r="I228" s="77">
        <v>0</v>
      </c>
      <c r="J228" s="77">
        <v>0</v>
      </c>
      <c r="K228" s="77">
        <v>0</v>
      </c>
      <c r="L228" s="77">
        <v>0</v>
      </c>
      <c r="M228" s="77">
        <v>19294</v>
      </c>
      <c r="N228" s="77">
        <v>0</v>
      </c>
      <c r="O228" s="77">
        <v>0</v>
      </c>
      <c r="P228" s="82">
        <v>0</v>
      </c>
      <c r="Q228" s="83">
        <f t="shared" si="9"/>
        <v>31991</v>
      </c>
      <c r="S228" s="1">
        <f t="shared" si="10"/>
        <v>31991</v>
      </c>
      <c r="T228" s="1">
        <f t="shared" si="10"/>
        <v>0</v>
      </c>
      <c r="U228" s="1">
        <f t="shared" si="11"/>
        <v>31991</v>
      </c>
    </row>
    <row r="229" spans="1:21" x14ac:dyDescent="0.25">
      <c r="A229" s="24" t="s">
        <v>290</v>
      </c>
      <c r="B229" s="25" t="s">
        <v>46</v>
      </c>
      <c r="C229" s="81">
        <v>10126</v>
      </c>
      <c r="D229" s="81">
        <v>0</v>
      </c>
      <c r="E229" s="77">
        <v>10485</v>
      </c>
      <c r="F229" s="77">
        <v>0</v>
      </c>
      <c r="G229" s="77">
        <v>0</v>
      </c>
      <c r="H229" s="77">
        <v>0</v>
      </c>
      <c r="I229" s="77">
        <v>0</v>
      </c>
      <c r="J229" s="77">
        <v>0</v>
      </c>
      <c r="K229" s="77">
        <v>0</v>
      </c>
      <c r="L229" s="77">
        <v>0</v>
      </c>
      <c r="M229" s="77">
        <v>9535</v>
      </c>
      <c r="N229" s="77">
        <v>0</v>
      </c>
      <c r="O229" s="77">
        <v>74243</v>
      </c>
      <c r="P229" s="82">
        <v>0</v>
      </c>
      <c r="Q229" s="83">
        <f t="shared" si="9"/>
        <v>104389</v>
      </c>
      <c r="S229" s="1">
        <f t="shared" si="10"/>
        <v>104389</v>
      </c>
      <c r="T229" s="1">
        <f t="shared" si="10"/>
        <v>0</v>
      </c>
      <c r="U229" s="1">
        <f t="shared" si="11"/>
        <v>104389</v>
      </c>
    </row>
    <row r="230" spans="1:21" x14ac:dyDescent="0.25">
      <c r="A230" s="24" t="s">
        <v>291</v>
      </c>
      <c r="B230" s="25" t="s">
        <v>46</v>
      </c>
      <c r="C230" s="81">
        <v>0</v>
      </c>
      <c r="D230" s="81">
        <v>0</v>
      </c>
      <c r="E230" s="77">
        <v>0</v>
      </c>
      <c r="F230" s="77">
        <v>0</v>
      </c>
      <c r="G230" s="77">
        <v>0</v>
      </c>
      <c r="H230" s="77">
        <v>0</v>
      </c>
      <c r="I230" s="77">
        <v>0</v>
      </c>
      <c r="J230" s="77">
        <v>0</v>
      </c>
      <c r="K230" s="77">
        <v>0</v>
      </c>
      <c r="L230" s="77">
        <v>0</v>
      </c>
      <c r="M230" s="77">
        <v>0</v>
      </c>
      <c r="N230" s="77">
        <v>0</v>
      </c>
      <c r="O230" s="77">
        <v>0</v>
      </c>
      <c r="P230" s="82">
        <v>0</v>
      </c>
      <c r="Q230" s="83">
        <f t="shared" si="9"/>
        <v>0</v>
      </c>
      <c r="S230" s="1">
        <f t="shared" si="10"/>
        <v>0</v>
      </c>
      <c r="T230" s="1">
        <f t="shared" si="10"/>
        <v>0</v>
      </c>
      <c r="U230" s="1">
        <f t="shared" si="11"/>
        <v>0</v>
      </c>
    </row>
    <row r="231" spans="1:21" x14ac:dyDescent="0.25">
      <c r="A231" s="24" t="s">
        <v>292</v>
      </c>
      <c r="B231" s="25" t="s">
        <v>46</v>
      </c>
      <c r="C231" s="81">
        <v>0</v>
      </c>
      <c r="D231" s="81">
        <v>0</v>
      </c>
      <c r="E231" s="77">
        <v>0</v>
      </c>
      <c r="F231" s="77">
        <v>1306457</v>
      </c>
      <c r="G231" s="77">
        <v>0</v>
      </c>
      <c r="H231" s="77">
        <v>0</v>
      </c>
      <c r="I231" s="77">
        <v>0</v>
      </c>
      <c r="J231" s="77">
        <v>0</v>
      </c>
      <c r="K231" s="77">
        <v>0</v>
      </c>
      <c r="L231" s="77">
        <v>0</v>
      </c>
      <c r="M231" s="77">
        <v>0</v>
      </c>
      <c r="N231" s="77">
        <v>0</v>
      </c>
      <c r="O231" s="77">
        <v>0</v>
      </c>
      <c r="P231" s="82">
        <v>0</v>
      </c>
      <c r="Q231" s="83">
        <f t="shared" si="9"/>
        <v>1306457</v>
      </c>
      <c r="S231" s="1">
        <f t="shared" si="10"/>
        <v>0</v>
      </c>
      <c r="T231" s="1">
        <f t="shared" si="10"/>
        <v>1306457</v>
      </c>
      <c r="U231" s="1">
        <f t="shared" si="11"/>
        <v>1306457</v>
      </c>
    </row>
    <row r="232" spans="1:21" x14ac:dyDescent="0.25">
      <c r="A232" s="24" t="s">
        <v>293</v>
      </c>
      <c r="B232" s="25" t="s">
        <v>46</v>
      </c>
      <c r="C232" s="81">
        <v>0</v>
      </c>
      <c r="D232" s="81">
        <v>0</v>
      </c>
      <c r="E232" s="77">
        <v>0</v>
      </c>
      <c r="F232" s="77">
        <v>0</v>
      </c>
      <c r="G232" s="77">
        <v>0</v>
      </c>
      <c r="H232" s="77">
        <v>0</v>
      </c>
      <c r="I232" s="77">
        <v>0</v>
      </c>
      <c r="J232" s="77">
        <v>0</v>
      </c>
      <c r="K232" s="77">
        <v>0</v>
      </c>
      <c r="L232" s="77">
        <v>0</v>
      </c>
      <c r="M232" s="77">
        <v>0</v>
      </c>
      <c r="N232" s="77">
        <v>0</v>
      </c>
      <c r="O232" s="77">
        <v>0</v>
      </c>
      <c r="P232" s="82">
        <v>0</v>
      </c>
      <c r="Q232" s="83">
        <f t="shared" si="9"/>
        <v>0</v>
      </c>
      <c r="S232" s="1">
        <f t="shared" si="10"/>
        <v>0</v>
      </c>
      <c r="T232" s="1">
        <f t="shared" si="10"/>
        <v>0</v>
      </c>
      <c r="U232" s="1">
        <f t="shared" si="11"/>
        <v>0</v>
      </c>
    </row>
    <row r="233" spans="1:21" x14ac:dyDescent="0.25">
      <c r="A233" s="24" t="s">
        <v>294</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9"/>
        <v>0</v>
      </c>
      <c r="S233" s="1">
        <f t="shared" si="10"/>
        <v>0</v>
      </c>
      <c r="T233" s="1">
        <f t="shared" si="10"/>
        <v>0</v>
      </c>
      <c r="U233" s="1">
        <f t="shared" si="11"/>
        <v>0</v>
      </c>
    </row>
    <row r="234" spans="1:21" x14ac:dyDescent="0.25">
      <c r="A234" s="24" t="s">
        <v>295</v>
      </c>
      <c r="B234" s="25" t="s">
        <v>46</v>
      </c>
      <c r="C234" s="81">
        <v>0</v>
      </c>
      <c r="D234" s="81">
        <v>0</v>
      </c>
      <c r="E234" s="77">
        <v>0</v>
      </c>
      <c r="F234" s="77">
        <v>0</v>
      </c>
      <c r="G234" s="77">
        <v>0</v>
      </c>
      <c r="H234" s="77">
        <v>0</v>
      </c>
      <c r="I234" s="77">
        <v>0</v>
      </c>
      <c r="J234" s="77">
        <v>0</v>
      </c>
      <c r="K234" s="77">
        <v>0</v>
      </c>
      <c r="L234" s="77">
        <v>0</v>
      </c>
      <c r="M234" s="77">
        <v>0</v>
      </c>
      <c r="N234" s="77">
        <v>0</v>
      </c>
      <c r="O234" s="77">
        <v>0</v>
      </c>
      <c r="P234" s="82">
        <v>0</v>
      </c>
      <c r="Q234" s="83">
        <f t="shared" si="9"/>
        <v>0</v>
      </c>
      <c r="S234" s="1">
        <f t="shared" si="10"/>
        <v>0</v>
      </c>
      <c r="T234" s="1">
        <f t="shared" si="10"/>
        <v>0</v>
      </c>
      <c r="U234" s="1">
        <f t="shared" si="11"/>
        <v>0</v>
      </c>
    </row>
    <row r="235" spans="1:21" x14ac:dyDescent="0.25">
      <c r="A235" s="24" t="s">
        <v>296</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9"/>
        <v>0</v>
      </c>
      <c r="S235" s="1">
        <f t="shared" si="10"/>
        <v>0</v>
      </c>
      <c r="T235" s="1">
        <f t="shared" si="10"/>
        <v>0</v>
      </c>
      <c r="U235" s="1">
        <f t="shared" si="11"/>
        <v>0</v>
      </c>
    </row>
    <row r="236" spans="1:21" x14ac:dyDescent="0.25">
      <c r="A236" s="24" t="s">
        <v>297</v>
      </c>
      <c r="B236" s="25" t="s">
        <v>47</v>
      </c>
      <c r="C236" s="81">
        <v>17856</v>
      </c>
      <c r="D236" s="81">
        <v>0</v>
      </c>
      <c r="E236" s="77">
        <v>67653</v>
      </c>
      <c r="F236" s="77">
        <v>0</v>
      </c>
      <c r="G236" s="77">
        <v>23436</v>
      </c>
      <c r="H236" s="77">
        <v>0</v>
      </c>
      <c r="I236" s="77">
        <v>0</v>
      </c>
      <c r="J236" s="77">
        <v>0</v>
      </c>
      <c r="K236" s="77">
        <v>0</v>
      </c>
      <c r="L236" s="77">
        <v>0</v>
      </c>
      <c r="M236" s="77">
        <v>90363</v>
      </c>
      <c r="N236" s="77">
        <v>0</v>
      </c>
      <c r="O236" s="77">
        <v>0</v>
      </c>
      <c r="P236" s="82">
        <v>0</v>
      </c>
      <c r="Q236" s="83">
        <f t="shared" si="9"/>
        <v>199308</v>
      </c>
      <c r="S236" s="1">
        <f t="shared" si="10"/>
        <v>199308</v>
      </c>
      <c r="T236" s="1">
        <f t="shared" si="10"/>
        <v>0</v>
      </c>
      <c r="U236" s="1">
        <f t="shared" si="11"/>
        <v>199308</v>
      </c>
    </row>
    <row r="237" spans="1:21" x14ac:dyDescent="0.25">
      <c r="A237" s="24" t="s">
        <v>298</v>
      </c>
      <c r="B237" s="25" t="s">
        <v>47</v>
      </c>
      <c r="C237" s="81">
        <v>469</v>
      </c>
      <c r="D237" s="81">
        <v>0</v>
      </c>
      <c r="E237" s="77">
        <v>0</v>
      </c>
      <c r="F237" s="77">
        <v>0</v>
      </c>
      <c r="G237" s="77">
        <v>1266</v>
      </c>
      <c r="H237" s="77">
        <v>0</v>
      </c>
      <c r="I237" s="77">
        <v>0</v>
      </c>
      <c r="J237" s="77">
        <v>0</v>
      </c>
      <c r="K237" s="77">
        <v>0</v>
      </c>
      <c r="L237" s="77">
        <v>0</v>
      </c>
      <c r="M237" s="77">
        <v>680</v>
      </c>
      <c r="N237" s="77">
        <v>0</v>
      </c>
      <c r="O237" s="77">
        <v>0</v>
      </c>
      <c r="P237" s="82">
        <v>0</v>
      </c>
      <c r="Q237" s="83">
        <f t="shared" si="9"/>
        <v>2415</v>
      </c>
      <c r="S237" s="1">
        <f t="shared" si="10"/>
        <v>2415</v>
      </c>
      <c r="T237" s="1">
        <f t="shared" si="10"/>
        <v>0</v>
      </c>
      <c r="U237" s="1">
        <f t="shared" si="11"/>
        <v>2415</v>
      </c>
    </row>
    <row r="238" spans="1:21" x14ac:dyDescent="0.25">
      <c r="A238" s="24" t="s">
        <v>473</v>
      </c>
      <c r="B238" s="25" t="s">
        <v>47</v>
      </c>
      <c r="C238" s="81">
        <v>0</v>
      </c>
      <c r="D238" s="81">
        <v>0</v>
      </c>
      <c r="E238" s="77">
        <v>0</v>
      </c>
      <c r="F238" s="77">
        <v>0</v>
      </c>
      <c r="G238" s="77">
        <v>0</v>
      </c>
      <c r="H238" s="77">
        <v>0</v>
      </c>
      <c r="I238" s="77">
        <v>0</v>
      </c>
      <c r="J238" s="77">
        <v>0</v>
      </c>
      <c r="K238" s="77">
        <v>0</v>
      </c>
      <c r="L238" s="77">
        <v>0</v>
      </c>
      <c r="M238" s="77">
        <v>0</v>
      </c>
      <c r="N238" s="77">
        <v>0</v>
      </c>
      <c r="O238" s="77">
        <v>0</v>
      </c>
      <c r="P238" s="82">
        <v>0</v>
      </c>
      <c r="Q238" s="83">
        <f t="shared" si="9"/>
        <v>0</v>
      </c>
      <c r="S238" s="1">
        <f t="shared" si="10"/>
        <v>0</v>
      </c>
      <c r="T238" s="1">
        <f t="shared" si="10"/>
        <v>0</v>
      </c>
      <c r="U238" s="1">
        <f t="shared" si="11"/>
        <v>0</v>
      </c>
    </row>
    <row r="239" spans="1:21" x14ac:dyDescent="0.25">
      <c r="A239" s="24" t="s">
        <v>299</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9"/>
        <v>0</v>
      </c>
      <c r="S239" s="1">
        <f t="shared" si="10"/>
        <v>0</v>
      </c>
      <c r="T239" s="1">
        <f t="shared" si="10"/>
        <v>0</v>
      </c>
      <c r="U239" s="1">
        <f t="shared" si="11"/>
        <v>0</v>
      </c>
    </row>
    <row r="240" spans="1:21" x14ac:dyDescent="0.25">
      <c r="A240" s="24" t="s">
        <v>463</v>
      </c>
      <c r="B240" s="25" t="s">
        <v>47</v>
      </c>
      <c r="C240" s="81">
        <v>26870</v>
      </c>
      <c r="D240" s="81">
        <v>2812</v>
      </c>
      <c r="E240" s="77">
        <v>638</v>
      </c>
      <c r="F240" s="77">
        <v>245</v>
      </c>
      <c r="G240" s="77">
        <v>38285</v>
      </c>
      <c r="H240" s="77">
        <v>10055</v>
      </c>
      <c r="I240" s="77">
        <v>0</v>
      </c>
      <c r="J240" s="77">
        <v>0</v>
      </c>
      <c r="K240" s="77">
        <v>0</v>
      </c>
      <c r="L240" s="77">
        <v>0</v>
      </c>
      <c r="M240" s="77">
        <v>21998</v>
      </c>
      <c r="N240" s="77">
        <v>0</v>
      </c>
      <c r="O240" s="77">
        <v>18862</v>
      </c>
      <c r="P240" s="82">
        <v>3820</v>
      </c>
      <c r="Q240" s="83">
        <f t="shared" si="9"/>
        <v>123585</v>
      </c>
      <c r="S240" s="1">
        <f t="shared" si="10"/>
        <v>106653</v>
      </c>
      <c r="T240" s="1">
        <f t="shared" si="10"/>
        <v>16932</v>
      </c>
      <c r="U240" s="1">
        <f t="shared" si="11"/>
        <v>123585</v>
      </c>
    </row>
    <row r="241" spans="1:21" x14ac:dyDescent="0.25">
      <c r="A241" s="24" t="s">
        <v>300</v>
      </c>
      <c r="B241" s="25" t="s">
        <v>48</v>
      </c>
      <c r="C241" s="81">
        <v>0</v>
      </c>
      <c r="D241" s="81">
        <v>0</v>
      </c>
      <c r="E241" s="77">
        <v>0</v>
      </c>
      <c r="F241" s="77">
        <v>0</v>
      </c>
      <c r="G241" s="77">
        <v>0</v>
      </c>
      <c r="H241" s="77">
        <v>0</v>
      </c>
      <c r="I241" s="77">
        <v>0</v>
      </c>
      <c r="J241" s="77">
        <v>0</v>
      </c>
      <c r="K241" s="77">
        <v>0</v>
      </c>
      <c r="L241" s="77">
        <v>0</v>
      </c>
      <c r="M241" s="77">
        <v>0</v>
      </c>
      <c r="N241" s="77">
        <v>0</v>
      </c>
      <c r="O241" s="77">
        <v>0</v>
      </c>
      <c r="P241" s="82">
        <v>0</v>
      </c>
      <c r="Q241" s="83">
        <f t="shared" si="9"/>
        <v>0</v>
      </c>
      <c r="S241" s="1">
        <f t="shared" si="10"/>
        <v>0</v>
      </c>
      <c r="T241" s="1">
        <f t="shared" si="10"/>
        <v>0</v>
      </c>
      <c r="U241" s="1">
        <f t="shared" si="11"/>
        <v>0</v>
      </c>
    </row>
    <row r="242" spans="1:21" x14ac:dyDescent="0.25">
      <c r="A242" s="24" t="s">
        <v>301</v>
      </c>
      <c r="B242" s="25" t="s">
        <v>48</v>
      </c>
      <c r="C242" s="81">
        <v>0</v>
      </c>
      <c r="D242" s="81">
        <v>69757</v>
      </c>
      <c r="E242" s="77">
        <v>0</v>
      </c>
      <c r="F242" s="77">
        <v>0</v>
      </c>
      <c r="G242" s="77">
        <v>0</v>
      </c>
      <c r="H242" s="77">
        <v>0</v>
      </c>
      <c r="I242" s="77">
        <v>0</v>
      </c>
      <c r="J242" s="77">
        <v>0</v>
      </c>
      <c r="K242" s="77">
        <v>0</v>
      </c>
      <c r="L242" s="77">
        <v>0</v>
      </c>
      <c r="M242" s="77">
        <v>0</v>
      </c>
      <c r="N242" s="77">
        <v>260296</v>
      </c>
      <c r="O242" s="77">
        <v>59400</v>
      </c>
      <c r="P242" s="82">
        <v>0</v>
      </c>
      <c r="Q242" s="83">
        <f t="shared" si="9"/>
        <v>389453</v>
      </c>
      <c r="S242" s="1">
        <f t="shared" si="10"/>
        <v>59400</v>
      </c>
      <c r="T242" s="1">
        <f t="shared" si="10"/>
        <v>330053</v>
      </c>
      <c r="U242" s="1">
        <f t="shared" si="11"/>
        <v>389453</v>
      </c>
    </row>
    <row r="243" spans="1:21" x14ac:dyDescent="0.25">
      <c r="A243" s="24" t="s">
        <v>302</v>
      </c>
      <c r="B243" s="25" t="s">
        <v>48</v>
      </c>
      <c r="C243" s="81">
        <v>0</v>
      </c>
      <c r="D243" s="81">
        <v>0</v>
      </c>
      <c r="E243" s="77">
        <v>0</v>
      </c>
      <c r="F243" s="77">
        <v>244</v>
      </c>
      <c r="G243" s="77">
        <v>0</v>
      </c>
      <c r="H243" s="77">
        <v>0</v>
      </c>
      <c r="I243" s="77">
        <v>0</v>
      </c>
      <c r="J243" s="77">
        <v>0</v>
      </c>
      <c r="K243" s="77">
        <v>0</v>
      </c>
      <c r="L243" s="77">
        <v>0</v>
      </c>
      <c r="M243" s="77">
        <v>0</v>
      </c>
      <c r="N243" s="77">
        <v>0</v>
      </c>
      <c r="O243" s="77">
        <v>0</v>
      </c>
      <c r="P243" s="82">
        <v>0</v>
      </c>
      <c r="Q243" s="83">
        <f t="shared" si="9"/>
        <v>244</v>
      </c>
      <c r="S243" s="1">
        <f t="shared" si="10"/>
        <v>0</v>
      </c>
      <c r="T243" s="1">
        <f t="shared" si="10"/>
        <v>244</v>
      </c>
      <c r="U243" s="1">
        <f t="shared" si="11"/>
        <v>244</v>
      </c>
    </row>
    <row r="244" spans="1:21" x14ac:dyDescent="0.25">
      <c r="A244" s="24" t="s">
        <v>303</v>
      </c>
      <c r="B244" s="25" t="s">
        <v>49</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5">
      <c r="A245" s="24" t="s">
        <v>304</v>
      </c>
      <c r="B245" s="25" t="s">
        <v>49</v>
      </c>
      <c r="C245" s="81">
        <v>11800</v>
      </c>
      <c r="D245" s="81">
        <v>5600</v>
      </c>
      <c r="E245" s="77">
        <v>185692</v>
      </c>
      <c r="F245" s="77">
        <v>22491</v>
      </c>
      <c r="G245" s="77">
        <v>104310</v>
      </c>
      <c r="H245" s="77">
        <v>6902</v>
      </c>
      <c r="I245" s="77">
        <v>0</v>
      </c>
      <c r="J245" s="77">
        <v>0</v>
      </c>
      <c r="K245" s="77">
        <v>0</v>
      </c>
      <c r="L245" s="77">
        <v>0</v>
      </c>
      <c r="M245" s="77">
        <v>0</v>
      </c>
      <c r="N245" s="77">
        <v>0</v>
      </c>
      <c r="O245" s="77">
        <v>0</v>
      </c>
      <c r="P245" s="82">
        <v>0</v>
      </c>
      <c r="Q245" s="83">
        <f t="shared" si="9"/>
        <v>336795</v>
      </c>
      <c r="S245" s="1">
        <f t="shared" si="10"/>
        <v>301802</v>
      </c>
      <c r="T245" s="1">
        <f t="shared" si="10"/>
        <v>34993</v>
      </c>
      <c r="U245" s="1">
        <f t="shared" si="11"/>
        <v>336795</v>
      </c>
    </row>
    <row r="246" spans="1:21" x14ac:dyDescent="0.25">
      <c r="A246" s="24" t="s">
        <v>305</v>
      </c>
      <c r="B246" s="25" t="s">
        <v>49</v>
      </c>
      <c r="C246" s="81">
        <v>787</v>
      </c>
      <c r="D246" s="81">
        <v>0</v>
      </c>
      <c r="E246" s="77">
        <v>67400</v>
      </c>
      <c r="F246" s="77">
        <v>0</v>
      </c>
      <c r="G246" s="77">
        <v>103847</v>
      </c>
      <c r="H246" s="77">
        <v>0</v>
      </c>
      <c r="I246" s="77">
        <v>0</v>
      </c>
      <c r="J246" s="77">
        <v>0</v>
      </c>
      <c r="K246" s="77">
        <v>0</v>
      </c>
      <c r="L246" s="77">
        <v>0</v>
      </c>
      <c r="M246" s="77">
        <v>13323</v>
      </c>
      <c r="N246" s="77">
        <v>0</v>
      </c>
      <c r="O246" s="77">
        <v>0</v>
      </c>
      <c r="P246" s="82">
        <v>0</v>
      </c>
      <c r="Q246" s="83">
        <f t="shared" si="9"/>
        <v>185357</v>
      </c>
      <c r="S246" s="1">
        <f t="shared" si="10"/>
        <v>185357</v>
      </c>
      <c r="T246" s="1">
        <f t="shared" si="10"/>
        <v>0</v>
      </c>
      <c r="U246" s="1">
        <f t="shared" si="11"/>
        <v>185357</v>
      </c>
    </row>
    <row r="247" spans="1:21" x14ac:dyDescent="0.25">
      <c r="A247" s="24" t="s">
        <v>306</v>
      </c>
      <c r="B247" s="25" t="s">
        <v>49</v>
      </c>
      <c r="C247" s="81">
        <v>0</v>
      </c>
      <c r="D247" s="81">
        <v>0</v>
      </c>
      <c r="E247" s="77">
        <v>15371</v>
      </c>
      <c r="F247" s="77">
        <v>14919</v>
      </c>
      <c r="G247" s="77">
        <v>0</v>
      </c>
      <c r="H247" s="77">
        <v>0</v>
      </c>
      <c r="I247" s="77">
        <v>0</v>
      </c>
      <c r="J247" s="77">
        <v>0</v>
      </c>
      <c r="K247" s="77">
        <v>0</v>
      </c>
      <c r="L247" s="77">
        <v>0</v>
      </c>
      <c r="M247" s="77">
        <v>0</v>
      </c>
      <c r="N247" s="77">
        <v>0</v>
      </c>
      <c r="O247" s="77">
        <v>0</v>
      </c>
      <c r="P247" s="82">
        <v>0</v>
      </c>
      <c r="Q247" s="83">
        <f t="shared" si="9"/>
        <v>30290</v>
      </c>
      <c r="S247" s="1">
        <f t="shared" si="10"/>
        <v>15371</v>
      </c>
      <c r="T247" s="1">
        <f t="shared" si="10"/>
        <v>14919</v>
      </c>
      <c r="U247" s="1">
        <f t="shared" si="11"/>
        <v>30290</v>
      </c>
    </row>
    <row r="248" spans="1:21" x14ac:dyDescent="0.25">
      <c r="A248" s="24" t="s">
        <v>307</v>
      </c>
      <c r="B248" s="25" t="s">
        <v>49</v>
      </c>
      <c r="C248" s="81">
        <v>0</v>
      </c>
      <c r="D248" s="81">
        <v>0</v>
      </c>
      <c r="E248" s="77">
        <v>0</v>
      </c>
      <c r="F248" s="77">
        <v>0</v>
      </c>
      <c r="G248" s="77">
        <v>0</v>
      </c>
      <c r="H248" s="77">
        <v>0</v>
      </c>
      <c r="I248" s="77">
        <v>0</v>
      </c>
      <c r="J248" s="77">
        <v>0</v>
      </c>
      <c r="K248" s="77">
        <v>0</v>
      </c>
      <c r="L248" s="77">
        <v>0</v>
      </c>
      <c r="M248" s="77">
        <v>0</v>
      </c>
      <c r="N248" s="77">
        <v>0</v>
      </c>
      <c r="O248" s="77">
        <v>0</v>
      </c>
      <c r="P248" s="82">
        <v>0</v>
      </c>
      <c r="Q248" s="83">
        <f t="shared" si="9"/>
        <v>0</v>
      </c>
      <c r="S248" s="1">
        <f t="shared" si="10"/>
        <v>0</v>
      </c>
      <c r="T248" s="1">
        <f t="shared" si="10"/>
        <v>0</v>
      </c>
      <c r="U248" s="1">
        <f t="shared" si="11"/>
        <v>0</v>
      </c>
    </row>
    <row r="249" spans="1:21" x14ac:dyDescent="0.25">
      <c r="A249" s="24" t="s">
        <v>308</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83">
        <f t="shared" si="9"/>
        <v>0</v>
      </c>
      <c r="S249" s="1">
        <f t="shared" si="10"/>
        <v>0</v>
      </c>
      <c r="T249" s="1">
        <f t="shared" si="10"/>
        <v>0</v>
      </c>
      <c r="U249" s="1">
        <f t="shared" si="11"/>
        <v>0</v>
      </c>
    </row>
    <row r="250" spans="1:21" x14ac:dyDescent="0.25">
      <c r="A250" s="24" t="s">
        <v>309</v>
      </c>
      <c r="B250" s="25" t="s">
        <v>49</v>
      </c>
      <c r="C250" s="81">
        <v>0</v>
      </c>
      <c r="D250" s="81">
        <v>0</v>
      </c>
      <c r="E250" s="77">
        <v>0</v>
      </c>
      <c r="F250" s="77">
        <v>0</v>
      </c>
      <c r="G250" s="77">
        <v>0</v>
      </c>
      <c r="H250" s="77">
        <v>0</v>
      </c>
      <c r="I250" s="77">
        <v>0</v>
      </c>
      <c r="J250" s="77">
        <v>0</v>
      </c>
      <c r="K250" s="77">
        <v>0</v>
      </c>
      <c r="L250" s="77">
        <v>0</v>
      </c>
      <c r="M250" s="77">
        <v>0</v>
      </c>
      <c r="N250" s="77">
        <v>0</v>
      </c>
      <c r="O250" s="77">
        <v>0</v>
      </c>
      <c r="P250" s="82">
        <v>0</v>
      </c>
      <c r="Q250" s="83">
        <f t="shared" si="9"/>
        <v>0</v>
      </c>
      <c r="S250" s="1">
        <f t="shared" si="10"/>
        <v>0</v>
      </c>
      <c r="T250" s="1">
        <f t="shared" si="10"/>
        <v>0</v>
      </c>
      <c r="U250" s="1">
        <f t="shared" si="11"/>
        <v>0</v>
      </c>
    </row>
    <row r="251" spans="1:21" x14ac:dyDescent="0.25">
      <c r="A251" s="24" t="s">
        <v>310</v>
      </c>
      <c r="B251" s="25" t="s">
        <v>49</v>
      </c>
      <c r="C251" s="81">
        <v>0</v>
      </c>
      <c r="D251" s="81">
        <v>0</v>
      </c>
      <c r="E251" s="77">
        <v>0</v>
      </c>
      <c r="F251" s="77">
        <v>0</v>
      </c>
      <c r="G251" s="77">
        <v>0</v>
      </c>
      <c r="H251" s="77">
        <v>0</v>
      </c>
      <c r="I251" s="77">
        <v>0</v>
      </c>
      <c r="J251" s="77">
        <v>0</v>
      </c>
      <c r="K251" s="77">
        <v>0</v>
      </c>
      <c r="L251" s="77">
        <v>0</v>
      </c>
      <c r="M251" s="77">
        <v>0</v>
      </c>
      <c r="N251" s="77">
        <v>0</v>
      </c>
      <c r="O251" s="77">
        <v>0</v>
      </c>
      <c r="P251" s="82">
        <v>0</v>
      </c>
      <c r="Q251" s="83">
        <f t="shared" si="9"/>
        <v>0</v>
      </c>
      <c r="S251" s="1">
        <f t="shared" si="10"/>
        <v>0</v>
      </c>
      <c r="T251" s="1">
        <f t="shared" si="10"/>
        <v>0</v>
      </c>
      <c r="U251" s="1">
        <f t="shared" si="11"/>
        <v>0</v>
      </c>
    </row>
    <row r="252" spans="1:21" x14ac:dyDescent="0.25">
      <c r="A252" s="24" t="s">
        <v>311</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9"/>
        <v>0</v>
      </c>
      <c r="S252" s="1">
        <f t="shared" si="10"/>
        <v>0</v>
      </c>
      <c r="T252" s="1">
        <f t="shared" si="10"/>
        <v>0</v>
      </c>
      <c r="U252" s="1">
        <f t="shared" si="11"/>
        <v>0</v>
      </c>
    </row>
    <row r="253" spans="1:21" x14ac:dyDescent="0.25">
      <c r="A253" s="24" t="s">
        <v>3</v>
      </c>
      <c r="B253" s="25" t="s">
        <v>3</v>
      </c>
      <c r="C253" s="81">
        <v>0</v>
      </c>
      <c r="D253" s="81">
        <v>0</v>
      </c>
      <c r="E253" s="77">
        <v>0</v>
      </c>
      <c r="F253" s="77">
        <v>0</v>
      </c>
      <c r="G253" s="77">
        <v>0</v>
      </c>
      <c r="H253" s="77">
        <v>0</v>
      </c>
      <c r="I253" s="77">
        <v>0</v>
      </c>
      <c r="J253" s="77">
        <v>0</v>
      </c>
      <c r="K253" s="77">
        <v>0</v>
      </c>
      <c r="L253" s="77">
        <v>0</v>
      </c>
      <c r="M253" s="77">
        <v>0</v>
      </c>
      <c r="N253" s="77">
        <v>0</v>
      </c>
      <c r="O253" s="77">
        <v>0</v>
      </c>
      <c r="P253" s="82">
        <v>0</v>
      </c>
      <c r="Q253" s="83">
        <f t="shared" si="9"/>
        <v>0</v>
      </c>
      <c r="S253" s="1">
        <f t="shared" si="10"/>
        <v>0</v>
      </c>
      <c r="T253" s="1">
        <f t="shared" si="10"/>
        <v>0</v>
      </c>
      <c r="U253" s="1">
        <f t="shared" si="11"/>
        <v>0</v>
      </c>
    </row>
    <row r="254" spans="1:21" x14ac:dyDescent="0.25">
      <c r="A254" s="24" t="s">
        <v>312</v>
      </c>
      <c r="B254" s="25" t="s">
        <v>50</v>
      </c>
      <c r="C254" s="81">
        <v>0</v>
      </c>
      <c r="D254" s="81">
        <v>0</v>
      </c>
      <c r="E254" s="77">
        <v>1762897</v>
      </c>
      <c r="F254" s="77">
        <v>268929</v>
      </c>
      <c r="G254" s="77">
        <v>833305</v>
      </c>
      <c r="H254" s="77">
        <v>1153981</v>
      </c>
      <c r="I254" s="77">
        <v>0</v>
      </c>
      <c r="J254" s="77">
        <v>0</v>
      </c>
      <c r="K254" s="77">
        <v>0</v>
      </c>
      <c r="L254" s="77">
        <v>0</v>
      </c>
      <c r="M254" s="77">
        <v>64119</v>
      </c>
      <c r="N254" s="77">
        <v>0</v>
      </c>
      <c r="O254" s="77">
        <v>0</v>
      </c>
      <c r="P254" s="82">
        <v>0</v>
      </c>
      <c r="Q254" s="83">
        <f t="shared" si="9"/>
        <v>4083231</v>
      </c>
      <c r="S254" s="1">
        <f t="shared" si="10"/>
        <v>2660321</v>
      </c>
      <c r="T254" s="1">
        <f t="shared" si="10"/>
        <v>1422910</v>
      </c>
      <c r="U254" s="1">
        <f t="shared" si="11"/>
        <v>4083231</v>
      </c>
    </row>
    <row r="255" spans="1:21" x14ac:dyDescent="0.25">
      <c r="A255" s="24" t="s">
        <v>474</v>
      </c>
      <c r="B255" s="25" t="s">
        <v>50</v>
      </c>
      <c r="C255" s="81">
        <v>0</v>
      </c>
      <c r="D255" s="81">
        <v>0</v>
      </c>
      <c r="E255" s="77">
        <v>0</v>
      </c>
      <c r="F255" s="77">
        <v>0</v>
      </c>
      <c r="G255" s="77">
        <v>0</v>
      </c>
      <c r="H255" s="77">
        <v>0</v>
      </c>
      <c r="I255" s="77">
        <v>0</v>
      </c>
      <c r="J255" s="77">
        <v>0</v>
      </c>
      <c r="K255" s="77">
        <v>0</v>
      </c>
      <c r="L255" s="77">
        <v>0</v>
      </c>
      <c r="M255" s="77">
        <v>0</v>
      </c>
      <c r="N255" s="77">
        <v>0</v>
      </c>
      <c r="O255" s="77">
        <v>0</v>
      </c>
      <c r="P255" s="82">
        <v>0</v>
      </c>
      <c r="Q255" s="83">
        <f t="shared" si="9"/>
        <v>0</v>
      </c>
      <c r="S255" s="1">
        <f t="shared" si="10"/>
        <v>0</v>
      </c>
      <c r="T255" s="1">
        <f t="shared" si="10"/>
        <v>0</v>
      </c>
      <c r="U255" s="1">
        <f t="shared" si="11"/>
        <v>0</v>
      </c>
    </row>
    <row r="256" spans="1:21" x14ac:dyDescent="0.25">
      <c r="A256" s="24" t="s">
        <v>313</v>
      </c>
      <c r="B256" s="25" t="s">
        <v>50</v>
      </c>
      <c r="C256" s="81">
        <v>0</v>
      </c>
      <c r="D256" s="81">
        <v>0</v>
      </c>
      <c r="E256" s="77">
        <v>0</v>
      </c>
      <c r="F256" s="77">
        <v>0</v>
      </c>
      <c r="G256" s="77">
        <v>7315</v>
      </c>
      <c r="H256" s="77">
        <v>0</v>
      </c>
      <c r="I256" s="77">
        <v>0</v>
      </c>
      <c r="J256" s="77">
        <v>0</v>
      </c>
      <c r="K256" s="77">
        <v>0</v>
      </c>
      <c r="L256" s="77">
        <v>0</v>
      </c>
      <c r="M256" s="77">
        <v>0</v>
      </c>
      <c r="N256" s="77">
        <v>0</v>
      </c>
      <c r="O256" s="77">
        <v>0</v>
      </c>
      <c r="P256" s="82">
        <v>0</v>
      </c>
      <c r="Q256" s="83">
        <f t="shared" si="9"/>
        <v>7315</v>
      </c>
      <c r="S256" s="1">
        <f t="shared" si="10"/>
        <v>7315</v>
      </c>
      <c r="T256" s="1">
        <f t="shared" si="10"/>
        <v>0</v>
      </c>
      <c r="U256" s="1">
        <f t="shared" si="11"/>
        <v>7315</v>
      </c>
    </row>
    <row r="257" spans="1:21" x14ac:dyDescent="0.25">
      <c r="A257" s="24" t="s">
        <v>314</v>
      </c>
      <c r="B257" s="25" t="s">
        <v>50</v>
      </c>
      <c r="C257" s="81">
        <v>0</v>
      </c>
      <c r="D257" s="81">
        <v>0</v>
      </c>
      <c r="E257" s="77">
        <v>0</v>
      </c>
      <c r="F257" s="77">
        <v>0</v>
      </c>
      <c r="G257" s="77">
        <v>0</v>
      </c>
      <c r="H257" s="77">
        <v>0</v>
      </c>
      <c r="I257" s="77">
        <v>0</v>
      </c>
      <c r="J257" s="77">
        <v>0</v>
      </c>
      <c r="K257" s="77">
        <v>0</v>
      </c>
      <c r="L257" s="77">
        <v>0</v>
      </c>
      <c r="M257" s="77">
        <v>0</v>
      </c>
      <c r="N257" s="77">
        <v>0</v>
      </c>
      <c r="O257" s="77">
        <v>0</v>
      </c>
      <c r="P257" s="82">
        <v>0</v>
      </c>
      <c r="Q257" s="83">
        <f t="shared" si="9"/>
        <v>0</v>
      </c>
      <c r="S257" s="1">
        <f t="shared" si="10"/>
        <v>0</v>
      </c>
      <c r="T257" s="1">
        <f t="shared" si="10"/>
        <v>0</v>
      </c>
      <c r="U257" s="1">
        <f t="shared" si="11"/>
        <v>0</v>
      </c>
    </row>
    <row r="258" spans="1:21" x14ac:dyDescent="0.25">
      <c r="A258" s="24" t="s">
        <v>315</v>
      </c>
      <c r="B258" s="25" t="s">
        <v>50</v>
      </c>
      <c r="C258" s="81">
        <v>1204</v>
      </c>
      <c r="D258" s="81">
        <v>0</v>
      </c>
      <c r="E258" s="77">
        <v>0</v>
      </c>
      <c r="F258" s="77">
        <v>0</v>
      </c>
      <c r="G258" s="77">
        <v>6225</v>
      </c>
      <c r="H258" s="77">
        <v>0</v>
      </c>
      <c r="I258" s="77">
        <v>0</v>
      </c>
      <c r="J258" s="77">
        <v>0</v>
      </c>
      <c r="K258" s="77">
        <v>0</v>
      </c>
      <c r="L258" s="77">
        <v>0</v>
      </c>
      <c r="M258" s="77">
        <v>0</v>
      </c>
      <c r="N258" s="77">
        <v>0</v>
      </c>
      <c r="O258" s="77">
        <v>0</v>
      </c>
      <c r="P258" s="82">
        <v>0</v>
      </c>
      <c r="Q258" s="83">
        <f t="shared" si="9"/>
        <v>7429</v>
      </c>
      <c r="S258" s="1">
        <f t="shared" si="10"/>
        <v>7429</v>
      </c>
      <c r="T258" s="1">
        <f t="shared" si="10"/>
        <v>0</v>
      </c>
      <c r="U258" s="1">
        <f t="shared" si="11"/>
        <v>7429</v>
      </c>
    </row>
    <row r="259" spans="1:21" x14ac:dyDescent="0.25">
      <c r="A259" s="24" t="s">
        <v>316</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si="9"/>
        <v>0</v>
      </c>
      <c r="S259" s="1">
        <f t="shared" si="10"/>
        <v>0</v>
      </c>
      <c r="T259" s="1">
        <f t="shared" si="10"/>
        <v>0</v>
      </c>
      <c r="U259" s="1">
        <f t="shared" si="11"/>
        <v>0</v>
      </c>
    </row>
    <row r="260" spans="1:21" x14ac:dyDescent="0.25">
      <c r="A260" s="24" t="s">
        <v>317</v>
      </c>
      <c r="B260" s="25" t="s">
        <v>50</v>
      </c>
      <c r="C260" s="81">
        <v>0</v>
      </c>
      <c r="D260" s="81">
        <v>38</v>
      </c>
      <c r="E260" s="77">
        <v>0</v>
      </c>
      <c r="F260" s="77">
        <v>0</v>
      </c>
      <c r="G260" s="77">
        <v>0</v>
      </c>
      <c r="H260" s="77">
        <v>2630</v>
      </c>
      <c r="I260" s="77">
        <v>0</v>
      </c>
      <c r="J260" s="77">
        <v>0</v>
      </c>
      <c r="K260" s="77">
        <v>0</v>
      </c>
      <c r="L260" s="77">
        <v>0</v>
      </c>
      <c r="M260" s="77">
        <v>0</v>
      </c>
      <c r="N260" s="77">
        <v>0</v>
      </c>
      <c r="O260" s="77">
        <v>0</v>
      </c>
      <c r="P260" s="82">
        <v>0</v>
      </c>
      <c r="Q260" s="83">
        <f t="shared" si="9"/>
        <v>2668</v>
      </c>
      <c r="S260" s="1">
        <f t="shared" si="10"/>
        <v>0</v>
      </c>
      <c r="T260" s="1">
        <f t="shared" si="10"/>
        <v>2668</v>
      </c>
      <c r="U260" s="1">
        <f t="shared" si="11"/>
        <v>2668</v>
      </c>
    </row>
    <row r="261" spans="1:21" x14ac:dyDescent="0.25">
      <c r="A261" s="24" t="s">
        <v>318</v>
      </c>
      <c r="B261" s="25" t="s">
        <v>50</v>
      </c>
      <c r="C261" s="81">
        <v>0</v>
      </c>
      <c r="D261" s="81">
        <v>0</v>
      </c>
      <c r="E261" s="77">
        <v>0</v>
      </c>
      <c r="F261" s="77">
        <v>0</v>
      </c>
      <c r="G261" s="77">
        <v>0</v>
      </c>
      <c r="H261" s="77">
        <v>0</v>
      </c>
      <c r="I261" s="77">
        <v>0</v>
      </c>
      <c r="J261" s="77">
        <v>0</v>
      </c>
      <c r="K261" s="77">
        <v>0</v>
      </c>
      <c r="L261" s="77">
        <v>0</v>
      </c>
      <c r="M261" s="77">
        <v>0</v>
      </c>
      <c r="N261" s="77">
        <v>0</v>
      </c>
      <c r="O261" s="77">
        <v>0</v>
      </c>
      <c r="P261" s="82">
        <v>0</v>
      </c>
      <c r="Q261" s="83">
        <f t="shared" ref="Q261:Q324" si="12">SUM(C261:P261)</f>
        <v>0</v>
      </c>
      <c r="S261" s="1">
        <f t="shared" si="10"/>
        <v>0</v>
      </c>
      <c r="T261" s="1">
        <f t="shared" si="10"/>
        <v>0</v>
      </c>
      <c r="U261" s="1">
        <f t="shared" si="11"/>
        <v>0</v>
      </c>
    </row>
    <row r="262" spans="1:21" x14ac:dyDescent="0.25">
      <c r="A262" s="24" t="s">
        <v>319</v>
      </c>
      <c r="B262" s="25" t="s">
        <v>50</v>
      </c>
      <c r="C262" s="81">
        <v>138310</v>
      </c>
      <c r="D262" s="81">
        <v>2887</v>
      </c>
      <c r="E262" s="77">
        <v>330458</v>
      </c>
      <c r="F262" s="77">
        <v>0</v>
      </c>
      <c r="G262" s="77">
        <v>317209</v>
      </c>
      <c r="H262" s="77">
        <v>0</v>
      </c>
      <c r="I262" s="77">
        <v>0</v>
      </c>
      <c r="J262" s="77">
        <v>0</v>
      </c>
      <c r="K262" s="77">
        <v>0</v>
      </c>
      <c r="L262" s="77">
        <v>0</v>
      </c>
      <c r="M262" s="77">
        <v>177840</v>
      </c>
      <c r="N262" s="77">
        <v>0</v>
      </c>
      <c r="O262" s="77">
        <v>0</v>
      </c>
      <c r="P262" s="82">
        <v>0</v>
      </c>
      <c r="Q262" s="83">
        <f t="shared" si="12"/>
        <v>966704</v>
      </c>
      <c r="S262" s="1">
        <f t="shared" ref="S262:T325" si="13">SUM(C262,E262,G262,I262,K262,M262,O262)</f>
        <v>963817</v>
      </c>
      <c r="T262" s="1">
        <f t="shared" si="13"/>
        <v>2887</v>
      </c>
      <c r="U262" s="1">
        <f t="shared" ref="U262:U325" si="14">SUM(S262:T262)</f>
        <v>966704</v>
      </c>
    </row>
    <row r="263" spans="1:21" x14ac:dyDescent="0.25">
      <c r="A263" s="24" t="s">
        <v>475</v>
      </c>
      <c r="B263" s="25" t="s">
        <v>50</v>
      </c>
      <c r="C263" s="81">
        <v>0</v>
      </c>
      <c r="D263" s="81">
        <v>0</v>
      </c>
      <c r="E263" s="77">
        <v>8434095</v>
      </c>
      <c r="F263" s="77">
        <v>1605769</v>
      </c>
      <c r="G263" s="77">
        <v>0</v>
      </c>
      <c r="H263" s="77">
        <v>1964028</v>
      </c>
      <c r="I263" s="77">
        <v>0</v>
      </c>
      <c r="J263" s="77">
        <v>0</v>
      </c>
      <c r="K263" s="77">
        <v>0</v>
      </c>
      <c r="L263" s="77">
        <v>0</v>
      </c>
      <c r="M263" s="77">
        <v>0</v>
      </c>
      <c r="N263" s="77">
        <v>0</v>
      </c>
      <c r="O263" s="77">
        <v>0</v>
      </c>
      <c r="P263" s="82">
        <v>0</v>
      </c>
      <c r="Q263" s="83">
        <f t="shared" si="12"/>
        <v>12003892</v>
      </c>
      <c r="S263" s="1">
        <f t="shared" si="13"/>
        <v>8434095</v>
      </c>
      <c r="T263" s="1">
        <f t="shared" si="13"/>
        <v>3569797</v>
      </c>
      <c r="U263" s="1">
        <f t="shared" si="14"/>
        <v>12003892</v>
      </c>
    </row>
    <row r="264" spans="1:21" x14ac:dyDescent="0.25">
      <c r="A264" s="24" t="s">
        <v>320</v>
      </c>
      <c r="B264" s="25" t="s">
        <v>50</v>
      </c>
      <c r="C264" s="81">
        <v>0</v>
      </c>
      <c r="D264" s="81">
        <v>0</v>
      </c>
      <c r="E264" s="77">
        <v>0</v>
      </c>
      <c r="F264" s="77">
        <v>0</v>
      </c>
      <c r="G264" s="77">
        <v>0</v>
      </c>
      <c r="H264" s="77">
        <v>0</v>
      </c>
      <c r="I264" s="77">
        <v>0</v>
      </c>
      <c r="J264" s="77">
        <v>0</v>
      </c>
      <c r="K264" s="77">
        <v>0</v>
      </c>
      <c r="L264" s="77">
        <v>0</v>
      </c>
      <c r="M264" s="77">
        <v>0</v>
      </c>
      <c r="N264" s="77">
        <v>0</v>
      </c>
      <c r="O264" s="77">
        <v>0</v>
      </c>
      <c r="P264" s="82">
        <v>0</v>
      </c>
      <c r="Q264" s="83">
        <f t="shared" si="12"/>
        <v>0</v>
      </c>
      <c r="S264" s="1">
        <f t="shared" si="13"/>
        <v>0</v>
      </c>
      <c r="T264" s="1">
        <f t="shared" si="13"/>
        <v>0</v>
      </c>
      <c r="U264" s="1">
        <f t="shared" si="14"/>
        <v>0</v>
      </c>
    </row>
    <row r="265" spans="1:21" x14ac:dyDescent="0.25">
      <c r="A265" s="24" t="s">
        <v>321</v>
      </c>
      <c r="B265" s="25" t="s">
        <v>50</v>
      </c>
      <c r="C265" s="81">
        <v>101400</v>
      </c>
      <c r="D265" s="81">
        <v>48975</v>
      </c>
      <c r="E265" s="77">
        <v>801774</v>
      </c>
      <c r="F265" s="77">
        <v>61228</v>
      </c>
      <c r="G265" s="77">
        <v>906337</v>
      </c>
      <c r="H265" s="77">
        <v>119737</v>
      </c>
      <c r="I265" s="77">
        <v>0</v>
      </c>
      <c r="J265" s="77">
        <v>0</v>
      </c>
      <c r="K265" s="77">
        <v>0</v>
      </c>
      <c r="L265" s="77">
        <v>0</v>
      </c>
      <c r="M265" s="77">
        <v>112393</v>
      </c>
      <c r="N265" s="77">
        <v>0</v>
      </c>
      <c r="O265" s="77">
        <v>0</v>
      </c>
      <c r="P265" s="82">
        <v>0</v>
      </c>
      <c r="Q265" s="83">
        <f t="shared" si="12"/>
        <v>2151844</v>
      </c>
      <c r="S265" s="1">
        <f t="shared" si="13"/>
        <v>1921904</v>
      </c>
      <c r="T265" s="1">
        <f t="shared" si="13"/>
        <v>229940</v>
      </c>
      <c r="U265" s="1">
        <f t="shared" si="14"/>
        <v>2151844</v>
      </c>
    </row>
    <row r="266" spans="1:21" x14ac:dyDescent="0.25">
      <c r="A266" s="24" t="s">
        <v>322</v>
      </c>
      <c r="B266" s="25" t="s">
        <v>50</v>
      </c>
      <c r="C266" s="81">
        <v>0</v>
      </c>
      <c r="D266" s="81">
        <v>0</v>
      </c>
      <c r="E266" s="77">
        <v>0</v>
      </c>
      <c r="F266" s="77">
        <v>429345</v>
      </c>
      <c r="G266" s="77">
        <v>0</v>
      </c>
      <c r="H266" s="77">
        <v>0</v>
      </c>
      <c r="I266" s="77">
        <v>0</v>
      </c>
      <c r="J266" s="77">
        <v>0</v>
      </c>
      <c r="K266" s="77">
        <v>0</v>
      </c>
      <c r="L266" s="77">
        <v>0</v>
      </c>
      <c r="M266" s="77">
        <v>34000</v>
      </c>
      <c r="N266" s="77">
        <v>0</v>
      </c>
      <c r="O266" s="77">
        <v>0</v>
      </c>
      <c r="P266" s="82">
        <v>0</v>
      </c>
      <c r="Q266" s="83">
        <f t="shared" si="12"/>
        <v>463345</v>
      </c>
      <c r="S266" s="1">
        <f t="shared" si="13"/>
        <v>34000</v>
      </c>
      <c r="T266" s="1">
        <f t="shared" si="13"/>
        <v>429345</v>
      </c>
      <c r="U266" s="1">
        <f t="shared" si="14"/>
        <v>463345</v>
      </c>
    </row>
    <row r="267" spans="1:21" x14ac:dyDescent="0.25">
      <c r="A267" s="24" t="s">
        <v>476</v>
      </c>
      <c r="B267" s="25" t="s">
        <v>51</v>
      </c>
      <c r="C267" s="81">
        <v>0</v>
      </c>
      <c r="D267" s="81">
        <v>0</v>
      </c>
      <c r="E267" s="77">
        <v>0</v>
      </c>
      <c r="F267" s="77">
        <v>1094000</v>
      </c>
      <c r="G267" s="77">
        <v>0</v>
      </c>
      <c r="H267" s="77">
        <v>0</v>
      </c>
      <c r="I267" s="77">
        <v>0</v>
      </c>
      <c r="J267" s="77">
        <v>0</v>
      </c>
      <c r="K267" s="77">
        <v>0</v>
      </c>
      <c r="L267" s="77">
        <v>0</v>
      </c>
      <c r="M267" s="77">
        <v>0</v>
      </c>
      <c r="N267" s="77">
        <v>0</v>
      </c>
      <c r="O267" s="77">
        <v>0</v>
      </c>
      <c r="P267" s="82">
        <v>0</v>
      </c>
      <c r="Q267" s="83">
        <f t="shared" si="12"/>
        <v>1094000</v>
      </c>
      <c r="S267" s="1">
        <f t="shared" si="13"/>
        <v>0</v>
      </c>
      <c r="T267" s="1">
        <f t="shared" si="13"/>
        <v>1094000</v>
      </c>
      <c r="U267" s="1">
        <f t="shared" si="14"/>
        <v>1094000</v>
      </c>
    </row>
    <row r="268" spans="1:21" x14ac:dyDescent="0.25">
      <c r="A268" s="24" t="s">
        <v>515</v>
      </c>
      <c r="B268" s="25" t="s">
        <v>51</v>
      </c>
      <c r="C268" s="81">
        <v>255328</v>
      </c>
      <c r="D268" s="81">
        <v>29885</v>
      </c>
      <c r="E268" s="77">
        <v>0</v>
      </c>
      <c r="F268" s="77">
        <v>0</v>
      </c>
      <c r="G268" s="77">
        <v>1488688</v>
      </c>
      <c r="H268" s="77">
        <v>92600</v>
      </c>
      <c r="I268" s="77">
        <v>0</v>
      </c>
      <c r="J268" s="77">
        <v>0</v>
      </c>
      <c r="K268" s="77">
        <v>0</v>
      </c>
      <c r="L268" s="77">
        <v>0</v>
      </c>
      <c r="M268" s="77">
        <v>273770</v>
      </c>
      <c r="N268" s="77">
        <v>0</v>
      </c>
      <c r="O268" s="77">
        <v>0</v>
      </c>
      <c r="P268" s="82">
        <v>0</v>
      </c>
      <c r="Q268" s="83">
        <f t="shared" si="12"/>
        <v>2140271</v>
      </c>
      <c r="S268" s="1">
        <f t="shared" si="13"/>
        <v>2017786</v>
      </c>
      <c r="T268" s="1">
        <f t="shared" si="13"/>
        <v>122485</v>
      </c>
      <c r="U268" s="1">
        <f t="shared" si="14"/>
        <v>2140271</v>
      </c>
    </row>
    <row r="269" spans="1:21" x14ac:dyDescent="0.25">
      <c r="A269" s="24" t="s">
        <v>324</v>
      </c>
      <c r="B269" s="25" t="s">
        <v>4</v>
      </c>
      <c r="C269" s="81">
        <v>0</v>
      </c>
      <c r="D269" s="81">
        <v>0</v>
      </c>
      <c r="E269" s="77">
        <v>0</v>
      </c>
      <c r="F269" s="77">
        <v>0</v>
      </c>
      <c r="G269" s="77">
        <v>0</v>
      </c>
      <c r="H269" s="77">
        <v>0</v>
      </c>
      <c r="I269" s="77">
        <v>0</v>
      </c>
      <c r="J269" s="77">
        <v>0</v>
      </c>
      <c r="K269" s="77">
        <v>0</v>
      </c>
      <c r="L269" s="77">
        <v>0</v>
      </c>
      <c r="M269" s="77">
        <v>0</v>
      </c>
      <c r="N269" s="77">
        <v>0</v>
      </c>
      <c r="O269" s="77">
        <v>0</v>
      </c>
      <c r="P269" s="82">
        <v>0</v>
      </c>
      <c r="Q269" s="83">
        <f t="shared" si="12"/>
        <v>0</v>
      </c>
      <c r="S269" s="1">
        <f t="shared" si="13"/>
        <v>0</v>
      </c>
      <c r="T269" s="1">
        <f t="shared" si="13"/>
        <v>0</v>
      </c>
      <c r="U269" s="1">
        <f t="shared" si="14"/>
        <v>0</v>
      </c>
    </row>
    <row r="270" spans="1:21" x14ac:dyDescent="0.25">
      <c r="A270" s="24" t="s">
        <v>325</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5">
      <c r="A271" s="24" t="s">
        <v>326</v>
      </c>
      <c r="B271" s="25" t="s">
        <v>4</v>
      </c>
      <c r="C271" s="81">
        <v>0</v>
      </c>
      <c r="D271" s="81">
        <v>0</v>
      </c>
      <c r="E271" s="77">
        <v>5085481</v>
      </c>
      <c r="F271" s="77">
        <v>130917</v>
      </c>
      <c r="G271" s="77">
        <v>0</v>
      </c>
      <c r="H271" s="77">
        <v>0</v>
      </c>
      <c r="I271" s="77">
        <v>0</v>
      </c>
      <c r="J271" s="77">
        <v>0</v>
      </c>
      <c r="K271" s="77">
        <v>0</v>
      </c>
      <c r="L271" s="77">
        <v>0</v>
      </c>
      <c r="M271" s="77">
        <v>0</v>
      </c>
      <c r="N271" s="77">
        <v>0</v>
      </c>
      <c r="O271" s="77">
        <v>0</v>
      </c>
      <c r="P271" s="82">
        <v>0</v>
      </c>
      <c r="Q271" s="83">
        <f t="shared" si="12"/>
        <v>5216398</v>
      </c>
      <c r="S271" s="1">
        <f t="shared" si="13"/>
        <v>5085481</v>
      </c>
      <c r="T271" s="1">
        <f t="shared" si="13"/>
        <v>130917</v>
      </c>
      <c r="U271" s="1">
        <f t="shared" si="14"/>
        <v>5216398</v>
      </c>
    </row>
    <row r="272" spans="1:21" x14ac:dyDescent="0.25">
      <c r="A272" s="24" t="s">
        <v>327</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83">
        <f t="shared" si="12"/>
        <v>0</v>
      </c>
      <c r="S272" s="1">
        <f t="shared" si="13"/>
        <v>0</v>
      </c>
      <c r="T272" s="1">
        <f t="shared" si="13"/>
        <v>0</v>
      </c>
      <c r="U272" s="1">
        <f t="shared" si="14"/>
        <v>0</v>
      </c>
    </row>
    <row r="273" spans="1:21" x14ac:dyDescent="0.25">
      <c r="A273" s="24" t="s">
        <v>542</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2"/>
        <v>0</v>
      </c>
      <c r="S273" s="1">
        <f t="shared" si="13"/>
        <v>0</v>
      </c>
      <c r="T273" s="1">
        <f t="shared" si="13"/>
        <v>0</v>
      </c>
      <c r="U273" s="1">
        <f t="shared" si="14"/>
        <v>0</v>
      </c>
    </row>
    <row r="274" spans="1:21" x14ac:dyDescent="0.25">
      <c r="A274" s="24" t="s">
        <v>328</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5">
      <c r="A275" s="24" t="s">
        <v>329</v>
      </c>
      <c r="B275" s="25" t="s">
        <v>4</v>
      </c>
      <c r="C275" s="81">
        <v>0</v>
      </c>
      <c r="D275" s="81">
        <v>0</v>
      </c>
      <c r="E275" s="77">
        <v>0</v>
      </c>
      <c r="F275" s="77">
        <v>0</v>
      </c>
      <c r="G275" s="77">
        <v>0</v>
      </c>
      <c r="H275" s="77">
        <v>0</v>
      </c>
      <c r="I275" s="77">
        <v>0</v>
      </c>
      <c r="J275" s="77">
        <v>0</v>
      </c>
      <c r="K275" s="77">
        <v>0</v>
      </c>
      <c r="L275" s="77">
        <v>0</v>
      </c>
      <c r="M275" s="77">
        <v>422500</v>
      </c>
      <c r="N275" s="77">
        <v>0</v>
      </c>
      <c r="O275" s="77">
        <v>0</v>
      </c>
      <c r="P275" s="82">
        <v>0</v>
      </c>
      <c r="Q275" s="83">
        <f t="shared" si="12"/>
        <v>422500</v>
      </c>
      <c r="S275" s="1">
        <f t="shared" si="13"/>
        <v>422500</v>
      </c>
      <c r="T275" s="1">
        <f t="shared" si="13"/>
        <v>0</v>
      </c>
      <c r="U275" s="1">
        <f t="shared" si="14"/>
        <v>422500</v>
      </c>
    </row>
    <row r="276" spans="1:21" x14ac:dyDescent="0.25">
      <c r="A276" s="24" t="s">
        <v>330</v>
      </c>
      <c r="B276" s="25" t="s">
        <v>4</v>
      </c>
      <c r="C276" s="81">
        <v>0</v>
      </c>
      <c r="D276" s="81">
        <v>0</v>
      </c>
      <c r="E276" s="77">
        <v>0</v>
      </c>
      <c r="F276" s="77">
        <v>0</v>
      </c>
      <c r="G276" s="77">
        <v>0</v>
      </c>
      <c r="H276" s="77">
        <v>0</v>
      </c>
      <c r="I276" s="77">
        <v>0</v>
      </c>
      <c r="J276" s="77">
        <v>0</v>
      </c>
      <c r="K276" s="77">
        <v>0</v>
      </c>
      <c r="L276" s="77">
        <v>0</v>
      </c>
      <c r="M276" s="77">
        <v>0</v>
      </c>
      <c r="N276" s="77">
        <v>0</v>
      </c>
      <c r="O276" s="77">
        <v>0</v>
      </c>
      <c r="P276" s="82">
        <v>0</v>
      </c>
      <c r="Q276" s="83">
        <f t="shared" si="12"/>
        <v>0</v>
      </c>
      <c r="S276" s="1">
        <f t="shared" si="13"/>
        <v>0</v>
      </c>
      <c r="T276" s="1">
        <f t="shared" si="13"/>
        <v>0</v>
      </c>
      <c r="U276" s="1">
        <f t="shared" si="14"/>
        <v>0</v>
      </c>
    </row>
    <row r="277" spans="1:21" x14ac:dyDescent="0.25">
      <c r="A277" s="24" t="s">
        <v>331</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5">
      <c r="A278" s="24" t="s">
        <v>332</v>
      </c>
      <c r="B278" s="25" t="s">
        <v>4</v>
      </c>
      <c r="C278" s="81">
        <v>0</v>
      </c>
      <c r="D278" s="81">
        <v>0</v>
      </c>
      <c r="E278" s="77">
        <v>0</v>
      </c>
      <c r="F278" s="77">
        <v>2662</v>
      </c>
      <c r="G278" s="77">
        <v>0</v>
      </c>
      <c r="H278" s="77">
        <v>0</v>
      </c>
      <c r="I278" s="77">
        <v>0</v>
      </c>
      <c r="J278" s="77">
        <v>0</v>
      </c>
      <c r="K278" s="77">
        <v>0</v>
      </c>
      <c r="L278" s="77">
        <v>0</v>
      </c>
      <c r="M278" s="77">
        <v>0</v>
      </c>
      <c r="N278" s="77">
        <v>0</v>
      </c>
      <c r="O278" s="77">
        <v>37921</v>
      </c>
      <c r="P278" s="82">
        <v>0</v>
      </c>
      <c r="Q278" s="83">
        <f t="shared" si="12"/>
        <v>40583</v>
      </c>
      <c r="S278" s="1">
        <f t="shared" si="13"/>
        <v>37921</v>
      </c>
      <c r="T278" s="1">
        <f t="shared" si="13"/>
        <v>2662</v>
      </c>
      <c r="U278" s="1">
        <f t="shared" si="14"/>
        <v>40583</v>
      </c>
    </row>
    <row r="279" spans="1:21" x14ac:dyDescent="0.25">
      <c r="A279" s="24" t="s">
        <v>477</v>
      </c>
      <c r="B279" s="25" t="s">
        <v>4</v>
      </c>
      <c r="C279" s="81">
        <v>0</v>
      </c>
      <c r="D279" s="81">
        <v>0</v>
      </c>
      <c r="E279" s="77">
        <v>0</v>
      </c>
      <c r="F279" s="77">
        <v>0</v>
      </c>
      <c r="G279" s="77">
        <v>0</v>
      </c>
      <c r="H279" s="77">
        <v>0</v>
      </c>
      <c r="I279" s="77">
        <v>0</v>
      </c>
      <c r="J279" s="77">
        <v>0</v>
      </c>
      <c r="K279" s="77">
        <v>0</v>
      </c>
      <c r="L279" s="77">
        <v>0</v>
      </c>
      <c r="M279" s="77">
        <v>0</v>
      </c>
      <c r="N279" s="77">
        <v>0</v>
      </c>
      <c r="O279" s="77">
        <v>0</v>
      </c>
      <c r="P279" s="82">
        <v>0</v>
      </c>
      <c r="Q279" s="83">
        <f t="shared" si="12"/>
        <v>0</v>
      </c>
      <c r="S279" s="1">
        <f t="shared" si="13"/>
        <v>0</v>
      </c>
      <c r="T279" s="1">
        <f t="shared" si="13"/>
        <v>0</v>
      </c>
      <c r="U279" s="1">
        <f t="shared" si="14"/>
        <v>0</v>
      </c>
    </row>
    <row r="280" spans="1:21" x14ac:dyDescent="0.25">
      <c r="A280" s="24" t="s">
        <v>333</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5">
      <c r="A281" s="24" t="s">
        <v>334</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83">
        <f t="shared" si="12"/>
        <v>0</v>
      </c>
      <c r="S281" s="1">
        <f t="shared" si="13"/>
        <v>0</v>
      </c>
      <c r="T281" s="1">
        <f t="shared" si="13"/>
        <v>0</v>
      </c>
      <c r="U281" s="1">
        <f t="shared" si="14"/>
        <v>0</v>
      </c>
    </row>
    <row r="282" spans="1:21" x14ac:dyDescent="0.25">
      <c r="A282" s="24" t="s">
        <v>335</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5">
      <c r="A283" s="24" t="s">
        <v>336</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83">
        <f t="shared" si="12"/>
        <v>0</v>
      </c>
      <c r="S283" s="1">
        <f t="shared" si="13"/>
        <v>0</v>
      </c>
      <c r="T283" s="1">
        <f t="shared" si="13"/>
        <v>0</v>
      </c>
      <c r="U283" s="1">
        <f t="shared" si="14"/>
        <v>0</v>
      </c>
    </row>
    <row r="284" spans="1:21" x14ac:dyDescent="0.25">
      <c r="A284" s="24" t="s">
        <v>337</v>
      </c>
      <c r="B284" s="25" t="s">
        <v>4</v>
      </c>
      <c r="C284" s="81">
        <v>18064</v>
      </c>
      <c r="D284" s="81">
        <v>0</v>
      </c>
      <c r="E284" s="77">
        <v>0</v>
      </c>
      <c r="F284" s="77">
        <v>0</v>
      </c>
      <c r="G284" s="77">
        <v>213318</v>
      </c>
      <c r="H284" s="77">
        <v>0</v>
      </c>
      <c r="I284" s="77">
        <v>0</v>
      </c>
      <c r="J284" s="77">
        <v>0</v>
      </c>
      <c r="K284" s="77">
        <v>0</v>
      </c>
      <c r="L284" s="77">
        <v>0</v>
      </c>
      <c r="M284" s="77">
        <v>353416</v>
      </c>
      <c r="N284" s="77">
        <v>0</v>
      </c>
      <c r="O284" s="77">
        <v>0</v>
      </c>
      <c r="P284" s="82">
        <v>0</v>
      </c>
      <c r="Q284" s="83">
        <f t="shared" si="12"/>
        <v>584798</v>
      </c>
      <c r="S284" s="1">
        <f t="shared" si="13"/>
        <v>584798</v>
      </c>
      <c r="T284" s="1">
        <f t="shared" si="13"/>
        <v>0</v>
      </c>
      <c r="U284" s="1">
        <f t="shared" si="14"/>
        <v>584798</v>
      </c>
    </row>
    <row r="285" spans="1:21" x14ac:dyDescent="0.25">
      <c r="A285" s="24" t="s">
        <v>338</v>
      </c>
      <c r="B285" s="25" t="s">
        <v>4</v>
      </c>
      <c r="C285" s="81">
        <v>0</v>
      </c>
      <c r="D285" s="81">
        <v>0</v>
      </c>
      <c r="E285" s="77">
        <v>0</v>
      </c>
      <c r="F285" s="77">
        <v>0</v>
      </c>
      <c r="G285" s="77">
        <v>0</v>
      </c>
      <c r="H285" s="77">
        <v>0</v>
      </c>
      <c r="I285" s="77">
        <v>0</v>
      </c>
      <c r="J285" s="77">
        <v>0</v>
      </c>
      <c r="K285" s="77">
        <v>0</v>
      </c>
      <c r="L285" s="77">
        <v>0</v>
      </c>
      <c r="M285" s="77">
        <v>0</v>
      </c>
      <c r="N285" s="77">
        <v>0</v>
      </c>
      <c r="O285" s="77">
        <v>0</v>
      </c>
      <c r="P285" s="82">
        <v>0</v>
      </c>
      <c r="Q285" s="83">
        <f t="shared" si="12"/>
        <v>0</v>
      </c>
      <c r="S285" s="1">
        <f t="shared" si="13"/>
        <v>0</v>
      </c>
      <c r="T285" s="1">
        <f t="shared" si="13"/>
        <v>0</v>
      </c>
      <c r="U285" s="1">
        <f t="shared" si="14"/>
        <v>0</v>
      </c>
    </row>
    <row r="286" spans="1:21" x14ac:dyDescent="0.25">
      <c r="A286" s="24" t="s">
        <v>339</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5">
      <c r="A287" s="24" t="s">
        <v>340</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5">
      <c r="A288" s="24" t="s">
        <v>549</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5">
      <c r="A289" s="24" t="s">
        <v>341</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5">
      <c r="A290" s="24" t="s">
        <v>506</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83">
        <f t="shared" si="12"/>
        <v>0</v>
      </c>
      <c r="S290" s="1">
        <f t="shared" si="13"/>
        <v>0</v>
      </c>
      <c r="T290" s="1">
        <f t="shared" si="13"/>
        <v>0</v>
      </c>
      <c r="U290" s="1">
        <f t="shared" si="14"/>
        <v>0</v>
      </c>
    </row>
    <row r="291" spans="1:21" x14ac:dyDescent="0.25">
      <c r="A291" s="24" t="s">
        <v>342</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2"/>
        <v>0</v>
      </c>
      <c r="S291" s="1">
        <f t="shared" si="13"/>
        <v>0</v>
      </c>
      <c r="T291" s="1">
        <f t="shared" si="13"/>
        <v>0</v>
      </c>
      <c r="U291" s="1">
        <f t="shared" si="14"/>
        <v>0</v>
      </c>
    </row>
    <row r="292" spans="1:21" x14ac:dyDescent="0.25">
      <c r="A292" s="24" t="s">
        <v>343</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83">
        <f t="shared" si="12"/>
        <v>0</v>
      </c>
      <c r="S292" s="1">
        <f t="shared" si="13"/>
        <v>0</v>
      </c>
      <c r="T292" s="1">
        <f t="shared" si="13"/>
        <v>0</v>
      </c>
      <c r="U292" s="1">
        <f t="shared" si="14"/>
        <v>0</v>
      </c>
    </row>
    <row r="293" spans="1:21" x14ac:dyDescent="0.25">
      <c r="A293" s="24" t="s">
        <v>344</v>
      </c>
      <c r="B293" s="25" t="s">
        <v>4</v>
      </c>
      <c r="C293" s="81">
        <v>0</v>
      </c>
      <c r="D293" s="81">
        <v>0</v>
      </c>
      <c r="E293" s="77">
        <v>0</v>
      </c>
      <c r="F293" s="77">
        <v>0</v>
      </c>
      <c r="G293" s="77">
        <v>0</v>
      </c>
      <c r="H293" s="77">
        <v>0</v>
      </c>
      <c r="I293" s="77">
        <v>0</v>
      </c>
      <c r="J293" s="77">
        <v>0</v>
      </c>
      <c r="K293" s="77">
        <v>0</v>
      </c>
      <c r="L293" s="77">
        <v>0</v>
      </c>
      <c r="M293" s="77">
        <v>0</v>
      </c>
      <c r="N293" s="77">
        <v>175000</v>
      </c>
      <c r="O293" s="77">
        <v>0</v>
      </c>
      <c r="P293" s="82">
        <v>0</v>
      </c>
      <c r="Q293" s="83">
        <f t="shared" si="12"/>
        <v>175000</v>
      </c>
      <c r="S293" s="1">
        <f t="shared" si="13"/>
        <v>0</v>
      </c>
      <c r="T293" s="1">
        <f t="shared" si="13"/>
        <v>175000</v>
      </c>
      <c r="U293" s="1">
        <f t="shared" si="14"/>
        <v>175000</v>
      </c>
    </row>
    <row r="294" spans="1:21" x14ac:dyDescent="0.25">
      <c r="A294" s="24" t="s">
        <v>345</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2"/>
        <v>0</v>
      </c>
      <c r="S294" s="1">
        <f t="shared" si="13"/>
        <v>0</v>
      </c>
      <c r="T294" s="1">
        <f t="shared" si="13"/>
        <v>0</v>
      </c>
      <c r="U294" s="1">
        <f t="shared" si="14"/>
        <v>0</v>
      </c>
    </row>
    <row r="295" spans="1:21" x14ac:dyDescent="0.25">
      <c r="A295" s="24" t="s">
        <v>346</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5">
      <c r="A296" s="24" t="s">
        <v>4</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5">
      <c r="A297" s="24" t="s">
        <v>347</v>
      </c>
      <c r="B297" s="25" t="s">
        <v>4</v>
      </c>
      <c r="C297" s="81">
        <v>0</v>
      </c>
      <c r="D297" s="81">
        <v>131665</v>
      </c>
      <c r="E297" s="77">
        <v>0</v>
      </c>
      <c r="F297" s="77">
        <v>0</v>
      </c>
      <c r="G297" s="77">
        <v>0</v>
      </c>
      <c r="H297" s="77">
        <v>109553</v>
      </c>
      <c r="I297" s="77">
        <v>0</v>
      </c>
      <c r="J297" s="77">
        <v>0</v>
      </c>
      <c r="K297" s="77">
        <v>0</v>
      </c>
      <c r="L297" s="77">
        <v>0</v>
      </c>
      <c r="M297" s="77">
        <v>513635</v>
      </c>
      <c r="N297" s="77">
        <v>0</v>
      </c>
      <c r="O297" s="77">
        <v>0</v>
      </c>
      <c r="P297" s="82">
        <v>0</v>
      </c>
      <c r="Q297" s="83">
        <f t="shared" si="12"/>
        <v>754853</v>
      </c>
      <c r="S297" s="1">
        <f t="shared" si="13"/>
        <v>513635</v>
      </c>
      <c r="T297" s="1">
        <f t="shared" si="13"/>
        <v>241218</v>
      </c>
      <c r="U297" s="1">
        <f t="shared" si="14"/>
        <v>754853</v>
      </c>
    </row>
    <row r="298" spans="1:21" x14ac:dyDescent="0.25">
      <c r="A298" s="24" t="s">
        <v>348</v>
      </c>
      <c r="B298" s="25" t="s">
        <v>4</v>
      </c>
      <c r="C298" s="81">
        <v>0</v>
      </c>
      <c r="D298" s="81">
        <v>0</v>
      </c>
      <c r="E298" s="77">
        <v>0</v>
      </c>
      <c r="F298" s="77">
        <v>0</v>
      </c>
      <c r="G298" s="77">
        <v>0</v>
      </c>
      <c r="H298" s="77">
        <v>0</v>
      </c>
      <c r="I298" s="77">
        <v>0</v>
      </c>
      <c r="J298" s="77">
        <v>0</v>
      </c>
      <c r="K298" s="77">
        <v>0</v>
      </c>
      <c r="L298" s="77">
        <v>0</v>
      </c>
      <c r="M298" s="77">
        <v>0</v>
      </c>
      <c r="N298" s="77">
        <v>0</v>
      </c>
      <c r="O298" s="77">
        <v>3029</v>
      </c>
      <c r="P298" s="82">
        <v>0</v>
      </c>
      <c r="Q298" s="83">
        <f t="shared" si="12"/>
        <v>3029</v>
      </c>
      <c r="S298" s="1">
        <f t="shared" si="13"/>
        <v>3029</v>
      </c>
      <c r="T298" s="1">
        <f t="shared" si="13"/>
        <v>0</v>
      </c>
      <c r="U298" s="1">
        <f t="shared" si="14"/>
        <v>3029</v>
      </c>
    </row>
    <row r="299" spans="1:21" x14ac:dyDescent="0.25">
      <c r="A299" s="24" t="s">
        <v>349</v>
      </c>
      <c r="B299" s="25" t="s">
        <v>4</v>
      </c>
      <c r="C299" s="81">
        <v>621</v>
      </c>
      <c r="D299" s="81">
        <v>0</v>
      </c>
      <c r="E299" s="77">
        <v>0</v>
      </c>
      <c r="F299" s="77">
        <v>0</v>
      </c>
      <c r="G299" s="77">
        <v>0</v>
      </c>
      <c r="H299" s="77">
        <v>0</v>
      </c>
      <c r="I299" s="77">
        <v>0</v>
      </c>
      <c r="J299" s="77">
        <v>0</v>
      </c>
      <c r="K299" s="77">
        <v>0</v>
      </c>
      <c r="L299" s="77">
        <v>0</v>
      </c>
      <c r="M299" s="77">
        <v>0</v>
      </c>
      <c r="N299" s="77">
        <v>0</v>
      </c>
      <c r="O299" s="77">
        <v>0</v>
      </c>
      <c r="P299" s="82">
        <v>0</v>
      </c>
      <c r="Q299" s="83">
        <f t="shared" si="12"/>
        <v>621</v>
      </c>
      <c r="S299" s="1">
        <f t="shared" si="13"/>
        <v>621</v>
      </c>
      <c r="T299" s="1">
        <f t="shared" si="13"/>
        <v>0</v>
      </c>
      <c r="U299" s="1">
        <f t="shared" si="14"/>
        <v>621</v>
      </c>
    </row>
    <row r="300" spans="1:21" x14ac:dyDescent="0.25">
      <c r="A300" s="24" t="s">
        <v>350</v>
      </c>
      <c r="B300" s="25" t="s">
        <v>4</v>
      </c>
      <c r="C300" s="81">
        <v>35469</v>
      </c>
      <c r="D300" s="81">
        <v>0</v>
      </c>
      <c r="E300" s="77">
        <v>0</v>
      </c>
      <c r="F300" s="77">
        <v>173075</v>
      </c>
      <c r="G300" s="77">
        <v>119895</v>
      </c>
      <c r="H300" s="77">
        <v>0</v>
      </c>
      <c r="I300" s="77">
        <v>0</v>
      </c>
      <c r="J300" s="77">
        <v>0</v>
      </c>
      <c r="K300" s="77">
        <v>0</v>
      </c>
      <c r="L300" s="77">
        <v>0</v>
      </c>
      <c r="M300" s="77">
        <v>1324</v>
      </c>
      <c r="N300" s="77">
        <v>0</v>
      </c>
      <c r="O300" s="77">
        <v>9597</v>
      </c>
      <c r="P300" s="82">
        <v>0</v>
      </c>
      <c r="Q300" s="83">
        <f t="shared" si="12"/>
        <v>339360</v>
      </c>
      <c r="S300" s="1">
        <f t="shared" si="13"/>
        <v>166285</v>
      </c>
      <c r="T300" s="1">
        <f t="shared" si="13"/>
        <v>173075</v>
      </c>
      <c r="U300" s="1">
        <f t="shared" si="14"/>
        <v>339360</v>
      </c>
    </row>
    <row r="301" spans="1:21" x14ac:dyDescent="0.25">
      <c r="A301" s="24" t="s">
        <v>351</v>
      </c>
      <c r="B301" s="25" t="s">
        <v>4</v>
      </c>
      <c r="C301" s="81">
        <v>27808</v>
      </c>
      <c r="D301" s="81">
        <v>143405</v>
      </c>
      <c r="E301" s="77">
        <v>0</v>
      </c>
      <c r="F301" s="77">
        <v>0</v>
      </c>
      <c r="G301" s="77">
        <v>79544</v>
      </c>
      <c r="H301" s="77">
        <v>272175</v>
      </c>
      <c r="I301" s="77">
        <v>0</v>
      </c>
      <c r="J301" s="77">
        <v>0</v>
      </c>
      <c r="K301" s="77">
        <v>0</v>
      </c>
      <c r="L301" s="77">
        <v>0</v>
      </c>
      <c r="M301" s="77">
        <v>107096</v>
      </c>
      <c r="N301" s="77">
        <v>208425</v>
      </c>
      <c r="O301" s="77">
        <v>6825</v>
      </c>
      <c r="P301" s="82">
        <v>21911</v>
      </c>
      <c r="Q301" s="83">
        <f t="shared" si="12"/>
        <v>867189</v>
      </c>
      <c r="S301" s="1">
        <f t="shared" si="13"/>
        <v>221273</v>
      </c>
      <c r="T301" s="1">
        <f t="shared" si="13"/>
        <v>645916</v>
      </c>
      <c r="U301" s="1">
        <f t="shared" si="14"/>
        <v>867189</v>
      </c>
    </row>
    <row r="302" spans="1:21" x14ac:dyDescent="0.25">
      <c r="A302" s="24" t="s">
        <v>352</v>
      </c>
      <c r="B302" s="25" t="s">
        <v>4</v>
      </c>
      <c r="C302" s="81">
        <v>0</v>
      </c>
      <c r="D302" s="81">
        <v>0</v>
      </c>
      <c r="E302" s="77">
        <v>0</v>
      </c>
      <c r="F302" s="77">
        <v>0</v>
      </c>
      <c r="G302" s="77">
        <v>0</v>
      </c>
      <c r="H302" s="77">
        <v>0</v>
      </c>
      <c r="I302" s="77">
        <v>0</v>
      </c>
      <c r="J302" s="77">
        <v>0</v>
      </c>
      <c r="K302" s="77">
        <v>0</v>
      </c>
      <c r="L302" s="77">
        <v>0</v>
      </c>
      <c r="M302" s="77">
        <v>0</v>
      </c>
      <c r="N302" s="77">
        <v>0</v>
      </c>
      <c r="O302" s="77">
        <v>0</v>
      </c>
      <c r="P302" s="82">
        <v>0</v>
      </c>
      <c r="Q302" s="83">
        <f t="shared" si="12"/>
        <v>0</v>
      </c>
      <c r="S302" s="1">
        <f t="shared" si="13"/>
        <v>0</v>
      </c>
      <c r="T302" s="1">
        <f t="shared" si="13"/>
        <v>0</v>
      </c>
      <c r="U302" s="1">
        <f t="shared" si="14"/>
        <v>0</v>
      </c>
    </row>
    <row r="303" spans="1:21" x14ac:dyDescent="0.25">
      <c r="A303" s="24" t="s">
        <v>353</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5">
      <c r="A304" s="24" t="s">
        <v>354</v>
      </c>
      <c r="B304" s="25" t="s">
        <v>4</v>
      </c>
      <c r="C304" s="81">
        <v>0</v>
      </c>
      <c r="D304" s="81">
        <v>17706</v>
      </c>
      <c r="E304" s="77">
        <v>0</v>
      </c>
      <c r="F304" s="77">
        <v>0</v>
      </c>
      <c r="G304" s="77">
        <v>0</v>
      </c>
      <c r="H304" s="77">
        <v>0</v>
      </c>
      <c r="I304" s="77">
        <v>0</v>
      </c>
      <c r="J304" s="77">
        <v>0</v>
      </c>
      <c r="K304" s="77">
        <v>0</v>
      </c>
      <c r="L304" s="77">
        <v>0</v>
      </c>
      <c r="M304" s="77">
        <v>0</v>
      </c>
      <c r="N304" s="77">
        <v>551</v>
      </c>
      <c r="O304" s="77">
        <v>0</v>
      </c>
      <c r="P304" s="82">
        <v>0</v>
      </c>
      <c r="Q304" s="83">
        <f t="shared" si="12"/>
        <v>18257</v>
      </c>
      <c r="S304" s="1">
        <f t="shared" si="13"/>
        <v>0</v>
      </c>
      <c r="T304" s="1">
        <f t="shared" si="13"/>
        <v>18257</v>
      </c>
      <c r="U304" s="1">
        <f t="shared" si="14"/>
        <v>18257</v>
      </c>
    </row>
    <row r="305" spans="1:21" x14ac:dyDescent="0.25">
      <c r="A305" s="24" t="s">
        <v>355</v>
      </c>
      <c r="B305" s="25" t="s">
        <v>4</v>
      </c>
      <c r="C305" s="81">
        <v>0</v>
      </c>
      <c r="D305" s="81">
        <v>0</v>
      </c>
      <c r="E305" s="77">
        <v>0</v>
      </c>
      <c r="F305" s="77">
        <v>0</v>
      </c>
      <c r="G305" s="77">
        <v>374677</v>
      </c>
      <c r="H305" s="77">
        <v>0</v>
      </c>
      <c r="I305" s="77">
        <v>0</v>
      </c>
      <c r="J305" s="77">
        <v>0</v>
      </c>
      <c r="K305" s="77">
        <v>0</v>
      </c>
      <c r="L305" s="77">
        <v>0</v>
      </c>
      <c r="M305" s="77">
        <v>467075</v>
      </c>
      <c r="N305" s="77">
        <v>0</v>
      </c>
      <c r="O305" s="77">
        <v>0</v>
      </c>
      <c r="P305" s="82">
        <v>0</v>
      </c>
      <c r="Q305" s="83">
        <f t="shared" si="12"/>
        <v>841752</v>
      </c>
      <c r="S305" s="1">
        <f t="shared" si="13"/>
        <v>841752</v>
      </c>
      <c r="T305" s="1">
        <f t="shared" si="13"/>
        <v>0</v>
      </c>
      <c r="U305" s="1">
        <f t="shared" si="14"/>
        <v>841752</v>
      </c>
    </row>
    <row r="306" spans="1:21" x14ac:dyDescent="0.25">
      <c r="A306" s="24" t="s">
        <v>356</v>
      </c>
      <c r="B306" s="25" t="s">
        <v>4</v>
      </c>
      <c r="C306" s="81">
        <v>0</v>
      </c>
      <c r="D306" s="81">
        <v>0</v>
      </c>
      <c r="E306" s="77">
        <v>0</v>
      </c>
      <c r="F306" s="77">
        <v>0</v>
      </c>
      <c r="G306" s="77">
        <v>0</v>
      </c>
      <c r="H306" s="77">
        <v>0</v>
      </c>
      <c r="I306" s="77">
        <v>0</v>
      </c>
      <c r="J306" s="77">
        <v>0</v>
      </c>
      <c r="K306" s="77">
        <v>0</v>
      </c>
      <c r="L306" s="77">
        <v>0</v>
      </c>
      <c r="M306" s="77">
        <v>0</v>
      </c>
      <c r="N306" s="77">
        <v>0</v>
      </c>
      <c r="O306" s="77">
        <v>0</v>
      </c>
      <c r="P306" s="82">
        <v>0</v>
      </c>
      <c r="Q306" s="83">
        <f t="shared" si="12"/>
        <v>0</v>
      </c>
      <c r="S306" s="1">
        <f t="shared" si="13"/>
        <v>0</v>
      </c>
      <c r="T306" s="1">
        <f t="shared" si="13"/>
        <v>0</v>
      </c>
      <c r="U306" s="1">
        <f t="shared" si="14"/>
        <v>0</v>
      </c>
    </row>
    <row r="307" spans="1:21" x14ac:dyDescent="0.25">
      <c r="A307" s="24" t="s">
        <v>357</v>
      </c>
      <c r="B307" s="25" t="s">
        <v>52</v>
      </c>
      <c r="C307" s="81">
        <v>810</v>
      </c>
      <c r="D307" s="81">
        <v>435</v>
      </c>
      <c r="E307" s="77">
        <v>24979</v>
      </c>
      <c r="F307" s="77">
        <v>14589</v>
      </c>
      <c r="G307" s="77">
        <v>15668</v>
      </c>
      <c r="H307" s="77">
        <v>0</v>
      </c>
      <c r="I307" s="77">
        <v>0</v>
      </c>
      <c r="J307" s="77">
        <v>0</v>
      </c>
      <c r="K307" s="77">
        <v>0</v>
      </c>
      <c r="L307" s="77">
        <v>0</v>
      </c>
      <c r="M307" s="77">
        <v>0</v>
      </c>
      <c r="N307" s="77">
        <v>0</v>
      </c>
      <c r="O307" s="77">
        <v>0</v>
      </c>
      <c r="P307" s="82">
        <v>0</v>
      </c>
      <c r="Q307" s="83">
        <f t="shared" si="12"/>
        <v>56481</v>
      </c>
      <c r="S307" s="1">
        <f t="shared" si="13"/>
        <v>41457</v>
      </c>
      <c r="T307" s="1">
        <f t="shared" si="13"/>
        <v>15024</v>
      </c>
      <c r="U307" s="1">
        <f t="shared" si="14"/>
        <v>56481</v>
      </c>
    </row>
    <row r="308" spans="1:21" x14ac:dyDescent="0.25">
      <c r="A308" s="24" t="s">
        <v>358</v>
      </c>
      <c r="B308" s="25" t="s">
        <v>52</v>
      </c>
      <c r="C308" s="81">
        <v>0</v>
      </c>
      <c r="D308" s="81">
        <v>0</v>
      </c>
      <c r="E308" s="77">
        <v>30834</v>
      </c>
      <c r="F308" s="77">
        <v>213716</v>
      </c>
      <c r="G308" s="77">
        <v>0</v>
      </c>
      <c r="H308" s="77">
        <v>0</v>
      </c>
      <c r="I308" s="77">
        <v>0</v>
      </c>
      <c r="J308" s="77">
        <v>0</v>
      </c>
      <c r="K308" s="77">
        <v>0</v>
      </c>
      <c r="L308" s="77">
        <v>0</v>
      </c>
      <c r="M308" s="77">
        <v>0</v>
      </c>
      <c r="N308" s="77">
        <v>0</v>
      </c>
      <c r="O308" s="77">
        <v>0</v>
      </c>
      <c r="P308" s="82">
        <v>0</v>
      </c>
      <c r="Q308" s="83">
        <f t="shared" si="12"/>
        <v>244550</v>
      </c>
      <c r="S308" s="1">
        <f t="shared" si="13"/>
        <v>30834</v>
      </c>
      <c r="T308" s="1">
        <f t="shared" si="13"/>
        <v>213716</v>
      </c>
      <c r="U308" s="1">
        <f t="shared" si="14"/>
        <v>244550</v>
      </c>
    </row>
    <row r="309" spans="1:21" x14ac:dyDescent="0.25">
      <c r="A309" s="24" t="s">
        <v>359</v>
      </c>
      <c r="B309" s="25" t="s">
        <v>52</v>
      </c>
      <c r="C309" s="81">
        <v>428</v>
      </c>
      <c r="D309" s="81">
        <v>0</v>
      </c>
      <c r="E309" s="77">
        <v>7800</v>
      </c>
      <c r="F309" s="77">
        <v>0</v>
      </c>
      <c r="G309" s="77">
        <v>0</v>
      </c>
      <c r="H309" s="77">
        <v>0</v>
      </c>
      <c r="I309" s="77">
        <v>0</v>
      </c>
      <c r="J309" s="77">
        <v>0</v>
      </c>
      <c r="K309" s="77">
        <v>0</v>
      </c>
      <c r="L309" s="77">
        <v>0</v>
      </c>
      <c r="M309" s="77">
        <v>0</v>
      </c>
      <c r="N309" s="77">
        <v>0</v>
      </c>
      <c r="O309" s="77">
        <v>0</v>
      </c>
      <c r="P309" s="82">
        <v>0</v>
      </c>
      <c r="Q309" s="83">
        <f t="shared" si="12"/>
        <v>8228</v>
      </c>
      <c r="S309" s="1">
        <f t="shared" si="13"/>
        <v>8228</v>
      </c>
      <c r="T309" s="1">
        <f t="shared" si="13"/>
        <v>0</v>
      </c>
      <c r="U309" s="1">
        <f t="shared" si="14"/>
        <v>8228</v>
      </c>
    </row>
    <row r="310" spans="1:21" x14ac:dyDescent="0.25">
      <c r="A310" s="24" t="s">
        <v>361</v>
      </c>
      <c r="B310" s="25" t="s">
        <v>52</v>
      </c>
      <c r="C310" s="81">
        <v>0</v>
      </c>
      <c r="D310" s="81">
        <v>0</v>
      </c>
      <c r="E310" s="77">
        <v>0</v>
      </c>
      <c r="F310" s="77">
        <v>0</v>
      </c>
      <c r="G310" s="77">
        <v>61483</v>
      </c>
      <c r="H310" s="77">
        <v>0</v>
      </c>
      <c r="I310" s="77">
        <v>0</v>
      </c>
      <c r="J310" s="77">
        <v>0</v>
      </c>
      <c r="K310" s="77">
        <v>0</v>
      </c>
      <c r="L310" s="77">
        <v>0</v>
      </c>
      <c r="M310" s="77">
        <v>0</v>
      </c>
      <c r="N310" s="77">
        <v>0</v>
      </c>
      <c r="O310" s="77">
        <v>0</v>
      </c>
      <c r="P310" s="82">
        <v>0</v>
      </c>
      <c r="Q310" s="83">
        <f t="shared" si="12"/>
        <v>61483</v>
      </c>
      <c r="S310" s="1">
        <f t="shared" si="13"/>
        <v>61483</v>
      </c>
      <c r="T310" s="1">
        <f t="shared" si="13"/>
        <v>0</v>
      </c>
      <c r="U310" s="1">
        <f t="shared" si="14"/>
        <v>61483</v>
      </c>
    </row>
    <row r="311" spans="1:21" x14ac:dyDescent="0.25">
      <c r="A311" s="24" t="s">
        <v>516</v>
      </c>
      <c r="B311" s="25" t="s">
        <v>52</v>
      </c>
      <c r="C311" s="81">
        <v>0</v>
      </c>
      <c r="D311" s="81">
        <v>0</v>
      </c>
      <c r="E311" s="77">
        <v>0</v>
      </c>
      <c r="F311" s="77">
        <v>0</v>
      </c>
      <c r="G311" s="77">
        <v>37450</v>
      </c>
      <c r="H311" s="77">
        <v>0</v>
      </c>
      <c r="I311" s="77">
        <v>0</v>
      </c>
      <c r="J311" s="77">
        <v>0</v>
      </c>
      <c r="K311" s="77">
        <v>0</v>
      </c>
      <c r="L311" s="77">
        <v>0</v>
      </c>
      <c r="M311" s="77">
        <v>0</v>
      </c>
      <c r="N311" s="77">
        <v>0</v>
      </c>
      <c r="O311" s="77">
        <v>0</v>
      </c>
      <c r="P311" s="82">
        <v>0</v>
      </c>
      <c r="Q311" s="83">
        <f t="shared" si="12"/>
        <v>37450</v>
      </c>
      <c r="S311" s="1">
        <f t="shared" si="13"/>
        <v>37450</v>
      </c>
      <c r="T311" s="1">
        <f t="shared" si="13"/>
        <v>0</v>
      </c>
      <c r="U311" s="1">
        <f t="shared" si="14"/>
        <v>37450</v>
      </c>
    </row>
    <row r="312" spans="1:21" x14ac:dyDescent="0.25">
      <c r="A312" s="24" t="s">
        <v>362</v>
      </c>
      <c r="B312" s="25" t="s">
        <v>52</v>
      </c>
      <c r="C312" s="81">
        <v>0</v>
      </c>
      <c r="D312" s="81">
        <v>0</v>
      </c>
      <c r="E312" s="77">
        <v>10727</v>
      </c>
      <c r="F312" s="77">
        <v>0</v>
      </c>
      <c r="G312" s="77">
        <v>0</v>
      </c>
      <c r="H312" s="77">
        <v>49905</v>
      </c>
      <c r="I312" s="77">
        <v>0</v>
      </c>
      <c r="J312" s="77">
        <v>0</v>
      </c>
      <c r="K312" s="77">
        <v>0</v>
      </c>
      <c r="L312" s="77">
        <v>0</v>
      </c>
      <c r="M312" s="77">
        <v>0</v>
      </c>
      <c r="N312" s="77">
        <v>9235</v>
      </c>
      <c r="O312" s="77">
        <v>0</v>
      </c>
      <c r="P312" s="82">
        <v>0</v>
      </c>
      <c r="Q312" s="83">
        <f t="shared" si="12"/>
        <v>69867</v>
      </c>
      <c r="S312" s="1">
        <f t="shared" si="13"/>
        <v>10727</v>
      </c>
      <c r="T312" s="1">
        <f t="shared" si="13"/>
        <v>59140</v>
      </c>
      <c r="U312" s="1">
        <f t="shared" si="14"/>
        <v>69867</v>
      </c>
    </row>
    <row r="313" spans="1:21" x14ac:dyDescent="0.25">
      <c r="A313" s="24" t="s">
        <v>363</v>
      </c>
      <c r="B313" s="25" t="s">
        <v>53</v>
      </c>
      <c r="C313" s="81">
        <v>0</v>
      </c>
      <c r="D313" s="81">
        <v>0</v>
      </c>
      <c r="E313" s="77">
        <v>0</v>
      </c>
      <c r="F313" s="77">
        <v>0</v>
      </c>
      <c r="G313" s="77">
        <v>0</v>
      </c>
      <c r="H313" s="77">
        <v>0</v>
      </c>
      <c r="I313" s="77">
        <v>0</v>
      </c>
      <c r="J313" s="77">
        <v>0</v>
      </c>
      <c r="K313" s="77">
        <v>0</v>
      </c>
      <c r="L313" s="77">
        <v>0</v>
      </c>
      <c r="M313" s="77">
        <v>0</v>
      </c>
      <c r="N313" s="77">
        <v>0</v>
      </c>
      <c r="O313" s="77">
        <v>0</v>
      </c>
      <c r="P313" s="82">
        <v>0</v>
      </c>
      <c r="Q313" s="83">
        <f t="shared" si="12"/>
        <v>0</v>
      </c>
      <c r="S313" s="1">
        <f t="shared" si="13"/>
        <v>0</v>
      </c>
      <c r="T313" s="1">
        <f t="shared" si="13"/>
        <v>0</v>
      </c>
      <c r="U313" s="1">
        <f t="shared" si="14"/>
        <v>0</v>
      </c>
    </row>
    <row r="314" spans="1:21" x14ac:dyDescent="0.25">
      <c r="A314" s="24" t="s">
        <v>364</v>
      </c>
      <c r="B314" s="25" t="s">
        <v>53</v>
      </c>
      <c r="C314" s="81">
        <v>0</v>
      </c>
      <c r="D314" s="81">
        <v>0</v>
      </c>
      <c r="E314" s="77">
        <v>0</v>
      </c>
      <c r="F314" s="77">
        <v>0</v>
      </c>
      <c r="G314" s="77">
        <v>0</v>
      </c>
      <c r="H314" s="77">
        <v>0</v>
      </c>
      <c r="I314" s="77">
        <v>0</v>
      </c>
      <c r="J314" s="77">
        <v>0</v>
      </c>
      <c r="K314" s="77">
        <v>0</v>
      </c>
      <c r="L314" s="77">
        <v>0</v>
      </c>
      <c r="M314" s="77">
        <v>0</v>
      </c>
      <c r="N314" s="77">
        <v>0</v>
      </c>
      <c r="O314" s="77">
        <v>0</v>
      </c>
      <c r="P314" s="82">
        <v>0</v>
      </c>
      <c r="Q314" s="83">
        <f t="shared" si="12"/>
        <v>0</v>
      </c>
      <c r="S314" s="1">
        <f t="shared" si="13"/>
        <v>0</v>
      </c>
      <c r="T314" s="1">
        <f t="shared" si="13"/>
        <v>0</v>
      </c>
      <c r="U314" s="1">
        <f t="shared" si="14"/>
        <v>0</v>
      </c>
    </row>
    <row r="315" spans="1:21" x14ac:dyDescent="0.25">
      <c r="A315" s="24" t="s">
        <v>365</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5">
      <c r="A316" s="24" t="s">
        <v>366</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5">
      <c r="A317" s="24" t="s">
        <v>367</v>
      </c>
      <c r="B317" s="25" t="s">
        <v>53</v>
      </c>
      <c r="C317" s="81">
        <v>0</v>
      </c>
      <c r="D317" s="81">
        <v>0</v>
      </c>
      <c r="E317" s="77">
        <v>0</v>
      </c>
      <c r="F317" s="77">
        <v>556</v>
      </c>
      <c r="G317" s="77">
        <v>0</v>
      </c>
      <c r="H317" s="77">
        <v>0</v>
      </c>
      <c r="I317" s="77">
        <v>0</v>
      </c>
      <c r="J317" s="77">
        <v>0</v>
      </c>
      <c r="K317" s="77">
        <v>0</v>
      </c>
      <c r="L317" s="77">
        <v>0</v>
      </c>
      <c r="M317" s="77">
        <v>0</v>
      </c>
      <c r="N317" s="77">
        <v>0</v>
      </c>
      <c r="O317" s="77">
        <v>0</v>
      </c>
      <c r="P317" s="82">
        <v>0</v>
      </c>
      <c r="Q317" s="83">
        <f t="shared" si="12"/>
        <v>556</v>
      </c>
      <c r="S317" s="1">
        <f t="shared" si="13"/>
        <v>0</v>
      </c>
      <c r="T317" s="1">
        <f t="shared" si="13"/>
        <v>556</v>
      </c>
      <c r="U317" s="1">
        <f t="shared" si="14"/>
        <v>556</v>
      </c>
    </row>
    <row r="318" spans="1:21" x14ac:dyDescent="0.25">
      <c r="A318" s="24" t="s">
        <v>368</v>
      </c>
      <c r="B318" s="25" t="s">
        <v>53</v>
      </c>
      <c r="C318" s="81">
        <v>3353</v>
      </c>
      <c r="D318" s="81">
        <v>0</v>
      </c>
      <c r="E318" s="77">
        <v>0</v>
      </c>
      <c r="F318" s="77">
        <v>110077</v>
      </c>
      <c r="G318" s="77">
        <v>24632</v>
      </c>
      <c r="H318" s="77">
        <v>0</v>
      </c>
      <c r="I318" s="77">
        <v>0</v>
      </c>
      <c r="J318" s="77">
        <v>0</v>
      </c>
      <c r="K318" s="77">
        <v>0</v>
      </c>
      <c r="L318" s="77">
        <v>0</v>
      </c>
      <c r="M318" s="77">
        <v>0</v>
      </c>
      <c r="N318" s="77">
        <v>0</v>
      </c>
      <c r="O318" s="77">
        <v>0</v>
      </c>
      <c r="P318" s="82">
        <v>0</v>
      </c>
      <c r="Q318" s="83">
        <f t="shared" si="12"/>
        <v>138062</v>
      </c>
      <c r="S318" s="1">
        <f t="shared" si="13"/>
        <v>27985</v>
      </c>
      <c r="T318" s="1">
        <f t="shared" si="13"/>
        <v>110077</v>
      </c>
      <c r="U318" s="1">
        <f t="shared" si="14"/>
        <v>138062</v>
      </c>
    </row>
    <row r="319" spans="1:21" x14ac:dyDescent="0.25">
      <c r="A319" s="24" t="s">
        <v>369</v>
      </c>
      <c r="B319" s="25" t="s">
        <v>53</v>
      </c>
      <c r="C319" s="81">
        <v>0</v>
      </c>
      <c r="D319" s="81">
        <v>0</v>
      </c>
      <c r="E319" s="77">
        <v>0</v>
      </c>
      <c r="F319" s="77">
        <v>0</v>
      </c>
      <c r="G319" s="77">
        <v>0</v>
      </c>
      <c r="H319" s="77">
        <v>0</v>
      </c>
      <c r="I319" s="77">
        <v>0</v>
      </c>
      <c r="J319" s="77">
        <v>0</v>
      </c>
      <c r="K319" s="77">
        <v>0</v>
      </c>
      <c r="L319" s="77">
        <v>0</v>
      </c>
      <c r="M319" s="77">
        <v>0</v>
      </c>
      <c r="N319" s="77">
        <v>0</v>
      </c>
      <c r="O319" s="77">
        <v>0</v>
      </c>
      <c r="P319" s="82">
        <v>0</v>
      </c>
      <c r="Q319" s="83">
        <f t="shared" si="12"/>
        <v>0</v>
      </c>
      <c r="S319" s="1">
        <f t="shared" si="13"/>
        <v>0</v>
      </c>
      <c r="T319" s="1">
        <f t="shared" si="13"/>
        <v>0</v>
      </c>
      <c r="U319" s="1">
        <f t="shared" si="14"/>
        <v>0</v>
      </c>
    </row>
    <row r="320" spans="1:21" x14ac:dyDescent="0.25">
      <c r="A320" s="24" t="s">
        <v>370</v>
      </c>
      <c r="B320" s="25" t="s">
        <v>53</v>
      </c>
      <c r="C320" s="81">
        <v>0</v>
      </c>
      <c r="D320" s="81">
        <v>0</v>
      </c>
      <c r="E320" s="77">
        <v>0</v>
      </c>
      <c r="F320" s="77">
        <v>0</v>
      </c>
      <c r="G320" s="77">
        <v>0</v>
      </c>
      <c r="H320" s="77">
        <v>0</v>
      </c>
      <c r="I320" s="77">
        <v>0</v>
      </c>
      <c r="J320" s="77">
        <v>0</v>
      </c>
      <c r="K320" s="77">
        <v>0</v>
      </c>
      <c r="L320" s="77">
        <v>0</v>
      </c>
      <c r="M320" s="77">
        <v>0</v>
      </c>
      <c r="N320" s="77">
        <v>0</v>
      </c>
      <c r="O320" s="77">
        <v>0</v>
      </c>
      <c r="P320" s="82">
        <v>0</v>
      </c>
      <c r="Q320" s="83">
        <f t="shared" si="12"/>
        <v>0</v>
      </c>
      <c r="S320" s="1">
        <f t="shared" si="13"/>
        <v>0</v>
      </c>
      <c r="T320" s="1">
        <f t="shared" si="13"/>
        <v>0</v>
      </c>
      <c r="U320" s="1">
        <f t="shared" si="14"/>
        <v>0</v>
      </c>
    </row>
    <row r="321" spans="1:21" x14ac:dyDescent="0.25">
      <c r="A321" s="24" t="s">
        <v>371</v>
      </c>
      <c r="B321" s="25" t="s">
        <v>53</v>
      </c>
      <c r="C321" s="81">
        <v>0</v>
      </c>
      <c r="D321" s="81">
        <v>0</v>
      </c>
      <c r="E321" s="77">
        <v>0</v>
      </c>
      <c r="F321" s="77">
        <v>0</v>
      </c>
      <c r="G321" s="77">
        <v>0</v>
      </c>
      <c r="H321" s="77">
        <v>0</v>
      </c>
      <c r="I321" s="77">
        <v>0</v>
      </c>
      <c r="J321" s="77">
        <v>0</v>
      </c>
      <c r="K321" s="77">
        <v>0</v>
      </c>
      <c r="L321" s="77">
        <v>0</v>
      </c>
      <c r="M321" s="77">
        <v>0</v>
      </c>
      <c r="N321" s="77">
        <v>0</v>
      </c>
      <c r="O321" s="77">
        <v>0</v>
      </c>
      <c r="P321" s="82">
        <v>0</v>
      </c>
      <c r="Q321" s="83">
        <f t="shared" si="12"/>
        <v>0</v>
      </c>
      <c r="S321" s="1">
        <f t="shared" si="13"/>
        <v>0</v>
      </c>
      <c r="T321" s="1">
        <f t="shared" si="13"/>
        <v>0</v>
      </c>
      <c r="U321" s="1">
        <f t="shared" si="14"/>
        <v>0</v>
      </c>
    </row>
    <row r="322" spans="1:21" x14ac:dyDescent="0.25">
      <c r="A322" s="24" t="s">
        <v>372</v>
      </c>
      <c r="B322" s="25" t="s">
        <v>53</v>
      </c>
      <c r="C322" s="81">
        <v>0</v>
      </c>
      <c r="D322" s="81">
        <v>0</v>
      </c>
      <c r="E322" s="77">
        <v>0</v>
      </c>
      <c r="F322" s="77">
        <v>0</v>
      </c>
      <c r="G322" s="77">
        <v>0</v>
      </c>
      <c r="H322" s="77">
        <v>0</v>
      </c>
      <c r="I322" s="77">
        <v>0</v>
      </c>
      <c r="J322" s="77">
        <v>0</v>
      </c>
      <c r="K322" s="77">
        <v>0</v>
      </c>
      <c r="L322" s="77">
        <v>0</v>
      </c>
      <c r="M322" s="77">
        <v>0</v>
      </c>
      <c r="N322" s="77">
        <v>0</v>
      </c>
      <c r="O322" s="77">
        <v>0</v>
      </c>
      <c r="P322" s="82">
        <v>0</v>
      </c>
      <c r="Q322" s="83">
        <f t="shared" si="12"/>
        <v>0</v>
      </c>
      <c r="S322" s="1">
        <f t="shared" si="13"/>
        <v>0</v>
      </c>
      <c r="T322" s="1">
        <f t="shared" si="13"/>
        <v>0</v>
      </c>
      <c r="U322" s="1">
        <f t="shared" si="14"/>
        <v>0</v>
      </c>
    </row>
    <row r="323" spans="1:21" x14ac:dyDescent="0.25">
      <c r="A323" s="24" t="s">
        <v>373</v>
      </c>
      <c r="B323" s="25" t="s">
        <v>53</v>
      </c>
      <c r="C323" s="81">
        <v>0</v>
      </c>
      <c r="D323" s="81">
        <v>0</v>
      </c>
      <c r="E323" s="77">
        <v>0</v>
      </c>
      <c r="F323" s="77">
        <v>0</v>
      </c>
      <c r="G323" s="77">
        <v>121225</v>
      </c>
      <c r="H323" s="77">
        <v>0</v>
      </c>
      <c r="I323" s="77">
        <v>0</v>
      </c>
      <c r="J323" s="77">
        <v>0</v>
      </c>
      <c r="K323" s="77">
        <v>0</v>
      </c>
      <c r="L323" s="77">
        <v>0</v>
      </c>
      <c r="M323" s="77">
        <v>149840</v>
      </c>
      <c r="N323" s="77">
        <v>0</v>
      </c>
      <c r="O323" s="77">
        <v>0</v>
      </c>
      <c r="P323" s="82">
        <v>0</v>
      </c>
      <c r="Q323" s="83">
        <f t="shared" si="12"/>
        <v>271065</v>
      </c>
      <c r="S323" s="1">
        <f t="shared" si="13"/>
        <v>271065</v>
      </c>
      <c r="T323" s="1">
        <f t="shared" si="13"/>
        <v>0</v>
      </c>
      <c r="U323" s="1">
        <f t="shared" si="14"/>
        <v>271065</v>
      </c>
    </row>
    <row r="324" spans="1:21" x14ac:dyDescent="0.25">
      <c r="A324" s="24" t="s">
        <v>374</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2"/>
        <v>0</v>
      </c>
      <c r="S324" s="1">
        <f t="shared" si="13"/>
        <v>0</v>
      </c>
      <c r="T324" s="1">
        <f t="shared" si="13"/>
        <v>0</v>
      </c>
      <c r="U324" s="1">
        <f t="shared" si="14"/>
        <v>0</v>
      </c>
    </row>
    <row r="325" spans="1:21" x14ac:dyDescent="0.25">
      <c r="A325" s="24" t="s">
        <v>375</v>
      </c>
      <c r="B325" s="25" t="s">
        <v>53</v>
      </c>
      <c r="C325" s="81">
        <v>0</v>
      </c>
      <c r="D325" s="81">
        <v>0</v>
      </c>
      <c r="E325" s="77">
        <v>0</v>
      </c>
      <c r="F325" s="77">
        <v>0</v>
      </c>
      <c r="G325" s="77">
        <v>0</v>
      </c>
      <c r="H325" s="77">
        <v>0</v>
      </c>
      <c r="I325" s="77">
        <v>0</v>
      </c>
      <c r="J325" s="77">
        <v>0</v>
      </c>
      <c r="K325" s="77">
        <v>0</v>
      </c>
      <c r="L325" s="77">
        <v>0</v>
      </c>
      <c r="M325" s="77">
        <v>0</v>
      </c>
      <c r="N325" s="77">
        <v>0</v>
      </c>
      <c r="O325" s="77">
        <v>0</v>
      </c>
      <c r="P325" s="82">
        <v>0</v>
      </c>
      <c r="Q325" s="83">
        <f t="shared" ref="Q325:Q388" si="15">SUM(C325:P325)</f>
        <v>0</v>
      </c>
      <c r="S325" s="1">
        <f t="shared" si="13"/>
        <v>0</v>
      </c>
      <c r="T325" s="1">
        <f t="shared" si="13"/>
        <v>0</v>
      </c>
      <c r="U325" s="1">
        <f t="shared" si="14"/>
        <v>0</v>
      </c>
    </row>
    <row r="326" spans="1:21" x14ac:dyDescent="0.25">
      <c r="A326" s="24" t="s">
        <v>376</v>
      </c>
      <c r="B326" s="25" t="s">
        <v>53</v>
      </c>
      <c r="C326" s="81">
        <v>23963</v>
      </c>
      <c r="D326" s="81">
        <v>0</v>
      </c>
      <c r="E326" s="77">
        <v>249962</v>
      </c>
      <c r="F326" s="77">
        <v>0</v>
      </c>
      <c r="G326" s="77">
        <v>40032</v>
      </c>
      <c r="H326" s="77">
        <v>0</v>
      </c>
      <c r="I326" s="77">
        <v>0</v>
      </c>
      <c r="J326" s="77">
        <v>0</v>
      </c>
      <c r="K326" s="77">
        <v>0</v>
      </c>
      <c r="L326" s="77">
        <v>0</v>
      </c>
      <c r="M326" s="77">
        <v>700</v>
      </c>
      <c r="N326" s="77">
        <v>0</v>
      </c>
      <c r="O326" s="77">
        <v>0</v>
      </c>
      <c r="P326" s="82">
        <v>0</v>
      </c>
      <c r="Q326" s="83">
        <f t="shared" si="15"/>
        <v>314657</v>
      </c>
      <c r="S326" s="1">
        <f t="shared" ref="S326:T389" si="16">SUM(C326,E326,G326,I326,K326,M326,O326)</f>
        <v>314657</v>
      </c>
      <c r="T326" s="1">
        <f t="shared" si="16"/>
        <v>0</v>
      </c>
      <c r="U326" s="1">
        <f t="shared" ref="U326:U389" si="17">SUM(S326:T326)</f>
        <v>314657</v>
      </c>
    </row>
    <row r="327" spans="1:21" x14ac:dyDescent="0.25">
      <c r="A327" s="24" t="s">
        <v>377</v>
      </c>
      <c r="B327" s="25" t="s">
        <v>53</v>
      </c>
      <c r="C327" s="81">
        <v>0</v>
      </c>
      <c r="D327" s="81">
        <v>0</v>
      </c>
      <c r="E327" s="77">
        <v>0</v>
      </c>
      <c r="F327" s="77">
        <v>0</v>
      </c>
      <c r="G327" s="77">
        <v>0</v>
      </c>
      <c r="H327" s="77">
        <v>115008</v>
      </c>
      <c r="I327" s="77">
        <v>0</v>
      </c>
      <c r="J327" s="77">
        <v>0</v>
      </c>
      <c r="K327" s="77">
        <v>0</v>
      </c>
      <c r="L327" s="77">
        <v>0</v>
      </c>
      <c r="M327" s="77">
        <v>0</v>
      </c>
      <c r="N327" s="77">
        <v>0</v>
      </c>
      <c r="O327" s="77">
        <v>0</v>
      </c>
      <c r="P327" s="82">
        <v>0</v>
      </c>
      <c r="Q327" s="83">
        <f t="shared" si="15"/>
        <v>115008</v>
      </c>
      <c r="S327" s="1">
        <f t="shared" si="16"/>
        <v>0</v>
      </c>
      <c r="T327" s="1">
        <f t="shared" si="16"/>
        <v>115008</v>
      </c>
      <c r="U327" s="1">
        <f t="shared" si="17"/>
        <v>115008</v>
      </c>
    </row>
    <row r="328" spans="1:21" x14ac:dyDescent="0.25">
      <c r="A328" s="24" t="s">
        <v>378</v>
      </c>
      <c r="B328" s="25" t="s">
        <v>53</v>
      </c>
      <c r="C328" s="81">
        <v>0</v>
      </c>
      <c r="D328" s="81">
        <v>0</v>
      </c>
      <c r="E328" s="77">
        <v>0</v>
      </c>
      <c r="F328" s="77">
        <v>0</v>
      </c>
      <c r="G328" s="77">
        <v>0</v>
      </c>
      <c r="H328" s="77">
        <v>0</v>
      </c>
      <c r="I328" s="77">
        <v>0</v>
      </c>
      <c r="J328" s="77">
        <v>0</v>
      </c>
      <c r="K328" s="77">
        <v>0</v>
      </c>
      <c r="L328" s="77">
        <v>0</v>
      </c>
      <c r="M328" s="77">
        <v>0</v>
      </c>
      <c r="N328" s="77">
        <v>0</v>
      </c>
      <c r="O328" s="77">
        <v>0</v>
      </c>
      <c r="P328" s="82">
        <v>0</v>
      </c>
      <c r="Q328" s="83">
        <f t="shared" si="15"/>
        <v>0</v>
      </c>
      <c r="S328" s="1">
        <f t="shared" si="16"/>
        <v>0</v>
      </c>
      <c r="T328" s="1">
        <f t="shared" si="16"/>
        <v>0</v>
      </c>
      <c r="U328" s="1">
        <f t="shared" si="17"/>
        <v>0</v>
      </c>
    </row>
    <row r="329" spans="1:21" x14ac:dyDescent="0.25">
      <c r="A329" s="24" t="s">
        <v>379</v>
      </c>
      <c r="B329" s="25" t="s">
        <v>53</v>
      </c>
      <c r="C329" s="81">
        <v>0</v>
      </c>
      <c r="D329" s="81">
        <v>0</v>
      </c>
      <c r="E329" s="77">
        <v>0</v>
      </c>
      <c r="F329" s="77">
        <v>0</v>
      </c>
      <c r="G329" s="77">
        <v>0</v>
      </c>
      <c r="H329" s="77">
        <v>0</v>
      </c>
      <c r="I329" s="77">
        <v>0</v>
      </c>
      <c r="J329" s="77">
        <v>0</v>
      </c>
      <c r="K329" s="77">
        <v>0</v>
      </c>
      <c r="L329" s="77">
        <v>0</v>
      </c>
      <c r="M329" s="77">
        <v>20325</v>
      </c>
      <c r="N329" s="77">
        <v>0</v>
      </c>
      <c r="O329" s="77">
        <v>0</v>
      </c>
      <c r="P329" s="82">
        <v>0</v>
      </c>
      <c r="Q329" s="83">
        <f t="shared" si="15"/>
        <v>20325</v>
      </c>
      <c r="S329" s="1">
        <f t="shared" si="16"/>
        <v>20325</v>
      </c>
      <c r="T329" s="1">
        <f t="shared" si="16"/>
        <v>0</v>
      </c>
      <c r="U329" s="1">
        <f t="shared" si="17"/>
        <v>20325</v>
      </c>
    </row>
    <row r="330" spans="1:21" x14ac:dyDescent="0.25">
      <c r="A330" s="24" t="s">
        <v>380</v>
      </c>
      <c r="B330" s="25" t="s">
        <v>53</v>
      </c>
      <c r="C330" s="81">
        <v>4687</v>
      </c>
      <c r="D330" s="81">
        <v>114</v>
      </c>
      <c r="E330" s="77">
        <v>0</v>
      </c>
      <c r="F330" s="77">
        <v>0</v>
      </c>
      <c r="G330" s="77">
        <v>13688</v>
      </c>
      <c r="H330" s="77">
        <v>16166</v>
      </c>
      <c r="I330" s="77">
        <v>0</v>
      </c>
      <c r="J330" s="77">
        <v>0</v>
      </c>
      <c r="K330" s="77">
        <v>0</v>
      </c>
      <c r="L330" s="77">
        <v>0</v>
      </c>
      <c r="M330" s="77">
        <v>9074</v>
      </c>
      <c r="N330" s="77">
        <v>0</v>
      </c>
      <c r="O330" s="77">
        <v>0</v>
      </c>
      <c r="P330" s="82">
        <v>0</v>
      </c>
      <c r="Q330" s="83">
        <f t="shared" si="15"/>
        <v>43729</v>
      </c>
      <c r="S330" s="1">
        <f t="shared" si="16"/>
        <v>27449</v>
      </c>
      <c r="T330" s="1">
        <f t="shared" si="16"/>
        <v>16280</v>
      </c>
      <c r="U330" s="1">
        <f t="shared" si="17"/>
        <v>43729</v>
      </c>
    </row>
    <row r="331" spans="1:21" x14ac:dyDescent="0.25">
      <c r="A331" s="24" t="s">
        <v>5</v>
      </c>
      <c r="B331" s="25" t="s">
        <v>53</v>
      </c>
      <c r="C331" s="81">
        <v>0</v>
      </c>
      <c r="D331" s="81">
        <v>0</v>
      </c>
      <c r="E331" s="77">
        <v>0</v>
      </c>
      <c r="F331" s="77">
        <v>0</v>
      </c>
      <c r="G331" s="77">
        <v>2600</v>
      </c>
      <c r="H331" s="77">
        <v>10400</v>
      </c>
      <c r="I331" s="77">
        <v>0</v>
      </c>
      <c r="J331" s="77">
        <v>0</v>
      </c>
      <c r="K331" s="77">
        <v>0</v>
      </c>
      <c r="L331" s="77">
        <v>0</v>
      </c>
      <c r="M331" s="77">
        <v>0</v>
      </c>
      <c r="N331" s="77">
        <v>0</v>
      </c>
      <c r="O331" s="77">
        <v>0</v>
      </c>
      <c r="P331" s="82">
        <v>0</v>
      </c>
      <c r="Q331" s="83">
        <f t="shared" si="15"/>
        <v>13000</v>
      </c>
      <c r="S331" s="1">
        <f t="shared" si="16"/>
        <v>2600</v>
      </c>
      <c r="T331" s="1">
        <f t="shared" si="16"/>
        <v>10400</v>
      </c>
      <c r="U331" s="1">
        <f t="shared" si="17"/>
        <v>13000</v>
      </c>
    </row>
    <row r="332" spans="1:21" x14ac:dyDescent="0.25">
      <c r="A332" s="24" t="s">
        <v>383</v>
      </c>
      <c r="B332" s="25" t="s">
        <v>53</v>
      </c>
      <c r="C332" s="81">
        <v>0</v>
      </c>
      <c r="D332" s="81">
        <v>0</v>
      </c>
      <c r="E332" s="77">
        <v>0</v>
      </c>
      <c r="F332" s="77">
        <v>0</v>
      </c>
      <c r="G332" s="77">
        <v>0</v>
      </c>
      <c r="H332" s="77">
        <v>0</v>
      </c>
      <c r="I332" s="77">
        <v>0</v>
      </c>
      <c r="J332" s="77">
        <v>0</v>
      </c>
      <c r="K332" s="77">
        <v>0</v>
      </c>
      <c r="L332" s="77">
        <v>0</v>
      </c>
      <c r="M332" s="77">
        <v>0</v>
      </c>
      <c r="N332" s="77">
        <v>0</v>
      </c>
      <c r="O332" s="77">
        <v>0</v>
      </c>
      <c r="P332" s="82">
        <v>0</v>
      </c>
      <c r="Q332" s="83">
        <f t="shared" si="15"/>
        <v>0</v>
      </c>
      <c r="S332" s="1">
        <f t="shared" si="16"/>
        <v>0</v>
      </c>
      <c r="T332" s="1">
        <f t="shared" si="16"/>
        <v>0</v>
      </c>
      <c r="U332" s="1">
        <f t="shared" si="17"/>
        <v>0</v>
      </c>
    </row>
    <row r="333" spans="1:21" x14ac:dyDescent="0.25">
      <c r="A333" s="24" t="s">
        <v>525</v>
      </c>
      <c r="B333" s="25" t="s">
        <v>53</v>
      </c>
      <c r="C333" s="81">
        <v>0</v>
      </c>
      <c r="D333" s="81">
        <v>0</v>
      </c>
      <c r="E333" s="77">
        <v>5385</v>
      </c>
      <c r="F333" s="77">
        <v>156</v>
      </c>
      <c r="G333" s="77">
        <v>1074</v>
      </c>
      <c r="H333" s="77">
        <v>16671</v>
      </c>
      <c r="I333" s="77">
        <v>0</v>
      </c>
      <c r="J333" s="77">
        <v>0</v>
      </c>
      <c r="K333" s="77">
        <v>0</v>
      </c>
      <c r="L333" s="77">
        <v>0</v>
      </c>
      <c r="M333" s="77">
        <v>0</v>
      </c>
      <c r="N333" s="77">
        <v>0</v>
      </c>
      <c r="O333" s="77">
        <v>0</v>
      </c>
      <c r="P333" s="82">
        <v>0</v>
      </c>
      <c r="Q333" s="83">
        <f t="shared" si="15"/>
        <v>23286</v>
      </c>
      <c r="S333" s="1">
        <f t="shared" si="16"/>
        <v>6459</v>
      </c>
      <c r="T333" s="1">
        <f t="shared" si="16"/>
        <v>16827</v>
      </c>
      <c r="U333" s="1">
        <f t="shared" si="17"/>
        <v>23286</v>
      </c>
    </row>
    <row r="334" spans="1:21" x14ac:dyDescent="0.25">
      <c r="A334" s="24" t="s">
        <v>517</v>
      </c>
      <c r="B334" s="25" t="s">
        <v>53</v>
      </c>
      <c r="C334" s="81">
        <v>0</v>
      </c>
      <c r="D334" s="81">
        <v>0</v>
      </c>
      <c r="E334" s="77">
        <v>0</v>
      </c>
      <c r="F334" s="77">
        <v>0</v>
      </c>
      <c r="G334" s="77">
        <v>0</v>
      </c>
      <c r="H334" s="77">
        <v>0</v>
      </c>
      <c r="I334" s="77">
        <v>0</v>
      </c>
      <c r="J334" s="77">
        <v>0</v>
      </c>
      <c r="K334" s="77">
        <v>0</v>
      </c>
      <c r="L334" s="77">
        <v>0</v>
      </c>
      <c r="M334" s="77">
        <v>0</v>
      </c>
      <c r="N334" s="77">
        <v>0</v>
      </c>
      <c r="O334" s="77">
        <v>0</v>
      </c>
      <c r="P334" s="82">
        <v>0</v>
      </c>
      <c r="Q334" s="83">
        <f t="shared" si="15"/>
        <v>0</v>
      </c>
      <c r="S334" s="1">
        <f t="shared" si="16"/>
        <v>0</v>
      </c>
      <c r="T334" s="1">
        <f t="shared" si="16"/>
        <v>0</v>
      </c>
      <c r="U334" s="1">
        <f t="shared" si="17"/>
        <v>0</v>
      </c>
    </row>
    <row r="335" spans="1:21" x14ac:dyDescent="0.25">
      <c r="A335" s="24" t="s">
        <v>384</v>
      </c>
      <c r="B335" s="25" t="s">
        <v>53</v>
      </c>
      <c r="C335" s="81">
        <v>12559</v>
      </c>
      <c r="D335" s="81">
        <v>6041</v>
      </c>
      <c r="E335" s="77">
        <v>71515</v>
      </c>
      <c r="F335" s="77">
        <v>36364</v>
      </c>
      <c r="G335" s="77">
        <v>15867</v>
      </c>
      <c r="H335" s="77">
        <v>17749</v>
      </c>
      <c r="I335" s="77">
        <v>0</v>
      </c>
      <c r="J335" s="77">
        <v>0</v>
      </c>
      <c r="K335" s="77">
        <v>0</v>
      </c>
      <c r="L335" s="77">
        <v>0</v>
      </c>
      <c r="M335" s="77">
        <v>22800</v>
      </c>
      <c r="N335" s="77">
        <v>0</v>
      </c>
      <c r="O335" s="77">
        <v>2688</v>
      </c>
      <c r="P335" s="82">
        <v>773</v>
      </c>
      <c r="Q335" s="83">
        <f t="shared" si="15"/>
        <v>186356</v>
      </c>
      <c r="S335" s="1">
        <f t="shared" si="16"/>
        <v>125429</v>
      </c>
      <c r="T335" s="1">
        <f t="shared" si="16"/>
        <v>60927</v>
      </c>
      <c r="U335" s="1">
        <f t="shared" si="17"/>
        <v>186356</v>
      </c>
    </row>
    <row r="336" spans="1:21" x14ac:dyDescent="0.25">
      <c r="A336" s="24" t="s">
        <v>385</v>
      </c>
      <c r="B336" s="25" t="s">
        <v>53</v>
      </c>
      <c r="C336" s="81">
        <v>0</v>
      </c>
      <c r="D336" s="81">
        <v>0</v>
      </c>
      <c r="E336" s="77">
        <v>0</v>
      </c>
      <c r="F336" s="77">
        <v>0</v>
      </c>
      <c r="G336" s="77">
        <v>0</v>
      </c>
      <c r="H336" s="77">
        <v>0</v>
      </c>
      <c r="I336" s="77">
        <v>0</v>
      </c>
      <c r="J336" s="77">
        <v>0</v>
      </c>
      <c r="K336" s="77">
        <v>0</v>
      </c>
      <c r="L336" s="77">
        <v>0</v>
      </c>
      <c r="M336" s="77">
        <v>0</v>
      </c>
      <c r="N336" s="77">
        <v>0</v>
      </c>
      <c r="O336" s="77">
        <v>0</v>
      </c>
      <c r="P336" s="82">
        <v>0</v>
      </c>
      <c r="Q336" s="83">
        <f t="shared" si="15"/>
        <v>0</v>
      </c>
      <c r="S336" s="1">
        <f t="shared" si="16"/>
        <v>0</v>
      </c>
      <c r="T336" s="1">
        <f t="shared" si="16"/>
        <v>0</v>
      </c>
      <c r="U336" s="1">
        <f t="shared" si="17"/>
        <v>0</v>
      </c>
    </row>
    <row r="337" spans="1:21" x14ac:dyDescent="0.25">
      <c r="A337" s="24" t="s">
        <v>386</v>
      </c>
      <c r="B337" s="25" t="s">
        <v>54</v>
      </c>
      <c r="C337" s="81">
        <v>62990</v>
      </c>
      <c r="D337" s="81">
        <v>0</v>
      </c>
      <c r="E337" s="77">
        <v>494864</v>
      </c>
      <c r="F337" s="77">
        <v>0</v>
      </c>
      <c r="G337" s="77">
        <v>0</v>
      </c>
      <c r="H337" s="77">
        <v>0</v>
      </c>
      <c r="I337" s="77">
        <v>0</v>
      </c>
      <c r="J337" s="77">
        <v>0</v>
      </c>
      <c r="K337" s="77">
        <v>0</v>
      </c>
      <c r="L337" s="77">
        <v>0</v>
      </c>
      <c r="M337" s="77">
        <v>44116</v>
      </c>
      <c r="N337" s="77">
        <v>0</v>
      </c>
      <c r="O337" s="77">
        <v>0</v>
      </c>
      <c r="P337" s="82">
        <v>0</v>
      </c>
      <c r="Q337" s="83">
        <f t="shared" si="15"/>
        <v>601970</v>
      </c>
      <c r="S337" s="1">
        <f t="shared" si="16"/>
        <v>601970</v>
      </c>
      <c r="T337" s="1">
        <f t="shared" si="16"/>
        <v>0</v>
      </c>
      <c r="U337" s="1">
        <f t="shared" si="17"/>
        <v>601970</v>
      </c>
    </row>
    <row r="338" spans="1:21" x14ac:dyDescent="0.25">
      <c r="A338" s="24" t="s">
        <v>387</v>
      </c>
      <c r="B338" s="25" t="s">
        <v>54</v>
      </c>
      <c r="C338" s="81">
        <v>0</v>
      </c>
      <c r="D338" s="81">
        <v>0</v>
      </c>
      <c r="E338" s="77">
        <v>236683</v>
      </c>
      <c r="F338" s="77">
        <v>0</v>
      </c>
      <c r="G338" s="77">
        <v>18931</v>
      </c>
      <c r="H338" s="77">
        <v>0</v>
      </c>
      <c r="I338" s="77">
        <v>0</v>
      </c>
      <c r="J338" s="77">
        <v>0</v>
      </c>
      <c r="K338" s="77">
        <v>0</v>
      </c>
      <c r="L338" s="77">
        <v>0</v>
      </c>
      <c r="M338" s="77">
        <v>1459</v>
      </c>
      <c r="N338" s="77">
        <v>0</v>
      </c>
      <c r="O338" s="77">
        <v>9730</v>
      </c>
      <c r="P338" s="82">
        <v>0</v>
      </c>
      <c r="Q338" s="83">
        <f t="shared" si="15"/>
        <v>266803</v>
      </c>
      <c r="S338" s="1">
        <f t="shared" si="16"/>
        <v>266803</v>
      </c>
      <c r="T338" s="1">
        <f t="shared" si="16"/>
        <v>0</v>
      </c>
      <c r="U338" s="1">
        <f t="shared" si="17"/>
        <v>266803</v>
      </c>
    </row>
    <row r="339" spans="1:21" x14ac:dyDescent="0.25">
      <c r="A339" s="24" t="s">
        <v>388</v>
      </c>
      <c r="B339" s="25" t="s">
        <v>54</v>
      </c>
      <c r="C339" s="81">
        <v>3164</v>
      </c>
      <c r="D339" s="81">
        <v>0</v>
      </c>
      <c r="E339" s="77">
        <v>29149</v>
      </c>
      <c r="F339" s="77">
        <v>0</v>
      </c>
      <c r="G339" s="77">
        <v>2486</v>
      </c>
      <c r="H339" s="77">
        <v>0</v>
      </c>
      <c r="I339" s="77">
        <v>0</v>
      </c>
      <c r="J339" s="77">
        <v>0</v>
      </c>
      <c r="K339" s="77">
        <v>0</v>
      </c>
      <c r="L339" s="77">
        <v>0</v>
      </c>
      <c r="M339" s="77">
        <v>4395</v>
      </c>
      <c r="N339" s="77">
        <v>0</v>
      </c>
      <c r="O339" s="77">
        <v>1630</v>
      </c>
      <c r="P339" s="82">
        <v>0</v>
      </c>
      <c r="Q339" s="83">
        <f t="shared" si="15"/>
        <v>40824</v>
      </c>
      <c r="S339" s="1">
        <f t="shared" si="16"/>
        <v>40824</v>
      </c>
      <c r="T339" s="1">
        <f t="shared" si="16"/>
        <v>0</v>
      </c>
      <c r="U339" s="1">
        <f t="shared" si="17"/>
        <v>40824</v>
      </c>
    </row>
    <row r="340" spans="1:21" x14ac:dyDescent="0.25">
      <c r="A340" s="24" t="s">
        <v>389</v>
      </c>
      <c r="B340" s="25" t="s">
        <v>54</v>
      </c>
      <c r="C340" s="81">
        <v>1126</v>
      </c>
      <c r="D340" s="81">
        <v>0</v>
      </c>
      <c r="E340" s="77">
        <v>12656</v>
      </c>
      <c r="F340" s="77">
        <v>0</v>
      </c>
      <c r="G340" s="77">
        <v>3491</v>
      </c>
      <c r="H340" s="77">
        <v>0</v>
      </c>
      <c r="I340" s="77">
        <v>0</v>
      </c>
      <c r="J340" s="77">
        <v>0</v>
      </c>
      <c r="K340" s="77">
        <v>0</v>
      </c>
      <c r="L340" s="77">
        <v>0</v>
      </c>
      <c r="M340" s="77">
        <v>361</v>
      </c>
      <c r="N340" s="77">
        <v>0</v>
      </c>
      <c r="O340" s="77">
        <v>0</v>
      </c>
      <c r="P340" s="82">
        <v>0</v>
      </c>
      <c r="Q340" s="83">
        <f t="shared" si="15"/>
        <v>17634</v>
      </c>
      <c r="S340" s="1">
        <f t="shared" si="16"/>
        <v>17634</v>
      </c>
      <c r="T340" s="1">
        <f t="shared" si="16"/>
        <v>0</v>
      </c>
      <c r="U340" s="1">
        <f t="shared" si="17"/>
        <v>17634</v>
      </c>
    </row>
    <row r="341" spans="1:21" x14ac:dyDescent="0.25">
      <c r="A341" s="24" t="s">
        <v>390</v>
      </c>
      <c r="B341" s="25" t="s">
        <v>54</v>
      </c>
      <c r="C341" s="81">
        <v>0</v>
      </c>
      <c r="D341" s="81">
        <v>0</v>
      </c>
      <c r="E341" s="77">
        <v>12526</v>
      </c>
      <c r="F341" s="77">
        <v>0</v>
      </c>
      <c r="G341" s="77">
        <v>0</v>
      </c>
      <c r="H341" s="77">
        <v>0</v>
      </c>
      <c r="I341" s="77">
        <v>0</v>
      </c>
      <c r="J341" s="77">
        <v>0</v>
      </c>
      <c r="K341" s="77">
        <v>0</v>
      </c>
      <c r="L341" s="77">
        <v>0</v>
      </c>
      <c r="M341" s="77">
        <v>4730</v>
      </c>
      <c r="N341" s="77">
        <v>0</v>
      </c>
      <c r="O341" s="77">
        <v>9580</v>
      </c>
      <c r="P341" s="82">
        <v>0</v>
      </c>
      <c r="Q341" s="83">
        <f t="shared" si="15"/>
        <v>26836</v>
      </c>
      <c r="S341" s="1">
        <f t="shared" si="16"/>
        <v>26836</v>
      </c>
      <c r="T341" s="1">
        <f t="shared" si="16"/>
        <v>0</v>
      </c>
      <c r="U341" s="1">
        <f t="shared" si="17"/>
        <v>26836</v>
      </c>
    </row>
    <row r="342" spans="1:21" x14ac:dyDescent="0.25">
      <c r="A342" s="24" t="s">
        <v>391</v>
      </c>
      <c r="B342" s="25" t="s">
        <v>54</v>
      </c>
      <c r="C342" s="81">
        <v>0</v>
      </c>
      <c r="D342" s="81">
        <v>0</v>
      </c>
      <c r="E342" s="77">
        <v>500</v>
      </c>
      <c r="F342" s="77">
        <v>0</v>
      </c>
      <c r="G342" s="77">
        <v>0</v>
      </c>
      <c r="H342" s="77">
        <v>0</v>
      </c>
      <c r="I342" s="77">
        <v>0</v>
      </c>
      <c r="J342" s="77">
        <v>0</v>
      </c>
      <c r="K342" s="77">
        <v>0</v>
      </c>
      <c r="L342" s="77">
        <v>0</v>
      </c>
      <c r="M342" s="77">
        <v>0</v>
      </c>
      <c r="N342" s="77">
        <v>0</v>
      </c>
      <c r="O342" s="77">
        <v>0</v>
      </c>
      <c r="P342" s="82">
        <v>0</v>
      </c>
      <c r="Q342" s="83">
        <f t="shared" si="15"/>
        <v>500</v>
      </c>
      <c r="S342" s="1">
        <f t="shared" si="16"/>
        <v>500</v>
      </c>
      <c r="T342" s="1">
        <f t="shared" si="16"/>
        <v>0</v>
      </c>
      <c r="U342" s="1">
        <f t="shared" si="17"/>
        <v>500</v>
      </c>
    </row>
    <row r="343" spans="1:21" x14ac:dyDescent="0.25">
      <c r="A343" s="24" t="s">
        <v>392</v>
      </c>
      <c r="B343" s="25" t="s">
        <v>54</v>
      </c>
      <c r="C343" s="81">
        <v>0</v>
      </c>
      <c r="D343" s="81">
        <v>0</v>
      </c>
      <c r="E343" s="77">
        <v>0</v>
      </c>
      <c r="F343" s="77">
        <v>0</v>
      </c>
      <c r="G343" s="77">
        <v>0</v>
      </c>
      <c r="H343" s="77">
        <v>0</v>
      </c>
      <c r="I343" s="77">
        <v>0</v>
      </c>
      <c r="J343" s="77">
        <v>0</v>
      </c>
      <c r="K343" s="77">
        <v>0</v>
      </c>
      <c r="L343" s="77">
        <v>0</v>
      </c>
      <c r="M343" s="77">
        <v>0</v>
      </c>
      <c r="N343" s="77">
        <v>0</v>
      </c>
      <c r="O343" s="77">
        <v>0</v>
      </c>
      <c r="P343" s="82">
        <v>50884</v>
      </c>
      <c r="Q343" s="83">
        <f t="shared" si="15"/>
        <v>50884</v>
      </c>
      <c r="S343" s="1">
        <f t="shared" si="16"/>
        <v>0</v>
      </c>
      <c r="T343" s="1">
        <f t="shared" si="16"/>
        <v>50884</v>
      </c>
      <c r="U343" s="1">
        <f t="shared" si="17"/>
        <v>50884</v>
      </c>
    </row>
    <row r="344" spans="1:21" x14ac:dyDescent="0.25">
      <c r="A344" s="24" t="s">
        <v>393</v>
      </c>
      <c r="B344" s="25" t="s">
        <v>54</v>
      </c>
      <c r="C344" s="81">
        <v>31842</v>
      </c>
      <c r="D344" s="81">
        <v>0</v>
      </c>
      <c r="E344" s="77">
        <v>331108</v>
      </c>
      <c r="F344" s="77">
        <v>97041</v>
      </c>
      <c r="G344" s="77">
        <v>69342</v>
      </c>
      <c r="H344" s="77">
        <v>0</v>
      </c>
      <c r="I344" s="77">
        <v>0</v>
      </c>
      <c r="J344" s="77">
        <v>0</v>
      </c>
      <c r="K344" s="77">
        <v>0</v>
      </c>
      <c r="L344" s="77">
        <v>0</v>
      </c>
      <c r="M344" s="77">
        <v>50808</v>
      </c>
      <c r="N344" s="77">
        <v>0</v>
      </c>
      <c r="O344" s="77">
        <v>0</v>
      </c>
      <c r="P344" s="82">
        <v>0</v>
      </c>
      <c r="Q344" s="83">
        <f t="shared" si="15"/>
        <v>580141</v>
      </c>
      <c r="S344" s="1">
        <f t="shared" si="16"/>
        <v>483100</v>
      </c>
      <c r="T344" s="1">
        <f t="shared" si="16"/>
        <v>97041</v>
      </c>
      <c r="U344" s="1">
        <f t="shared" si="17"/>
        <v>580141</v>
      </c>
    </row>
    <row r="345" spans="1:21" x14ac:dyDescent="0.25">
      <c r="A345" s="24" t="s">
        <v>394</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83">
        <f t="shared" si="15"/>
        <v>0</v>
      </c>
      <c r="S345" s="1">
        <f t="shared" si="16"/>
        <v>0</v>
      </c>
      <c r="T345" s="1">
        <f t="shared" si="16"/>
        <v>0</v>
      </c>
      <c r="U345" s="1">
        <f t="shared" si="17"/>
        <v>0</v>
      </c>
    </row>
    <row r="346" spans="1:21" x14ac:dyDescent="0.25">
      <c r="A346" s="24" t="s">
        <v>395</v>
      </c>
      <c r="B346" s="25" t="s">
        <v>54</v>
      </c>
      <c r="C346" s="81">
        <v>0</v>
      </c>
      <c r="D346" s="81">
        <v>0</v>
      </c>
      <c r="E346" s="77">
        <v>0</v>
      </c>
      <c r="F346" s="77">
        <v>0</v>
      </c>
      <c r="G346" s="77">
        <v>0</v>
      </c>
      <c r="H346" s="77">
        <v>0</v>
      </c>
      <c r="I346" s="77">
        <v>0</v>
      </c>
      <c r="J346" s="77">
        <v>0</v>
      </c>
      <c r="K346" s="77">
        <v>0</v>
      </c>
      <c r="L346" s="77">
        <v>0</v>
      </c>
      <c r="M346" s="77">
        <v>0</v>
      </c>
      <c r="N346" s="77">
        <v>0</v>
      </c>
      <c r="O346" s="77">
        <v>0</v>
      </c>
      <c r="P346" s="82">
        <v>0</v>
      </c>
      <c r="Q346" s="83">
        <f t="shared" si="15"/>
        <v>0</v>
      </c>
      <c r="S346" s="1">
        <f t="shared" si="16"/>
        <v>0</v>
      </c>
      <c r="T346" s="1">
        <f t="shared" si="16"/>
        <v>0</v>
      </c>
      <c r="U346" s="1">
        <f t="shared" si="17"/>
        <v>0</v>
      </c>
    </row>
    <row r="347" spans="1:21" x14ac:dyDescent="0.25">
      <c r="A347" s="24" t="s">
        <v>396</v>
      </c>
      <c r="B347" s="25" t="s">
        <v>54</v>
      </c>
      <c r="C347" s="81">
        <v>650</v>
      </c>
      <c r="D347" s="81">
        <v>0</v>
      </c>
      <c r="E347" s="77">
        <v>0</v>
      </c>
      <c r="F347" s="77">
        <v>0</v>
      </c>
      <c r="G347" s="77">
        <v>0</v>
      </c>
      <c r="H347" s="77">
        <v>0</v>
      </c>
      <c r="I347" s="77">
        <v>0</v>
      </c>
      <c r="J347" s="77">
        <v>0</v>
      </c>
      <c r="K347" s="77">
        <v>0</v>
      </c>
      <c r="L347" s="77">
        <v>0</v>
      </c>
      <c r="M347" s="77">
        <v>220</v>
      </c>
      <c r="N347" s="77">
        <v>0</v>
      </c>
      <c r="O347" s="77">
        <v>19406</v>
      </c>
      <c r="P347" s="82">
        <v>0</v>
      </c>
      <c r="Q347" s="83">
        <f t="shared" si="15"/>
        <v>20276</v>
      </c>
      <c r="S347" s="1">
        <f t="shared" si="16"/>
        <v>20276</v>
      </c>
      <c r="T347" s="1">
        <f t="shared" si="16"/>
        <v>0</v>
      </c>
      <c r="U347" s="1">
        <f t="shared" si="17"/>
        <v>20276</v>
      </c>
    </row>
    <row r="348" spans="1:21" x14ac:dyDescent="0.25">
      <c r="A348" s="24" t="s">
        <v>397</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83">
        <f t="shared" si="15"/>
        <v>0</v>
      </c>
      <c r="S348" s="1">
        <f t="shared" si="16"/>
        <v>0</v>
      </c>
      <c r="T348" s="1">
        <f t="shared" si="16"/>
        <v>0</v>
      </c>
      <c r="U348" s="1">
        <f t="shared" si="17"/>
        <v>0</v>
      </c>
    </row>
    <row r="349" spans="1:21" x14ac:dyDescent="0.25">
      <c r="A349" s="24" t="s">
        <v>398</v>
      </c>
      <c r="B349" s="25" t="s">
        <v>54</v>
      </c>
      <c r="C349" s="81">
        <v>24186</v>
      </c>
      <c r="D349" s="81">
        <v>6071</v>
      </c>
      <c r="E349" s="77">
        <v>139862</v>
      </c>
      <c r="F349" s="77">
        <v>4891</v>
      </c>
      <c r="G349" s="77">
        <v>0</v>
      </c>
      <c r="H349" s="77">
        <v>0</v>
      </c>
      <c r="I349" s="77">
        <v>0</v>
      </c>
      <c r="J349" s="77">
        <v>0</v>
      </c>
      <c r="K349" s="77">
        <v>0</v>
      </c>
      <c r="L349" s="77">
        <v>0</v>
      </c>
      <c r="M349" s="77">
        <v>35991</v>
      </c>
      <c r="N349" s="77">
        <v>0</v>
      </c>
      <c r="O349" s="77">
        <v>0</v>
      </c>
      <c r="P349" s="82">
        <v>0</v>
      </c>
      <c r="Q349" s="83">
        <f t="shared" si="15"/>
        <v>211001</v>
      </c>
      <c r="S349" s="1">
        <f t="shared" si="16"/>
        <v>200039</v>
      </c>
      <c r="T349" s="1">
        <f t="shared" si="16"/>
        <v>10962</v>
      </c>
      <c r="U349" s="1">
        <f t="shared" si="17"/>
        <v>211001</v>
      </c>
    </row>
    <row r="350" spans="1:21" x14ac:dyDescent="0.25">
      <c r="A350" s="24" t="s">
        <v>399</v>
      </c>
      <c r="B350" s="25" t="s">
        <v>54</v>
      </c>
      <c r="C350" s="81">
        <v>0</v>
      </c>
      <c r="D350" s="81">
        <v>297327</v>
      </c>
      <c r="E350" s="77">
        <v>0</v>
      </c>
      <c r="F350" s="77">
        <v>382937</v>
      </c>
      <c r="G350" s="77">
        <v>0</v>
      </c>
      <c r="H350" s="77">
        <v>1239080</v>
      </c>
      <c r="I350" s="77">
        <v>0</v>
      </c>
      <c r="J350" s="77">
        <v>0</v>
      </c>
      <c r="K350" s="77">
        <v>0</v>
      </c>
      <c r="L350" s="77">
        <v>0</v>
      </c>
      <c r="M350" s="77">
        <v>0</v>
      </c>
      <c r="N350" s="77">
        <v>375394</v>
      </c>
      <c r="O350" s="77">
        <v>0</v>
      </c>
      <c r="P350" s="82">
        <v>0</v>
      </c>
      <c r="Q350" s="83">
        <f t="shared" si="15"/>
        <v>2294738</v>
      </c>
      <c r="S350" s="1">
        <f t="shared" si="16"/>
        <v>0</v>
      </c>
      <c r="T350" s="1">
        <f t="shared" si="16"/>
        <v>2294738</v>
      </c>
      <c r="U350" s="1">
        <f t="shared" si="17"/>
        <v>2294738</v>
      </c>
    </row>
    <row r="351" spans="1:21" x14ac:dyDescent="0.25">
      <c r="A351" s="24" t="s">
        <v>400</v>
      </c>
      <c r="B351" s="25" t="s">
        <v>54</v>
      </c>
      <c r="C351" s="81">
        <v>0</v>
      </c>
      <c r="D351" s="81">
        <v>0</v>
      </c>
      <c r="E351" s="77">
        <v>0</v>
      </c>
      <c r="F351" s="77">
        <v>0</v>
      </c>
      <c r="G351" s="77">
        <v>0</v>
      </c>
      <c r="H351" s="77">
        <v>0</v>
      </c>
      <c r="I351" s="77">
        <v>0</v>
      </c>
      <c r="J351" s="77">
        <v>0</v>
      </c>
      <c r="K351" s="77">
        <v>0</v>
      </c>
      <c r="L351" s="77">
        <v>0</v>
      </c>
      <c r="M351" s="77">
        <v>0</v>
      </c>
      <c r="N351" s="77">
        <v>0</v>
      </c>
      <c r="O351" s="77">
        <v>0</v>
      </c>
      <c r="P351" s="82">
        <v>0</v>
      </c>
      <c r="Q351" s="83">
        <f t="shared" si="15"/>
        <v>0</v>
      </c>
      <c r="S351" s="1">
        <f t="shared" si="16"/>
        <v>0</v>
      </c>
      <c r="T351" s="1">
        <f t="shared" si="16"/>
        <v>0</v>
      </c>
      <c r="U351" s="1">
        <f t="shared" si="17"/>
        <v>0</v>
      </c>
    </row>
    <row r="352" spans="1:21" x14ac:dyDescent="0.25">
      <c r="A352" s="24" t="s">
        <v>401</v>
      </c>
      <c r="B352" s="25" t="s">
        <v>54</v>
      </c>
      <c r="C352" s="81">
        <v>0</v>
      </c>
      <c r="D352" s="81">
        <v>0</v>
      </c>
      <c r="E352" s="77">
        <v>137311</v>
      </c>
      <c r="F352" s="77">
        <v>0</v>
      </c>
      <c r="G352" s="77">
        <v>0</v>
      </c>
      <c r="H352" s="77">
        <v>0</v>
      </c>
      <c r="I352" s="77">
        <v>0</v>
      </c>
      <c r="J352" s="77">
        <v>0</v>
      </c>
      <c r="K352" s="77">
        <v>0</v>
      </c>
      <c r="L352" s="77">
        <v>0</v>
      </c>
      <c r="M352" s="77">
        <v>0</v>
      </c>
      <c r="N352" s="77">
        <v>0</v>
      </c>
      <c r="O352" s="77">
        <v>0</v>
      </c>
      <c r="P352" s="82">
        <v>0</v>
      </c>
      <c r="Q352" s="83">
        <f t="shared" si="15"/>
        <v>137311</v>
      </c>
      <c r="S352" s="1">
        <f t="shared" si="16"/>
        <v>137311</v>
      </c>
      <c r="T352" s="1">
        <f t="shared" si="16"/>
        <v>0</v>
      </c>
      <c r="U352" s="1">
        <f t="shared" si="17"/>
        <v>137311</v>
      </c>
    </row>
    <row r="353" spans="1:21" x14ac:dyDescent="0.25">
      <c r="A353" s="24" t="s">
        <v>402</v>
      </c>
      <c r="B353" s="25" t="s">
        <v>54</v>
      </c>
      <c r="C353" s="81">
        <v>96541</v>
      </c>
      <c r="D353" s="81">
        <v>10727</v>
      </c>
      <c r="E353" s="77">
        <v>0</v>
      </c>
      <c r="F353" s="77">
        <v>0</v>
      </c>
      <c r="G353" s="77">
        <v>63181</v>
      </c>
      <c r="H353" s="77">
        <v>7020</v>
      </c>
      <c r="I353" s="77">
        <v>0</v>
      </c>
      <c r="J353" s="77">
        <v>0</v>
      </c>
      <c r="K353" s="77">
        <v>0</v>
      </c>
      <c r="L353" s="77">
        <v>0</v>
      </c>
      <c r="M353" s="77">
        <v>95333</v>
      </c>
      <c r="N353" s="77">
        <v>10593</v>
      </c>
      <c r="O353" s="77">
        <v>0</v>
      </c>
      <c r="P353" s="82">
        <v>0</v>
      </c>
      <c r="Q353" s="83">
        <f t="shared" si="15"/>
        <v>283395</v>
      </c>
      <c r="S353" s="1">
        <f t="shared" si="16"/>
        <v>255055</v>
      </c>
      <c r="T353" s="1">
        <f t="shared" si="16"/>
        <v>28340</v>
      </c>
      <c r="U353" s="1">
        <f t="shared" si="17"/>
        <v>283395</v>
      </c>
    </row>
    <row r="354" spans="1:21" x14ac:dyDescent="0.25">
      <c r="A354" s="24" t="s">
        <v>403</v>
      </c>
      <c r="B354" s="25" t="s">
        <v>55</v>
      </c>
      <c r="C354" s="81">
        <v>0</v>
      </c>
      <c r="D354" s="81">
        <v>0</v>
      </c>
      <c r="E354" s="77">
        <v>0</v>
      </c>
      <c r="F354" s="77">
        <v>0</v>
      </c>
      <c r="G354" s="77">
        <v>0</v>
      </c>
      <c r="H354" s="77">
        <v>0</v>
      </c>
      <c r="I354" s="77">
        <v>0</v>
      </c>
      <c r="J354" s="77">
        <v>0</v>
      </c>
      <c r="K354" s="77">
        <v>0</v>
      </c>
      <c r="L354" s="77">
        <v>0</v>
      </c>
      <c r="M354" s="77">
        <v>0</v>
      </c>
      <c r="N354" s="77">
        <v>0</v>
      </c>
      <c r="O354" s="77">
        <v>0</v>
      </c>
      <c r="P354" s="82">
        <v>0</v>
      </c>
      <c r="Q354" s="83">
        <f t="shared" si="15"/>
        <v>0</v>
      </c>
      <c r="S354" s="1">
        <f t="shared" si="16"/>
        <v>0</v>
      </c>
      <c r="T354" s="1">
        <f t="shared" si="16"/>
        <v>0</v>
      </c>
      <c r="U354" s="1">
        <f t="shared" si="17"/>
        <v>0</v>
      </c>
    </row>
    <row r="355" spans="1:21" x14ac:dyDescent="0.25">
      <c r="A355" s="24" t="s">
        <v>404</v>
      </c>
      <c r="B355" s="25" t="s">
        <v>55</v>
      </c>
      <c r="C355" s="81">
        <v>0</v>
      </c>
      <c r="D355" s="81">
        <v>0</v>
      </c>
      <c r="E355" s="77">
        <v>0</v>
      </c>
      <c r="F355" s="77">
        <v>0</v>
      </c>
      <c r="G355" s="77">
        <v>0</v>
      </c>
      <c r="H355" s="77">
        <v>0</v>
      </c>
      <c r="I355" s="77">
        <v>0</v>
      </c>
      <c r="J355" s="77">
        <v>0</v>
      </c>
      <c r="K355" s="77">
        <v>0</v>
      </c>
      <c r="L355" s="77">
        <v>0</v>
      </c>
      <c r="M355" s="77">
        <v>0</v>
      </c>
      <c r="N355" s="77">
        <v>0</v>
      </c>
      <c r="O355" s="77">
        <v>0</v>
      </c>
      <c r="P355" s="82">
        <v>0</v>
      </c>
      <c r="Q355" s="83">
        <f t="shared" si="15"/>
        <v>0</v>
      </c>
      <c r="S355" s="1">
        <f t="shared" si="16"/>
        <v>0</v>
      </c>
      <c r="T355" s="1">
        <f t="shared" si="16"/>
        <v>0</v>
      </c>
      <c r="U355" s="1">
        <f t="shared" si="17"/>
        <v>0</v>
      </c>
    </row>
    <row r="356" spans="1:21" x14ac:dyDescent="0.25">
      <c r="A356" s="24" t="s">
        <v>405</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5">
      <c r="A357" s="24" t="s">
        <v>406</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5">
      <c r="A358" s="24" t="s">
        <v>407</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5">
      <c r="A359" s="24" t="s">
        <v>412</v>
      </c>
      <c r="B359" s="25" t="s">
        <v>57</v>
      </c>
      <c r="C359" s="81">
        <v>0</v>
      </c>
      <c r="D359" s="81">
        <v>0</v>
      </c>
      <c r="E359" s="77">
        <v>440694</v>
      </c>
      <c r="F359" s="77">
        <v>0</v>
      </c>
      <c r="G359" s="77">
        <v>0</v>
      </c>
      <c r="H359" s="77">
        <v>0</v>
      </c>
      <c r="I359" s="77">
        <v>0</v>
      </c>
      <c r="J359" s="77">
        <v>0</v>
      </c>
      <c r="K359" s="77">
        <v>0</v>
      </c>
      <c r="L359" s="77">
        <v>0</v>
      </c>
      <c r="M359" s="77">
        <v>0</v>
      </c>
      <c r="N359" s="77">
        <v>0</v>
      </c>
      <c r="O359" s="77">
        <v>0</v>
      </c>
      <c r="P359" s="82">
        <v>0</v>
      </c>
      <c r="Q359" s="83">
        <f t="shared" si="15"/>
        <v>440694</v>
      </c>
      <c r="S359" s="1">
        <f t="shared" si="16"/>
        <v>440694</v>
      </c>
      <c r="T359" s="1">
        <f t="shared" si="16"/>
        <v>0</v>
      </c>
      <c r="U359" s="1">
        <f t="shared" si="17"/>
        <v>440694</v>
      </c>
    </row>
    <row r="360" spans="1:21" x14ac:dyDescent="0.25">
      <c r="A360" s="24" t="s">
        <v>413</v>
      </c>
      <c r="B360" s="25" t="s">
        <v>57</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5">
      <c r="A361" s="24" t="s">
        <v>414</v>
      </c>
      <c r="B361" s="25" t="s">
        <v>57</v>
      </c>
      <c r="C361" s="81">
        <v>0</v>
      </c>
      <c r="D361" s="81">
        <v>0</v>
      </c>
      <c r="E361" s="77">
        <v>0</v>
      </c>
      <c r="F361" s="77">
        <v>0</v>
      </c>
      <c r="G361" s="77">
        <v>0</v>
      </c>
      <c r="H361" s="77">
        <v>0</v>
      </c>
      <c r="I361" s="77">
        <v>0</v>
      </c>
      <c r="J361" s="77">
        <v>0</v>
      </c>
      <c r="K361" s="77">
        <v>0</v>
      </c>
      <c r="L361" s="77">
        <v>0</v>
      </c>
      <c r="M361" s="77">
        <v>0</v>
      </c>
      <c r="N361" s="77">
        <v>0</v>
      </c>
      <c r="O361" s="77">
        <v>0</v>
      </c>
      <c r="P361" s="82">
        <v>0</v>
      </c>
      <c r="Q361" s="83">
        <f t="shared" si="15"/>
        <v>0</v>
      </c>
      <c r="S361" s="1">
        <f t="shared" si="16"/>
        <v>0</v>
      </c>
      <c r="T361" s="1">
        <f t="shared" si="16"/>
        <v>0</v>
      </c>
      <c r="U361" s="1">
        <f t="shared" si="17"/>
        <v>0</v>
      </c>
    </row>
    <row r="362" spans="1:21" x14ac:dyDescent="0.25">
      <c r="A362" s="24" t="s">
        <v>415</v>
      </c>
      <c r="B362" s="25" t="s">
        <v>7</v>
      </c>
      <c r="C362" s="81">
        <v>49562</v>
      </c>
      <c r="D362" s="81">
        <v>127536</v>
      </c>
      <c r="E362" s="77">
        <v>90891</v>
      </c>
      <c r="F362" s="77">
        <v>-303590</v>
      </c>
      <c r="G362" s="77">
        <v>82631</v>
      </c>
      <c r="H362" s="77">
        <v>81780</v>
      </c>
      <c r="I362" s="77">
        <v>0</v>
      </c>
      <c r="J362" s="77">
        <v>0</v>
      </c>
      <c r="K362" s="77">
        <v>0</v>
      </c>
      <c r="L362" s="77">
        <v>0</v>
      </c>
      <c r="M362" s="77">
        <v>106747</v>
      </c>
      <c r="N362" s="77">
        <v>329</v>
      </c>
      <c r="O362" s="77">
        <v>13661</v>
      </c>
      <c r="P362" s="82">
        <v>40245</v>
      </c>
      <c r="Q362" s="83">
        <f t="shared" si="15"/>
        <v>289792</v>
      </c>
      <c r="S362" s="1">
        <f t="shared" si="16"/>
        <v>343492</v>
      </c>
      <c r="T362" s="1">
        <f t="shared" si="16"/>
        <v>-53700</v>
      </c>
      <c r="U362" s="1">
        <f t="shared" si="17"/>
        <v>289792</v>
      </c>
    </row>
    <row r="363" spans="1:21" x14ac:dyDescent="0.25">
      <c r="A363" s="24" t="s">
        <v>7</v>
      </c>
      <c r="B363" s="25" t="s">
        <v>7</v>
      </c>
      <c r="C363" s="81">
        <v>0</v>
      </c>
      <c r="D363" s="81">
        <v>0</v>
      </c>
      <c r="E363" s="77">
        <v>0</v>
      </c>
      <c r="F363" s="77">
        <v>0</v>
      </c>
      <c r="G363" s="77">
        <v>188071</v>
      </c>
      <c r="H363" s="77">
        <v>0</v>
      </c>
      <c r="I363" s="77">
        <v>0</v>
      </c>
      <c r="J363" s="77">
        <v>0</v>
      </c>
      <c r="K363" s="77">
        <v>0</v>
      </c>
      <c r="L363" s="77">
        <v>0</v>
      </c>
      <c r="M363" s="77">
        <v>0</v>
      </c>
      <c r="N363" s="77">
        <v>0</v>
      </c>
      <c r="O363" s="77">
        <v>0</v>
      </c>
      <c r="P363" s="82">
        <v>0</v>
      </c>
      <c r="Q363" s="83">
        <f t="shared" si="15"/>
        <v>188071</v>
      </c>
      <c r="S363" s="1">
        <f t="shared" si="16"/>
        <v>188071</v>
      </c>
      <c r="T363" s="1">
        <f t="shared" si="16"/>
        <v>0</v>
      </c>
      <c r="U363" s="1">
        <f t="shared" si="17"/>
        <v>188071</v>
      </c>
    </row>
    <row r="364" spans="1:21" x14ac:dyDescent="0.25">
      <c r="A364" s="24" t="s">
        <v>416</v>
      </c>
      <c r="B364" s="25" t="s">
        <v>7</v>
      </c>
      <c r="C364" s="81">
        <v>0</v>
      </c>
      <c r="D364" s="81">
        <v>0</v>
      </c>
      <c r="E364" s="77">
        <v>0</v>
      </c>
      <c r="F364" s="77">
        <v>0</v>
      </c>
      <c r="G364" s="77">
        <v>0</v>
      </c>
      <c r="H364" s="77">
        <v>0</v>
      </c>
      <c r="I364" s="77">
        <v>0</v>
      </c>
      <c r="J364" s="77">
        <v>0</v>
      </c>
      <c r="K364" s="77">
        <v>0</v>
      </c>
      <c r="L364" s="77">
        <v>0</v>
      </c>
      <c r="M364" s="77">
        <v>0</v>
      </c>
      <c r="N364" s="77">
        <v>0</v>
      </c>
      <c r="O364" s="77">
        <v>0</v>
      </c>
      <c r="P364" s="82">
        <v>0</v>
      </c>
      <c r="Q364" s="83">
        <f t="shared" si="15"/>
        <v>0</v>
      </c>
      <c r="S364" s="1">
        <f t="shared" si="16"/>
        <v>0</v>
      </c>
      <c r="T364" s="1">
        <f t="shared" si="16"/>
        <v>0</v>
      </c>
      <c r="U364" s="1">
        <f t="shared" si="17"/>
        <v>0</v>
      </c>
    </row>
    <row r="365" spans="1:21" x14ac:dyDescent="0.25">
      <c r="A365" s="24" t="s">
        <v>417</v>
      </c>
      <c r="B365" s="25" t="s">
        <v>5</v>
      </c>
      <c r="C365" s="81">
        <v>1044</v>
      </c>
      <c r="D365" s="81">
        <v>83191</v>
      </c>
      <c r="E365" s="77">
        <v>1825</v>
      </c>
      <c r="F365" s="77">
        <v>50152</v>
      </c>
      <c r="G365" s="77">
        <v>15663</v>
      </c>
      <c r="H365" s="77">
        <v>305174</v>
      </c>
      <c r="I365" s="77">
        <v>0</v>
      </c>
      <c r="J365" s="77">
        <v>0</v>
      </c>
      <c r="K365" s="77">
        <v>0</v>
      </c>
      <c r="L365" s="77">
        <v>0</v>
      </c>
      <c r="M365" s="77">
        <v>4232</v>
      </c>
      <c r="N365" s="77">
        <v>0</v>
      </c>
      <c r="O365" s="77">
        <v>0</v>
      </c>
      <c r="P365" s="82">
        <v>0</v>
      </c>
      <c r="Q365" s="83">
        <f t="shared" si="15"/>
        <v>461281</v>
      </c>
      <c r="S365" s="1">
        <f t="shared" si="16"/>
        <v>22764</v>
      </c>
      <c r="T365" s="1">
        <f t="shared" si="16"/>
        <v>438517</v>
      </c>
      <c r="U365" s="1">
        <f t="shared" si="17"/>
        <v>461281</v>
      </c>
    </row>
    <row r="366" spans="1:21" x14ac:dyDescent="0.25">
      <c r="A366" s="24" t="s">
        <v>418</v>
      </c>
      <c r="B366" s="25" t="s">
        <v>5</v>
      </c>
      <c r="C366" s="81">
        <v>0</v>
      </c>
      <c r="D366" s="81">
        <v>0</v>
      </c>
      <c r="E366" s="77">
        <v>0</v>
      </c>
      <c r="F366" s="77">
        <v>0</v>
      </c>
      <c r="G366" s="77">
        <v>0</v>
      </c>
      <c r="H366" s="77">
        <v>0</v>
      </c>
      <c r="I366" s="77">
        <v>0</v>
      </c>
      <c r="J366" s="77">
        <v>0</v>
      </c>
      <c r="K366" s="77">
        <v>0</v>
      </c>
      <c r="L366" s="77">
        <v>0</v>
      </c>
      <c r="M366" s="77">
        <v>0</v>
      </c>
      <c r="N366" s="77">
        <v>17392</v>
      </c>
      <c r="O366" s="77">
        <v>0</v>
      </c>
      <c r="P366" s="82">
        <v>0</v>
      </c>
      <c r="Q366" s="83">
        <f t="shared" si="15"/>
        <v>17392</v>
      </c>
      <c r="S366" s="1">
        <f t="shared" si="16"/>
        <v>0</v>
      </c>
      <c r="T366" s="1">
        <f t="shared" si="16"/>
        <v>17392</v>
      </c>
      <c r="U366" s="1">
        <f t="shared" si="17"/>
        <v>17392</v>
      </c>
    </row>
    <row r="367" spans="1:21" x14ac:dyDescent="0.25">
      <c r="A367" s="24" t="s">
        <v>419</v>
      </c>
      <c r="B367" s="25" t="s">
        <v>5</v>
      </c>
      <c r="C367" s="81">
        <v>20400</v>
      </c>
      <c r="D367" s="81">
        <v>148011</v>
      </c>
      <c r="E367" s="77">
        <v>3580</v>
      </c>
      <c r="F367" s="77">
        <v>42879</v>
      </c>
      <c r="G367" s="77">
        <v>0</v>
      </c>
      <c r="H367" s="77">
        <v>0</v>
      </c>
      <c r="I367" s="77">
        <v>0</v>
      </c>
      <c r="J367" s="77">
        <v>0</v>
      </c>
      <c r="K367" s="77">
        <v>0</v>
      </c>
      <c r="L367" s="77">
        <v>0</v>
      </c>
      <c r="M367" s="77">
        <v>20100</v>
      </c>
      <c r="N367" s="77">
        <v>14480</v>
      </c>
      <c r="O367" s="77">
        <v>0</v>
      </c>
      <c r="P367" s="82">
        <v>0</v>
      </c>
      <c r="Q367" s="83">
        <f t="shared" si="15"/>
        <v>249450</v>
      </c>
      <c r="S367" s="1">
        <f t="shared" si="16"/>
        <v>44080</v>
      </c>
      <c r="T367" s="1">
        <f t="shared" si="16"/>
        <v>205370</v>
      </c>
      <c r="U367" s="1">
        <f t="shared" si="17"/>
        <v>249450</v>
      </c>
    </row>
    <row r="368" spans="1:21" x14ac:dyDescent="0.25">
      <c r="A368" s="24" t="s">
        <v>420</v>
      </c>
      <c r="B368" s="25" t="s">
        <v>5</v>
      </c>
      <c r="C368" s="81">
        <v>0</v>
      </c>
      <c r="D368" s="81">
        <v>0</v>
      </c>
      <c r="E368" s="77">
        <v>75398</v>
      </c>
      <c r="F368" s="77">
        <v>0</v>
      </c>
      <c r="G368" s="77">
        <v>0</v>
      </c>
      <c r="H368" s="77">
        <v>0</v>
      </c>
      <c r="I368" s="77">
        <v>0</v>
      </c>
      <c r="J368" s="77">
        <v>0</v>
      </c>
      <c r="K368" s="77">
        <v>0</v>
      </c>
      <c r="L368" s="77">
        <v>0</v>
      </c>
      <c r="M368" s="77">
        <v>0</v>
      </c>
      <c r="N368" s="77">
        <v>0</v>
      </c>
      <c r="O368" s="77">
        <v>0</v>
      </c>
      <c r="P368" s="82">
        <v>0</v>
      </c>
      <c r="Q368" s="83">
        <f t="shared" si="15"/>
        <v>75398</v>
      </c>
      <c r="S368" s="1">
        <f t="shared" si="16"/>
        <v>75398</v>
      </c>
      <c r="T368" s="1">
        <f t="shared" si="16"/>
        <v>0</v>
      </c>
      <c r="U368" s="1">
        <f t="shared" si="17"/>
        <v>75398</v>
      </c>
    </row>
    <row r="369" spans="1:21" x14ac:dyDescent="0.25">
      <c r="A369" s="24" t="s">
        <v>421</v>
      </c>
      <c r="B369" s="25" t="s">
        <v>5</v>
      </c>
      <c r="C369" s="81">
        <v>109794</v>
      </c>
      <c r="D369" s="81">
        <v>55190</v>
      </c>
      <c r="E369" s="77">
        <v>0</v>
      </c>
      <c r="F369" s="77">
        <v>0</v>
      </c>
      <c r="G369" s="77">
        <v>182700</v>
      </c>
      <c r="H369" s="77">
        <v>146222</v>
      </c>
      <c r="I369" s="77">
        <v>0</v>
      </c>
      <c r="J369" s="77">
        <v>0</v>
      </c>
      <c r="K369" s="77">
        <v>0</v>
      </c>
      <c r="L369" s="77">
        <v>0</v>
      </c>
      <c r="M369" s="77">
        <v>183570</v>
      </c>
      <c r="N369" s="77">
        <v>0</v>
      </c>
      <c r="O369" s="77">
        <v>79866</v>
      </c>
      <c r="P369" s="82">
        <v>46665</v>
      </c>
      <c r="Q369" s="83">
        <f t="shared" si="15"/>
        <v>804007</v>
      </c>
      <c r="S369" s="1">
        <f t="shared" si="16"/>
        <v>555930</v>
      </c>
      <c r="T369" s="1">
        <f t="shared" si="16"/>
        <v>248077</v>
      </c>
      <c r="U369" s="1">
        <f t="shared" si="17"/>
        <v>804007</v>
      </c>
    </row>
    <row r="370" spans="1:21" x14ac:dyDescent="0.25">
      <c r="A370" s="24" t="s">
        <v>422</v>
      </c>
      <c r="B370" s="25" t="s">
        <v>5</v>
      </c>
      <c r="C370" s="81">
        <v>498426</v>
      </c>
      <c r="D370" s="81">
        <v>8744</v>
      </c>
      <c r="E370" s="77">
        <v>891851</v>
      </c>
      <c r="F370" s="77">
        <v>252500</v>
      </c>
      <c r="G370" s="77">
        <v>0</v>
      </c>
      <c r="H370" s="77">
        <v>0</v>
      </c>
      <c r="I370" s="77">
        <v>0</v>
      </c>
      <c r="J370" s="77">
        <v>0</v>
      </c>
      <c r="K370" s="77">
        <v>0</v>
      </c>
      <c r="L370" s="77">
        <v>0</v>
      </c>
      <c r="M370" s="77">
        <v>506251</v>
      </c>
      <c r="N370" s="77">
        <v>0</v>
      </c>
      <c r="O370" s="77">
        <v>0</v>
      </c>
      <c r="P370" s="82">
        <v>0</v>
      </c>
      <c r="Q370" s="83">
        <f t="shared" si="15"/>
        <v>2157772</v>
      </c>
      <c r="S370" s="1">
        <f t="shared" si="16"/>
        <v>1896528</v>
      </c>
      <c r="T370" s="1">
        <f t="shared" si="16"/>
        <v>261244</v>
      </c>
      <c r="U370" s="1">
        <f t="shared" si="17"/>
        <v>2157772</v>
      </c>
    </row>
    <row r="371" spans="1:21" x14ac:dyDescent="0.25">
      <c r="A371" s="24" t="s">
        <v>423</v>
      </c>
      <c r="B371" s="25" t="s">
        <v>5</v>
      </c>
      <c r="C371" s="81">
        <v>0</v>
      </c>
      <c r="D371" s="81">
        <v>0</v>
      </c>
      <c r="E371" s="77">
        <v>407915</v>
      </c>
      <c r="F371" s="77">
        <v>3016</v>
      </c>
      <c r="G371" s="77">
        <v>299311</v>
      </c>
      <c r="H371" s="77">
        <v>42431</v>
      </c>
      <c r="I371" s="77">
        <v>0</v>
      </c>
      <c r="J371" s="77">
        <v>0</v>
      </c>
      <c r="K371" s="77">
        <v>0</v>
      </c>
      <c r="L371" s="77">
        <v>0</v>
      </c>
      <c r="M371" s="77">
        <v>0</v>
      </c>
      <c r="N371" s="77">
        <v>0</v>
      </c>
      <c r="O371" s="77">
        <v>0</v>
      </c>
      <c r="P371" s="82">
        <v>0</v>
      </c>
      <c r="Q371" s="83">
        <f t="shared" si="15"/>
        <v>752673</v>
      </c>
      <c r="S371" s="1">
        <f t="shared" si="16"/>
        <v>707226</v>
      </c>
      <c r="T371" s="1">
        <f t="shared" si="16"/>
        <v>45447</v>
      </c>
      <c r="U371" s="1">
        <f t="shared" si="17"/>
        <v>752673</v>
      </c>
    </row>
    <row r="372" spans="1:21" x14ac:dyDescent="0.25">
      <c r="A372" s="24" t="s">
        <v>408</v>
      </c>
      <c r="B372" s="25" t="s">
        <v>518</v>
      </c>
      <c r="C372" s="81">
        <v>0</v>
      </c>
      <c r="D372" s="81">
        <v>0</v>
      </c>
      <c r="E372" s="77">
        <v>0</v>
      </c>
      <c r="F372" s="77">
        <v>0</v>
      </c>
      <c r="G372" s="77">
        <v>0</v>
      </c>
      <c r="H372" s="77">
        <v>0</v>
      </c>
      <c r="I372" s="77">
        <v>0</v>
      </c>
      <c r="J372" s="77">
        <v>0</v>
      </c>
      <c r="K372" s="77">
        <v>0</v>
      </c>
      <c r="L372" s="77">
        <v>0</v>
      </c>
      <c r="M372" s="77">
        <v>0</v>
      </c>
      <c r="N372" s="77">
        <v>0</v>
      </c>
      <c r="O372" s="77">
        <v>0</v>
      </c>
      <c r="P372" s="82">
        <v>0</v>
      </c>
      <c r="Q372" s="83">
        <f t="shared" si="15"/>
        <v>0</v>
      </c>
      <c r="S372" s="1">
        <f t="shared" si="16"/>
        <v>0</v>
      </c>
      <c r="T372" s="1">
        <f t="shared" si="16"/>
        <v>0</v>
      </c>
      <c r="U372" s="1">
        <f t="shared" si="17"/>
        <v>0</v>
      </c>
    </row>
    <row r="373" spans="1:21" x14ac:dyDescent="0.25">
      <c r="A373" s="24" t="s">
        <v>519</v>
      </c>
      <c r="B373" s="25" t="s">
        <v>518</v>
      </c>
      <c r="C373" s="81">
        <v>0</v>
      </c>
      <c r="D373" s="81">
        <v>0</v>
      </c>
      <c r="E373" s="77">
        <v>0</v>
      </c>
      <c r="F373" s="77">
        <v>0</v>
      </c>
      <c r="G373" s="77">
        <v>0</v>
      </c>
      <c r="H373" s="77">
        <v>0</v>
      </c>
      <c r="I373" s="77">
        <v>0</v>
      </c>
      <c r="J373" s="77">
        <v>0</v>
      </c>
      <c r="K373" s="77">
        <v>0</v>
      </c>
      <c r="L373" s="77">
        <v>0</v>
      </c>
      <c r="M373" s="77">
        <v>0</v>
      </c>
      <c r="N373" s="77">
        <v>0</v>
      </c>
      <c r="O373" s="77">
        <v>0</v>
      </c>
      <c r="P373" s="82">
        <v>0</v>
      </c>
      <c r="Q373" s="83">
        <f t="shared" si="15"/>
        <v>0</v>
      </c>
      <c r="S373" s="1">
        <f t="shared" si="16"/>
        <v>0</v>
      </c>
      <c r="T373" s="1">
        <f t="shared" si="16"/>
        <v>0</v>
      </c>
      <c r="U373" s="1">
        <f t="shared" si="17"/>
        <v>0</v>
      </c>
    </row>
    <row r="374" spans="1:21" x14ac:dyDescent="0.25">
      <c r="A374" s="24" t="s">
        <v>520</v>
      </c>
      <c r="B374" s="25" t="s">
        <v>518</v>
      </c>
      <c r="C374" s="81">
        <v>1317</v>
      </c>
      <c r="D374" s="81">
        <v>0</v>
      </c>
      <c r="E374" s="77">
        <v>0</v>
      </c>
      <c r="F374" s="77">
        <v>0</v>
      </c>
      <c r="G374" s="77">
        <v>40488</v>
      </c>
      <c r="H374" s="77">
        <v>0</v>
      </c>
      <c r="I374" s="77">
        <v>0</v>
      </c>
      <c r="J374" s="77">
        <v>0</v>
      </c>
      <c r="K374" s="77">
        <v>0</v>
      </c>
      <c r="L374" s="77">
        <v>0</v>
      </c>
      <c r="M374" s="77">
        <v>2310</v>
      </c>
      <c r="N374" s="77">
        <v>0</v>
      </c>
      <c r="O374" s="77">
        <v>4984</v>
      </c>
      <c r="P374" s="82">
        <v>0</v>
      </c>
      <c r="Q374" s="83">
        <f t="shared" si="15"/>
        <v>49099</v>
      </c>
      <c r="S374" s="1">
        <f t="shared" si="16"/>
        <v>49099</v>
      </c>
      <c r="T374" s="1">
        <f t="shared" si="16"/>
        <v>0</v>
      </c>
      <c r="U374" s="1">
        <f t="shared" si="17"/>
        <v>49099</v>
      </c>
    </row>
    <row r="375" spans="1:21" x14ac:dyDescent="0.25">
      <c r="A375" s="24" t="s">
        <v>478</v>
      </c>
      <c r="B375" s="25" t="s">
        <v>521</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15"/>
        <v>0</v>
      </c>
      <c r="S375" s="1">
        <f t="shared" si="16"/>
        <v>0</v>
      </c>
      <c r="T375" s="1">
        <f t="shared" si="16"/>
        <v>0</v>
      </c>
      <c r="U375" s="1">
        <f t="shared" si="17"/>
        <v>0</v>
      </c>
    </row>
    <row r="376" spans="1:21" x14ac:dyDescent="0.25">
      <c r="A376" s="24" t="s">
        <v>522</v>
      </c>
      <c r="B376" s="25" t="s">
        <v>521</v>
      </c>
      <c r="C376" s="81">
        <v>27921</v>
      </c>
      <c r="D376" s="81">
        <v>33869</v>
      </c>
      <c r="E376" s="77">
        <v>0</v>
      </c>
      <c r="F376" s="77">
        <v>0</v>
      </c>
      <c r="G376" s="77">
        <v>113699</v>
      </c>
      <c r="H376" s="77">
        <v>633211</v>
      </c>
      <c r="I376" s="77">
        <v>0</v>
      </c>
      <c r="J376" s="77">
        <v>0</v>
      </c>
      <c r="K376" s="77">
        <v>0</v>
      </c>
      <c r="L376" s="77">
        <v>0</v>
      </c>
      <c r="M376" s="77">
        <v>42325</v>
      </c>
      <c r="N376" s="77">
        <v>962</v>
      </c>
      <c r="O376" s="77">
        <v>2023404</v>
      </c>
      <c r="P376" s="82">
        <v>195556</v>
      </c>
      <c r="Q376" s="83">
        <f t="shared" si="15"/>
        <v>3070947</v>
      </c>
      <c r="S376" s="1">
        <f t="shared" si="16"/>
        <v>2207349</v>
      </c>
      <c r="T376" s="1">
        <f t="shared" si="16"/>
        <v>863598</v>
      </c>
      <c r="U376" s="1">
        <f t="shared" si="17"/>
        <v>3070947</v>
      </c>
    </row>
    <row r="377" spans="1:21" x14ac:dyDescent="0.25">
      <c r="A377" s="24" t="s">
        <v>523</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5">
      <c r="A378" s="24" t="s">
        <v>424</v>
      </c>
      <c r="B378" s="25" t="s">
        <v>58</v>
      </c>
      <c r="C378" s="81">
        <v>0</v>
      </c>
      <c r="D378" s="81">
        <v>0</v>
      </c>
      <c r="E378" s="77">
        <v>0</v>
      </c>
      <c r="F378" s="77">
        <v>0</v>
      </c>
      <c r="G378" s="77">
        <v>0</v>
      </c>
      <c r="H378" s="77">
        <v>0</v>
      </c>
      <c r="I378" s="77">
        <v>0</v>
      </c>
      <c r="J378" s="77">
        <v>0</v>
      </c>
      <c r="K378" s="77">
        <v>0</v>
      </c>
      <c r="L378" s="77">
        <v>0</v>
      </c>
      <c r="M378" s="77">
        <v>0</v>
      </c>
      <c r="N378" s="77">
        <v>0</v>
      </c>
      <c r="O378" s="77">
        <v>0</v>
      </c>
      <c r="P378" s="82">
        <v>0</v>
      </c>
      <c r="Q378" s="83">
        <f t="shared" si="15"/>
        <v>0</v>
      </c>
      <c r="S378" s="1">
        <f t="shared" si="16"/>
        <v>0</v>
      </c>
      <c r="T378" s="1">
        <f t="shared" si="16"/>
        <v>0</v>
      </c>
      <c r="U378" s="1">
        <f t="shared" si="17"/>
        <v>0</v>
      </c>
    </row>
    <row r="379" spans="1:21" x14ac:dyDescent="0.25">
      <c r="A379" s="24" t="s">
        <v>425</v>
      </c>
      <c r="B379" s="25" t="s">
        <v>58</v>
      </c>
      <c r="C379" s="81">
        <v>0</v>
      </c>
      <c r="D379" s="81">
        <v>0</v>
      </c>
      <c r="E379" s="77">
        <v>0</v>
      </c>
      <c r="F379" s="77">
        <v>0</v>
      </c>
      <c r="G379" s="77">
        <v>0</v>
      </c>
      <c r="H379" s="77">
        <v>0</v>
      </c>
      <c r="I379" s="77">
        <v>0</v>
      </c>
      <c r="J379" s="77">
        <v>0</v>
      </c>
      <c r="K379" s="77">
        <v>0</v>
      </c>
      <c r="L379" s="77">
        <v>0</v>
      </c>
      <c r="M379" s="77">
        <v>0</v>
      </c>
      <c r="N379" s="77">
        <v>0</v>
      </c>
      <c r="O379" s="77">
        <v>0</v>
      </c>
      <c r="P379" s="82">
        <v>1145</v>
      </c>
      <c r="Q379" s="83">
        <f t="shared" si="15"/>
        <v>1145</v>
      </c>
      <c r="S379" s="1">
        <f t="shared" si="16"/>
        <v>0</v>
      </c>
      <c r="T379" s="1">
        <f t="shared" si="16"/>
        <v>1145</v>
      </c>
      <c r="U379" s="1">
        <f t="shared" si="17"/>
        <v>1145</v>
      </c>
    </row>
    <row r="380" spans="1:21" x14ac:dyDescent="0.25">
      <c r="A380" s="24" t="s">
        <v>426</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15"/>
        <v>0</v>
      </c>
      <c r="S380" s="1">
        <f t="shared" si="16"/>
        <v>0</v>
      </c>
      <c r="T380" s="1">
        <f t="shared" si="16"/>
        <v>0</v>
      </c>
      <c r="U380" s="1">
        <f t="shared" si="17"/>
        <v>0</v>
      </c>
    </row>
    <row r="381" spans="1:21" x14ac:dyDescent="0.25">
      <c r="A381" s="24" t="s">
        <v>427</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15"/>
        <v>0</v>
      </c>
      <c r="S381" s="1">
        <f t="shared" si="16"/>
        <v>0</v>
      </c>
      <c r="T381" s="1">
        <f t="shared" si="16"/>
        <v>0</v>
      </c>
      <c r="U381" s="1">
        <f t="shared" si="17"/>
        <v>0</v>
      </c>
    </row>
    <row r="382" spans="1:21" x14ac:dyDescent="0.25">
      <c r="A382" s="24" t="s">
        <v>428</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15"/>
        <v>0</v>
      </c>
      <c r="S382" s="1">
        <f t="shared" si="16"/>
        <v>0</v>
      </c>
      <c r="T382" s="1">
        <f t="shared" si="16"/>
        <v>0</v>
      </c>
      <c r="U382" s="1">
        <f t="shared" si="17"/>
        <v>0</v>
      </c>
    </row>
    <row r="383" spans="1:21" x14ac:dyDescent="0.25">
      <c r="A383" s="24" t="s">
        <v>429</v>
      </c>
      <c r="B383" s="25" t="s">
        <v>59</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5">
      <c r="A384" s="24" t="s">
        <v>430</v>
      </c>
      <c r="B384" s="25" t="s">
        <v>59</v>
      </c>
      <c r="C384" s="81">
        <v>0</v>
      </c>
      <c r="D384" s="81">
        <v>0</v>
      </c>
      <c r="E384" s="77">
        <v>5063</v>
      </c>
      <c r="F384" s="77">
        <v>9574</v>
      </c>
      <c r="G384" s="77">
        <v>0</v>
      </c>
      <c r="H384" s="77">
        <v>25565</v>
      </c>
      <c r="I384" s="77">
        <v>0</v>
      </c>
      <c r="J384" s="77">
        <v>0</v>
      </c>
      <c r="K384" s="77">
        <v>0</v>
      </c>
      <c r="L384" s="77">
        <v>0</v>
      </c>
      <c r="M384" s="77">
        <v>0</v>
      </c>
      <c r="N384" s="77">
        <v>0</v>
      </c>
      <c r="O384" s="77">
        <v>0</v>
      </c>
      <c r="P384" s="82">
        <v>0</v>
      </c>
      <c r="Q384" s="83">
        <f t="shared" si="15"/>
        <v>40202</v>
      </c>
      <c r="S384" s="1">
        <f t="shared" si="16"/>
        <v>5063</v>
      </c>
      <c r="T384" s="1">
        <f t="shared" si="16"/>
        <v>35139</v>
      </c>
      <c r="U384" s="1">
        <f t="shared" si="17"/>
        <v>40202</v>
      </c>
    </row>
    <row r="385" spans="1:21" x14ac:dyDescent="0.25">
      <c r="A385" s="24" t="s">
        <v>431</v>
      </c>
      <c r="B385" s="25" t="s">
        <v>60</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5">
      <c r="A386" s="24" t="s">
        <v>432</v>
      </c>
      <c r="B386" s="25" t="s">
        <v>61</v>
      </c>
      <c r="C386" s="81">
        <v>0</v>
      </c>
      <c r="D386" s="81">
        <v>0</v>
      </c>
      <c r="E386" s="77">
        <v>0</v>
      </c>
      <c r="F386" s="77">
        <v>0</v>
      </c>
      <c r="G386" s="77">
        <v>0</v>
      </c>
      <c r="H386" s="77">
        <v>0</v>
      </c>
      <c r="I386" s="77">
        <v>0</v>
      </c>
      <c r="J386" s="77">
        <v>0</v>
      </c>
      <c r="K386" s="77">
        <v>0</v>
      </c>
      <c r="L386" s="77">
        <v>0</v>
      </c>
      <c r="M386" s="77">
        <v>0</v>
      </c>
      <c r="N386" s="77">
        <v>0</v>
      </c>
      <c r="O386" s="77">
        <v>0</v>
      </c>
      <c r="P386" s="82">
        <v>0</v>
      </c>
      <c r="Q386" s="83">
        <f t="shared" si="15"/>
        <v>0</v>
      </c>
      <c r="S386" s="1">
        <f t="shared" si="16"/>
        <v>0</v>
      </c>
      <c r="T386" s="1">
        <f t="shared" si="16"/>
        <v>0</v>
      </c>
      <c r="U386" s="1">
        <f t="shared" si="17"/>
        <v>0</v>
      </c>
    </row>
    <row r="387" spans="1:21" x14ac:dyDescent="0.25">
      <c r="A387" s="24" t="s">
        <v>433</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5"/>
        <v>0</v>
      </c>
      <c r="S387" s="1">
        <f t="shared" si="16"/>
        <v>0</v>
      </c>
      <c r="T387" s="1">
        <f t="shared" si="16"/>
        <v>0</v>
      </c>
      <c r="U387" s="1">
        <f t="shared" si="17"/>
        <v>0</v>
      </c>
    </row>
    <row r="388" spans="1:21" x14ac:dyDescent="0.25">
      <c r="A388" s="24" t="s">
        <v>434</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15"/>
        <v>0</v>
      </c>
      <c r="S388" s="1">
        <f t="shared" si="16"/>
        <v>0</v>
      </c>
      <c r="T388" s="1">
        <f t="shared" si="16"/>
        <v>0</v>
      </c>
      <c r="U388" s="1">
        <f t="shared" si="17"/>
        <v>0</v>
      </c>
    </row>
    <row r="389" spans="1:21" x14ac:dyDescent="0.25">
      <c r="A389" s="24" t="s">
        <v>435</v>
      </c>
      <c r="B389" s="25" t="s">
        <v>62</v>
      </c>
      <c r="C389" s="81">
        <v>0</v>
      </c>
      <c r="D389" s="81">
        <v>0</v>
      </c>
      <c r="E389" s="77">
        <v>0</v>
      </c>
      <c r="F389" s="77">
        <v>0</v>
      </c>
      <c r="G389" s="77">
        <v>889</v>
      </c>
      <c r="H389" s="77">
        <v>0</v>
      </c>
      <c r="I389" s="77">
        <v>0</v>
      </c>
      <c r="J389" s="77">
        <v>0</v>
      </c>
      <c r="K389" s="77">
        <v>0</v>
      </c>
      <c r="L389" s="77">
        <v>0</v>
      </c>
      <c r="M389" s="77">
        <v>137626</v>
      </c>
      <c r="N389" s="77">
        <v>0</v>
      </c>
      <c r="O389" s="77">
        <v>0</v>
      </c>
      <c r="P389" s="82">
        <v>0</v>
      </c>
      <c r="Q389" s="83">
        <f t="shared" ref="Q389:Q414" si="18">SUM(C389:P389)</f>
        <v>138515</v>
      </c>
      <c r="S389" s="1">
        <f t="shared" si="16"/>
        <v>138515</v>
      </c>
      <c r="T389" s="1">
        <f t="shared" si="16"/>
        <v>0</v>
      </c>
      <c r="U389" s="1">
        <f t="shared" si="17"/>
        <v>138515</v>
      </c>
    </row>
    <row r="390" spans="1:21" x14ac:dyDescent="0.25">
      <c r="A390" s="24" t="s">
        <v>436</v>
      </c>
      <c r="B390" s="25" t="s">
        <v>62</v>
      </c>
      <c r="C390" s="81">
        <v>0</v>
      </c>
      <c r="D390" s="81">
        <v>0</v>
      </c>
      <c r="E390" s="77">
        <v>11000</v>
      </c>
      <c r="F390" s="77">
        <v>0</v>
      </c>
      <c r="G390" s="77">
        <v>0</v>
      </c>
      <c r="H390" s="77">
        <v>0</v>
      </c>
      <c r="I390" s="77">
        <v>0</v>
      </c>
      <c r="J390" s="77">
        <v>0</v>
      </c>
      <c r="K390" s="77">
        <v>0</v>
      </c>
      <c r="L390" s="77">
        <v>0</v>
      </c>
      <c r="M390" s="77">
        <v>0</v>
      </c>
      <c r="N390" s="77">
        <v>0</v>
      </c>
      <c r="O390" s="77">
        <v>0</v>
      </c>
      <c r="P390" s="82">
        <v>0</v>
      </c>
      <c r="Q390" s="83">
        <f t="shared" si="18"/>
        <v>11000</v>
      </c>
      <c r="S390" s="1">
        <f t="shared" ref="S390:T415" si="19">SUM(C390,E390,G390,I390,K390,M390,O390)</f>
        <v>11000</v>
      </c>
      <c r="T390" s="1">
        <f t="shared" si="19"/>
        <v>0</v>
      </c>
      <c r="U390" s="1">
        <f t="shared" ref="U390:U415" si="20">SUM(S390:T390)</f>
        <v>11000</v>
      </c>
    </row>
    <row r="391" spans="1:21" x14ac:dyDescent="0.25">
      <c r="A391" s="24" t="s">
        <v>480</v>
      </c>
      <c r="B391" s="25" t="s">
        <v>62</v>
      </c>
      <c r="C391" s="81">
        <v>0</v>
      </c>
      <c r="D391" s="81">
        <v>0</v>
      </c>
      <c r="E391" s="77">
        <v>0</v>
      </c>
      <c r="F391" s="77">
        <v>0</v>
      </c>
      <c r="G391" s="77">
        <v>0</v>
      </c>
      <c r="H391" s="77">
        <v>0</v>
      </c>
      <c r="I391" s="77">
        <v>0</v>
      </c>
      <c r="J391" s="77">
        <v>0</v>
      </c>
      <c r="K391" s="77">
        <v>0</v>
      </c>
      <c r="L391" s="77">
        <v>0</v>
      </c>
      <c r="M391" s="77">
        <v>8075</v>
      </c>
      <c r="N391" s="77">
        <v>0</v>
      </c>
      <c r="O391" s="77">
        <v>2862</v>
      </c>
      <c r="P391" s="82">
        <v>294</v>
      </c>
      <c r="Q391" s="83">
        <f t="shared" si="18"/>
        <v>11231</v>
      </c>
      <c r="S391" s="1">
        <f t="shared" si="19"/>
        <v>10937</v>
      </c>
      <c r="T391" s="1">
        <f t="shared" si="19"/>
        <v>294</v>
      </c>
      <c r="U391" s="1">
        <f t="shared" si="20"/>
        <v>11231</v>
      </c>
    </row>
    <row r="392" spans="1:21" x14ac:dyDescent="0.25">
      <c r="A392" s="24" t="s">
        <v>481</v>
      </c>
      <c r="B392" s="25" t="s">
        <v>62</v>
      </c>
      <c r="C392" s="81">
        <v>409</v>
      </c>
      <c r="D392" s="81">
        <v>0</v>
      </c>
      <c r="E392" s="77">
        <v>1097746</v>
      </c>
      <c r="F392" s="77">
        <v>0</v>
      </c>
      <c r="G392" s="77">
        <v>0</v>
      </c>
      <c r="H392" s="77">
        <v>0</v>
      </c>
      <c r="I392" s="77">
        <v>0</v>
      </c>
      <c r="J392" s="77">
        <v>0</v>
      </c>
      <c r="K392" s="77">
        <v>0</v>
      </c>
      <c r="L392" s="77">
        <v>0</v>
      </c>
      <c r="M392" s="77">
        <v>2820</v>
      </c>
      <c r="N392" s="77">
        <v>0</v>
      </c>
      <c r="O392" s="77">
        <v>403</v>
      </c>
      <c r="P392" s="82">
        <v>0</v>
      </c>
      <c r="Q392" s="83">
        <f t="shared" si="18"/>
        <v>1101378</v>
      </c>
      <c r="S392" s="1">
        <f t="shared" si="19"/>
        <v>1101378</v>
      </c>
      <c r="T392" s="1">
        <f t="shared" si="19"/>
        <v>0</v>
      </c>
      <c r="U392" s="1">
        <f t="shared" si="20"/>
        <v>1101378</v>
      </c>
    </row>
    <row r="393" spans="1:21" x14ac:dyDescent="0.25">
      <c r="A393" s="24" t="s">
        <v>437</v>
      </c>
      <c r="B393" s="25" t="s">
        <v>62</v>
      </c>
      <c r="C393" s="81">
        <v>662</v>
      </c>
      <c r="D393" s="81">
        <v>8599</v>
      </c>
      <c r="E393" s="77">
        <v>0</v>
      </c>
      <c r="F393" s="77">
        <v>0</v>
      </c>
      <c r="G393" s="77">
        <v>25471</v>
      </c>
      <c r="H393" s="77">
        <v>100306</v>
      </c>
      <c r="I393" s="77">
        <v>0</v>
      </c>
      <c r="J393" s="77">
        <v>0</v>
      </c>
      <c r="K393" s="77">
        <v>0</v>
      </c>
      <c r="L393" s="77">
        <v>0</v>
      </c>
      <c r="M393" s="77">
        <v>35793</v>
      </c>
      <c r="N393" s="77">
        <v>0</v>
      </c>
      <c r="O393" s="77">
        <v>0</v>
      </c>
      <c r="P393" s="82">
        <v>0</v>
      </c>
      <c r="Q393" s="83">
        <f t="shared" si="18"/>
        <v>170831</v>
      </c>
      <c r="S393" s="1">
        <f t="shared" si="19"/>
        <v>61926</v>
      </c>
      <c r="T393" s="1">
        <f t="shared" si="19"/>
        <v>108905</v>
      </c>
      <c r="U393" s="1">
        <f t="shared" si="20"/>
        <v>170831</v>
      </c>
    </row>
    <row r="394" spans="1:21" x14ac:dyDescent="0.25">
      <c r="A394" s="24" t="s">
        <v>438</v>
      </c>
      <c r="B394" s="25" t="s">
        <v>62</v>
      </c>
      <c r="C394" s="81">
        <v>6142</v>
      </c>
      <c r="D394" s="81">
        <v>0</v>
      </c>
      <c r="E394" s="77">
        <v>0</v>
      </c>
      <c r="F394" s="77">
        <v>0</v>
      </c>
      <c r="G394" s="77">
        <v>21916</v>
      </c>
      <c r="H394" s="77">
        <v>0</v>
      </c>
      <c r="I394" s="77">
        <v>0</v>
      </c>
      <c r="J394" s="77">
        <v>0</v>
      </c>
      <c r="K394" s="77">
        <v>0</v>
      </c>
      <c r="L394" s="77">
        <v>0</v>
      </c>
      <c r="M394" s="77">
        <v>6009</v>
      </c>
      <c r="N394" s="77">
        <v>0</v>
      </c>
      <c r="O394" s="77">
        <v>0</v>
      </c>
      <c r="P394" s="82">
        <v>0</v>
      </c>
      <c r="Q394" s="83">
        <f t="shared" si="18"/>
        <v>34067</v>
      </c>
      <c r="S394" s="1">
        <f t="shared" si="19"/>
        <v>34067</v>
      </c>
      <c r="T394" s="1">
        <f t="shared" si="19"/>
        <v>0</v>
      </c>
      <c r="U394" s="1">
        <f t="shared" si="20"/>
        <v>34067</v>
      </c>
    </row>
    <row r="395" spans="1:21" x14ac:dyDescent="0.25">
      <c r="A395" s="24" t="s">
        <v>439</v>
      </c>
      <c r="B395" s="25" t="s">
        <v>62</v>
      </c>
      <c r="C395" s="81">
        <v>477</v>
      </c>
      <c r="D395" s="81">
        <v>0</v>
      </c>
      <c r="E395" s="77">
        <v>8643</v>
      </c>
      <c r="F395" s="77">
        <v>0</v>
      </c>
      <c r="G395" s="77">
        <v>421</v>
      </c>
      <c r="H395" s="77">
        <v>0</v>
      </c>
      <c r="I395" s="77">
        <v>0</v>
      </c>
      <c r="J395" s="77">
        <v>0</v>
      </c>
      <c r="K395" s="77">
        <v>0</v>
      </c>
      <c r="L395" s="77">
        <v>0</v>
      </c>
      <c r="M395" s="77">
        <v>712</v>
      </c>
      <c r="N395" s="77">
        <v>0</v>
      </c>
      <c r="O395" s="77">
        <v>0</v>
      </c>
      <c r="P395" s="82">
        <v>0</v>
      </c>
      <c r="Q395" s="83">
        <f t="shared" si="18"/>
        <v>10253</v>
      </c>
      <c r="S395" s="1">
        <f t="shared" si="19"/>
        <v>10253</v>
      </c>
      <c r="T395" s="1">
        <f t="shared" si="19"/>
        <v>0</v>
      </c>
      <c r="U395" s="1">
        <f t="shared" si="20"/>
        <v>10253</v>
      </c>
    </row>
    <row r="396" spans="1:21" x14ac:dyDescent="0.25">
      <c r="A396" s="24" t="s">
        <v>440</v>
      </c>
      <c r="B396" s="25" t="s">
        <v>62</v>
      </c>
      <c r="C396" s="81">
        <v>400</v>
      </c>
      <c r="D396" s="81">
        <v>0</v>
      </c>
      <c r="E396" s="77">
        <v>4000</v>
      </c>
      <c r="F396" s="77">
        <v>0</v>
      </c>
      <c r="G396" s="77">
        <v>750</v>
      </c>
      <c r="H396" s="77">
        <v>0</v>
      </c>
      <c r="I396" s="77">
        <v>0</v>
      </c>
      <c r="J396" s="77">
        <v>0</v>
      </c>
      <c r="K396" s="77">
        <v>0</v>
      </c>
      <c r="L396" s="77">
        <v>0</v>
      </c>
      <c r="M396" s="77">
        <v>400</v>
      </c>
      <c r="N396" s="77">
        <v>0</v>
      </c>
      <c r="O396" s="77">
        <v>750</v>
      </c>
      <c r="P396" s="82">
        <v>0</v>
      </c>
      <c r="Q396" s="83">
        <f t="shared" si="18"/>
        <v>6300</v>
      </c>
      <c r="S396" s="1">
        <f t="shared" si="19"/>
        <v>6300</v>
      </c>
      <c r="T396" s="1">
        <f t="shared" si="19"/>
        <v>0</v>
      </c>
      <c r="U396" s="1">
        <f t="shared" si="20"/>
        <v>6300</v>
      </c>
    </row>
    <row r="397" spans="1:21" x14ac:dyDescent="0.25">
      <c r="A397" s="24" t="s">
        <v>441</v>
      </c>
      <c r="B397" s="25" t="s">
        <v>62</v>
      </c>
      <c r="C397" s="81">
        <v>56740</v>
      </c>
      <c r="D397" s="81">
        <v>0</v>
      </c>
      <c r="E397" s="77">
        <v>0</v>
      </c>
      <c r="F397" s="77">
        <v>0</v>
      </c>
      <c r="G397" s="77">
        <v>99346</v>
      </c>
      <c r="H397" s="77">
        <v>0</v>
      </c>
      <c r="I397" s="77">
        <v>0</v>
      </c>
      <c r="J397" s="77">
        <v>0</v>
      </c>
      <c r="K397" s="77">
        <v>0</v>
      </c>
      <c r="L397" s="77">
        <v>0</v>
      </c>
      <c r="M397" s="77">
        <v>12472</v>
      </c>
      <c r="N397" s="77">
        <v>0</v>
      </c>
      <c r="O397" s="77">
        <v>0</v>
      </c>
      <c r="P397" s="82">
        <v>0</v>
      </c>
      <c r="Q397" s="83">
        <f t="shared" si="18"/>
        <v>168558</v>
      </c>
      <c r="S397" s="1">
        <f t="shared" si="19"/>
        <v>168558</v>
      </c>
      <c r="T397" s="1">
        <f t="shared" si="19"/>
        <v>0</v>
      </c>
      <c r="U397" s="1">
        <f t="shared" si="20"/>
        <v>168558</v>
      </c>
    </row>
    <row r="398" spans="1:21" x14ac:dyDescent="0.25">
      <c r="A398" s="24" t="s">
        <v>442</v>
      </c>
      <c r="B398" s="25" t="s">
        <v>62</v>
      </c>
      <c r="C398" s="81">
        <v>0</v>
      </c>
      <c r="D398" s="81">
        <v>0</v>
      </c>
      <c r="E398" s="77">
        <v>0</v>
      </c>
      <c r="F398" s="77">
        <v>0</v>
      </c>
      <c r="G398" s="77">
        <v>0</v>
      </c>
      <c r="H398" s="77">
        <v>0</v>
      </c>
      <c r="I398" s="77">
        <v>0</v>
      </c>
      <c r="J398" s="77">
        <v>0</v>
      </c>
      <c r="K398" s="77">
        <v>0</v>
      </c>
      <c r="L398" s="77">
        <v>0</v>
      </c>
      <c r="M398" s="77">
        <v>0</v>
      </c>
      <c r="N398" s="77">
        <v>0</v>
      </c>
      <c r="O398" s="77">
        <v>0</v>
      </c>
      <c r="P398" s="82">
        <v>0</v>
      </c>
      <c r="Q398" s="83">
        <f t="shared" si="18"/>
        <v>0</v>
      </c>
      <c r="S398" s="1">
        <f t="shared" si="19"/>
        <v>0</v>
      </c>
      <c r="T398" s="1">
        <f t="shared" si="19"/>
        <v>0</v>
      </c>
      <c r="U398" s="1">
        <f t="shared" si="20"/>
        <v>0</v>
      </c>
    </row>
    <row r="399" spans="1:21" x14ac:dyDescent="0.25">
      <c r="A399" s="24" t="s">
        <v>443</v>
      </c>
      <c r="B399" s="25" t="s">
        <v>62</v>
      </c>
      <c r="C399" s="81">
        <v>1755</v>
      </c>
      <c r="D399" s="81">
        <v>42651</v>
      </c>
      <c r="E399" s="77">
        <v>0</v>
      </c>
      <c r="F399" s="77">
        <v>81504</v>
      </c>
      <c r="G399" s="77">
        <v>3177</v>
      </c>
      <c r="H399" s="77">
        <v>70681</v>
      </c>
      <c r="I399" s="77">
        <v>0</v>
      </c>
      <c r="J399" s="77">
        <v>0</v>
      </c>
      <c r="K399" s="77">
        <v>0</v>
      </c>
      <c r="L399" s="77">
        <v>0</v>
      </c>
      <c r="M399" s="77">
        <v>2485</v>
      </c>
      <c r="N399" s="77">
        <v>0</v>
      </c>
      <c r="O399" s="77">
        <v>0</v>
      </c>
      <c r="P399" s="82">
        <v>0</v>
      </c>
      <c r="Q399" s="83">
        <f t="shared" si="18"/>
        <v>202253</v>
      </c>
      <c r="S399" s="1">
        <f t="shared" si="19"/>
        <v>7417</v>
      </c>
      <c r="T399" s="1">
        <f t="shared" si="19"/>
        <v>194836</v>
      </c>
      <c r="U399" s="1">
        <f t="shared" si="20"/>
        <v>202253</v>
      </c>
    </row>
    <row r="400" spans="1:21" x14ac:dyDescent="0.25">
      <c r="A400" s="24" t="s">
        <v>444</v>
      </c>
      <c r="B400" s="25" t="s">
        <v>62</v>
      </c>
      <c r="C400" s="81">
        <v>0</v>
      </c>
      <c r="D400" s="81">
        <v>0</v>
      </c>
      <c r="E400" s="77">
        <v>238000</v>
      </c>
      <c r="F400" s="77">
        <v>0</v>
      </c>
      <c r="G400" s="77">
        <v>13000</v>
      </c>
      <c r="H400" s="77">
        <v>0</v>
      </c>
      <c r="I400" s="77">
        <v>0</v>
      </c>
      <c r="J400" s="77">
        <v>0</v>
      </c>
      <c r="K400" s="77">
        <v>0</v>
      </c>
      <c r="L400" s="77">
        <v>0</v>
      </c>
      <c r="M400" s="77">
        <v>73000</v>
      </c>
      <c r="N400" s="77">
        <v>0</v>
      </c>
      <c r="O400" s="77">
        <v>0</v>
      </c>
      <c r="P400" s="82">
        <v>0</v>
      </c>
      <c r="Q400" s="83">
        <f t="shared" si="18"/>
        <v>324000</v>
      </c>
      <c r="S400" s="1">
        <f t="shared" si="19"/>
        <v>324000</v>
      </c>
      <c r="T400" s="1">
        <f t="shared" si="19"/>
        <v>0</v>
      </c>
      <c r="U400" s="1">
        <f t="shared" si="20"/>
        <v>324000</v>
      </c>
    </row>
    <row r="401" spans="1:21" x14ac:dyDescent="0.25">
      <c r="A401" s="24" t="s">
        <v>445</v>
      </c>
      <c r="B401" s="25" t="s">
        <v>62</v>
      </c>
      <c r="C401" s="81">
        <v>0</v>
      </c>
      <c r="D401" s="81">
        <v>0</v>
      </c>
      <c r="E401" s="77">
        <v>0</v>
      </c>
      <c r="F401" s="77">
        <v>0</v>
      </c>
      <c r="G401" s="77">
        <v>0</v>
      </c>
      <c r="H401" s="77">
        <v>0</v>
      </c>
      <c r="I401" s="77">
        <v>0</v>
      </c>
      <c r="J401" s="77">
        <v>0</v>
      </c>
      <c r="K401" s="77">
        <v>0</v>
      </c>
      <c r="L401" s="77">
        <v>0</v>
      </c>
      <c r="M401" s="77">
        <v>0</v>
      </c>
      <c r="N401" s="77">
        <v>0</v>
      </c>
      <c r="O401" s="77">
        <v>0</v>
      </c>
      <c r="P401" s="82">
        <v>0</v>
      </c>
      <c r="Q401" s="83">
        <f t="shared" si="18"/>
        <v>0</v>
      </c>
      <c r="S401" s="1">
        <f t="shared" si="19"/>
        <v>0</v>
      </c>
      <c r="T401" s="1">
        <f t="shared" si="19"/>
        <v>0</v>
      </c>
      <c r="U401" s="1">
        <f t="shared" si="20"/>
        <v>0</v>
      </c>
    </row>
    <row r="402" spans="1:21" x14ac:dyDescent="0.25">
      <c r="A402" s="24" t="s">
        <v>446</v>
      </c>
      <c r="B402" s="25" t="s">
        <v>62</v>
      </c>
      <c r="C402" s="81">
        <v>0</v>
      </c>
      <c r="D402" s="81">
        <v>0</v>
      </c>
      <c r="E402" s="77">
        <v>13547</v>
      </c>
      <c r="F402" s="77">
        <v>0</v>
      </c>
      <c r="G402" s="77">
        <v>0</v>
      </c>
      <c r="H402" s="77">
        <v>0</v>
      </c>
      <c r="I402" s="77">
        <v>0</v>
      </c>
      <c r="J402" s="77">
        <v>0</v>
      </c>
      <c r="K402" s="77">
        <v>0</v>
      </c>
      <c r="L402" s="77">
        <v>0</v>
      </c>
      <c r="M402" s="77">
        <v>696</v>
      </c>
      <c r="N402" s="77">
        <v>0</v>
      </c>
      <c r="O402" s="77">
        <v>0</v>
      </c>
      <c r="P402" s="82">
        <v>0</v>
      </c>
      <c r="Q402" s="83">
        <f t="shared" si="18"/>
        <v>14243</v>
      </c>
      <c r="S402" s="1">
        <f t="shared" si="19"/>
        <v>14243</v>
      </c>
      <c r="T402" s="1">
        <f t="shared" si="19"/>
        <v>0</v>
      </c>
      <c r="U402" s="1">
        <f t="shared" si="20"/>
        <v>14243</v>
      </c>
    </row>
    <row r="403" spans="1:21" x14ac:dyDescent="0.25">
      <c r="A403" s="24" t="s">
        <v>447</v>
      </c>
      <c r="B403" s="25" t="s">
        <v>62</v>
      </c>
      <c r="C403" s="81">
        <v>25647</v>
      </c>
      <c r="D403" s="81">
        <v>14636</v>
      </c>
      <c r="E403" s="77">
        <v>381572</v>
      </c>
      <c r="F403" s="77">
        <v>174562</v>
      </c>
      <c r="G403" s="77">
        <v>63140</v>
      </c>
      <c r="H403" s="77">
        <v>132809</v>
      </c>
      <c r="I403" s="77">
        <v>0</v>
      </c>
      <c r="J403" s="77">
        <v>0</v>
      </c>
      <c r="K403" s="77">
        <v>0</v>
      </c>
      <c r="L403" s="77">
        <v>0</v>
      </c>
      <c r="M403" s="77">
        <v>166800</v>
      </c>
      <c r="N403" s="77">
        <v>0</v>
      </c>
      <c r="O403" s="77">
        <v>0</v>
      </c>
      <c r="P403" s="82">
        <v>0</v>
      </c>
      <c r="Q403" s="83">
        <f t="shared" si="18"/>
        <v>959166</v>
      </c>
      <c r="S403" s="1">
        <f t="shared" si="19"/>
        <v>637159</v>
      </c>
      <c r="T403" s="1">
        <f t="shared" si="19"/>
        <v>322007</v>
      </c>
      <c r="U403" s="1">
        <f t="shared" si="20"/>
        <v>959166</v>
      </c>
    </row>
    <row r="404" spans="1:21" x14ac:dyDescent="0.25">
      <c r="A404" s="24" t="s">
        <v>448</v>
      </c>
      <c r="B404" s="25" t="s">
        <v>62</v>
      </c>
      <c r="C404" s="81">
        <v>1517</v>
      </c>
      <c r="D404" s="81">
        <v>0</v>
      </c>
      <c r="E404" s="77">
        <v>10657</v>
      </c>
      <c r="F404" s="77">
        <v>0</v>
      </c>
      <c r="G404" s="77">
        <v>0</v>
      </c>
      <c r="H404" s="77">
        <v>1418</v>
      </c>
      <c r="I404" s="77">
        <v>0</v>
      </c>
      <c r="J404" s="77">
        <v>0</v>
      </c>
      <c r="K404" s="77">
        <v>0</v>
      </c>
      <c r="L404" s="77">
        <v>0</v>
      </c>
      <c r="M404" s="77">
        <v>1024</v>
      </c>
      <c r="N404" s="77">
        <v>0</v>
      </c>
      <c r="O404" s="77">
        <v>0</v>
      </c>
      <c r="P404" s="82">
        <v>0</v>
      </c>
      <c r="Q404" s="83">
        <f t="shared" si="18"/>
        <v>14616</v>
      </c>
      <c r="S404" s="1">
        <f t="shared" si="19"/>
        <v>13198</v>
      </c>
      <c r="T404" s="1">
        <f t="shared" si="19"/>
        <v>1418</v>
      </c>
      <c r="U404" s="1">
        <f t="shared" si="20"/>
        <v>14616</v>
      </c>
    </row>
    <row r="405" spans="1:21" x14ac:dyDescent="0.25">
      <c r="A405" s="24" t="s">
        <v>450</v>
      </c>
      <c r="B405" s="25" t="s">
        <v>63</v>
      </c>
      <c r="C405" s="81">
        <v>0</v>
      </c>
      <c r="D405" s="81">
        <v>0</v>
      </c>
      <c r="E405" s="77">
        <v>0</v>
      </c>
      <c r="F405" s="77">
        <v>0</v>
      </c>
      <c r="G405" s="77">
        <v>0</v>
      </c>
      <c r="H405" s="77">
        <v>0</v>
      </c>
      <c r="I405" s="77">
        <v>0</v>
      </c>
      <c r="J405" s="77">
        <v>0</v>
      </c>
      <c r="K405" s="77">
        <v>0</v>
      </c>
      <c r="L405" s="77">
        <v>0</v>
      </c>
      <c r="M405" s="77">
        <v>0</v>
      </c>
      <c r="N405" s="77">
        <v>0</v>
      </c>
      <c r="O405" s="77">
        <v>0</v>
      </c>
      <c r="P405" s="82">
        <v>0</v>
      </c>
      <c r="Q405" s="83">
        <f t="shared" si="18"/>
        <v>0</v>
      </c>
      <c r="S405" s="1">
        <f t="shared" si="19"/>
        <v>0</v>
      </c>
      <c r="T405" s="1">
        <f t="shared" si="19"/>
        <v>0</v>
      </c>
      <c r="U405" s="1">
        <f t="shared" si="20"/>
        <v>0</v>
      </c>
    </row>
    <row r="406" spans="1:21" x14ac:dyDescent="0.25">
      <c r="A406" s="24" t="s">
        <v>524</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5">
      <c r="A407" s="24" t="s">
        <v>451</v>
      </c>
      <c r="B407" s="25" t="s">
        <v>64</v>
      </c>
      <c r="C407" s="81">
        <v>0</v>
      </c>
      <c r="D407" s="81">
        <v>0</v>
      </c>
      <c r="E407" s="77">
        <v>0</v>
      </c>
      <c r="F407" s="77">
        <v>0</v>
      </c>
      <c r="G407" s="77">
        <v>0</v>
      </c>
      <c r="H407" s="77">
        <v>0</v>
      </c>
      <c r="I407" s="77">
        <v>0</v>
      </c>
      <c r="J407" s="77">
        <v>0</v>
      </c>
      <c r="K407" s="77">
        <v>0</v>
      </c>
      <c r="L407" s="77">
        <v>0</v>
      </c>
      <c r="M407" s="77">
        <v>0</v>
      </c>
      <c r="N407" s="77">
        <v>0</v>
      </c>
      <c r="O407" s="77">
        <v>0</v>
      </c>
      <c r="P407" s="82">
        <v>0</v>
      </c>
      <c r="Q407" s="83">
        <f t="shared" si="18"/>
        <v>0</v>
      </c>
      <c r="S407" s="1">
        <f t="shared" si="19"/>
        <v>0</v>
      </c>
      <c r="T407" s="1">
        <f t="shared" si="19"/>
        <v>0</v>
      </c>
      <c r="U407" s="1">
        <f t="shared" si="20"/>
        <v>0</v>
      </c>
    </row>
    <row r="408" spans="1:21" x14ac:dyDescent="0.25">
      <c r="A408" s="24" t="s">
        <v>452</v>
      </c>
      <c r="B408" s="25" t="s">
        <v>64</v>
      </c>
      <c r="C408" s="81">
        <v>0</v>
      </c>
      <c r="D408" s="81">
        <v>15366</v>
      </c>
      <c r="E408" s="77">
        <v>0</v>
      </c>
      <c r="F408" s="77">
        <v>0</v>
      </c>
      <c r="G408" s="77">
        <v>0</v>
      </c>
      <c r="H408" s="77">
        <v>0</v>
      </c>
      <c r="I408" s="77">
        <v>0</v>
      </c>
      <c r="J408" s="77">
        <v>0</v>
      </c>
      <c r="K408" s="77">
        <v>0</v>
      </c>
      <c r="L408" s="77">
        <v>0</v>
      </c>
      <c r="M408" s="77">
        <v>0</v>
      </c>
      <c r="N408" s="77">
        <v>0</v>
      </c>
      <c r="O408" s="77">
        <v>215475</v>
      </c>
      <c r="P408" s="82">
        <v>0</v>
      </c>
      <c r="Q408" s="83">
        <f t="shared" si="18"/>
        <v>230841</v>
      </c>
      <c r="S408" s="1">
        <f t="shared" si="19"/>
        <v>215475</v>
      </c>
      <c r="T408" s="1">
        <f t="shared" si="19"/>
        <v>15366</v>
      </c>
      <c r="U408" s="1">
        <f t="shared" si="20"/>
        <v>230841</v>
      </c>
    </row>
    <row r="409" spans="1:21" x14ac:dyDescent="0.25">
      <c r="A409" s="24" t="s">
        <v>453</v>
      </c>
      <c r="B409" s="25" t="s">
        <v>64</v>
      </c>
      <c r="C409" s="81">
        <v>0</v>
      </c>
      <c r="D409" s="81">
        <v>0</v>
      </c>
      <c r="E409" s="77">
        <v>0</v>
      </c>
      <c r="F409" s="77">
        <v>0</v>
      </c>
      <c r="G409" s="77">
        <v>0</v>
      </c>
      <c r="H409" s="77">
        <v>0</v>
      </c>
      <c r="I409" s="77">
        <v>0</v>
      </c>
      <c r="J409" s="77">
        <v>0</v>
      </c>
      <c r="K409" s="77">
        <v>0</v>
      </c>
      <c r="L409" s="77">
        <v>0</v>
      </c>
      <c r="M409" s="77">
        <v>0</v>
      </c>
      <c r="N409" s="77">
        <v>0</v>
      </c>
      <c r="O409" s="77">
        <v>0</v>
      </c>
      <c r="P409" s="82">
        <v>1200</v>
      </c>
      <c r="Q409" s="83">
        <f t="shared" si="18"/>
        <v>1200</v>
      </c>
      <c r="S409" s="1">
        <f t="shared" si="19"/>
        <v>0</v>
      </c>
      <c r="T409" s="1">
        <f t="shared" si="19"/>
        <v>1200</v>
      </c>
      <c r="U409" s="1">
        <f t="shared" si="20"/>
        <v>1200</v>
      </c>
    </row>
    <row r="410" spans="1:21" x14ac:dyDescent="0.25">
      <c r="A410" s="24" t="s">
        <v>454</v>
      </c>
      <c r="B410" s="25" t="s">
        <v>65</v>
      </c>
      <c r="C410" s="81">
        <v>0</v>
      </c>
      <c r="D410" s="81">
        <v>0</v>
      </c>
      <c r="E410" s="77">
        <v>0</v>
      </c>
      <c r="F410" s="77">
        <v>0</v>
      </c>
      <c r="G410" s="77">
        <v>0</v>
      </c>
      <c r="H410" s="77">
        <v>0</v>
      </c>
      <c r="I410" s="77">
        <v>0</v>
      </c>
      <c r="J410" s="77">
        <v>0</v>
      </c>
      <c r="K410" s="77">
        <v>0</v>
      </c>
      <c r="L410" s="77">
        <v>0</v>
      </c>
      <c r="M410" s="77">
        <v>0</v>
      </c>
      <c r="N410" s="77">
        <v>0</v>
      </c>
      <c r="O410" s="77">
        <v>0</v>
      </c>
      <c r="P410" s="82">
        <v>0</v>
      </c>
      <c r="Q410" s="83">
        <f t="shared" si="18"/>
        <v>0</v>
      </c>
      <c r="S410" s="1">
        <f t="shared" si="19"/>
        <v>0</v>
      </c>
      <c r="T410" s="1">
        <f t="shared" si="19"/>
        <v>0</v>
      </c>
      <c r="U410" s="1">
        <f t="shared" si="20"/>
        <v>0</v>
      </c>
    </row>
    <row r="411" spans="1:21" x14ac:dyDescent="0.25">
      <c r="A411" s="24" t="s">
        <v>455</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5">
      <c r="A412" s="24" t="s">
        <v>456</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5">
      <c r="A413" s="24" t="s">
        <v>457</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5">
      <c r="A414" s="24" t="s">
        <v>458</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18"/>
        <v>0</v>
      </c>
      <c r="S414" s="1">
        <f t="shared" si="19"/>
        <v>0</v>
      </c>
      <c r="T414" s="1">
        <f t="shared" si="19"/>
        <v>0</v>
      </c>
      <c r="U414" s="1">
        <f t="shared" si="20"/>
        <v>0</v>
      </c>
    </row>
    <row r="415" spans="1:21" x14ac:dyDescent="0.25">
      <c r="A415" s="51" t="s">
        <v>498</v>
      </c>
      <c r="B415" s="70"/>
      <c r="C415" s="49">
        <f t="shared" ref="C415:Q415" si="21">SUM(C5:C414)</f>
        <v>13035061</v>
      </c>
      <c r="D415" s="52">
        <f t="shared" si="21"/>
        <v>2805500</v>
      </c>
      <c r="E415" s="52">
        <f t="shared" si="21"/>
        <v>33866508</v>
      </c>
      <c r="F415" s="52">
        <f t="shared" si="21"/>
        <v>11374680</v>
      </c>
      <c r="G415" s="52">
        <f t="shared" si="21"/>
        <v>11126974</v>
      </c>
      <c r="H415" s="52">
        <f t="shared" si="21"/>
        <v>20346789</v>
      </c>
      <c r="I415" s="52">
        <f t="shared" si="21"/>
        <v>953675</v>
      </c>
      <c r="J415" s="52">
        <f t="shared" si="21"/>
        <v>5186</v>
      </c>
      <c r="K415" s="52">
        <f t="shared" si="21"/>
        <v>0</v>
      </c>
      <c r="L415" s="52">
        <f t="shared" si="21"/>
        <v>0</v>
      </c>
      <c r="M415" s="52">
        <f t="shared" si="21"/>
        <v>14029052</v>
      </c>
      <c r="N415" s="52">
        <f t="shared" si="21"/>
        <v>2017439</v>
      </c>
      <c r="O415" s="52">
        <f t="shared" si="21"/>
        <v>3803623</v>
      </c>
      <c r="P415" s="52">
        <f t="shared" si="21"/>
        <v>591720</v>
      </c>
      <c r="Q415" s="66">
        <f t="shared" si="21"/>
        <v>113956207</v>
      </c>
      <c r="S415" s="1">
        <f t="shared" si="19"/>
        <v>76814893</v>
      </c>
      <c r="T415" s="1">
        <f t="shared" si="19"/>
        <v>37141314</v>
      </c>
      <c r="U415" s="1">
        <f t="shared" si="20"/>
        <v>113956207</v>
      </c>
    </row>
    <row r="416" spans="1:21" x14ac:dyDescent="0.25">
      <c r="A416" s="51" t="s">
        <v>461</v>
      </c>
      <c r="B416" s="70"/>
      <c r="C416" s="58">
        <f>(C415/$Q415)</f>
        <v>0.11438658185595806</v>
      </c>
      <c r="D416" s="67">
        <f>(D415/$Q415)</f>
        <v>2.4619106530985188E-2</v>
      </c>
      <c r="E416" s="58">
        <f t="shared" ref="E416:Q416" si="22">(E415/$Q415)</f>
        <v>0.29718879639439033</v>
      </c>
      <c r="F416" s="58">
        <f t="shared" si="22"/>
        <v>9.981623905751795E-2</v>
      </c>
      <c r="G416" s="58">
        <f t="shared" si="22"/>
        <v>9.7642544385493635E-2</v>
      </c>
      <c r="H416" s="58">
        <f t="shared" si="22"/>
        <v>0.17854919477971043</v>
      </c>
      <c r="I416" s="58">
        <f t="shared" si="22"/>
        <v>8.3687850368694711E-3</v>
      </c>
      <c r="J416" s="58">
        <f t="shared" si="22"/>
        <v>4.5508710201279336E-5</v>
      </c>
      <c r="K416" s="58">
        <f t="shared" si="22"/>
        <v>0</v>
      </c>
      <c r="L416" s="58">
        <f t="shared" si="22"/>
        <v>0</v>
      </c>
      <c r="M416" s="58">
        <f t="shared" si="22"/>
        <v>0.1231091519218431</v>
      </c>
      <c r="N416" s="58">
        <f t="shared" si="22"/>
        <v>1.7703634168869799E-2</v>
      </c>
      <c r="O416" s="58">
        <f t="shared" si="22"/>
        <v>3.3377936139976999E-2</v>
      </c>
      <c r="P416" s="58">
        <f t="shared" si="22"/>
        <v>5.1925210181837655E-3</v>
      </c>
      <c r="Q416" s="68">
        <f t="shared" si="22"/>
        <v>1</v>
      </c>
    </row>
    <row r="417" spans="1:17" x14ac:dyDescent="0.25">
      <c r="A417" s="47" t="s">
        <v>500</v>
      </c>
      <c r="B417" s="71"/>
      <c r="C417" s="54">
        <f t="shared" ref="C417:Q417" si="23">COUNTIF(C5:C414,"&gt;0")</f>
        <v>75</v>
      </c>
      <c r="D417" s="69">
        <f t="shared" si="23"/>
        <v>48</v>
      </c>
      <c r="E417" s="69">
        <f t="shared" si="23"/>
        <v>77</v>
      </c>
      <c r="F417" s="69">
        <f t="shared" si="23"/>
        <v>55</v>
      </c>
      <c r="G417" s="69">
        <f t="shared" si="23"/>
        <v>65</v>
      </c>
      <c r="H417" s="69">
        <f t="shared" si="23"/>
        <v>46</v>
      </c>
      <c r="I417" s="69">
        <f t="shared" si="23"/>
        <v>3</v>
      </c>
      <c r="J417" s="69">
        <f t="shared" si="23"/>
        <v>2</v>
      </c>
      <c r="K417" s="69">
        <f t="shared" si="23"/>
        <v>0</v>
      </c>
      <c r="L417" s="69">
        <f t="shared" si="23"/>
        <v>0</v>
      </c>
      <c r="M417" s="69">
        <f t="shared" si="23"/>
        <v>85</v>
      </c>
      <c r="N417" s="69">
        <f t="shared" si="23"/>
        <v>22</v>
      </c>
      <c r="O417" s="69">
        <f t="shared" si="23"/>
        <v>38</v>
      </c>
      <c r="P417" s="69">
        <f t="shared" si="23"/>
        <v>15</v>
      </c>
      <c r="Q417" s="57">
        <f t="shared" si="23"/>
        <v>179</v>
      </c>
    </row>
    <row r="418" spans="1:17" x14ac:dyDescent="0.25">
      <c r="A418" s="37"/>
      <c r="B418" s="28"/>
      <c r="C418" s="26"/>
      <c r="D418" s="26"/>
      <c r="E418" s="26"/>
      <c r="F418" s="26"/>
      <c r="G418" s="26"/>
      <c r="H418" s="26"/>
      <c r="I418" s="26"/>
      <c r="J418" s="26"/>
      <c r="K418" s="26"/>
      <c r="L418" s="26"/>
      <c r="M418" s="26"/>
      <c r="N418" s="26"/>
      <c r="O418" s="26"/>
      <c r="P418" s="26"/>
      <c r="Q418" s="27"/>
    </row>
    <row r="419" spans="1:17" ht="13.8" thickBot="1" x14ac:dyDescent="0.3">
      <c r="A419" s="29" t="s">
        <v>465</v>
      </c>
      <c r="B419" s="31"/>
      <c r="C419" s="31"/>
      <c r="D419" s="31"/>
      <c r="E419" s="32"/>
      <c r="F419" s="32"/>
      <c r="G419" s="32"/>
      <c r="H419" s="32"/>
      <c r="I419" s="32"/>
      <c r="J419" s="32"/>
      <c r="K419" s="32"/>
      <c r="L419" s="32"/>
      <c r="M419" s="32"/>
      <c r="N419" s="32"/>
      <c r="O419" s="32"/>
      <c r="P419" s="32"/>
      <c r="Q419" s="33"/>
    </row>
    <row r="420" spans="1:17" x14ac:dyDescent="0.25">
      <c r="E420" s="1"/>
      <c r="F420" s="1"/>
      <c r="G420" s="1"/>
      <c r="H420" s="1"/>
      <c r="I420" s="1"/>
      <c r="J420" s="1"/>
      <c r="K420" s="1"/>
      <c r="L420" s="1"/>
      <c r="M420" s="1"/>
      <c r="N420" s="1"/>
      <c r="O420" s="1"/>
      <c r="P420" s="1"/>
      <c r="Q420" s="1"/>
    </row>
  </sheetData>
  <mergeCells count="7">
    <mergeCell ref="O3:P3"/>
    <mergeCell ref="C3:D3"/>
    <mergeCell ref="E3:F3"/>
    <mergeCell ref="G3:H3"/>
    <mergeCell ref="I3:J3"/>
    <mergeCell ref="K3:L3"/>
    <mergeCell ref="M3:N3"/>
  </mergeCells>
  <printOptions horizontalCentered="1"/>
  <pageMargins left="0.5" right="0.5" top="0.45" bottom="0.5" header="0.3" footer="0.3"/>
  <pageSetup paperSize="5" scale="67" fitToHeight="0" orientation="landscape" r:id="rId1"/>
  <headerFooter>
    <oddFooter>&amp;L&amp;12Office of Economic and Demographic Research&amp;R&amp;12Page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U420"/>
  <sheetViews>
    <sheetView workbookViewId="0"/>
  </sheetViews>
  <sheetFormatPr defaultRowHeight="13.2" x14ac:dyDescent="0.25"/>
  <cols>
    <col min="1" max="1" width="24.6640625" customWidth="1"/>
    <col min="2" max="2" width="17.6640625" customWidth="1"/>
    <col min="3" max="16" width="13.6640625" customWidth="1"/>
    <col min="17" max="17" width="14.6640625" customWidth="1"/>
    <col min="19" max="21" width="13.6640625" customWidth="1"/>
  </cols>
  <sheetData>
    <row r="1" spans="1:21" ht="22.8" x14ac:dyDescent="0.4">
      <c r="A1" s="3" t="s">
        <v>78</v>
      </c>
      <c r="B1" s="4"/>
      <c r="C1" s="5"/>
      <c r="D1" s="5"/>
      <c r="E1" s="6"/>
      <c r="F1" s="6"/>
      <c r="G1" s="6"/>
      <c r="H1" s="6"/>
      <c r="I1" s="6"/>
      <c r="J1" s="6"/>
      <c r="K1" s="6"/>
      <c r="L1" s="6"/>
      <c r="M1" s="6"/>
      <c r="N1" s="6"/>
      <c r="O1" s="6"/>
      <c r="P1" s="6"/>
      <c r="Q1" s="7"/>
    </row>
    <row r="2" spans="1:21" ht="18" thickBot="1" x14ac:dyDescent="0.35">
      <c r="A2" s="8" t="s">
        <v>535</v>
      </c>
      <c r="B2" s="9"/>
      <c r="C2" s="10"/>
      <c r="D2" s="10"/>
      <c r="E2" s="11"/>
      <c r="F2" s="11"/>
      <c r="G2" s="11"/>
      <c r="H2" s="11"/>
      <c r="I2" s="11"/>
      <c r="J2" s="11"/>
      <c r="K2" s="11"/>
      <c r="L2" s="11"/>
      <c r="M2" s="11"/>
      <c r="N2" s="11"/>
      <c r="O2" s="11"/>
      <c r="P2" s="11"/>
      <c r="Q2" s="12"/>
    </row>
    <row r="3" spans="1:21" x14ac:dyDescent="0.25">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8" thickBot="1" x14ac:dyDescent="0.3">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5">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SUM(C5,E5,G5,I5,K5,M5,O5)</f>
        <v>0</v>
      </c>
      <c r="T5" s="1">
        <f>SUM(D5,F5,H5,J5,L5,N5,P5)</f>
        <v>0</v>
      </c>
      <c r="U5" s="1">
        <f>SUM(S5:T5)</f>
        <v>0</v>
      </c>
    </row>
    <row r="6" spans="1:21" x14ac:dyDescent="0.25">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5">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1"/>
        <v>0</v>
      </c>
      <c r="U7" s="1">
        <f t="shared" si="2"/>
        <v>0</v>
      </c>
    </row>
    <row r="8" spans="1:21" x14ac:dyDescent="0.25">
      <c r="A8" s="24" t="s">
        <v>81</v>
      </c>
      <c r="B8" s="25" t="s">
        <v>0</v>
      </c>
      <c r="C8" s="81">
        <v>0</v>
      </c>
      <c r="D8" s="81">
        <v>0</v>
      </c>
      <c r="E8" s="77">
        <v>5850</v>
      </c>
      <c r="F8" s="77">
        <v>0</v>
      </c>
      <c r="G8" s="77">
        <v>0</v>
      </c>
      <c r="H8" s="77">
        <v>0</v>
      </c>
      <c r="I8" s="77">
        <v>0</v>
      </c>
      <c r="J8" s="77">
        <v>1132</v>
      </c>
      <c r="K8" s="77">
        <v>0</v>
      </c>
      <c r="L8" s="77">
        <v>0</v>
      </c>
      <c r="M8" s="77">
        <v>0</v>
      </c>
      <c r="N8" s="77">
        <v>0</v>
      </c>
      <c r="O8" s="77">
        <v>0</v>
      </c>
      <c r="P8" s="82">
        <v>0</v>
      </c>
      <c r="Q8" s="83">
        <f t="shared" si="0"/>
        <v>6982</v>
      </c>
      <c r="S8" s="1">
        <f t="shared" si="1"/>
        <v>5850</v>
      </c>
      <c r="T8" s="1">
        <f t="shared" si="1"/>
        <v>1132</v>
      </c>
      <c r="U8" s="1">
        <f t="shared" si="2"/>
        <v>6982</v>
      </c>
    </row>
    <row r="9" spans="1:21" x14ac:dyDescent="0.25">
      <c r="A9" s="24" t="s">
        <v>82</v>
      </c>
      <c r="B9" s="25" t="s">
        <v>0</v>
      </c>
      <c r="C9" s="81">
        <v>0</v>
      </c>
      <c r="D9" s="81">
        <v>0</v>
      </c>
      <c r="E9" s="77">
        <v>0</v>
      </c>
      <c r="F9" s="77">
        <v>0</v>
      </c>
      <c r="G9" s="77">
        <v>0</v>
      </c>
      <c r="H9" s="77">
        <v>0</v>
      </c>
      <c r="I9" s="77">
        <v>0</v>
      </c>
      <c r="J9" s="77">
        <v>0</v>
      </c>
      <c r="K9" s="77">
        <v>0</v>
      </c>
      <c r="L9" s="77">
        <v>0</v>
      </c>
      <c r="M9" s="77">
        <v>0</v>
      </c>
      <c r="N9" s="77">
        <v>0</v>
      </c>
      <c r="O9" s="77">
        <v>-7048</v>
      </c>
      <c r="P9" s="82">
        <v>0</v>
      </c>
      <c r="Q9" s="83">
        <f t="shared" si="0"/>
        <v>-7048</v>
      </c>
      <c r="S9" s="1">
        <f t="shared" si="1"/>
        <v>-7048</v>
      </c>
      <c r="T9" s="1">
        <f t="shared" si="1"/>
        <v>0</v>
      </c>
      <c r="U9" s="1">
        <f t="shared" si="2"/>
        <v>-7048</v>
      </c>
    </row>
    <row r="10" spans="1:21" x14ac:dyDescent="0.25">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5">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5">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5">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5">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83">
        <f t="shared" si="0"/>
        <v>0</v>
      </c>
      <c r="S14" s="1">
        <f t="shared" si="1"/>
        <v>0</v>
      </c>
      <c r="T14" s="1">
        <f t="shared" si="1"/>
        <v>0</v>
      </c>
      <c r="U14" s="1">
        <f t="shared" si="2"/>
        <v>0</v>
      </c>
    </row>
    <row r="15" spans="1:21" x14ac:dyDescent="0.25">
      <c r="A15" s="24" t="s">
        <v>87</v>
      </c>
      <c r="B15" s="25" t="s">
        <v>8</v>
      </c>
      <c r="C15" s="81">
        <v>30370</v>
      </c>
      <c r="D15" s="81">
        <v>0</v>
      </c>
      <c r="E15" s="77">
        <v>0</v>
      </c>
      <c r="F15" s="77">
        <v>0</v>
      </c>
      <c r="G15" s="77">
        <v>14936</v>
      </c>
      <c r="H15" s="77">
        <v>0</v>
      </c>
      <c r="I15" s="77">
        <v>0</v>
      </c>
      <c r="J15" s="77">
        <v>0</v>
      </c>
      <c r="K15" s="77">
        <v>0</v>
      </c>
      <c r="L15" s="77">
        <v>0</v>
      </c>
      <c r="M15" s="77">
        <v>3485</v>
      </c>
      <c r="N15" s="77">
        <v>0</v>
      </c>
      <c r="O15" s="77">
        <v>0</v>
      </c>
      <c r="P15" s="82">
        <v>0</v>
      </c>
      <c r="Q15" s="83">
        <f t="shared" si="0"/>
        <v>48791</v>
      </c>
      <c r="S15" s="1">
        <f t="shared" si="1"/>
        <v>48791</v>
      </c>
      <c r="T15" s="1">
        <f t="shared" si="1"/>
        <v>0</v>
      </c>
      <c r="U15" s="1">
        <f t="shared" si="2"/>
        <v>48791</v>
      </c>
    </row>
    <row r="16" spans="1:21" x14ac:dyDescent="0.25">
      <c r="A16" s="24" t="s">
        <v>88</v>
      </c>
      <c r="B16" s="25" t="s">
        <v>9</v>
      </c>
      <c r="C16" s="81">
        <v>0</v>
      </c>
      <c r="D16" s="81">
        <v>0</v>
      </c>
      <c r="E16" s="77">
        <v>0</v>
      </c>
      <c r="F16" s="77">
        <v>0</v>
      </c>
      <c r="G16" s="77">
        <v>95038</v>
      </c>
      <c r="H16" s="77">
        <v>0</v>
      </c>
      <c r="I16" s="77">
        <v>0</v>
      </c>
      <c r="J16" s="77">
        <v>0</v>
      </c>
      <c r="K16" s="77">
        <v>0</v>
      </c>
      <c r="L16" s="77">
        <v>0</v>
      </c>
      <c r="M16" s="77">
        <v>0</v>
      </c>
      <c r="N16" s="77">
        <v>0</v>
      </c>
      <c r="O16" s="77">
        <v>0</v>
      </c>
      <c r="P16" s="82">
        <v>0</v>
      </c>
      <c r="Q16" s="83">
        <f t="shared" si="0"/>
        <v>95038</v>
      </c>
      <c r="S16" s="1">
        <f t="shared" si="1"/>
        <v>95038</v>
      </c>
      <c r="T16" s="1">
        <f t="shared" si="1"/>
        <v>0</v>
      </c>
      <c r="U16" s="1">
        <f t="shared" si="2"/>
        <v>95038</v>
      </c>
    </row>
    <row r="17" spans="1:21" x14ac:dyDescent="0.25">
      <c r="A17" s="24" t="s">
        <v>89</v>
      </c>
      <c r="B17" s="25" t="s">
        <v>9</v>
      </c>
      <c r="C17" s="81">
        <v>77673</v>
      </c>
      <c r="D17" s="81">
        <v>0</v>
      </c>
      <c r="E17" s="77">
        <v>664948</v>
      </c>
      <c r="F17" s="77">
        <v>0</v>
      </c>
      <c r="G17" s="77">
        <v>273209</v>
      </c>
      <c r="H17" s="77">
        <v>0</v>
      </c>
      <c r="I17" s="77">
        <v>0</v>
      </c>
      <c r="J17" s="77">
        <v>0</v>
      </c>
      <c r="K17" s="77">
        <v>0</v>
      </c>
      <c r="L17" s="77">
        <v>0</v>
      </c>
      <c r="M17" s="77">
        <v>73397</v>
      </c>
      <c r="N17" s="77">
        <v>0</v>
      </c>
      <c r="O17" s="77">
        <v>0</v>
      </c>
      <c r="P17" s="82">
        <v>0</v>
      </c>
      <c r="Q17" s="83">
        <f t="shared" si="0"/>
        <v>1089227</v>
      </c>
      <c r="S17" s="1">
        <f t="shared" si="1"/>
        <v>1089227</v>
      </c>
      <c r="T17" s="1">
        <f t="shared" si="1"/>
        <v>0</v>
      </c>
      <c r="U17" s="1">
        <f t="shared" si="2"/>
        <v>1089227</v>
      </c>
    </row>
    <row r="18" spans="1:21" x14ac:dyDescent="0.25">
      <c r="A18" s="24" t="s">
        <v>90</v>
      </c>
      <c r="B18" s="25" t="s">
        <v>9</v>
      </c>
      <c r="C18" s="81">
        <v>0</v>
      </c>
      <c r="D18" s="81">
        <v>0</v>
      </c>
      <c r="E18" s="77">
        <v>0</v>
      </c>
      <c r="F18" s="77">
        <v>0</v>
      </c>
      <c r="G18" s="77">
        <v>22055</v>
      </c>
      <c r="H18" s="77">
        <v>0</v>
      </c>
      <c r="I18" s="77">
        <v>0</v>
      </c>
      <c r="J18" s="77">
        <v>0</v>
      </c>
      <c r="K18" s="77">
        <v>0</v>
      </c>
      <c r="L18" s="77">
        <v>0</v>
      </c>
      <c r="M18" s="77">
        <v>0</v>
      </c>
      <c r="N18" s="77">
        <v>0</v>
      </c>
      <c r="O18" s="77">
        <v>4820</v>
      </c>
      <c r="P18" s="82">
        <v>0</v>
      </c>
      <c r="Q18" s="83">
        <f t="shared" si="0"/>
        <v>26875</v>
      </c>
      <c r="S18" s="1">
        <f t="shared" si="1"/>
        <v>26875</v>
      </c>
      <c r="T18" s="1">
        <f t="shared" si="1"/>
        <v>0</v>
      </c>
      <c r="U18" s="1">
        <f t="shared" si="2"/>
        <v>26875</v>
      </c>
    </row>
    <row r="19" spans="1:21" x14ac:dyDescent="0.25">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5">
      <c r="A20" s="24" t="s">
        <v>92</v>
      </c>
      <c r="B20" s="25" t="s">
        <v>9</v>
      </c>
      <c r="C20" s="81">
        <v>18285</v>
      </c>
      <c r="D20" s="81">
        <v>42467</v>
      </c>
      <c r="E20" s="77">
        <v>0</v>
      </c>
      <c r="F20" s="77">
        <v>312707</v>
      </c>
      <c r="G20" s="77">
        <v>44702</v>
      </c>
      <c r="H20" s="77">
        <v>0</v>
      </c>
      <c r="I20" s="77">
        <v>0</v>
      </c>
      <c r="J20" s="77">
        <v>0</v>
      </c>
      <c r="K20" s="77">
        <v>0</v>
      </c>
      <c r="L20" s="77">
        <v>0</v>
      </c>
      <c r="M20" s="77">
        <v>57132</v>
      </c>
      <c r="N20" s="77">
        <v>0</v>
      </c>
      <c r="O20" s="77">
        <v>0</v>
      </c>
      <c r="P20" s="82">
        <v>0</v>
      </c>
      <c r="Q20" s="83">
        <f t="shared" si="0"/>
        <v>475293</v>
      </c>
      <c r="S20" s="1">
        <f t="shared" si="1"/>
        <v>120119</v>
      </c>
      <c r="T20" s="1">
        <f t="shared" si="1"/>
        <v>355174</v>
      </c>
      <c r="U20" s="1">
        <f t="shared" si="2"/>
        <v>475293</v>
      </c>
    </row>
    <row r="21" spans="1:21" x14ac:dyDescent="0.25">
      <c r="A21" s="24" t="s">
        <v>93</v>
      </c>
      <c r="B21" s="25" t="s">
        <v>9</v>
      </c>
      <c r="C21" s="81">
        <v>75</v>
      </c>
      <c r="D21" s="81">
        <v>0</v>
      </c>
      <c r="E21" s="77">
        <v>0</v>
      </c>
      <c r="F21" s="77">
        <v>0</v>
      </c>
      <c r="G21" s="77">
        <v>0</v>
      </c>
      <c r="H21" s="77">
        <v>0</v>
      </c>
      <c r="I21" s="77">
        <v>0</v>
      </c>
      <c r="J21" s="77">
        <v>0</v>
      </c>
      <c r="K21" s="77">
        <v>0</v>
      </c>
      <c r="L21" s="77">
        <v>0</v>
      </c>
      <c r="M21" s="77">
        <v>0</v>
      </c>
      <c r="N21" s="77">
        <v>0</v>
      </c>
      <c r="O21" s="77">
        <v>0</v>
      </c>
      <c r="P21" s="82">
        <v>0</v>
      </c>
      <c r="Q21" s="83">
        <f t="shared" si="0"/>
        <v>75</v>
      </c>
      <c r="S21" s="1">
        <f t="shared" si="1"/>
        <v>75</v>
      </c>
      <c r="T21" s="1">
        <f t="shared" si="1"/>
        <v>0</v>
      </c>
      <c r="U21" s="1">
        <f t="shared" si="2"/>
        <v>75</v>
      </c>
    </row>
    <row r="22" spans="1:21" x14ac:dyDescent="0.25">
      <c r="A22" s="24" t="s">
        <v>94</v>
      </c>
      <c r="B22" s="25" t="s">
        <v>9</v>
      </c>
      <c r="C22" s="81">
        <v>0</v>
      </c>
      <c r="D22" s="81">
        <v>0</v>
      </c>
      <c r="E22" s="77">
        <v>38232</v>
      </c>
      <c r="F22" s="77">
        <v>0</v>
      </c>
      <c r="G22" s="77">
        <v>0</v>
      </c>
      <c r="H22" s="77">
        <v>0</v>
      </c>
      <c r="I22" s="77">
        <v>0</v>
      </c>
      <c r="J22" s="77">
        <v>0</v>
      </c>
      <c r="K22" s="77">
        <v>0</v>
      </c>
      <c r="L22" s="77">
        <v>0</v>
      </c>
      <c r="M22" s="77">
        <v>0</v>
      </c>
      <c r="N22" s="77">
        <v>0</v>
      </c>
      <c r="O22" s="77">
        <v>0</v>
      </c>
      <c r="P22" s="82">
        <v>0</v>
      </c>
      <c r="Q22" s="83">
        <f t="shared" si="0"/>
        <v>38232</v>
      </c>
      <c r="S22" s="1">
        <f t="shared" si="1"/>
        <v>38232</v>
      </c>
      <c r="T22" s="1">
        <f t="shared" si="1"/>
        <v>0</v>
      </c>
      <c r="U22" s="1">
        <f t="shared" si="2"/>
        <v>38232</v>
      </c>
    </row>
    <row r="23" spans="1:21" x14ac:dyDescent="0.25">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5">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5">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5">
      <c r="A26" s="24" t="s">
        <v>98</v>
      </c>
      <c r="B26" s="25" t="s">
        <v>10</v>
      </c>
      <c r="C26" s="81">
        <v>0</v>
      </c>
      <c r="D26" s="81">
        <v>1425</v>
      </c>
      <c r="E26" s="77">
        <v>0</v>
      </c>
      <c r="F26" s="77">
        <v>0</v>
      </c>
      <c r="G26" s="77">
        <v>0</v>
      </c>
      <c r="H26" s="77">
        <v>9616</v>
      </c>
      <c r="I26" s="77">
        <v>0</v>
      </c>
      <c r="J26" s="77">
        <v>1136</v>
      </c>
      <c r="K26" s="77">
        <v>0</v>
      </c>
      <c r="L26" s="77">
        <v>0</v>
      </c>
      <c r="M26" s="77">
        <v>0</v>
      </c>
      <c r="N26" s="77">
        <v>836</v>
      </c>
      <c r="O26" s="77">
        <v>0</v>
      </c>
      <c r="P26" s="82">
        <v>0</v>
      </c>
      <c r="Q26" s="83">
        <f t="shared" si="0"/>
        <v>13013</v>
      </c>
      <c r="S26" s="1">
        <f t="shared" si="1"/>
        <v>0</v>
      </c>
      <c r="T26" s="1">
        <f t="shared" si="1"/>
        <v>13013</v>
      </c>
      <c r="U26" s="1">
        <f t="shared" si="2"/>
        <v>13013</v>
      </c>
    </row>
    <row r="27" spans="1:21" x14ac:dyDescent="0.25">
      <c r="A27" s="24" t="s">
        <v>99</v>
      </c>
      <c r="B27" s="25" t="s">
        <v>11</v>
      </c>
      <c r="C27" s="81">
        <v>0</v>
      </c>
      <c r="D27" s="81">
        <v>0</v>
      </c>
      <c r="E27" s="77">
        <v>21625</v>
      </c>
      <c r="F27" s="77">
        <v>0</v>
      </c>
      <c r="G27" s="77">
        <v>0</v>
      </c>
      <c r="H27" s="77">
        <v>0</v>
      </c>
      <c r="I27" s="77">
        <v>0</v>
      </c>
      <c r="J27" s="77">
        <v>0</v>
      </c>
      <c r="K27" s="77">
        <v>0</v>
      </c>
      <c r="L27" s="77">
        <v>0</v>
      </c>
      <c r="M27" s="77">
        <v>0</v>
      </c>
      <c r="N27" s="77">
        <v>0</v>
      </c>
      <c r="O27" s="77">
        <v>0</v>
      </c>
      <c r="P27" s="82">
        <v>0</v>
      </c>
      <c r="Q27" s="83">
        <f t="shared" si="0"/>
        <v>21625</v>
      </c>
      <c r="S27" s="1">
        <f t="shared" si="1"/>
        <v>21625</v>
      </c>
      <c r="T27" s="1">
        <f t="shared" si="1"/>
        <v>0</v>
      </c>
      <c r="U27" s="1">
        <f t="shared" si="2"/>
        <v>21625</v>
      </c>
    </row>
    <row r="28" spans="1:21" x14ac:dyDescent="0.25">
      <c r="A28" s="24" t="s">
        <v>100</v>
      </c>
      <c r="B28" s="25" t="s">
        <v>11</v>
      </c>
      <c r="C28" s="81">
        <v>0</v>
      </c>
      <c r="D28" s="81">
        <v>0</v>
      </c>
      <c r="E28" s="77">
        <v>402650</v>
      </c>
      <c r="F28" s="77">
        <v>417329</v>
      </c>
      <c r="G28" s="77">
        <v>0</v>
      </c>
      <c r="H28" s="77">
        <v>0</v>
      </c>
      <c r="I28" s="77">
        <v>0</v>
      </c>
      <c r="J28" s="77">
        <v>0</v>
      </c>
      <c r="K28" s="77">
        <v>0</v>
      </c>
      <c r="L28" s="77">
        <v>0</v>
      </c>
      <c r="M28" s="77">
        <v>0</v>
      </c>
      <c r="N28" s="77">
        <v>0</v>
      </c>
      <c r="O28" s="77">
        <v>0</v>
      </c>
      <c r="P28" s="82">
        <v>0</v>
      </c>
      <c r="Q28" s="83">
        <f t="shared" si="0"/>
        <v>819979</v>
      </c>
      <c r="S28" s="1">
        <f t="shared" si="1"/>
        <v>402650</v>
      </c>
      <c r="T28" s="1">
        <f t="shared" si="1"/>
        <v>417329</v>
      </c>
      <c r="U28" s="1">
        <f t="shared" si="2"/>
        <v>819979</v>
      </c>
    </row>
    <row r="29" spans="1:21" x14ac:dyDescent="0.25">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5">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1"/>
        <v>0</v>
      </c>
      <c r="U30" s="1">
        <f t="shared" si="2"/>
        <v>0</v>
      </c>
    </row>
    <row r="31" spans="1:21" x14ac:dyDescent="0.25">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5">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5">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1"/>
        <v>0</v>
      </c>
      <c r="U33" s="1">
        <f t="shared" si="2"/>
        <v>0</v>
      </c>
    </row>
    <row r="34" spans="1:21" x14ac:dyDescent="0.25">
      <c r="A34" s="24" t="s">
        <v>105</v>
      </c>
      <c r="B34" s="25" t="s">
        <v>11</v>
      </c>
      <c r="C34" s="81">
        <v>0</v>
      </c>
      <c r="D34" s="81">
        <v>0</v>
      </c>
      <c r="E34" s="77">
        <v>577388</v>
      </c>
      <c r="F34" s="77">
        <v>350931</v>
      </c>
      <c r="G34" s="77">
        <v>238144</v>
      </c>
      <c r="H34" s="77">
        <v>112429</v>
      </c>
      <c r="I34" s="77">
        <v>0</v>
      </c>
      <c r="J34" s="77">
        <v>0</v>
      </c>
      <c r="K34" s="77">
        <v>0</v>
      </c>
      <c r="L34" s="77">
        <v>0</v>
      </c>
      <c r="M34" s="77">
        <v>45540</v>
      </c>
      <c r="N34" s="77">
        <v>450</v>
      </c>
      <c r="O34" s="77">
        <v>21750</v>
      </c>
      <c r="P34" s="82">
        <v>20435</v>
      </c>
      <c r="Q34" s="83">
        <f t="shared" si="0"/>
        <v>1367067</v>
      </c>
      <c r="S34" s="1">
        <f t="shared" si="1"/>
        <v>882822</v>
      </c>
      <c r="T34" s="1">
        <f t="shared" si="1"/>
        <v>484245</v>
      </c>
      <c r="U34" s="1">
        <f t="shared" si="2"/>
        <v>1367067</v>
      </c>
    </row>
    <row r="35" spans="1:21" x14ac:dyDescent="0.25">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5">
      <c r="A36" s="24" t="s">
        <v>107</v>
      </c>
      <c r="B36" s="25" t="s">
        <v>11</v>
      </c>
      <c r="C36" s="81">
        <v>100</v>
      </c>
      <c r="D36" s="81">
        <v>0</v>
      </c>
      <c r="E36" s="77">
        <v>0</v>
      </c>
      <c r="F36" s="77">
        <v>0</v>
      </c>
      <c r="G36" s="77">
        <v>400</v>
      </c>
      <c r="H36" s="77">
        <v>0</v>
      </c>
      <c r="I36" s="77">
        <v>0</v>
      </c>
      <c r="J36" s="77">
        <v>0</v>
      </c>
      <c r="K36" s="77">
        <v>0</v>
      </c>
      <c r="L36" s="77">
        <v>0</v>
      </c>
      <c r="M36" s="77">
        <v>0</v>
      </c>
      <c r="N36" s="77">
        <v>0</v>
      </c>
      <c r="O36" s="77">
        <v>0</v>
      </c>
      <c r="P36" s="82">
        <v>0</v>
      </c>
      <c r="Q36" s="83">
        <f t="shared" si="0"/>
        <v>500</v>
      </c>
      <c r="S36" s="1">
        <f t="shared" si="1"/>
        <v>500</v>
      </c>
      <c r="T36" s="1">
        <f t="shared" si="1"/>
        <v>0</v>
      </c>
      <c r="U36" s="1">
        <f t="shared" si="2"/>
        <v>500</v>
      </c>
    </row>
    <row r="37" spans="1:21" x14ac:dyDescent="0.25">
      <c r="A37" s="24" t="s">
        <v>108</v>
      </c>
      <c r="B37" s="25" t="s">
        <v>11</v>
      </c>
      <c r="C37" s="81">
        <v>0</v>
      </c>
      <c r="D37" s="81">
        <v>46906</v>
      </c>
      <c r="E37" s="77">
        <v>0</v>
      </c>
      <c r="F37" s="77">
        <v>0</v>
      </c>
      <c r="G37" s="77">
        <v>0</v>
      </c>
      <c r="H37" s="77">
        <v>874207</v>
      </c>
      <c r="I37" s="77">
        <v>0</v>
      </c>
      <c r="J37" s="77">
        <v>0</v>
      </c>
      <c r="K37" s="77">
        <v>0</v>
      </c>
      <c r="L37" s="77">
        <v>0</v>
      </c>
      <c r="M37" s="77">
        <v>0</v>
      </c>
      <c r="N37" s="77">
        <v>105915</v>
      </c>
      <c r="O37" s="77">
        <v>0</v>
      </c>
      <c r="P37" s="82">
        <v>0</v>
      </c>
      <c r="Q37" s="83">
        <f t="shared" si="0"/>
        <v>1027028</v>
      </c>
      <c r="S37" s="1">
        <f t="shared" si="1"/>
        <v>0</v>
      </c>
      <c r="T37" s="1">
        <f t="shared" si="1"/>
        <v>1027028</v>
      </c>
      <c r="U37" s="1">
        <f t="shared" si="2"/>
        <v>1027028</v>
      </c>
    </row>
    <row r="38" spans="1:21" x14ac:dyDescent="0.25">
      <c r="A38" s="24" t="s">
        <v>109</v>
      </c>
      <c r="B38" s="25" t="s">
        <v>11</v>
      </c>
      <c r="C38" s="81">
        <v>0</v>
      </c>
      <c r="D38" s="81">
        <v>0</v>
      </c>
      <c r="E38" s="77">
        <v>0</v>
      </c>
      <c r="F38" s="77">
        <v>0</v>
      </c>
      <c r="G38" s="77">
        <v>0</v>
      </c>
      <c r="H38" s="77">
        <v>0</v>
      </c>
      <c r="I38" s="77">
        <v>0</v>
      </c>
      <c r="J38" s="77">
        <v>0</v>
      </c>
      <c r="K38" s="77">
        <v>0</v>
      </c>
      <c r="L38" s="77">
        <v>0</v>
      </c>
      <c r="M38" s="77">
        <v>0</v>
      </c>
      <c r="N38" s="77">
        <v>0</v>
      </c>
      <c r="O38" s="77">
        <v>0</v>
      </c>
      <c r="P38" s="82">
        <v>0</v>
      </c>
      <c r="Q38" s="83">
        <f t="shared" si="0"/>
        <v>0</v>
      </c>
      <c r="S38" s="1">
        <f t="shared" si="1"/>
        <v>0</v>
      </c>
      <c r="T38" s="1">
        <f t="shared" si="1"/>
        <v>0</v>
      </c>
      <c r="U38" s="1">
        <f t="shared" si="2"/>
        <v>0</v>
      </c>
    </row>
    <row r="39" spans="1:21" x14ac:dyDescent="0.25">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5">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5">
      <c r="A41" s="24" t="s">
        <v>112</v>
      </c>
      <c r="B41" s="25" t="s">
        <v>11</v>
      </c>
      <c r="C41" s="81">
        <v>0</v>
      </c>
      <c r="D41" s="81">
        <v>0</v>
      </c>
      <c r="E41" s="77">
        <v>0</v>
      </c>
      <c r="F41" s="77">
        <v>0</v>
      </c>
      <c r="G41" s="77">
        <v>0</v>
      </c>
      <c r="H41" s="77">
        <v>0</v>
      </c>
      <c r="I41" s="77">
        <v>0</v>
      </c>
      <c r="J41" s="77">
        <v>0</v>
      </c>
      <c r="K41" s="77">
        <v>0</v>
      </c>
      <c r="L41" s="77">
        <v>0</v>
      </c>
      <c r="M41" s="77">
        <v>0</v>
      </c>
      <c r="N41" s="77">
        <v>0</v>
      </c>
      <c r="O41" s="77">
        <v>0</v>
      </c>
      <c r="P41" s="82">
        <v>0</v>
      </c>
      <c r="Q41" s="83">
        <f t="shared" si="0"/>
        <v>0</v>
      </c>
      <c r="S41" s="1">
        <f t="shared" si="1"/>
        <v>0</v>
      </c>
      <c r="T41" s="1">
        <f t="shared" si="1"/>
        <v>0</v>
      </c>
      <c r="U41" s="1">
        <f t="shared" si="2"/>
        <v>0</v>
      </c>
    </row>
    <row r="42" spans="1:21" x14ac:dyDescent="0.25">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5">
      <c r="A43" s="24" t="s">
        <v>114</v>
      </c>
      <c r="B43" s="25" t="s">
        <v>12</v>
      </c>
      <c r="C43" s="81">
        <v>0</v>
      </c>
      <c r="D43" s="81">
        <v>2097296</v>
      </c>
      <c r="E43" s="77">
        <v>0</v>
      </c>
      <c r="F43" s="77">
        <v>0</v>
      </c>
      <c r="G43" s="77">
        <v>0</v>
      </c>
      <c r="H43" s="77">
        <v>0</v>
      </c>
      <c r="I43" s="77">
        <v>0</v>
      </c>
      <c r="J43" s="77">
        <v>112674</v>
      </c>
      <c r="K43" s="77">
        <v>0</v>
      </c>
      <c r="L43" s="77">
        <v>0</v>
      </c>
      <c r="M43" s="77">
        <v>0</v>
      </c>
      <c r="N43" s="77">
        <v>0</v>
      </c>
      <c r="O43" s="77">
        <v>0</v>
      </c>
      <c r="P43" s="82">
        <v>0</v>
      </c>
      <c r="Q43" s="83">
        <f t="shared" si="0"/>
        <v>2209970</v>
      </c>
      <c r="S43" s="1">
        <f t="shared" si="1"/>
        <v>0</v>
      </c>
      <c r="T43" s="1">
        <f t="shared" si="1"/>
        <v>2209970</v>
      </c>
      <c r="U43" s="1">
        <f t="shared" si="2"/>
        <v>2209970</v>
      </c>
    </row>
    <row r="44" spans="1:21" x14ac:dyDescent="0.25">
      <c r="A44" s="24" t="s">
        <v>115</v>
      </c>
      <c r="B44" s="25" t="s">
        <v>12</v>
      </c>
      <c r="C44" s="81">
        <v>0</v>
      </c>
      <c r="D44" s="81">
        <v>0</v>
      </c>
      <c r="E44" s="77">
        <v>0</v>
      </c>
      <c r="F44" s="77">
        <v>0</v>
      </c>
      <c r="G44" s="77">
        <v>0</v>
      </c>
      <c r="H44" s="77">
        <v>0</v>
      </c>
      <c r="I44" s="77">
        <v>0</v>
      </c>
      <c r="J44" s="77">
        <v>0</v>
      </c>
      <c r="K44" s="77">
        <v>0</v>
      </c>
      <c r="L44" s="77">
        <v>0</v>
      </c>
      <c r="M44" s="77">
        <v>0</v>
      </c>
      <c r="N44" s="77">
        <v>0</v>
      </c>
      <c r="O44" s="77">
        <v>0</v>
      </c>
      <c r="P44" s="82">
        <v>0</v>
      </c>
      <c r="Q44" s="83">
        <f t="shared" si="0"/>
        <v>0</v>
      </c>
      <c r="S44" s="1">
        <f t="shared" si="1"/>
        <v>0</v>
      </c>
      <c r="T44" s="1">
        <f t="shared" si="1"/>
        <v>0</v>
      </c>
      <c r="U44" s="1">
        <f t="shared" si="2"/>
        <v>0</v>
      </c>
    </row>
    <row r="45" spans="1:21" x14ac:dyDescent="0.25">
      <c r="A45" s="24" t="s">
        <v>116</v>
      </c>
      <c r="B45" s="25" t="s">
        <v>12</v>
      </c>
      <c r="C45" s="81">
        <v>0</v>
      </c>
      <c r="D45" s="81">
        <v>0</v>
      </c>
      <c r="E45" s="77">
        <v>0</v>
      </c>
      <c r="F45" s="77">
        <v>23155</v>
      </c>
      <c r="G45" s="77">
        <v>0</v>
      </c>
      <c r="H45" s="77">
        <v>0</v>
      </c>
      <c r="I45" s="77">
        <v>0</v>
      </c>
      <c r="J45" s="77">
        <v>0</v>
      </c>
      <c r="K45" s="77">
        <v>0</v>
      </c>
      <c r="L45" s="77">
        <v>0</v>
      </c>
      <c r="M45" s="77">
        <v>0</v>
      </c>
      <c r="N45" s="77">
        <v>0</v>
      </c>
      <c r="O45" s="77">
        <v>0</v>
      </c>
      <c r="P45" s="82">
        <v>0</v>
      </c>
      <c r="Q45" s="83">
        <f t="shared" si="0"/>
        <v>23155</v>
      </c>
      <c r="S45" s="1">
        <f t="shared" si="1"/>
        <v>0</v>
      </c>
      <c r="T45" s="1">
        <f t="shared" si="1"/>
        <v>23155</v>
      </c>
      <c r="U45" s="1">
        <f t="shared" si="2"/>
        <v>23155</v>
      </c>
    </row>
    <row r="46" spans="1:21" x14ac:dyDescent="0.25">
      <c r="A46" s="24" t="s">
        <v>467</v>
      </c>
      <c r="B46" s="25" t="s">
        <v>12</v>
      </c>
      <c r="C46" s="81">
        <v>0</v>
      </c>
      <c r="D46" s="81">
        <v>4584</v>
      </c>
      <c r="E46" s="77">
        <v>0</v>
      </c>
      <c r="F46" s="77">
        <v>304282</v>
      </c>
      <c r="G46" s="77">
        <v>0</v>
      </c>
      <c r="H46" s="77">
        <v>0</v>
      </c>
      <c r="I46" s="77">
        <v>0</v>
      </c>
      <c r="J46" s="77">
        <v>0</v>
      </c>
      <c r="K46" s="77">
        <v>0</v>
      </c>
      <c r="L46" s="77">
        <v>0</v>
      </c>
      <c r="M46" s="77">
        <v>0</v>
      </c>
      <c r="N46" s="77">
        <v>0</v>
      </c>
      <c r="O46" s="77">
        <v>0</v>
      </c>
      <c r="P46" s="82">
        <v>1296</v>
      </c>
      <c r="Q46" s="83">
        <f t="shared" si="0"/>
        <v>310162</v>
      </c>
      <c r="S46" s="1">
        <f t="shared" si="1"/>
        <v>0</v>
      </c>
      <c r="T46" s="1">
        <f t="shared" si="1"/>
        <v>310162</v>
      </c>
      <c r="U46" s="1">
        <f t="shared" si="2"/>
        <v>310162</v>
      </c>
    </row>
    <row r="47" spans="1:21" x14ac:dyDescent="0.25">
      <c r="A47" s="24" t="s">
        <v>117</v>
      </c>
      <c r="B47" s="25" t="s">
        <v>12</v>
      </c>
      <c r="C47" s="81">
        <v>33014</v>
      </c>
      <c r="D47" s="81">
        <v>0</v>
      </c>
      <c r="E47" s="77">
        <v>0</v>
      </c>
      <c r="F47" s="77">
        <v>0</v>
      </c>
      <c r="G47" s="77">
        <v>0</v>
      </c>
      <c r="H47" s="77">
        <v>0</v>
      </c>
      <c r="I47" s="77">
        <v>0</v>
      </c>
      <c r="J47" s="77">
        <v>0</v>
      </c>
      <c r="K47" s="77">
        <v>0</v>
      </c>
      <c r="L47" s="77">
        <v>0</v>
      </c>
      <c r="M47" s="77">
        <v>116248</v>
      </c>
      <c r="N47" s="77">
        <v>0</v>
      </c>
      <c r="O47" s="77">
        <v>5346</v>
      </c>
      <c r="P47" s="82">
        <v>0</v>
      </c>
      <c r="Q47" s="83">
        <f t="shared" si="0"/>
        <v>154608</v>
      </c>
      <c r="S47" s="1">
        <f t="shared" si="1"/>
        <v>154608</v>
      </c>
      <c r="T47" s="1">
        <f t="shared" si="1"/>
        <v>0</v>
      </c>
      <c r="U47" s="1">
        <f t="shared" si="2"/>
        <v>154608</v>
      </c>
    </row>
    <row r="48" spans="1:21" x14ac:dyDescent="0.25">
      <c r="A48" s="24" t="s">
        <v>118</v>
      </c>
      <c r="B48" s="25" t="s">
        <v>12</v>
      </c>
      <c r="C48" s="81">
        <v>8093193</v>
      </c>
      <c r="D48" s="81">
        <v>4222</v>
      </c>
      <c r="E48" s="77">
        <v>0</v>
      </c>
      <c r="F48" s="77">
        <v>0</v>
      </c>
      <c r="G48" s="77">
        <v>0</v>
      </c>
      <c r="H48" s="77">
        <v>0</v>
      </c>
      <c r="I48" s="77">
        <v>0</v>
      </c>
      <c r="J48" s="77">
        <v>0</v>
      </c>
      <c r="K48" s="77">
        <v>0</v>
      </c>
      <c r="L48" s="77">
        <v>0</v>
      </c>
      <c r="M48" s="77">
        <v>0</v>
      </c>
      <c r="N48" s="77">
        <v>0</v>
      </c>
      <c r="O48" s="77">
        <v>0</v>
      </c>
      <c r="P48" s="82">
        <v>0</v>
      </c>
      <c r="Q48" s="83">
        <f t="shared" si="0"/>
        <v>8097415</v>
      </c>
      <c r="S48" s="1">
        <f t="shared" si="1"/>
        <v>8093193</v>
      </c>
      <c r="T48" s="1">
        <f t="shared" si="1"/>
        <v>4222</v>
      </c>
      <c r="U48" s="1">
        <f t="shared" si="2"/>
        <v>8097415</v>
      </c>
    </row>
    <row r="49" spans="1:21" x14ac:dyDescent="0.25">
      <c r="A49" s="24" t="s">
        <v>119</v>
      </c>
      <c r="B49" s="25" t="s">
        <v>12</v>
      </c>
      <c r="C49" s="81">
        <v>0</v>
      </c>
      <c r="D49" s="81">
        <v>0</v>
      </c>
      <c r="E49" s="77">
        <v>0</v>
      </c>
      <c r="F49" s="77">
        <v>0</v>
      </c>
      <c r="G49" s="77">
        <v>0</v>
      </c>
      <c r="H49" s="77">
        <v>0</v>
      </c>
      <c r="I49" s="77">
        <v>0</v>
      </c>
      <c r="J49" s="77">
        <v>0</v>
      </c>
      <c r="K49" s="77">
        <v>0</v>
      </c>
      <c r="L49" s="77">
        <v>0</v>
      </c>
      <c r="M49" s="77">
        <v>0</v>
      </c>
      <c r="N49" s="77">
        <v>492970</v>
      </c>
      <c r="O49" s="77">
        <v>0</v>
      </c>
      <c r="P49" s="82">
        <v>0</v>
      </c>
      <c r="Q49" s="83">
        <f t="shared" si="0"/>
        <v>492970</v>
      </c>
      <c r="S49" s="1">
        <f t="shared" si="1"/>
        <v>0</v>
      </c>
      <c r="T49" s="1">
        <f t="shared" si="1"/>
        <v>492970</v>
      </c>
      <c r="U49" s="1">
        <f t="shared" si="2"/>
        <v>492970</v>
      </c>
    </row>
    <row r="50" spans="1:21" x14ac:dyDescent="0.25">
      <c r="A50" s="24" t="s">
        <v>468</v>
      </c>
      <c r="B50" s="25" t="s">
        <v>12</v>
      </c>
      <c r="C50" s="81">
        <v>0</v>
      </c>
      <c r="D50" s="81">
        <v>0</v>
      </c>
      <c r="E50" s="77">
        <v>11233</v>
      </c>
      <c r="F50" s="77">
        <v>21012</v>
      </c>
      <c r="G50" s="77">
        <v>0</v>
      </c>
      <c r="H50" s="77">
        <v>0</v>
      </c>
      <c r="I50" s="77">
        <v>0</v>
      </c>
      <c r="J50" s="77">
        <v>0</v>
      </c>
      <c r="K50" s="77">
        <v>0</v>
      </c>
      <c r="L50" s="77">
        <v>0</v>
      </c>
      <c r="M50" s="77">
        <v>0</v>
      </c>
      <c r="N50" s="77">
        <v>0</v>
      </c>
      <c r="O50" s="77">
        <v>0</v>
      </c>
      <c r="P50" s="82">
        <v>0</v>
      </c>
      <c r="Q50" s="83">
        <f t="shared" si="0"/>
        <v>32245</v>
      </c>
      <c r="S50" s="1">
        <f t="shared" si="1"/>
        <v>11233</v>
      </c>
      <c r="T50" s="1">
        <f t="shared" si="1"/>
        <v>21012</v>
      </c>
      <c r="U50" s="1">
        <f t="shared" si="2"/>
        <v>32245</v>
      </c>
    </row>
    <row r="51" spans="1:21" x14ac:dyDescent="0.25">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5">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1"/>
        <v>0</v>
      </c>
      <c r="U52" s="1">
        <f t="shared" si="2"/>
        <v>0</v>
      </c>
    </row>
    <row r="53" spans="1:21" x14ac:dyDescent="0.25">
      <c r="A53" s="24" t="s">
        <v>122</v>
      </c>
      <c r="B53" s="25" t="s">
        <v>12</v>
      </c>
      <c r="C53" s="81">
        <v>0</v>
      </c>
      <c r="D53" s="81">
        <v>0</v>
      </c>
      <c r="E53" s="77">
        <v>0</v>
      </c>
      <c r="F53" s="77">
        <v>0</v>
      </c>
      <c r="G53" s="77">
        <v>0</v>
      </c>
      <c r="H53" s="77">
        <v>0</v>
      </c>
      <c r="I53" s="77">
        <v>0</v>
      </c>
      <c r="J53" s="77">
        <v>0</v>
      </c>
      <c r="K53" s="77">
        <v>0</v>
      </c>
      <c r="L53" s="77">
        <v>0</v>
      </c>
      <c r="M53" s="77">
        <v>0</v>
      </c>
      <c r="N53" s="77">
        <v>0</v>
      </c>
      <c r="O53" s="77">
        <v>5244</v>
      </c>
      <c r="P53" s="82">
        <v>0</v>
      </c>
      <c r="Q53" s="83">
        <f t="shared" si="0"/>
        <v>5244</v>
      </c>
      <c r="S53" s="1">
        <f t="shared" si="1"/>
        <v>5244</v>
      </c>
      <c r="T53" s="1">
        <f t="shared" si="1"/>
        <v>0</v>
      </c>
      <c r="U53" s="1">
        <f t="shared" si="2"/>
        <v>5244</v>
      </c>
    </row>
    <row r="54" spans="1:21" x14ac:dyDescent="0.25">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5">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5">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5">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5">
      <c r="A58" s="24" t="s">
        <v>127</v>
      </c>
      <c r="B58" s="25" t="s">
        <v>12</v>
      </c>
      <c r="C58" s="81">
        <v>0</v>
      </c>
      <c r="D58" s="81">
        <v>0</v>
      </c>
      <c r="E58" s="77">
        <v>0</v>
      </c>
      <c r="F58" s="77">
        <v>0</v>
      </c>
      <c r="G58" s="77">
        <v>0</v>
      </c>
      <c r="H58" s="77">
        <v>0</v>
      </c>
      <c r="I58" s="77">
        <v>0</v>
      </c>
      <c r="J58" s="77">
        <v>0</v>
      </c>
      <c r="K58" s="77">
        <v>0</v>
      </c>
      <c r="L58" s="77">
        <v>0</v>
      </c>
      <c r="M58" s="77">
        <v>0</v>
      </c>
      <c r="N58" s="77">
        <v>0</v>
      </c>
      <c r="O58" s="77">
        <v>0</v>
      </c>
      <c r="P58" s="82">
        <v>0</v>
      </c>
      <c r="Q58" s="83">
        <f t="shared" si="0"/>
        <v>0</v>
      </c>
      <c r="S58" s="1">
        <f t="shared" si="1"/>
        <v>0</v>
      </c>
      <c r="T58" s="1">
        <f t="shared" si="1"/>
        <v>0</v>
      </c>
      <c r="U58" s="1">
        <f t="shared" si="2"/>
        <v>0</v>
      </c>
    </row>
    <row r="59" spans="1:21" x14ac:dyDescent="0.25">
      <c r="A59" s="24" t="s">
        <v>128</v>
      </c>
      <c r="B59" s="25" t="s">
        <v>12</v>
      </c>
      <c r="C59" s="81">
        <v>285480</v>
      </c>
      <c r="D59" s="81">
        <v>0</v>
      </c>
      <c r="E59" s="77">
        <v>0</v>
      </c>
      <c r="F59" s="77">
        <v>0</v>
      </c>
      <c r="G59" s="77">
        <v>0</v>
      </c>
      <c r="H59" s="77">
        <v>0</v>
      </c>
      <c r="I59" s="77">
        <v>0</v>
      </c>
      <c r="J59" s="77">
        <v>0</v>
      </c>
      <c r="K59" s="77">
        <v>0</v>
      </c>
      <c r="L59" s="77">
        <v>0</v>
      </c>
      <c r="M59" s="77">
        <v>1468058</v>
      </c>
      <c r="N59" s="77">
        <v>0</v>
      </c>
      <c r="O59" s="77">
        <v>0</v>
      </c>
      <c r="P59" s="82">
        <v>0</v>
      </c>
      <c r="Q59" s="83">
        <f t="shared" si="0"/>
        <v>1753538</v>
      </c>
      <c r="S59" s="1">
        <f t="shared" si="1"/>
        <v>1753538</v>
      </c>
      <c r="T59" s="1">
        <f t="shared" si="1"/>
        <v>0</v>
      </c>
      <c r="U59" s="1">
        <f t="shared" si="2"/>
        <v>1753538</v>
      </c>
    </row>
    <row r="60" spans="1:21" x14ac:dyDescent="0.25">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5">
      <c r="A61" s="24" t="s">
        <v>130</v>
      </c>
      <c r="B61" s="25" t="s">
        <v>12</v>
      </c>
      <c r="C61" s="81">
        <v>0</v>
      </c>
      <c r="D61" s="81">
        <v>0</v>
      </c>
      <c r="E61" s="77">
        <v>0</v>
      </c>
      <c r="F61" s="77">
        <v>0</v>
      </c>
      <c r="G61" s="77">
        <v>0</v>
      </c>
      <c r="H61" s="77">
        <v>0</v>
      </c>
      <c r="I61" s="77">
        <v>0</v>
      </c>
      <c r="J61" s="77">
        <v>0</v>
      </c>
      <c r="K61" s="77">
        <v>0</v>
      </c>
      <c r="L61" s="77">
        <v>0</v>
      </c>
      <c r="M61" s="77">
        <v>0</v>
      </c>
      <c r="N61" s="77">
        <v>0</v>
      </c>
      <c r="O61" s="77">
        <v>0</v>
      </c>
      <c r="P61" s="82">
        <v>0</v>
      </c>
      <c r="Q61" s="83">
        <f t="shared" si="0"/>
        <v>0</v>
      </c>
      <c r="S61" s="1">
        <f t="shared" si="1"/>
        <v>0</v>
      </c>
      <c r="T61" s="1">
        <f t="shared" si="1"/>
        <v>0</v>
      </c>
      <c r="U61" s="1">
        <f t="shared" si="2"/>
        <v>0</v>
      </c>
    </row>
    <row r="62" spans="1:21" x14ac:dyDescent="0.25">
      <c r="A62" s="24" t="s">
        <v>131</v>
      </c>
      <c r="B62" s="25" t="s">
        <v>12</v>
      </c>
      <c r="C62" s="81">
        <v>0</v>
      </c>
      <c r="D62" s="81">
        <v>0</v>
      </c>
      <c r="E62" s="77">
        <v>0</v>
      </c>
      <c r="F62" s="77">
        <v>0</v>
      </c>
      <c r="G62" s="77">
        <v>0</v>
      </c>
      <c r="H62" s="77">
        <v>0</v>
      </c>
      <c r="I62" s="77">
        <v>0</v>
      </c>
      <c r="J62" s="77">
        <v>0</v>
      </c>
      <c r="K62" s="77">
        <v>0</v>
      </c>
      <c r="L62" s="77">
        <v>0</v>
      </c>
      <c r="M62" s="77">
        <v>48695</v>
      </c>
      <c r="N62" s="77">
        <v>0</v>
      </c>
      <c r="O62" s="77">
        <v>0</v>
      </c>
      <c r="P62" s="82">
        <v>0</v>
      </c>
      <c r="Q62" s="83">
        <f t="shared" si="0"/>
        <v>48695</v>
      </c>
      <c r="S62" s="1">
        <f t="shared" si="1"/>
        <v>48695</v>
      </c>
      <c r="T62" s="1">
        <f t="shared" si="1"/>
        <v>0</v>
      </c>
      <c r="U62" s="1">
        <f t="shared" si="2"/>
        <v>48695</v>
      </c>
    </row>
    <row r="63" spans="1:21" x14ac:dyDescent="0.25">
      <c r="A63" s="24" t="s">
        <v>132</v>
      </c>
      <c r="B63" s="25" t="s">
        <v>12</v>
      </c>
      <c r="C63" s="81">
        <v>0</v>
      </c>
      <c r="D63" s="81">
        <v>0</v>
      </c>
      <c r="E63" s="77">
        <v>0</v>
      </c>
      <c r="F63" s="77">
        <v>967</v>
      </c>
      <c r="G63" s="77">
        <v>0</v>
      </c>
      <c r="H63" s="77">
        <v>0</v>
      </c>
      <c r="I63" s="77">
        <v>0</v>
      </c>
      <c r="J63" s="77">
        <v>0</v>
      </c>
      <c r="K63" s="77">
        <v>0</v>
      </c>
      <c r="L63" s="77">
        <v>0</v>
      </c>
      <c r="M63" s="77">
        <v>0</v>
      </c>
      <c r="N63" s="77">
        <v>0</v>
      </c>
      <c r="O63" s="77">
        <v>0</v>
      </c>
      <c r="P63" s="82">
        <v>0</v>
      </c>
      <c r="Q63" s="83">
        <f t="shared" si="0"/>
        <v>967</v>
      </c>
      <c r="S63" s="1">
        <f t="shared" si="1"/>
        <v>0</v>
      </c>
      <c r="T63" s="1">
        <f t="shared" si="1"/>
        <v>967</v>
      </c>
      <c r="U63" s="1">
        <f t="shared" si="2"/>
        <v>967</v>
      </c>
    </row>
    <row r="64" spans="1:21" x14ac:dyDescent="0.25">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5">
      <c r="A65" s="24" t="s">
        <v>134</v>
      </c>
      <c r="B65" s="25" t="s">
        <v>12</v>
      </c>
      <c r="C65" s="81">
        <v>0</v>
      </c>
      <c r="D65" s="81">
        <v>0</v>
      </c>
      <c r="E65" s="77">
        <v>144047</v>
      </c>
      <c r="F65" s="77">
        <v>61734</v>
      </c>
      <c r="G65" s="77">
        <v>0</v>
      </c>
      <c r="H65" s="77">
        <v>0</v>
      </c>
      <c r="I65" s="77">
        <v>0</v>
      </c>
      <c r="J65" s="77">
        <v>0</v>
      </c>
      <c r="K65" s="77">
        <v>0</v>
      </c>
      <c r="L65" s="77">
        <v>0</v>
      </c>
      <c r="M65" s="77">
        <v>992</v>
      </c>
      <c r="N65" s="77">
        <v>0</v>
      </c>
      <c r="O65" s="77">
        <v>0</v>
      </c>
      <c r="P65" s="82">
        <v>0</v>
      </c>
      <c r="Q65" s="83">
        <f t="shared" si="0"/>
        <v>206773</v>
      </c>
      <c r="S65" s="1">
        <f t="shared" si="1"/>
        <v>145039</v>
      </c>
      <c r="T65" s="1">
        <f t="shared" si="1"/>
        <v>61734</v>
      </c>
      <c r="U65" s="1">
        <f t="shared" si="2"/>
        <v>206773</v>
      </c>
    </row>
    <row r="66" spans="1:21" x14ac:dyDescent="0.25">
      <c r="A66" s="24" t="s">
        <v>135</v>
      </c>
      <c r="B66" s="25" t="s">
        <v>12</v>
      </c>
      <c r="C66" s="81">
        <v>0</v>
      </c>
      <c r="D66" s="81">
        <v>0</v>
      </c>
      <c r="E66" s="77">
        <v>0</v>
      </c>
      <c r="F66" s="77">
        <v>0</v>
      </c>
      <c r="G66" s="77">
        <v>0</v>
      </c>
      <c r="H66" s="77">
        <v>0</v>
      </c>
      <c r="I66" s="77">
        <v>0</v>
      </c>
      <c r="J66" s="77">
        <v>0</v>
      </c>
      <c r="K66" s="77">
        <v>0</v>
      </c>
      <c r="L66" s="77">
        <v>0</v>
      </c>
      <c r="M66" s="77">
        <v>33990</v>
      </c>
      <c r="N66" s="77">
        <v>0</v>
      </c>
      <c r="O66" s="77">
        <v>0</v>
      </c>
      <c r="P66" s="82">
        <v>0</v>
      </c>
      <c r="Q66" s="83">
        <f t="shared" si="0"/>
        <v>33990</v>
      </c>
      <c r="S66" s="1">
        <f t="shared" si="1"/>
        <v>33990</v>
      </c>
      <c r="T66" s="1">
        <f t="shared" si="1"/>
        <v>0</v>
      </c>
      <c r="U66" s="1">
        <f t="shared" si="2"/>
        <v>33990</v>
      </c>
    </row>
    <row r="67" spans="1:21" x14ac:dyDescent="0.25">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5">
      <c r="A68" s="24" t="s">
        <v>137</v>
      </c>
      <c r="B68" s="25" t="s">
        <v>12</v>
      </c>
      <c r="C68" s="81">
        <v>0</v>
      </c>
      <c r="D68" s="81">
        <v>0</v>
      </c>
      <c r="E68" s="77">
        <v>0</v>
      </c>
      <c r="F68" s="77">
        <v>0</v>
      </c>
      <c r="G68" s="77">
        <v>0</v>
      </c>
      <c r="H68" s="77">
        <v>0</v>
      </c>
      <c r="I68" s="77">
        <v>0</v>
      </c>
      <c r="J68" s="77">
        <v>0</v>
      </c>
      <c r="K68" s="77">
        <v>0</v>
      </c>
      <c r="L68" s="77">
        <v>0</v>
      </c>
      <c r="M68" s="77">
        <v>0</v>
      </c>
      <c r="N68" s="77">
        <v>0</v>
      </c>
      <c r="O68" s="77">
        <v>0</v>
      </c>
      <c r="P68" s="82">
        <v>0</v>
      </c>
      <c r="Q68" s="83">
        <f t="shared" si="0"/>
        <v>0</v>
      </c>
      <c r="S68" s="1">
        <f t="shared" si="1"/>
        <v>0</v>
      </c>
      <c r="T68" s="1">
        <f t="shared" si="1"/>
        <v>0</v>
      </c>
      <c r="U68" s="1">
        <f t="shared" si="2"/>
        <v>0</v>
      </c>
    </row>
    <row r="69" spans="1:21" x14ac:dyDescent="0.25">
      <c r="A69" s="24" t="s">
        <v>138</v>
      </c>
      <c r="B69" s="25" t="s">
        <v>12</v>
      </c>
      <c r="C69" s="81">
        <v>0</v>
      </c>
      <c r="D69" s="81">
        <v>16357</v>
      </c>
      <c r="E69" s="77">
        <v>0</v>
      </c>
      <c r="F69" s="77">
        <v>0</v>
      </c>
      <c r="G69" s="77">
        <v>0</v>
      </c>
      <c r="H69" s="77">
        <v>23346</v>
      </c>
      <c r="I69" s="77">
        <v>0</v>
      </c>
      <c r="J69" s="77">
        <v>0</v>
      </c>
      <c r="K69" s="77">
        <v>0</v>
      </c>
      <c r="L69" s="77">
        <v>0</v>
      </c>
      <c r="M69" s="77">
        <v>0</v>
      </c>
      <c r="N69" s="77">
        <v>94563</v>
      </c>
      <c r="O69" s="77">
        <v>0</v>
      </c>
      <c r="P69" s="82">
        <v>0</v>
      </c>
      <c r="Q69" s="83">
        <f t="shared" ref="Q69:Q132" si="3">SUM(C69:P69)</f>
        <v>134266</v>
      </c>
      <c r="S69" s="1">
        <f t="shared" si="1"/>
        <v>0</v>
      </c>
      <c r="T69" s="1">
        <f t="shared" si="1"/>
        <v>134266</v>
      </c>
      <c r="U69" s="1">
        <f t="shared" si="2"/>
        <v>134266</v>
      </c>
    </row>
    <row r="70" spans="1:21" x14ac:dyDescent="0.25">
      <c r="A70" s="24" t="s">
        <v>139</v>
      </c>
      <c r="B70" s="25" t="s">
        <v>12</v>
      </c>
      <c r="C70" s="81">
        <v>0</v>
      </c>
      <c r="D70" s="81">
        <v>8791416</v>
      </c>
      <c r="E70" s="77">
        <v>0</v>
      </c>
      <c r="F70" s="77">
        <v>0</v>
      </c>
      <c r="G70" s="77">
        <v>0</v>
      </c>
      <c r="H70" s="77">
        <v>0</v>
      </c>
      <c r="I70" s="77">
        <v>0</v>
      </c>
      <c r="J70" s="77">
        <v>0</v>
      </c>
      <c r="K70" s="77">
        <v>0</v>
      </c>
      <c r="L70" s="77">
        <v>0</v>
      </c>
      <c r="M70" s="77">
        <v>0</v>
      </c>
      <c r="N70" s="77">
        <v>0</v>
      </c>
      <c r="O70" s="77">
        <v>0</v>
      </c>
      <c r="P70" s="82">
        <v>0</v>
      </c>
      <c r="Q70" s="83">
        <f t="shared" si="3"/>
        <v>8791416</v>
      </c>
      <c r="S70" s="1">
        <f t="shared" ref="S70:T133" si="4">SUM(C70,E70,G70,I70,K70,M70,O70)</f>
        <v>0</v>
      </c>
      <c r="T70" s="1">
        <f t="shared" si="4"/>
        <v>8791416</v>
      </c>
      <c r="U70" s="1">
        <f t="shared" ref="U70:U133" si="5">SUM(S70:T70)</f>
        <v>8791416</v>
      </c>
    </row>
    <row r="71" spans="1:21" x14ac:dyDescent="0.25">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5">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5">
      <c r="A73" s="24" t="s">
        <v>141</v>
      </c>
      <c r="B73" s="25" t="s">
        <v>12</v>
      </c>
      <c r="C73" s="81">
        <v>6053</v>
      </c>
      <c r="D73" s="81">
        <v>0</v>
      </c>
      <c r="E73" s="77">
        <v>3320</v>
      </c>
      <c r="F73" s="77">
        <v>0</v>
      </c>
      <c r="G73" s="77">
        <v>0</v>
      </c>
      <c r="H73" s="77">
        <v>0</v>
      </c>
      <c r="I73" s="77">
        <v>15828</v>
      </c>
      <c r="J73" s="77">
        <v>0</v>
      </c>
      <c r="K73" s="77">
        <v>0</v>
      </c>
      <c r="L73" s="77">
        <v>0</v>
      </c>
      <c r="M73" s="77">
        <v>0</v>
      </c>
      <c r="N73" s="77">
        <v>0</v>
      </c>
      <c r="O73" s="77">
        <v>0</v>
      </c>
      <c r="P73" s="82">
        <v>0</v>
      </c>
      <c r="Q73" s="83">
        <f t="shared" si="3"/>
        <v>25201</v>
      </c>
      <c r="S73" s="1">
        <f t="shared" si="4"/>
        <v>25201</v>
      </c>
      <c r="T73" s="1">
        <f t="shared" si="4"/>
        <v>0</v>
      </c>
      <c r="U73" s="1">
        <f t="shared" si="5"/>
        <v>25201</v>
      </c>
    </row>
    <row r="74" spans="1:21" x14ac:dyDescent="0.25">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5">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5">
      <c r="A76" s="24" t="s">
        <v>144</v>
      </c>
      <c r="B76" s="25" t="s">
        <v>14</v>
      </c>
      <c r="C76" s="81">
        <v>7531</v>
      </c>
      <c r="D76" s="81">
        <v>0</v>
      </c>
      <c r="E76" s="77">
        <v>509854</v>
      </c>
      <c r="F76" s="77">
        <v>0</v>
      </c>
      <c r="G76" s="77">
        <v>83161</v>
      </c>
      <c r="H76" s="77">
        <v>0</v>
      </c>
      <c r="I76" s="77">
        <v>0</v>
      </c>
      <c r="J76" s="77">
        <v>0</v>
      </c>
      <c r="K76" s="77">
        <v>0</v>
      </c>
      <c r="L76" s="77">
        <v>0</v>
      </c>
      <c r="M76" s="77">
        <v>7877</v>
      </c>
      <c r="N76" s="77">
        <v>0</v>
      </c>
      <c r="O76" s="77">
        <v>0</v>
      </c>
      <c r="P76" s="82">
        <v>0</v>
      </c>
      <c r="Q76" s="83">
        <f t="shared" si="3"/>
        <v>608423</v>
      </c>
      <c r="S76" s="1">
        <f t="shared" si="4"/>
        <v>608423</v>
      </c>
      <c r="T76" s="1">
        <f t="shared" si="4"/>
        <v>0</v>
      </c>
      <c r="U76" s="1">
        <f t="shared" si="5"/>
        <v>608423</v>
      </c>
    </row>
    <row r="77" spans="1:21" x14ac:dyDescent="0.25">
      <c r="A77" s="24" t="s">
        <v>145</v>
      </c>
      <c r="B77" s="25" t="s">
        <v>15</v>
      </c>
      <c r="C77" s="81">
        <v>0</v>
      </c>
      <c r="D77" s="81">
        <v>0</v>
      </c>
      <c r="E77" s="77">
        <v>0</v>
      </c>
      <c r="F77" s="77">
        <v>0</v>
      </c>
      <c r="G77" s="77">
        <v>122014</v>
      </c>
      <c r="H77" s="77">
        <v>0</v>
      </c>
      <c r="I77" s="77">
        <v>0</v>
      </c>
      <c r="J77" s="77">
        <v>0</v>
      </c>
      <c r="K77" s="77">
        <v>0</v>
      </c>
      <c r="L77" s="77">
        <v>0</v>
      </c>
      <c r="M77" s="77">
        <v>0</v>
      </c>
      <c r="N77" s="77">
        <v>0</v>
      </c>
      <c r="O77" s="77">
        <v>0</v>
      </c>
      <c r="P77" s="82">
        <v>0</v>
      </c>
      <c r="Q77" s="83">
        <f t="shared" si="3"/>
        <v>122014</v>
      </c>
      <c r="S77" s="1">
        <f t="shared" si="4"/>
        <v>122014</v>
      </c>
      <c r="T77" s="1">
        <f t="shared" si="4"/>
        <v>0</v>
      </c>
      <c r="U77" s="1">
        <f t="shared" si="5"/>
        <v>122014</v>
      </c>
    </row>
    <row r="78" spans="1:21" x14ac:dyDescent="0.25">
      <c r="A78" s="24" t="s">
        <v>146</v>
      </c>
      <c r="B78" s="25" t="s">
        <v>15</v>
      </c>
      <c r="C78" s="81">
        <v>0</v>
      </c>
      <c r="D78" s="81">
        <v>0</v>
      </c>
      <c r="E78" s="77">
        <v>0</v>
      </c>
      <c r="F78" s="77">
        <v>0</v>
      </c>
      <c r="G78" s="77">
        <v>26878</v>
      </c>
      <c r="H78" s="77">
        <v>0</v>
      </c>
      <c r="I78" s="77">
        <v>0</v>
      </c>
      <c r="J78" s="77">
        <v>0</v>
      </c>
      <c r="K78" s="77">
        <v>0</v>
      </c>
      <c r="L78" s="77">
        <v>0</v>
      </c>
      <c r="M78" s="77">
        <v>0</v>
      </c>
      <c r="N78" s="77">
        <v>0</v>
      </c>
      <c r="O78" s="77">
        <v>0</v>
      </c>
      <c r="P78" s="82">
        <v>0</v>
      </c>
      <c r="Q78" s="83">
        <f t="shared" si="3"/>
        <v>26878</v>
      </c>
      <c r="S78" s="1">
        <f t="shared" si="4"/>
        <v>26878</v>
      </c>
      <c r="T78" s="1">
        <f t="shared" si="4"/>
        <v>0</v>
      </c>
      <c r="U78" s="1">
        <f t="shared" si="5"/>
        <v>26878</v>
      </c>
    </row>
    <row r="79" spans="1:21" x14ac:dyDescent="0.25">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5">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5">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5">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5">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3"/>
        <v>0</v>
      </c>
      <c r="S83" s="1">
        <f t="shared" si="4"/>
        <v>0</v>
      </c>
      <c r="T83" s="1">
        <f t="shared" si="4"/>
        <v>0</v>
      </c>
      <c r="U83" s="1">
        <f t="shared" si="5"/>
        <v>0</v>
      </c>
    </row>
    <row r="84" spans="1:21" x14ac:dyDescent="0.25">
      <c r="A84" s="24" t="s">
        <v>152</v>
      </c>
      <c r="B84" s="25" t="s">
        <v>17</v>
      </c>
      <c r="C84" s="81">
        <v>12361</v>
      </c>
      <c r="D84" s="81">
        <v>0</v>
      </c>
      <c r="E84" s="77">
        <v>0</v>
      </c>
      <c r="F84" s="77">
        <v>0</v>
      </c>
      <c r="G84" s="77">
        <v>0</v>
      </c>
      <c r="H84" s="77">
        <v>127535</v>
      </c>
      <c r="I84" s="77">
        <v>0</v>
      </c>
      <c r="J84" s="77">
        <v>0</v>
      </c>
      <c r="K84" s="77">
        <v>0</v>
      </c>
      <c r="L84" s="77">
        <v>0</v>
      </c>
      <c r="M84" s="77">
        <v>0</v>
      </c>
      <c r="N84" s="77">
        <v>16325</v>
      </c>
      <c r="O84" s="77">
        <v>0</v>
      </c>
      <c r="P84" s="82">
        <v>0</v>
      </c>
      <c r="Q84" s="83">
        <f t="shared" si="3"/>
        <v>156221</v>
      </c>
      <c r="S84" s="1">
        <f t="shared" si="4"/>
        <v>12361</v>
      </c>
      <c r="T84" s="1">
        <f t="shared" si="4"/>
        <v>143860</v>
      </c>
      <c r="U84" s="1">
        <f t="shared" si="5"/>
        <v>156221</v>
      </c>
    </row>
    <row r="85" spans="1:21" x14ac:dyDescent="0.25">
      <c r="A85" s="24" t="s">
        <v>153</v>
      </c>
      <c r="B85" s="25" t="s">
        <v>17</v>
      </c>
      <c r="C85" s="81">
        <v>22317</v>
      </c>
      <c r="D85" s="81">
        <v>7215</v>
      </c>
      <c r="E85" s="77">
        <v>0</v>
      </c>
      <c r="F85" s="77">
        <v>0</v>
      </c>
      <c r="G85" s="77">
        <v>80092</v>
      </c>
      <c r="H85" s="77">
        <v>119908</v>
      </c>
      <c r="I85" s="77">
        <v>0</v>
      </c>
      <c r="J85" s="77">
        <v>0</v>
      </c>
      <c r="K85" s="77">
        <v>0</v>
      </c>
      <c r="L85" s="77">
        <v>0</v>
      </c>
      <c r="M85" s="77">
        <v>39467</v>
      </c>
      <c r="N85" s="77">
        <v>0</v>
      </c>
      <c r="O85" s="77">
        <v>0</v>
      </c>
      <c r="P85" s="82">
        <v>0</v>
      </c>
      <c r="Q85" s="83">
        <f t="shared" si="3"/>
        <v>268999</v>
      </c>
      <c r="S85" s="1">
        <f t="shared" si="4"/>
        <v>141876</v>
      </c>
      <c r="T85" s="1">
        <f t="shared" si="4"/>
        <v>127123</v>
      </c>
      <c r="U85" s="1">
        <f t="shared" si="5"/>
        <v>268999</v>
      </c>
    </row>
    <row r="86" spans="1:21" x14ac:dyDescent="0.25">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5">
      <c r="A87" s="24" t="s">
        <v>155</v>
      </c>
      <c r="B87" s="25" t="s">
        <v>18</v>
      </c>
      <c r="C87" s="81">
        <v>0</v>
      </c>
      <c r="D87" s="81">
        <v>0</v>
      </c>
      <c r="E87" s="77">
        <v>0</v>
      </c>
      <c r="F87" s="77">
        <v>0</v>
      </c>
      <c r="G87" s="77">
        <v>0</v>
      </c>
      <c r="H87" s="77">
        <v>0</v>
      </c>
      <c r="I87" s="77">
        <v>0</v>
      </c>
      <c r="J87" s="77">
        <v>0</v>
      </c>
      <c r="K87" s="77">
        <v>0</v>
      </c>
      <c r="L87" s="77">
        <v>0</v>
      </c>
      <c r="M87" s="77">
        <v>0</v>
      </c>
      <c r="N87" s="77">
        <v>0</v>
      </c>
      <c r="O87" s="77">
        <v>0</v>
      </c>
      <c r="P87" s="82">
        <v>0</v>
      </c>
      <c r="Q87" s="83">
        <f t="shared" si="3"/>
        <v>0</v>
      </c>
      <c r="S87" s="1">
        <f t="shared" si="4"/>
        <v>0</v>
      </c>
      <c r="T87" s="1">
        <f t="shared" si="4"/>
        <v>0</v>
      </c>
      <c r="U87" s="1">
        <f t="shared" si="5"/>
        <v>0</v>
      </c>
    </row>
    <row r="88" spans="1:21" x14ac:dyDescent="0.25">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5">
      <c r="A89" s="24" t="s">
        <v>157</v>
      </c>
      <c r="B89" s="25" t="s">
        <v>19</v>
      </c>
      <c r="C89" s="81">
        <v>0</v>
      </c>
      <c r="D89" s="81">
        <v>0</v>
      </c>
      <c r="E89" s="77">
        <v>1750</v>
      </c>
      <c r="F89" s="77">
        <v>280865</v>
      </c>
      <c r="G89" s="77">
        <v>0</v>
      </c>
      <c r="H89" s="77">
        <v>0</v>
      </c>
      <c r="I89" s="77">
        <v>0</v>
      </c>
      <c r="J89" s="77">
        <v>0</v>
      </c>
      <c r="K89" s="77">
        <v>0</v>
      </c>
      <c r="L89" s="77">
        <v>0</v>
      </c>
      <c r="M89" s="77">
        <v>0</v>
      </c>
      <c r="N89" s="77">
        <v>0</v>
      </c>
      <c r="O89" s="77">
        <v>0</v>
      </c>
      <c r="P89" s="82">
        <v>0</v>
      </c>
      <c r="Q89" s="83">
        <f t="shared" si="3"/>
        <v>282615</v>
      </c>
      <c r="S89" s="1">
        <f t="shared" si="4"/>
        <v>1750</v>
      </c>
      <c r="T89" s="1">
        <f t="shared" si="4"/>
        <v>280865</v>
      </c>
      <c r="U89" s="1">
        <f t="shared" si="5"/>
        <v>282615</v>
      </c>
    </row>
    <row r="90" spans="1:21" x14ac:dyDescent="0.25">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5">
      <c r="A91" s="24" t="s">
        <v>159</v>
      </c>
      <c r="B91" s="25" t="s">
        <v>20</v>
      </c>
      <c r="C91" s="81">
        <v>0</v>
      </c>
      <c r="D91" s="81">
        <v>0</v>
      </c>
      <c r="E91" s="77">
        <v>171757</v>
      </c>
      <c r="F91" s="77">
        <v>4184</v>
      </c>
      <c r="G91" s="77">
        <v>0</v>
      </c>
      <c r="H91" s="77">
        <v>0</v>
      </c>
      <c r="I91" s="77">
        <v>0</v>
      </c>
      <c r="J91" s="77">
        <v>0</v>
      </c>
      <c r="K91" s="77">
        <v>0</v>
      </c>
      <c r="L91" s="77">
        <v>0</v>
      </c>
      <c r="M91" s="77">
        <v>0</v>
      </c>
      <c r="N91" s="77">
        <v>0</v>
      </c>
      <c r="O91" s="77">
        <v>0</v>
      </c>
      <c r="P91" s="82">
        <v>0</v>
      </c>
      <c r="Q91" s="83">
        <f t="shared" si="3"/>
        <v>175941</v>
      </c>
      <c r="S91" s="1">
        <f t="shared" si="4"/>
        <v>171757</v>
      </c>
      <c r="T91" s="1">
        <f t="shared" si="4"/>
        <v>4184</v>
      </c>
      <c r="U91" s="1">
        <f t="shared" si="5"/>
        <v>175941</v>
      </c>
    </row>
    <row r="92" spans="1:21" x14ac:dyDescent="0.25">
      <c r="A92" s="24" t="s">
        <v>160</v>
      </c>
      <c r="B92" s="25" t="s">
        <v>20</v>
      </c>
      <c r="C92" s="81">
        <v>0</v>
      </c>
      <c r="D92" s="81">
        <v>0</v>
      </c>
      <c r="E92" s="77">
        <v>17</v>
      </c>
      <c r="F92" s="77">
        <v>1435</v>
      </c>
      <c r="G92" s="77">
        <v>0</v>
      </c>
      <c r="H92" s="77">
        <v>0</v>
      </c>
      <c r="I92" s="77">
        <v>0</v>
      </c>
      <c r="J92" s="77">
        <v>0</v>
      </c>
      <c r="K92" s="77">
        <v>0</v>
      </c>
      <c r="L92" s="77">
        <v>0</v>
      </c>
      <c r="M92" s="77">
        <v>0</v>
      </c>
      <c r="N92" s="77">
        <v>0</v>
      </c>
      <c r="O92" s="77">
        <v>0</v>
      </c>
      <c r="P92" s="82">
        <v>0</v>
      </c>
      <c r="Q92" s="83">
        <f t="shared" si="3"/>
        <v>1452</v>
      </c>
      <c r="S92" s="1">
        <f t="shared" si="4"/>
        <v>17</v>
      </c>
      <c r="T92" s="1">
        <f t="shared" si="4"/>
        <v>1435</v>
      </c>
      <c r="U92" s="1">
        <f t="shared" si="5"/>
        <v>1452</v>
      </c>
    </row>
    <row r="93" spans="1:21" x14ac:dyDescent="0.25">
      <c r="A93" s="24" t="s">
        <v>469</v>
      </c>
      <c r="B93" s="25" t="s">
        <v>20</v>
      </c>
      <c r="C93" s="81">
        <v>0</v>
      </c>
      <c r="D93" s="81">
        <v>0</v>
      </c>
      <c r="E93" s="77">
        <v>0</v>
      </c>
      <c r="F93" s="77">
        <v>0</v>
      </c>
      <c r="G93" s="77">
        <v>0</v>
      </c>
      <c r="H93" s="77">
        <v>0</v>
      </c>
      <c r="I93" s="77">
        <v>0</v>
      </c>
      <c r="J93" s="77">
        <v>0</v>
      </c>
      <c r="K93" s="77">
        <v>0</v>
      </c>
      <c r="L93" s="77">
        <v>0</v>
      </c>
      <c r="M93" s="77">
        <v>0</v>
      </c>
      <c r="N93" s="77">
        <v>0</v>
      </c>
      <c r="O93" s="77">
        <v>0</v>
      </c>
      <c r="P93" s="82">
        <v>0</v>
      </c>
      <c r="Q93" s="83">
        <f t="shared" si="3"/>
        <v>0</v>
      </c>
      <c r="S93" s="1">
        <f t="shared" si="4"/>
        <v>0</v>
      </c>
      <c r="T93" s="1">
        <f t="shared" si="4"/>
        <v>0</v>
      </c>
      <c r="U93" s="1">
        <f t="shared" si="5"/>
        <v>0</v>
      </c>
    </row>
    <row r="94" spans="1:21" x14ac:dyDescent="0.25">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5">
      <c r="A95" s="24" t="s">
        <v>162</v>
      </c>
      <c r="B95" s="25" t="s">
        <v>20</v>
      </c>
      <c r="C95" s="81">
        <v>0</v>
      </c>
      <c r="D95" s="81">
        <v>0</v>
      </c>
      <c r="E95" s="77">
        <v>0</v>
      </c>
      <c r="F95" s="77">
        <v>0</v>
      </c>
      <c r="G95" s="77">
        <v>0</v>
      </c>
      <c r="H95" s="77">
        <v>0</v>
      </c>
      <c r="I95" s="77">
        <v>0</v>
      </c>
      <c r="J95" s="77">
        <v>0</v>
      </c>
      <c r="K95" s="77">
        <v>0</v>
      </c>
      <c r="L95" s="77">
        <v>0</v>
      </c>
      <c r="M95" s="77">
        <v>0</v>
      </c>
      <c r="N95" s="77">
        <v>0</v>
      </c>
      <c r="O95" s="77">
        <v>21007</v>
      </c>
      <c r="P95" s="82">
        <v>0</v>
      </c>
      <c r="Q95" s="83">
        <f t="shared" si="3"/>
        <v>21007</v>
      </c>
      <c r="S95" s="1">
        <f t="shared" si="4"/>
        <v>21007</v>
      </c>
      <c r="T95" s="1">
        <f t="shared" si="4"/>
        <v>0</v>
      </c>
      <c r="U95" s="1">
        <f t="shared" si="5"/>
        <v>21007</v>
      </c>
    </row>
    <row r="96" spans="1:21" x14ac:dyDescent="0.25">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3"/>
        <v>0</v>
      </c>
      <c r="S96" s="1">
        <f t="shared" si="4"/>
        <v>0</v>
      </c>
      <c r="T96" s="1">
        <f t="shared" si="4"/>
        <v>0</v>
      </c>
      <c r="U96" s="1">
        <f t="shared" si="5"/>
        <v>0</v>
      </c>
    </row>
    <row r="97" spans="1:21" x14ac:dyDescent="0.25">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5">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83">
        <f t="shared" si="3"/>
        <v>0</v>
      </c>
      <c r="S98" s="1">
        <f t="shared" si="4"/>
        <v>0</v>
      </c>
      <c r="T98" s="1">
        <f t="shared" si="4"/>
        <v>0</v>
      </c>
      <c r="U98" s="1">
        <f t="shared" si="5"/>
        <v>0</v>
      </c>
    </row>
    <row r="99" spans="1:21" x14ac:dyDescent="0.25">
      <c r="A99" s="24" t="s">
        <v>166</v>
      </c>
      <c r="B99" s="25" t="s">
        <v>21</v>
      </c>
      <c r="C99" s="81">
        <v>0</v>
      </c>
      <c r="D99" s="81">
        <v>0</v>
      </c>
      <c r="E99" s="77">
        <v>0</v>
      </c>
      <c r="F99" s="77">
        <v>0</v>
      </c>
      <c r="G99" s="77">
        <v>0</v>
      </c>
      <c r="H99" s="77">
        <v>0</v>
      </c>
      <c r="I99" s="77">
        <v>0</v>
      </c>
      <c r="J99" s="77">
        <v>0</v>
      </c>
      <c r="K99" s="77">
        <v>0</v>
      </c>
      <c r="L99" s="77">
        <v>0</v>
      </c>
      <c r="M99" s="77">
        <v>0</v>
      </c>
      <c r="N99" s="77">
        <v>0</v>
      </c>
      <c r="O99" s="77">
        <v>11510</v>
      </c>
      <c r="P99" s="82">
        <v>0</v>
      </c>
      <c r="Q99" s="83">
        <f t="shared" si="3"/>
        <v>11510</v>
      </c>
      <c r="S99" s="1">
        <f t="shared" si="4"/>
        <v>11510</v>
      </c>
      <c r="T99" s="1">
        <f t="shared" si="4"/>
        <v>0</v>
      </c>
      <c r="U99" s="1">
        <f t="shared" si="5"/>
        <v>11510</v>
      </c>
    </row>
    <row r="100" spans="1:21" x14ac:dyDescent="0.25">
      <c r="A100" s="24" t="s">
        <v>462</v>
      </c>
      <c r="B100" s="25" t="s">
        <v>21</v>
      </c>
      <c r="C100" s="81">
        <v>17494</v>
      </c>
      <c r="D100" s="81">
        <v>8903</v>
      </c>
      <c r="E100" s="77">
        <v>312120</v>
      </c>
      <c r="F100" s="77">
        <v>732585</v>
      </c>
      <c r="G100" s="77">
        <v>305242</v>
      </c>
      <c r="H100" s="77">
        <v>172330</v>
      </c>
      <c r="I100" s="77">
        <v>0</v>
      </c>
      <c r="J100" s="77">
        <v>0</v>
      </c>
      <c r="K100" s="77">
        <v>0</v>
      </c>
      <c r="L100" s="77">
        <v>0</v>
      </c>
      <c r="M100" s="77">
        <v>160859</v>
      </c>
      <c r="N100" s="77">
        <v>0</v>
      </c>
      <c r="O100" s="77">
        <v>0</v>
      </c>
      <c r="P100" s="82">
        <v>0</v>
      </c>
      <c r="Q100" s="83">
        <f t="shared" si="3"/>
        <v>1709533</v>
      </c>
      <c r="S100" s="1">
        <f t="shared" si="4"/>
        <v>795715</v>
      </c>
      <c r="T100" s="1">
        <f t="shared" si="4"/>
        <v>913818</v>
      </c>
      <c r="U100" s="1">
        <f t="shared" si="5"/>
        <v>1709533</v>
      </c>
    </row>
    <row r="101" spans="1:21" x14ac:dyDescent="0.25">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5">
      <c r="A102" s="24" t="s">
        <v>169</v>
      </c>
      <c r="B102" s="25" t="s">
        <v>170</v>
      </c>
      <c r="C102" s="81">
        <v>0</v>
      </c>
      <c r="D102" s="81">
        <v>0</v>
      </c>
      <c r="E102" s="77">
        <v>45883</v>
      </c>
      <c r="F102" s="77">
        <v>0</v>
      </c>
      <c r="G102" s="77">
        <v>0</v>
      </c>
      <c r="H102" s="77">
        <v>0</v>
      </c>
      <c r="I102" s="77">
        <v>0</v>
      </c>
      <c r="J102" s="77">
        <v>0</v>
      </c>
      <c r="K102" s="77">
        <v>0</v>
      </c>
      <c r="L102" s="77">
        <v>0</v>
      </c>
      <c r="M102" s="77">
        <v>0</v>
      </c>
      <c r="N102" s="77">
        <v>0</v>
      </c>
      <c r="O102" s="77">
        <v>0</v>
      </c>
      <c r="P102" s="82">
        <v>0</v>
      </c>
      <c r="Q102" s="83">
        <f t="shared" si="3"/>
        <v>45883</v>
      </c>
      <c r="S102" s="1">
        <f t="shared" si="4"/>
        <v>45883</v>
      </c>
      <c r="T102" s="1">
        <f t="shared" si="4"/>
        <v>0</v>
      </c>
      <c r="U102" s="1">
        <f t="shared" si="5"/>
        <v>45883</v>
      </c>
    </row>
    <row r="103" spans="1:21" x14ac:dyDescent="0.25">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5">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5">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3"/>
        <v>0</v>
      </c>
      <c r="S105" s="1">
        <f t="shared" si="4"/>
        <v>0</v>
      </c>
      <c r="T105" s="1">
        <f t="shared" si="4"/>
        <v>0</v>
      </c>
      <c r="U105" s="1">
        <f t="shared" si="5"/>
        <v>0</v>
      </c>
    </row>
    <row r="106" spans="1:21" x14ac:dyDescent="0.25">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5">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5">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5">
      <c r="A109" s="24" t="s">
        <v>177</v>
      </c>
      <c r="B109" s="25" t="s">
        <v>24</v>
      </c>
      <c r="C109" s="81">
        <v>0</v>
      </c>
      <c r="D109" s="81">
        <v>0</v>
      </c>
      <c r="E109" s="77">
        <v>0</v>
      </c>
      <c r="F109" s="77">
        <v>0</v>
      </c>
      <c r="G109" s="77">
        <v>0</v>
      </c>
      <c r="H109" s="77">
        <v>0</v>
      </c>
      <c r="I109" s="77">
        <v>0</v>
      </c>
      <c r="J109" s="77">
        <v>0</v>
      </c>
      <c r="K109" s="77">
        <v>0</v>
      </c>
      <c r="L109" s="77">
        <v>0</v>
      </c>
      <c r="M109" s="77">
        <v>0</v>
      </c>
      <c r="N109" s="77">
        <v>0</v>
      </c>
      <c r="O109" s="77">
        <v>500</v>
      </c>
      <c r="P109" s="82">
        <v>0</v>
      </c>
      <c r="Q109" s="83">
        <f t="shared" si="3"/>
        <v>500</v>
      </c>
      <c r="S109" s="1">
        <f t="shared" si="4"/>
        <v>500</v>
      </c>
      <c r="T109" s="1">
        <f t="shared" si="4"/>
        <v>0</v>
      </c>
      <c r="U109" s="1">
        <f t="shared" si="5"/>
        <v>500</v>
      </c>
    </row>
    <row r="110" spans="1:21" x14ac:dyDescent="0.25">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83">
        <f t="shared" si="3"/>
        <v>0</v>
      </c>
      <c r="S110" s="1">
        <f t="shared" si="4"/>
        <v>0</v>
      </c>
      <c r="T110" s="1">
        <f t="shared" si="4"/>
        <v>0</v>
      </c>
      <c r="U110" s="1">
        <f t="shared" si="5"/>
        <v>0</v>
      </c>
    </row>
    <row r="111" spans="1:21" x14ac:dyDescent="0.25">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5">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5">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3"/>
        <v>0</v>
      </c>
      <c r="S113" s="1">
        <f t="shared" si="4"/>
        <v>0</v>
      </c>
      <c r="T113" s="1">
        <f t="shared" si="4"/>
        <v>0</v>
      </c>
      <c r="U113" s="1">
        <f t="shared" si="5"/>
        <v>0</v>
      </c>
    </row>
    <row r="114" spans="1:21" x14ac:dyDescent="0.25">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5">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5">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5">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5">
      <c r="A118" s="24" t="s">
        <v>187</v>
      </c>
      <c r="B118" s="25" t="s">
        <v>28</v>
      </c>
      <c r="C118" s="81">
        <v>0</v>
      </c>
      <c r="D118" s="81">
        <v>0</v>
      </c>
      <c r="E118" s="77">
        <v>0</v>
      </c>
      <c r="F118" s="77">
        <v>2500</v>
      </c>
      <c r="G118" s="77">
        <v>0</v>
      </c>
      <c r="H118" s="77">
        <v>0</v>
      </c>
      <c r="I118" s="77">
        <v>0</v>
      </c>
      <c r="J118" s="77">
        <v>0</v>
      </c>
      <c r="K118" s="77">
        <v>0</v>
      </c>
      <c r="L118" s="77">
        <v>0</v>
      </c>
      <c r="M118" s="77">
        <v>0</v>
      </c>
      <c r="N118" s="77">
        <v>0</v>
      </c>
      <c r="O118" s="77">
        <v>0</v>
      </c>
      <c r="P118" s="82">
        <v>0</v>
      </c>
      <c r="Q118" s="83">
        <f t="shared" si="3"/>
        <v>2500</v>
      </c>
      <c r="S118" s="1">
        <f t="shared" si="4"/>
        <v>0</v>
      </c>
      <c r="T118" s="1">
        <f t="shared" si="4"/>
        <v>2500</v>
      </c>
      <c r="U118" s="1">
        <f t="shared" si="5"/>
        <v>2500</v>
      </c>
    </row>
    <row r="119" spans="1:21" x14ac:dyDescent="0.25">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5">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5">
      <c r="A121" s="24" t="s">
        <v>190</v>
      </c>
      <c r="B121" s="25" t="s">
        <v>29</v>
      </c>
      <c r="C121" s="81">
        <v>0</v>
      </c>
      <c r="D121" s="81">
        <v>0</v>
      </c>
      <c r="E121" s="77">
        <v>381075</v>
      </c>
      <c r="F121" s="77">
        <v>0</v>
      </c>
      <c r="G121" s="77">
        <v>0</v>
      </c>
      <c r="H121" s="77">
        <v>0</v>
      </c>
      <c r="I121" s="77">
        <v>0</v>
      </c>
      <c r="J121" s="77">
        <v>0</v>
      </c>
      <c r="K121" s="77">
        <v>0</v>
      </c>
      <c r="L121" s="77">
        <v>0</v>
      </c>
      <c r="M121" s="77">
        <v>0</v>
      </c>
      <c r="N121" s="77">
        <v>0</v>
      </c>
      <c r="O121" s="77">
        <v>0</v>
      </c>
      <c r="P121" s="82">
        <v>0</v>
      </c>
      <c r="Q121" s="83">
        <f t="shared" si="3"/>
        <v>381075</v>
      </c>
      <c r="S121" s="1">
        <f t="shared" si="4"/>
        <v>381075</v>
      </c>
      <c r="T121" s="1">
        <f t="shared" si="4"/>
        <v>0</v>
      </c>
      <c r="U121" s="1">
        <f t="shared" si="5"/>
        <v>381075</v>
      </c>
    </row>
    <row r="122" spans="1:21" x14ac:dyDescent="0.25">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5">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5">
      <c r="A124" s="60" t="s">
        <v>533</v>
      </c>
      <c r="B124" s="25" t="s">
        <v>30</v>
      </c>
      <c r="C124" s="81">
        <v>0</v>
      </c>
      <c r="D124" s="81">
        <v>0</v>
      </c>
      <c r="E124" s="77">
        <v>0</v>
      </c>
      <c r="F124" s="77">
        <v>0</v>
      </c>
      <c r="G124" s="77">
        <v>110344</v>
      </c>
      <c r="H124" s="77">
        <v>0</v>
      </c>
      <c r="I124" s="77">
        <v>0</v>
      </c>
      <c r="J124" s="77">
        <v>0</v>
      </c>
      <c r="K124" s="77">
        <v>0</v>
      </c>
      <c r="L124" s="77">
        <v>0</v>
      </c>
      <c r="M124" s="77">
        <v>0</v>
      </c>
      <c r="N124" s="77">
        <v>0</v>
      </c>
      <c r="O124" s="77">
        <v>0</v>
      </c>
      <c r="P124" s="82">
        <v>0</v>
      </c>
      <c r="Q124" s="83">
        <f t="shared" si="3"/>
        <v>110344</v>
      </c>
      <c r="S124" s="1">
        <f t="shared" si="4"/>
        <v>110344</v>
      </c>
      <c r="T124" s="1">
        <f t="shared" si="4"/>
        <v>0</v>
      </c>
      <c r="U124" s="1">
        <f t="shared" si="5"/>
        <v>110344</v>
      </c>
    </row>
    <row r="125" spans="1:21" x14ac:dyDescent="0.25">
      <c r="A125" s="24" t="s">
        <v>194</v>
      </c>
      <c r="B125" s="25" t="s">
        <v>31</v>
      </c>
      <c r="C125" s="81">
        <v>2741</v>
      </c>
      <c r="D125" s="81">
        <v>2654</v>
      </c>
      <c r="E125" s="77">
        <v>1631</v>
      </c>
      <c r="F125" s="77">
        <v>0</v>
      </c>
      <c r="G125" s="77">
        <v>1845</v>
      </c>
      <c r="H125" s="77">
        <v>14648</v>
      </c>
      <c r="I125" s="77">
        <v>0</v>
      </c>
      <c r="J125" s="77">
        <v>0</v>
      </c>
      <c r="K125" s="77">
        <v>0</v>
      </c>
      <c r="L125" s="77">
        <v>0</v>
      </c>
      <c r="M125" s="77">
        <v>1017</v>
      </c>
      <c r="N125" s="77">
        <v>0</v>
      </c>
      <c r="O125" s="77">
        <v>0</v>
      </c>
      <c r="P125" s="82">
        <v>0</v>
      </c>
      <c r="Q125" s="83">
        <f t="shared" si="3"/>
        <v>24536</v>
      </c>
      <c r="S125" s="1">
        <f t="shared" si="4"/>
        <v>7234</v>
      </c>
      <c r="T125" s="1">
        <f t="shared" si="4"/>
        <v>17302</v>
      </c>
      <c r="U125" s="1">
        <f t="shared" si="5"/>
        <v>24536</v>
      </c>
    </row>
    <row r="126" spans="1:21" x14ac:dyDescent="0.25">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5">
      <c r="A127" s="24" t="s">
        <v>196</v>
      </c>
      <c r="B127" s="25" t="s">
        <v>32</v>
      </c>
      <c r="C127" s="81">
        <v>0</v>
      </c>
      <c r="D127" s="81">
        <v>0</v>
      </c>
      <c r="E127" s="77">
        <v>0</v>
      </c>
      <c r="F127" s="77">
        <v>44464</v>
      </c>
      <c r="G127" s="77">
        <v>0</v>
      </c>
      <c r="H127" s="77">
        <v>0</v>
      </c>
      <c r="I127" s="77">
        <v>0</v>
      </c>
      <c r="J127" s="77">
        <v>0</v>
      </c>
      <c r="K127" s="77">
        <v>0</v>
      </c>
      <c r="L127" s="77">
        <v>0</v>
      </c>
      <c r="M127" s="77">
        <v>0</v>
      </c>
      <c r="N127" s="77">
        <v>0</v>
      </c>
      <c r="O127" s="77">
        <v>0</v>
      </c>
      <c r="P127" s="82">
        <v>0</v>
      </c>
      <c r="Q127" s="83">
        <f t="shared" si="3"/>
        <v>44464</v>
      </c>
      <c r="S127" s="1">
        <f t="shared" si="4"/>
        <v>0</v>
      </c>
      <c r="T127" s="1">
        <f t="shared" si="4"/>
        <v>44464</v>
      </c>
      <c r="U127" s="1">
        <f t="shared" si="5"/>
        <v>44464</v>
      </c>
    </row>
    <row r="128" spans="1:21" x14ac:dyDescent="0.25">
      <c r="A128" s="24" t="s">
        <v>197</v>
      </c>
      <c r="B128" s="25" t="s">
        <v>32</v>
      </c>
      <c r="C128" s="81">
        <v>0</v>
      </c>
      <c r="D128" s="81">
        <v>0</v>
      </c>
      <c r="E128" s="77">
        <v>0</v>
      </c>
      <c r="F128" s="77">
        <v>345460</v>
      </c>
      <c r="G128" s="77">
        <v>0</v>
      </c>
      <c r="H128" s="77">
        <v>0</v>
      </c>
      <c r="I128" s="77">
        <v>0</v>
      </c>
      <c r="J128" s="77">
        <v>0</v>
      </c>
      <c r="K128" s="77">
        <v>0</v>
      </c>
      <c r="L128" s="77">
        <v>0</v>
      </c>
      <c r="M128" s="77">
        <v>0</v>
      </c>
      <c r="N128" s="77">
        <v>49459</v>
      </c>
      <c r="O128" s="77">
        <v>0</v>
      </c>
      <c r="P128" s="82">
        <v>0</v>
      </c>
      <c r="Q128" s="83">
        <f t="shared" si="3"/>
        <v>394919</v>
      </c>
      <c r="S128" s="1">
        <f t="shared" si="4"/>
        <v>0</v>
      </c>
      <c r="T128" s="1">
        <f t="shared" si="4"/>
        <v>394919</v>
      </c>
      <c r="U128" s="1">
        <f t="shared" si="5"/>
        <v>394919</v>
      </c>
    </row>
    <row r="129" spans="1:21" x14ac:dyDescent="0.25">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5">
      <c r="A130" s="24" t="s">
        <v>199</v>
      </c>
      <c r="B130" s="25" t="s">
        <v>33</v>
      </c>
      <c r="C130" s="81">
        <v>54089</v>
      </c>
      <c r="D130" s="81">
        <v>7818</v>
      </c>
      <c r="E130" s="77">
        <v>232684</v>
      </c>
      <c r="F130" s="77">
        <v>75023</v>
      </c>
      <c r="G130" s="77">
        <v>10730</v>
      </c>
      <c r="H130" s="77">
        <v>21436</v>
      </c>
      <c r="I130" s="77">
        <v>0</v>
      </c>
      <c r="J130" s="77">
        <v>0</v>
      </c>
      <c r="K130" s="77">
        <v>0</v>
      </c>
      <c r="L130" s="77">
        <v>0</v>
      </c>
      <c r="M130" s="77">
        <v>64561</v>
      </c>
      <c r="N130" s="77">
        <v>0</v>
      </c>
      <c r="O130" s="77">
        <v>0</v>
      </c>
      <c r="P130" s="82">
        <v>0</v>
      </c>
      <c r="Q130" s="83">
        <f t="shared" si="3"/>
        <v>466341</v>
      </c>
      <c r="S130" s="1">
        <f t="shared" si="4"/>
        <v>362064</v>
      </c>
      <c r="T130" s="1">
        <f t="shared" si="4"/>
        <v>104277</v>
      </c>
      <c r="U130" s="1">
        <f t="shared" si="5"/>
        <v>466341</v>
      </c>
    </row>
    <row r="131" spans="1:21" x14ac:dyDescent="0.25">
      <c r="A131" s="24" t="s">
        <v>200</v>
      </c>
      <c r="B131" s="25" t="s">
        <v>33</v>
      </c>
      <c r="C131" s="81">
        <v>0</v>
      </c>
      <c r="D131" s="81">
        <v>0</v>
      </c>
      <c r="E131" s="77">
        <v>0</v>
      </c>
      <c r="F131" s="77">
        <v>0</v>
      </c>
      <c r="G131" s="77">
        <v>0</v>
      </c>
      <c r="H131" s="77">
        <v>1006266</v>
      </c>
      <c r="I131" s="77">
        <v>0</v>
      </c>
      <c r="J131" s="77">
        <v>0</v>
      </c>
      <c r="K131" s="77">
        <v>0</v>
      </c>
      <c r="L131" s="77">
        <v>0</v>
      </c>
      <c r="M131" s="77">
        <v>0</v>
      </c>
      <c r="N131" s="77">
        <v>0</v>
      </c>
      <c r="O131" s="77">
        <v>0</v>
      </c>
      <c r="P131" s="82">
        <v>0</v>
      </c>
      <c r="Q131" s="83">
        <f t="shared" si="3"/>
        <v>1006266</v>
      </c>
      <c r="S131" s="1">
        <f t="shared" si="4"/>
        <v>0</v>
      </c>
      <c r="T131" s="1">
        <f t="shared" si="4"/>
        <v>1006266</v>
      </c>
      <c r="U131" s="1">
        <f t="shared" si="5"/>
        <v>1006266</v>
      </c>
    </row>
    <row r="132" spans="1:21" x14ac:dyDescent="0.25">
      <c r="A132" s="24" t="s">
        <v>201</v>
      </c>
      <c r="B132" s="25" t="s">
        <v>33</v>
      </c>
      <c r="C132" s="81">
        <v>0</v>
      </c>
      <c r="D132" s="81">
        <v>0</v>
      </c>
      <c r="E132" s="77">
        <v>0</v>
      </c>
      <c r="F132" s="77">
        <v>4381</v>
      </c>
      <c r="G132" s="77">
        <v>0</v>
      </c>
      <c r="H132" s="77">
        <v>0</v>
      </c>
      <c r="I132" s="77">
        <v>0</v>
      </c>
      <c r="J132" s="77">
        <v>0</v>
      </c>
      <c r="K132" s="77">
        <v>0</v>
      </c>
      <c r="L132" s="77">
        <v>0</v>
      </c>
      <c r="M132" s="77">
        <v>0</v>
      </c>
      <c r="N132" s="77">
        <v>0</v>
      </c>
      <c r="O132" s="77">
        <v>0</v>
      </c>
      <c r="P132" s="82">
        <v>0</v>
      </c>
      <c r="Q132" s="83">
        <f t="shared" si="3"/>
        <v>4381</v>
      </c>
      <c r="S132" s="1">
        <f t="shared" si="4"/>
        <v>0</v>
      </c>
      <c r="T132" s="1">
        <f t="shared" si="4"/>
        <v>4381</v>
      </c>
      <c r="U132" s="1">
        <f t="shared" si="5"/>
        <v>4381</v>
      </c>
    </row>
    <row r="133" spans="1:21" x14ac:dyDescent="0.25">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6">SUM(C133:P133)</f>
        <v>0</v>
      </c>
      <c r="S133" s="1">
        <f t="shared" si="4"/>
        <v>0</v>
      </c>
      <c r="T133" s="1">
        <f t="shared" si="4"/>
        <v>0</v>
      </c>
      <c r="U133" s="1">
        <f t="shared" si="5"/>
        <v>0</v>
      </c>
    </row>
    <row r="134" spans="1:21" x14ac:dyDescent="0.25">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5">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5">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5">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5">
      <c r="A138" s="24" t="s">
        <v>207</v>
      </c>
      <c r="B138" s="25" t="s">
        <v>35</v>
      </c>
      <c r="C138" s="81">
        <v>0</v>
      </c>
      <c r="D138" s="81">
        <v>0</v>
      </c>
      <c r="E138" s="77">
        <v>14922</v>
      </c>
      <c r="F138" s="77">
        <v>0</v>
      </c>
      <c r="G138" s="77">
        <v>0</v>
      </c>
      <c r="H138" s="77">
        <v>0</v>
      </c>
      <c r="I138" s="77">
        <v>0</v>
      </c>
      <c r="J138" s="77">
        <v>0</v>
      </c>
      <c r="K138" s="77">
        <v>0</v>
      </c>
      <c r="L138" s="77">
        <v>0</v>
      </c>
      <c r="M138" s="77">
        <v>0</v>
      </c>
      <c r="N138" s="77">
        <v>0</v>
      </c>
      <c r="O138" s="77">
        <v>0</v>
      </c>
      <c r="P138" s="82">
        <v>0</v>
      </c>
      <c r="Q138" s="83">
        <f t="shared" si="6"/>
        <v>14922</v>
      </c>
      <c r="S138" s="1">
        <f t="shared" si="7"/>
        <v>14922</v>
      </c>
      <c r="T138" s="1">
        <f t="shared" si="7"/>
        <v>0</v>
      </c>
      <c r="U138" s="1">
        <f t="shared" si="8"/>
        <v>14922</v>
      </c>
    </row>
    <row r="139" spans="1:21" x14ac:dyDescent="0.25">
      <c r="A139" s="24" t="s">
        <v>208</v>
      </c>
      <c r="B139" s="25" t="s">
        <v>35</v>
      </c>
      <c r="C139" s="81">
        <v>0</v>
      </c>
      <c r="D139" s="81">
        <v>0</v>
      </c>
      <c r="E139" s="77">
        <v>0</v>
      </c>
      <c r="F139" s="77">
        <v>0</v>
      </c>
      <c r="G139" s="77">
        <v>0</v>
      </c>
      <c r="H139" s="77">
        <v>0</v>
      </c>
      <c r="I139" s="77">
        <v>0</v>
      </c>
      <c r="J139" s="77">
        <v>0</v>
      </c>
      <c r="K139" s="77">
        <v>0</v>
      </c>
      <c r="L139" s="77">
        <v>0</v>
      </c>
      <c r="M139" s="77">
        <v>0</v>
      </c>
      <c r="N139" s="77">
        <v>0</v>
      </c>
      <c r="O139" s="77">
        <v>3526</v>
      </c>
      <c r="P139" s="82">
        <v>0</v>
      </c>
      <c r="Q139" s="83">
        <f t="shared" si="6"/>
        <v>3526</v>
      </c>
      <c r="S139" s="1">
        <f t="shared" si="7"/>
        <v>3526</v>
      </c>
      <c r="T139" s="1">
        <f t="shared" si="7"/>
        <v>0</v>
      </c>
      <c r="U139" s="1">
        <f t="shared" si="8"/>
        <v>3526</v>
      </c>
    </row>
    <row r="140" spans="1:21" x14ac:dyDescent="0.25">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5">
      <c r="A141" s="24" t="s">
        <v>210</v>
      </c>
      <c r="B141" s="25" t="s">
        <v>35</v>
      </c>
      <c r="C141" s="81">
        <v>0</v>
      </c>
      <c r="D141" s="81">
        <v>0</v>
      </c>
      <c r="E141" s="77">
        <v>0</v>
      </c>
      <c r="F141" s="77">
        <v>0</v>
      </c>
      <c r="G141" s="77">
        <v>0</v>
      </c>
      <c r="H141" s="77">
        <v>0</v>
      </c>
      <c r="I141" s="77">
        <v>0</v>
      </c>
      <c r="J141" s="77">
        <v>0</v>
      </c>
      <c r="K141" s="77">
        <v>0</v>
      </c>
      <c r="L141" s="77">
        <v>0</v>
      </c>
      <c r="M141" s="77">
        <v>42250</v>
      </c>
      <c r="N141" s="77">
        <v>0</v>
      </c>
      <c r="O141" s="77">
        <v>0</v>
      </c>
      <c r="P141" s="82">
        <v>0</v>
      </c>
      <c r="Q141" s="83">
        <f t="shared" si="6"/>
        <v>42250</v>
      </c>
      <c r="S141" s="1">
        <f t="shared" si="7"/>
        <v>42250</v>
      </c>
      <c r="T141" s="1">
        <f t="shared" si="7"/>
        <v>0</v>
      </c>
      <c r="U141" s="1">
        <f t="shared" si="8"/>
        <v>42250</v>
      </c>
    </row>
    <row r="142" spans="1:21" x14ac:dyDescent="0.25">
      <c r="A142" s="24" t="s">
        <v>211</v>
      </c>
      <c r="B142" s="25" t="s">
        <v>35</v>
      </c>
      <c r="C142" s="81">
        <v>0</v>
      </c>
      <c r="D142" s="81">
        <v>0</v>
      </c>
      <c r="E142" s="77">
        <v>0</v>
      </c>
      <c r="F142" s="77">
        <v>0</v>
      </c>
      <c r="G142" s="77">
        <v>0</v>
      </c>
      <c r="H142" s="77">
        <v>15611</v>
      </c>
      <c r="I142" s="77">
        <v>0</v>
      </c>
      <c r="J142" s="77">
        <v>0</v>
      </c>
      <c r="K142" s="77">
        <v>0</v>
      </c>
      <c r="L142" s="77">
        <v>0</v>
      </c>
      <c r="M142" s="77">
        <v>0</v>
      </c>
      <c r="N142" s="77">
        <v>0</v>
      </c>
      <c r="O142" s="77">
        <v>0</v>
      </c>
      <c r="P142" s="82">
        <v>0</v>
      </c>
      <c r="Q142" s="83">
        <f t="shared" si="6"/>
        <v>15611</v>
      </c>
      <c r="S142" s="1">
        <f t="shared" si="7"/>
        <v>0</v>
      </c>
      <c r="T142" s="1">
        <f t="shared" si="7"/>
        <v>15611</v>
      </c>
      <c r="U142" s="1">
        <f t="shared" si="8"/>
        <v>15611</v>
      </c>
    </row>
    <row r="143" spans="1:21" x14ac:dyDescent="0.25">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5">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5">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5">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5">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5">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5">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5">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5">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5">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5">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5">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5">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5">
      <c r="A156" s="24" t="s">
        <v>225</v>
      </c>
      <c r="B156" s="25" t="s">
        <v>39</v>
      </c>
      <c r="C156" s="81">
        <v>0</v>
      </c>
      <c r="D156" s="81">
        <v>0</v>
      </c>
      <c r="E156" s="77">
        <v>0</v>
      </c>
      <c r="F156" s="77">
        <v>0</v>
      </c>
      <c r="G156" s="77">
        <v>0</v>
      </c>
      <c r="H156" s="77">
        <v>0</v>
      </c>
      <c r="I156" s="77">
        <v>0</v>
      </c>
      <c r="J156" s="77">
        <v>0</v>
      </c>
      <c r="K156" s="77">
        <v>0</v>
      </c>
      <c r="L156" s="77">
        <v>0</v>
      </c>
      <c r="M156" s="77">
        <v>0</v>
      </c>
      <c r="N156" s="77">
        <v>0</v>
      </c>
      <c r="O156" s="77">
        <v>3519</v>
      </c>
      <c r="P156" s="82">
        <v>0</v>
      </c>
      <c r="Q156" s="83">
        <f t="shared" si="6"/>
        <v>3519</v>
      </c>
      <c r="S156" s="1">
        <f t="shared" si="7"/>
        <v>3519</v>
      </c>
      <c r="T156" s="1">
        <f t="shared" si="7"/>
        <v>0</v>
      </c>
      <c r="U156" s="1">
        <f t="shared" si="8"/>
        <v>3519</v>
      </c>
    </row>
    <row r="157" spans="1:21" x14ac:dyDescent="0.25">
      <c r="A157" s="24" t="s">
        <v>226</v>
      </c>
      <c r="B157" s="25" t="s">
        <v>39</v>
      </c>
      <c r="C157" s="81">
        <v>129347</v>
      </c>
      <c r="D157" s="81">
        <v>15389</v>
      </c>
      <c r="E157" s="77">
        <v>900762</v>
      </c>
      <c r="F157" s="77">
        <v>69368</v>
      </c>
      <c r="G157" s="77">
        <v>0</v>
      </c>
      <c r="H157" s="77">
        <v>0</v>
      </c>
      <c r="I157" s="77">
        <v>0</v>
      </c>
      <c r="J157" s="77">
        <v>0</v>
      </c>
      <c r="K157" s="77">
        <v>0</v>
      </c>
      <c r="L157" s="77">
        <v>0</v>
      </c>
      <c r="M157" s="77">
        <v>437547</v>
      </c>
      <c r="N157" s="77">
        <v>0</v>
      </c>
      <c r="O157" s="77">
        <v>0</v>
      </c>
      <c r="P157" s="82">
        <v>0</v>
      </c>
      <c r="Q157" s="83">
        <f t="shared" si="6"/>
        <v>1552413</v>
      </c>
      <c r="S157" s="1">
        <f t="shared" si="7"/>
        <v>1467656</v>
      </c>
      <c r="T157" s="1">
        <f t="shared" si="7"/>
        <v>84757</v>
      </c>
      <c r="U157" s="1">
        <f t="shared" si="8"/>
        <v>1552413</v>
      </c>
    </row>
    <row r="158" spans="1:21" x14ac:dyDescent="0.25">
      <c r="A158" s="24" t="s">
        <v>227</v>
      </c>
      <c r="B158" s="25" t="s">
        <v>39</v>
      </c>
      <c r="C158" s="81">
        <v>0</v>
      </c>
      <c r="D158" s="81">
        <v>11596</v>
      </c>
      <c r="E158" s="77">
        <v>0</v>
      </c>
      <c r="F158" s="77">
        <v>106823</v>
      </c>
      <c r="G158" s="77">
        <v>0</v>
      </c>
      <c r="H158" s="77">
        <v>0</v>
      </c>
      <c r="I158" s="77">
        <v>0</v>
      </c>
      <c r="J158" s="77">
        <v>0</v>
      </c>
      <c r="K158" s="77">
        <v>0</v>
      </c>
      <c r="L158" s="77">
        <v>0</v>
      </c>
      <c r="M158" s="77">
        <v>20275</v>
      </c>
      <c r="N158" s="77">
        <v>0</v>
      </c>
      <c r="O158" s="77">
        <v>0</v>
      </c>
      <c r="P158" s="82">
        <v>0</v>
      </c>
      <c r="Q158" s="83">
        <f t="shared" si="6"/>
        <v>138694</v>
      </c>
      <c r="S158" s="1">
        <f t="shared" si="7"/>
        <v>20275</v>
      </c>
      <c r="T158" s="1">
        <f t="shared" si="7"/>
        <v>118419</v>
      </c>
      <c r="U158" s="1">
        <f t="shared" si="8"/>
        <v>138694</v>
      </c>
    </row>
    <row r="159" spans="1:21" x14ac:dyDescent="0.25">
      <c r="A159" s="24" t="s">
        <v>228</v>
      </c>
      <c r="B159" s="25" t="s">
        <v>39</v>
      </c>
      <c r="C159" s="81">
        <v>0</v>
      </c>
      <c r="D159" s="81">
        <v>0</v>
      </c>
      <c r="E159" s="77">
        <v>235835</v>
      </c>
      <c r="F159" s="77">
        <v>0</v>
      </c>
      <c r="G159" s="77">
        <v>0</v>
      </c>
      <c r="H159" s="77">
        <v>0</v>
      </c>
      <c r="I159" s="77">
        <v>0</v>
      </c>
      <c r="J159" s="77">
        <v>0</v>
      </c>
      <c r="K159" s="77">
        <v>0</v>
      </c>
      <c r="L159" s="77">
        <v>0</v>
      </c>
      <c r="M159" s="77">
        <v>0</v>
      </c>
      <c r="N159" s="77">
        <v>0</v>
      </c>
      <c r="O159" s="77">
        <v>0</v>
      </c>
      <c r="P159" s="82">
        <v>0</v>
      </c>
      <c r="Q159" s="83">
        <f t="shared" si="6"/>
        <v>235835</v>
      </c>
      <c r="S159" s="1">
        <f t="shared" si="7"/>
        <v>235835</v>
      </c>
      <c r="T159" s="1">
        <f t="shared" si="7"/>
        <v>0</v>
      </c>
      <c r="U159" s="1">
        <f t="shared" si="8"/>
        <v>235835</v>
      </c>
    </row>
    <row r="160" spans="1:21" x14ac:dyDescent="0.25">
      <c r="A160" s="24" t="s">
        <v>229</v>
      </c>
      <c r="B160" s="25" t="s">
        <v>39</v>
      </c>
      <c r="C160" s="81">
        <v>62702</v>
      </c>
      <c r="D160" s="81">
        <v>0</v>
      </c>
      <c r="E160" s="77">
        <v>481833</v>
      </c>
      <c r="F160" s="77">
        <v>0</v>
      </c>
      <c r="G160" s="77">
        <v>0</v>
      </c>
      <c r="H160" s="77">
        <v>0</v>
      </c>
      <c r="I160" s="77">
        <v>0</v>
      </c>
      <c r="J160" s="77">
        <v>0</v>
      </c>
      <c r="K160" s="77">
        <v>0</v>
      </c>
      <c r="L160" s="77">
        <v>0</v>
      </c>
      <c r="M160" s="77">
        <v>56976</v>
      </c>
      <c r="N160" s="77">
        <v>0</v>
      </c>
      <c r="O160" s="77">
        <v>7415</v>
      </c>
      <c r="P160" s="82">
        <v>0</v>
      </c>
      <c r="Q160" s="83">
        <f t="shared" si="6"/>
        <v>608926</v>
      </c>
      <c r="S160" s="1">
        <f t="shared" si="7"/>
        <v>608926</v>
      </c>
      <c r="T160" s="1">
        <f t="shared" si="7"/>
        <v>0</v>
      </c>
      <c r="U160" s="1">
        <f t="shared" si="8"/>
        <v>608926</v>
      </c>
    </row>
    <row r="161" spans="1:21" x14ac:dyDescent="0.25">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5">
      <c r="A162" s="24" t="s">
        <v>231</v>
      </c>
      <c r="B162" s="25" t="s">
        <v>39</v>
      </c>
      <c r="C162" s="81">
        <v>0</v>
      </c>
      <c r="D162" s="81">
        <v>0</v>
      </c>
      <c r="E162" s="77">
        <v>1499</v>
      </c>
      <c r="F162" s="77">
        <v>32989</v>
      </c>
      <c r="G162" s="77">
        <v>0</v>
      </c>
      <c r="H162" s="77">
        <v>0</v>
      </c>
      <c r="I162" s="77">
        <v>0</v>
      </c>
      <c r="J162" s="77">
        <v>0</v>
      </c>
      <c r="K162" s="77">
        <v>0</v>
      </c>
      <c r="L162" s="77">
        <v>0</v>
      </c>
      <c r="M162" s="77">
        <v>13615</v>
      </c>
      <c r="N162" s="77">
        <v>0</v>
      </c>
      <c r="O162" s="77">
        <v>0</v>
      </c>
      <c r="P162" s="82">
        <v>0</v>
      </c>
      <c r="Q162" s="83">
        <f t="shared" si="6"/>
        <v>48103</v>
      </c>
      <c r="S162" s="1">
        <f t="shared" si="7"/>
        <v>15114</v>
      </c>
      <c r="T162" s="1">
        <f t="shared" si="7"/>
        <v>32989</v>
      </c>
      <c r="U162" s="1">
        <f t="shared" si="8"/>
        <v>48103</v>
      </c>
    </row>
    <row r="163" spans="1:21" x14ac:dyDescent="0.25">
      <c r="A163" s="24" t="s">
        <v>232</v>
      </c>
      <c r="B163" s="25" t="s">
        <v>39</v>
      </c>
      <c r="C163" s="81">
        <v>150</v>
      </c>
      <c r="D163" s="81">
        <v>0</v>
      </c>
      <c r="E163" s="77">
        <v>85631</v>
      </c>
      <c r="F163" s="77">
        <v>3326</v>
      </c>
      <c r="G163" s="77">
        <v>0</v>
      </c>
      <c r="H163" s="77">
        <v>0</v>
      </c>
      <c r="I163" s="77">
        <v>0</v>
      </c>
      <c r="J163" s="77">
        <v>0</v>
      </c>
      <c r="K163" s="77">
        <v>0</v>
      </c>
      <c r="L163" s="77">
        <v>0</v>
      </c>
      <c r="M163" s="77">
        <v>0</v>
      </c>
      <c r="N163" s="77">
        <v>0</v>
      </c>
      <c r="O163" s="77">
        <v>0</v>
      </c>
      <c r="P163" s="82">
        <v>0</v>
      </c>
      <c r="Q163" s="83">
        <f t="shared" si="6"/>
        <v>89107</v>
      </c>
      <c r="S163" s="1">
        <f t="shared" si="7"/>
        <v>85781</v>
      </c>
      <c r="T163" s="1">
        <f t="shared" si="7"/>
        <v>3326</v>
      </c>
      <c r="U163" s="1">
        <f t="shared" si="8"/>
        <v>89107</v>
      </c>
    </row>
    <row r="164" spans="1:21" x14ac:dyDescent="0.25">
      <c r="A164" s="24" t="s">
        <v>233</v>
      </c>
      <c r="B164" s="25" t="s">
        <v>39</v>
      </c>
      <c r="C164" s="81">
        <v>1196</v>
      </c>
      <c r="D164" s="81">
        <v>0</v>
      </c>
      <c r="E164" s="77">
        <v>0</v>
      </c>
      <c r="F164" s="77">
        <v>0</v>
      </c>
      <c r="G164" s="77">
        <v>1000</v>
      </c>
      <c r="H164" s="77">
        <v>0</v>
      </c>
      <c r="I164" s="77">
        <v>0</v>
      </c>
      <c r="J164" s="77">
        <v>0</v>
      </c>
      <c r="K164" s="77">
        <v>0</v>
      </c>
      <c r="L164" s="77">
        <v>0</v>
      </c>
      <c r="M164" s="77">
        <v>1046</v>
      </c>
      <c r="N164" s="77">
        <v>0</v>
      </c>
      <c r="O164" s="77">
        <v>0</v>
      </c>
      <c r="P164" s="82">
        <v>0</v>
      </c>
      <c r="Q164" s="83">
        <f t="shared" si="6"/>
        <v>3242</v>
      </c>
      <c r="S164" s="1">
        <f t="shared" si="7"/>
        <v>3242</v>
      </c>
      <c r="T164" s="1">
        <f t="shared" si="7"/>
        <v>0</v>
      </c>
      <c r="U164" s="1">
        <f t="shared" si="8"/>
        <v>3242</v>
      </c>
    </row>
    <row r="165" spans="1:21" x14ac:dyDescent="0.25">
      <c r="A165" s="24" t="s">
        <v>234</v>
      </c>
      <c r="B165" s="25" t="s">
        <v>39</v>
      </c>
      <c r="C165" s="81">
        <v>52997</v>
      </c>
      <c r="D165" s="81">
        <v>0</v>
      </c>
      <c r="E165" s="77">
        <v>0</v>
      </c>
      <c r="F165" s="77">
        <v>0</v>
      </c>
      <c r="G165" s="77">
        <v>0</v>
      </c>
      <c r="H165" s="77">
        <v>0</v>
      </c>
      <c r="I165" s="77">
        <v>0</v>
      </c>
      <c r="J165" s="77">
        <v>0</v>
      </c>
      <c r="K165" s="77">
        <v>0</v>
      </c>
      <c r="L165" s="77">
        <v>0</v>
      </c>
      <c r="M165" s="77">
        <v>0</v>
      </c>
      <c r="N165" s="77">
        <v>0</v>
      </c>
      <c r="O165" s="77">
        <v>400892</v>
      </c>
      <c r="P165" s="82">
        <v>0</v>
      </c>
      <c r="Q165" s="83">
        <f t="shared" si="6"/>
        <v>453889</v>
      </c>
      <c r="S165" s="1">
        <f t="shared" si="7"/>
        <v>453889</v>
      </c>
      <c r="T165" s="1">
        <f t="shared" si="7"/>
        <v>0</v>
      </c>
      <c r="U165" s="1">
        <f t="shared" si="8"/>
        <v>453889</v>
      </c>
    </row>
    <row r="166" spans="1:21" x14ac:dyDescent="0.25">
      <c r="A166" s="24" t="s">
        <v>235</v>
      </c>
      <c r="B166" s="25" t="s">
        <v>39</v>
      </c>
      <c r="C166" s="81">
        <v>42835</v>
      </c>
      <c r="D166" s="81">
        <v>0</v>
      </c>
      <c r="E166" s="77">
        <v>0</v>
      </c>
      <c r="F166" s="77">
        <v>0</v>
      </c>
      <c r="G166" s="77">
        <v>0</v>
      </c>
      <c r="H166" s="77">
        <v>0</v>
      </c>
      <c r="I166" s="77">
        <v>0</v>
      </c>
      <c r="J166" s="77">
        <v>0</v>
      </c>
      <c r="K166" s="77">
        <v>0</v>
      </c>
      <c r="L166" s="77">
        <v>0</v>
      </c>
      <c r="M166" s="77">
        <v>0</v>
      </c>
      <c r="N166" s="77">
        <v>0</v>
      </c>
      <c r="O166" s="77">
        <v>0</v>
      </c>
      <c r="P166" s="82">
        <v>0</v>
      </c>
      <c r="Q166" s="83">
        <f t="shared" si="6"/>
        <v>42835</v>
      </c>
      <c r="S166" s="1">
        <f t="shared" si="7"/>
        <v>42835</v>
      </c>
      <c r="T166" s="1">
        <f t="shared" si="7"/>
        <v>0</v>
      </c>
      <c r="U166" s="1">
        <f t="shared" si="8"/>
        <v>42835</v>
      </c>
    </row>
    <row r="167" spans="1:21" x14ac:dyDescent="0.25">
      <c r="A167" s="24" t="s">
        <v>236</v>
      </c>
      <c r="B167" s="25" t="s">
        <v>39</v>
      </c>
      <c r="C167" s="81">
        <v>33293</v>
      </c>
      <c r="D167" s="81">
        <v>2094</v>
      </c>
      <c r="E167" s="77">
        <v>451457</v>
      </c>
      <c r="F167" s="77">
        <v>70073</v>
      </c>
      <c r="G167" s="77">
        <v>0</v>
      </c>
      <c r="H167" s="77">
        <v>0</v>
      </c>
      <c r="I167" s="77">
        <v>0</v>
      </c>
      <c r="J167" s="77">
        <v>0</v>
      </c>
      <c r="K167" s="77">
        <v>0</v>
      </c>
      <c r="L167" s="77">
        <v>0</v>
      </c>
      <c r="M167" s="77">
        <v>186680</v>
      </c>
      <c r="N167" s="77">
        <v>0</v>
      </c>
      <c r="O167" s="77">
        <v>0</v>
      </c>
      <c r="P167" s="82">
        <v>0</v>
      </c>
      <c r="Q167" s="83">
        <f t="shared" si="6"/>
        <v>743597</v>
      </c>
      <c r="S167" s="1">
        <f t="shared" si="7"/>
        <v>671430</v>
      </c>
      <c r="T167" s="1">
        <f t="shared" si="7"/>
        <v>72167</v>
      </c>
      <c r="U167" s="1">
        <f t="shared" si="8"/>
        <v>743597</v>
      </c>
    </row>
    <row r="168" spans="1:21" x14ac:dyDescent="0.25">
      <c r="A168" s="24" t="s">
        <v>237</v>
      </c>
      <c r="B168" s="25" t="s">
        <v>39</v>
      </c>
      <c r="C168" s="81">
        <v>0</v>
      </c>
      <c r="D168" s="81">
        <v>0</v>
      </c>
      <c r="E168" s="77">
        <v>963</v>
      </c>
      <c r="F168" s="77">
        <v>0</v>
      </c>
      <c r="G168" s="77">
        <v>0</v>
      </c>
      <c r="H168" s="77">
        <v>0</v>
      </c>
      <c r="I168" s="77">
        <v>0</v>
      </c>
      <c r="J168" s="77">
        <v>0</v>
      </c>
      <c r="K168" s="77">
        <v>0</v>
      </c>
      <c r="L168" s="77">
        <v>0</v>
      </c>
      <c r="M168" s="77">
        <v>0</v>
      </c>
      <c r="N168" s="77">
        <v>0</v>
      </c>
      <c r="O168" s="77">
        <v>0</v>
      </c>
      <c r="P168" s="82">
        <v>0</v>
      </c>
      <c r="Q168" s="83">
        <f t="shared" si="6"/>
        <v>963</v>
      </c>
      <c r="S168" s="1">
        <f t="shared" si="7"/>
        <v>963</v>
      </c>
      <c r="T168" s="1">
        <f t="shared" si="7"/>
        <v>0</v>
      </c>
      <c r="U168" s="1">
        <f t="shared" si="8"/>
        <v>963</v>
      </c>
    </row>
    <row r="169" spans="1:21" x14ac:dyDescent="0.25">
      <c r="A169" s="24" t="s">
        <v>238</v>
      </c>
      <c r="B169" s="25" t="s">
        <v>39</v>
      </c>
      <c r="C169" s="81">
        <v>0</v>
      </c>
      <c r="D169" s="81">
        <v>0</v>
      </c>
      <c r="E169" s="77">
        <v>0</v>
      </c>
      <c r="F169" s="77">
        <v>0</v>
      </c>
      <c r="G169" s="77">
        <v>0</v>
      </c>
      <c r="H169" s="77">
        <v>0</v>
      </c>
      <c r="I169" s="77">
        <v>0</v>
      </c>
      <c r="J169" s="77">
        <v>0</v>
      </c>
      <c r="K169" s="77">
        <v>0</v>
      </c>
      <c r="L169" s="77">
        <v>0</v>
      </c>
      <c r="M169" s="77">
        <v>0</v>
      </c>
      <c r="N169" s="77">
        <v>0</v>
      </c>
      <c r="O169" s="77">
        <v>0</v>
      </c>
      <c r="P169" s="82">
        <v>0</v>
      </c>
      <c r="Q169" s="83">
        <f t="shared" si="6"/>
        <v>0</v>
      </c>
      <c r="S169" s="1">
        <f t="shared" si="7"/>
        <v>0</v>
      </c>
      <c r="T169" s="1">
        <f t="shared" si="7"/>
        <v>0</v>
      </c>
      <c r="U169" s="1">
        <f t="shared" si="8"/>
        <v>0</v>
      </c>
    </row>
    <row r="170" spans="1:21" x14ac:dyDescent="0.25">
      <c r="A170" s="24" t="s">
        <v>239</v>
      </c>
      <c r="B170" s="25" t="s">
        <v>1</v>
      </c>
      <c r="C170" s="81">
        <v>0</v>
      </c>
      <c r="D170" s="81">
        <v>0</v>
      </c>
      <c r="E170" s="77">
        <v>0</v>
      </c>
      <c r="F170" s="77">
        <v>0</v>
      </c>
      <c r="G170" s="77">
        <v>1452687</v>
      </c>
      <c r="H170" s="77">
        <v>64768</v>
      </c>
      <c r="I170" s="77">
        <v>0</v>
      </c>
      <c r="J170" s="77">
        <v>0</v>
      </c>
      <c r="K170" s="77">
        <v>0</v>
      </c>
      <c r="L170" s="77">
        <v>0</v>
      </c>
      <c r="M170" s="77">
        <v>144704</v>
      </c>
      <c r="N170" s="77">
        <v>0</v>
      </c>
      <c r="O170" s="77">
        <v>0</v>
      </c>
      <c r="P170" s="82">
        <v>0</v>
      </c>
      <c r="Q170" s="83">
        <f t="shared" si="6"/>
        <v>1662159</v>
      </c>
      <c r="S170" s="1">
        <f t="shared" si="7"/>
        <v>1597391</v>
      </c>
      <c r="T170" s="1">
        <f t="shared" si="7"/>
        <v>64768</v>
      </c>
      <c r="U170" s="1">
        <f t="shared" si="8"/>
        <v>1662159</v>
      </c>
    </row>
    <row r="171" spans="1:21" x14ac:dyDescent="0.25">
      <c r="A171" s="24" t="s">
        <v>240</v>
      </c>
      <c r="B171" s="25" t="s">
        <v>1</v>
      </c>
      <c r="C171" s="81">
        <v>251037</v>
      </c>
      <c r="D171" s="81">
        <v>21830</v>
      </c>
      <c r="E171" s="77">
        <v>4336810</v>
      </c>
      <c r="F171" s="77">
        <v>0</v>
      </c>
      <c r="G171" s="77">
        <v>530772</v>
      </c>
      <c r="H171" s="77">
        <v>580846</v>
      </c>
      <c r="I171" s="77">
        <v>0</v>
      </c>
      <c r="J171" s="77">
        <v>0</v>
      </c>
      <c r="K171" s="77">
        <v>0</v>
      </c>
      <c r="L171" s="77">
        <v>0</v>
      </c>
      <c r="M171" s="77">
        <v>231920</v>
      </c>
      <c r="N171" s="77">
        <v>0</v>
      </c>
      <c r="O171" s="77">
        <v>0</v>
      </c>
      <c r="P171" s="82">
        <v>0</v>
      </c>
      <c r="Q171" s="83">
        <f t="shared" si="6"/>
        <v>5953215</v>
      </c>
      <c r="S171" s="1">
        <f t="shared" si="7"/>
        <v>5350539</v>
      </c>
      <c r="T171" s="1">
        <f t="shared" si="7"/>
        <v>602676</v>
      </c>
      <c r="U171" s="1">
        <f t="shared" si="8"/>
        <v>5953215</v>
      </c>
    </row>
    <row r="172" spans="1:21" x14ac:dyDescent="0.25">
      <c r="A172" s="24" t="s">
        <v>241</v>
      </c>
      <c r="B172" s="25" t="s">
        <v>1</v>
      </c>
      <c r="C172" s="81">
        <v>127067</v>
      </c>
      <c r="D172" s="81">
        <v>31796</v>
      </c>
      <c r="E172" s="77">
        <v>0</v>
      </c>
      <c r="F172" s="77">
        <v>113044</v>
      </c>
      <c r="G172" s="77">
        <v>890419</v>
      </c>
      <c r="H172" s="77">
        <v>143358</v>
      </c>
      <c r="I172" s="77">
        <v>0</v>
      </c>
      <c r="J172" s="77">
        <v>0</v>
      </c>
      <c r="K172" s="77">
        <v>0</v>
      </c>
      <c r="L172" s="77">
        <v>0</v>
      </c>
      <c r="M172" s="77">
        <v>0</v>
      </c>
      <c r="N172" s="77">
        <v>0</v>
      </c>
      <c r="O172" s="77">
        <v>0</v>
      </c>
      <c r="P172" s="82">
        <v>0</v>
      </c>
      <c r="Q172" s="83">
        <f t="shared" si="6"/>
        <v>1305684</v>
      </c>
      <c r="S172" s="1">
        <f t="shared" si="7"/>
        <v>1017486</v>
      </c>
      <c r="T172" s="1">
        <f t="shared" si="7"/>
        <v>288198</v>
      </c>
      <c r="U172" s="1">
        <f t="shared" si="8"/>
        <v>1305684</v>
      </c>
    </row>
    <row r="173" spans="1:21" x14ac:dyDescent="0.25">
      <c r="A173" s="24" t="s">
        <v>242</v>
      </c>
      <c r="B173" s="25" t="s">
        <v>1</v>
      </c>
      <c r="C173" s="81">
        <v>0</v>
      </c>
      <c r="D173" s="81">
        <v>0</v>
      </c>
      <c r="E173" s="77">
        <v>0</v>
      </c>
      <c r="F173" s="77">
        <v>0</v>
      </c>
      <c r="G173" s="77">
        <v>0</v>
      </c>
      <c r="H173" s="77">
        <v>14728</v>
      </c>
      <c r="I173" s="77">
        <v>0</v>
      </c>
      <c r="J173" s="77">
        <v>0</v>
      </c>
      <c r="K173" s="77">
        <v>0</v>
      </c>
      <c r="L173" s="77">
        <v>0</v>
      </c>
      <c r="M173" s="77">
        <v>27726</v>
      </c>
      <c r="N173" s="77">
        <v>972</v>
      </c>
      <c r="O173" s="77">
        <v>0</v>
      </c>
      <c r="P173" s="82">
        <v>0</v>
      </c>
      <c r="Q173" s="83">
        <f t="shared" si="6"/>
        <v>43426</v>
      </c>
      <c r="S173" s="1">
        <f t="shared" si="7"/>
        <v>27726</v>
      </c>
      <c r="T173" s="1">
        <f t="shared" si="7"/>
        <v>15700</v>
      </c>
      <c r="U173" s="1">
        <f t="shared" si="8"/>
        <v>43426</v>
      </c>
    </row>
    <row r="174" spans="1:21" x14ac:dyDescent="0.25">
      <c r="A174" s="24" t="s">
        <v>243</v>
      </c>
      <c r="B174" s="25" t="s">
        <v>1</v>
      </c>
      <c r="C174" s="81">
        <v>0</v>
      </c>
      <c r="D174" s="81">
        <v>0</v>
      </c>
      <c r="E174" s="77">
        <v>0</v>
      </c>
      <c r="F174" s="77">
        <v>0</v>
      </c>
      <c r="G174" s="77">
        <v>112138</v>
      </c>
      <c r="H174" s="77">
        <v>0</v>
      </c>
      <c r="I174" s="77">
        <v>0</v>
      </c>
      <c r="J174" s="77">
        <v>0</v>
      </c>
      <c r="K174" s="77">
        <v>0</v>
      </c>
      <c r="L174" s="77">
        <v>0</v>
      </c>
      <c r="M174" s="77">
        <v>10244</v>
      </c>
      <c r="N174" s="77">
        <v>0</v>
      </c>
      <c r="O174" s="77">
        <v>0</v>
      </c>
      <c r="P174" s="82">
        <v>0</v>
      </c>
      <c r="Q174" s="83">
        <f t="shared" si="6"/>
        <v>122382</v>
      </c>
      <c r="S174" s="1">
        <f t="shared" si="7"/>
        <v>122382</v>
      </c>
      <c r="T174" s="1">
        <f t="shared" si="7"/>
        <v>0</v>
      </c>
      <c r="U174" s="1">
        <f t="shared" si="8"/>
        <v>122382</v>
      </c>
    </row>
    <row r="175" spans="1:21" x14ac:dyDescent="0.25">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83">
        <f t="shared" si="6"/>
        <v>0</v>
      </c>
      <c r="S175" s="1">
        <f t="shared" si="7"/>
        <v>0</v>
      </c>
      <c r="T175" s="1">
        <f t="shared" si="7"/>
        <v>0</v>
      </c>
      <c r="U175" s="1">
        <f t="shared" si="8"/>
        <v>0</v>
      </c>
    </row>
    <row r="176" spans="1:21" x14ac:dyDescent="0.25">
      <c r="A176" s="24" t="s">
        <v>245</v>
      </c>
      <c r="B176" s="25" t="s">
        <v>41</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6"/>
        <v>0</v>
      </c>
      <c r="S176" s="1">
        <f t="shared" si="7"/>
        <v>0</v>
      </c>
      <c r="T176" s="1">
        <f t="shared" si="7"/>
        <v>0</v>
      </c>
      <c r="U176" s="1">
        <f t="shared" si="8"/>
        <v>0</v>
      </c>
    </row>
    <row r="177" spans="1:21" x14ac:dyDescent="0.25">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5">
      <c r="A178" s="24" t="s">
        <v>247</v>
      </c>
      <c r="B178" s="25" t="s">
        <v>41</v>
      </c>
      <c r="C178" s="81">
        <v>0</v>
      </c>
      <c r="D178" s="81">
        <v>4734</v>
      </c>
      <c r="E178" s="77">
        <v>0</v>
      </c>
      <c r="F178" s="77">
        <v>4788</v>
      </c>
      <c r="G178" s="77">
        <v>0</v>
      </c>
      <c r="H178" s="77">
        <v>2784</v>
      </c>
      <c r="I178" s="77">
        <v>0</v>
      </c>
      <c r="J178" s="77">
        <v>0</v>
      </c>
      <c r="K178" s="77">
        <v>0</v>
      </c>
      <c r="L178" s="77">
        <v>0</v>
      </c>
      <c r="M178" s="77">
        <v>0</v>
      </c>
      <c r="N178" s="77">
        <v>0</v>
      </c>
      <c r="O178" s="77">
        <v>0</v>
      </c>
      <c r="P178" s="82">
        <v>0</v>
      </c>
      <c r="Q178" s="83">
        <f t="shared" si="6"/>
        <v>12306</v>
      </c>
      <c r="S178" s="1">
        <f t="shared" si="7"/>
        <v>0</v>
      </c>
      <c r="T178" s="1">
        <f t="shared" si="7"/>
        <v>12306</v>
      </c>
      <c r="U178" s="1">
        <f t="shared" si="8"/>
        <v>12306</v>
      </c>
    </row>
    <row r="179" spans="1:21" x14ac:dyDescent="0.25">
      <c r="A179" s="24" t="s">
        <v>248</v>
      </c>
      <c r="B179" s="25" t="s">
        <v>41</v>
      </c>
      <c r="C179" s="81">
        <v>0</v>
      </c>
      <c r="D179" s="81">
        <v>0</v>
      </c>
      <c r="E179" s="77">
        <v>0</v>
      </c>
      <c r="F179" s="77">
        <v>0</v>
      </c>
      <c r="G179" s="77">
        <v>0</v>
      </c>
      <c r="H179" s="77">
        <v>0</v>
      </c>
      <c r="I179" s="77">
        <v>0</v>
      </c>
      <c r="J179" s="77">
        <v>0</v>
      </c>
      <c r="K179" s="77">
        <v>0</v>
      </c>
      <c r="L179" s="77">
        <v>0</v>
      </c>
      <c r="M179" s="77">
        <v>0</v>
      </c>
      <c r="N179" s="77">
        <v>0</v>
      </c>
      <c r="O179" s="77">
        <v>0</v>
      </c>
      <c r="P179" s="82">
        <v>0</v>
      </c>
      <c r="Q179" s="83">
        <f t="shared" si="6"/>
        <v>0</v>
      </c>
      <c r="S179" s="1">
        <f t="shared" si="7"/>
        <v>0</v>
      </c>
      <c r="T179" s="1">
        <f t="shared" si="7"/>
        <v>0</v>
      </c>
      <c r="U179" s="1">
        <f t="shared" si="8"/>
        <v>0</v>
      </c>
    </row>
    <row r="180" spans="1:21" x14ac:dyDescent="0.25">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5">
      <c r="A181" s="24" t="s">
        <v>250</v>
      </c>
      <c r="B181" s="25" t="s">
        <v>41</v>
      </c>
      <c r="C181" s="81">
        <v>0</v>
      </c>
      <c r="D181" s="81">
        <v>0</v>
      </c>
      <c r="E181" s="77">
        <v>0</v>
      </c>
      <c r="F181" s="77">
        <v>3974</v>
      </c>
      <c r="G181" s="77">
        <v>0</v>
      </c>
      <c r="H181" s="77">
        <v>0</v>
      </c>
      <c r="I181" s="77">
        <v>0</v>
      </c>
      <c r="J181" s="77">
        <v>0</v>
      </c>
      <c r="K181" s="77">
        <v>0</v>
      </c>
      <c r="L181" s="77">
        <v>0</v>
      </c>
      <c r="M181" s="77">
        <v>0</v>
      </c>
      <c r="N181" s="77">
        <v>0</v>
      </c>
      <c r="O181" s="77">
        <v>0</v>
      </c>
      <c r="P181" s="82">
        <v>0</v>
      </c>
      <c r="Q181" s="83">
        <f t="shared" si="6"/>
        <v>3974</v>
      </c>
      <c r="S181" s="1">
        <f t="shared" si="7"/>
        <v>0</v>
      </c>
      <c r="T181" s="1">
        <f t="shared" si="7"/>
        <v>3974</v>
      </c>
      <c r="U181" s="1">
        <f t="shared" si="8"/>
        <v>3974</v>
      </c>
    </row>
    <row r="182" spans="1:21" x14ac:dyDescent="0.25">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5">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5">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5">
      <c r="A185" s="24" t="s">
        <v>1</v>
      </c>
      <c r="B185" s="25" t="s">
        <v>2</v>
      </c>
      <c r="C185" s="81">
        <v>0</v>
      </c>
      <c r="D185" s="81">
        <v>0</v>
      </c>
      <c r="E185" s="77">
        <v>1375</v>
      </c>
      <c r="F185" s="77">
        <v>0</v>
      </c>
      <c r="G185" s="77">
        <v>0</v>
      </c>
      <c r="H185" s="77">
        <v>0</v>
      </c>
      <c r="I185" s="77">
        <v>0</v>
      </c>
      <c r="J185" s="77">
        <v>0</v>
      </c>
      <c r="K185" s="77">
        <v>0</v>
      </c>
      <c r="L185" s="77">
        <v>0</v>
      </c>
      <c r="M185" s="77">
        <v>0</v>
      </c>
      <c r="N185" s="77">
        <v>0</v>
      </c>
      <c r="O185" s="77">
        <v>0</v>
      </c>
      <c r="P185" s="82">
        <v>0</v>
      </c>
      <c r="Q185" s="83">
        <f t="shared" si="6"/>
        <v>1375</v>
      </c>
      <c r="S185" s="1">
        <f t="shared" si="7"/>
        <v>1375</v>
      </c>
      <c r="T185" s="1">
        <f t="shared" si="7"/>
        <v>0</v>
      </c>
      <c r="U185" s="1">
        <f t="shared" si="8"/>
        <v>1375</v>
      </c>
    </row>
    <row r="186" spans="1:21" x14ac:dyDescent="0.25">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5">
      <c r="A187" s="24" t="s">
        <v>254</v>
      </c>
      <c r="B187" s="25" t="s">
        <v>43</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6"/>
        <v>0</v>
      </c>
      <c r="S187" s="1">
        <f t="shared" si="7"/>
        <v>0</v>
      </c>
      <c r="T187" s="1">
        <f t="shared" si="7"/>
        <v>0</v>
      </c>
      <c r="U187" s="1">
        <f t="shared" si="8"/>
        <v>0</v>
      </c>
    </row>
    <row r="188" spans="1:21" x14ac:dyDescent="0.25">
      <c r="A188" s="24" t="s">
        <v>255</v>
      </c>
      <c r="B188" s="25" t="s">
        <v>43</v>
      </c>
      <c r="C188" s="81">
        <v>0</v>
      </c>
      <c r="D188" s="81">
        <v>0</v>
      </c>
      <c r="E188" s="77">
        <v>170658</v>
      </c>
      <c r="F188" s="77">
        <v>66593</v>
      </c>
      <c r="G188" s="77">
        <v>0</v>
      </c>
      <c r="H188" s="77">
        <v>0</v>
      </c>
      <c r="I188" s="77">
        <v>0</v>
      </c>
      <c r="J188" s="77">
        <v>0</v>
      </c>
      <c r="K188" s="77">
        <v>0</v>
      </c>
      <c r="L188" s="77">
        <v>0</v>
      </c>
      <c r="M188" s="77">
        <v>0</v>
      </c>
      <c r="N188" s="77">
        <v>0</v>
      </c>
      <c r="O188" s="77">
        <v>0</v>
      </c>
      <c r="P188" s="82">
        <v>0</v>
      </c>
      <c r="Q188" s="83">
        <f t="shared" si="6"/>
        <v>237251</v>
      </c>
      <c r="S188" s="1">
        <f t="shared" si="7"/>
        <v>170658</v>
      </c>
      <c r="T188" s="1">
        <f t="shared" si="7"/>
        <v>66593</v>
      </c>
      <c r="U188" s="1">
        <f t="shared" si="8"/>
        <v>237251</v>
      </c>
    </row>
    <row r="189" spans="1:21" x14ac:dyDescent="0.25">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83">
        <f t="shared" si="6"/>
        <v>0</v>
      </c>
      <c r="S189" s="1">
        <f t="shared" si="7"/>
        <v>0</v>
      </c>
      <c r="T189" s="1">
        <f t="shared" si="7"/>
        <v>0</v>
      </c>
      <c r="U189" s="1">
        <f t="shared" si="8"/>
        <v>0</v>
      </c>
    </row>
    <row r="190" spans="1:21" x14ac:dyDescent="0.25">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5">
      <c r="A191" s="24" t="s">
        <v>258</v>
      </c>
      <c r="B191" s="25" t="s">
        <v>43</v>
      </c>
      <c r="C191" s="81">
        <v>417</v>
      </c>
      <c r="D191" s="81">
        <v>0</v>
      </c>
      <c r="E191" s="77">
        <v>8622</v>
      </c>
      <c r="F191" s="77">
        <v>24346</v>
      </c>
      <c r="G191" s="77">
        <v>1211</v>
      </c>
      <c r="H191" s="77">
        <v>0</v>
      </c>
      <c r="I191" s="77">
        <v>0</v>
      </c>
      <c r="J191" s="77">
        <v>0</v>
      </c>
      <c r="K191" s="77">
        <v>0</v>
      </c>
      <c r="L191" s="77">
        <v>0</v>
      </c>
      <c r="M191" s="77">
        <v>1946</v>
      </c>
      <c r="N191" s="77">
        <v>0</v>
      </c>
      <c r="O191" s="77">
        <v>472</v>
      </c>
      <c r="P191" s="82">
        <v>0</v>
      </c>
      <c r="Q191" s="83">
        <f t="shared" si="6"/>
        <v>37014</v>
      </c>
      <c r="S191" s="1">
        <f t="shared" si="7"/>
        <v>12668</v>
      </c>
      <c r="T191" s="1">
        <f t="shared" si="7"/>
        <v>24346</v>
      </c>
      <c r="U191" s="1">
        <f t="shared" si="8"/>
        <v>37014</v>
      </c>
    </row>
    <row r="192" spans="1:21" x14ac:dyDescent="0.25">
      <c r="A192" s="24" t="s">
        <v>259</v>
      </c>
      <c r="B192" s="25" t="s">
        <v>260</v>
      </c>
      <c r="C192" s="81">
        <v>0</v>
      </c>
      <c r="D192" s="81">
        <v>0</v>
      </c>
      <c r="E192" s="77">
        <v>0</v>
      </c>
      <c r="F192" s="77">
        <v>0</v>
      </c>
      <c r="G192" s="77">
        <v>0</v>
      </c>
      <c r="H192" s="77">
        <v>0</v>
      </c>
      <c r="I192" s="77">
        <v>0</v>
      </c>
      <c r="J192" s="77">
        <v>0</v>
      </c>
      <c r="K192" s="77">
        <v>0</v>
      </c>
      <c r="L192" s="77">
        <v>0</v>
      </c>
      <c r="M192" s="77">
        <v>0</v>
      </c>
      <c r="N192" s="77">
        <v>0</v>
      </c>
      <c r="O192" s="77">
        <v>0</v>
      </c>
      <c r="P192" s="82">
        <v>0</v>
      </c>
      <c r="Q192" s="83">
        <f t="shared" si="6"/>
        <v>0</v>
      </c>
      <c r="S192" s="1">
        <f t="shared" si="7"/>
        <v>0</v>
      </c>
      <c r="T192" s="1">
        <f t="shared" si="7"/>
        <v>0</v>
      </c>
      <c r="U192" s="1">
        <f t="shared" si="8"/>
        <v>0</v>
      </c>
    </row>
    <row r="193" spans="1:21" x14ac:dyDescent="0.25">
      <c r="A193" s="24" t="s">
        <v>261</v>
      </c>
      <c r="B193" s="25" t="s">
        <v>44</v>
      </c>
      <c r="C193" s="81">
        <v>0</v>
      </c>
      <c r="D193" s="81">
        <v>0</v>
      </c>
      <c r="E193" s="77">
        <v>245</v>
      </c>
      <c r="F193" s="77">
        <v>64891</v>
      </c>
      <c r="G193" s="77">
        <v>0</v>
      </c>
      <c r="H193" s="77">
        <v>0</v>
      </c>
      <c r="I193" s="77">
        <v>0</v>
      </c>
      <c r="J193" s="77">
        <v>0</v>
      </c>
      <c r="K193" s="77">
        <v>0</v>
      </c>
      <c r="L193" s="77">
        <v>0</v>
      </c>
      <c r="M193" s="77">
        <v>0</v>
      </c>
      <c r="N193" s="77">
        <v>0</v>
      </c>
      <c r="O193" s="77">
        <v>0</v>
      </c>
      <c r="P193" s="82">
        <v>0</v>
      </c>
      <c r="Q193" s="83">
        <f t="shared" si="6"/>
        <v>65136</v>
      </c>
      <c r="S193" s="1">
        <f t="shared" si="7"/>
        <v>245</v>
      </c>
      <c r="T193" s="1">
        <f t="shared" si="7"/>
        <v>64891</v>
      </c>
      <c r="U193" s="1">
        <f t="shared" si="8"/>
        <v>65136</v>
      </c>
    </row>
    <row r="194" spans="1:21" x14ac:dyDescent="0.25">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83">
        <f t="shared" si="6"/>
        <v>0</v>
      </c>
      <c r="S194" s="1">
        <f t="shared" si="7"/>
        <v>0</v>
      </c>
      <c r="T194" s="1">
        <f t="shared" si="7"/>
        <v>0</v>
      </c>
      <c r="U194" s="1">
        <f t="shared" si="8"/>
        <v>0</v>
      </c>
    </row>
    <row r="195" spans="1:21" x14ac:dyDescent="0.25">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5">
      <c r="A196" s="24" t="s">
        <v>264</v>
      </c>
      <c r="B196" s="25" t="s">
        <v>44</v>
      </c>
      <c r="C196" s="81">
        <v>0</v>
      </c>
      <c r="D196" s="81">
        <v>114455</v>
      </c>
      <c r="E196" s="77">
        <v>932973</v>
      </c>
      <c r="F196" s="77">
        <v>0</v>
      </c>
      <c r="G196" s="77">
        <v>0</v>
      </c>
      <c r="H196" s="77">
        <v>0</v>
      </c>
      <c r="I196" s="77">
        <v>0</v>
      </c>
      <c r="J196" s="77">
        <v>0</v>
      </c>
      <c r="K196" s="77">
        <v>0</v>
      </c>
      <c r="L196" s="77">
        <v>0</v>
      </c>
      <c r="M196" s="77">
        <v>0</v>
      </c>
      <c r="N196" s="77">
        <v>0</v>
      </c>
      <c r="O196" s="77">
        <v>0</v>
      </c>
      <c r="P196" s="82">
        <v>0</v>
      </c>
      <c r="Q196" s="83">
        <f t="shared" si="6"/>
        <v>1047428</v>
      </c>
      <c r="S196" s="1">
        <f t="shared" si="7"/>
        <v>932973</v>
      </c>
      <c r="T196" s="1">
        <f t="shared" si="7"/>
        <v>114455</v>
      </c>
      <c r="U196" s="1">
        <f t="shared" si="8"/>
        <v>1047428</v>
      </c>
    </row>
    <row r="197" spans="1:21" x14ac:dyDescent="0.25">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83">
        <f t="shared" ref="Q197:Q260" si="9">SUM(C197:P197)</f>
        <v>0</v>
      </c>
      <c r="S197" s="1">
        <f t="shared" si="7"/>
        <v>0</v>
      </c>
      <c r="T197" s="1">
        <f t="shared" si="7"/>
        <v>0</v>
      </c>
      <c r="U197" s="1">
        <f t="shared" si="8"/>
        <v>0</v>
      </c>
    </row>
    <row r="198" spans="1:21" x14ac:dyDescent="0.25">
      <c r="A198" s="24" t="s">
        <v>266</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5">
      <c r="A199" s="60" t="s">
        <v>536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5">
      <c r="A200" s="24" t="s">
        <v>267</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5">
      <c r="A201" s="24" t="s">
        <v>268</v>
      </c>
      <c r="B201" s="25" t="s">
        <v>45</v>
      </c>
      <c r="C201" s="81">
        <v>3396</v>
      </c>
      <c r="D201" s="81">
        <v>8198</v>
      </c>
      <c r="E201" s="77">
        <v>433251</v>
      </c>
      <c r="F201" s="77">
        <v>0</v>
      </c>
      <c r="G201" s="77">
        <v>16184</v>
      </c>
      <c r="H201" s="77">
        <v>29279</v>
      </c>
      <c r="I201" s="77">
        <v>0</v>
      </c>
      <c r="J201" s="77">
        <v>0</v>
      </c>
      <c r="K201" s="77">
        <v>0</v>
      </c>
      <c r="L201" s="77">
        <v>0</v>
      </c>
      <c r="M201" s="77">
        <v>9925</v>
      </c>
      <c r="N201" s="77">
        <v>0</v>
      </c>
      <c r="O201" s="77">
        <v>4245</v>
      </c>
      <c r="P201" s="82">
        <v>3384</v>
      </c>
      <c r="Q201" s="83">
        <f t="shared" si="9"/>
        <v>507862</v>
      </c>
      <c r="S201" s="1">
        <f t="shared" si="10"/>
        <v>467001</v>
      </c>
      <c r="T201" s="1">
        <f t="shared" si="10"/>
        <v>40861</v>
      </c>
      <c r="U201" s="1">
        <f t="shared" si="11"/>
        <v>507862</v>
      </c>
    </row>
    <row r="202" spans="1:21" x14ac:dyDescent="0.25">
      <c r="A202" s="24" t="s">
        <v>269</v>
      </c>
      <c r="B202" s="25" t="s">
        <v>46</v>
      </c>
      <c r="C202" s="81">
        <v>0</v>
      </c>
      <c r="D202" s="81">
        <v>18511</v>
      </c>
      <c r="E202" s="77">
        <v>0</v>
      </c>
      <c r="F202" s="77">
        <v>0</v>
      </c>
      <c r="G202" s="77">
        <v>0</v>
      </c>
      <c r="H202" s="77">
        <v>0</v>
      </c>
      <c r="I202" s="77">
        <v>0</v>
      </c>
      <c r="J202" s="77">
        <v>0</v>
      </c>
      <c r="K202" s="77">
        <v>0</v>
      </c>
      <c r="L202" s="77">
        <v>0</v>
      </c>
      <c r="M202" s="77">
        <v>0</v>
      </c>
      <c r="N202" s="77">
        <v>170929</v>
      </c>
      <c r="O202" s="77">
        <v>0</v>
      </c>
      <c r="P202" s="82">
        <v>0</v>
      </c>
      <c r="Q202" s="83">
        <f t="shared" si="9"/>
        <v>189440</v>
      </c>
      <c r="S202" s="1">
        <f t="shared" si="10"/>
        <v>0</v>
      </c>
      <c r="T202" s="1">
        <f t="shared" si="10"/>
        <v>189440</v>
      </c>
      <c r="U202" s="1">
        <f t="shared" si="11"/>
        <v>189440</v>
      </c>
    </row>
    <row r="203" spans="1:21" x14ac:dyDescent="0.25">
      <c r="A203" s="24" t="s">
        <v>470</v>
      </c>
      <c r="B203" s="25" t="s">
        <v>46</v>
      </c>
      <c r="C203" s="81">
        <v>3239</v>
      </c>
      <c r="D203" s="81">
        <v>0</v>
      </c>
      <c r="E203" s="77">
        <v>0</v>
      </c>
      <c r="F203" s="77">
        <v>0</v>
      </c>
      <c r="G203" s="77">
        <v>0</v>
      </c>
      <c r="H203" s="77">
        <v>0</v>
      </c>
      <c r="I203" s="77">
        <v>0</v>
      </c>
      <c r="J203" s="77">
        <v>0</v>
      </c>
      <c r="K203" s="77">
        <v>0</v>
      </c>
      <c r="L203" s="77">
        <v>0</v>
      </c>
      <c r="M203" s="77">
        <v>0</v>
      </c>
      <c r="N203" s="77">
        <v>0</v>
      </c>
      <c r="O203" s="77">
        <v>0</v>
      </c>
      <c r="P203" s="82">
        <v>0</v>
      </c>
      <c r="Q203" s="83">
        <f t="shared" si="9"/>
        <v>3239</v>
      </c>
      <c r="S203" s="1">
        <f t="shared" si="10"/>
        <v>3239</v>
      </c>
      <c r="T203" s="1">
        <f t="shared" si="10"/>
        <v>0</v>
      </c>
      <c r="U203" s="1">
        <f t="shared" si="11"/>
        <v>3239</v>
      </c>
    </row>
    <row r="204" spans="1:21" x14ac:dyDescent="0.25">
      <c r="A204" s="24" t="s">
        <v>270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83">
        <f t="shared" si="9"/>
        <v>0</v>
      </c>
      <c r="S204" s="1">
        <f t="shared" si="10"/>
        <v>0</v>
      </c>
      <c r="T204" s="1">
        <f t="shared" si="10"/>
        <v>0</v>
      </c>
      <c r="U204" s="1">
        <f t="shared" si="11"/>
        <v>0</v>
      </c>
    </row>
    <row r="205" spans="1:21" x14ac:dyDescent="0.25">
      <c r="A205" s="24" t="s">
        <v>271</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83">
        <f t="shared" si="9"/>
        <v>0</v>
      </c>
      <c r="S205" s="1">
        <f t="shared" si="10"/>
        <v>0</v>
      </c>
      <c r="T205" s="1">
        <f t="shared" si="10"/>
        <v>0</v>
      </c>
      <c r="U205" s="1">
        <f t="shared" si="11"/>
        <v>0</v>
      </c>
    </row>
    <row r="206" spans="1:21" x14ac:dyDescent="0.25">
      <c r="A206" s="24" t="s">
        <v>272</v>
      </c>
      <c r="B206" s="25" t="s">
        <v>46</v>
      </c>
      <c r="C206" s="81">
        <v>0</v>
      </c>
      <c r="D206" s="81">
        <v>0</v>
      </c>
      <c r="E206" s="77">
        <v>0</v>
      </c>
      <c r="F206" s="77">
        <v>0</v>
      </c>
      <c r="G206" s="77">
        <v>0</v>
      </c>
      <c r="H206" s="77">
        <v>0</v>
      </c>
      <c r="I206" s="77">
        <v>0</v>
      </c>
      <c r="J206" s="77">
        <v>0</v>
      </c>
      <c r="K206" s="77">
        <v>0</v>
      </c>
      <c r="L206" s="77">
        <v>0</v>
      </c>
      <c r="M206" s="77">
        <v>0</v>
      </c>
      <c r="N206" s="77">
        <v>0</v>
      </c>
      <c r="O206" s="77">
        <v>1847145</v>
      </c>
      <c r="P206" s="82">
        <v>0</v>
      </c>
      <c r="Q206" s="83">
        <f t="shared" si="9"/>
        <v>1847145</v>
      </c>
      <c r="S206" s="1">
        <f t="shared" si="10"/>
        <v>1847145</v>
      </c>
      <c r="T206" s="1">
        <f t="shared" si="10"/>
        <v>0</v>
      </c>
      <c r="U206" s="1">
        <f t="shared" si="11"/>
        <v>1847145</v>
      </c>
    </row>
    <row r="207" spans="1:21" x14ac:dyDescent="0.25">
      <c r="A207" s="24" t="s">
        <v>505</v>
      </c>
      <c r="B207" s="25" t="s">
        <v>46</v>
      </c>
      <c r="C207" s="81">
        <v>9112</v>
      </c>
      <c r="D207" s="81">
        <v>0</v>
      </c>
      <c r="E207" s="77">
        <v>0</v>
      </c>
      <c r="F207" s="77">
        <v>0</v>
      </c>
      <c r="G207" s="77">
        <v>32377</v>
      </c>
      <c r="H207" s="77">
        <v>0</v>
      </c>
      <c r="I207" s="77">
        <v>0</v>
      </c>
      <c r="J207" s="77">
        <v>0</v>
      </c>
      <c r="K207" s="77">
        <v>0</v>
      </c>
      <c r="L207" s="77">
        <v>0</v>
      </c>
      <c r="M207" s="77">
        <v>130960</v>
      </c>
      <c r="N207" s="77">
        <v>0</v>
      </c>
      <c r="O207" s="77">
        <v>18223</v>
      </c>
      <c r="P207" s="82">
        <v>0</v>
      </c>
      <c r="Q207" s="83">
        <f t="shared" si="9"/>
        <v>190672</v>
      </c>
      <c r="S207" s="1">
        <f t="shared" si="10"/>
        <v>190672</v>
      </c>
      <c r="T207" s="1">
        <f t="shared" si="10"/>
        <v>0</v>
      </c>
      <c r="U207" s="1">
        <f t="shared" si="11"/>
        <v>190672</v>
      </c>
    </row>
    <row r="208" spans="1:21" x14ac:dyDescent="0.25">
      <c r="A208" s="24" t="s">
        <v>503</v>
      </c>
      <c r="B208" s="25" t="s">
        <v>46</v>
      </c>
      <c r="C208" s="81">
        <v>0</v>
      </c>
      <c r="D208" s="81">
        <v>73056</v>
      </c>
      <c r="E208" s="77">
        <v>0</v>
      </c>
      <c r="F208" s="77">
        <v>0</v>
      </c>
      <c r="G208" s="77">
        <v>0</v>
      </c>
      <c r="H208" s="77">
        <v>862911</v>
      </c>
      <c r="I208" s="77">
        <v>0</v>
      </c>
      <c r="J208" s="77">
        <v>0</v>
      </c>
      <c r="K208" s="77">
        <v>0</v>
      </c>
      <c r="L208" s="77">
        <v>0</v>
      </c>
      <c r="M208" s="77">
        <v>0</v>
      </c>
      <c r="N208" s="77">
        <v>220917</v>
      </c>
      <c r="O208" s="77">
        <v>0</v>
      </c>
      <c r="P208" s="82">
        <v>0</v>
      </c>
      <c r="Q208" s="83">
        <f t="shared" si="9"/>
        <v>1156884</v>
      </c>
      <c r="S208" s="1">
        <f t="shared" si="10"/>
        <v>0</v>
      </c>
      <c r="T208" s="1">
        <f t="shared" si="10"/>
        <v>1156884</v>
      </c>
      <c r="U208" s="1">
        <f t="shared" si="11"/>
        <v>1156884</v>
      </c>
    </row>
    <row r="209" spans="1:21" x14ac:dyDescent="0.25">
      <c r="A209" s="24" t="s">
        <v>273</v>
      </c>
      <c r="B209" s="25" t="s">
        <v>46</v>
      </c>
      <c r="C209" s="81">
        <v>0</v>
      </c>
      <c r="D209" s="81">
        <v>0</v>
      </c>
      <c r="E209" s="77">
        <v>0</v>
      </c>
      <c r="F209" s="77">
        <v>0</v>
      </c>
      <c r="G209" s="77">
        <v>0</v>
      </c>
      <c r="H209" s="77">
        <v>0</v>
      </c>
      <c r="I209" s="77">
        <v>0</v>
      </c>
      <c r="J209" s="77">
        <v>0</v>
      </c>
      <c r="K209" s="77">
        <v>0</v>
      </c>
      <c r="L209" s="77">
        <v>0</v>
      </c>
      <c r="M209" s="77">
        <v>0</v>
      </c>
      <c r="N209" s="77">
        <v>0</v>
      </c>
      <c r="O209" s="77">
        <v>0</v>
      </c>
      <c r="P209" s="82">
        <v>0</v>
      </c>
      <c r="Q209" s="83">
        <f t="shared" si="9"/>
        <v>0</v>
      </c>
      <c r="S209" s="1">
        <f t="shared" si="10"/>
        <v>0</v>
      </c>
      <c r="T209" s="1">
        <f t="shared" si="10"/>
        <v>0</v>
      </c>
      <c r="U209" s="1">
        <f t="shared" si="11"/>
        <v>0</v>
      </c>
    </row>
    <row r="210" spans="1:21" x14ac:dyDescent="0.25">
      <c r="A210" s="24" t="s">
        <v>274</v>
      </c>
      <c r="B210" s="25" t="s">
        <v>46</v>
      </c>
      <c r="C210" s="81">
        <v>0</v>
      </c>
      <c r="D210" s="81">
        <v>1672</v>
      </c>
      <c r="E210" s="77">
        <v>0</v>
      </c>
      <c r="F210" s="77">
        <v>33813</v>
      </c>
      <c r="G210" s="77">
        <v>0</v>
      </c>
      <c r="H210" s="77">
        <v>0</v>
      </c>
      <c r="I210" s="77">
        <v>0</v>
      </c>
      <c r="J210" s="77">
        <v>0</v>
      </c>
      <c r="K210" s="77">
        <v>0</v>
      </c>
      <c r="L210" s="77">
        <v>0</v>
      </c>
      <c r="M210" s="77">
        <v>0</v>
      </c>
      <c r="N210" s="77">
        <v>214</v>
      </c>
      <c r="O210" s="77">
        <v>0</v>
      </c>
      <c r="P210" s="82">
        <v>0</v>
      </c>
      <c r="Q210" s="83">
        <f t="shared" si="9"/>
        <v>35699</v>
      </c>
      <c r="S210" s="1">
        <f t="shared" si="10"/>
        <v>0</v>
      </c>
      <c r="T210" s="1">
        <f t="shared" si="10"/>
        <v>35699</v>
      </c>
      <c r="U210" s="1">
        <f t="shared" si="11"/>
        <v>35699</v>
      </c>
    </row>
    <row r="211" spans="1:21" x14ac:dyDescent="0.25">
      <c r="A211" s="24" t="s">
        <v>275</v>
      </c>
      <c r="B211" s="25" t="s">
        <v>46</v>
      </c>
      <c r="C211" s="81">
        <v>0</v>
      </c>
      <c r="D211" s="81">
        <v>0</v>
      </c>
      <c r="E211" s="77">
        <v>0</v>
      </c>
      <c r="F211" s="77">
        <v>0</v>
      </c>
      <c r="G211" s="77">
        <v>0</v>
      </c>
      <c r="H211" s="77">
        <v>0</v>
      </c>
      <c r="I211" s="77">
        <v>0</v>
      </c>
      <c r="J211" s="77">
        <v>0</v>
      </c>
      <c r="K211" s="77">
        <v>0</v>
      </c>
      <c r="L211" s="77">
        <v>0</v>
      </c>
      <c r="M211" s="77">
        <v>0</v>
      </c>
      <c r="N211" s="77">
        <v>0</v>
      </c>
      <c r="O211" s="77">
        <v>0</v>
      </c>
      <c r="P211" s="82">
        <v>0</v>
      </c>
      <c r="Q211" s="83">
        <f t="shared" si="9"/>
        <v>0</v>
      </c>
      <c r="S211" s="1">
        <f t="shared" si="10"/>
        <v>0</v>
      </c>
      <c r="T211" s="1">
        <f t="shared" si="10"/>
        <v>0</v>
      </c>
      <c r="U211" s="1">
        <f t="shared" si="11"/>
        <v>0</v>
      </c>
    </row>
    <row r="212" spans="1:21" x14ac:dyDescent="0.25">
      <c r="A212" s="24" t="s">
        <v>276</v>
      </c>
      <c r="B212" s="25" t="s">
        <v>46</v>
      </c>
      <c r="C212" s="81">
        <v>0</v>
      </c>
      <c r="D212" s="81">
        <v>0</v>
      </c>
      <c r="E212" s="77">
        <v>0</v>
      </c>
      <c r="F212" s="77">
        <v>0</v>
      </c>
      <c r="G212" s="77">
        <v>388032</v>
      </c>
      <c r="H212" s="77">
        <v>13586</v>
      </c>
      <c r="I212" s="77">
        <v>0</v>
      </c>
      <c r="J212" s="77">
        <v>0</v>
      </c>
      <c r="K212" s="77">
        <v>0</v>
      </c>
      <c r="L212" s="77">
        <v>0</v>
      </c>
      <c r="M212" s="77">
        <v>0</v>
      </c>
      <c r="N212" s="77">
        <v>0</v>
      </c>
      <c r="O212" s="77">
        <v>0</v>
      </c>
      <c r="P212" s="82">
        <v>0</v>
      </c>
      <c r="Q212" s="83">
        <f t="shared" si="9"/>
        <v>401618</v>
      </c>
      <c r="S212" s="1">
        <f t="shared" si="10"/>
        <v>388032</v>
      </c>
      <c r="T212" s="1">
        <f t="shared" si="10"/>
        <v>13586</v>
      </c>
      <c r="U212" s="1">
        <f t="shared" si="11"/>
        <v>401618</v>
      </c>
    </row>
    <row r="213" spans="1:21" x14ac:dyDescent="0.25">
      <c r="A213" s="24" t="s">
        <v>277</v>
      </c>
      <c r="B213" s="25" t="s">
        <v>46</v>
      </c>
      <c r="C213" s="81">
        <v>0</v>
      </c>
      <c r="D213" s="81">
        <v>0</v>
      </c>
      <c r="E213" s="77">
        <v>0</v>
      </c>
      <c r="F213" s="77">
        <v>0</v>
      </c>
      <c r="G213" s="77">
        <v>0</v>
      </c>
      <c r="H213" s="77">
        <v>0</v>
      </c>
      <c r="I213" s="77">
        <v>0</v>
      </c>
      <c r="J213" s="77">
        <v>0</v>
      </c>
      <c r="K213" s="77">
        <v>0</v>
      </c>
      <c r="L213" s="77">
        <v>0</v>
      </c>
      <c r="M213" s="77">
        <v>0</v>
      </c>
      <c r="N213" s="77">
        <v>0</v>
      </c>
      <c r="O213" s="77">
        <v>0</v>
      </c>
      <c r="P213" s="82">
        <v>0</v>
      </c>
      <c r="Q213" s="83">
        <f t="shared" si="9"/>
        <v>0</v>
      </c>
      <c r="S213" s="1">
        <f t="shared" si="10"/>
        <v>0</v>
      </c>
      <c r="T213" s="1">
        <f t="shared" si="10"/>
        <v>0</v>
      </c>
      <c r="U213" s="1">
        <f t="shared" si="11"/>
        <v>0</v>
      </c>
    </row>
    <row r="214" spans="1:21" x14ac:dyDescent="0.25">
      <c r="A214" s="24" t="s">
        <v>278</v>
      </c>
      <c r="B214" s="25" t="s">
        <v>46</v>
      </c>
      <c r="C214" s="81">
        <v>75018</v>
      </c>
      <c r="D214" s="81">
        <v>95549</v>
      </c>
      <c r="E214" s="77">
        <v>16810</v>
      </c>
      <c r="F214" s="77">
        <v>25144</v>
      </c>
      <c r="G214" s="77">
        <v>0</v>
      </c>
      <c r="H214" s="77">
        <v>0</v>
      </c>
      <c r="I214" s="77">
        <v>0</v>
      </c>
      <c r="J214" s="77">
        <v>0</v>
      </c>
      <c r="K214" s="77">
        <v>0</v>
      </c>
      <c r="L214" s="77">
        <v>0</v>
      </c>
      <c r="M214" s="77">
        <v>342905</v>
      </c>
      <c r="N214" s="77">
        <v>0</v>
      </c>
      <c r="O214" s="77">
        <v>0</v>
      </c>
      <c r="P214" s="82">
        <v>0</v>
      </c>
      <c r="Q214" s="83">
        <f t="shared" si="9"/>
        <v>555426</v>
      </c>
      <c r="S214" s="1">
        <f t="shared" si="10"/>
        <v>434733</v>
      </c>
      <c r="T214" s="1">
        <f t="shared" si="10"/>
        <v>120693</v>
      </c>
      <c r="U214" s="1">
        <f t="shared" si="11"/>
        <v>555426</v>
      </c>
    </row>
    <row r="215" spans="1:21" x14ac:dyDescent="0.25">
      <c r="A215" s="24" t="s">
        <v>279</v>
      </c>
      <c r="B215" s="25" t="s">
        <v>46</v>
      </c>
      <c r="C215" s="81">
        <v>0</v>
      </c>
      <c r="D215" s="81">
        <v>0</v>
      </c>
      <c r="E215" s="77">
        <v>0</v>
      </c>
      <c r="F215" s="77">
        <v>0</v>
      </c>
      <c r="G215" s="77">
        <v>0</v>
      </c>
      <c r="H215" s="77">
        <v>0</v>
      </c>
      <c r="I215" s="77">
        <v>0</v>
      </c>
      <c r="J215" s="77">
        <v>0</v>
      </c>
      <c r="K215" s="77">
        <v>0</v>
      </c>
      <c r="L215" s="77">
        <v>0</v>
      </c>
      <c r="M215" s="77">
        <v>0</v>
      </c>
      <c r="N215" s="77">
        <v>0</v>
      </c>
      <c r="O215" s="77">
        <v>0</v>
      </c>
      <c r="P215" s="82">
        <v>0</v>
      </c>
      <c r="Q215" s="83">
        <f t="shared" si="9"/>
        <v>0</v>
      </c>
      <c r="S215" s="1">
        <f t="shared" si="10"/>
        <v>0</v>
      </c>
      <c r="T215" s="1">
        <f t="shared" si="10"/>
        <v>0</v>
      </c>
      <c r="U215" s="1">
        <f t="shared" si="11"/>
        <v>0</v>
      </c>
    </row>
    <row r="216" spans="1:21" x14ac:dyDescent="0.25">
      <c r="A216" s="24" t="s">
        <v>280</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5">
      <c r="A217" s="24" t="s">
        <v>281</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5">
      <c r="A218" s="24" t="s">
        <v>471</v>
      </c>
      <c r="B218" s="25" t="s">
        <v>46</v>
      </c>
      <c r="C218" s="81">
        <v>109487</v>
      </c>
      <c r="D218" s="81">
        <v>229955</v>
      </c>
      <c r="E218" s="77">
        <v>0</v>
      </c>
      <c r="F218" s="77">
        <v>0</v>
      </c>
      <c r="G218" s="77">
        <v>0</v>
      </c>
      <c r="H218" s="77">
        <v>0</v>
      </c>
      <c r="I218" s="77">
        <v>0</v>
      </c>
      <c r="J218" s="77">
        <v>0</v>
      </c>
      <c r="K218" s="77">
        <v>0</v>
      </c>
      <c r="L218" s="77">
        <v>0</v>
      </c>
      <c r="M218" s="77">
        <v>860112</v>
      </c>
      <c r="N218" s="77">
        <v>0</v>
      </c>
      <c r="O218" s="77">
        <v>109762</v>
      </c>
      <c r="P218" s="82">
        <v>45810</v>
      </c>
      <c r="Q218" s="83">
        <f t="shared" si="9"/>
        <v>1355126</v>
      </c>
      <c r="S218" s="1">
        <f t="shared" si="10"/>
        <v>1079361</v>
      </c>
      <c r="T218" s="1">
        <f t="shared" si="10"/>
        <v>275765</v>
      </c>
      <c r="U218" s="1">
        <f t="shared" si="11"/>
        <v>1355126</v>
      </c>
    </row>
    <row r="219" spans="1:21" x14ac:dyDescent="0.25">
      <c r="A219" s="24" t="s">
        <v>282</v>
      </c>
      <c r="B219" s="25" t="s">
        <v>46</v>
      </c>
      <c r="C219" s="81">
        <v>0</v>
      </c>
      <c r="D219" s="81">
        <v>0</v>
      </c>
      <c r="E219" s="77">
        <v>607971</v>
      </c>
      <c r="F219" s="77">
        <v>0</v>
      </c>
      <c r="G219" s="77">
        <v>279475</v>
      </c>
      <c r="H219" s="77">
        <v>1618118</v>
      </c>
      <c r="I219" s="77">
        <v>0</v>
      </c>
      <c r="J219" s="77">
        <v>0</v>
      </c>
      <c r="K219" s="77">
        <v>0</v>
      </c>
      <c r="L219" s="77">
        <v>0</v>
      </c>
      <c r="M219" s="77">
        <v>0</v>
      </c>
      <c r="N219" s="77">
        <v>0</v>
      </c>
      <c r="O219" s="77">
        <v>0</v>
      </c>
      <c r="P219" s="82">
        <v>0</v>
      </c>
      <c r="Q219" s="83">
        <f t="shared" si="9"/>
        <v>2505564</v>
      </c>
      <c r="S219" s="1">
        <f t="shared" si="10"/>
        <v>887446</v>
      </c>
      <c r="T219" s="1">
        <f t="shared" si="10"/>
        <v>1618118</v>
      </c>
      <c r="U219" s="1">
        <f t="shared" si="11"/>
        <v>2505564</v>
      </c>
    </row>
    <row r="220" spans="1:21" x14ac:dyDescent="0.25">
      <c r="A220" s="24" t="s">
        <v>504</v>
      </c>
      <c r="B220" s="25" t="s">
        <v>46</v>
      </c>
      <c r="C220" s="81">
        <v>54330</v>
      </c>
      <c r="D220" s="81">
        <v>11</v>
      </c>
      <c r="E220" s="77">
        <v>0</v>
      </c>
      <c r="F220" s="77">
        <v>0</v>
      </c>
      <c r="G220" s="77">
        <v>0</v>
      </c>
      <c r="H220" s="77">
        <v>0</v>
      </c>
      <c r="I220" s="77">
        <v>0</v>
      </c>
      <c r="J220" s="77">
        <v>0</v>
      </c>
      <c r="K220" s="77">
        <v>0</v>
      </c>
      <c r="L220" s="77">
        <v>0</v>
      </c>
      <c r="M220" s="77">
        <v>148523</v>
      </c>
      <c r="N220" s="77">
        <v>61035</v>
      </c>
      <c r="O220" s="77">
        <v>16870</v>
      </c>
      <c r="P220" s="82">
        <v>1159</v>
      </c>
      <c r="Q220" s="83">
        <f t="shared" si="9"/>
        <v>281928</v>
      </c>
      <c r="S220" s="1">
        <f t="shared" si="10"/>
        <v>219723</v>
      </c>
      <c r="T220" s="1">
        <f t="shared" si="10"/>
        <v>62205</v>
      </c>
      <c r="U220" s="1">
        <f t="shared" si="11"/>
        <v>281928</v>
      </c>
    </row>
    <row r="221" spans="1:21" x14ac:dyDescent="0.25">
      <c r="A221" s="24" t="s">
        <v>283</v>
      </c>
      <c r="B221" s="25" t="s">
        <v>46</v>
      </c>
      <c r="C221" s="81">
        <v>1066</v>
      </c>
      <c r="D221" s="81">
        <v>0</v>
      </c>
      <c r="E221" s="77">
        <v>0</v>
      </c>
      <c r="F221" s="77">
        <v>0</v>
      </c>
      <c r="G221" s="77">
        <v>0</v>
      </c>
      <c r="H221" s="77">
        <v>0</v>
      </c>
      <c r="I221" s="77">
        <v>0</v>
      </c>
      <c r="J221" s="77">
        <v>0</v>
      </c>
      <c r="K221" s="77">
        <v>0</v>
      </c>
      <c r="L221" s="77">
        <v>0</v>
      </c>
      <c r="M221" s="77">
        <v>7595</v>
      </c>
      <c r="N221" s="77">
        <v>0</v>
      </c>
      <c r="O221" s="77">
        <v>0</v>
      </c>
      <c r="P221" s="82">
        <v>0</v>
      </c>
      <c r="Q221" s="83">
        <f t="shared" si="9"/>
        <v>8661</v>
      </c>
      <c r="S221" s="1">
        <f t="shared" si="10"/>
        <v>8661</v>
      </c>
      <c r="T221" s="1">
        <f t="shared" si="10"/>
        <v>0</v>
      </c>
      <c r="U221" s="1">
        <f t="shared" si="11"/>
        <v>8661</v>
      </c>
    </row>
    <row r="222" spans="1:21" x14ac:dyDescent="0.25">
      <c r="A222" s="24" t="s">
        <v>284</v>
      </c>
      <c r="B222" s="25" t="s">
        <v>46</v>
      </c>
      <c r="C222" s="81">
        <v>0</v>
      </c>
      <c r="D222" s="81">
        <v>0</v>
      </c>
      <c r="E222" s="77">
        <v>0</v>
      </c>
      <c r="F222" s="77">
        <v>0</v>
      </c>
      <c r="G222" s="77">
        <v>0</v>
      </c>
      <c r="H222" s="77">
        <v>0</v>
      </c>
      <c r="I222" s="77">
        <v>0</v>
      </c>
      <c r="J222" s="77">
        <v>0</v>
      </c>
      <c r="K222" s="77">
        <v>0</v>
      </c>
      <c r="L222" s="77">
        <v>0</v>
      </c>
      <c r="M222" s="77">
        <v>0</v>
      </c>
      <c r="N222" s="77">
        <v>0</v>
      </c>
      <c r="O222" s="77">
        <v>0</v>
      </c>
      <c r="P222" s="82">
        <v>0</v>
      </c>
      <c r="Q222" s="83">
        <f t="shared" si="9"/>
        <v>0</v>
      </c>
      <c r="S222" s="1">
        <f t="shared" si="10"/>
        <v>0</v>
      </c>
      <c r="T222" s="1">
        <f t="shared" si="10"/>
        <v>0</v>
      </c>
      <c r="U222" s="1">
        <f t="shared" si="11"/>
        <v>0</v>
      </c>
    </row>
    <row r="223" spans="1:21" x14ac:dyDescent="0.25">
      <c r="A223" s="24" t="s">
        <v>285</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5">
      <c r="A224" s="24" t="s">
        <v>286</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9"/>
        <v>0</v>
      </c>
      <c r="S224" s="1">
        <f t="shared" si="10"/>
        <v>0</v>
      </c>
      <c r="T224" s="1">
        <f t="shared" si="10"/>
        <v>0</v>
      </c>
      <c r="U224" s="1">
        <f t="shared" si="11"/>
        <v>0</v>
      </c>
    </row>
    <row r="225" spans="1:21" x14ac:dyDescent="0.25">
      <c r="A225" s="24" t="s">
        <v>287</v>
      </c>
      <c r="B225" s="25" t="s">
        <v>46</v>
      </c>
      <c r="C225" s="81">
        <v>6000</v>
      </c>
      <c r="D225" s="81">
        <v>0</v>
      </c>
      <c r="E225" s="77">
        <v>0</v>
      </c>
      <c r="F225" s="77">
        <v>0</v>
      </c>
      <c r="G225" s="77">
        <v>2040</v>
      </c>
      <c r="H225" s="77">
        <v>0</v>
      </c>
      <c r="I225" s="77">
        <v>0</v>
      </c>
      <c r="J225" s="77">
        <v>0</v>
      </c>
      <c r="K225" s="77">
        <v>0</v>
      </c>
      <c r="L225" s="77">
        <v>0</v>
      </c>
      <c r="M225" s="77">
        <v>0</v>
      </c>
      <c r="N225" s="77">
        <v>0</v>
      </c>
      <c r="O225" s="77">
        <v>10320</v>
      </c>
      <c r="P225" s="82">
        <v>0</v>
      </c>
      <c r="Q225" s="83">
        <f t="shared" si="9"/>
        <v>18360</v>
      </c>
      <c r="S225" s="1">
        <f t="shared" si="10"/>
        <v>18360</v>
      </c>
      <c r="T225" s="1">
        <f t="shared" si="10"/>
        <v>0</v>
      </c>
      <c r="U225" s="1">
        <f t="shared" si="11"/>
        <v>18360</v>
      </c>
    </row>
    <row r="226" spans="1:21" x14ac:dyDescent="0.25">
      <c r="A226" s="24" t="s">
        <v>288</v>
      </c>
      <c r="B226" s="25" t="s">
        <v>46</v>
      </c>
      <c r="C226" s="81">
        <v>39</v>
      </c>
      <c r="D226" s="81">
        <v>0</v>
      </c>
      <c r="E226" s="77">
        <v>469375</v>
      </c>
      <c r="F226" s="77">
        <v>0</v>
      </c>
      <c r="G226" s="77">
        <v>0</v>
      </c>
      <c r="H226" s="77">
        <v>0</v>
      </c>
      <c r="I226" s="77">
        <v>0</v>
      </c>
      <c r="J226" s="77">
        <v>0</v>
      </c>
      <c r="K226" s="77">
        <v>0</v>
      </c>
      <c r="L226" s="77">
        <v>0</v>
      </c>
      <c r="M226" s="77">
        <v>8</v>
      </c>
      <c r="N226" s="77">
        <v>0</v>
      </c>
      <c r="O226" s="77">
        <v>0</v>
      </c>
      <c r="P226" s="82">
        <v>0</v>
      </c>
      <c r="Q226" s="83">
        <f t="shared" si="9"/>
        <v>469422</v>
      </c>
      <c r="S226" s="1">
        <f t="shared" si="10"/>
        <v>469422</v>
      </c>
      <c r="T226" s="1">
        <f t="shared" si="10"/>
        <v>0</v>
      </c>
      <c r="U226" s="1">
        <f t="shared" si="11"/>
        <v>469422</v>
      </c>
    </row>
    <row r="227" spans="1:21" x14ac:dyDescent="0.25">
      <c r="A227" s="24" t="s">
        <v>289</v>
      </c>
      <c r="B227" s="25" t="s">
        <v>46</v>
      </c>
      <c r="C227" s="81">
        <v>0</v>
      </c>
      <c r="D227" s="81">
        <v>0</v>
      </c>
      <c r="E227" s="77">
        <v>0</v>
      </c>
      <c r="F227" s="77">
        <v>0</v>
      </c>
      <c r="G227" s="77">
        <v>0</v>
      </c>
      <c r="H227" s="77">
        <v>0</v>
      </c>
      <c r="I227" s="77">
        <v>0</v>
      </c>
      <c r="J227" s="77">
        <v>0</v>
      </c>
      <c r="K227" s="77">
        <v>0</v>
      </c>
      <c r="L227" s="77">
        <v>0</v>
      </c>
      <c r="M227" s="77">
        <v>0</v>
      </c>
      <c r="N227" s="77">
        <v>0</v>
      </c>
      <c r="O227" s="77">
        <v>0</v>
      </c>
      <c r="P227" s="82">
        <v>0</v>
      </c>
      <c r="Q227" s="83">
        <f t="shared" si="9"/>
        <v>0</v>
      </c>
      <c r="S227" s="1">
        <f t="shared" si="10"/>
        <v>0</v>
      </c>
      <c r="T227" s="1">
        <f t="shared" si="10"/>
        <v>0</v>
      </c>
      <c r="U227" s="1">
        <f t="shared" si="11"/>
        <v>0</v>
      </c>
    </row>
    <row r="228" spans="1:21" x14ac:dyDescent="0.25">
      <c r="A228" s="24" t="s">
        <v>472</v>
      </c>
      <c r="B228" s="25" t="s">
        <v>46</v>
      </c>
      <c r="C228" s="81">
        <v>938</v>
      </c>
      <c r="D228" s="81">
        <v>0</v>
      </c>
      <c r="E228" s="77">
        <v>0</v>
      </c>
      <c r="F228" s="77">
        <v>0</v>
      </c>
      <c r="G228" s="77">
        <v>0</v>
      </c>
      <c r="H228" s="77">
        <v>0</v>
      </c>
      <c r="I228" s="77">
        <v>0</v>
      </c>
      <c r="J228" s="77">
        <v>0</v>
      </c>
      <c r="K228" s="77">
        <v>0</v>
      </c>
      <c r="L228" s="77">
        <v>0</v>
      </c>
      <c r="M228" s="77">
        <v>4714</v>
      </c>
      <c r="N228" s="77">
        <v>0</v>
      </c>
      <c r="O228" s="77">
        <v>0</v>
      </c>
      <c r="P228" s="82">
        <v>0</v>
      </c>
      <c r="Q228" s="83">
        <f t="shared" si="9"/>
        <v>5652</v>
      </c>
      <c r="S228" s="1">
        <f t="shared" si="10"/>
        <v>5652</v>
      </c>
      <c r="T228" s="1">
        <f t="shared" si="10"/>
        <v>0</v>
      </c>
      <c r="U228" s="1">
        <f t="shared" si="11"/>
        <v>5652</v>
      </c>
    </row>
    <row r="229" spans="1:21" x14ac:dyDescent="0.25">
      <c r="A229" s="24" t="s">
        <v>290</v>
      </c>
      <c r="B229" s="25" t="s">
        <v>46</v>
      </c>
      <c r="C229" s="81">
        <v>8556</v>
      </c>
      <c r="D229" s="81">
        <v>0</v>
      </c>
      <c r="E229" s="77">
        <v>0</v>
      </c>
      <c r="F229" s="77">
        <v>0</v>
      </c>
      <c r="G229" s="77">
        <v>0</v>
      </c>
      <c r="H229" s="77">
        <v>0</v>
      </c>
      <c r="I229" s="77">
        <v>0</v>
      </c>
      <c r="J229" s="77">
        <v>0</v>
      </c>
      <c r="K229" s="77">
        <v>0</v>
      </c>
      <c r="L229" s="77">
        <v>0</v>
      </c>
      <c r="M229" s="77">
        <v>709</v>
      </c>
      <c r="N229" s="77">
        <v>0</v>
      </c>
      <c r="O229" s="77">
        <v>0</v>
      </c>
      <c r="P229" s="82">
        <v>0</v>
      </c>
      <c r="Q229" s="83">
        <f t="shared" si="9"/>
        <v>9265</v>
      </c>
      <c r="S229" s="1">
        <f t="shared" si="10"/>
        <v>9265</v>
      </c>
      <c r="T229" s="1">
        <f t="shared" si="10"/>
        <v>0</v>
      </c>
      <c r="U229" s="1">
        <f t="shared" si="11"/>
        <v>9265</v>
      </c>
    </row>
    <row r="230" spans="1:21" x14ac:dyDescent="0.25">
      <c r="A230" s="24" t="s">
        <v>291</v>
      </c>
      <c r="B230" s="25" t="s">
        <v>46</v>
      </c>
      <c r="C230" s="81">
        <v>0</v>
      </c>
      <c r="D230" s="81">
        <v>0</v>
      </c>
      <c r="E230" s="77">
        <v>0</v>
      </c>
      <c r="F230" s="77">
        <v>0</v>
      </c>
      <c r="G230" s="77">
        <v>0</v>
      </c>
      <c r="H230" s="77">
        <v>0</v>
      </c>
      <c r="I230" s="77">
        <v>0</v>
      </c>
      <c r="J230" s="77">
        <v>0</v>
      </c>
      <c r="K230" s="77">
        <v>0</v>
      </c>
      <c r="L230" s="77">
        <v>0</v>
      </c>
      <c r="M230" s="77">
        <v>0</v>
      </c>
      <c r="N230" s="77">
        <v>0</v>
      </c>
      <c r="O230" s="77">
        <v>0</v>
      </c>
      <c r="P230" s="82">
        <v>0</v>
      </c>
      <c r="Q230" s="83">
        <f t="shared" si="9"/>
        <v>0</v>
      </c>
      <c r="S230" s="1">
        <f t="shared" si="10"/>
        <v>0</v>
      </c>
      <c r="T230" s="1">
        <f t="shared" si="10"/>
        <v>0</v>
      </c>
      <c r="U230" s="1">
        <f t="shared" si="11"/>
        <v>0</v>
      </c>
    </row>
    <row r="231" spans="1:21" x14ac:dyDescent="0.25">
      <c r="A231" s="24" t="s">
        <v>292</v>
      </c>
      <c r="B231" s="25" t="s">
        <v>46</v>
      </c>
      <c r="C231" s="81">
        <v>0</v>
      </c>
      <c r="D231" s="81">
        <v>0</v>
      </c>
      <c r="E231" s="77">
        <v>0</v>
      </c>
      <c r="F231" s="77">
        <v>1469357</v>
      </c>
      <c r="G231" s="77">
        <v>0</v>
      </c>
      <c r="H231" s="77">
        <v>0</v>
      </c>
      <c r="I231" s="77">
        <v>0</v>
      </c>
      <c r="J231" s="77">
        <v>0</v>
      </c>
      <c r="K231" s="77">
        <v>0</v>
      </c>
      <c r="L231" s="77">
        <v>0</v>
      </c>
      <c r="M231" s="77">
        <v>0</v>
      </c>
      <c r="N231" s="77">
        <v>0</v>
      </c>
      <c r="O231" s="77">
        <v>0</v>
      </c>
      <c r="P231" s="82">
        <v>0</v>
      </c>
      <c r="Q231" s="83">
        <f t="shared" si="9"/>
        <v>1469357</v>
      </c>
      <c r="S231" s="1">
        <f t="shared" si="10"/>
        <v>0</v>
      </c>
      <c r="T231" s="1">
        <f t="shared" si="10"/>
        <v>1469357</v>
      </c>
      <c r="U231" s="1">
        <f t="shared" si="11"/>
        <v>1469357</v>
      </c>
    </row>
    <row r="232" spans="1:21" x14ac:dyDescent="0.25">
      <c r="A232" s="24" t="s">
        <v>293</v>
      </c>
      <c r="B232" s="25" t="s">
        <v>46</v>
      </c>
      <c r="C232" s="81">
        <v>0</v>
      </c>
      <c r="D232" s="81">
        <v>0</v>
      </c>
      <c r="E232" s="77">
        <v>0</v>
      </c>
      <c r="F232" s="77">
        <v>0</v>
      </c>
      <c r="G232" s="77">
        <v>0</v>
      </c>
      <c r="H232" s="77">
        <v>0</v>
      </c>
      <c r="I232" s="77">
        <v>0</v>
      </c>
      <c r="J232" s="77">
        <v>0</v>
      </c>
      <c r="K232" s="77">
        <v>0</v>
      </c>
      <c r="L232" s="77">
        <v>0</v>
      </c>
      <c r="M232" s="77">
        <v>0</v>
      </c>
      <c r="N232" s="77">
        <v>0</v>
      </c>
      <c r="O232" s="77">
        <v>0</v>
      </c>
      <c r="P232" s="82">
        <v>0</v>
      </c>
      <c r="Q232" s="83">
        <f t="shared" si="9"/>
        <v>0</v>
      </c>
      <c r="S232" s="1">
        <f t="shared" si="10"/>
        <v>0</v>
      </c>
      <c r="T232" s="1">
        <f t="shared" si="10"/>
        <v>0</v>
      </c>
      <c r="U232" s="1">
        <f t="shared" si="11"/>
        <v>0</v>
      </c>
    </row>
    <row r="233" spans="1:21" x14ac:dyDescent="0.25">
      <c r="A233" s="24" t="s">
        <v>294</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9"/>
        <v>0</v>
      </c>
      <c r="S233" s="1">
        <f t="shared" si="10"/>
        <v>0</v>
      </c>
      <c r="T233" s="1">
        <f t="shared" si="10"/>
        <v>0</v>
      </c>
      <c r="U233" s="1">
        <f t="shared" si="11"/>
        <v>0</v>
      </c>
    </row>
    <row r="234" spans="1:21" x14ac:dyDescent="0.25">
      <c r="A234" s="24" t="s">
        <v>295</v>
      </c>
      <c r="B234" s="25" t="s">
        <v>46</v>
      </c>
      <c r="C234" s="81">
        <v>0</v>
      </c>
      <c r="D234" s="81">
        <v>0</v>
      </c>
      <c r="E234" s="77">
        <v>0</v>
      </c>
      <c r="F234" s="77">
        <v>0</v>
      </c>
      <c r="G234" s="77">
        <v>0</v>
      </c>
      <c r="H234" s="77">
        <v>0</v>
      </c>
      <c r="I234" s="77">
        <v>0</v>
      </c>
      <c r="J234" s="77">
        <v>0</v>
      </c>
      <c r="K234" s="77">
        <v>0</v>
      </c>
      <c r="L234" s="77">
        <v>0</v>
      </c>
      <c r="M234" s="77">
        <v>0</v>
      </c>
      <c r="N234" s="77">
        <v>0</v>
      </c>
      <c r="O234" s="77">
        <v>0</v>
      </c>
      <c r="P234" s="82">
        <v>0</v>
      </c>
      <c r="Q234" s="83">
        <f t="shared" si="9"/>
        <v>0</v>
      </c>
      <c r="S234" s="1">
        <f t="shared" si="10"/>
        <v>0</v>
      </c>
      <c r="T234" s="1">
        <f t="shared" si="10"/>
        <v>0</v>
      </c>
      <c r="U234" s="1">
        <f t="shared" si="11"/>
        <v>0</v>
      </c>
    </row>
    <row r="235" spans="1:21" x14ac:dyDescent="0.25">
      <c r="A235" s="24" t="s">
        <v>296</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9"/>
        <v>0</v>
      </c>
      <c r="S235" s="1">
        <f t="shared" si="10"/>
        <v>0</v>
      </c>
      <c r="T235" s="1">
        <f t="shared" si="10"/>
        <v>0</v>
      </c>
      <c r="U235" s="1">
        <f t="shared" si="11"/>
        <v>0</v>
      </c>
    </row>
    <row r="236" spans="1:21" x14ac:dyDescent="0.25">
      <c r="A236" s="24" t="s">
        <v>297</v>
      </c>
      <c r="B236" s="25" t="s">
        <v>47</v>
      </c>
      <c r="C236" s="81">
        <v>22136</v>
      </c>
      <c r="D236" s="81">
        <v>0</v>
      </c>
      <c r="E236" s="77">
        <v>49781</v>
      </c>
      <c r="F236" s="77">
        <v>0</v>
      </c>
      <c r="G236" s="77">
        <v>37112</v>
      </c>
      <c r="H236" s="77">
        <v>0</v>
      </c>
      <c r="I236" s="77">
        <v>0</v>
      </c>
      <c r="J236" s="77">
        <v>0</v>
      </c>
      <c r="K236" s="77">
        <v>0</v>
      </c>
      <c r="L236" s="77">
        <v>0</v>
      </c>
      <c r="M236" s="77">
        <v>88125</v>
      </c>
      <c r="N236" s="77">
        <v>0</v>
      </c>
      <c r="O236" s="77">
        <v>0</v>
      </c>
      <c r="P236" s="82">
        <v>0</v>
      </c>
      <c r="Q236" s="83">
        <f t="shared" si="9"/>
        <v>197154</v>
      </c>
      <c r="S236" s="1">
        <f t="shared" si="10"/>
        <v>197154</v>
      </c>
      <c r="T236" s="1">
        <f t="shared" si="10"/>
        <v>0</v>
      </c>
      <c r="U236" s="1">
        <f t="shared" si="11"/>
        <v>197154</v>
      </c>
    </row>
    <row r="237" spans="1:21" x14ac:dyDescent="0.25">
      <c r="A237" s="24" t="s">
        <v>298</v>
      </c>
      <c r="B237" s="25" t="s">
        <v>47</v>
      </c>
      <c r="C237" s="81">
        <v>0</v>
      </c>
      <c r="D237" s="81">
        <v>0</v>
      </c>
      <c r="E237" s="77">
        <v>0</v>
      </c>
      <c r="F237" s="77">
        <v>0</v>
      </c>
      <c r="G237" s="77">
        <v>0</v>
      </c>
      <c r="H237" s="77">
        <v>0</v>
      </c>
      <c r="I237" s="77">
        <v>0</v>
      </c>
      <c r="J237" s="77">
        <v>0</v>
      </c>
      <c r="K237" s="77">
        <v>0</v>
      </c>
      <c r="L237" s="77">
        <v>0</v>
      </c>
      <c r="M237" s="77">
        <v>0</v>
      </c>
      <c r="N237" s="77">
        <v>0</v>
      </c>
      <c r="O237" s="77">
        <v>0</v>
      </c>
      <c r="P237" s="82">
        <v>0</v>
      </c>
      <c r="Q237" s="83">
        <f t="shared" si="9"/>
        <v>0</v>
      </c>
      <c r="S237" s="1">
        <f t="shared" si="10"/>
        <v>0</v>
      </c>
      <c r="T237" s="1">
        <f t="shared" si="10"/>
        <v>0</v>
      </c>
      <c r="U237" s="1">
        <f t="shared" si="11"/>
        <v>0</v>
      </c>
    </row>
    <row r="238" spans="1:21" x14ac:dyDescent="0.25">
      <c r="A238" s="24" t="s">
        <v>473</v>
      </c>
      <c r="B238" s="25" t="s">
        <v>47</v>
      </c>
      <c r="C238" s="81">
        <v>0</v>
      </c>
      <c r="D238" s="81">
        <v>0</v>
      </c>
      <c r="E238" s="77">
        <v>0</v>
      </c>
      <c r="F238" s="77">
        <v>0</v>
      </c>
      <c r="G238" s="77">
        <v>0</v>
      </c>
      <c r="H238" s="77">
        <v>233778</v>
      </c>
      <c r="I238" s="77">
        <v>0</v>
      </c>
      <c r="J238" s="77">
        <v>0</v>
      </c>
      <c r="K238" s="77">
        <v>0</v>
      </c>
      <c r="L238" s="77">
        <v>0</v>
      </c>
      <c r="M238" s="77">
        <v>0</v>
      </c>
      <c r="N238" s="77">
        <v>0</v>
      </c>
      <c r="O238" s="77">
        <v>0</v>
      </c>
      <c r="P238" s="82">
        <v>0</v>
      </c>
      <c r="Q238" s="83">
        <f t="shared" si="9"/>
        <v>233778</v>
      </c>
      <c r="S238" s="1">
        <f t="shared" si="10"/>
        <v>0</v>
      </c>
      <c r="T238" s="1">
        <f t="shared" si="10"/>
        <v>233778</v>
      </c>
      <c r="U238" s="1">
        <f t="shared" si="11"/>
        <v>233778</v>
      </c>
    </row>
    <row r="239" spans="1:21" x14ac:dyDescent="0.25">
      <c r="A239" s="24" t="s">
        <v>299</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9"/>
        <v>0</v>
      </c>
      <c r="S239" s="1">
        <f t="shared" si="10"/>
        <v>0</v>
      </c>
      <c r="T239" s="1">
        <f t="shared" si="10"/>
        <v>0</v>
      </c>
      <c r="U239" s="1">
        <f t="shared" si="11"/>
        <v>0</v>
      </c>
    </row>
    <row r="240" spans="1:21" x14ac:dyDescent="0.25">
      <c r="A240" s="24" t="s">
        <v>463</v>
      </c>
      <c r="B240" s="25" t="s">
        <v>47</v>
      </c>
      <c r="C240" s="81">
        <v>15590</v>
      </c>
      <c r="D240" s="81">
        <v>1638</v>
      </c>
      <c r="E240" s="77">
        <v>1881</v>
      </c>
      <c r="F240" s="77">
        <v>113</v>
      </c>
      <c r="G240" s="77">
        <v>26906</v>
      </c>
      <c r="H240" s="77">
        <v>25295</v>
      </c>
      <c r="I240" s="77">
        <v>0</v>
      </c>
      <c r="J240" s="77">
        <v>0</v>
      </c>
      <c r="K240" s="77">
        <v>0</v>
      </c>
      <c r="L240" s="77">
        <v>1204</v>
      </c>
      <c r="M240" s="77">
        <v>13921</v>
      </c>
      <c r="N240" s="77">
        <v>0</v>
      </c>
      <c r="O240" s="77">
        <v>10209</v>
      </c>
      <c r="P240" s="82">
        <v>3852</v>
      </c>
      <c r="Q240" s="83">
        <f t="shared" si="9"/>
        <v>100609</v>
      </c>
      <c r="S240" s="1">
        <f t="shared" si="10"/>
        <v>68507</v>
      </c>
      <c r="T240" s="1">
        <f t="shared" si="10"/>
        <v>32102</v>
      </c>
      <c r="U240" s="1">
        <f t="shared" si="11"/>
        <v>100609</v>
      </c>
    </row>
    <row r="241" spans="1:21" x14ac:dyDescent="0.25">
      <c r="A241" s="24" t="s">
        <v>300</v>
      </c>
      <c r="B241" s="25" t="s">
        <v>48</v>
      </c>
      <c r="C241" s="81">
        <v>0</v>
      </c>
      <c r="D241" s="81">
        <v>0</v>
      </c>
      <c r="E241" s="77">
        <v>0</v>
      </c>
      <c r="F241" s="77">
        <v>0</v>
      </c>
      <c r="G241" s="77">
        <v>0</v>
      </c>
      <c r="H241" s="77">
        <v>0</v>
      </c>
      <c r="I241" s="77">
        <v>0</v>
      </c>
      <c r="J241" s="77">
        <v>0</v>
      </c>
      <c r="K241" s="77">
        <v>0</v>
      </c>
      <c r="L241" s="77">
        <v>0</v>
      </c>
      <c r="M241" s="77">
        <v>0</v>
      </c>
      <c r="N241" s="77">
        <v>0</v>
      </c>
      <c r="O241" s="77">
        <v>0</v>
      </c>
      <c r="P241" s="82">
        <v>0</v>
      </c>
      <c r="Q241" s="83">
        <f t="shared" si="9"/>
        <v>0</v>
      </c>
      <c r="S241" s="1">
        <f t="shared" si="10"/>
        <v>0</v>
      </c>
      <c r="T241" s="1">
        <f t="shared" si="10"/>
        <v>0</v>
      </c>
      <c r="U241" s="1">
        <f t="shared" si="11"/>
        <v>0</v>
      </c>
    </row>
    <row r="242" spans="1:21" x14ac:dyDescent="0.25">
      <c r="A242" s="24" t="s">
        <v>301</v>
      </c>
      <c r="B242" s="25" t="s">
        <v>48</v>
      </c>
      <c r="C242" s="81">
        <v>0</v>
      </c>
      <c r="D242" s="81">
        <v>41782</v>
      </c>
      <c r="E242" s="77">
        <v>0</v>
      </c>
      <c r="F242" s="77">
        <v>0</v>
      </c>
      <c r="G242" s="77">
        <v>0</v>
      </c>
      <c r="H242" s="77">
        <v>0</v>
      </c>
      <c r="I242" s="77">
        <v>0</v>
      </c>
      <c r="J242" s="77">
        <v>0</v>
      </c>
      <c r="K242" s="77">
        <v>0</v>
      </c>
      <c r="L242" s="77">
        <v>0</v>
      </c>
      <c r="M242" s="77">
        <v>0</v>
      </c>
      <c r="N242" s="77">
        <v>172239</v>
      </c>
      <c r="O242" s="77">
        <v>38940</v>
      </c>
      <c r="P242" s="82">
        <v>0</v>
      </c>
      <c r="Q242" s="83">
        <f t="shared" si="9"/>
        <v>252961</v>
      </c>
      <c r="S242" s="1">
        <f t="shared" si="10"/>
        <v>38940</v>
      </c>
      <c r="T242" s="1">
        <f t="shared" si="10"/>
        <v>214021</v>
      </c>
      <c r="U242" s="1">
        <f t="shared" si="11"/>
        <v>252961</v>
      </c>
    </row>
    <row r="243" spans="1:21" x14ac:dyDescent="0.25">
      <c r="A243" s="24" t="s">
        <v>302</v>
      </c>
      <c r="B243" s="25" t="s">
        <v>48</v>
      </c>
      <c r="C243" s="81">
        <v>0</v>
      </c>
      <c r="D243" s="81">
        <v>0</v>
      </c>
      <c r="E243" s="77">
        <v>0</v>
      </c>
      <c r="F243" s="77">
        <v>7626</v>
      </c>
      <c r="G243" s="77">
        <v>0</v>
      </c>
      <c r="H243" s="77">
        <v>0</v>
      </c>
      <c r="I243" s="77">
        <v>0</v>
      </c>
      <c r="J243" s="77">
        <v>0</v>
      </c>
      <c r="K243" s="77">
        <v>0</v>
      </c>
      <c r="L243" s="77">
        <v>0</v>
      </c>
      <c r="M243" s="77">
        <v>0</v>
      </c>
      <c r="N243" s="77">
        <v>0</v>
      </c>
      <c r="O243" s="77">
        <v>0</v>
      </c>
      <c r="P243" s="82">
        <v>0</v>
      </c>
      <c r="Q243" s="83">
        <f t="shared" si="9"/>
        <v>7626</v>
      </c>
      <c r="S243" s="1">
        <f t="shared" si="10"/>
        <v>0</v>
      </c>
      <c r="T243" s="1">
        <f t="shared" si="10"/>
        <v>7626</v>
      </c>
      <c r="U243" s="1">
        <f t="shared" si="11"/>
        <v>7626</v>
      </c>
    </row>
    <row r="244" spans="1:21" x14ac:dyDescent="0.25">
      <c r="A244" s="24" t="s">
        <v>303</v>
      </c>
      <c r="B244" s="25" t="s">
        <v>49</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5">
      <c r="A245" s="24" t="s">
        <v>304</v>
      </c>
      <c r="B245" s="25" t="s">
        <v>49</v>
      </c>
      <c r="C245" s="81">
        <v>29800</v>
      </c>
      <c r="D245" s="81">
        <v>7400</v>
      </c>
      <c r="E245" s="77">
        <v>481472</v>
      </c>
      <c r="F245" s="77">
        <v>59286</v>
      </c>
      <c r="G245" s="77">
        <v>219897</v>
      </c>
      <c r="H245" s="77">
        <v>23355</v>
      </c>
      <c r="I245" s="77">
        <v>0</v>
      </c>
      <c r="J245" s="77">
        <v>0</v>
      </c>
      <c r="K245" s="77">
        <v>0</v>
      </c>
      <c r="L245" s="77">
        <v>0</v>
      </c>
      <c r="M245" s="77">
        <v>0</v>
      </c>
      <c r="N245" s="77">
        <v>0</v>
      </c>
      <c r="O245" s="77">
        <v>0</v>
      </c>
      <c r="P245" s="82">
        <v>0</v>
      </c>
      <c r="Q245" s="83">
        <f t="shared" si="9"/>
        <v>821210</v>
      </c>
      <c r="S245" s="1">
        <f t="shared" si="10"/>
        <v>731169</v>
      </c>
      <c r="T245" s="1">
        <f t="shared" si="10"/>
        <v>90041</v>
      </c>
      <c r="U245" s="1">
        <f t="shared" si="11"/>
        <v>821210</v>
      </c>
    </row>
    <row r="246" spans="1:21" x14ac:dyDescent="0.25">
      <c r="A246" s="24" t="s">
        <v>305</v>
      </c>
      <c r="B246" s="25" t="s">
        <v>49</v>
      </c>
      <c r="C246" s="81">
        <v>0</v>
      </c>
      <c r="D246" s="81">
        <v>472</v>
      </c>
      <c r="E246" s="77">
        <v>0</v>
      </c>
      <c r="F246" s="77">
        <v>24188</v>
      </c>
      <c r="G246" s="77">
        <v>0</v>
      </c>
      <c r="H246" s="77">
        <v>36413</v>
      </c>
      <c r="I246" s="77">
        <v>0</v>
      </c>
      <c r="J246" s="77">
        <v>0</v>
      </c>
      <c r="K246" s="77">
        <v>0</v>
      </c>
      <c r="L246" s="77">
        <v>0</v>
      </c>
      <c r="M246" s="77">
        <v>0</v>
      </c>
      <c r="N246" s="77">
        <v>10672</v>
      </c>
      <c r="O246" s="77">
        <v>0</v>
      </c>
      <c r="P246" s="82">
        <v>0</v>
      </c>
      <c r="Q246" s="83">
        <f t="shared" si="9"/>
        <v>71745</v>
      </c>
      <c r="S246" s="1">
        <f t="shared" si="10"/>
        <v>0</v>
      </c>
      <c r="T246" s="1">
        <f t="shared" si="10"/>
        <v>71745</v>
      </c>
      <c r="U246" s="1">
        <f t="shared" si="11"/>
        <v>71745</v>
      </c>
    </row>
    <row r="247" spans="1:21" x14ac:dyDescent="0.25">
      <c r="A247" s="24" t="s">
        <v>306</v>
      </c>
      <c r="B247" s="25" t="s">
        <v>49</v>
      </c>
      <c r="C247" s="81">
        <v>0</v>
      </c>
      <c r="D247" s="81">
        <v>0</v>
      </c>
      <c r="E247" s="77">
        <v>13764</v>
      </c>
      <c r="F247" s="77">
        <v>18536</v>
      </c>
      <c r="G247" s="77">
        <v>0</v>
      </c>
      <c r="H247" s="77">
        <v>0</v>
      </c>
      <c r="I247" s="77">
        <v>0</v>
      </c>
      <c r="J247" s="77">
        <v>0</v>
      </c>
      <c r="K247" s="77">
        <v>0</v>
      </c>
      <c r="L247" s="77">
        <v>0</v>
      </c>
      <c r="M247" s="77">
        <v>0</v>
      </c>
      <c r="N247" s="77">
        <v>0</v>
      </c>
      <c r="O247" s="77">
        <v>0</v>
      </c>
      <c r="P247" s="82">
        <v>0</v>
      </c>
      <c r="Q247" s="83">
        <f t="shared" si="9"/>
        <v>32300</v>
      </c>
      <c r="S247" s="1">
        <f t="shared" si="10"/>
        <v>13764</v>
      </c>
      <c r="T247" s="1">
        <f t="shared" si="10"/>
        <v>18536</v>
      </c>
      <c r="U247" s="1">
        <f t="shared" si="11"/>
        <v>32300</v>
      </c>
    </row>
    <row r="248" spans="1:21" x14ac:dyDescent="0.25">
      <c r="A248" s="24" t="s">
        <v>307</v>
      </c>
      <c r="B248" s="25" t="s">
        <v>49</v>
      </c>
      <c r="C248" s="81">
        <v>0</v>
      </c>
      <c r="D248" s="81">
        <v>0</v>
      </c>
      <c r="E248" s="77">
        <v>4800</v>
      </c>
      <c r="F248" s="77">
        <v>0</v>
      </c>
      <c r="G248" s="77">
        <v>0</v>
      </c>
      <c r="H248" s="77">
        <v>0</v>
      </c>
      <c r="I248" s="77">
        <v>0</v>
      </c>
      <c r="J248" s="77">
        <v>0</v>
      </c>
      <c r="K248" s="77">
        <v>0</v>
      </c>
      <c r="L248" s="77">
        <v>0</v>
      </c>
      <c r="M248" s="77">
        <v>0</v>
      </c>
      <c r="N248" s="77">
        <v>0</v>
      </c>
      <c r="O248" s="77">
        <v>0</v>
      </c>
      <c r="P248" s="82">
        <v>0</v>
      </c>
      <c r="Q248" s="83">
        <f t="shared" si="9"/>
        <v>4800</v>
      </c>
      <c r="S248" s="1">
        <f t="shared" si="10"/>
        <v>4800</v>
      </c>
      <c r="T248" s="1">
        <f t="shared" si="10"/>
        <v>0</v>
      </c>
      <c r="U248" s="1">
        <f t="shared" si="11"/>
        <v>4800</v>
      </c>
    </row>
    <row r="249" spans="1:21" x14ac:dyDescent="0.25">
      <c r="A249" s="24" t="s">
        <v>308</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83">
        <f t="shared" si="9"/>
        <v>0</v>
      </c>
      <c r="S249" s="1">
        <f t="shared" si="10"/>
        <v>0</v>
      </c>
      <c r="T249" s="1">
        <f t="shared" si="10"/>
        <v>0</v>
      </c>
      <c r="U249" s="1">
        <f t="shared" si="11"/>
        <v>0</v>
      </c>
    </row>
    <row r="250" spans="1:21" x14ac:dyDescent="0.25">
      <c r="A250" s="24" t="s">
        <v>309</v>
      </c>
      <c r="B250" s="25" t="s">
        <v>49</v>
      </c>
      <c r="C250" s="81">
        <v>0</v>
      </c>
      <c r="D250" s="81">
        <v>0</v>
      </c>
      <c r="E250" s="77">
        <v>0</v>
      </c>
      <c r="F250" s="77">
        <v>0</v>
      </c>
      <c r="G250" s="77">
        <v>0</v>
      </c>
      <c r="H250" s="77">
        <v>0</v>
      </c>
      <c r="I250" s="77">
        <v>0</v>
      </c>
      <c r="J250" s="77">
        <v>0</v>
      </c>
      <c r="K250" s="77">
        <v>0</v>
      </c>
      <c r="L250" s="77">
        <v>0</v>
      </c>
      <c r="M250" s="77">
        <v>0</v>
      </c>
      <c r="N250" s="77">
        <v>0</v>
      </c>
      <c r="O250" s="77">
        <v>0</v>
      </c>
      <c r="P250" s="82">
        <v>0</v>
      </c>
      <c r="Q250" s="83">
        <f t="shared" si="9"/>
        <v>0</v>
      </c>
      <c r="S250" s="1">
        <f t="shared" si="10"/>
        <v>0</v>
      </c>
      <c r="T250" s="1">
        <f t="shared" si="10"/>
        <v>0</v>
      </c>
      <c r="U250" s="1">
        <f t="shared" si="11"/>
        <v>0</v>
      </c>
    </row>
    <row r="251" spans="1:21" x14ac:dyDescent="0.25">
      <c r="A251" s="24" t="s">
        <v>310</v>
      </c>
      <c r="B251" s="25" t="s">
        <v>49</v>
      </c>
      <c r="C251" s="81">
        <v>0</v>
      </c>
      <c r="D251" s="81">
        <v>0</v>
      </c>
      <c r="E251" s="77">
        <v>0</v>
      </c>
      <c r="F251" s="77">
        <v>0</v>
      </c>
      <c r="G251" s="77">
        <v>0</v>
      </c>
      <c r="H251" s="77">
        <v>0</v>
      </c>
      <c r="I251" s="77">
        <v>0</v>
      </c>
      <c r="J251" s="77">
        <v>0</v>
      </c>
      <c r="K251" s="77">
        <v>0</v>
      </c>
      <c r="L251" s="77">
        <v>0</v>
      </c>
      <c r="M251" s="77">
        <v>0</v>
      </c>
      <c r="N251" s="77">
        <v>0</v>
      </c>
      <c r="O251" s="77">
        <v>0</v>
      </c>
      <c r="P251" s="82">
        <v>0</v>
      </c>
      <c r="Q251" s="83">
        <f t="shared" si="9"/>
        <v>0</v>
      </c>
      <c r="S251" s="1">
        <f t="shared" si="10"/>
        <v>0</v>
      </c>
      <c r="T251" s="1">
        <f t="shared" si="10"/>
        <v>0</v>
      </c>
      <c r="U251" s="1">
        <f t="shared" si="11"/>
        <v>0</v>
      </c>
    </row>
    <row r="252" spans="1:21" x14ac:dyDescent="0.25">
      <c r="A252" s="24" t="s">
        <v>311</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9"/>
        <v>0</v>
      </c>
      <c r="S252" s="1">
        <f t="shared" si="10"/>
        <v>0</v>
      </c>
      <c r="T252" s="1">
        <f t="shared" si="10"/>
        <v>0</v>
      </c>
      <c r="U252" s="1">
        <f t="shared" si="11"/>
        <v>0</v>
      </c>
    </row>
    <row r="253" spans="1:21" x14ac:dyDescent="0.25">
      <c r="A253" s="24" t="s">
        <v>3</v>
      </c>
      <c r="B253" s="25" t="s">
        <v>3</v>
      </c>
      <c r="C253" s="81">
        <v>1284</v>
      </c>
      <c r="D253" s="81">
        <v>1660</v>
      </c>
      <c r="E253" s="77">
        <v>0</v>
      </c>
      <c r="F253" s="77">
        <v>0</v>
      </c>
      <c r="G253" s="77">
        <v>2436</v>
      </c>
      <c r="H253" s="77">
        <v>3540</v>
      </c>
      <c r="I253" s="77">
        <v>0</v>
      </c>
      <c r="J253" s="77">
        <v>0</v>
      </c>
      <c r="K253" s="77">
        <v>0</v>
      </c>
      <c r="L253" s="77">
        <v>0</v>
      </c>
      <c r="M253" s="77">
        <v>0</v>
      </c>
      <c r="N253" s="77">
        <v>0</v>
      </c>
      <c r="O253" s="77">
        <v>0</v>
      </c>
      <c r="P253" s="82">
        <v>0</v>
      </c>
      <c r="Q253" s="83">
        <f t="shared" si="9"/>
        <v>8920</v>
      </c>
      <c r="S253" s="1">
        <f t="shared" si="10"/>
        <v>3720</v>
      </c>
      <c r="T253" s="1">
        <f t="shared" si="10"/>
        <v>5200</v>
      </c>
      <c r="U253" s="1">
        <f t="shared" si="11"/>
        <v>8920</v>
      </c>
    </row>
    <row r="254" spans="1:21" x14ac:dyDescent="0.25">
      <c r="A254" s="24" t="s">
        <v>312</v>
      </c>
      <c r="B254" s="25" t="s">
        <v>50</v>
      </c>
      <c r="C254" s="81">
        <v>0</v>
      </c>
      <c r="D254" s="81">
        <v>0</v>
      </c>
      <c r="E254" s="77">
        <v>1216769</v>
      </c>
      <c r="F254" s="77">
        <v>140824</v>
      </c>
      <c r="G254" s="77">
        <v>474376</v>
      </c>
      <c r="H254" s="77">
        <v>290680</v>
      </c>
      <c r="I254" s="77">
        <v>0</v>
      </c>
      <c r="J254" s="77">
        <v>0</v>
      </c>
      <c r="K254" s="77">
        <v>0</v>
      </c>
      <c r="L254" s="77">
        <v>0</v>
      </c>
      <c r="M254" s="77">
        <v>43630</v>
      </c>
      <c r="N254" s="77">
        <v>0</v>
      </c>
      <c r="O254" s="77">
        <v>0</v>
      </c>
      <c r="P254" s="82">
        <v>0</v>
      </c>
      <c r="Q254" s="83">
        <f t="shared" si="9"/>
        <v>2166279</v>
      </c>
      <c r="S254" s="1">
        <f t="shared" si="10"/>
        <v>1734775</v>
      </c>
      <c r="T254" s="1">
        <f t="shared" si="10"/>
        <v>431504</v>
      </c>
      <c r="U254" s="1">
        <f t="shared" si="11"/>
        <v>2166279</v>
      </c>
    </row>
    <row r="255" spans="1:21" x14ac:dyDescent="0.25">
      <c r="A255" s="24" t="s">
        <v>474</v>
      </c>
      <c r="B255" s="25" t="s">
        <v>50</v>
      </c>
      <c r="C255" s="81">
        <v>0</v>
      </c>
      <c r="D255" s="81">
        <v>0</v>
      </c>
      <c r="E255" s="77">
        <v>0</v>
      </c>
      <c r="F255" s="77">
        <v>0</v>
      </c>
      <c r="G255" s="77">
        <v>0</v>
      </c>
      <c r="H255" s="77">
        <v>0</v>
      </c>
      <c r="I255" s="77">
        <v>0</v>
      </c>
      <c r="J255" s="77">
        <v>0</v>
      </c>
      <c r="K255" s="77">
        <v>0</v>
      </c>
      <c r="L255" s="77">
        <v>0</v>
      </c>
      <c r="M255" s="77">
        <v>0</v>
      </c>
      <c r="N255" s="77">
        <v>0</v>
      </c>
      <c r="O255" s="77">
        <v>0</v>
      </c>
      <c r="P255" s="82">
        <v>0</v>
      </c>
      <c r="Q255" s="83">
        <f t="shared" si="9"/>
        <v>0</v>
      </c>
      <c r="S255" s="1">
        <f t="shared" si="10"/>
        <v>0</v>
      </c>
      <c r="T255" s="1">
        <f t="shared" si="10"/>
        <v>0</v>
      </c>
      <c r="U255" s="1">
        <f t="shared" si="11"/>
        <v>0</v>
      </c>
    </row>
    <row r="256" spans="1:21" x14ac:dyDescent="0.25">
      <c r="A256" s="24" t="s">
        <v>313</v>
      </c>
      <c r="B256" s="25" t="s">
        <v>50</v>
      </c>
      <c r="C256" s="81">
        <v>0</v>
      </c>
      <c r="D256" s="81">
        <v>0</v>
      </c>
      <c r="E256" s="77">
        <v>0</v>
      </c>
      <c r="F256" s="77">
        <v>0</v>
      </c>
      <c r="G256" s="77">
        <v>34045</v>
      </c>
      <c r="H256" s="77">
        <v>0</v>
      </c>
      <c r="I256" s="77">
        <v>0</v>
      </c>
      <c r="J256" s="77">
        <v>0</v>
      </c>
      <c r="K256" s="77">
        <v>0</v>
      </c>
      <c r="L256" s="77">
        <v>0</v>
      </c>
      <c r="M256" s="77">
        <v>0</v>
      </c>
      <c r="N256" s="77">
        <v>0</v>
      </c>
      <c r="O256" s="77">
        <v>0</v>
      </c>
      <c r="P256" s="82">
        <v>0</v>
      </c>
      <c r="Q256" s="83">
        <f t="shared" si="9"/>
        <v>34045</v>
      </c>
      <c r="S256" s="1">
        <f t="shared" si="10"/>
        <v>34045</v>
      </c>
      <c r="T256" s="1">
        <f t="shared" si="10"/>
        <v>0</v>
      </c>
      <c r="U256" s="1">
        <f t="shared" si="11"/>
        <v>34045</v>
      </c>
    </row>
    <row r="257" spans="1:21" x14ac:dyDescent="0.25">
      <c r="A257" s="24" t="s">
        <v>314</v>
      </c>
      <c r="B257" s="25" t="s">
        <v>50</v>
      </c>
      <c r="C257" s="81">
        <v>0</v>
      </c>
      <c r="D257" s="81">
        <v>0</v>
      </c>
      <c r="E257" s="77">
        <v>0</v>
      </c>
      <c r="F257" s="77">
        <v>0</v>
      </c>
      <c r="G257" s="77">
        <v>0</v>
      </c>
      <c r="H257" s="77">
        <v>0</v>
      </c>
      <c r="I257" s="77">
        <v>0</v>
      </c>
      <c r="J257" s="77">
        <v>0</v>
      </c>
      <c r="K257" s="77">
        <v>0</v>
      </c>
      <c r="L257" s="77">
        <v>0</v>
      </c>
      <c r="M257" s="77">
        <v>0</v>
      </c>
      <c r="N257" s="77">
        <v>0</v>
      </c>
      <c r="O257" s="77">
        <v>0</v>
      </c>
      <c r="P257" s="82">
        <v>0</v>
      </c>
      <c r="Q257" s="83">
        <f t="shared" si="9"/>
        <v>0</v>
      </c>
      <c r="S257" s="1">
        <f t="shared" si="10"/>
        <v>0</v>
      </c>
      <c r="T257" s="1">
        <f t="shared" si="10"/>
        <v>0</v>
      </c>
      <c r="U257" s="1">
        <f t="shared" si="11"/>
        <v>0</v>
      </c>
    </row>
    <row r="258" spans="1:21" x14ac:dyDescent="0.25">
      <c r="A258" s="24" t="s">
        <v>315</v>
      </c>
      <c r="B258" s="25" t="s">
        <v>50</v>
      </c>
      <c r="C258" s="81">
        <v>8827</v>
      </c>
      <c r="D258" s="81">
        <v>0</v>
      </c>
      <c r="E258" s="77">
        <v>0</v>
      </c>
      <c r="F258" s="77">
        <v>0</v>
      </c>
      <c r="G258" s="77">
        <v>40416</v>
      </c>
      <c r="H258" s="77">
        <v>0</v>
      </c>
      <c r="I258" s="77">
        <v>0</v>
      </c>
      <c r="J258" s="77">
        <v>0</v>
      </c>
      <c r="K258" s="77">
        <v>0</v>
      </c>
      <c r="L258" s="77">
        <v>0</v>
      </c>
      <c r="M258" s="77">
        <v>0</v>
      </c>
      <c r="N258" s="77">
        <v>0</v>
      </c>
      <c r="O258" s="77">
        <v>0</v>
      </c>
      <c r="P258" s="82">
        <v>0</v>
      </c>
      <c r="Q258" s="83">
        <f t="shared" si="9"/>
        <v>49243</v>
      </c>
      <c r="S258" s="1">
        <f t="shared" si="10"/>
        <v>49243</v>
      </c>
      <c r="T258" s="1">
        <f t="shared" si="10"/>
        <v>0</v>
      </c>
      <c r="U258" s="1">
        <f t="shared" si="11"/>
        <v>49243</v>
      </c>
    </row>
    <row r="259" spans="1:21" x14ac:dyDescent="0.25">
      <c r="A259" s="24" t="s">
        <v>316</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si="9"/>
        <v>0</v>
      </c>
      <c r="S259" s="1">
        <f t="shared" si="10"/>
        <v>0</v>
      </c>
      <c r="T259" s="1">
        <f t="shared" si="10"/>
        <v>0</v>
      </c>
      <c r="U259" s="1">
        <f t="shared" si="11"/>
        <v>0</v>
      </c>
    </row>
    <row r="260" spans="1:21" x14ac:dyDescent="0.25">
      <c r="A260" s="24" t="s">
        <v>317</v>
      </c>
      <c r="B260" s="25" t="s">
        <v>50</v>
      </c>
      <c r="C260" s="81">
        <v>0</v>
      </c>
      <c r="D260" s="81">
        <v>159</v>
      </c>
      <c r="E260" s="77">
        <v>0</v>
      </c>
      <c r="F260" s="77">
        <v>0</v>
      </c>
      <c r="G260" s="77">
        <v>0</v>
      </c>
      <c r="H260" s="77">
        <v>0</v>
      </c>
      <c r="I260" s="77">
        <v>0</v>
      </c>
      <c r="J260" s="77">
        <v>0</v>
      </c>
      <c r="K260" s="77">
        <v>0</v>
      </c>
      <c r="L260" s="77">
        <v>0</v>
      </c>
      <c r="M260" s="77">
        <v>0</v>
      </c>
      <c r="N260" s="77">
        <v>0</v>
      </c>
      <c r="O260" s="77">
        <v>0</v>
      </c>
      <c r="P260" s="82">
        <v>0</v>
      </c>
      <c r="Q260" s="83">
        <f t="shared" si="9"/>
        <v>159</v>
      </c>
      <c r="S260" s="1">
        <f t="shared" si="10"/>
        <v>0</v>
      </c>
      <c r="T260" s="1">
        <f t="shared" si="10"/>
        <v>159</v>
      </c>
      <c r="U260" s="1">
        <f t="shared" si="11"/>
        <v>159</v>
      </c>
    </row>
    <row r="261" spans="1:21" x14ac:dyDescent="0.25">
      <c r="A261" s="24" t="s">
        <v>318</v>
      </c>
      <c r="B261" s="25" t="s">
        <v>50</v>
      </c>
      <c r="C261" s="81">
        <v>0</v>
      </c>
      <c r="D261" s="81">
        <v>4899</v>
      </c>
      <c r="E261" s="77">
        <v>0</v>
      </c>
      <c r="F261" s="77">
        <v>3700</v>
      </c>
      <c r="G261" s="77">
        <v>0</v>
      </c>
      <c r="H261" s="77">
        <v>12928</v>
      </c>
      <c r="I261" s="77">
        <v>0</v>
      </c>
      <c r="J261" s="77">
        <v>0</v>
      </c>
      <c r="K261" s="77">
        <v>0</v>
      </c>
      <c r="L261" s="77">
        <v>0</v>
      </c>
      <c r="M261" s="77">
        <v>0</v>
      </c>
      <c r="N261" s="77">
        <v>0</v>
      </c>
      <c r="O261" s="77">
        <v>0</v>
      </c>
      <c r="P261" s="82">
        <v>900</v>
      </c>
      <c r="Q261" s="83">
        <f t="shared" ref="Q261:Q324" si="12">SUM(C261:P261)</f>
        <v>22427</v>
      </c>
      <c r="S261" s="1">
        <f t="shared" si="10"/>
        <v>0</v>
      </c>
      <c r="T261" s="1">
        <f t="shared" si="10"/>
        <v>22427</v>
      </c>
      <c r="U261" s="1">
        <f t="shared" si="11"/>
        <v>22427</v>
      </c>
    </row>
    <row r="262" spans="1:21" x14ac:dyDescent="0.25">
      <c r="A262" s="24" t="s">
        <v>319</v>
      </c>
      <c r="B262" s="25" t="s">
        <v>50</v>
      </c>
      <c r="C262" s="81">
        <v>229792</v>
      </c>
      <c r="D262" s="81">
        <v>36047</v>
      </c>
      <c r="E262" s="77">
        <v>839999</v>
      </c>
      <c r="F262" s="77">
        <v>22293</v>
      </c>
      <c r="G262" s="77">
        <v>0</v>
      </c>
      <c r="H262" s="77">
        <v>0</v>
      </c>
      <c r="I262" s="77">
        <v>0</v>
      </c>
      <c r="J262" s="77">
        <v>0</v>
      </c>
      <c r="K262" s="77">
        <v>0</v>
      </c>
      <c r="L262" s="77">
        <v>0</v>
      </c>
      <c r="M262" s="77">
        <v>248720</v>
      </c>
      <c r="N262" s="77">
        <v>0</v>
      </c>
      <c r="O262" s="77">
        <v>0</v>
      </c>
      <c r="P262" s="82">
        <v>0</v>
      </c>
      <c r="Q262" s="83">
        <f t="shared" si="12"/>
        <v>1376851</v>
      </c>
      <c r="S262" s="1">
        <f t="shared" ref="S262:T325" si="13">SUM(C262,E262,G262,I262,K262,M262,O262)</f>
        <v>1318511</v>
      </c>
      <c r="T262" s="1">
        <f t="shared" si="13"/>
        <v>58340</v>
      </c>
      <c r="U262" s="1">
        <f t="shared" ref="U262:U325" si="14">SUM(S262:T262)</f>
        <v>1376851</v>
      </c>
    </row>
    <row r="263" spans="1:21" x14ac:dyDescent="0.25">
      <c r="A263" s="24" t="s">
        <v>475</v>
      </c>
      <c r="B263" s="25" t="s">
        <v>50</v>
      </c>
      <c r="C263" s="81">
        <v>0</v>
      </c>
      <c r="D263" s="81">
        <v>0</v>
      </c>
      <c r="E263" s="77">
        <v>7597225</v>
      </c>
      <c r="F263" s="77">
        <v>2157895</v>
      </c>
      <c r="G263" s="77">
        <v>0</v>
      </c>
      <c r="H263" s="77">
        <v>2366079</v>
      </c>
      <c r="I263" s="77">
        <v>0</v>
      </c>
      <c r="J263" s="77">
        <v>0</v>
      </c>
      <c r="K263" s="77">
        <v>0</v>
      </c>
      <c r="L263" s="77">
        <v>0</v>
      </c>
      <c r="M263" s="77">
        <v>0</v>
      </c>
      <c r="N263" s="77">
        <v>0</v>
      </c>
      <c r="O263" s="77">
        <v>0</v>
      </c>
      <c r="P263" s="82">
        <v>0</v>
      </c>
      <c r="Q263" s="83">
        <f t="shared" si="12"/>
        <v>12121199</v>
      </c>
      <c r="S263" s="1">
        <f t="shared" si="13"/>
        <v>7597225</v>
      </c>
      <c r="T263" s="1">
        <f t="shared" si="13"/>
        <v>4523974</v>
      </c>
      <c r="U263" s="1">
        <f t="shared" si="14"/>
        <v>12121199</v>
      </c>
    </row>
    <row r="264" spans="1:21" x14ac:dyDescent="0.25">
      <c r="A264" s="24" t="s">
        <v>320</v>
      </c>
      <c r="B264" s="25" t="s">
        <v>50</v>
      </c>
      <c r="C264" s="81">
        <v>0</v>
      </c>
      <c r="D264" s="81">
        <v>0</v>
      </c>
      <c r="E264" s="77">
        <v>0</v>
      </c>
      <c r="F264" s="77">
        <v>0</v>
      </c>
      <c r="G264" s="77">
        <v>0</v>
      </c>
      <c r="H264" s="77">
        <v>0</v>
      </c>
      <c r="I264" s="77">
        <v>0</v>
      </c>
      <c r="J264" s="77">
        <v>0</v>
      </c>
      <c r="K264" s="77">
        <v>0</v>
      </c>
      <c r="L264" s="77">
        <v>0</v>
      </c>
      <c r="M264" s="77">
        <v>0</v>
      </c>
      <c r="N264" s="77">
        <v>0</v>
      </c>
      <c r="O264" s="77">
        <v>0</v>
      </c>
      <c r="P264" s="82">
        <v>0</v>
      </c>
      <c r="Q264" s="83">
        <f t="shared" si="12"/>
        <v>0</v>
      </c>
      <c r="S264" s="1">
        <f t="shared" si="13"/>
        <v>0</v>
      </c>
      <c r="T264" s="1">
        <f t="shared" si="13"/>
        <v>0</v>
      </c>
      <c r="U264" s="1">
        <f t="shared" si="14"/>
        <v>0</v>
      </c>
    </row>
    <row r="265" spans="1:21" x14ac:dyDescent="0.25">
      <c r="A265" s="24" t="s">
        <v>321</v>
      </c>
      <c r="B265" s="25" t="s">
        <v>50</v>
      </c>
      <c r="C265" s="81">
        <v>112800</v>
      </c>
      <c r="D265" s="81">
        <v>7819</v>
      </c>
      <c r="E265" s="77">
        <v>496528</v>
      </c>
      <c r="F265" s="77">
        <v>36195</v>
      </c>
      <c r="G265" s="77">
        <v>1249996</v>
      </c>
      <c r="H265" s="77">
        <v>177127</v>
      </c>
      <c r="I265" s="77">
        <v>0</v>
      </c>
      <c r="J265" s="77">
        <v>0</v>
      </c>
      <c r="K265" s="77">
        <v>0</v>
      </c>
      <c r="L265" s="77">
        <v>0</v>
      </c>
      <c r="M265" s="77">
        <v>126148</v>
      </c>
      <c r="N265" s="77">
        <v>0</v>
      </c>
      <c r="O265" s="77">
        <v>0</v>
      </c>
      <c r="P265" s="82">
        <v>0</v>
      </c>
      <c r="Q265" s="83">
        <f t="shared" si="12"/>
        <v>2206613</v>
      </c>
      <c r="S265" s="1">
        <f t="shared" si="13"/>
        <v>1985472</v>
      </c>
      <c r="T265" s="1">
        <f t="shared" si="13"/>
        <v>221141</v>
      </c>
      <c r="U265" s="1">
        <f t="shared" si="14"/>
        <v>2206613</v>
      </c>
    </row>
    <row r="266" spans="1:21" x14ac:dyDescent="0.25">
      <c r="A266" s="24" t="s">
        <v>322</v>
      </c>
      <c r="B266" s="25" t="s">
        <v>50</v>
      </c>
      <c r="C266" s="81">
        <v>0</v>
      </c>
      <c r="D266" s="81">
        <v>0</v>
      </c>
      <c r="E266" s="77">
        <v>0</v>
      </c>
      <c r="F266" s="77">
        <v>1192206</v>
      </c>
      <c r="G266" s="77">
        <v>0</v>
      </c>
      <c r="H266" s="77">
        <v>0</v>
      </c>
      <c r="I266" s="77">
        <v>0</v>
      </c>
      <c r="J266" s="77">
        <v>0</v>
      </c>
      <c r="K266" s="77">
        <v>0</v>
      </c>
      <c r="L266" s="77">
        <v>0</v>
      </c>
      <c r="M266" s="77">
        <v>30800</v>
      </c>
      <c r="N266" s="77">
        <v>0</v>
      </c>
      <c r="O266" s="77">
        <v>0</v>
      </c>
      <c r="P266" s="82">
        <v>0</v>
      </c>
      <c r="Q266" s="83">
        <f t="shared" si="12"/>
        <v>1223006</v>
      </c>
      <c r="S266" s="1">
        <f t="shared" si="13"/>
        <v>30800</v>
      </c>
      <c r="T266" s="1">
        <f t="shared" si="13"/>
        <v>1192206</v>
      </c>
      <c r="U266" s="1">
        <f t="shared" si="14"/>
        <v>1223006</v>
      </c>
    </row>
    <row r="267" spans="1:21" x14ac:dyDescent="0.25">
      <c r="A267" s="24" t="s">
        <v>476</v>
      </c>
      <c r="B267" s="25" t="s">
        <v>51</v>
      </c>
      <c r="C267" s="81">
        <v>0</v>
      </c>
      <c r="D267" s="81">
        <v>0</v>
      </c>
      <c r="E267" s="77">
        <v>0</v>
      </c>
      <c r="F267" s="77">
        <v>0</v>
      </c>
      <c r="G267" s="77">
        <v>0</v>
      </c>
      <c r="H267" s="77">
        <v>0</v>
      </c>
      <c r="I267" s="77">
        <v>0</v>
      </c>
      <c r="J267" s="77">
        <v>0</v>
      </c>
      <c r="K267" s="77">
        <v>0</v>
      </c>
      <c r="L267" s="77">
        <v>0</v>
      </c>
      <c r="M267" s="77">
        <v>0</v>
      </c>
      <c r="N267" s="77">
        <v>0</v>
      </c>
      <c r="O267" s="77">
        <v>0</v>
      </c>
      <c r="P267" s="82">
        <v>0</v>
      </c>
      <c r="Q267" s="83">
        <f t="shared" si="12"/>
        <v>0</v>
      </c>
      <c r="S267" s="1">
        <f t="shared" si="13"/>
        <v>0</v>
      </c>
      <c r="T267" s="1">
        <f t="shared" si="13"/>
        <v>0</v>
      </c>
      <c r="U267" s="1">
        <f t="shared" si="14"/>
        <v>0</v>
      </c>
    </row>
    <row r="268" spans="1:21" x14ac:dyDescent="0.25">
      <c r="A268" s="24" t="s">
        <v>515</v>
      </c>
      <c r="B268" s="25" t="s">
        <v>51</v>
      </c>
      <c r="C268" s="81">
        <v>277985</v>
      </c>
      <c r="D268" s="81">
        <v>11883</v>
      </c>
      <c r="E268" s="77">
        <v>1101880</v>
      </c>
      <c r="F268" s="77">
        <v>239357</v>
      </c>
      <c r="G268" s="77">
        <v>1353417</v>
      </c>
      <c r="H268" s="77">
        <v>82446</v>
      </c>
      <c r="I268" s="77">
        <v>0</v>
      </c>
      <c r="J268" s="77">
        <v>0</v>
      </c>
      <c r="K268" s="77">
        <v>0</v>
      </c>
      <c r="L268" s="77">
        <v>0</v>
      </c>
      <c r="M268" s="77">
        <v>266731</v>
      </c>
      <c r="N268" s="77">
        <v>0</v>
      </c>
      <c r="O268" s="77">
        <v>0</v>
      </c>
      <c r="P268" s="82">
        <v>0</v>
      </c>
      <c r="Q268" s="83">
        <f t="shared" si="12"/>
        <v>3333699</v>
      </c>
      <c r="S268" s="1">
        <f t="shared" si="13"/>
        <v>3000013</v>
      </c>
      <c r="T268" s="1">
        <f t="shared" si="13"/>
        <v>333686</v>
      </c>
      <c r="U268" s="1">
        <f t="shared" si="14"/>
        <v>3333699</v>
      </c>
    </row>
    <row r="269" spans="1:21" x14ac:dyDescent="0.25">
      <c r="A269" s="24" t="s">
        <v>324</v>
      </c>
      <c r="B269" s="25" t="s">
        <v>4</v>
      </c>
      <c r="C269" s="81">
        <v>0</v>
      </c>
      <c r="D269" s="81">
        <v>0</v>
      </c>
      <c r="E269" s="77">
        <v>0</v>
      </c>
      <c r="F269" s="77">
        <v>0</v>
      </c>
      <c r="G269" s="77">
        <v>0</v>
      </c>
      <c r="H269" s="77">
        <v>0</v>
      </c>
      <c r="I269" s="77">
        <v>0</v>
      </c>
      <c r="J269" s="77">
        <v>0</v>
      </c>
      <c r="K269" s="77">
        <v>0</v>
      </c>
      <c r="L269" s="77">
        <v>0</v>
      </c>
      <c r="M269" s="77">
        <v>0</v>
      </c>
      <c r="N269" s="77">
        <v>0</v>
      </c>
      <c r="O269" s="77">
        <v>0</v>
      </c>
      <c r="P269" s="82">
        <v>0</v>
      </c>
      <c r="Q269" s="83">
        <f t="shared" si="12"/>
        <v>0</v>
      </c>
      <c r="S269" s="1">
        <f t="shared" si="13"/>
        <v>0</v>
      </c>
      <c r="T269" s="1">
        <f t="shared" si="13"/>
        <v>0</v>
      </c>
      <c r="U269" s="1">
        <f t="shared" si="14"/>
        <v>0</v>
      </c>
    </row>
    <row r="270" spans="1:21" x14ac:dyDescent="0.25">
      <c r="A270" s="24" t="s">
        <v>325</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5">
      <c r="A271" s="24" t="s">
        <v>326</v>
      </c>
      <c r="B271" s="25" t="s">
        <v>4</v>
      </c>
      <c r="C271" s="81">
        <v>0</v>
      </c>
      <c r="D271" s="81">
        <v>0</v>
      </c>
      <c r="E271" s="77">
        <v>1079865</v>
      </c>
      <c r="F271" s="77">
        <v>68038</v>
      </c>
      <c r="G271" s="77">
        <v>0</v>
      </c>
      <c r="H271" s="77">
        <v>0</v>
      </c>
      <c r="I271" s="77">
        <v>0</v>
      </c>
      <c r="J271" s="77">
        <v>0</v>
      </c>
      <c r="K271" s="77">
        <v>0</v>
      </c>
      <c r="L271" s="77">
        <v>0</v>
      </c>
      <c r="M271" s="77">
        <v>0</v>
      </c>
      <c r="N271" s="77">
        <v>0</v>
      </c>
      <c r="O271" s="77">
        <v>0</v>
      </c>
      <c r="P271" s="82">
        <v>0</v>
      </c>
      <c r="Q271" s="83">
        <f t="shared" si="12"/>
        <v>1147903</v>
      </c>
      <c r="S271" s="1">
        <f t="shared" si="13"/>
        <v>1079865</v>
      </c>
      <c r="T271" s="1">
        <f t="shared" si="13"/>
        <v>68038</v>
      </c>
      <c r="U271" s="1">
        <f t="shared" si="14"/>
        <v>1147903</v>
      </c>
    </row>
    <row r="272" spans="1:21" x14ac:dyDescent="0.25">
      <c r="A272" s="24" t="s">
        <v>327</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83">
        <f t="shared" si="12"/>
        <v>0</v>
      </c>
      <c r="S272" s="1">
        <f t="shared" si="13"/>
        <v>0</v>
      </c>
      <c r="T272" s="1">
        <f t="shared" si="13"/>
        <v>0</v>
      </c>
      <c r="U272" s="1">
        <f t="shared" si="14"/>
        <v>0</v>
      </c>
    </row>
    <row r="273" spans="1:21" x14ac:dyDescent="0.25">
      <c r="A273" s="24" t="s">
        <v>542</v>
      </c>
      <c r="B273" s="25" t="s">
        <v>4</v>
      </c>
      <c r="C273" s="81">
        <v>210</v>
      </c>
      <c r="D273" s="81">
        <v>0</v>
      </c>
      <c r="E273" s="77">
        <v>0</v>
      </c>
      <c r="F273" s="77">
        <v>0</v>
      </c>
      <c r="G273" s="77">
        <v>0</v>
      </c>
      <c r="H273" s="77">
        <v>0</v>
      </c>
      <c r="I273" s="77">
        <v>0</v>
      </c>
      <c r="J273" s="77">
        <v>0</v>
      </c>
      <c r="K273" s="77">
        <v>0</v>
      </c>
      <c r="L273" s="77">
        <v>0</v>
      </c>
      <c r="M273" s="77">
        <v>0</v>
      </c>
      <c r="N273" s="77">
        <v>0</v>
      </c>
      <c r="O273" s="77">
        <v>0</v>
      </c>
      <c r="P273" s="82">
        <v>0</v>
      </c>
      <c r="Q273" s="83">
        <f t="shared" si="12"/>
        <v>210</v>
      </c>
      <c r="S273" s="1">
        <f t="shared" si="13"/>
        <v>210</v>
      </c>
      <c r="T273" s="1">
        <f t="shared" si="13"/>
        <v>0</v>
      </c>
      <c r="U273" s="1">
        <f t="shared" si="14"/>
        <v>210</v>
      </c>
    </row>
    <row r="274" spans="1:21" x14ac:dyDescent="0.25">
      <c r="A274" s="24" t="s">
        <v>328</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5">
      <c r="A275" s="24" t="s">
        <v>329</v>
      </c>
      <c r="B275" s="25" t="s">
        <v>4</v>
      </c>
      <c r="C275" s="81">
        <v>0</v>
      </c>
      <c r="D275" s="81">
        <v>0</v>
      </c>
      <c r="E275" s="77">
        <v>0</v>
      </c>
      <c r="F275" s="77">
        <v>0</v>
      </c>
      <c r="G275" s="77">
        <v>0</v>
      </c>
      <c r="H275" s="77">
        <v>0</v>
      </c>
      <c r="I275" s="77">
        <v>0</v>
      </c>
      <c r="J275" s="77">
        <v>0</v>
      </c>
      <c r="K275" s="77">
        <v>0</v>
      </c>
      <c r="L275" s="77">
        <v>0</v>
      </c>
      <c r="M275" s="77">
        <v>30500</v>
      </c>
      <c r="N275" s="77">
        <v>0</v>
      </c>
      <c r="O275" s="77">
        <v>0</v>
      </c>
      <c r="P275" s="82">
        <v>0</v>
      </c>
      <c r="Q275" s="83">
        <f t="shared" si="12"/>
        <v>30500</v>
      </c>
      <c r="S275" s="1">
        <f t="shared" si="13"/>
        <v>30500</v>
      </c>
      <c r="T275" s="1">
        <f t="shared" si="13"/>
        <v>0</v>
      </c>
      <c r="U275" s="1">
        <f t="shared" si="14"/>
        <v>30500</v>
      </c>
    </row>
    <row r="276" spans="1:21" x14ac:dyDescent="0.25">
      <c r="A276" s="24" t="s">
        <v>330</v>
      </c>
      <c r="B276" s="25" t="s">
        <v>4</v>
      </c>
      <c r="C276" s="81">
        <v>0</v>
      </c>
      <c r="D276" s="81">
        <v>0</v>
      </c>
      <c r="E276" s="77">
        <v>0</v>
      </c>
      <c r="F276" s="77">
        <v>0</v>
      </c>
      <c r="G276" s="77">
        <v>0</v>
      </c>
      <c r="H276" s="77">
        <v>0</v>
      </c>
      <c r="I276" s="77">
        <v>0</v>
      </c>
      <c r="J276" s="77">
        <v>0</v>
      </c>
      <c r="K276" s="77">
        <v>0</v>
      </c>
      <c r="L276" s="77">
        <v>0</v>
      </c>
      <c r="M276" s="77">
        <v>0</v>
      </c>
      <c r="N276" s="77">
        <v>0</v>
      </c>
      <c r="O276" s="77">
        <v>0</v>
      </c>
      <c r="P276" s="82">
        <v>0</v>
      </c>
      <c r="Q276" s="83">
        <f t="shared" si="12"/>
        <v>0</v>
      </c>
      <c r="S276" s="1">
        <f t="shared" si="13"/>
        <v>0</v>
      </c>
      <c r="T276" s="1">
        <f t="shared" si="13"/>
        <v>0</v>
      </c>
      <c r="U276" s="1">
        <f t="shared" si="14"/>
        <v>0</v>
      </c>
    </row>
    <row r="277" spans="1:21" x14ac:dyDescent="0.25">
      <c r="A277" s="24" t="s">
        <v>331</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5">
      <c r="A278" s="24" t="s">
        <v>332</v>
      </c>
      <c r="B278" s="25" t="s">
        <v>4</v>
      </c>
      <c r="C278" s="81">
        <v>0</v>
      </c>
      <c r="D278" s="81">
        <v>11068</v>
      </c>
      <c r="E278" s="77">
        <v>0</v>
      </c>
      <c r="F278" s="77">
        <v>0</v>
      </c>
      <c r="G278" s="77">
        <v>0</v>
      </c>
      <c r="H278" s="77">
        <v>0</v>
      </c>
      <c r="I278" s="77">
        <v>0</v>
      </c>
      <c r="J278" s="77">
        <v>0</v>
      </c>
      <c r="K278" s="77">
        <v>0</v>
      </c>
      <c r="L278" s="77">
        <v>0</v>
      </c>
      <c r="M278" s="77">
        <v>0</v>
      </c>
      <c r="N278" s="77">
        <v>0</v>
      </c>
      <c r="O278" s="77">
        <v>0</v>
      </c>
      <c r="P278" s="82">
        <v>0</v>
      </c>
      <c r="Q278" s="83">
        <f t="shared" si="12"/>
        <v>11068</v>
      </c>
      <c r="S278" s="1">
        <f t="shared" si="13"/>
        <v>0</v>
      </c>
      <c r="T278" s="1">
        <f t="shared" si="13"/>
        <v>11068</v>
      </c>
      <c r="U278" s="1">
        <f t="shared" si="14"/>
        <v>11068</v>
      </c>
    </row>
    <row r="279" spans="1:21" x14ac:dyDescent="0.25">
      <c r="A279" s="24" t="s">
        <v>477</v>
      </c>
      <c r="B279" s="25" t="s">
        <v>4</v>
      </c>
      <c r="C279" s="81">
        <v>0</v>
      </c>
      <c r="D279" s="81">
        <v>0</v>
      </c>
      <c r="E279" s="77">
        <v>0</v>
      </c>
      <c r="F279" s="77">
        <v>0</v>
      </c>
      <c r="G279" s="77">
        <v>0</v>
      </c>
      <c r="H279" s="77">
        <v>0</v>
      </c>
      <c r="I279" s="77">
        <v>0</v>
      </c>
      <c r="J279" s="77">
        <v>0</v>
      </c>
      <c r="K279" s="77">
        <v>0</v>
      </c>
      <c r="L279" s="77">
        <v>0</v>
      </c>
      <c r="M279" s="77">
        <v>0</v>
      </c>
      <c r="N279" s="77">
        <v>0</v>
      </c>
      <c r="O279" s="77">
        <v>0</v>
      </c>
      <c r="P279" s="82">
        <v>0</v>
      </c>
      <c r="Q279" s="83">
        <f t="shared" si="12"/>
        <v>0</v>
      </c>
      <c r="S279" s="1">
        <f t="shared" si="13"/>
        <v>0</v>
      </c>
      <c r="T279" s="1">
        <f t="shared" si="13"/>
        <v>0</v>
      </c>
      <c r="U279" s="1">
        <f t="shared" si="14"/>
        <v>0</v>
      </c>
    </row>
    <row r="280" spans="1:21" x14ac:dyDescent="0.25">
      <c r="A280" s="24" t="s">
        <v>333</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5">
      <c r="A281" s="24" t="s">
        <v>334</v>
      </c>
      <c r="B281" s="25" t="s">
        <v>4</v>
      </c>
      <c r="C281" s="81">
        <v>0</v>
      </c>
      <c r="D281" s="81">
        <v>0</v>
      </c>
      <c r="E281" s="77">
        <v>0</v>
      </c>
      <c r="F281" s="77">
        <v>0</v>
      </c>
      <c r="G281" s="77">
        <v>0</v>
      </c>
      <c r="H281" s="77">
        <v>0</v>
      </c>
      <c r="I281" s="77">
        <v>0</v>
      </c>
      <c r="J281" s="77">
        <v>0</v>
      </c>
      <c r="K281" s="77">
        <v>0</v>
      </c>
      <c r="L281" s="77">
        <v>0</v>
      </c>
      <c r="M281" s="77">
        <v>0</v>
      </c>
      <c r="N281" s="77">
        <v>0</v>
      </c>
      <c r="O281" s="77">
        <v>2214</v>
      </c>
      <c r="P281" s="82">
        <v>0</v>
      </c>
      <c r="Q281" s="83">
        <f t="shared" si="12"/>
        <v>2214</v>
      </c>
      <c r="S281" s="1">
        <f t="shared" si="13"/>
        <v>2214</v>
      </c>
      <c r="T281" s="1">
        <f t="shared" si="13"/>
        <v>0</v>
      </c>
      <c r="U281" s="1">
        <f t="shared" si="14"/>
        <v>2214</v>
      </c>
    </row>
    <row r="282" spans="1:21" x14ac:dyDescent="0.25">
      <c r="A282" s="24" t="s">
        <v>335</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5">
      <c r="A283" s="24" t="s">
        <v>336</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83">
        <f t="shared" si="12"/>
        <v>0</v>
      </c>
      <c r="S283" s="1">
        <f t="shared" si="13"/>
        <v>0</v>
      </c>
      <c r="T283" s="1">
        <f t="shared" si="13"/>
        <v>0</v>
      </c>
      <c r="U283" s="1">
        <f t="shared" si="14"/>
        <v>0</v>
      </c>
    </row>
    <row r="284" spans="1:21" x14ac:dyDescent="0.25">
      <c r="A284" s="24" t="s">
        <v>337</v>
      </c>
      <c r="B284" s="25" t="s">
        <v>4</v>
      </c>
      <c r="C284" s="81">
        <v>17252</v>
      </c>
      <c r="D284" s="81">
        <v>0</v>
      </c>
      <c r="E284" s="77">
        <v>0</v>
      </c>
      <c r="F284" s="77">
        <v>0</v>
      </c>
      <c r="G284" s="77">
        <v>210288</v>
      </c>
      <c r="H284" s="77">
        <v>0</v>
      </c>
      <c r="I284" s="77">
        <v>0</v>
      </c>
      <c r="J284" s="77">
        <v>0</v>
      </c>
      <c r="K284" s="77">
        <v>0</v>
      </c>
      <c r="L284" s="77">
        <v>0</v>
      </c>
      <c r="M284" s="77">
        <v>230934</v>
      </c>
      <c r="N284" s="77">
        <v>0</v>
      </c>
      <c r="O284" s="77">
        <v>0</v>
      </c>
      <c r="P284" s="82">
        <v>0</v>
      </c>
      <c r="Q284" s="83">
        <f t="shared" si="12"/>
        <v>458474</v>
      </c>
      <c r="S284" s="1">
        <f t="shared" si="13"/>
        <v>458474</v>
      </c>
      <c r="T284" s="1">
        <f t="shared" si="13"/>
        <v>0</v>
      </c>
      <c r="U284" s="1">
        <f t="shared" si="14"/>
        <v>458474</v>
      </c>
    </row>
    <row r="285" spans="1:21" x14ac:dyDescent="0.25">
      <c r="A285" s="24" t="s">
        <v>338</v>
      </c>
      <c r="B285" s="25" t="s">
        <v>4</v>
      </c>
      <c r="C285" s="81">
        <v>0</v>
      </c>
      <c r="D285" s="81">
        <v>0</v>
      </c>
      <c r="E285" s="77">
        <v>0</v>
      </c>
      <c r="F285" s="77">
        <v>0</v>
      </c>
      <c r="G285" s="77">
        <v>0</v>
      </c>
      <c r="H285" s="77">
        <v>0</v>
      </c>
      <c r="I285" s="77">
        <v>0</v>
      </c>
      <c r="J285" s="77">
        <v>0</v>
      </c>
      <c r="K285" s="77">
        <v>0</v>
      </c>
      <c r="L285" s="77">
        <v>0</v>
      </c>
      <c r="M285" s="77">
        <v>0</v>
      </c>
      <c r="N285" s="77">
        <v>0</v>
      </c>
      <c r="O285" s="77">
        <v>0</v>
      </c>
      <c r="P285" s="82">
        <v>0</v>
      </c>
      <c r="Q285" s="83">
        <f t="shared" si="12"/>
        <v>0</v>
      </c>
      <c r="S285" s="1">
        <f t="shared" si="13"/>
        <v>0</v>
      </c>
      <c r="T285" s="1">
        <f t="shared" si="13"/>
        <v>0</v>
      </c>
      <c r="U285" s="1">
        <f t="shared" si="14"/>
        <v>0</v>
      </c>
    </row>
    <row r="286" spans="1:21" x14ac:dyDescent="0.25">
      <c r="A286" s="24" t="s">
        <v>339</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5">
      <c r="A287" s="24" t="s">
        <v>340</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5">
      <c r="A288" s="24" t="s">
        <v>549</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5">
      <c r="A289" s="24" t="s">
        <v>341</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5">
      <c r="A290" s="24" t="s">
        <v>506</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83">
        <f t="shared" si="12"/>
        <v>0</v>
      </c>
      <c r="S290" s="1">
        <f t="shared" si="13"/>
        <v>0</v>
      </c>
      <c r="T290" s="1">
        <f t="shared" si="13"/>
        <v>0</v>
      </c>
      <c r="U290" s="1">
        <f t="shared" si="14"/>
        <v>0</v>
      </c>
    </row>
    <row r="291" spans="1:21" x14ac:dyDescent="0.25">
      <c r="A291" s="24" t="s">
        <v>342</v>
      </c>
      <c r="B291" s="25" t="s">
        <v>4</v>
      </c>
      <c r="C291" s="81">
        <v>0</v>
      </c>
      <c r="D291" s="81">
        <v>0</v>
      </c>
      <c r="E291" s="77">
        <v>0</v>
      </c>
      <c r="F291" s="77">
        <v>0</v>
      </c>
      <c r="G291" s="77">
        <v>0</v>
      </c>
      <c r="H291" s="77">
        <v>0</v>
      </c>
      <c r="I291" s="77">
        <v>0</v>
      </c>
      <c r="J291" s="77">
        <v>0</v>
      </c>
      <c r="K291" s="77">
        <v>0</v>
      </c>
      <c r="L291" s="77">
        <v>0</v>
      </c>
      <c r="M291" s="77">
        <v>0</v>
      </c>
      <c r="N291" s="77">
        <v>0</v>
      </c>
      <c r="O291" s="77">
        <v>0</v>
      </c>
      <c r="P291" s="82">
        <v>1354</v>
      </c>
      <c r="Q291" s="83">
        <f t="shared" si="12"/>
        <v>1354</v>
      </c>
      <c r="S291" s="1">
        <f t="shared" si="13"/>
        <v>0</v>
      </c>
      <c r="T291" s="1">
        <f t="shared" si="13"/>
        <v>1354</v>
      </c>
      <c r="U291" s="1">
        <f t="shared" si="14"/>
        <v>1354</v>
      </c>
    </row>
    <row r="292" spans="1:21" x14ac:dyDescent="0.25">
      <c r="A292" s="24" t="s">
        <v>343</v>
      </c>
      <c r="B292" s="25" t="s">
        <v>4</v>
      </c>
      <c r="C292" s="81">
        <v>0</v>
      </c>
      <c r="D292" s="81">
        <v>0</v>
      </c>
      <c r="E292" s="77">
        <v>0</v>
      </c>
      <c r="F292" s="77">
        <v>0</v>
      </c>
      <c r="G292" s="77">
        <v>0</v>
      </c>
      <c r="H292" s="77">
        <v>0</v>
      </c>
      <c r="I292" s="77">
        <v>0</v>
      </c>
      <c r="J292" s="77">
        <v>0</v>
      </c>
      <c r="K292" s="77">
        <v>0</v>
      </c>
      <c r="L292" s="77">
        <v>0</v>
      </c>
      <c r="M292" s="77">
        <v>0</v>
      </c>
      <c r="N292" s="77">
        <v>0</v>
      </c>
      <c r="O292" s="77">
        <v>11152</v>
      </c>
      <c r="P292" s="82">
        <v>0</v>
      </c>
      <c r="Q292" s="83">
        <f t="shared" si="12"/>
        <v>11152</v>
      </c>
      <c r="S292" s="1">
        <f t="shared" si="13"/>
        <v>11152</v>
      </c>
      <c r="T292" s="1">
        <f t="shared" si="13"/>
        <v>0</v>
      </c>
      <c r="U292" s="1">
        <f t="shared" si="14"/>
        <v>11152</v>
      </c>
    </row>
    <row r="293" spans="1:21" x14ac:dyDescent="0.25">
      <c r="A293" s="24" t="s">
        <v>344</v>
      </c>
      <c r="B293" s="25" t="s">
        <v>4</v>
      </c>
      <c r="C293" s="81">
        <v>0</v>
      </c>
      <c r="D293" s="81">
        <v>0</v>
      </c>
      <c r="E293" s="77">
        <v>0</v>
      </c>
      <c r="F293" s="77">
        <v>0</v>
      </c>
      <c r="G293" s="77">
        <v>0</v>
      </c>
      <c r="H293" s="77">
        <v>0</v>
      </c>
      <c r="I293" s="77">
        <v>0</v>
      </c>
      <c r="J293" s="77">
        <v>0</v>
      </c>
      <c r="K293" s="77">
        <v>0</v>
      </c>
      <c r="L293" s="77">
        <v>0</v>
      </c>
      <c r="M293" s="77">
        <v>0</v>
      </c>
      <c r="N293" s="77">
        <v>250000</v>
      </c>
      <c r="O293" s="77">
        <v>0</v>
      </c>
      <c r="P293" s="82">
        <v>0</v>
      </c>
      <c r="Q293" s="83">
        <f t="shared" si="12"/>
        <v>250000</v>
      </c>
      <c r="S293" s="1">
        <f t="shared" si="13"/>
        <v>0</v>
      </c>
      <c r="T293" s="1">
        <f t="shared" si="13"/>
        <v>250000</v>
      </c>
      <c r="U293" s="1">
        <f t="shared" si="14"/>
        <v>250000</v>
      </c>
    </row>
    <row r="294" spans="1:21" x14ac:dyDescent="0.25">
      <c r="A294" s="24" t="s">
        <v>345</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2"/>
        <v>0</v>
      </c>
      <c r="S294" s="1">
        <f t="shared" si="13"/>
        <v>0</v>
      </c>
      <c r="T294" s="1">
        <f t="shared" si="13"/>
        <v>0</v>
      </c>
      <c r="U294" s="1">
        <f t="shared" si="14"/>
        <v>0</v>
      </c>
    </row>
    <row r="295" spans="1:21" x14ac:dyDescent="0.25">
      <c r="A295" s="24" t="s">
        <v>346</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5">
      <c r="A296" s="24" t="s">
        <v>4</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5">
      <c r="A297" s="24" t="s">
        <v>347</v>
      </c>
      <c r="B297" s="25" t="s">
        <v>4</v>
      </c>
      <c r="C297" s="81">
        <v>0</v>
      </c>
      <c r="D297" s="81">
        <v>106842</v>
      </c>
      <c r="E297" s="77">
        <v>0</v>
      </c>
      <c r="F297" s="77">
        <v>0</v>
      </c>
      <c r="G297" s="77">
        <v>0</v>
      </c>
      <c r="H297" s="77">
        <v>120663</v>
      </c>
      <c r="I297" s="77">
        <v>0</v>
      </c>
      <c r="J297" s="77">
        <v>0</v>
      </c>
      <c r="K297" s="77">
        <v>0</v>
      </c>
      <c r="L297" s="77">
        <v>0</v>
      </c>
      <c r="M297" s="77">
        <v>308195</v>
      </c>
      <c r="N297" s="77">
        <v>0</v>
      </c>
      <c r="O297" s="77">
        <v>0</v>
      </c>
      <c r="P297" s="82">
        <v>0</v>
      </c>
      <c r="Q297" s="83">
        <f t="shared" si="12"/>
        <v>535700</v>
      </c>
      <c r="S297" s="1">
        <f t="shared" si="13"/>
        <v>308195</v>
      </c>
      <c r="T297" s="1">
        <f t="shared" si="13"/>
        <v>227505</v>
      </c>
      <c r="U297" s="1">
        <f t="shared" si="14"/>
        <v>535700</v>
      </c>
    </row>
    <row r="298" spans="1:21" x14ac:dyDescent="0.25">
      <c r="A298" s="24" t="s">
        <v>348</v>
      </c>
      <c r="B298" s="25" t="s">
        <v>4</v>
      </c>
      <c r="C298" s="81">
        <v>0</v>
      </c>
      <c r="D298" s="81">
        <v>0</v>
      </c>
      <c r="E298" s="77">
        <v>0</v>
      </c>
      <c r="F298" s="77">
        <v>0</v>
      </c>
      <c r="G298" s="77">
        <v>0</v>
      </c>
      <c r="H298" s="77">
        <v>0</v>
      </c>
      <c r="I298" s="77">
        <v>0</v>
      </c>
      <c r="J298" s="77">
        <v>0</v>
      </c>
      <c r="K298" s="77">
        <v>0</v>
      </c>
      <c r="L298" s="77">
        <v>0</v>
      </c>
      <c r="M298" s="77">
        <v>0</v>
      </c>
      <c r="N298" s="77">
        <v>0</v>
      </c>
      <c r="O298" s="77">
        <v>7142</v>
      </c>
      <c r="P298" s="82">
        <v>0</v>
      </c>
      <c r="Q298" s="83">
        <f t="shared" si="12"/>
        <v>7142</v>
      </c>
      <c r="S298" s="1">
        <f t="shared" si="13"/>
        <v>7142</v>
      </c>
      <c r="T298" s="1">
        <f t="shared" si="13"/>
        <v>0</v>
      </c>
      <c r="U298" s="1">
        <f t="shared" si="14"/>
        <v>7142</v>
      </c>
    </row>
    <row r="299" spans="1:21" x14ac:dyDescent="0.25">
      <c r="A299" s="24" t="s">
        <v>349</v>
      </c>
      <c r="B299" s="25" t="s">
        <v>4</v>
      </c>
      <c r="C299" s="81">
        <v>9399</v>
      </c>
      <c r="D299" s="81">
        <v>0</v>
      </c>
      <c r="E299" s="77">
        <v>0</v>
      </c>
      <c r="F299" s="77">
        <v>0</v>
      </c>
      <c r="G299" s="77">
        <v>0</v>
      </c>
      <c r="H299" s="77">
        <v>0</v>
      </c>
      <c r="I299" s="77">
        <v>0</v>
      </c>
      <c r="J299" s="77">
        <v>0</v>
      </c>
      <c r="K299" s="77">
        <v>0</v>
      </c>
      <c r="L299" s="77">
        <v>0</v>
      </c>
      <c r="M299" s="77">
        <v>1711</v>
      </c>
      <c r="N299" s="77">
        <v>0</v>
      </c>
      <c r="O299" s="77">
        <v>0</v>
      </c>
      <c r="P299" s="82">
        <v>0</v>
      </c>
      <c r="Q299" s="83">
        <f t="shared" si="12"/>
        <v>11110</v>
      </c>
      <c r="S299" s="1">
        <f t="shared" si="13"/>
        <v>11110</v>
      </c>
      <c r="T299" s="1">
        <f t="shared" si="13"/>
        <v>0</v>
      </c>
      <c r="U299" s="1">
        <f t="shared" si="14"/>
        <v>11110</v>
      </c>
    </row>
    <row r="300" spans="1:21" x14ac:dyDescent="0.25">
      <c r="A300" s="24" t="s">
        <v>350</v>
      </c>
      <c r="B300" s="25" t="s">
        <v>4</v>
      </c>
      <c r="C300" s="81">
        <v>46032</v>
      </c>
      <c r="D300" s="81">
        <v>0</v>
      </c>
      <c r="E300" s="77">
        <v>2262</v>
      </c>
      <c r="F300" s="77">
        <v>3365</v>
      </c>
      <c r="G300" s="77">
        <v>81401</v>
      </c>
      <c r="H300" s="77">
        <v>0</v>
      </c>
      <c r="I300" s="77">
        <v>0</v>
      </c>
      <c r="J300" s="77">
        <v>0</v>
      </c>
      <c r="K300" s="77">
        <v>0</v>
      </c>
      <c r="L300" s="77">
        <v>0</v>
      </c>
      <c r="M300" s="77">
        <v>33422</v>
      </c>
      <c r="N300" s="77">
        <v>0</v>
      </c>
      <c r="O300" s="77">
        <v>8003</v>
      </c>
      <c r="P300" s="82">
        <v>0</v>
      </c>
      <c r="Q300" s="83">
        <f t="shared" si="12"/>
        <v>174485</v>
      </c>
      <c r="S300" s="1">
        <f t="shared" si="13"/>
        <v>171120</v>
      </c>
      <c r="T300" s="1">
        <f t="shared" si="13"/>
        <v>3365</v>
      </c>
      <c r="U300" s="1">
        <f t="shared" si="14"/>
        <v>174485</v>
      </c>
    </row>
    <row r="301" spans="1:21" x14ac:dyDescent="0.25">
      <c r="A301" s="24" t="s">
        <v>351</v>
      </c>
      <c r="B301" s="25" t="s">
        <v>4</v>
      </c>
      <c r="C301" s="81">
        <v>18396</v>
      </c>
      <c r="D301" s="81">
        <v>1434</v>
      </c>
      <c r="E301" s="77">
        <v>0</v>
      </c>
      <c r="F301" s="77">
        <v>0</v>
      </c>
      <c r="G301" s="77">
        <v>52332</v>
      </c>
      <c r="H301" s="77">
        <v>20464</v>
      </c>
      <c r="I301" s="77">
        <v>0</v>
      </c>
      <c r="J301" s="77">
        <v>0</v>
      </c>
      <c r="K301" s="77">
        <v>0</v>
      </c>
      <c r="L301" s="77">
        <v>0</v>
      </c>
      <c r="M301" s="77">
        <v>67246</v>
      </c>
      <c r="N301" s="77">
        <v>0</v>
      </c>
      <c r="O301" s="77">
        <v>4287</v>
      </c>
      <c r="P301" s="82">
        <v>242</v>
      </c>
      <c r="Q301" s="83">
        <f t="shared" si="12"/>
        <v>164401</v>
      </c>
      <c r="S301" s="1">
        <f t="shared" si="13"/>
        <v>142261</v>
      </c>
      <c r="T301" s="1">
        <f t="shared" si="13"/>
        <v>22140</v>
      </c>
      <c r="U301" s="1">
        <f t="shared" si="14"/>
        <v>164401</v>
      </c>
    </row>
    <row r="302" spans="1:21" x14ac:dyDescent="0.25">
      <c r="A302" s="24" t="s">
        <v>352</v>
      </c>
      <c r="B302" s="25" t="s">
        <v>4</v>
      </c>
      <c r="C302" s="81">
        <v>0</v>
      </c>
      <c r="D302" s="81">
        <v>0</v>
      </c>
      <c r="E302" s="77">
        <v>0</v>
      </c>
      <c r="F302" s="77">
        <v>0</v>
      </c>
      <c r="G302" s="77">
        <v>0</v>
      </c>
      <c r="H302" s="77">
        <v>0</v>
      </c>
      <c r="I302" s="77">
        <v>0</v>
      </c>
      <c r="J302" s="77">
        <v>0</v>
      </c>
      <c r="K302" s="77">
        <v>0</v>
      </c>
      <c r="L302" s="77">
        <v>0</v>
      </c>
      <c r="M302" s="77">
        <v>0</v>
      </c>
      <c r="N302" s="77">
        <v>0</v>
      </c>
      <c r="O302" s="77">
        <v>0</v>
      </c>
      <c r="P302" s="82">
        <v>0</v>
      </c>
      <c r="Q302" s="83">
        <f t="shared" si="12"/>
        <v>0</v>
      </c>
      <c r="S302" s="1">
        <f t="shared" si="13"/>
        <v>0</v>
      </c>
      <c r="T302" s="1">
        <f t="shared" si="13"/>
        <v>0</v>
      </c>
      <c r="U302" s="1">
        <f t="shared" si="14"/>
        <v>0</v>
      </c>
    </row>
    <row r="303" spans="1:21" x14ac:dyDescent="0.25">
      <c r="A303" s="24" t="s">
        <v>353</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5">
      <c r="A304" s="24" t="s">
        <v>354</v>
      </c>
      <c r="B304" s="25" t="s">
        <v>4</v>
      </c>
      <c r="C304" s="81">
        <v>0</v>
      </c>
      <c r="D304" s="81">
        <v>4443</v>
      </c>
      <c r="E304" s="77">
        <v>0</v>
      </c>
      <c r="F304" s="77">
        <v>0</v>
      </c>
      <c r="G304" s="77">
        <v>0</v>
      </c>
      <c r="H304" s="77">
        <v>0</v>
      </c>
      <c r="I304" s="77">
        <v>0</v>
      </c>
      <c r="J304" s="77">
        <v>0</v>
      </c>
      <c r="K304" s="77">
        <v>0</v>
      </c>
      <c r="L304" s="77">
        <v>0</v>
      </c>
      <c r="M304" s="77">
        <v>0</v>
      </c>
      <c r="N304" s="77">
        <v>551</v>
      </c>
      <c r="O304" s="77">
        <v>0</v>
      </c>
      <c r="P304" s="82">
        <v>0</v>
      </c>
      <c r="Q304" s="83">
        <f t="shared" si="12"/>
        <v>4994</v>
      </c>
      <c r="S304" s="1">
        <f t="shared" si="13"/>
        <v>0</v>
      </c>
      <c r="T304" s="1">
        <f t="shared" si="13"/>
        <v>4994</v>
      </c>
      <c r="U304" s="1">
        <f t="shared" si="14"/>
        <v>4994</v>
      </c>
    </row>
    <row r="305" spans="1:21" x14ac:dyDescent="0.25">
      <c r="A305" s="24" t="s">
        <v>355</v>
      </c>
      <c r="B305" s="25" t="s">
        <v>4</v>
      </c>
      <c r="C305" s="81">
        <v>0</v>
      </c>
      <c r="D305" s="81">
        <v>0</v>
      </c>
      <c r="E305" s="77">
        <v>0</v>
      </c>
      <c r="F305" s="77">
        <v>0</v>
      </c>
      <c r="G305" s="77">
        <v>391867</v>
      </c>
      <c r="H305" s="77">
        <v>18126</v>
      </c>
      <c r="I305" s="77">
        <v>0</v>
      </c>
      <c r="J305" s="77">
        <v>0</v>
      </c>
      <c r="K305" s="77">
        <v>0</v>
      </c>
      <c r="L305" s="77">
        <v>0</v>
      </c>
      <c r="M305" s="77">
        <v>647625</v>
      </c>
      <c r="N305" s="77">
        <v>0</v>
      </c>
      <c r="O305" s="77">
        <v>0</v>
      </c>
      <c r="P305" s="82">
        <v>0</v>
      </c>
      <c r="Q305" s="83">
        <f t="shared" si="12"/>
        <v>1057618</v>
      </c>
      <c r="S305" s="1">
        <f t="shared" si="13"/>
        <v>1039492</v>
      </c>
      <c r="T305" s="1">
        <f t="shared" si="13"/>
        <v>18126</v>
      </c>
      <c r="U305" s="1">
        <f t="shared" si="14"/>
        <v>1057618</v>
      </c>
    </row>
    <row r="306" spans="1:21" x14ac:dyDescent="0.25">
      <c r="A306" s="24" t="s">
        <v>356</v>
      </c>
      <c r="B306" s="25" t="s">
        <v>4</v>
      </c>
      <c r="C306" s="81">
        <v>0</v>
      </c>
      <c r="D306" s="81">
        <v>0</v>
      </c>
      <c r="E306" s="77">
        <v>0</v>
      </c>
      <c r="F306" s="77">
        <v>0</v>
      </c>
      <c r="G306" s="77">
        <v>0</v>
      </c>
      <c r="H306" s="77">
        <v>0</v>
      </c>
      <c r="I306" s="77">
        <v>0</v>
      </c>
      <c r="J306" s="77">
        <v>0</v>
      </c>
      <c r="K306" s="77">
        <v>0</v>
      </c>
      <c r="L306" s="77">
        <v>0</v>
      </c>
      <c r="M306" s="77">
        <v>0</v>
      </c>
      <c r="N306" s="77">
        <v>0</v>
      </c>
      <c r="O306" s="77">
        <v>0</v>
      </c>
      <c r="P306" s="82">
        <v>0</v>
      </c>
      <c r="Q306" s="83">
        <f t="shared" si="12"/>
        <v>0</v>
      </c>
      <c r="S306" s="1">
        <f t="shared" si="13"/>
        <v>0</v>
      </c>
      <c r="T306" s="1">
        <f t="shared" si="13"/>
        <v>0</v>
      </c>
      <c r="U306" s="1">
        <f t="shared" si="14"/>
        <v>0</v>
      </c>
    </row>
    <row r="307" spans="1:21" x14ac:dyDescent="0.25">
      <c r="A307" s="24" t="s">
        <v>357</v>
      </c>
      <c r="B307" s="25" t="s">
        <v>52</v>
      </c>
      <c r="C307" s="81">
        <v>918</v>
      </c>
      <c r="D307" s="81">
        <v>435</v>
      </c>
      <c r="E307" s="77">
        <v>523778</v>
      </c>
      <c r="F307" s="77">
        <v>24296</v>
      </c>
      <c r="G307" s="77">
        <v>26115</v>
      </c>
      <c r="H307" s="77">
        <v>0</v>
      </c>
      <c r="I307" s="77">
        <v>0</v>
      </c>
      <c r="J307" s="77">
        <v>0</v>
      </c>
      <c r="K307" s="77">
        <v>0</v>
      </c>
      <c r="L307" s="77">
        <v>0</v>
      </c>
      <c r="M307" s="77">
        <v>0</v>
      </c>
      <c r="N307" s="77">
        <v>0</v>
      </c>
      <c r="O307" s="77">
        <v>0</v>
      </c>
      <c r="P307" s="82">
        <v>0</v>
      </c>
      <c r="Q307" s="83">
        <f t="shared" si="12"/>
        <v>575542</v>
      </c>
      <c r="S307" s="1">
        <f t="shared" si="13"/>
        <v>550811</v>
      </c>
      <c r="T307" s="1">
        <f t="shared" si="13"/>
        <v>24731</v>
      </c>
      <c r="U307" s="1">
        <f t="shared" si="14"/>
        <v>575542</v>
      </c>
    </row>
    <row r="308" spans="1:21" x14ac:dyDescent="0.25">
      <c r="A308" s="24" t="s">
        <v>358</v>
      </c>
      <c r="B308" s="25" t="s">
        <v>52</v>
      </c>
      <c r="C308" s="81">
        <v>0</v>
      </c>
      <c r="D308" s="81">
        <v>0</v>
      </c>
      <c r="E308" s="77">
        <v>5790</v>
      </c>
      <c r="F308" s="77">
        <v>210355</v>
      </c>
      <c r="G308" s="77">
        <v>0</v>
      </c>
      <c r="H308" s="77">
        <v>0</v>
      </c>
      <c r="I308" s="77">
        <v>0</v>
      </c>
      <c r="J308" s="77">
        <v>0</v>
      </c>
      <c r="K308" s="77">
        <v>0</v>
      </c>
      <c r="L308" s="77">
        <v>0</v>
      </c>
      <c r="M308" s="77">
        <v>0</v>
      </c>
      <c r="N308" s="77">
        <v>0</v>
      </c>
      <c r="O308" s="77">
        <v>0</v>
      </c>
      <c r="P308" s="82">
        <v>0</v>
      </c>
      <c r="Q308" s="83">
        <f t="shared" si="12"/>
        <v>216145</v>
      </c>
      <c r="S308" s="1">
        <f t="shared" si="13"/>
        <v>5790</v>
      </c>
      <c r="T308" s="1">
        <f t="shared" si="13"/>
        <v>210355</v>
      </c>
      <c r="U308" s="1">
        <f t="shared" si="14"/>
        <v>216145</v>
      </c>
    </row>
    <row r="309" spans="1:21" x14ac:dyDescent="0.25">
      <c r="A309" s="24" t="s">
        <v>359</v>
      </c>
      <c r="B309" s="25" t="s">
        <v>52</v>
      </c>
      <c r="C309" s="81">
        <v>0</v>
      </c>
      <c r="D309" s="81">
        <v>0</v>
      </c>
      <c r="E309" s="77">
        <v>7503</v>
      </c>
      <c r="F309" s="77">
        <v>0</v>
      </c>
      <c r="G309" s="77">
        <v>4627</v>
      </c>
      <c r="H309" s="77">
        <v>0</v>
      </c>
      <c r="I309" s="77">
        <v>0</v>
      </c>
      <c r="J309" s="77">
        <v>0</v>
      </c>
      <c r="K309" s="77">
        <v>0</v>
      </c>
      <c r="L309" s="77">
        <v>0</v>
      </c>
      <c r="M309" s="77">
        <v>0</v>
      </c>
      <c r="N309" s="77">
        <v>0</v>
      </c>
      <c r="O309" s="77">
        <v>0</v>
      </c>
      <c r="P309" s="82">
        <v>0</v>
      </c>
      <c r="Q309" s="83">
        <f t="shared" si="12"/>
        <v>12130</v>
      </c>
      <c r="S309" s="1">
        <f t="shared" si="13"/>
        <v>12130</v>
      </c>
      <c r="T309" s="1">
        <f t="shared" si="13"/>
        <v>0</v>
      </c>
      <c r="U309" s="1">
        <f t="shared" si="14"/>
        <v>12130</v>
      </c>
    </row>
    <row r="310" spans="1:21" x14ac:dyDescent="0.25">
      <c r="A310" s="24" t="s">
        <v>361</v>
      </c>
      <c r="B310" s="25" t="s">
        <v>52</v>
      </c>
      <c r="C310" s="81">
        <v>0</v>
      </c>
      <c r="D310" s="81">
        <v>0</v>
      </c>
      <c r="E310" s="77">
        <v>0</v>
      </c>
      <c r="F310" s="77">
        <v>0</v>
      </c>
      <c r="G310" s="77">
        <v>0</v>
      </c>
      <c r="H310" s="77">
        <v>0</v>
      </c>
      <c r="I310" s="77">
        <v>0</v>
      </c>
      <c r="J310" s="77">
        <v>0</v>
      </c>
      <c r="K310" s="77">
        <v>0</v>
      </c>
      <c r="L310" s="77">
        <v>0</v>
      </c>
      <c r="M310" s="77">
        <v>0</v>
      </c>
      <c r="N310" s="77">
        <v>0</v>
      </c>
      <c r="O310" s="77">
        <v>0</v>
      </c>
      <c r="P310" s="82">
        <v>0</v>
      </c>
      <c r="Q310" s="83">
        <f t="shared" si="12"/>
        <v>0</v>
      </c>
      <c r="S310" s="1">
        <f t="shared" si="13"/>
        <v>0</v>
      </c>
      <c r="T310" s="1">
        <f t="shared" si="13"/>
        <v>0</v>
      </c>
      <c r="U310" s="1">
        <f t="shared" si="14"/>
        <v>0</v>
      </c>
    </row>
    <row r="311" spans="1:21" x14ac:dyDescent="0.25">
      <c r="A311" s="24" t="s">
        <v>516</v>
      </c>
      <c r="B311" s="25" t="s">
        <v>52</v>
      </c>
      <c r="C311" s="81">
        <v>0</v>
      </c>
      <c r="D311" s="81">
        <v>0</v>
      </c>
      <c r="E311" s="77">
        <v>0</v>
      </c>
      <c r="F311" s="77">
        <v>0</v>
      </c>
      <c r="G311" s="77">
        <v>1000</v>
      </c>
      <c r="H311" s="77">
        <v>0</v>
      </c>
      <c r="I311" s="77">
        <v>0</v>
      </c>
      <c r="J311" s="77">
        <v>0</v>
      </c>
      <c r="K311" s="77">
        <v>0</v>
      </c>
      <c r="L311" s="77">
        <v>0</v>
      </c>
      <c r="M311" s="77">
        <v>0</v>
      </c>
      <c r="N311" s="77">
        <v>0</v>
      </c>
      <c r="O311" s="77">
        <v>0</v>
      </c>
      <c r="P311" s="82">
        <v>0</v>
      </c>
      <c r="Q311" s="83">
        <f t="shared" si="12"/>
        <v>1000</v>
      </c>
      <c r="S311" s="1">
        <f t="shared" si="13"/>
        <v>1000</v>
      </c>
      <c r="T311" s="1">
        <f t="shared" si="13"/>
        <v>0</v>
      </c>
      <c r="U311" s="1">
        <f t="shared" si="14"/>
        <v>1000</v>
      </c>
    </row>
    <row r="312" spans="1:21" x14ac:dyDescent="0.25">
      <c r="A312" s="24" t="s">
        <v>362</v>
      </c>
      <c r="B312" s="25" t="s">
        <v>52</v>
      </c>
      <c r="C312" s="81">
        <v>0</v>
      </c>
      <c r="D312" s="81">
        <v>99440</v>
      </c>
      <c r="E312" s="77">
        <v>0</v>
      </c>
      <c r="F312" s="77">
        <v>0</v>
      </c>
      <c r="G312" s="77">
        <v>0</v>
      </c>
      <c r="H312" s="77">
        <v>713020</v>
      </c>
      <c r="I312" s="77">
        <v>0</v>
      </c>
      <c r="J312" s="77">
        <v>0</v>
      </c>
      <c r="K312" s="77">
        <v>0</v>
      </c>
      <c r="L312" s="77">
        <v>0</v>
      </c>
      <c r="M312" s="77">
        <v>0</v>
      </c>
      <c r="N312" s="77">
        <v>0</v>
      </c>
      <c r="O312" s="77">
        <v>0</v>
      </c>
      <c r="P312" s="82">
        <v>128427</v>
      </c>
      <c r="Q312" s="83">
        <f t="shared" si="12"/>
        <v>940887</v>
      </c>
      <c r="S312" s="1">
        <f t="shared" si="13"/>
        <v>0</v>
      </c>
      <c r="T312" s="1">
        <f t="shared" si="13"/>
        <v>940887</v>
      </c>
      <c r="U312" s="1">
        <f t="shared" si="14"/>
        <v>940887</v>
      </c>
    </row>
    <row r="313" spans="1:21" x14ac:dyDescent="0.25">
      <c r="A313" s="24" t="s">
        <v>363</v>
      </c>
      <c r="B313" s="25" t="s">
        <v>53</v>
      </c>
      <c r="C313" s="81">
        <v>0</v>
      </c>
      <c r="D313" s="81">
        <v>0</v>
      </c>
      <c r="E313" s="77">
        <v>0</v>
      </c>
      <c r="F313" s="77">
        <v>0</v>
      </c>
      <c r="G313" s="77">
        <v>0</v>
      </c>
      <c r="H313" s="77">
        <v>0</v>
      </c>
      <c r="I313" s="77">
        <v>0</v>
      </c>
      <c r="J313" s="77">
        <v>0</v>
      </c>
      <c r="K313" s="77">
        <v>0</v>
      </c>
      <c r="L313" s="77">
        <v>0</v>
      </c>
      <c r="M313" s="77">
        <v>0</v>
      </c>
      <c r="N313" s="77">
        <v>0</v>
      </c>
      <c r="O313" s="77">
        <v>0</v>
      </c>
      <c r="P313" s="82">
        <v>0</v>
      </c>
      <c r="Q313" s="83">
        <f t="shared" si="12"/>
        <v>0</v>
      </c>
      <c r="S313" s="1">
        <f t="shared" si="13"/>
        <v>0</v>
      </c>
      <c r="T313" s="1">
        <f t="shared" si="13"/>
        <v>0</v>
      </c>
      <c r="U313" s="1">
        <f t="shared" si="14"/>
        <v>0</v>
      </c>
    </row>
    <row r="314" spans="1:21" x14ac:dyDescent="0.25">
      <c r="A314" s="24" t="s">
        <v>364</v>
      </c>
      <c r="B314" s="25" t="s">
        <v>53</v>
      </c>
      <c r="C314" s="81">
        <v>0</v>
      </c>
      <c r="D314" s="81">
        <v>0</v>
      </c>
      <c r="E314" s="77">
        <v>0</v>
      </c>
      <c r="F314" s="77">
        <v>0</v>
      </c>
      <c r="G314" s="77">
        <v>0</v>
      </c>
      <c r="H314" s="77">
        <v>0</v>
      </c>
      <c r="I314" s="77">
        <v>0</v>
      </c>
      <c r="J314" s="77">
        <v>0</v>
      </c>
      <c r="K314" s="77">
        <v>0</v>
      </c>
      <c r="L314" s="77">
        <v>0</v>
      </c>
      <c r="M314" s="77">
        <v>0</v>
      </c>
      <c r="N314" s="77">
        <v>0</v>
      </c>
      <c r="O314" s="77">
        <v>0</v>
      </c>
      <c r="P314" s="82">
        <v>0</v>
      </c>
      <c r="Q314" s="83">
        <f t="shared" si="12"/>
        <v>0</v>
      </c>
      <c r="S314" s="1">
        <f t="shared" si="13"/>
        <v>0</v>
      </c>
      <c r="T314" s="1">
        <f t="shared" si="13"/>
        <v>0</v>
      </c>
      <c r="U314" s="1">
        <f t="shared" si="14"/>
        <v>0</v>
      </c>
    </row>
    <row r="315" spans="1:21" x14ac:dyDescent="0.25">
      <c r="A315" s="24" t="s">
        <v>365</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5">
      <c r="A316" s="24" t="s">
        <v>366</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5">
      <c r="A317" s="24" t="s">
        <v>367</v>
      </c>
      <c r="B317" s="25" t="s">
        <v>53</v>
      </c>
      <c r="C317" s="81">
        <v>0</v>
      </c>
      <c r="D317" s="81">
        <v>0</v>
      </c>
      <c r="E317" s="77">
        <v>0</v>
      </c>
      <c r="F317" s="77">
        <v>544</v>
      </c>
      <c r="G317" s="77">
        <v>0</v>
      </c>
      <c r="H317" s="77">
        <v>0</v>
      </c>
      <c r="I317" s="77">
        <v>0</v>
      </c>
      <c r="J317" s="77">
        <v>0</v>
      </c>
      <c r="K317" s="77">
        <v>0</v>
      </c>
      <c r="L317" s="77">
        <v>0</v>
      </c>
      <c r="M317" s="77">
        <v>0</v>
      </c>
      <c r="N317" s="77">
        <v>0</v>
      </c>
      <c r="O317" s="77">
        <v>0</v>
      </c>
      <c r="P317" s="82">
        <v>0</v>
      </c>
      <c r="Q317" s="83">
        <f t="shared" si="12"/>
        <v>544</v>
      </c>
      <c r="S317" s="1">
        <f t="shared" si="13"/>
        <v>0</v>
      </c>
      <c r="T317" s="1">
        <f t="shared" si="13"/>
        <v>544</v>
      </c>
      <c r="U317" s="1">
        <f t="shared" si="14"/>
        <v>544</v>
      </c>
    </row>
    <row r="318" spans="1:21" x14ac:dyDescent="0.25">
      <c r="A318" s="24" t="s">
        <v>368</v>
      </c>
      <c r="B318" s="25" t="s">
        <v>53</v>
      </c>
      <c r="C318" s="81">
        <v>2934</v>
      </c>
      <c r="D318" s="81">
        <v>0</v>
      </c>
      <c r="E318" s="77">
        <v>0</v>
      </c>
      <c r="F318" s="77">
        <v>0</v>
      </c>
      <c r="G318" s="77">
        <v>15465</v>
      </c>
      <c r="H318" s="77">
        <v>0</v>
      </c>
      <c r="I318" s="77">
        <v>0</v>
      </c>
      <c r="J318" s="77">
        <v>0</v>
      </c>
      <c r="K318" s="77">
        <v>0</v>
      </c>
      <c r="L318" s="77">
        <v>0</v>
      </c>
      <c r="M318" s="77">
        <v>0</v>
      </c>
      <c r="N318" s="77">
        <v>0</v>
      </c>
      <c r="O318" s="77">
        <v>500004</v>
      </c>
      <c r="P318" s="82">
        <v>0</v>
      </c>
      <c r="Q318" s="83">
        <f t="shared" si="12"/>
        <v>518403</v>
      </c>
      <c r="S318" s="1">
        <f t="shared" si="13"/>
        <v>518403</v>
      </c>
      <c r="T318" s="1">
        <f t="shared" si="13"/>
        <v>0</v>
      </c>
      <c r="U318" s="1">
        <f t="shared" si="14"/>
        <v>518403</v>
      </c>
    </row>
    <row r="319" spans="1:21" x14ac:dyDescent="0.25">
      <c r="A319" s="24" t="s">
        <v>369</v>
      </c>
      <c r="B319" s="25" t="s">
        <v>53</v>
      </c>
      <c r="C319" s="81">
        <v>0</v>
      </c>
      <c r="D319" s="81">
        <v>0</v>
      </c>
      <c r="E319" s="77">
        <v>0</v>
      </c>
      <c r="F319" s="77">
        <v>0</v>
      </c>
      <c r="G319" s="77">
        <v>0</v>
      </c>
      <c r="H319" s="77">
        <v>0</v>
      </c>
      <c r="I319" s="77">
        <v>0</v>
      </c>
      <c r="J319" s="77">
        <v>0</v>
      </c>
      <c r="K319" s="77">
        <v>0</v>
      </c>
      <c r="L319" s="77">
        <v>0</v>
      </c>
      <c r="M319" s="77">
        <v>0</v>
      </c>
      <c r="N319" s="77">
        <v>0</v>
      </c>
      <c r="O319" s="77">
        <v>0</v>
      </c>
      <c r="P319" s="82">
        <v>0</v>
      </c>
      <c r="Q319" s="83">
        <f t="shared" si="12"/>
        <v>0</v>
      </c>
      <c r="S319" s="1">
        <f t="shared" si="13"/>
        <v>0</v>
      </c>
      <c r="T319" s="1">
        <f t="shared" si="13"/>
        <v>0</v>
      </c>
      <c r="U319" s="1">
        <f t="shared" si="14"/>
        <v>0</v>
      </c>
    </row>
    <row r="320" spans="1:21" x14ac:dyDescent="0.25">
      <c r="A320" s="24" t="s">
        <v>370</v>
      </c>
      <c r="B320" s="25" t="s">
        <v>53</v>
      </c>
      <c r="C320" s="81">
        <v>0</v>
      </c>
      <c r="D320" s="81">
        <v>0</v>
      </c>
      <c r="E320" s="77">
        <v>0</v>
      </c>
      <c r="F320" s="77">
        <v>0</v>
      </c>
      <c r="G320" s="77">
        <v>0</v>
      </c>
      <c r="H320" s="77">
        <v>0</v>
      </c>
      <c r="I320" s="77">
        <v>0</v>
      </c>
      <c r="J320" s="77">
        <v>0</v>
      </c>
      <c r="K320" s="77">
        <v>0</v>
      </c>
      <c r="L320" s="77">
        <v>0</v>
      </c>
      <c r="M320" s="77">
        <v>0</v>
      </c>
      <c r="N320" s="77">
        <v>0</v>
      </c>
      <c r="O320" s="77">
        <v>0</v>
      </c>
      <c r="P320" s="82">
        <v>0</v>
      </c>
      <c r="Q320" s="83">
        <f t="shared" si="12"/>
        <v>0</v>
      </c>
      <c r="S320" s="1">
        <f t="shared" si="13"/>
        <v>0</v>
      </c>
      <c r="T320" s="1">
        <f t="shared" si="13"/>
        <v>0</v>
      </c>
      <c r="U320" s="1">
        <f t="shared" si="14"/>
        <v>0</v>
      </c>
    </row>
    <row r="321" spans="1:21" x14ac:dyDescent="0.25">
      <c r="A321" s="24" t="s">
        <v>371</v>
      </c>
      <c r="B321" s="25" t="s">
        <v>53</v>
      </c>
      <c r="C321" s="81">
        <v>0</v>
      </c>
      <c r="D321" s="81">
        <v>0</v>
      </c>
      <c r="E321" s="77">
        <v>0</v>
      </c>
      <c r="F321" s="77">
        <v>0</v>
      </c>
      <c r="G321" s="77">
        <v>0</v>
      </c>
      <c r="H321" s="77">
        <v>0</v>
      </c>
      <c r="I321" s="77">
        <v>0</v>
      </c>
      <c r="J321" s="77">
        <v>0</v>
      </c>
      <c r="K321" s="77">
        <v>0</v>
      </c>
      <c r="L321" s="77">
        <v>0</v>
      </c>
      <c r="M321" s="77">
        <v>0</v>
      </c>
      <c r="N321" s="77">
        <v>0</v>
      </c>
      <c r="O321" s="77">
        <v>0</v>
      </c>
      <c r="P321" s="82">
        <v>0</v>
      </c>
      <c r="Q321" s="83">
        <f t="shared" si="12"/>
        <v>0</v>
      </c>
      <c r="S321" s="1">
        <f t="shared" si="13"/>
        <v>0</v>
      </c>
      <c r="T321" s="1">
        <f t="shared" si="13"/>
        <v>0</v>
      </c>
      <c r="U321" s="1">
        <f t="shared" si="14"/>
        <v>0</v>
      </c>
    </row>
    <row r="322" spans="1:21" x14ac:dyDescent="0.25">
      <c r="A322" s="24" t="s">
        <v>372</v>
      </c>
      <c r="B322" s="25" t="s">
        <v>53</v>
      </c>
      <c r="C322" s="81">
        <v>0</v>
      </c>
      <c r="D322" s="81">
        <v>0</v>
      </c>
      <c r="E322" s="77">
        <v>0</v>
      </c>
      <c r="F322" s="77">
        <v>0</v>
      </c>
      <c r="G322" s="77">
        <v>0</v>
      </c>
      <c r="H322" s="77">
        <v>0</v>
      </c>
      <c r="I322" s="77">
        <v>0</v>
      </c>
      <c r="J322" s="77">
        <v>0</v>
      </c>
      <c r="K322" s="77">
        <v>0</v>
      </c>
      <c r="L322" s="77">
        <v>0</v>
      </c>
      <c r="M322" s="77">
        <v>0</v>
      </c>
      <c r="N322" s="77">
        <v>0</v>
      </c>
      <c r="O322" s="77">
        <v>0</v>
      </c>
      <c r="P322" s="82">
        <v>0</v>
      </c>
      <c r="Q322" s="83">
        <f t="shared" si="12"/>
        <v>0</v>
      </c>
      <c r="S322" s="1">
        <f t="shared" si="13"/>
        <v>0</v>
      </c>
      <c r="T322" s="1">
        <f t="shared" si="13"/>
        <v>0</v>
      </c>
      <c r="U322" s="1">
        <f t="shared" si="14"/>
        <v>0</v>
      </c>
    </row>
    <row r="323" spans="1:21" x14ac:dyDescent="0.25">
      <c r="A323" s="24" t="s">
        <v>373</v>
      </c>
      <c r="B323" s="25" t="s">
        <v>53</v>
      </c>
      <c r="C323" s="81">
        <v>0</v>
      </c>
      <c r="D323" s="81">
        <v>0</v>
      </c>
      <c r="E323" s="77">
        <v>0</v>
      </c>
      <c r="F323" s="77">
        <v>0</v>
      </c>
      <c r="G323" s="77">
        <v>211880</v>
      </c>
      <c r="H323" s="77">
        <v>0</v>
      </c>
      <c r="I323" s="77">
        <v>0</v>
      </c>
      <c r="J323" s="77">
        <v>0</v>
      </c>
      <c r="K323" s="77">
        <v>0</v>
      </c>
      <c r="L323" s="77">
        <v>0</v>
      </c>
      <c r="M323" s="77">
        <v>373435</v>
      </c>
      <c r="N323" s="77">
        <v>0</v>
      </c>
      <c r="O323" s="77">
        <v>0</v>
      </c>
      <c r="P323" s="82">
        <v>0</v>
      </c>
      <c r="Q323" s="83">
        <f t="shared" si="12"/>
        <v>585315</v>
      </c>
      <c r="S323" s="1">
        <f t="shared" si="13"/>
        <v>585315</v>
      </c>
      <c r="T323" s="1">
        <f t="shared" si="13"/>
        <v>0</v>
      </c>
      <c r="U323" s="1">
        <f t="shared" si="14"/>
        <v>585315</v>
      </c>
    </row>
    <row r="324" spans="1:21" x14ac:dyDescent="0.25">
      <c r="A324" s="24" t="s">
        <v>374</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2"/>
        <v>0</v>
      </c>
      <c r="S324" s="1">
        <f t="shared" si="13"/>
        <v>0</v>
      </c>
      <c r="T324" s="1">
        <f t="shared" si="13"/>
        <v>0</v>
      </c>
      <c r="U324" s="1">
        <f t="shared" si="14"/>
        <v>0</v>
      </c>
    </row>
    <row r="325" spans="1:21" x14ac:dyDescent="0.25">
      <c r="A325" s="24" t="s">
        <v>375</v>
      </c>
      <c r="B325" s="25" t="s">
        <v>53</v>
      </c>
      <c r="C325" s="81">
        <v>0</v>
      </c>
      <c r="D325" s="81">
        <v>0</v>
      </c>
      <c r="E325" s="77">
        <v>0</v>
      </c>
      <c r="F325" s="77">
        <v>0</v>
      </c>
      <c r="G325" s="77">
        <v>0</v>
      </c>
      <c r="H325" s="77">
        <v>0</v>
      </c>
      <c r="I325" s="77">
        <v>0</v>
      </c>
      <c r="J325" s="77">
        <v>0</v>
      </c>
      <c r="K325" s="77">
        <v>0</v>
      </c>
      <c r="L325" s="77">
        <v>0</v>
      </c>
      <c r="M325" s="77">
        <v>0</v>
      </c>
      <c r="N325" s="77">
        <v>0</v>
      </c>
      <c r="O325" s="77">
        <v>0</v>
      </c>
      <c r="P325" s="82">
        <v>0</v>
      </c>
      <c r="Q325" s="83">
        <f t="shared" ref="Q325:Q388" si="15">SUM(C325:P325)</f>
        <v>0</v>
      </c>
      <c r="S325" s="1">
        <f t="shared" si="13"/>
        <v>0</v>
      </c>
      <c r="T325" s="1">
        <f t="shared" si="13"/>
        <v>0</v>
      </c>
      <c r="U325" s="1">
        <f t="shared" si="14"/>
        <v>0</v>
      </c>
    </row>
    <row r="326" spans="1:21" x14ac:dyDescent="0.25">
      <c r="A326" s="24" t="s">
        <v>376</v>
      </c>
      <c r="B326" s="25" t="s">
        <v>53</v>
      </c>
      <c r="C326" s="81">
        <v>4373</v>
      </c>
      <c r="D326" s="81">
        <v>0</v>
      </c>
      <c r="E326" s="77">
        <v>47930</v>
      </c>
      <c r="F326" s="77">
        <v>0</v>
      </c>
      <c r="G326" s="77">
        <v>7249</v>
      </c>
      <c r="H326" s="77">
        <v>0</v>
      </c>
      <c r="I326" s="77">
        <v>0</v>
      </c>
      <c r="J326" s="77">
        <v>0</v>
      </c>
      <c r="K326" s="77">
        <v>0</v>
      </c>
      <c r="L326" s="77">
        <v>0</v>
      </c>
      <c r="M326" s="77">
        <v>1750</v>
      </c>
      <c r="N326" s="77">
        <v>0</v>
      </c>
      <c r="O326" s="77">
        <v>0</v>
      </c>
      <c r="P326" s="82">
        <v>0</v>
      </c>
      <c r="Q326" s="83">
        <f t="shared" si="15"/>
        <v>61302</v>
      </c>
      <c r="S326" s="1">
        <f t="shared" ref="S326:T389" si="16">SUM(C326,E326,G326,I326,K326,M326,O326)</f>
        <v>61302</v>
      </c>
      <c r="T326" s="1">
        <f t="shared" si="16"/>
        <v>0</v>
      </c>
      <c r="U326" s="1">
        <f t="shared" ref="U326:U389" si="17">SUM(S326:T326)</f>
        <v>61302</v>
      </c>
    </row>
    <row r="327" spans="1:21" x14ac:dyDescent="0.25">
      <c r="A327" s="24" t="s">
        <v>377</v>
      </c>
      <c r="B327" s="25" t="s">
        <v>53</v>
      </c>
      <c r="C327" s="81">
        <v>0</v>
      </c>
      <c r="D327" s="81">
        <v>0</v>
      </c>
      <c r="E327" s="77">
        <v>0</v>
      </c>
      <c r="F327" s="77">
        <v>0</v>
      </c>
      <c r="G327" s="77">
        <v>0</v>
      </c>
      <c r="H327" s="77">
        <v>123945</v>
      </c>
      <c r="I327" s="77">
        <v>0</v>
      </c>
      <c r="J327" s="77">
        <v>0</v>
      </c>
      <c r="K327" s="77">
        <v>0</v>
      </c>
      <c r="L327" s="77">
        <v>0</v>
      </c>
      <c r="M327" s="77">
        <v>0</v>
      </c>
      <c r="N327" s="77">
        <v>0</v>
      </c>
      <c r="O327" s="77">
        <v>0</v>
      </c>
      <c r="P327" s="82">
        <v>0</v>
      </c>
      <c r="Q327" s="83">
        <f t="shared" si="15"/>
        <v>123945</v>
      </c>
      <c r="S327" s="1">
        <f t="shared" si="16"/>
        <v>0</v>
      </c>
      <c r="T327" s="1">
        <f t="shared" si="16"/>
        <v>123945</v>
      </c>
      <c r="U327" s="1">
        <f t="shared" si="17"/>
        <v>123945</v>
      </c>
    </row>
    <row r="328" spans="1:21" x14ac:dyDescent="0.25">
      <c r="A328" s="24" t="s">
        <v>378</v>
      </c>
      <c r="B328" s="25" t="s">
        <v>53</v>
      </c>
      <c r="C328" s="81">
        <v>0</v>
      </c>
      <c r="D328" s="81">
        <v>0</v>
      </c>
      <c r="E328" s="77">
        <v>0</v>
      </c>
      <c r="F328" s="77">
        <v>0</v>
      </c>
      <c r="G328" s="77">
        <v>0</v>
      </c>
      <c r="H328" s="77">
        <v>0</v>
      </c>
      <c r="I328" s="77">
        <v>0</v>
      </c>
      <c r="J328" s="77">
        <v>0</v>
      </c>
      <c r="K328" s="77">
        <v>0</v>
      </c>
      <c r="L328" s="77">
        <v>0</v>
      </c>
      <c r="M328" s="77">
        <v>0</v>
      </c>
      <c r="N328" s="77">
        <v>0</v>
      </c>
      <c r="O328" s="77">
        <v>0</v>
      </c>
      <c r="P328" s="82">
        <v>0</v>
      </c>
      <c r="Q328" s="83">
        <f t="shared" si="15"/>
        <v>0</v>
      </c>
      <c r="S328" s="1">
        <f t="shared" si="16"/>
        <v>0</v>
      </c>
      <c r="T328" s="1">
        <f t="shared" si="16"/>
        <v>0</v>
      </c>
      <c r="U328" s="1">
        <f t="shared" si="17"/>
        <v>0</v>
      </c>
    </row>
    <row r="329" spans="1:21" x14ac:dyDescent="0.25">
      <c r="A329" s="24" t="s">
        <v>379</v>
      </c>
      <c r="B329" s="25" t="s">
        <v>53</v>
      </c>
      <c r="C329" s="81">
        <v>0</v>
      </c>
      <c r="D329" s="81">
        <v>0</v>
      </c>
      <c r="E329" s="77">
        <v>0</v>
      </c>
      <c r="F329" s="77">
        <v>0</v>
      </c>
      <c r="G329" s="77">
        <v>0</v>
      </c>
      <c r="H329" s="77">
        <v>0</v>
      </c>
      <c r="I329" s="77">
        <v>0</v>
      </c>
      <c r="J329" s="77">
        <v>0</v>
      </c>
      <c r="K329" s="77">
        <v>0</v>
      </c>
      <c r="L329" s="77">
        <v>0</v>
      </c>
      <c r="M329" s="77">
        <v>38403</v>
      </c>
      <c r="N329" s="77">
        <v>0</v>
      </c>
      <c r="O329" s="77">
        <v>0</v>
      </c>
      <c r="P329" s="82">
        <v>0</v>
      </c>
      <c r="Q329" s="83">
        <f t="shared" si="15"/>
        <v>38403</v>
      </c>
      <c r="S329" s="1">
        <f t="shared" si="16"/>
        <v>38403</v>
      </c>
      <c r="T329" s="1">
        <f t="shared" si="16"/>
        <v>0</v>
      </c>
      <c r="U329" s="1">
        <f t="shared" si="17"/>
        <v>38403</v>
      </c>
    </row>
    <row r="330" spans="1:21" x14ac:dyDescent="0.25">
      <c r="A330" s="24" t="s">
        <v>380</v>
      </c>
      <c r="B330" s="25" t="s">
        <v>53</v>
      </c>
      <c r="C330" s="81">
        <v>700</v>
      </c>
      <c r="D330" s="81">
        <v>0</v>
      </c>
      <c r="E330" s="77">
        <v>0</v>
      </c>
      <c r="F330" s="77">
        <v>0</v>
      </c>
      <c r="G330" s="77">
        <v>5661</v>
      </c>
      <c r="H330" s="77">
        <v>-2717</v>
      </c>
      <c r="I330" s="77">
        <v>0</v>
      </c>
      <c r="J330" s="77">
        <v>0</v>
      </c>
      <c r="K330" s="77">
        <v>0</v>
      </c>
      <c r="L330" s="77">
        <v>0</v>
      </c>
      <c r="M330" s="77">
        <v>2094</v>
      </c>
      <c r="N330" s="77">
        <v>0</v>
      </c>
      <c r="O330" s="77">
        <v>0</v>
      </c>
      <c r="P330" s="82">
        <v>0</v>
      </c>
      <c r="Q330" s="83">
        <f t="shared" si="15"/>
        <v>5738</v>
      </c>
      <c r="S330" s="1">
        <f t="shared" si="16"/>
        <v>8455</v>
      </c>
      <c r="T330" s="1">
        <f t="shared" si="16"/>
        <v>-2717</v>
      </c>
      <c r="U330" s="1">
        <f t="shared" si="17"/>
        <v>5738</v>
      </c>
    </row>
    <row r="331" spans="1:21" x14ac:dyDescent="0.25">
      <c r="A331" s="24" t="s">
        <v>5</v>
      </c>
      <c r="B331" s="25" t="s">
        <v>53</v>
      </c>
      <c r="C331" s="81">
        <v>0</v>
      </c>
      <c r="D331" s="81">
        <v>0</v>
      </c>
      <c r="E331" s="77">
        <v>0</v>
      </c>
      <c r="F331" s="77">
        <v>0</v>
      </c>
      <c r="G331" s="77">
        <v>11844</v>
      </c>
      <c r="H331" s="77">
        <v>27636</v>
      </c>
      <c r="I331" s="77">
        <v>0</v>
      </c>
      <c r="J331" s="77">
        <v>0</v>
      </c>
      <c r="K331" s="77">
        <v>0</v>
      </c>
      <c r="L331" s="77">
        <v>0</v>
      </c>
      <c r="M331" s="77">
        <v>0</v>
      </c>
      <c r="N331" s="77">
        <v>0</v>
      </c>
      <c r="O331" s="77">
        <v>0</v>
      </c>
      <c r="P331" s="82">
        <v>0</v>
      </c>
      <c r="Q331" s="83">
        <f t="shared" si="15"/>
        <v>39480</v>
      </c>
      <c r="S331" s="1">
        <f t="shared" si="16"/>
        <v>11844</v>
      </c>
      <c r="T331" s="1">
        <f t="shared" si="16"/>
        <v>27636</v>
      </c>
      <c r="U331" s="1">
        <f t="shared" si="17"/>
        <v>39480</v>
      </c>
    </row>
    <row r="332" spans="1:21" x14ac:dyDescent="0.25">
      <c r="A332" s="24" t="s">
        <v>383</v>
      </c>
      <c r="B332" s="25" t="s">
        <v>53</v>
      </c>
      <c r="C332" s="81">
        <v>0</v>
      </c>
      <c r="D332" s="81">
        <v>0</v>
      </c>
      <c r="E332" s="77">
        <v>0</v>
      </c>
      <c r="F332" s="77">
        <v>0</v>
      </c>
      <c r="G332" s="77">
        <v>0</v>
      </c>
      <c r="H332" s="77">
        <v>0</v>
      </c>
      <c r="I332" s="77">
        <v>0</v>
      </c>
      <c r="J332" s="77">
        <v>0</v>
      </c>
      <c r="K332" s="77">
        <v>0</v>
      </c>
      <c r="L332" s="77">
        <v>0</v>
      </c>
      <c r="M332" s="77">
        <v>0</v>
      </c>
      <c r="N332" s="77">
        <v>0</v>
      </c>
      <c r="O332" s="77">
        <v>750</v>
      </c>
      <c r="P332" s="82">
        <v>0</v>
      </c>
      <c r="Q332" s="83">
        <f t="shared" si="15"/>
        <v>750</v>
      </c>
      <c r="S332" s="1">
        <f t="shared" si="16"/>
        <v>750</v>
      </c>
      <c r="T332" s="1">
        <f t="shared" si="16"/>
        <v>0</v>
      </c>
      <c r="U332" s="1">
        <f t="shared" si="17"/>
        <v>750</v>
      </c>
    </row>
    <row r="333" spans="1:21" x14ac:dyDescent="0.25">
      <c r="A333" s="24" t="s">
        <v>525</v>
      </c>
      <c r="B333" s="25" t="s">
        <v>53</v>
      </c>
      <c r="C333" s="81">
        <v>0</v>
      </c>
      <c r="D333" s="81">
        <v>0</v>
      </c>
      <c r="E333" s="77">
        <v>5350</v>
      </c>
      <c r="F333" s="77">
        <v>4589</v>
      </c>
      <c r="G333" s="77">
        <v>0</v>
      </c>
      <c r="H333" s="77">
        <v>0</v>
      </c>
      <c r="I333" s="77">
        <v>0</v>
      </c>
      <c r="J333" s="77">
        <v>0</v>
      </c>
      <c r="K333" s="77">
        <v>0</v>
      </c>
      <c r="L333" s="77">
        <v>0</v>
      </c>
      <c r="M333" s="77">
        <v>0</v>
      </c>
      <c r="N333" s="77">
        <v>0</v>
      </c>
      <c r="O333" s="77">
        <v>0</v>
      </c>
      <c r="P333" s="82">
        <v>0</v>
      </c>
      <c r="Q333" s="83">
        <f t="shared" si="15"/>
        <v>9939</v>
      </c>
      <c r="S333" s="1">
        <f t="shared" si="16"/>
        <v>5350</v>
      </c>
      <c r="T333" s="1">
        <f t="shared" si="16"/>
        <v>4589</v>
      </c>
      <c r="U333" s="1">
        <f t="shared" si="17"/>
        <v>9939</v>
      </c>
    </row>
    <row r="334" spans="1:21" x14ac:dyDescent="0.25">
      <c r="A334" s="24" t="s">
        <v>517</v>
      </c>
      <c r="B334" s="25" t="s">
        <v>53</v>
      </c>
      <c r="C334" s="81">
        <v>0</v>
      </c>
      <c r="D334" s="81">
        <v>0</v>
      </c>
      <c r="E334" s="77">
        <v>0</v>
      </c>
      <c r="F334" s="77">
        <v>0</v>
      </c>
      <c r="G334" s="77">
        <v>0</v>
      </c>
      <c r="H334" s="77">
        <v>0</v>
      </c>
      <c r="I334" s="77">
        <v>0</v>
      </c>
      <c r="J334" s="77">
        <v>0</v>
      </c>
      <c r="K334" s="77">
        <v>0</v>
      </c>
      <c r="L334" s="77">
        <v>0</v>
      </c>
      <c r="M334" s="77">
        <v>0</v>
      </c>
      <c r="N334" s="77">
        <v>0</v>
      </c>
      <c r="O334" s="77">
        <v>0</v>
      </c>
      <c r="P334" s="82">
        <v>0</v>
      </c>
      <c r="Q334" s="83">
        <f t="shared" si="15"/>
        <v>0</v>
      </c>
      <c r="S334" s="1">
        <f t="shared" si="16"/>
        <v>0</v>
      </c>
      <c r="T334" s="1">
        <f t="shared" si="16"/>
        <v>0</v>
      </c>
      <c r="U334" s="1">
        <f t="shared" si="17"/>
        <v>0</v>
      </c>
    </row>
    <row r="335" spans="1:21" x14ac:dyDescent="0.25">
      <c r="A335" s="24" t="s">
        <v>384</v>
      </c>
      <c r="B335" s="25" t="s">
        <v>53</v>
      </c>
      <c r="C335" s="81">
        <v>54396</v>
      </c>
      <c r="D335" s="81">
        <v>7231</v>
      </c>
      <c r="E335" s="77">
        <v>271623</v>
      </c>
      <c r="F335" s="77">
        <v>18694</v>
      </c>
      <c r="G335" s="77">
        <v>49100</v>
      </c>
      <c r="H335" s="77">
        <v>7256</v>
      </c>
      <c r="I335" s="77">
        <v>0</v>
      </c>
      <c r="J335" s="77">
        <v>0</v>
      </c>
      <c r="K335" s="77">
        <v>0</v>
      </c>
      <c r="L335" s="77">
        <v>0</v>
      </c>
      <c r="M335" s="77">
        <v>90096</v>
      </c>
      <c r="N335" s="77">
        <v>0</v>
      </c>
      <c r="O335" s="77">
        <v>10270</v>
      </c>
      <c r="P335" s="82">
        <v>923</v>
      </c>
      <c r="Q335" s="83">
        <f t="shared" si="15"/>
        <v>509589</v>
      </c>
      <c r="S335" s="1">
        <f t="shared" si="16"/>
        <v>475485</v>
      </c>
      <c r="T335" s="1">
        <f t="shared" si="16"/>
        <v>34104</v>
      </c>
      <c r="U335" s="1">
        <f t="shared" si="17"/>
        <v>509589</v>
      </c>
    </row>
    <row r="336" spans="1:21" x14ac:dyDescent="0.25">
      <c r="A336" s="24" t="s">
        <v>385</v>
      </c>
      <c r="B336" s="25" t="s">
        <v>53</v>
      </c>
      <c r="C336" s="81">
        <v>0</v>
      </c>
      <c r="D336" s="81">
        <v>0</v>
      </c>
      <c r="E336" s="77">
        <v>0</v>
      </c>
      <c r="F336" s="77">
        <v>0</v>
      </c>
      <c r="G336" s="77">
        <v>0</v>
      </c>
      <c r="H336" s="77">
        <v>0</v>
      </c>
      <c r="I336" s="77">
        <v>0</v>
      </c>
      <c r="J336" s="77">
        <v>0</v>
      </c>
      <c r="K336" s="77">
        <v>0</v>
      </c>
      <c r="L336" s="77">
        <v>0</v>
      </c>
      <c r="M336" s="77">
        <v>0</v>
      </c>
      <c r="N336" s="77">
        <v>0</v>
      </c>
      <c r="O336" s="77">
        <v>0</v>
      </c>
      <c r="P336" s="82">
        <v>0</v>
      </c>
      <c r="Q336" s="83">
        <f t="shared" si="15"/>
        <v>0</v>
      </c>
      <c r="S336" s="1">
        <f t="shared" si="16"/>
        <v>0</v>
      </c>
      <c r="T336" s="1">
        <f t="shared" si="16"/>
        <v>0</v>
      </c>
      <c r="U336" s="1">
        <f t="shared" si="17"/>
        <v>0</v>
      </c>
    </row>
    <row r="337" spans="1:21" x14ac:dyDescent="0.25">
      <c r="A337" s="24" t="s">
        <v>386</v>
      </c>
      <c r="B337" s="25" t="s">
        <v>54</v>
      </c>
      <c r="C337" s="81">
        <v>86914</v>
      </c>
      <c r="D337" s="81">
        <v>0</v>
      </c>
      <c r="E337" s="77">
        <v>316600</v>
      </c>
      <c r="F337" s="77">
        <v>0</v>
      </c>
      <c r="G337" s="77">
        <v>0</v>
      </c>
      <c r="H337" s="77">
        <v>0</v>
      </c>
      <c r="I337" s="77">
        <v>0</v>
      </c>
      <c r="J337" s="77">
        <v>0</v>
      </c>
      <c r="K337" s="77">
        <v>0</v>
      </c>
      <c r="L337" s="77">
        <v>0</v>
      </c>
      <c r="M337" s="77">
        <v>33265</v>
      </c>
      <c r="N337" s="77">
        <v>0</v>
      </c>
      <c r="O337" s="77">
        <v>0</v>
      </c>
      <c r="P337" s="82">
        <v>0</v>
      </c>
      <c r="Q337" s="83">
        <f t="shared" si="15"/>
        <v>436779</v>
      </c>
      <c r="S337" s="1">
        <f t="shared" si="16"/>
        <v>436779</v>
      </c>
      <c r="T337" s="1">
        <f t="shared" si="16"/>
        <v>0</v>
      </c>
      <c r="U337" s="1">
        <f t="shared" si="17"/>
        <v>436779</v>
      </c>
    </row>
    <row r="338" spans="1:21" x14ac:dyDescent="0.25">
      <c r="A338" s="24" t="s">
        <v>387</v>
      </c>
      <c r="B338" s="25" t="s">
        <v>54</v>
      </c>
      <c r="C338" s="81">
        <v>0</v>
      </c>
      <c r="D338" s="81">
        <v>0</v>
      </c>
      <c r="E338" s="77">
        <v>238163</v>
      </c>
      <c r="F338" s="77">
        <v>0</v>
      </c>
      <c r="G338" s="77">
        <v>61152</v>
      </c>
      <c r="H338" s="77">
        <v>0</v>
      </c>
      <c r="I338" s="77">
        <v>0</v>
      </c>
      <c r="J338" s="77">
        <v>0</v>
      </c>
      <c r="K338" s="77">
        <v>0</v>
      </c>
      <c r="L338" s="77">
        <v>0</v>
      </c>
      <c r="M338" s="77">
        <v>55732</v>
      </c>
      <c r="N338" s="77">
        <v>0</v>
      </c>
      <c r="O338" s="77">
        <v>40429</v>
      </c>
      <c r="P338" s="82">
        <v>0</v>
      </c>
      <c r="Q338" s="83">
        <f t="shared" si="15"/>
        <v>395476</v>
      </c>
      <c r="S338" s="1">
        <f t="shared" si="16"/>
        <v>395476</v>
      </c>
      <c r="T338" s="1">
        <f t="shared" si="16"/>
        <v>0</v>
      </c>
      <c r="U338" s="1">
        <f t="shared" si="17"/>
        <v>395476</v>
      </c>
    </row>
    <row r="339" spans="1:21" x14ac:dyDescent="0.25">
      <c r="A339" s="24" t="s">
        <v>388</v>
      </c>
      <c r="B339" s="25" t="s">
        <v>54</v>
      </c>
      <c r="C339" s="81">
        <v>7950</v>
      </c>
      <c r="D339" s="81">
        <v>0</v>
      </c>
      <c r="E339" s="77">
        <v>33090</v>
      </c>
      <c r="F339" s="77">
        <v>0</v>
      </c>
      <c r="G339" s="77">
        <v>6246</v>
      </c>
      <c r="H339" s="77">
        <v>0</v>
      </c>
      <c r="I339" s="77">
        <v>0</v>
      </c>
      <c r="J339" s="77">
        <v>0</v>
      </c>
      <c r="K339" s="77">
        <v>0</v>
      </c>
      <c r="L339" s="77">
        <v>0</v>
      </c>
      <c r="M339" s="77">
        <v>10262</v>
      </c>
      <c r="N339" s="77">
        <v>0</v>
      </c>
      <c r="O339" s="77">
        <v>4096</v>
      </c>
      <c r="P339" s="82">
        <v>0</v>
      </c>
      <c r="Q339" s="83">
        <f t="shared" si="15"/>
        <v>61644</v>
      </c>
      <c r="S339" s="1">
        <f t="shared" si="16"/>
        <v>61644</v>
      </c>
      <c r="T339" s="1">
        <f t="shared" si="16"/>
        <v>0</v>
      </c>
      <c r="U339" s="1">
        <f t="shared" si="17"/>
        <v>61644</v>
      </c>
    </row>
    <row r="340" spans="1:21" x14ac:dyDescent="0.25">
      <c r="A340" s="24" t="s">
        <v>389</v>
      </c>
      <c r="B340" s="25" t="s">
        <v>54</v>
      </c>
      <c r="C340" s="81">
        <v>6952</v>
      </c>
      <c r="D340" s="81">
        <v>0</v>
      </c>
      <c r="E340" s="77">
        <v>17758</v>
      </c>
      <c r="F340" s="77">
        <v>0</v>
      </c>
      <c r="G340" s="77">
        <v>23064</v>
      </c>
      <c r="H340" s="77">
        <v>0</v>
      </c>
      <c r="I340" s="77">
        <v>0</v>
      </c>
      <c r="J340" s="77">
        <v>0</v>
      </c>
      <c r="K340" s="77">
        <v>0</v>
      </c>
      <c r="L340" s="77">
        <v>0</v>
      </c>
      <c r="M340" s="77">
        <v>7456</v>
      </c>
      <c r="N340" s="77">
        <v>0</v>
      </c>
      <c r="O340" s="77">
        <v>0</v>
      </c>
      <c r="P340" s="82">
        <v>0</v>
      </c>
      <c r="Q340" s="83">
        <f t="shared" si="15"/>
        <v>55230</v>
      </c>
      <c r="S340" s="1">
        <f t="shared" si="16"/>
        <v>55230</v>
      </c>
      <c r="T340" s="1">
        <f t="shared" si="16"/>
        <v>0</v>
      </c>
      <c r="U340" s="1">
        <f t="shared" si="17"/>
        <v>55230</v>
      </c>
    </row>
    <row r="341" spans="1:21" x14ac:dyDescent="0.25">
      <c r="A341" s="24" t="s">
        <v>390</v>
      </c>
      <c r="B341" s="25" t="s">
        <v>54</v>
      </c>
      <c r="C341" s="81">
        <v>0</v>
      </c>
      <c r="D341" s="81">
        <v>0</v>
      </c>
      <c r="E341" s="77">
        <v>2625</v>
      </c>
      <c r="F341" s="77">
        <v>0</v>
      </c>
      <c r="G341" s="77">
        <v>0</v>
      </c>
      <c r="H341" s="77">
        <v>0</v>
      </c>
      <c r="I341" s="77">
        <v>0</v>
      </c>
      <c r="J341" s="77">
        <v>0</v>
      </c>
      <c r="K341" s="77">
        <v>0</v>
      </c>
      <c r="L341" s="77">
        <v>0</v>
      </c>
      <c r="M341" s="77">
        <v>582</v>
      </c>
      <c r="N341" s="77">
        <v>0</v>
      </c>
      <c r="O341" s="77">
        <v>1984</v>
      </c>
      <c r="P341" s="82">
        <v>0</v>
      </c>
      <c r="Q341" s="83">
        <f t="shared" si="15"/>
        <v>5191</v>
      </c>
      <c r="S341" s="1">
        <f t="shared" si="16"/>
        <v>5191</v>
      </c>
      <c r="T341" s="1">
        <f t="shared" si="16"/>
        <v>0</v>
      </c>
      <c r="U341" s="1">
        <f t="shared" si="17"/>
        <v>5191</v>
      </c>
    </row>
    <row r="342" spans="1:21" x14ac:dyDescent="0.25">
      <c r="A342" s="24" t="s">
        <v>391</v>
      </c>
      <c r="B342" s="25" t="s">
        <v>54</v>
      </c>
      <c r="C342" s="81">
        <v>0</v>
      </c>
      <c r="D342" s="81">
        <v>0</v>
      </c>
      <c r="E342" s="77">
        <v>0</v>
      </c>
      <c r="F342" s="77">
        <v>0</v>
      </c>
      <c r="G342" s="77">
        <v>0</v>
      </c>
      <c r="H342" s="77">
        <v>0</v>
      </c>
      <c r="I342" s="77">
        <v>0</v>
      </c>
      <c r="J342" s="77">
        <v>0</v>
      </c>
      <c r="K342" s="77">
        <v>0</v>
      </c>
      <c r="L342" s="77">
        <v>0</v>
      </c>
      <c r="M342" s="77">
        <v>0</v>
      </c>
      <c r="N342" s="77">
        <v>0</v>
      </c>
      <c r="O342" s="77">
        <v>0</v>
      </c>
      <c r="P342" s="82">
        <v>0</v>
      </c>
      <c r="Q342" s="83">
        <f t="shared" si="15"/>
        <v>0</v>
      </c>
      <c r="S342" s="1">
        <f t="shared" si="16"/>
        <v>0</v>
      </c>
      <c r="T342" s="1">
        <f t="shared" si="16"/>
        <v>0</v>
      </c>
      <c r="U342" s="1">
        <f t="shared" si="17"/>
        <v>0</v>
      </c>
    </row>
    <row r="343" spans="1:21" x14ac:dyDescent="0.25">
      <c r="A343" s="24" t="s">
        <v>392</v>
      </c>
      <c r="B343" s="25" t="s">
        <v>54</v>
      </c>
      <c r="C343" s="81">
        <v>0</v>
      </c>
      <c r="D343" s="81">
        <v>0</v>
      </c>
      <c r="E343" s="77">
        <v>0</v>
      </c>
      <c r="F343" s="77">
        <v>0</v>
      </c>
      <c r="G343" s="77">
        <v>0</v>
      </c>
      <c r="H343" s="77">
        <v>0</v>
      </c>
      <c r="I343" s="77">
        <v>0</v>
      </c>
      <c r="J343" s="77">
        <v>0</v>
      </c>
      <c r="K343" s="77">
        <v>0</v>
      </c>
      <c r="L343" s="77">
        <v>0</v>
      </c>
      <c r="M343" s="77">
        <v>0</v>
      </c>
      <c r="N343" s="77">
        <v>0</v>
      </c>
      <c r="O343" s="77">
        <v>0</v>
      </c>
      <c r="P343" s="82">
        <v>51564</v>
      </c>
      <c r="Q343" s="83">
        <f t="shared" si="15"/>
        <v>51564</v>
      </c>
      <c r="S343" s="1">
        <f t="shared" si="16"/>
        <v>0</v>
      </c>
      <c r="T343" s="1">
        <f t="shared" si="16"/>
        <v>51564</v>
      </c>
      <c r="U343" s="1">
        <f t="shared" si="17"/>
        <v>51564</v>
      </c>
    </row>
    <row r="344" spans="1:21" x14ac:dyDescent="0.25">
      <c r="A344" s="24" t="s">
        <v>393</v>
      </c>
      <c r="B344" s="25" t="s">
        <v>54</v>
      </c>
      <c r="C344" s="81">
        <v>29634</v>
      </c>
      <c r="D344" s="81">
        <v>8024</v>
      </c>
      <c r="E344" s="77">
        <v>135662</v>
      </c>
      <c r="F344" s="77">
        <v>80096</v>
      </c>
      <c r="G344" s="77">
        <v>50531</v>
      </c>
      <c r="H344" s="77">
        <v>147696</v>
      </c>
      <c r="I344" s="77">
        <v>0</v>
      </c>
      <c r="J344" s="77">
        <v>0</v>
      </c>
      <c r="K344" s="77">
        <v>0</v>
      </c>
      <c r="L344" s="77">
        <v>0</v>
      </c>
      <c r="M344" s="77">
        <v>22776</v>
      </c>
      <c r="N344" s="77">
        <v>0</v>
      </c>
      <c r="O344" s="77">
        <v>0</v>
      </c>
      <c r="P344" s="82">
        <v>0</v>
      </c>
      <c r="Q344" s="83">
        <f t="shared" si="15"/>
        <v>474419</v>
      </c>
      <c r="S344" s="1">
        <f t="shared" si="16"/>
        <v>238603</v>
      </c>
      <c r="T344" s="1">
        <f t="shared" si="16"/>
        <v>235816</v>
      </c>
      <c r="U344" s="1">
        <f t="shared" si="17"/>
        <v>474419</v>
      </c>
    </row>
    <row r="345" spans="1:21" x14ac:dyDescent="0.25">
      <c r="A345" s="24" t="s">
        <v>394</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83">
        <f t="shared" si="15"/>
        <v>0</v>
      </c>
      <c r="S345" s="1">
        <f t="shared" si="16"/>
        <v>0</v>
      </c>
      <c r="T345" s="1">
        <f t="shared" si="16"/>
        <v>0</v>
      </c>
      <c r="U345" s="1">
        <f t="shared" si="17"/>
        <v>0</v>
      </c>
    </row>
    <row r="346" spans="1:21" x14ac:dyDescent="0.25">
      <c r="A346" s="24" t="s">
        <v>395</v>
      </c>
      <c r="B346" s="25" t="s">
        <v>54</v>
      </c>
      <c r="C346" s="81">
        <v>0</v>
      </c>
      <c r="D346" s="81">
        <v>0</v>
      </c>
      <c r="E346" s="77">
        <v>0</v>
      </c>
      <c r="F346" s="77">
        <v>0</v>
      </c>
      <c r="G346" s="77">
        <v>0</v>
      </c>
      <c r="H346" s="77">
        <v>0</v>
      </c>
      <c r="I346" s="77">
        <v>0</v>
      </c>
      <c r="J346" s="77">
        <v>0</v>
      </c>
      <c r="K346" s="77">
        <v>0</v>
      </c>
      <c r="L346" s="77">
        <v>0</v>
      </c>
      <c r="M346" s="77">
        <v>0</v>
      </c>
      <c r="N346" s="77">
        <v>0</v>
      </c>
      <c r="O346" s="77">
        <v>0</v>
      </c>
      <c r="P346" s="82">
        <v>0</v>
      </c>
      <c r="Q346" s="83">
        <f t="shared" si="15"/>
        <v>0</v>
      </c>
      <c r="S346" s="1">
        <f t="shared" si="16"/>
        <v>0</v>
      </c>
      <c r="T346" s="1">
        <f t="shared" si="16"/>
        <v>0</v>
      </c>
      <c r="U346" s="1">
        <f t="shared" si="17"/>
        <v>0</v>
      </c>
    </row>
    <row r="347" spans="1:21" x14ac:dyDescent="0.25">
      <c r="A347" s="24" t="s">
        <v>396</v>
      </c>
      <c r="B347" s="25" t="s">
        <v>54</v>
      </c>
      <c r="C347" s="81">
        <v>0</v>
      </c>
      <c r="D347" s="81">
        <v>0</v>
      </c>
      <c r="E347" s="77">
        <v>0</v>
      </c>
      <c r="F347" s="77">
        <v>0</v>
      </c>
      <c r="G347" s="77">
        <v>0</v>
      </c>
      <c r="H347" s="77">
        <v>0</v>
      </c>
      <c r="I347" s="77">
        <v>0</v>
      </c>
      <c r="J347" s="77">
        <v>0</v>
      </c>
      <c r="K347" s="77">
        <v>0</v>
      </c>
      <c r="L347" s="77">
        <v>0</v>
      </c>
      <c r="M347" s="77">
        <v>0</v>
      </c>
      <c r="N347" s="77">
        <v>0</v>
      </c>
      <c r="O347" s="77">
        <v>5148</v>
      </c>
      <c r="P347" s="82">
        <v>0</v>
      </c>
      <c r="Q347" s="83">
        <f t="shared" si="15"/>
        <v>5148</v>
      </c>
      <c r="S347" s="1">
        <f t="shared" si="16"/>
        <v>5148</v>
      </c>
      <c r="T347" s="1">
        <f t="shared" si="16"/>
        <v>0</v>
      </c>
      <c r="U347" s="1">
        <f t="shared" si="17"/>
        <v>5148</v>
      </c>
    </row>
    <row r="348" spans="1:21" x14ac:dyDescent="0.25">
      <c r="A348" s="24" t="s">
        <v>397</v>
      </c>
      <c r="B348" s="25" t="s">
        <v>54</v>
      </c>
      <c r="C348" s="81">
        <v>0</v>
      </c>
      <c r="D348" s="81">
        <v>0</v>
      </c>
      <c r="E348" s="77">
        <v>0</v>
      </c>
      <c r="F348" s="77">
        <v>0</v>
      </c>
      <c r="G348" s="77">
        <v>0</v>
      </c>
      <c r="H348" s="77">
        <v>0</v>
      </c>
      <c r="I348" s="77">
        <v>0</v>
      </c>
      <c r="J348" s="77">
        <v>0</v>
      </c>
      <c r="K348" s="77">
        <v>0</v>
      </c>
      <c r="L348" s="77">
        <v>0</v>
      </c>
      <c r="M348" s="77">
        <v>0</v>
      </c>
      <c r="N348" s="77">
        <v>0</v>
      </c>
      <c r="O348" s="77">
        <v>2079</v>
      </c>
      <c r="P348" s="82">
        <v>0</v>
      </c>
      <c r="Q348" s="83">
        <f t="shared" si="15"/>
        <v>2079</v>
      </c>
      <c r="S348" s="1">
        <f t="shared" si="16"/>
        <v>2079</v>
      </c>
      <c r="T348" s="1">
        <f t="shared" si="16"/>
        <v>0</v>
      </c>
      <c r="U348" s="1">
        <f t="shared" si="17"/>
        <v>2079</v>
      </c>
    </row>
    <row r="349" spans="1:21" x14ac:dyDescent="0.25">
      <c r="A349" s="24" t="s">
        <v>398</v>
      </c>
      <c r="B349" s="25" t="s">
        <v>54</v>
      </c>
      <c r="C349" s="81">
        <v>44512</v>
      </c>
      <c r="D349" s="81">
        <v>18635</v>
      </c>
      <c r="E349" s="77">
        <v>499504</v>
      </c>
      <c r="F349" s="77">
        <v>12907</v>
      </c>
      <c r="G349" s="77">
        <v>0</v>
      </c>
      <c r="H349" s="77">
        <v>0</v>
      </c>
      <c r="I349" s="77">
        <v>0</v>
      </c>
      <c r="J349" s="77">
        <v>0</v>
      </c>
      <c r="K349" s="77">
        <v>0</v>
      </c>
      <c r="L349" s="77">
        <v>0</v>
      </c>
      <c r="M349" s="77">
        <v>127896</v>
      </c>
      <c r="N349" s="77">
        <v>0</v>
      </c>
      <c r="O349" s="77">
        <v>0</v>
      </c>
      <c r="P349" s="82">
        <v>0</v>
      </c>
      <c r="Q349" s="83">
        <f t="shared" si="15"/>
        <v>703454</v>
      </c>
      <c r="S349" s="1">
        <f t="shared" si="16"/>
        <v>671912</v>
      </c>
      <c r="T349" s="1">
        <f t="shared" si="16"/>
        <v>31542</v>
      </c>
      <c r="U349" s="1">
        <f t="shared" si="17"/>
        <v>703454</v>
      </c>
    </row>
    <row r="350" spans="1:21" x14ac:dyDescent="0.25">
      <c r="A350" s="24" t="s">
        <v>399</v>
      </c>
      <c r="B350" s="25" t="s">
        <v>54</v>
      </c>
      <c r="C350" s="81">
        <v>0</v>
      </c>
      <c r="D350" s="81">
        <v>399186</v>
      </c>
      <c r="E350" s="77">
        <v>0</v>
      </c>
      <c r="F350" s="77">
        <v>1400542</v>
      </c>
      <c r="G350" s="77">
        <v>0</v>
      </c>
      <c r="H350" s="77">
        <v>881350</v>
      </c>
      <c r="I350" s="77">
        <v>0</v>
      </c>
      <c r="J350" s="77">
        <v>0</v>
      </c>
      <c r="K350" s="77">
        <v>0</v>
      </c>
      <c r="L350" s="77">
        <v>0</v>
      </c>
      <c r="M350" s="77">
        <v>0</v>
      </c>
      <c r="N350" s="77">
        <v>296866</v>
      </c>
      <c r="O350" s="77">
        <v>0</v>
      </c>
      <c r="P350" s="82">
        <v>0</v>
      </c>
      <c r="Q350" s="83">
        <f t="shared" si="15"/>
        <v>2977944</v>
      </c>
      <c r="S350" s="1">
        <f t="shared" si="16"/>
        <v>0</v>
      </c>
      <c r="T350" s="1">
        <f t="shared" si="16"/>
        <v>2977944</v>
      </c>
      <c r="U350" s="1">
        <f t="shared" si="17"/>
        <v>2977944</v>
      </c>
    </row>
    <row r="351" spans="1:21" x14ac:dyDescent="0.25">
      <c r="A351" s="24" t="s">
        <v>400</v>
      </c>
      <c r="B351" s="25" t="s">
        <v>54</v>
      </c>
      <c r="C351" s="81">
        <v>0</v>
      </c>
      <c r="D351" s="81">
        <v>0</v>
      </c>
      <c r="E351" s="77">
        <v>0</v>
      </c>
      <c r="F351" s="77">
        <v>0</v>
      </c>
      <c r="G351" s="77">
        <v>0</v>
      </c>
      <c r="H351" s="77">
        <v>0</v>
      </c>
      <c r="I351" s="77">
        <v>0</v>
      </c>
      <c r="J351" s="77">
        <v>0</v>
      </c>
      <c r="K351" s="77">
        <v>0</v>
      </c>
      <c r="L351" s="77">
        <v>0</v>
      </c>
      <c r="M351" s="77">
        <v>0</v>
      </c>
      <c r="N351" s="77">
        <v>0</v>
      </c>
      <c r="O351" s="77">
        <v>0</v>
      </c>
      <c r="P351" s="82">
        <v>0</v>
      </c>
      <c r="Q351" s="83">
        <f t="shared" si="15"/>
        <v>0</v>
      </c>
      <c r="S351" s="1">
        <f t="shared" si="16"/>
        <v>0</v>
      </c>
      <c r="T351" s="1">
        <f t="shared" si="16"/>
        <v>0</v>
      </c>
      <c r="U351" s="1">
        <f t="shared" si="17"/>
        <v>0</v>
      </c>
    </row>
    <row r="352" spans="1:21" x14ac:dyDescent="0.25">
      <c r="A352" s="24" t="s">
        <v>401</v>
      </c>
      <c r="B352" s="25" t="s">
        <v>54</v>
      </c>
      <c r="C352" s="81">
        <v>0</v>
      </c>
      <c r="D352" s="81">
        <v>20964</v>
      </c>
      <c r="E352" s="77">
        <v>0</v>
      </c>
      <c r="F352" s="77">
        <v>69904</v>
      </c>
      <c r="G352" s="77">
        <v>0</v>
      </c>
      <c r="H352" s="77">
        <v>0</v>
      </c>
      <c r="I352" s="77">
        <v>0</v>
      </c>
      <c r="J352" s="77">
        <v>0</v>
      </c>
      <c r="K352" s="77">
        <v>0</v>
      </c>
      <c r="L352" s="77">
        <v>0</v>
      </c>
      <c r="M352" s="77">
        <v>0</v>
      </c>
      <c r="N352" s="77">
        <v>0</v>
      </c>
      <c r="O352" s="77">
        <v>0</v>
      </c>
      <c r="P352" s="82">
        <v>0</v>
      </c>
      <c r="Q352" s="83">
        <f t="shared" si="15"/>
        <v>90868</v>
      </c>
      <c r="S352" s="1">
        <f t="shared" si="16"/>
        <v>0</v>
      </c>
      <c r="T352" s="1">
        <f t="shared" si="16"/>
        <v>90868</v>
      </c>
      <c r="U352" s="1">
        <f t="shared" si="17"/>
        <v>90868</v>
      </c>
    </row>
    <row r="353" spans="1:21" x14ac:dyDescent="0.25">
      <c r="A353" s="24" t="s">
        <v>402</v>
      </c>
      <c r="B353" s="25" t="s">
        <v>54</v>
      </c>
      <c r="C353" s="81">
        <v>70282</v>
      </c>
      <c r="D353" s="81">
        <v>7809</v>
      </c>
      <c r="E353" s="77">
        <v>0</v>
      </c>
      <c r="F353" s="77">
        <v>0</v>
      </c>
      <c r="G353" s="77">
        <v>37670</v>
      </c>
      <c r="H353" s="77">
        <v>4186</v>
      </c>
      <c r="I353" s="77">
        <v>0</v>
      </c>
      <c r="J353" s="77">
        <v>0</v>
      </c>
      <c r="K353" s="77">
        <v>0</v>
      </c>
      <c r="L353" s="77">
        <v>0</v>
      </c>
      <c r="M353" s="77">
        <v>90033</v>
      </c>
      <c r="N353" s="77">
        <v>10004</v>
      </c>
      <c r="O353" s="77">
        <v>0</v>
      </c>
      <c r="P353" s="82">
        <v>0</v>
      </c>
      <c r="Q353" s="83">
        <f t="shared" si="15"/>
        <v>219984</v>
      </c>
      <c r="S353" s="1">
        <f t="shared" si="16"/>
        <v>197985</v>
      </c>
      <c r="T353" s="1">
        <f t="shared" si="16"/>
        <v>21999</v>
      </c>
      <c r="U353" s="1">
        <f t="shared" si="17"/>
        <v>219984</v>
      </c>
    </row>
    <row r="354" spans="1:21" x14ac:dyDescent="0.25">
      <c r="A354" s="24" t="s">
        <v>403</v>
      </c>
      <c r="B354" s="25" t="s">
        <v>55</v>
      </c>
      <c r="C354" s="81">
        <v>0</v>
      </c>
      <c r="D354" s="81">
        <v>0</v>
      </c>
      <c r="E354" s="77">
        <v>0</v>
      </c>
      <c r="F354" s="77">
        <v>0</v>
      </c>
      <c r="G354" s="77">
        <v>0</v>
      </c>
      <c r="H354" s="77">
        <v>0</v>
      </c>
      <c r="I354" s="77">
        <v>0</v>
      </c>
      <c r="J354" s="77">
        <v>0</v>
      </c>
      <c r="K354" s="77">
        <v>0</v>
      </c>
      <c r="L354" s="77">
        <v>0</v>
      </c>
      <c r="M354" s="77">
        <v>0</v>
      </c>
      <c r="N354" s="77">
        <v>0</v>
      </c>
      <c r="O354" s="77">
        <v>0</v>
      </c>
      <c r="P354" s="82">
        <v>0</v>
      </c>
      <c r="Q354" s="83">
        <f t="shared" si="15"/>
        <v>0</v>
      </c>
      <c r="S354" s="1">
        <f t="shared" si="16"/>
        <v>0</v>
      </c>
      <c r="T354" s="1">
        <f t="shared" si="16"/>
        <v>0</v>
      </c>
      <c r="U354" s="1">
        <f t="shared" si="17"/>
        <v>0</v>
      </c>
    </row>
    <row r="355" spans="1:21" x14ac:dyDescent="0.25">
      <c r="A355" s="24" t="s">
        <v>404</v>
      </c>
      <c r="B355" s="25" t="s">
        <v>55</v>
      </c>
      <c r="C355" s="81">
        <v>0</v>
      </c>
      <c r="D355" s="81">
        <v>0</v>
      </c>
      <c r="E355" s="77">
        <v>0</v>
      </c>
      <c r="F355" s="77">
        <v>0</v>
      </c>
      <c r="G355" s="77">
        <v>0</v>
      </c>
      <c r="H355" s="77">
        <v>0</v>
      </c>
      <c r="I355" s="77">
        <v>0</v>
      </c>
      <c r="J355" s="77">
        <v>0</v>
      </c>
      <c r="K355" s="77">
        <v>0</v>
      </c>
      <c r="L355" s="77">
        <v>0</v>
      </c>
      <c r="M355" s="77">
        <v>0</v>
      </c>
      <c r="N355" s="77">
        <v>0</v>
      </c>
      <c r="O355" s="77">
        <v>0</v>
      </c>
      <c r="P355" s="82">
        <v>0</v>
      </c>
      <c r="Q355" s="83">
        <f t="shared" si="15"/>
        <v>0</v>
      </c>
      <c r="S355" s="1">
        <f t="shared" si="16"/>
        <v>0</v>
      </c>
      <c r="T355" s="1">
        <f t="shared" si="16"/>
        <v>0</v>
      </c>
      <c r="U355" s="1">
        <f t="shared" si="17"/>
        <v>0</v>
      </c>
    </row>
    <row r="356" spans="1:21" x14ac:dyDescent="0.25">
      <c r="A356" s="24" t="s">
        <v>405</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5">
      <c r="A357" s="24" t="s">
        <v>406</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5">
      <c r="A358" s="24" t="s">
        <v>407</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5">
      <c r="A359" s="24" t="s">
        <v>412</v>
      </c>
      <c r="B359" s="25" t="s">
        <v>57</v>
      </c>
      <c r="C359" s="81">
        <v>0</v>
      </c>
      <c r="D359" s="81">
        <v>0</v>
      </c>
      <c r="E359" s="77">
        <v>318442</v>
      </c>
      <c r="F359" s="77">
        <v>0</v>
      </c>
      <c r="G359" s="77">
        <v>0</v>
      </c>
      <c r="H359" s="77">
        <v>0</v>
      </c>
      <c r="I359" s="77">
        <v>0</v>
      </c>
      <c r="J359" s="77">
        <v>0</v>
      </c>
      <c r="K359" s="77">
        <v>0</v>
      </c>
      <c r="L359" s="77">
        <v>0</v>
      </c>
      <c r="M359" s="77">
        <v>0</v>
      </c>
      <c r="N359" s="77">
        <v>0</v>
      </c>
      <c r="O359" s="77">
        <v>0</v>
      </c>
      <c r="P359" s="82">
        <v>0</v>
      </c>
      <c r="Q359" s="83">
        <f t="shared" si="15"/>
        <v>318442</v>
      </c>
      <c r="S359" s="1">
        <f t="shared" si="16"/>
        <v>318442</v>
      </c>
      <c r="T359" s="1">
        <f t="shared" si="16"/>
        <v>0</v>
      </c>
      <c r="U359" s="1">
        <f t="shared" si="17"/>
        <v>318442</v>
      </c>
    </row>
    <row r="360" spans="1:21" x14ac:dyDescent="0.25">
      <c r="A360" s="24" t="s">
        <v>413</v>
      </c>
      <c r="B360" s="25" t="s">
        <v>57</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5">
      <c r="A361" s="24" t="s">
        <v>414</v>
      </c>
      <c r="B361" s="25" t="s">
        <v>57</v>
      </c>
      <c r="C361" s="81">
        <v>0</v>
      </c>
      <c r="D361" s="81">
        <v>0</v>
      </c>
      <c r="E361" s="77">
        <v>0</v>
      </c>
      <c r="F361" s="77">
        <v>0</v>
      </c>
      <c r="G361" s="77">
        <v>0</v>
      </c>
      <c r="H361" s="77">
        <v>0</v>
      </c>
      <c r="I361" s="77">
        <v>0</v>
      </c>
      <c r="J361" s="77">
        <v>0</v>
      </c>
      <c r="K361" s="77">
        <v>0</v>
      </c>
      <c r="L361" s="77">
        <v>0</v>
      </c>
      <c r="M361" s="77">
        <v>0</v>
      </c>
      <c r="N361" s="77">
        <v>0</v>
      </c>
      <c r="O361" s="77">
        <v>0</v>
      </c>
      <c r="P361" s="82">
        <v>0</v>
      </c>
      <c r="Q361" s="83">
        <f t="shared" si="15"/>
        <v>0</v>
      </c>
      <c r="S361" s="1">
        <f t="shared" si="16"/>
        <v>0</v>
      </c>
      <c r="T361" s="1">
        <f t="shared" si="16"/>
        <v>0</v>
      </c>
      <c r="U361" s="1">
        <f t="shared" si="17"/>
        <v>0</v>
      </c>
    </row>
    <row r="362" spans="1:21" x14ac:dyDescent="0.25">
      <c r="A362" s="24" t="s">
        <v>415</v>
      </c>
      <c r="B362" s="25" t="s">
        <v>7</v>
      </c>
      <c r="C362" s="81">
        <v>38074</v>
      </c>
      <c r="D362" s="81">
        <v>30976</v>
      </c>
      <c r="E362" s="77">
        <v>139699</v>
      </c>
      <c r="F362" s="77">
        <v>167869</v>
      </c>
      <c r="G362" s="77">
        <v>234825</v>
      </c>
      <c r="H362" s="77">
        <v>53266</v>
      </c>
      <c r="I362" s="77">
        <v>0</v>
      </c>
      <c r="J362" s="77">
        <v>0</v>
      </c>
      <c r="K362" s="77">
        <v>0</v>
      </c>
      <c r="L362" s="77">
        <v>0</v>
      </c>
      <c r="M362" s="77">
        <v>128793</v>
      </c>
      <c r="N362" s="77">
        <v>0</v>
      </c>
      <c r="O362" s="77">
        <v>3946</v>
      </c>
      <c r="P362" s="82">
        <v>5176</v>
      </c>
      <c r="Q362" s="83">
        <f t="shared" si="15"/>
        <v>802624</v>
      </c>
      <c r="S362" s="1">
        <f t="shared" si="16"/>
        <v>545337</v>
      </c>
      <c r="T362" s="1">
        <f t="shared" si="16"/>
        <v>257287</v>
      </c>
      <c r="U362" s="1">
        <f t="shared" si="17"/>
        <v>802624</v>
      </c>
    </row>
    <row r="363" spans="1:21" x14ac:dyDescent="0.25">
      <c r="A363" s="24" t="s">
        <v>7</v>
      </c>
      <c r="B363" s="25" t="s">
        <v>7</v>
      </c>
      <c r="C363" s="81">
        <v>0</v>
      </c>
      <c r="D363" s="81">
        <v>0</v>
      </c>
      <c r="E363" s="77">
        <v>0</v>
      </c>
      <c r="F363" s="77">
        <v>0</v>
      </c>
      <c r="G363" s="77">
        <v>0</v>
      </c>
      <c r="H363" s="77">
        <v>0</v>
      </c>
      <c r="I363" s="77">
        <v>0</v>
      </c>
      <c r="J363" s="77">
        <v>0</v>
      </c>
      <c r="K363" s="77">
        <v>0</v>
      </c>
      <c r="L363" s="77">
        <v>0</v>
      </c>
      <c r="M363" s="77">
        <v>0</v>
      </c>
      <c r="N363" s="77">
        <v>185000</v>
      </c>
      <c r="O363" s="77">
        <v>0</v>
      </c>
      <c r="P363" s="82">
        <v>0</v>
      </c>
      <c r="Q363" s="83">
        <f t="shared" si="15"/>
        <v>185000</v>
      </c>
      <c r="S363" s="1">
        <f t="shared" si="16"/>
        <v>0</v>
      </c>
      <c r="T363" s="1">
        <f t="shared" si="16"/>
        <v>185000</v>
      </c>
      <c r="U363" s="1">
        <f t="shared" si="17"/>
        <v>185000</v>
      </c>
    </row>
    <row r="364" spans="1:21" x14ac:dyDescent="0.25">
      <c r="A364" s="24" t="s">
        <v>416</v>
      </c>
      <c r="B364" s="25" t="s">
        <v>7</v>
      </c>
      <c r="C364" s="81">
        <v>0</v>
      </c>
      <c r="D364" s="81">
        <v>0</v>
      </c>
      <c r="E364" s="77">
        <v>0</v>
      </c>
      <c r="F364" s="77">
        <v>0</v>
      </c>
      <c r="G364" s="77">
        <v>0</v>
      </c>
      <c r="H364" s="77">
        <v>0</v>
      </c>
      <c r="I364" s="77">
        <v>0</v>
      </c>
      <c r="J364" s="77">
        <v>0</v>
      </c>
      <c r="K364" s="77">
        <v>0</v>
      </c>
      <c r="L364" s="77">
        <v>0</v>
      </c>
      <c r="M364" s="77">
        <v>0</v>
      </c>
      <c r="N364" s="77">
        <v>0</v>
      </c>
      <c r="O364" s="77">
        <v>0</v>
      </c>
      <c r="P364" s="82">
        <v>0</v>
      </c>
      <c r="Q364" s="83">
        <f t="shared" si="15"/>
        <v>0</v>
      </c>
      <c r="S364" s="1">
        <f t="shared" si="16"/>
        <v>0</v>
      </c>
      <c r="T364" s="1">
        <f t="shared" si="16"/>
        <v>0</v>
      </c>
      <c r="U364" s="1">
        <f t="shared" si="17"/>
        <v>0</v>
      </c>
    </row>
    <row r="365" spans="1:21" x14ac:dyDescent="0.25">
      <c r="A365" s="24" t="s">
        <v>417</v>
      </c>
      <c r="B365" s="25" t="s">
        <v>5</v>
      </c>
      <c r="C365" s="81">
        <v>2691</v>
      </c>
      <c r="D365" s="81">
        <v>12218</v>
      </c>
      <c r="E365" s="77">
        <v>0</v>
      </c>
      <c r="F365" s="77">
        <v>14439</v>
      </c>
      <c r="G365" s="77">
        <v>3228</v>
      </c>
      <c r="H365" s="77">
        <v>118907</v>
      </c>
      <c r="I365" s="77">
        <v>0</v>
      </c>
      <c r="J365" s="77">
        <v>0</v>
      </c>
      <c r="K365" s="77">
        <v>0</v>
      </c>
      <c r="L365" s="77">
        <v>0</v>
      </c>
      <c r="M365" s="77">
        <v>4146</v>
      </c>
      <c r="N365" s="77">
        <v>0</v>
      </c>
      <c r="O365" s="77">
        <v>0</v>
      </c>
      <c r="P365" s="82">
        <v>0</v>
      </c>
      <c r="Q365" s="83">
        <f t="shared" si="15"/>
        <v>155629</v>
      </c>
      <c r="S365" s="1">
        <f t="shared" si="16"/>
        <v>10065</v>
      </c>
      <c r="T365" s="1">
        <f t="shared" si="16"/>
        <v>145564</v>
      </c>
      <c r="U365" s="1">
        <f t="shared" si="17"/>
        <v>155629</v>
      </c>
    </row>
    <row r="366" spans="1:21" x14ac:dyDescent="0.25">
      <c r="A366" s="24" t="s">
        <v>418</v>
      </c>
      <c r="B366" s="25" t="s">
        <v>5</v>
      </c>
      <c r="C366" s="81">
        <v>0</v>
      </c>
      <c r="D366" s="81">
        <v>0</v>
      </c>
      <c r="E366" s="77">
        <v>0</v>
      </c>
      <c r="F366" s="77">
        <v>0</v>
      </c>
      <c r="G366" s="77">
        <v>21100</v>
      </c>
      <c r="H366" s="77">
        <v>14104</v>
      </c>
      <c r="I366" s="77">
        <v>0</v>
      </c>
      <c r="J366" s="77">
        <v>0</v>
      </c>
      <c r="K366" s="77">
        <v>0</v>
      </c>
      <c r="L366" s="77">
        <v>0</v>
      </c>
      <c r="M366" s="77">
        <v>18103</v>
      </c>
      <c r="N366" s="77">
        <v>0</v>
      </c>
      <c r="O366" s="77">
        <v>0</v>
      </c>
      <c r="P366" s="82">
        <v>0</v>
      </c>
      <c r="Q366" s="83">
        <f t="shared" si="15"/>
        <v>53307</v>
      </c>
      <c r="S366" s="1">
        <f t="shared" si="16"/>
        <v>39203</v>
      </c>
      <c r="T366" s="1">
        <f t="shared" si="16"/>
        <v>14104</v>
      </c>
      <c r="U366" s="1">
        <f t="shared" si="17"/>
        <v>53307</v>
      </c>
    </row>
    <row r="367" spans="1:21" x14ac:dyDescent="0.25">
      <c r="A367" s="24" t="s">
        <v>419</v>
      </c>
      <c r="B367" s="25" t="s">
        <v>5</v>
      </c>
      <c r="C367" s="81">
        <v>680</v>
      </c>
      <c r="D367" s="81">
        <v>5047</v>
      </c>
      <c r="E367" s="77">
        <v>3586</v>
      </c>
      <c r="F367" s="77">
        <v>81841</v>
      </c>
      <c r="G367" s="77">
        <v>0</v>
      </c>
      <c r="H367" s="77">
        <v>0</v>
      </c>
      <c r="I367" s="77">
        <v>0</v>
      </c>
      <c r="J367" s="77">
        <v>0</v>
      </c>
      <c r="K367" s="77">
        <v>0</v>
      </c>
      <c r="L367" s="77">
        <v>0</v>
      </c>
      <c r="M367" s="77">
        <v>670</v>
      </c>
      <c r="N367" s="77">
        <v>742</v>
      </c>
      <c r="O367" s="77">
        <v>0</v>
      </c>
      <c r="P367" s="82">
        <v>0</v>
      </c>
      <c r="Q367" s="83">
        <f t="shared" si="15"/>
        <v>92566</v>
      </c>
      <c r="S367" s="1">
        <f t="shared" si="16"/>
        <v>4936</v>
      </c>
      <c r="T367" s="1">
        <f t="shared" si="16"/>
        <v>87630</v>
      </c>
      <c r="U367" s="1">
        <f t="shared" si="17"/>
        <v>92566</v>
      </c>
    </row>
    <row r="368" spans="1:21" x14ac:dyDescent="0.25">
      <c r="A368" s="24" t="s">
        <v>420</v>
      </c>
      <c r="B368" s="25" t="s">
        <v>5</v>
      </c>
      <c r="C368" s="81">
        <v>0</v>
      </c>
      <c r="D368" s="81">
        <v>0</v>
      </c>
      <c r="E368" s="77">
        <v>185945</v>
      </c>
      <c r="F368" s="77">
        <v>0</v>
      </c>
      <c r="G368" s="77">
        <v>0</v>
      </c>
      <c r="H368" s="77">
        <v>0</v>
      </c>
      <c r="I368" s="77">
        <v>0</v>
      </c>
      <c r="J368" s="77">
        <v>0</v>
      </c>
      <c r="K368" s="77">
        <v>0</v>
      </c>
      <c r="L368" s="77">
        <v>0</v>
      </c>
      <c r="M368" s="77">
        <v>0</v>
      </c>
      <c r="N368" s="77">
        <v>0</v>
      </c>
      <c r="O368" s="77">
        <v>0</v>
      </c>
      <c r="P368" s="82">
        <v>0</v>
      </c>
      <c r="Q368" s="83">
        <f t="shared" si="15"/>
        <v>185945</v>
      </c>
      <c r="S368" s="1">
        <f t="shared" si="16"/>
        <v>185945</v>
      </c>
      <c r="T368" s="1">
        <f t="shared" si="16"/>
        <v>0</v>
      </c>
      <c r="U368" s="1">
        <f t="shared" si="17"/>
        <v>185945</v>
      </c>
    </row>
    <row r="369" spans="1:21" x14ac:dyDescent="0.25">
      <c r="A369" s="24" t="s">
        <v>421</v>
      </c>
      <c r="B369" s="25" t="s">
        <v>5</v>
      </c>
      <c r="C369" s="81">
        <v>97174</v>
      </c>
      <c r="D369" s="81">
        <v>43579</v>
      </c>
      <c r="E369" s="77">
        <v>0</v>
      </c>
      <c r="F369" s="77">
        <v>0</v>
      </c>
      <c r="G369" s="77">
        <v>161700</v>
      </c>
      <c r="H369" s="77">
        <v>123602</v>
      </c>
      <c r="I369" s="77">
        <v>0</v>
      </c>
      <c r="J369" s="77">
        <v>0</v>
      </c>
      <c r="K369" s="77">
        <v>0</v>
      </c>
      <c r="L369" s="77">
        <v>0</v>
      </c>
      <c r="M369" s="77">
        <v>162485</v>
      </c>
      <c r="N369" s="77">
        <v>55742</v>
      </c>
      <c r="O369" s="77">
        <v>70686</v>
      </c>
      <c r="P369" s="82">
        <v>31818</v>
      </c>
      <c r="Q369" s="83">
        <f t="shared" si="15"/>
        <v>746786</v>
      </c>
      <c r="S369" s="1">
        <f t="shared" si="16"/>
        <v>492045</v>
      </c>
      <c r="T369" s="1">
        <f t="shared" si="16"/>
        <v>254741</v>
      </c>
      <c r="U369" s="1">
        <f t="shared" si="17"/>
        <v>746786</v>
      </c>
    </row>
    <row r="370" spans="1:21" x14ac:dyDescent="0.25">
      <c r="A370" s="24" t="s">
        <v>422</v>
      </c>
      <c r="B370" s="25" t="s">
        <v>5</v>
      </c>
      <c r="C370" s="81">
        <v>264371</v>
      </c>
      <c r="D370" s="81">
        <v>0</v>
      </c>
      <c r="E370" s="77">
        <v>805536</v>
      </c>
      <c r="F370" s="77">
        <v>268303</v>
      </c>
      <c r="G370" s="77">
        <v>0</v>
      </c>
      <c r="H370" s="77">
        <v>0</v>
      </c>
      <c r="I370" s="77">
        <v>0</v>
      </c>
      <c r="J370" s="77">
        <v>0</v>
      </c>
      <c r="K370" s="77">
        <v>0</v>
      </c>
      <c r="L370" s="77">
        <v>0</v>
      </c>
      <c r="M370" s="77">
        <v>153806</v>
      </c>
      <c r="N370" s="77">
        <v>0</v>
      </c>
      <c r="O370" s="77">
        <v>0</v>
      </c>
      <c r="P370" s="82">
        <v>0</v>
      </c>
      <c r="Q370" s="83">
        <f t="shared" si="15"/>
        <v>1492016</v>
      </c>
      <c r="S370" s="1">
        <f t="shared" si="16"/>
        <v>1223713</v>
      </c>
      <c r="T370" s="1">
        <f t="shared" si="16"/>
        <v>268303</v>
      </c>
      <c r="U370" s="1">
        <f t="shared" si="17"/>
        <v>1492016</v>
      </c>
    </row>
    <row r="371" spans="1:21" x14ac:dyDescent="0.25">
      <c r="A371" s="24" t="s">
        <v>423</v>
      </c>
      <c r="B371" s="25" t="s">
        <v>5</v>
      </c>
      <c r="C371" s="81">
        <v>8581</v>
      </c>
      <c r="D371" s="81">
        <v>0</v>
      </c>
      <c r="E371" s="77">
        <v>0</v>
      </c>
      <c r="F371" s="77">
        <v>0</v>
      </c>
      <c r="G371" s="77">
        <v>20502</v>
      </c>
      <c r="H371" s="77">
        <v>11365</v>
      </c>
      <c r="I371" s="77">
        <v>0</v>
      </c>
      <c r="J371" s="77">
        <v>0</v>
      </c>
      <c r="K371" s="77">
        <v>0</v>
      </c>
      <c r="L371" s="77">
        <v>0</v>
      </c>
      <c r="M371" s="77">
        <v>8400</v>
      </c>
      <c r="N371" s="77">
        <v>0</v>
      </c>
      <c r="O371" s="77">
        <v>0</v>
      </c>
      <c r="P371" s="82">
        <v>0</v>
      </c>
      <c r="Q371" s="83">
        <f t="shared" si="15"/>
        <v>48848</v>
      </c>
      <c r="S371" s="1">
        <f t="shared" si="16"/>
        <v>37483</v>
      </c>
      <c r="T371" s="1">
        <f t="shared" si="16"/>
        <v>11365</v>
      </c>
      <c r="U371" s="1">
        <f t="shared" si="17"/>
        <v>48848</v>
      </c>
    </row>
    <row r="372" spans="1:21" x14ac:dyDescent="0.25">
      <c r="A372" s="24" t="s">
        <v>408</v>
      </c>
      <c r="B372" s="25" t="s">
        <v>518</v>
      </c>
      <c r="C372" s="81">
        <v>0</v>
      </c>
      <c r="D372" s="81">
        <v>0</v>
      </c>
      <c r="E372" s="77">
        <v>0</v>
      </c>
      <c r="F372" s="77">
        <v>0</v>
      </c>
      <c r="G372" s="77">
        <v>0</v>
      </c>
      <c r="H372" s="77">
        <v>0</v>
      </c>
      <c r="I372" s="77">
        <v>0</v>
      </c>
      <c r="J372" s="77">
        <v>0</v>
      </c>
      <c r="K372" s="77">
        <v>0</v>
      </c>
      <c r="L372" s="77">
        <v>0</v>
      </c>
      <c r="M372" s="77">
        <v>0</v>
      </c>
      <c r="N372" s="77">
        <v>0</v>
      </c>
      <c r="O372" s="77">
        <v>0</v>
      </c>
      <c r="P372" s="82">
        <v>0</v>
      </c>
      <c r="Q372" s="83">
        <f t="shared" si="15"/>
        <v>0</v>
      </c>
      <c r="S372" s="1">
        <f t="shared" si="16"/>
        <v>0</v>
      </c>
      <c r="T372" s="1">
        <f t="shared" si="16"/>
        <v>0</v>
      </c>
      <c r="U372" s="1">
        <f t="shared" si="17"/>
        <v>0</v>
      </c>
    </row>
    <row r="373" spans="1:21" x14ac:dyDescent="0.25">
      <c r="A373" s="24" t="s">
        <v>519</v>
      </c>
      <c r="B373" s="25" t="s">
        <v>518</v>
      </c>
      <c r="C373" s="81">
        <v>0</v>
      </c>
      <c r="D373" s="81">
        <v>0</v>
      </c>
      <c r="E373" s="77">
        <v>0</v>
      </c>
      <c r="F373" s="77">
        <v>0</v>
      </c>
      <c r="G373" s="77">
        <v>0</v>
      </c>
      <c r="H373" s="77">
        <v>0</v>
      </c>
      <c r="I373" s="77">
        <v>0</v>
      </c>
      <c r="J373" s="77">
        <v>0</v>
      </c>
      <c r="K373" s="77">
        <v>0</v>
      </c>
      <c r="L373" s="77">
        <v>0</v>
      </c>
      <c r="M373" s="77">
        <v>0</v>
      </c>
      <c r="N373" s="77">
        <v>0</v>
      </c>
      <c r="O373" s="77">
        <v>0</v>
      </c>
      <c r="P373" s="82">
        <v>0</v>
      </c>
      <c r="Q373" s="83">
        <f t="shared" si="15"/>
        <v>0</v>
      </c>
      <c r="S373" s="1">
        <f t="shared" si="16"/>
        <v>0</v>
      </c>
      <c r="T373" s="1">
        <f t="shared" si="16"/>
        <v>0</v>
      </c>
      <c r="U373" s="1">
        <f t="shared" si="17"/>
        <v>0</v>
      </c>
    </row>
    <row r="374" spans="1:21" x14ac:dyDescent="0.25">
      <c r="A374" s="24" t="s">
        <v>520</v>
      </c>
      <c r="B374" s="25" t="s">
        <v>518</v>
      </c>
      <c r="C374" s="81">
        <v>0</v>
      </c>
      <c r="D374" s="81">
        <v>0</v>
      </c>
      <c r="E374" s="77">
        <v>0</v>
      </c>
      <c r="F374" s="77">
        <v>0</v>
      </c>
      <c r="G374" s="77">
        <v>0</v>
      </c>
      <c r="H374" s="77">
        <v>0</v>
      </c>
      <c r="I374" s="77">
        <v>0</v>
      </c>
      <c r="J374" s="77">
        <v>0</v>
      </c>
      <c r="K374" s="77">
        <v>0</v>
      </c>
      <c r="L374" s="77">
        <v>0</v>
      </c>
      <c r="M374" s="77">
        <v>0</v>
      </c>
      <c r="N374" s="77">
        <v>0</v>
      </c>
      <c r="O374" s="77">
        <v>0</v>
      </c>
      <c r="P374" s="82">
        <v>0</v>
      </c>
      <c r="Q374" s="83">
        <f t="shared" si="15"/>
        <v>0</v>
      </c>
      <c r="S374" s="1">
        <f t="shared" si="16"/>
        <v>0</v>
      </c>
      <c r="T374" s="1">
        <f t="shared" si="16"/>
        <v>0</v>
      </c>
      <c r="U374" s="1">
        <f t="shared" si="17"/>
        <v>0</v>
      </c>
    </row>
    <row r="375" spans="1:21" x14ac:dyDescent="0.25">
      <c r="A375" s="24" t="s">
        <v>478</v>
      </c>
      <c r="B375" s="25" t="s">
        <v>521</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15"/>
        <v>0</v>
      </c>
      <c r="S375" s="1">
        <f t="shared" si="16"/>
        <v>0</v>
      </c>
      <c r="T375" s="1">
        <f t="shared" si="16"/>
        <v>0</v>
      </c>
      <c r="U375" s="1">
        <f t="shared" si="17"/>
        <v>0</v>
      </c>
    </row>
    <row r="376" spans="1:21" x14ac:dyDescent="0.25">
      <c r="A376" s="24" t="s">
        <v>522</v>
      </c>
      <c r="B376" s="25" t="s">
        <v>521</v>
      </c>
      <c r="C376" s="81">
        <v>25763</v>
      </c>
      <c r="D376" s="81">
        <v>29152</v>
      </c>
      <c r="E376" s="77">
        <v>0</v>
      </c>
      <c r="F376" s="77">
        <v>0</v>
      </c>
      <c r="G376" s="77">
        <v>174138</v>
      </c>
      <c r="H376" s="77">
        <v>231968</v>
      </c>
      <c r="I376" s="77">
        <v>0</v>
      </c>
      <c r="J376" s="77">
        <v>0</v>
      </c>
      <c r="K376" s="77">
        <v>0</v>
      </c>
      <c r="L376" s="77">
        <v>0</v>
      </c>
      <c r="M376" s="77">
        <v>41215</v>
      </c>
      <c r="N376" s="77">
        <v>11458</v>
      </c>
      <c r="O376" s="77">
        <v>1966299</v>
      </c>
      <c r="P376" s="82">
        <v>73503</v>
      </c>
      <c r="Q376" s="83">
        <f t="shared" si="15"/>
        <v>2553496</v>
      </c>
      <c r="S376" s="1">
        <f t="shared" si="16"/>
        <v>2207415</v>
      </c>
      <c r="T376" s="1">
        <f t="shared" si="16"/>
        <v>346081</v>
      </c>
      <c r="U376" s="1">
        <f t="shared" si="17"/>
        <v>2553496</v>
      </c>
    </row>
    <row r="377" spans="1:21" x14ac:dyDescent="0.25">
      <c r="A377" s="24" t="s">
        <v>523</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5">
      <c r="A378" s="24" t="s">
        <v>424</v>
      </c>
      <c r="B378" s="25" t="s">
        <v>58</v>
      </c>
      <c r="C378" s="81">
        <v>0</v>
      </c>
      <c r="D378" s="81">
        <v>0</v>
      </c>
      <c r="E378" s="77">
        <v>0</v>
      </c>
      <c r="F378" s="77">
        <v>0</v>
      </c>
      <c r="G378" s="77">
        <v>0</v>
      </c>
      <c r="H378" s="77">
        <v>0</v>
      </c>
      <c r="I378" s="77">
        <v>0</v>
      </c>
      <c r="J378" s="77">
        <v>0</v>
      </c>
      <c r="K378" s="77">
        <v>0</v>
      </c>
      <c r="L378" s="77">
        <v>0</v>
      </c>
      <c r="M378" s="77">
        <v>0</v>
      </c>
      <c r="N378" s="77">
        <v>0</v>
      </c>
      <c r="O378" s="77">
        <v>0</v>
      </c>
      <c r="P378" s="82">
        <v>0</v>
      </c>
      <c r="Q378" s="83">
        <f t="shared" si="15"/>
        <v>0</v>
      </c>
      <c r="S378" s="1">
        <f t="shared" si="16"/>
        <v>0</v>
      </c>
      <c r="T378" s="1">
        <f t="shared" si="16"/>
        <v>0</v>
      </c>
      <c r="U378" s="1">
        <f t="shared" si="17"/>
        <v>0</v>
      </c>
    </row>
    <row r="379" spans="1:21" x14ac:dyDescent="0.25">
      <c r="A379" s="24" t="s">
        <v>425</v>
      </c>
      <c r="B379" s="25" t="s">
        <v>58</v>
      </c>
      <c r="C379" s="81">
        <v>0</v>
      </c>
      <c r="D379" s="81">
        <v>0</v>
      </c>
      <c r="E379" s="77">
        <v>0</v>
      </c>
      <c r="F379" s="77">
        <v>0</v>
      </c>
      <c r="G379" s="77">
        <v>0</v>
      </c>
      <c r="H379" s="77">
        <v>0</v>
      </c>
      <c r="I379" s="77">
        <v>0</v>
      </c>
      <c r="J379" s="77">
        <v>0</v>
      </c>
      <c r="K379" s="77">
        <v>0</v>
      </c>
      <c r="L379" s="77">
        <v>0</v>
      </c>
      <c r="M379" s="77">
        <v>0</v>
      </c>
      <c r="N379" s="77">
        <v>0</v>
      </c>
      <c r="O379" s="77">
        <v>0</v>
      </c>
      <c r="P379" s="82">
        <v>1820</v>
      </c>
      <c r="Q379" s="83">
        <f t="shared" si="15"/>
        <v>1820</v>
      </c>
      <c r="S379" s="1">
        <f t="shared" si="16"/>
        <v>0</v>
      </c>
      <c r="T379" s="1">
        <f t="shared" si="16"/>
        <v>1820</v>
      </c>
      <c r="U379" s="1">
        <f t="shared" si="17"/>
        <v>1820</v>
      </c>
    </row>
    <row r="380" spans="1:21" x14ac:dyDescent="0.25">
      <c r="A380" s="24" t="s">
        <v>426</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15"/>
        <v>0</v>
      </c>
      <c r="S380" s="1">
        <f t="shared" si="16"/>
        <v>0</v>
      </c>
      <c r="T380" s="1">
        <f t="shared" si="16"/>
        <v>0</v>
      </c>
      <c r="U380" s="1">
        <f t="shared" si="17"/>
        <v>0</v>
      </c>
    </row>
    <row r="381" spans="1:21" x14ac:dyDescent="0.25">
      <c r="A381" s="24" t="s">
        <v>427</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15"/>
        <v>0</v>
      </c>
      <c r="S381" s="1">
        <f t="shared" si="16"/>
        <v>0</v>
      </c>
      <c r="T381" s="1">
        <f t="shared" si="16"/>
        <v>0</v>
      </c>
      <c r="U381" s="1">
        <f t="shared" si="17"/>
        <v>0</v>
      </c>
    </row>
    <row r="382" spans="1:21" x14ac:dyDescent="0.25">
      <c r="A382" s="24" t="s">
        <v>428</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15"/>
        <v>0</v>
      </c>
      <c r="S382" s="1">
        <f t="shared" si="16"/>
        <v>0</v>
      </c>
      <c r="T382" s="1">
        <f t="shared" si="16"/>
        <v>0</v>
      </c>
      <c r="U382" s="1">
        <f t="shared" si="17"/>
        <v>0</v>
      </c>
    </row>
    <row r="383" spans="1:21" x14ac:dyDescent="0.25">
      <c r="A383" s="24" t="s">
        <v>429</v>
      </c>
      <c r="B383" s="25" t="s">
        <v>59</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5">
      <c r="A384" s="24" t="s">
        <v>430</v>
      </c>
      <c r="B384" s="25" t="s">
        <v>59</v>
      </c>
      <c r="C384" s="81">
        <v>0</v>
      </c>
      <c r="D384" s="81">
        <v>0</v>
      </c>
      <c r="E384" s="77">
        <v>31585</v>
      </c>
      <c r="F384" s="77">
        <v>3365</v>
      </c>
      <c r="G384" s="77">
        <v>0</v>
      </c>
      <c r="H384" s="77">
        <v>0</v>
      </c>
      <c r="I384" s="77">
        <v>0</v>
      </c>
      <c r="J384" s="77">
        <v>0</v>
      </c>
      <c r="K384" s="77">
        <v>0</v>
      </c>
      <c r="L384" s="77">
        <v>0</v>
      </c>
      <c r="M384" s="77">
        <v>0</v>
      </c>
      <c r="N384" s="77">
        <v>0</v>
      </c>
      <c r="O384" s="77">
        <v>0</v>
      </c>
      <c r="P384" s="82">
        <v>0</v>
      </c>
      <c r="Q384" s="83">
        <f t="shared" si="15"/>
        <v>34950</v>
      </c>
      <c r="S384" s="1">
        <f t="shared" si="16"/>
        <v>31585</v>
      </c>
      <c r="T384" s="1">
        <f t="shared" si="16"/>
        <v>3365</v>
      </c>
      <c r="U384" s="1">
        <f t="shared" si="17"/>
        <v>34950</v>
      </c>
    </row>
    <row r="385" spans="1:21" x14ac:dyDescent="0.25">
      <c r="A385" s="24" t="s">
        <v>431</v>
      </c>
      <c r="B385" s="25" t="s">
        <v>60</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5">
      <c r="A386" s="24" t="s">
        <v>432</v>
      </c>
      <c r="B386" s="25" t="s">
        <v>61</v>
      </c>
      <c r="C386" s="81">
        <v>0</v>
      </c>
      <c r="D386" s="81">
        <v>0</v>
      </c>
      <c r="E386" s="77">
        <v>0</v>
      </c>
      <c r="F386" s="77">
        <v>0</v>
      </c>
      <c r="G386" s="77">
        <v>0</v>
      </c>
      <c r="H386" s="77">
        <v>0</v>
      </c>
      <c r="I386" s="77">
        <v>0</v>
      </c>
      <c r="J386" s="77">
        <v>0</v>
      </c>
      <c r="K386" s="77">
        <v>0</v>
      </c>
      <c r="L386" s="77">
        <v>0</v>
      </c>
      <c r="M386" s="77">
        <v>0</v>
      </c>
      <c r="N386" s="77">
        <v>0</v>
      </c>
      <c r="O386" s="77">
        <v>0</v>
      </c>
      <c r="P386" s="82">
        <v>0</v>
      </c>
      <c r="Q386" s="83">
        <f t="shared" si="15"/>
        <v>0</v>
      </c>
      <c r="S386" s="1">
        <f t="shared" si="16"/>
        <v>0</v>
      </c>
      <c r="T386" s="1">
        <f t="shared" si="16"/>
        <v>0</v>
      </c>
      <c r="U386" s="1">
        <f t="shared" si="17"/>
        <v>0</v>
      </c>
    </row>
    <row r="387" spans="1:21" x14ac:dyDescent="0.25">
      <c r="A387" s="24" t="s">
        <v>433</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5"/>
        <v>0</v>
      </c>
      <c r="S387" s="1">
        <f t="shared" si="16"/>
        <v>0</v>
      </c>
      <c r="T387" s="1">
        <f t="shared" si="16"/>
        <v>0</v>
      </c>
      <c r="U387" s="1">
        <f t="shared" si="17"/>
        <v>0</v>
      </c>
    </row>
    <row r="388" spans="1:21" x14ac:dyDescent="0.25">
      <c r="A388" s="24" t="s">
        <v>434</v>
      </c>
      <c r="B388" s="25" t="s">
        <v>61</v>
      </c>
      <c r="C388" s="81">
        <v>0</v>
      </c>
      <c r="D388" s="81">
        <v>3400</v>
      </c>
      <c r="E388" s="77">
        <v>0</v>
      </c>
      <c r="F388" s="77">
        <v>0</v>
      </c>
      <c r="G388" s="77">
        <v>0</v>
      </c>
      <c r="H388" s="77">
        <v>0</v>
      </c>
      <c r="I388" s="77">
        <v>0</v>
      </c>
      <c r="J388" s="77">
        <v>0</v>
      </c>
      <c r="K388" s="77">
        <v>0</v>
      </c>
      <c r="L388" s="77">
        <v>0</v>
      </c>
      <c r="M388" s="77">
        <v>0</v>
      </c>
      <c r="N388" s="77">
        <v>0</v>
      </c>
      <c r="O388" s="77">
        <v>0</v>
      </c>
      <c r="P388" s="82">
        <v>0</v>
      </c>
      <c r="Q388" s="83">
        <f t="shared" si="15"/>
        <v>3400</v>
      </c>
      <c r="S388" s="1">
        <f t="shared" si="16"/>
        <v>0</v>
      </c>
      <c r="T388" s="1">
        <f t="shared" si="16"/>
        <v>3400</v>
      </c>
      <c r="U388" s="1">
        <f t="shared" si="17"/>
        <v>3400</v>
      </c>
    </row>
    <row r="389" spans="1:21" x14ac:dyDescent="0.25">
      <c r="A389" s="24" t="s">
        <v>435</v>
      </c>
      <c r="B389" s="25" t="s">
        <v>62</v>
      </c>
      <c r="C389" s="81">
        <v>220276</v>
      </c>
      <c r="D389" s="81">
        <v>0</v>
      </c>
      <c r="E389" s="77">
        <v>0</v>
      </c>
      <c r="F389" s="77">
        <v>0</v>
      </c>
      <c r="G389" s="77">
        <v>121242</v>
      </c>
      <c r="H389" s="77">
        <v>0</v>
      </c>
      <c r="I389" s="77">
        <v>0</v>
      </c>
      <c r="J389" s="77">
        <v>0</v>
      </c>
      <c r="K389" s="77">
        <v>0</v>
      </c>
      <c r="L389" s="77">
        <v>0</v>
      </c>
      <c r="M389" s="77">
        <v>487201</v>
      </c>
      <c r="N389" s="77">
        <v>0</v>
      </c>
      <c r="O389" s="77">
        <v>266076</v>
      </c>
      <c r="P389" s="82">
        <v>0</v>
      </c>
      <c r="Q389" s="83">
        <f t="shared" ref="Q389:Q414" si="18">SUM(C389:P389)</f>
        <v>1094795</v>
      </c>
      <c r="S389" s="1">
        <f t="shared" si="16"/>
        <v>1094795</v>
      </c>
      <c r="T389" s="1">
        <f t="shared" si="16"/>
        <v>0</v>
      </c>
      <c r="U389" s="1">
        <f t="shared" si="17"/>
        <v>1094795</v>
      </c>
    </row>
    <row r="390" spans="1:21" x14ac:dyDescent="0.25">
      <c r="A390" s="24" t="s">
        <v>436</v>
      </c>
      <c r="B390" s="25" t="s">
        <v>62</v>
      </c>
      <c r="C390" s="81">
        <v>0</v>
      </c>
      <c r="D390" s="81">
        <v>0</v>
      </c>
      <c r="E390" s="77">
        <v>18000</v>
      </c>
      <c r="F390" s="77">
        <v>0</v>
      </c>
      <c r="G390" s="77">
        <v>0</v>
      </c>
      <c r="H390" s="77">
        <v>0</v>
      </c>
      <c r="I390" s="77">
        <v>0</v>
      </c>
      <c r="J390" s="77">
        <v>0</v>
      </c>
      <c r="K390" s="77">
        <v>0</v>
      </c>
      <c r="L390" s="77">
        <v>0</v>
      </c>
      <c r="M390" s="77">
        <v>0</v>
      </c>
      <c r="N390" s="77">
        <v>0</v>
      </c>
      <c r="O390" s="77">
        <v>0</v>
      </c>
      <c r="P390" s="82">
        <v>0</v>
      </c>
      <c r="Q390" s="83">
        <f t="shared" si="18"/>
        <v>18000</v>
      </c>
      <c r="S390" s="1">
        <f t="shared" ref="S390:T415" si="19">SUM(C390,E390,G390,I390,K390,M390,O390)</f>
        <v>18000</v>
      </c>
      <c r="T390" s="1">
        <f t="shared" si="19"/>
        <v>0</v>
      </c>
      <c r="U390" s="1">
        <f t="shared" ref="U390:U415" si="20">SUM(S390:T390)</f>
        <v>18000</v>
      </c>
    </row>
    <row r="391" spans="1:21" x14ac:dyDescent="0.25">
      <c r="A391" s="24" t="s">
        <v>480</v>
      </c>
      <c r="B391" s="25" t="s">
        <v>62</v>
      </c>
      <c r="C391" s="81">
        <v>0</v>
      </c>
      <c r="D391" s="81">
        <v>0</v>
      </c>
      <c r="E391" s="77">
        <v>0</v>
      </c>
      <c r="F391" s="77">
        <v>0</v>
      </c>
      <c r="G391" s="77">
        <v>0</v>
      </c>
      <c r="H391" s="77">
        <v>0</v>
      </c>
      <c r="I391" s="77">
        <v>0</v>
      </c>
      <c r="J391" s="77">
        <v>0</v>
      </c>
      <c r="K391" s="77">
        <v>0</v>
      </c>
      <c r="L391" s="77">
        <v>0</v>
      </c>
      <c r="M391" s="77">
        <v>6633</v>
      </c>
      <c r="N391" s="77">
        <v>0</v>
      </c>
      <c r="O391" s="77">
        <v>2347</v>
      </c>
      <c r="P391" s="82">
        <v>1583</v>
      </c>
      <c r="Q391" s="83">
        <f t="shared" si="18"/>
        <v>10563</v>
      </c>
      <c r="S391" s="1">
        <f t="shared" si="19"/>
        <v>8980</v>
      </c>
      <c r="T391" s="1">
        <f t="shared" si="19"/>
        <v>1583</v>
      </c>
      <c r="U391" s="1">
        <f t="shared" si="20"/>
        <v>10563</v>
      </c>
    </row>
    <row r="392" spans="1:21" x14ac:dyDescent="0.25">
      <c r="A392" s="24" t="s">
        <v>481</v>
      </c>
      <c r="B392" s="25" t="s">
        <v>62</v>
      </c>
      <c r="C392" s="81">
        <v>17957</v>
      </c>
      <c r="D392" s="81">
        <v>0</v>
      </c>
      <c r="E392" s="77">
        <v>953603</v>
      </c>
      <c r="F392" s="77">
        <v>0</v>
      </c>
      <c r="G392" s="77">
        <v>0</v>
      </c>
      <c r="H392" s="77">
        <v>0</v>
      </c>
      <c r="I392" s="77">
        <v>0</v>
      </c>
      <c r="J392" s="77">
        <v>0</v>
      </c>
      <c r="K392" s="77">
        <v>0</v>
      </c>
      <c r="L392" s="77">
        <v>0</v>
      </c>
      <c r="M392" s="77">
        <v>109962</v>
      </c>
      <c r="N392" s="77">
        <v>0</v>
      </c>
      <c r="O392" s="77">
        <v>46330</v>
      </c>
      <c r="P392" s="82">
        <v>0</v>
      </c>
      <c r="Q392" s="83">
        <f t="shared" si="18"/>
        <v>1127852</v>
      </c>
      <c r="S392" s="1">
        <f t="shared" si="19"/>
        <v>1127852</v>
      </c>
      <c r="T392" s="1">
        <f t="shared" si="19"/>
        <v>0</v>
      </c>
      <c r="U392" s="1">
        <f t="shared" si="20"/>
        <v>1127852</v>
      </c>
    </row>
    <row r="393" spans="1:21" x14ac:dyDescent="0.25">
      <c r="A393" s="24" t="s">
        <v>437</v>
      </c>
      <c r="B393" s="25" t="s">
        <v>62</v>
      </c>
      <c r="C393" s="81">
        <v>2977</v>
      </c>
      <c r="D393" s="81">
        <v>6036</v>
      </c>
      <c r="E393" s="77">
        <v>0</v>
      </c>
      <c r="F393" s="77">
        <v>0</v>
      </c>
      <c r="G393" s="77">
        <v>10476</v>
      </c>
      <c r="H393" s="77">
        <v>42665</v>
      </c>
      <c r="I393" s="77">
        <v>0</v>
      </c>
      <c r="J393" s="77">
        <v>0</v>
      </c>
      <c r="K393" s="77">
        <v>0</v>
      </c>
      <c r="L393" s="77">
        <v>0</v>
      </c>
      <c r="M393" s="77">
        <v>14006</v>
      </c>
      <c r="N393" s="77">
        <v>0</v>
      </c>
      <c r="O393" s="77">
        <v>0</v>
      </c>
      <c r="P393" s="82">
        <v>0</v>
      </c>
      <c r="Q393" s="83">
        <f t="shared" si="18"/>
        <v>76160</v>
      </c>
      <c r="S393" s="1">
        <f t="shared" si="19"/>
        <v>27459</v>
      </c>
      <c r="T393" s="1">
        <f t="shared" si="19"/>
        <v>48701</v>
      </c>
      <c r="U393" s="1">
        <f t="shared" si="20"/>
        <v>76160</v>
      </c>
    </row>
    <row r="394" spans="1:21" x14ac:dyDescent="0.25">
      <c r="A394" s="24" t="s">
        <v>438</v>
      </c>
      <c r="B394" s="25" t="s">
        <v>62</v>
      </c>
      <c r="C394" s="81">
        <v>9187</v>
      </c>
      <c r="D394" s="81">
        <v>0</v>
      </c>
      <c r="E394" s="77">
        <v>0</v>
      </c>
      <c r="F394" s="77">
        <v>0</v>
      </c>
      <c r="G394" s="77">
        <v>49569</v>
      </c>
      <c r="H394" s="77">
        <v>0</v>
      </c>
      <c r="I394" s="77">
        <v>0</v>
      </c>
      <c r="J394" s="77">
        <v>0</v>
      </c>
      <c r="K394" s="77">
        <v>0</v>
      </c>
      <c r="L394" s="77">
        <v>0</v>
      </c>
      <c r="M394" s="77">
        <v>9649</v>
      </c>
      <c r="N394" s="77">
        <v>0</v>
      </c>
      <c r="O394" s="77">
        <v>0</v>
      </c>
      <c r="P394" s="82">
        <v>0</v>
      </c>
      <c r="Q394" s="83">
        <f t="shared" si="18"/>
        <v>68405</v>
      </c>
      <c r="S394" s="1">
        <f t="shared" si="19"/>
        <v>68405</v>
      </c>
      <c r="T394" s="1">
        <f t="shared" si="19"/>
        <v>0</v>
      </c>
      <c r="U394" s="1">
        <f t="shared" si="20"/>
        <v>68405</v>
      </c>
    </row>
    <row r="395" spans="1:21" x14ac:dyDescent="0.25">
      <c r="A395" s="24" t="s">
        <v>439</v>
      </c>
      <c r="B395" s="25" t="s">
        <v>62</v>
      </c>
      <c r="C395" s="81">
        <v>953</v>
      </c>
      <c r="D395" s="81">
        <v>30262</v>
      </c>
      <c r="E395" s="77">
        <v>18072</v>
      </c>
      <c r="F395" s="77">
        <v>0</v>
      </c>
      <c r="G395" s="77">
        <v>842</v>
      </c>
      <c r="H395" s="77">
        <v>18350</v>
      </c>
      <c r="I395" s="77">
        <v>0</v>
      </c>
      <c r="J395" s="77">
        <v>0</v>
      </c>
      <c r="K395" s="77">
        <v>0</v>
      </c>
      <c r="L395" s="77">
        <v>0</v>
      </c>
      <c r="M395" s="77">
        <v>1424</v>
      </c>
      <c r="N395" s="77">
        <v>0</v>
      </c>
      <c r="O395" s="77">
        <v>0</v>
      </c>
      <c r="P395" s="82">
        <v>0</v>
      </c>
      <c r="Q395" s="83">
        <f t="shared" si="18"/>
        <v>69903</v>
      </c>
      <c r="S395" s="1">
        <f t="shared" si="19"/>
        <v>21291</v>
      </c>
      <c r="T395" s="1">
        <f t="shared" si="19"/>
        <v>48612</v>
      </c>
      <c r="U395" s="1">
        <f t="shared" si="20"/>
        <v>69903</v>
      </c>
    </row>
    <row r="396" spans="1:21" x14ac:dyDescent="0.25">
      <c r="A396" s="24" t="s">
        <v>440</v>
      </c>
      <c r="B396" s="25" t="s">
        <v>62</v>
      </c>
      <c r="C396" s="81">
        <v>0</v>
      </c>
      <c r="D396" s="81">
        <v>0</v>
      </c>
      <c r="E396" s="77">
        <v>1000</v>
      </c>
      <c r="F396" s="77">
        <v>0</v>
      </c>
      <c r="G396" s="77">
        <v>0</v>
      </c>
      <c r="H396" s="77">
        <v>0</v>
      </c>
      <c r="I396" s="77">
        <v>0</v>
      </c>
      <c r="J396" s="77">
        <v>0</v>
      </c>
      <c r="K396" s="77">
        <v>0</v>
      </c>
      <c r="L396" s="77">
        <v>0</v>
      </c>
      <c r="M396" s="77">
        <v>0</v>
      </c>
      <c r="N396" s="77">
        <v>0</v>
      </c>
      <c r="O396" s="77">
        <v>0</v>
      </c>
      <c r="P396" s="82">
        <v>0</v>
      </c>
      <c r="Q396" s="83">
        <f t="shared" si="18"/>
        <v>1000</v>
      </c>
      <c r="S396" s="1">
        <f t="shared" si="19"/>
        <v>1000</v>
      </c>
      <c r="T396" s="1">
        <f t="shared" si="19"/>
        <v>0</v>
      </c>
      <c r="U396" s="1">
        <f t="shared" si="20"/>
        <v>1000</v>
      </c>
    </row>
    <row r="397" spans="1:21" x14ac:dyDescent="0.25">
      <c r="A397" s="24" t="s">
        <v>441</v>
      </c>
      <c r="B397" s="25" t="s">
        <v>62</v>
      </c>
      <c r="C397" s="81">
        <v>39823</v>
      </c>
      <c r="D397" s="81">
        <v>422791</v>
      </c>
      <c r="E397" s="77">
        <v>0</v>
      </c>
      <c r="F397" s="77">
        <v>0</v>
      </c>
      <c r="G397" s="77">
        <v>82062</v>
      </c>
      <c r="H397" s="77">
        <v>278595</v>
      </c>
      <c r="I397" s="77">
        <v>0</v>
      </c>
      <c r="J397" s="77">
        <v>0</v>
      </c>
      <c r="K397" s="77">
        <v>0</v>
      </c>
      <c r="L397" s="77">
        <v>0</v>
      </c>
      <c r="M397" s="77">
        <v>9190</v>
      </c>
      <c r="N397" s="77">
        <v>0</v>
      </c>
      <c r="O397" s="77">
        <v>0</v>
      </c>
      <c r="P397" s="82">
        <v>0</v>
      </c>
      <c r="Q397" s="83">
        <f t="shared" si="18"/>
        <v>832461</v>
      </c>
      <c r="S397" s="1">
        <f t="shared" si="19"/>
        <v>131075</v>
      </c>
      <c r="T397" s="1">
        <f t="shared" si="19"/>
        <v>701386</v>
      </c>
      <c r="U397" s="1">
        <f t="shared" si="20"/>
        <v>832461</v>
      </c>
    </row>
    <row r="398" spans="1:21" x14ac:dyDescent="0.25">
      <c r="A398" s="24" t="s">
        <v>442</v>
      </c>
      <c r="B398" s="25" t="s">
        <v>62</v>
      </c>
      <c r="C398" s="81">
        <v>0</v>
      </c>
      <c r="D398" s="81">
        <v>0</v>
      </c>
      <c r="E398" s="77">
        <v>0</v>
      </c>
      <c r="F398" s="77">
        <v>0</v>
      </c>
      <c r="G398" s="77">
        <v>0</v>
      </c>
      <c r="H398" s="77">
        <v>0</v>
      </c>
      <c r="I398" s="77">
        <v>0</v>
      </c>
      <c r="J398" s="77">
        <v>0</v>
      </c>
      <c r="K398" s="77">
        <v>0</v>
      </c>
      <c r="L398" s="77">
        <v>0</v>
      </c>
      <c r="M398" s="77">
        <v>0</v>
      </c>
      <c r="N398" s="77">
        <v>0</v>
      </c>
      <c r="O398" s="77">
        <v>0</v>
      </c>
      <c r="P398" s="82">
        <v>0</v>
      </c>
      <c r="Q398" s="83">
        <f t="shared" si="18"/>
        <v>0</v>
      </c>
      <c r="S398" s="1">
        <f t="shared" si="19"/>
        <v>0</v>
      </c>
      <c r="T398" s="1">
        <f t="shared" si="19"/>
        <v>0</v>
      </c>
      <c r="U398" s="1">
        <f t="shared" si="20"/>
        <v>0</v>
      </c>
    </row>
    <row r="399" spans="1:21" x14ac:dyDescent="0.25">
      <c r="A399" s="24" t="s">
        <v>443</v>
      </c>
      <c r="B399" s="25" t="s">
        <v>62</v>
      </c>
      <c r="C399" s="81">
        <v>439</v>
      </c>
      <c r="D399" s="81">
        <v>6569</v>
      </c>
      <c r="E399" s="77">
        <v>0</v>
      </c>
      <c r="F399" s="77">
        <v>16560</v>
      </c>
      <c r="G399" s="77">
        <v>794</v>
      </c>
      <c r="H399" s="77">
        <v>10483</v>
      </c>
      <c r="I399" s="77">
        <v>0</v>
      </c>
      <c r="J399" s="77">
        <v>0</v>
      </c>
      <c r="K399" s="77">
        <v>0</v>
      </c>
      <c r="L399" s="77">
        <v>0</v>
      </c>
      <c r="M399" s="77">
        <v>621</v>
      </c>
      <c r="N399" s="77">
        <v>0</v>
      </c>
      <c r="O399" s="77">
        <v>0</v>
      </c>
      <c r="P399" s="82">
        <v>0</v>
      </c>
      <c r="Q399" s="83">
        <f t="shared" si="18"/>
        <v>35466</v>
      </c>
      <c r="S399" s="1">
        <f t="shared" si="19"/>
        <v>1854</v>
      </c>
      <c r="T399" s="1">
        <f t="shared" si="19"/>
        <v>33612</v>
      </c>
      <c r="U399" s="1">
        <f t="shared" si="20"/>
        <v>35466</v>
      </c>
    </row>
    <row r="400" spans="1:21" x14ac:dyDescent="0.25">
      <c r="A400" s="24" t="s">
        <v>444</v>
      </c>
      <c r="B400" s="25" t="s">
        <v>62</v>
      </c>
      <c r="C400" s="81">
        <v>0</v>
      </c>
      <c r="D400" s="81">
        <v>0</v>
      </c>
      <c r="E400" s="77">
        <v>405000</v>
      </c>
      <c r="F400" s="77">
        <v>0</v>
      </c>
      <c r="G400" s="77">
        <v>24000</v>
      </c>
      <c r="H400" s="77">
        <v>0</v>
      </c>
      <c r="I400" s="77">
        <v>0</v>
      </c>
      <c r="J400" s="77">
        <v>0</v>
      </c>
      <c r="K400" s="77">
        <v>0</v>
      </c>
      <c r="L400" s="77">
        <v>0</v>
      </c>
      <c r="M400" s="77">
        <v>156000</v>
      </c>
      <c r="N400" s="77">
        <v>0</v>
      </c>
      <c r="O400" s="77">
        <v>0</v>
      </c>
      <c r="P400" s="82">
        <v>0</v>
      </c>
      <c r="Q400" s="83">
        <f t="shared" si="18"/>
        <v>585000</v>
      </c>
      <c r="S400" s="1">
        <f t="shared" si="19"/>
        <v>585000</v>
      </c>
      <c r="T400" s="1">
        <f t="shared" si="19"/>
        <v>0</v>
      </c>
      <c r="U400" s="1">
        <f t="shared" si="20"/>
        <v>585000</v>
      </c>
    </row>
    <row r="401" spans="1:21" x14ac:dyDescent="0.25">
      <c r="A401" s="24" t="s">
        <v>445</v>
      </c>
      <c r="B401" s="25" t="s">
        <v>62</v>
      </c>
      <c r="C401" s="81">
        <v>0</v>
      </c>
      <c r="D401" s="81">
        <v>0</v>
      </c>
      <c r="E401" s="77">
        <v>0</v>
      </c>
      <c r="F401" s="77">
        <v>0</v>
      </c>
      <c r="G401" s="77">
        <v>0</v>
      </c>
      <c r="H401" s="77">
        <v>0</v>
      </c>
      <c r="I401" s="77">
        <v>0</v>
      </c>
      <c r="J401" s="77">
        <v>0</v>
      </c>
      <c r="K401" s="77">
        <v>0</v>
      </c>
      <c r="L401" s="77">
        <v>0</v>
      </c>
      <c r="M401" s="77">
        <v>0</v>
      </c>
      <c r="N401" s="77">
        <v>0</v>
      </c>
      <c r="O401" s="77">
        <v>0</v>
      </c>
      <c r="P401" s="82">
        <v>0</v>
      </c>
      <c r="Q401" s="83">
        <f t="shared" si="18"/>
        <v>0</v>
      </c>
      <c r="S401" s="1">
        <f t="shared" si="19"/>
        <v>0</v>
      </c>
      <c r="T401" s="1">
        <f t="shared" si="19"/>
        <v>0</v>
      </c>
      <c r="U401" s="1">
        <f t="shared" si="20"/>
        <v>0</v>
      </c>
    </row>
    <row r="402" spans="1:21" x14ac:dyDescent="0.25">
      <c r="A402" s="24" t="s">
        <v>446</v>
      </c>
      <c r="B402" s="25" t="s">
        <v>62</v>
      </c>
      <c r="C402" s="81">
        <v>0</v>
      </c>
      <c r="D402" s="81">
        <v>0</v>
      </c>
      <c r="E402" s="77">
        <v>43010</v>
      </c>
      <c r="F402" s="77">
        <v>0</v>
      </c>
      <c r="G402" s="77">
        <v>0</v>
      </c>
      <c r="H402" s="77">
        <v>0</v>
      </c>
      <c r="I402" s="77">
        <v>0</v>
      </c>
      <c r="J402" s="77">
        <v>0</v>
      </c>
      <c r="K402" s="77">
        <v>0</v>
      </c>
      <c r="L402" s="77">
        <v>0</v>
      </c>
      <c r="M402" s="77">
        <v>0</v>
      </c>
      <c r="N402" s="77">
        <v>0</v>
      </c>
      <c r="O402" s="77">
        <v>0</v>
      </c>
      <c r="P402" s="82">
        <v>0</v>
      </c>
      <c r="Q402" s="83">
        <f t="shared" si="18"/>
        <v>43010</v>
      </c>
      <c r="S402" s="1">
        <f t="shared" si="19"/>
        <v>43010</v>
      </c>
      <c r="T402" s="1">
        <f t="shared" si="19"/>
        <v>0</v>
      </c>
      <c r="U402" s="1">
        <f t="shared" si="20"/>
        <v>43010</v>
      </c>
    </row>
    <row r="403" spans="1:21" x14ac:dyDescent="0.25">
      <c r="A403" s="24" t="s">
        <v>447</v>
      </c>
      <c r="B403" s="25" t="s">
        <v>62</v>
      </c>
      <c r="C403" s="81">
        <v>10874</v>
      </c>
      <c r="D403" s="81">
        <v>26984</v>
      </c>
      <c r="E403" s="77">
        <v>507890</v>
      </c>
      <c r="F403" s="77">
        <v>163493</v>
      </c>
      <c r="G403" s="77">
        <v>87024</v>
      </c>
      <c r="H403" s="77">
        <v>78251</v>
      </c>
      <c r="I403" s="77">
        <v>0</v>
      </c>
      <c r="J403" s="77">
        <v>0</v>
      </c>
      <c r="K403" s="77">
        <v>0</v>
      </c>
      <c r="L403" s="77">
        <v>0</v>
      </c>
      <c r="M403" s="77">
        <v>0</v>
      </c>
      <c r="N403" s="77">
        <v>0</v>
      </c>
      <c r="O403" s="77">
        <v>0</v>
      </c>
      <c r="P403" s="82">
        <v>0</v>
      </c>
      <c r="Q403" s="83">
        <f t="shared" si="18"/>
        <v>874516</v>
      </c>
      <c r="S403" s="1">
        <f t="shared" si="19"/>
        <v>605788</v>
      </c>
      <c r="T403" s="1">
        <f t="shared" si="19"/>
        <v>268728</v>
      </c>
      <c r="U403" s="1">
        <f t="shared" si="20"/>
        <v>874516</v>
      </c>
    </row>
    <row r="404" spans="1:21" x14ac:dyDescent="0.25">
      <c r="A404" s="24" t="s">
        <v>448</v>
      </c>
      <c r="B404" s="25" t="s">
        <v>62</v>
      </c>
      <c r="C404" s="81">
        <v>0</v>
      </c>
      <c r="D404" s="81">
        <v>3267</v>
      </c>
      <c r="E404" s="77">
        <v>24079</v>
      </c>
      <c r="F404" s="77">
        <v>350</v>
      </c>
      <c r="G404" s="77">
        <v>6691</v>
      </c>
      <c r="H404" s="77">
        <v>0</v>
      </c>
      <c r="I404" s="77">
        <v>0</v>
      </c>
      <c r="J404" s="77">
        <v>0</v>
      </c>
      <c r="K404" s="77">
        <v>0</v>
      </c>
      <c r="L404" s="77">
        <v>0</v>
      </c>
      <c r="M404" s="77">
        <v>2205</v>
      </c>
      <c r="N404" s="77">
        <v>0</v>
      </c>
      <c r="O404" s="77">
        <v>0</v>
      </c>
      <c r="P404" s="82">
        <v>0</v>
      </c>
      <c r="Q404" s="83">
        <f t="shared" si="18"/>
        <v>36592</v>
      </c>
      <c r="S404" s="1">
        <f t="shared" si="19"/>
        <v>32975</v>
      </c>
      <c r="T404" s="1">
        <f t="shared" si="19"/>
        <v>3617</v>
      </c>
      <c r="U404" s="1">
        <f t="shared" si="20"/>
        <v>36592</v>
      </c>
    </row>
    <row r="405" spans="1:21" x14ac:dyDescent="0.25">
      <c r="A405" s="24" t="s">
        <v>450</v>
      </c>
      <c r="B405" s="25" t="s">
        <v>63</v>
      </c>
      <c r="C405" s="81">
        <v>0</v>
      </c>
      <c r="D405" s="81">
        <v>0</v>
      </c>
      <c r="E405" s="77">
        <v>0</v>
      </c>
      <c r="F405" s="77">
        <v>0</v>
      </c>
      <c r="G405" s="77">
        <v>0</v>
      </c>
      <c r="H405" s="77">
        <v>0</v>
      </c>
      <c r="I405" s="77">
        <v>0</v>
      </c>
      <c r="J405" s="77">
        <v>0</v>
      </c>
      <c r="K405" s="77">
        <v>0</v>
      </c>
      <c r="L405" s="77">
        <v>0</v>
      </c>
      <c r="M405" s="77">
        <v>0</v>
      </c>
      <c r="N405" s="77">
        <v>0</v>
      </c>
      <c r="O405" s="77">
        <v>0</v>
      </c>
      <c r="P405" s="82">
        <v>0</v>
      </c>
      <c r="Q405" s="83">
        <f t="shared" si="18"/>
        <v>0</v>
      </c>
      <c r="S405" s="1">
        <f t="shared" si="19"/>
        <v>0</v>
      </c>
      <c r="T405" s="1">
        <f t="shared" si="19"/>
        <v>0</v>
      </c>
      <c r="U405" s="1">
        <f t="shared" si="20"/>
        <v>0</v>
      </c>
    </row>
    <row r="406" spans="1:21" x14ac:dyDescent="0.25">
      <c r="A406" s="24" t="s">
        <v>524</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5">
      <c r="A407" s="24" t="s">
        <v>451</v>
      </c>
      <c r="B407" s="25" t="s">
        <v>64</v>
      </c>
      <c r="C407" s="81">
        <v>0</v>
      </c>
      <c r="D407" s="81">
        <v>2081</v>
      </c>
      <c r="E407" s="77">
        <v>0</v>
      </c>
      <c r="F407" s="77">
        <v>0</v>
      </c>
      <c r="G407" s="77">
        <v>0</v>
      </c>
      <c r="H407" s="77">
        <v>0</v>
      </c>
      <c r="I407" s="77">
        <v>0</v>
      </c>
      <c r="J407" s="77">
        <v>0</v>
      </c>
      <c r="K407" s="77">
        <v>0</v>
      </c>
      <c r="L407" s="77">
        <v>0</v>
      </c>
      <c r="M407" s="77">
        <v>0</v>
      </c>
      <c r="N407" s="77">
        <v>0</v>
      </c>
      <c r="O407" s="77">
        <v>0</v>
      </c>
      <c r="P407" s="82">
        <v>0</v>
      </c>
      <c r="Q407" s="83">
        <f t="shared" si="18"/>
        <v>2081</v>
      </c>
      <c r="S407" s="1">
        <f t="shared" si="19"/>
        <v>0</v>
      </c>
      <c r="T407" s="1">
        <f t="shared" si="19"/>
        <v>2081</v>
      </c>
      <c r="U407" s="1">
        <f t="shared" si="20"/>
        <v>2081</v>
      </c>
    </row>
    <row r="408" spans="1:21" x14ac:dyDescent="0.25">
      <c r="A408" s="24" t="s">
        <v>452</v>
      </c>
      <c r="B408" s="25" t="s">
        <v>64</v>
      </c>
      <c r="C408" s="81">
        <v>0</v>
      </c>
      <c r="D408" s="81">
        <v>15723</v>
      </c>
      <c r="E408" s="77">
        <v>0</v>
      </c>
      <c r="F408" s="77">
        <v>0</v>
      </c>
      <c r="G408" s="77">
        <v>0</v>
      </c>
      <c r="H408" s="77">
        <v>0</v>
      </c>
      <c r="I408" s="77">
        <v>0</v>
      </c>
      <c r="J408" s="77">
        <v>0</v>
      </c>
      <c r="K408" s="77">
        <v>0</v>
      </c>
      <c r="L408" s="77">
        <v>0</v>
      </c>
      <c r="M408" s="77">
        <v>0</v>
      </c>
      <c r="N408" s="77">
        <v>0</v>
      </c>
      <c r="O408" s="77">
        <v>226450</v>
      </c>
      <c r="P408" s="82">
        <v>0</v>
      </c>
      <c r="Q408" s="83">
        <f t="shared" si="18"/>
        <v>242173</v>
      </c>
      <c r="S408" s="1">
        <f t="shared" si="19"/>
        <v>226450</v>
      </c>
      <c r="T408" s="1">
        <f t="shared" si="19"/>
        <v>15723</v>
      </c>
      <c r="U408" s="1">
        <f t="shared" si="20"/>
        <v>242173</v>
      </c>
    </row>
    <row r="409" spans="1:21" x14ac:dyDescent="0.25">
      <c r="A409" s="24" t="s">
        <v>453</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83">
        <f t="shared" si="18"/>
        <v>0</v>
      </c>
      <c r="S409" s="1">
        <f t="shared" si="19"/>
        <v>0</v>
      </c>
      <c r="T409" s="1">
        <f t="shared" si="19"/>
        <v>0</v>
      </c>
      <c r="U409" s="1">
        <f t="shared" si="20"/>
        <v>0</v>
      </c>
    </row>
    <row r="410" spans="1:21" x14ac:dyDescent="0.25">
      <c r="A410" s="24" t="s">
        <v>454</v>
      </c>
      <c r="B410" s="25" t="s">
        <v>65</v>
      </c>
      <c r="C410" s="81">
        <v>0</v>
      </c>
      <c r="D410" s="81">
        <v>0</v>
      </c>
      <c r="E410" s="77">
        <v>0</v>
      </c>
      <c r="F410" s="77">
        <v>0</v>
      </c>
      <c r="G410" s="77">
        <v>0</v>
      </c>
      <c r="H410" s="77">
        <v>0</v>
      </c>
      <c r="I410" s="77">
        <v>0</v>
      </c>
      <c r="J410" s="77">
        <v>0</v>
      </c>
      <c r="K410" s="77">
        <v>0</v>
      </c>
      <c r="L410" s="77">
        <v>0</v>
      </c>
      <c r="M410" s="77">
        <v>0</v>
      </c>
      <c r="N410" s="77">
        <v>0</v>
      </c>
      <c r="O410" s="77">
        <v>0</v>
      </c>
      <c r="P410" s="82">
        <v>0</v>
      </c>
      <c r="Q410" s="83">
        <f t="shared" si="18"/>
        <v>0</v>
      </c>
      <c r="S410" s="1">
        <f t="shared" si="19"/>
        <v>0</v>
      </c>
      <c r="T410" s="1">
        <f t="shared" si="19"/>
        <v>0</v>
      </c>
      <c r="U410" s="1">
        <f t="shared" si="20"/>
        <v>0</v>
      </c>
    </row>
    <row r="411" spans="1:21" x14ac:dyDescent="0.25">
      <c r="A411" s="24" t="s">
        <v>455</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5">
      <c r="A412" s="24" t="s">
        <v>456</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5">
      <c r="A413" s="24" t="s">
        <v>457</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5">
      <c r="A414" s="24" t="s">
        <v>458</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18"/>
        <v>0</v>
      </c>
      <c r="S414" s="1">
        <f t="shared" si="19"/>
        <v>0</v>
      </c>
      <c r="T414" s="1">
        <f t="shared" si="19"/>
        <v>0</v>
      </c>
      <c r="U414" s="1">
        <f t="shared" si="20"/>
        <v>0</v>
      </c>
    </row>
    <row r="415" spans="1:21" x14ac:dyDescent="0.25">
      <c r="A415" s="51" t="s">
        <v>498</v>
      </c>
      <c r="B415" s="70"/>
      <c r="C415" s="49">
        <f t="shared" ref="C415:Q415" si="21">SUM(C5:C414)</f>
        <v>11471886</v>
      </c>
      <c r="D415" s="52">
        <f t="shared" si="21"/>
        <v>13097464</v>
      </c>
      <c r="E415" s="52">
        <f t="shared" si="21"/>
        <v>31124105</v>
      </c>
      <c r="F415" s="52">
        <f t="shared" si="21"/>
        <v>11583312</v>
      </c>
      <c r="G415" s="52">
        <f t="shared" si="21"/>
        <v>10819411</v>
      </c>
      <c r="H415" s="52">
        <f t="shared" si="21"/>
        <v>12122532</v>
      </c>
      <c r="I415" s="52">
        <f t="shared" si="21"/>
        <v>15828</v>
      </c>
      <c r="J415" s="52">
        <f t="shared" si="21"/>
        <v>114942</v>
      </c>
      <c r="K415" s="52">
        <f t="shared" si="21"/>
        <v>0</v>
      </c>
      <c r="L415" s="52">
        <f t="shared" si="21"/>
        <v>1204</v>
      </c>
      <c r="M415" s="52">
        <f t="shared" si="21"/>
        <v>9107695</v>
      </c>
      <c r="N415" s="52">
        <f t="shared" si="21"/>
        <v>2207859</v>
      </c>
      <c r="O415" s="52">
        <f t="shared" si="21"/>
        <v>5714359</v>
      </c>
      <c r="P415" s="52">
        <f t="shared" si="21"/>
        <v>373246</v>
      </c>
      <c r="Q415" s="66">
        <f t="shared" si="21"/>
        <v>107753843</v>
      </c>
      <c r="S415" s="1">
        <f t="shared" si="19"/>
        <v>68253284</v>
      </c>
      <c r="T415" s="1">
        <f t="shared" si="19"/>
        <v>39500559</v>
      </c>
      <c r="U415" s="1">
        <f t="shared" si="20"/>
        <v>107753843</v>
      </c>
    </row>
    <row r="416" spans="1:21" x14ac:dyDescent="0.25">
      <c r="A416" s="51" t="s">
        <v>461</v>
      </c>
      <c r="B416" s="70"/>
      <c r="C416" s="58">
        <f>(C415/$Q415)</f>
        <v>0.10646382236223352</v>
      </c>
      <c r="D416" s="67">
        <f>(D415/$Q415)</f>
        <v>0.12154985507106229</v>
      </c>
      <c r="E416" s="58">
        <f t="shared" ref="E416:Q416" si="22">(E415/$Q415)</f>
        <v>0.28884450088708202</v>
      </c>
      <c r="F416" s="58">
        <f t="shared" si="22"/>
        <v>0.10749790149015845</v>
      </c>
      <c r="G416" s="58">
        <f t="shared" si="22"/>
        <v>0.10040858589145632</v>
      </c>
      <c r="H416" s="58">
        <f t="shared" si="22"/>
        <v>0.11250208496044081</v>
      </c>
      <c r="I416" s="58">
        <f t="shared" si="22"/>
        <v>1.4689035267169079E-4</v>
      </c>
      <c r="J416" s="58">
        <f t="shared" si="22"/>
        <v>1.066709054636687E-3</v>
      </c>
      <c r="K416" s="58">
        <f t="shared" si="22"/>
        <v>0</v>
      </c>
      <c r="L416" s="58">
        <f t="shared" si="22"/>
        <v>1.1173615404139228E-5</v>
      </c>
      <c r="M416" s="58">
        <f t="shared" si="22"/>
        <v>8.4523157099835405E-2</v>
      </c>
      <c r="N416" s="58">
        <f t="shared" si="22"/>
        <v>2.0489839977215474E-2</v>
      </c>
      <c r="O416" s="58">
        <f t="shared" si="22"/>
        <v>5.3031602780051194E-2</v>
      </c>
      <c r="P416" s="58">
        <f t="shared" si="22"/>
        <v>3.4638764577519521E-3</v>
      </c>
      <c r="Q416" s="68">
        <f t="shared" si="22"/>
        <v>1</v>
      </c>
    </row>
    <row r="417" spans="1:17" x14ac:dyDescent="0.25">
      <c r="A417" s="47" t="s">
        <v>500</v>
      </c>
      <c r="B417" s="71"/>
      <c r="C417" s="54">
        <f t="shared" ref="C417:Q417" si="23">COUNTIF(C5:C414,"&gt;0")</f>
        <v>75</v>
      </c>
      <c r="D417" s="69">
        <f t="shared" si="23"/>
        <v>62</v>
      </c>
      <c r="E417" s="69">
        <f t="shared" si="23"/>
        <v>75</v>
      </c>
      <c r="F417" s="69">
        <f t="shared" si="23"/>
        <v>62</v>
      </c>
      <c r="G417" s="69">
        <f t="shared" si="23"/>
        <v>68</v>
      </c>
      <c r="H417" s="69">
        <f t="shared" si="23"/>
        <v>51</v>
      </c>
      <c r="I417" s="69">
        <f t="shared" si="23"/>
        <v>1</v>
      </c>
      <c r="J417" s="69">
        <f t="shared" si="23"/>
        <v>3</v>
      </c>
      <c r="K417" s="69">
        <f t="shared" si="23"/>
        <v>0</v>
      </c>
      <c r="L417" s="69">
        <f t="shared" si="23"/>
        <v>1</v>
      </c>
      <c r="M417" s="69">
        <f t="shared" si="23"/>
        <v>80</v>
      </c>
      <c r="N417" s="69">
        <f t="shared" si="23"/>
        <v>22</v>
      </c>
      <c r="O417" s="69">
        <f t="shared" si="23"/>
        <v>40</v>
      </c>
      <c r="P417" s="69">
        <f t="shared" si="23"/>
        <v>17</v>
      </c>
      <c r="Q417" s="57">
        <f t="shared" si="23"/>
        <v>193</v>
      </c>
    </row>
    <row r="418" spans="1:17" x14ac:dyDescent="0.25">
      <c r="A418" s="37"/>
      <c r="B418" s="28"/>
      <c r="C418" s="26"/>
      <c r="D418" s="26"/>
      <c r="E418" s="26"/>
      <c r="F418" s="26"/>
      <c r="G418" s="26"/>
      <c r="H418" s="26"/>
      <c r="I418" s="26"/>
      <c r="J418" s="26"/>
      <c r="K418" s="26"/>
      <c r="L418" s="26"/>
      <c r="M418" s="26"/>
      <c r="N418" s="26"/>
      <c r="O418" s="26"/>
      <c r="P418" s="26"/>
      <c r="Q418" s="27"/>
    </row>
    <row r="419" spans="1:17" ht="13.8" thickBot="1" x14ac:dyDescent="0.3">
      <c r="A419" s="29" t="s">
        <v>465</v>
      </c>
      <c r="B419" s="31"/>
      <c r="C419" s="31"/>
      <c r="D419" s="31"/>
      <c r="E419" s="32"/>
      <c r="F419" s="32"/>
      <c r="G419" s="32"/>
      <c r="H419" s="32"/>
      <c r="I419" s="32"/>
      <c r="J419" s="32"/>
      <c r="K419" s="32"/>
      <c r="L419" s="32"/>
      <c r="M419" s="32"/>
      <c r="N419" s="32"/>
      <c r="O419" s="32"/>
      <c r="P419" s="32"/>
      <c r="Q419" s="33"/>
    </row>
    <row r="420" spans="1:17" x14ac:dyDescent="0.25">
      <c r="E420" s="1"/>
      <c r="F420" s="1"/>
      <c r="G420" s="1"/>
      <c r="H420" s="1"/>
      <c r="I420" s="1"/>
      <c r="J420" s="1"/>
      <c r="K420" s="1"/>
      <c r="L420" s="1"/>
      <c r="M420" s="1"/>
      <c r="N420" s="1"/>
      <c r="O420" s="1"/>
      <c r="P420" s="1"/>
      <c r="Q420" s="1"/>
    </row>
  </sheetData>
  <mergeCells count="7">
    <mergeCell ref="O3:P3"/>
    <mergeCell ref="C3:D3"/>
    <mergeCell ref="E3:F3"/>
    <mergeCell ref="G3:H3"/>
    <mergeCell ref="I3:J3"/>
    <mergeCell ref="K3:L3"/>
    <mergeCell ref="M3:N3"/>
  </mergeCells>
  <printOptions horizontalCentered="1"/>
  <pageMargins left="0.5" right="0.5" top="0.45" bottom="0.5" header="0.3" footer="0.3"/>
  <pageSetup paperSize="5" scale="67" fitToHeight="0" orientation="landscape" r:id="rId1"/>
  <headerFooter>
    <oddFooter>&amp;L&amp;12Office of Economic and Demographic Research&amp;R&amp;12Page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U420"/>
  <sheetViews>
    <sheetView workbookViewId="0"/>
  </sheetViews>
  <sheetFormatPr defaultRowHeight="13.2" x14ac:dyDescent="0.25"/>
  <cols>
    <col min="1" max="1" width="24.6640625" customWidth="1"/>
    <col min="2" max="2" width="17.6640625" customWidth="1"/>
    <col min="3" max="16" width="13.6640625" customWidth="1"/>
    <col min="17" max="17" width="14.6640625" customWidth="1"/>
    <col min="19" max="21" width="13.6640625" customWidth="1"/>
  </cols>
  <sheetData>
    <row r="1" spans="1:21" ht="22.8" x14ac:dyDescent="0.4">
      <c r="A1" s="3" t="s">
        <v>78</v>
      </c>
      <c r="B1" s="4"/>
      <c r="C1" s="5"/>
      <c r="D1" s="5"/>
      <c r="E1" s="6"/>
      <c r="F1" s="6"/>
      <c r="G1" s="6"/>
      <c r="H1" s="6"/>
      <c r="I1" s="6"/>
      <c r="J1" s="6"/>
      <c r="K1" s="6"/>
      <c r="L1" s="6"/>
      <c r="M1" s="6"/>
      <c r="N1" s="6"/>
      <c r="O1" s="6"/>
      <c r="P1" s="6"/>
      <c r="Q1" s="7"/>
    </row>
    <row r="2" spans="1:21" ht="18" thickBot="1" x14ac:dyDescent="0.35">
      <c r="A2" s="8" t="s">
        <v>532</v>
      </c>
      <c r="B2" s="9"/>
      <c r="C2" s="10"/>
      <c r="D2" s="10"/>
      <c r="E2" s="11"/>
      <c r="F2" s="11"/>
      <c r="G2" s="11"/>
      <c r="H2" s="11"/>
      <c r="I2" s="11"/>
      <c r="J2" s="11"/>
      <c r="K2" s="11"/>
      <c r="L2" s="11"/>
      <c r="M2" s="11"/>
      <c r="N2" s="11"/>
      <c r="O2" s="11"/>
      <c r="P2" s="11"/>
      <c r="Q2" s="12"/>
    </row>
    <row r="3" spans="1:21" x14ac:dyDescent="0.25">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8" thickBot="1" x14ac:dyDescent="0.3">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5">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7" si="0">SUM(C5:P5)</f>
        <v>0</v>
      </c>
      <c r="S5" s="1">
        <f>SUM(C5,E5,G5,I5,K5,M5,O5)</f>
        <v>0</v>
      </c>
      <c r="T5" s="1">
        <f>SUM(D5,F5,H5,J5,L5,N5,P5)</f>
        <v>0</v>
      </c>
      <c r="U5" s="1">
        <f>SUM(S5:T5)</f>
        <v>0</v>
      </c>
    </row>
    <row r="6" spans="1:21" x14ac:dyDescent="0.25">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5">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1"/>
        <v>0</v>
      </c>
      <c r="U7" s="1">
        <f t="shared" si="2"/>
        <v>0</v>
      </c>
    </row>
    <row r="8" spans="1:21" x14ac:dyDescent="0.25">
      <c r="A8" s="24" t="s">
        <v>81</v>
      </c>
      <c r="B8" s="25" t="s">
        <v>0</v>
      </c>
      <c r="C8" s="81">
        <v>0</v>
      </c>
      <c r="D8" s="81">
        <v>0</v>
      </c>
      <c r="E8" s="77">
        <v>6964</v>
      </c>
      <c r="F8" s="77">
        <v>0</v>
      </c>
      <c r="G8" s="77">
        <v>0</v>
      </c>
      <c r="H8" s="77">
        <v>0</v>
      </c>
      <c r="I8" s="77">
        <v>0</v>
      </c>
      <c r="J8" s="77">
        <v>0</v>
      </c>
      <c r="K8" s="77">
        <v>0</v>
      </c>
      <c r="L8" s="77">
        <v>0</v>
      </c>
      <c r="M8" s="77">
        <v>0</v>
      </c>
      <c r="N8" s="77">
        <v>0</v>
      </c>
      <c r="O8" s="77">
        <v>0</v>
      </c>
      <c r="P8" s="82">
        <v>0</v>
      </c>
      <c r="Q8" s="83">
        <f t="shared" si="0"/>
        <v>6964</v>
      </c>
      <c r="S8" s="1">
        <f t="shared" si="1"/>
        <v>6964</v>
      </c>
      <c r="T8" s="1">
        <f t="shared" si="1"/>
        <v>0</v>
      </c>
      <c r="U8" s="1">
        <f t="shared" si="2"/>
        <v>6964</v>
      </c>
    </row>
    <row r="9" spans="1:21" x14ac:dyDescent="0.25">
      <c r="A9" s="24" t="s">
        <v>82</v>
      </c>
      <c r="B9" s="25" t="s">
        <v>0</v>
      </c>
      <c r="C9" s="81">
        <v>0</v>
      </c>
      <c r="D9" s="81">
        <v>0</v>
      </c>
      <c r="E9" s="77">
        <v>0</v>
      </c>
      <c r="F9" s="77">
        <v>0</v>
      </c>
      <c r="G9" s="77">
        <v>0</v>
      </c>
      <c r="H9" s="77">
        <v>0</v>
      </c>
      <c r="I9" s="77">
        <v>0</v>
      </c>
      <c r="J9" s="77">
        <v>0</v>
      </c>
      <c r="K9" s="77">
        <v>0</v>
      </c>
      <c r="L9" s="77">
        <v>0</v>
      </c>
      <c r="M9" s="77">
        <v>0</v>
      </c>
      <c r="N9" s="77">
        <v>0</v>
      </c>
      <c r="O9" s="77">
        <v>27192</v>
      </c>
      <c r="P9" s="82">
        <v>0</v>
      </c>
      <c r="Q9" s="83">
        <f t="shared" si="0"/>
        <v>27192</v>
      </c>
      <c r="S9" s="1">
        <f t="shared" si="1"/>
        <v>27192</v>
      </c>
      <c r="T9" s="1">
        <f t="shared" si="1"/>
        <v>0</v>
      </c>
      <c r="U9" s="1">
        <f t="shared" si="2"/>
        <v>27192</v>
      </c>
    </row>
    <row r="10" spans="1:21" x14ac:dyDescent="0.25">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5">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5">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5">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5">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83">
        <f t="shared" si="0"/>
        <v>0</v>
      </c>
      <c r="S14" s="1">
        <f t="shared" si="1"/>
        <v>0</v>
      </c>
      <c r="T14" s="1">
        <f t="shared" si="1"/>
        <v>0</v>
      </c>
      <c r="U14" s="1">
        <f t="shared" si="2"/>
        <v>0</v>
      </c>
    </row>
    <row r="15" spans="1:21" x14ac:dyDescent="0.25">
      <c r="A15" s="24" t="s">
        <v>87</v>
      </c>
      <c r="B15" s="25" t="s">
        <v>8</v>
      </c>
      <c r="C15" s="81">
        <v>23625</v>
      </c>
      <c r="D15" s="81">
        <v>0</v>
      </c>
      <c r="E15" s="77">
        <v>0</v>
      </c>
      <c r="F15" s="77">
        <v>0</v>
      </c>
      <c r="G15" s="77">
        <v>11618</v>
      </c>
      <c r="H15" s="77">
        <v>0</v>
      </c>
      <c r="I15" s="77">
        <v>0</v>
      </c>
      <c r="J15" s="77">
        <v>0</v>
      </c>
      <c r="K15" s="77">
        <v>0</v>
      </c>
      <c r="L15" s="77">
        <v>0</v>
      </c>
      <c r="M15" s="77">
        <v>2711</v>
      </c>
      <c r="N15" s="77">
        <v>0</v>
      </c>
      <c r="O15" s="77">
        <v>0</v>
      </c>
      <c r="P15" s="82">
        <v>0</v>
      </c>
      <c r="Q15" s="83">
        <f t="shared" si="0"/>
        <v>37954</v>
      </c>
      <c r="S15" s="1">
        <f t="shared" si="1"/>
        <v>37954</v>
      </c>
      <c r="T15" s="1">
        <f t="shared" si="1"/>
        <v>0</v>
      </c>
      <c r="U15" s="1">
        <f t="shared" si="2"/>
        <v>37954</v>
      </c>
    </row>
    <row r="16" spans="1:21" x14ac:dyDescent="0.25">
      <c r="A16" s="24" t="s">
        <v>88</v>
      </c>
      <c r="B16" s="25" t="s">
        <v>9</v>
      </c>
      <c r="C16" s="81">
        <v>0</v>
      </c>
      <c r="D16" s="81">
        <v>0</v>
      </c>
      <c r="E16" s="77">
        <v>54176</v>
      </c>
      <c r="F16" s="77">
        <v>0</v>
      </c>
      <c r="G16" s="77">
        <v>8799</v>
      </c>
      <c r="H16" s="77">
        <v>0</v>
      </c>
      <c r="I16" s="77">
        <v>0</v>
      </c>
      <c r="J16" s="77">
        <v>0</v>
      </c>
      <c r="K16" s="77">
        <v>0</v>
      </c>
      <c r="L16" s="77">
        <v>0</v>
      </c>
      <c r="M16" s="77">
        <v>0</v>
      </c>
      <c r="N16" s="77">
        <v>0</v>
      </c>
      <c r="O16" s="77">
        <v>0</v>
      </c>
      <c r="P16" s="82">
        <v>0</v>
      </c>
      <c r="Q16" s="83">
        <f t="shared" si="0"/>
        <v>62975</v>
      </c>
      <c r="S16" s="1">
        <f t="shared" si="1"/>
        <v>62975</v>
      </c>
      <c r="T16" s="1">
        <f t="shared" si="1"/>
        <v>0</v>
      </c>
      <c r="U16" s="1">
        <f t="shared" si="2"/>
        <v>62975</v>
      </c>
    </row>
    <row r="17" spans="1:21" x14ac:dyDescent="0.25">
      <c r="A17" s="24" t="s">
        <v>89</v>
      </c>
      <c r="B17" s="25" t="s">
        <v>9</v>
      </c>
      <c r="C17" s="81">
        <v>59645</v>
      </c>
      <c r="D17" s="81">
        <v>0</v>
      </c>
      <c r="E17" s="77">
        <v>390485</v>
      </c>
      <c r="F17" s="77">
        <v>0</v>
      </c>
      <c r="G17" s="77">
        <v>100040</v>
      </c>
      <c r="H17" s="77">
        <v>0</v>
      </c>
      <c r="I17" s="77">
        <v>0</v>
      </c>
      <c r="J17" s="77">
        <v>0</v>
      </c>
      <c r="K17" s="77">
        <v>0</v>
      </c>
      <c r="L17" s="77">
        <v>0</v>
      </c>
      <c r="M17" s="77">
        <v>31066</v>
      </c>
      <c r="N17" s="77">
        <v>0</v>
      </c>
      <c r="O17" s="77">
        <v>0</v>
      </c>
      <c r="P17" s="82">
        <v>0</v>
      </c>
      <c r="Q17" s="83">
        <f t="shared" si="0"/>
        <v>581236</v>
      </c>
      <c r="S17" s="1">
        <f t="shared" si="1"/>
        <v>581236</v>
      </c>
      <c r="T17" s="1">
        <f t="shared" si="1"/>
        <v>0</v>
      </c>
      <c r="U17" s="1">
        <f t="shared" si="2"/>
        <v>581236</v>
      </c>
    </row>
    <row r="18" spans="1:21" x14ac:dyDescent="0.25">
      <c r="A18" s="24" t="s">
        <v>90</v>
      </c>
      <c r="B18" s="25" t="s">
        <v>9</v>
      </c>
      <c r="C18" s="81">
        <v>0</v>
      </c>
      <c r="D18" s="81">
        <v>0</v>
      </c>
      <c r="E18" s="77">
        <v>0</v>
      </c>
      <c r="F18" s="77">
        <v>0</v>
      </c>
      <c r="G18" s="77">
        <v>0</v>
      </c>
      <c r="H18" s="77">
        <v>0</v>
      </c>
      <c r="I18" s="77">
        <v>0</v>
      </c>
      <c r="J18" s="77">
        <v>0</v>
      </c>
      <c r="K18" s="77">
        <v>0</v>
      </c>
      <c r="L18" s="77">
        <v>0</v>
      </c>
      <c r="M18" s="77">
        <v>0</v>
      </c>
      <c r="N18" s="77">
        <v>0</v>
      </c>
      <c r="O18" s="77">
        <v>27296</v>
      </c>
      <c r="P18" s="82">
        <v>0</v>
      </c>
      <c r="Q18" s="83">
        <f t="shared" si="0"/>
        <v>27296</v>
      </c>
      <c r="S18" s="1">
        <f t="shared" si="1"/>
        <v>27296</v>
      </c>
      <c r="T18" s="1">
        <f t="shared" si="1"/>
        <v>0</v>
      </c>
      <c r="U18" s="1">
        <f t="shared" si="2"/>
        <v>27296</v>
      </c>
    </row>
    <row r="19" spans="1:21" x14ac:dyDescent="0.25">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5">
      <c r="A20" s="24" t="s">
        <v>92</v>
      </c>
      <c r="B20" s="25" t="s">
        <v>9</v>
      </c>
      <c r="C20" s="81">
        <v>10070</v>
      </c>
      <c r="D20" s="81">
        <v>10793</v>
      </c>
      <c r="E20" s="77">
        <v>0</v>
      </c>
      <c r="F20" s="77">
        <v>382200</v>
      </c>
      <c r="G20" s="77">
        <v>8861</v>
      </c>
      <c r="H20" s="77">
        <v>0</v>
      </c>
      <c r="I20" s="77">
        <v>0</v>
      </c>
      <c r="J20" s="77">
        <v>0</v>
      </c>
      <c r="K20" s="77">
        <v>0</v>
      </c>
      <c r="L20" s="77">
        <v>0</v>
      </c>
      <c r="M20" s="77">
        <v>31464</v>
      </c>
      <c r="N20" s="77">
        <v>0</v>
      </c>
      <c r="O20" s="77">
        <v>0</v>
      </c>
      <c r="P20" s="82">
        <v>0</v>
      </c>
      <c r="Q20" s="83">
        <f t="shared" si="0"/>
        <v>443388</v>
      </c>
      <c r="S20" s="1">
        <f t="shared" si="1"/>
        <v>50395</v>
      </c>
      <c r="T20" s="1">
        <f t="shared" si="1"/>
        <v>392993</v>
      </c>
      <c r="U20" s="1">
        <f t="shared" si="2"/>
        <v>443388</v>
      </c>
    </row>
    <row r="21" spans="1:21" x14ac:dyDescent="0.25">
      <c r="A21" s="24" t="s">
        <v>93</v>
      </c>
      <c r="B21" s="25" t="s">
        <v>9</v>
      </c>
      <c r="C21" s="81">
        <v>1775</v>
      </c>
      <c r="D21" s="81">
        <v>0</v>
      </c>
      <c r="E21" s="77">
        <v>0</v>
      </c>
      <c r="F21" s="77">
        <v>0</v>
      </c>
      <c r="G21" s="77">
        <v>0</v>
      </c>
      <c r="H21" s="77">
        <v>0</v>
      </c>
      <c r="I21" s="77">
        <v>0</v>
      </c>
      <c r="J21" s="77">
        <v>0</v>
      </c>
      <c r="K21" s="77">
        <v>0</v>
      </c>
      <c r="L21" s="77">
        <v>0</v>
      </c>
      <c r="M21" s="77">
        <v>0</v>
      </c>
      <c r="N21" s="77">
        <v>0</v>
      </c>
      <c r="O21" s="77">
        <v>0</v>
      </c>
      <c r="P21" s="82">
        <v>0</v>
      </c>
      <c r="Q21" s="83">
        <f t="shared" si="0"/>
        <v>1775</v>
      </c>
      <c r="S21" s="1">
        <f t="shared" si="1"/>
        <v>1775</v>
      </c>
      <c r="T21" s="1">
        <f t="shared" si="1"/>
        <v>0</v>
      </c>
      <c r="U21" s="1">
        <f t="shared" si="2"/>
        <v>1775</v>
      </c>
    </row>
    <row r="22" spans="1:21" x14ac:dyDescent="0.25">
      <c r="A22" s="24" t="s">
        <v>94</v>
      </c>
      <c r="B22" s="25" t="s">
        <v>9</v>
      </c>
      <c r="C22" s="81">
        <v>0</v>
      </c>
      <c r="D22" s="81">
        <v>0</v>
      </c>
      <c r="E22" s="77">
        <v>39039</v>
      </c>
      <c r="F22" s="77">
        <v>0</v>
      </c>
      <c r="G22" s="77">
        <v>0</v>
      </c>
      <c r="H22" s="77">
        <v>0</v>
      </c>
      <c r="I22" s="77">
        <v>0</v>
      </c>
      <c r="J22" s="77">
        <v>0</v>
      </c>
      <c r="K22" s="77">
        <v>0</v>
      </c>
      <c r="L22" s="77">
        <v>0</v>
      </c>
      <c r="M22" s="77">
        <v>0</v>
      </c>
      <c r="N22" s="77">
        <v>0</v>
      </c>
      <c r="O22" s="77">
        <v>0</v>
      </c>
      <c r="P22" s="82">
        <v>0</v>
      </c>
      <c r="Q22" s="83">
        <f t="shared" si="0"/>
        <v>39039</v>
      </c>
      <c r="S22" s="1">
        <f t="shared" si="1"/>
        <v>39039</v>
      </c>
      <c r="T22" s="1">
        <f t="shared" si="1"/>
        <v>0</v>
      </c>
      <c r="U22" s="1">
        <f t="shared" si="2"/>
        <v>39039</v>
      </c>
    </row>
    <row r="23" spans="1:21" x14ac:dyDescent="0.25">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5">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5">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5">
      <c r="A26" s="24" t="s">
        <v>98</v>
      </c>
      <c r="B26" s="25" t="s">
        <v>10</v>
      </c>
      <c r="C26" s="81">
        <v>0</v>
      </c>
      <c r="D26" s="81">
        <v>1516</v>
      </c>
      <c r="E26" s="77">
        <v>0</v>
      </c>
      <c r="F26" s="77">
        <v>0</v>
      </c>
      <c r="G26" s="77">
        <v>0</v>
      </c>
      <c r="H26" s="77">
        <v>10991</v>
      </c>
      <c r="I26" s="77">
        <v>0</v>
      </c>
      <c r="J26" s="77">
        <v>1209</v>
      </c>
      <c r="K26" s="77">
        <v>0</v>
      </c>
      <c r="L26" s="77">
        <v>0</v>
      </c>
      <c r="M26" s="77">
        <v>0</v>
      </c>
      <c r="N26" s="77">
        <v>1692</v>
      </c>
      <c r="O26" s="77">
        <v>0</v>
      </c>
      <c r="P26" s="82">
        <v>0</v>
      </c>
      <c r="Q26" s="83">
        <f t="shared" si="0"/>
        <v>15408</v>
      </c>
      <c r="S26" s="1">
        <f t="shared" si="1"/>
        <v>0</v>
      </c>
      <c r="T26" s="1">
        <f t="shared" si="1"/>
        <v>15408</v>
      </c>
      <c r="U26" s="1">
        <f t="shared" si="2"/>
        <v>15408</v>
      </c>
    </row>
    <row r="27" spans="1:21" x14ac:dyDescent="0.25">
      <c r="A27" s="24" t="s">
        <v>99</v>
      </c>
      <c r="B27" s="25" t="s">
        <v>11</v>
      </c>
      <c r="C27" s="81">
        <v>0</v>
      </c>
      <c r="D27" s="81">
        <v>0</v>
      </c>
      <c r="E27" s="77">
        <v>7133</v>
      </c>
      <c r="F27" s="77">
        <v>0</v>
      </c>
      <c r="G27" s="77">
        <v>0</v>
      </c>
      <c r="H27" s="77">
        <v>0</v>
      </c>
      <c r="I27" s="77">
        <v>0</v>
      </c>
      <c r="J27" s="77">
        <v>0</v>
      </c>
      <c r="K27" s="77">
        <v>0</v>
      </c>
      <c r="L27" s="77">
        <v>0</v>
      </c>
      <c r="M27" s="77">
        <v>0</v>
      </c>
      <c r="N27" s="77">
        <v>0</v>
      </c>
      <c r="O27" s="77">
        <v>0</v>
      </c>
      <c r="P27" s="82">
        <v>0</v>
      </c>
      <c r="Q27" s="83">
        <f t="shared" si="0"/>
        <v>7133</v>
      </c>
      <c r="S27" s="1">
        <f t="shared" si="1"/>
        <v>7133</v>
      </c>
      <c r="T27" s="1">
        <f t="shared" si="1"/>
        <v>0</v>
      </c>
      <c r="U27" s="1">
        <f t="shared" si="2"/>
        <v>7133</v>
      </c>
    </row>
    <row r="28" spans="1:21" x14ac:dyDescent="0.25">
      <c r="A28" s="24" t="s">
        <v>100</v>
      </c>
      <c r="B28" s="25" t="s">
        <v>11</v>
      </c>
      <c r="C28" s="81">
        <v>0</v>
      </c>
      <c r="D28" s="81">
        <v>0</v>
      </c>
      <c r="E28" s="77">
        <v>383845</v>
      </c>
      <c r="F28" s="77">
        <v>247394</v>
      </c>
      <c r="G28" s="77">
        <v>0</v>
      </c>
      <c r="H28" s="77">
        <v>0</v>
      </c>
      <c r="I28" s="77">
        <v>0</v>
      </c>
      <c r="J28" s="77">
        <v>0</v>
      </c>
      <c r="K28" s="77">
        <v>0</v>
      </c>
      <c r="L28" s="77">
        <v>0</v>
      </c>
      <c r="M28" s="77">
        <v>0</v>
      </c>
      <c r="N28" s="77">
        <v>0</v>
      </c>
      <c r="O28" s="77">
        <v>0</v>
      </c>
      <c r="P28" s="82">
        <v>0</v>
      </c>
      <c r="Q28" s="83">
        <f t="shared" si="0"/>
        <v>631239</v>
      </c>
      <c r="S28" s="1">
        <f t="shared" si="1"/>
        <v>383845</v>
      </c>
      <c r="T28" s="1">
        <f t="shared" si="1"/>
        <v>247394</v>
      </c>
      <c r="U28" s="1">
        <f t="shared" si="2"/>
        <v>631239</v>
      </c>
    </row>
    <row r="29" spans="1:21" x14ac:dyDescent="0.25">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5">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1"/>
        <v>0</v>
      </c>
      <c r="U30" s="1">
        <f t="shared" si="2"/>
        <v>0</v>
      </c>
    </row>
    <row r="31" spans="1:21" x14ac:dyDescent="0.25">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5">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5">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1"/>
        <v>0</v>
      </c>
      <c r="U33" s="1">
        <f t="shared" si="2"/>
        <v>0</v>
      </c>
    </row>
    <row r="34" spans="1:21" x14ac:dyDescent="0.25">
      <c r="A34" s="24" t="s">
        <v>105</v>
      </c>
      <c r="B34" s="25" t="s">
        <v>11</v>
      </c>
      <c r="C34" s="81">
        <v>0</v>
      </c>
      <c r="D34" s="81">
        <v>0</v>
      </c>
      <c r="E34" s="77">
        <v>461349</v>
      </c>
      <c r="F34" s="77">
        <v>445077</v>
      </c>
      <c r="G34" s="77">
        <v>381939</v>
      </c>
      <c r="H34" s="77">
        <v>356301</v>
      </c>
      <c r="I34" s="77">
        <v>0</v>
      </c>
      <c r="J34" s="77">
        <v>0</v>
      </c>
      <c r="K34" s="77">
        <v>0</v>
      </c>
      <c r="L34" s="77">
        <v>0</v>
      </c>
      <c r="M34" s="77">
        <v>79200</v>
      </c>
      <c r="N34" s="77">
        <v>43200</v>
      </c>
      <c r="O34" s="77">
        <v>36794</v>
      </c>
      <c r="P34" s="82">
        <v>92948</v>
      </c>
      <c r="Q34" s="83">
        <f t="shared" si="0"/>
        <v>1896808</v>
      </c>
      <c r="S34" s="1">
        <f t="shared" si="1"/>
        <v>959282</v>
      </c>
      <c r="T34" s="1">
        <f t="shared" si="1"/>
        <v>937526</v>
      </c>
      <c r="U34" s="1">
        <f t="shared" si="2"/>
        <v>1896808</v>
      </c>
    </row>
    <row r="35" spans="1:21" x14ac:dyDescent="0.25">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5">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1"/>
        <v>0</v>
      </c>
      <c r="U36" s="1">
        <f t="shared" si="2"/>
        <v>0</v>
      </c>
    </row>
    <row r="37" spans="1:21" x14ac:dyDescent="0.25">
      <c r="A37" s="24" t="s">
        <v>108</v>
      </c>
      <c r="B37" s="25" t="s">
        <v>11</v>
      </c>
      <c r="C37" s="81">
        <v>56130</v>
      </c>
      <c r="D37" s="81">
        <v>0</v>
      </c>
      <c r="E37" s="77">
        <v>0</v>
      </c>
      <c r="F37" s="77">
        <v>0</v>
      </c>
      <c r="G37" s="77">
        <v>782819</v>
      </c>
      <c r="H37" s="77">
        <v>0</v>
      </c>
      <c r="I37" s="77">
        <v>0</v>
      </c>
      <c r="J37" s="77">
        <v>0</v>
      </c>
      <c r="K37" s="77">
        <v>0</v>
      </c>
      <c r="L37" s="77">
        <v>0</v>
      </c>
      <c r="M37" s="77">
        <v>121855</v>
      </c>
      <c r="N37" s="77">
        <v>0</v>
      </c>
      <c r="O37" s="77">
        <v>0</v>
      </c>
      <c r="P37" s="82">
        <v>0</v>
      </c>
      <c r="Q37" s="83">
        <f t="shared" si="0"/>
        <v>960804</v>
      </c>
      <c r="S37" s="1">
        <f t="shared" si="1"/>
        <v>960804</v>
      </c>
      <c r="T37" s="1">
        <f t="shared" si="1"/>
        <v>0</v>
      </c>
      <c r="U37" s="1">
        <f t="shared" si="2"/>
        <v>960804</v>
      </c>
    </row>
    <row r="38" spans="1:21" x14ac:dyDescent="0.25">
      <c r="A38" s="24" t="s">
        <v>109</v>
      </c>
      <c r="B38" s="25" t="s">
        <v>11</v>
      </c>
      <c r="C38" s="81">
        <v>0</v>
      </c>
      <c r="D38" s="81">
        <v>712</v>
      </c>
      <c r="E38" s="77">
        <v>0</v>
      </c>
      <c r="F38" s="77">
        <v>0</v>
      </c>
      <c r="G38" s="77">
        <v>0</v>
      </c>
      <c r="H38" s="77">
        <v>0</v>
      </c>
      <c r="I38" s="77">
        <v>0</v>
      </c>
      <c r="J38" s="77">
        <v>0</v>
      </c>
      <c r="K38" s="77">
        <v>0</v>
      </c>
      <c r="L38" s="77">
        <v>0</v>
      </c>
      <c r="M38" s="77">
        <v>0</v>
      </c>
      <c r="N38" s="77">
        <v>0</v>
      </c>
      <c r="O38" s="77">
        <v>0</v>
      </c>
      <c r="P38" s="82">
        <v>0</v>
      </c>
      <c r="Q38" s="83">
        <f t="shared" si="0"/>
        <v>712</v>
      </c>
      <c r="S38" s="1">
        <f t="shared" si="1"/>
        <v>0</v>
      </c>
      <c r="T38" s="1">
        <f t="shared" si="1"/>
        <v>712</v>
      </c>
      <c r="U38" s="1">
        <f t="shared" si="2"/>
        <v>712</v>
      </c>
    </row>
    <row r="39" spans="1:21" x14ac:dyDescent="0.25">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5">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5">
      <c r="A41" s="24" t="s">
        <v>112</v>
      </c>
      <c r="B41" s="25" t="s">
        <v>11</v>
      </c>
      <c r="C41" s="81">
        <v>30872</v>
      </c>
      <c r="D41" s="81">
        <v>0</v>
      </c>
      <c r="E41" s="77">
        <v>8945</v>
      </c>
      <c r="F41" s="77">
        <v>0</v>
      </c>
      <c r="G41" s="77">
        <v>259961</v>
      </c>
      <c r="H41" s="77">
        <v>0</v>
      </c>
      <c r="I41" s="77">
        <v>0</v>
      </c>
      <c r="J41" s="77">
        <v>0</v>
      </c>
      <c r="K41" s="77">
        <v>0</v>
      </c>
      <c r="L41" s="77">
        <v>0</v>
      </c>
      <c r="M41" s="77">
        <v>0</v>
      </c>
      <c r="N41" s="77">
        <v>0</v>
      </c>
      <c r="O41" s="77">
        <v>1296</v>
      </c>
      <c r="P41" s="82">
        <v>0</v>
      </c>
      <c r="Q41" s="83">
        <f t="shared" si="0"/>
        <v>301074</v>
      </c>
      <c r="S41" s="1">
        <f t="shared" si="1"/>
        <v>301074</v>
      </c>
      <c r="T41" s="1">
        <f t="shared" si="1"/>
        <v>0</v>
      </c>
      <c r="U41" s="1">
        <f t="shared" si="2"/>
        <v>301074</v>
      </c>
    </row>
    <row r="42" spans="1:21" x14ac:dyDescent="0.25">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5">
      <c r="A43" s="24" t="s">
        <v>114</v>
      </c>
      <c r="B43" s="25" t="s">
        <v>12</v>
      </c>
      <c r="C43" s="81">
        <v>0</v>
      </c>
      <c r="D43" s="81">
        <v>160049</v>
      </c>
      <c r="E43" s="77">
        <v>0</v>
      </c>
      <c r="F43" s="77">
        <v>0</v>
      </c>
      <c r="G43" s="77">
        <v>0</v>
      </c>
      <c r="H43" s="77">
        <v>0</v>
      </c>
      <c r="I43" s="77">
        <v>0</v>
      </c>
      <c r="J43" s="77">
        <v>136000</v>
      </c>
      <c r="K43" s="77">
        <v>0</v>
      </c>
      <c r="L43" s="77">
        <v>0</v>
      </c>
      <c r="M43" s="77">
        <v>0</v>
      </c>
      <c r="N43" s="77">
        <v>156333</v>
      </c>
      <c r="O43" s="77">
        <v>0</v>
      </c>
      <c r="P43" s="82">
        <v>0</v>
      </c>
      <c r="Q43" s="83">
        <f t="shared" si="0"/>
        <v>452382</v>
      </c>
      <c r="S43" s="1">
        <f t="shared" si="1"/>
        <v>0</v>
      </c>
      <c r="T43" s="1">
        <f t="shared" si="1"/>
        <v>452382</v>
      </c>
      <c r="U43" s="1">
        <f t="shared" si="2"/>
        <v>452382</v>
      </c>
    </row>
    <row r="44" spans="1:21" x14ac:dyDescent="0.25">
      <c r="A44" s="24" t="s">
        <v>115</v>
      </c>
      <c r="B44" s="25" t="s">
        <v>12</v>
      </c>
      <c r="C44" s="81">
        <v>0</v>
      </c>
      <c r="D44" s="81">
        <v>0</v>
      </c>
      <c r="E44" s="77">
        <v>0</v>
      </c>
      <c r="F44" s="77">
        <v>0</v>
      </c>
      <c r="G44" s="77">
        <v>0</v>
      </c>
      <c r="H44" s="77">
        <v>0</v>
      </c>
      <c r="I44" s="77">
        <v>0</v>
      </c>
      <c r="J44" s="77">
        <v>0</v>
      </c>
      <c r="K44" s="77">
        <v>0</v>
      </c>
      <c r="L44" s="77">
        <v>0</v>
      </c>
      <c r="M44" s="77">
        <v>0</v>
      </c>
      <c r="N44" s="77">
        <v>0</v>
      </c>
      <c r="O44" s="77">
        <v>0</v>
      </c>
      <c r="P44" s="82">
        <v>0</v>
      </c>
      <c r="Q44" s="83">
        <f t="shared" si="0"/>
        <v>0</v>
      </c>
      <c r="S44" s="1">
        <f t="shared" si="1"/>
        <v>0</v>
      </c>
      <c r="T44" s="1">
        <f t="shared" si="1"/>
        <v>0</v>
      </c>
      <c r="U44" s="1">
        <f t="shared" si="2"/>
        <v>0</v>
      </c>
    </row>
    <row r="45" spans="1:21" x14ac:dyDescent="0.25">
      <c r="A45" s="24" t="s">
        <v>116</v>
      </c>
      <c r="B45" s="25" t="s">
        <v>12</v>
      </c>
      <c r="C45" s="81">
        <v>0</v>
      </c>
      <c r="D45" s="81">
        <v>0</v>
      </c>
      <c r="E45" s="77">
        <v>0</v>
      </c>
      <c r="F45" s="77">
        <v>3615</v>
      </c>
      <c r="G45" s="77">
        <v>0</v>
      </c>
      <c r="H45" s="77">
        <v>0</v>
      </c>
      <c r="I45" s="77">
        <v>0</v>
      </c>
      <c r="J45" s="77">
        <v>0</v>
      </c>
      <c r="K45" s="77">
        <v>0</v>
      </c>
      <c r="L45" s="77">
        <v>0</v>
      </c>
      <c r="M45" s="77">
        <v>0</v>
      </c>
      <c r="N45" s="77">
        <v>0</v>
      </c>
      <c r="O45" s="77">
        <v>0</v>
      </c>
      <c r="P45" s="82">
        <v>0</v>
      </c>
      <c r="Q45" s="83">
        <f t="shared" si="0"/>
        <v>3615</v>
      </c>
      <c r="S45" s="1">
        <f t="shared" si="1"/>
        <v>0</v>
      </c>
      <c r="T45" s="1">
        <f t="shared" si="1"/>
        <v>3615</v>
      </c>
      <c r="U45" s="1">
        <f t="shared" si="2"/>
        <v>3615</v>
      </c>
    </row>
    <row r="46" spans="1:21" x14ac:dyDescent="0.25">
      <c r="A46" s="24" t="s">
        <v>467</v>
      </c>
      <c r="B46" s="25" t="s">
        <v>12</v>
      </c>
      <c r="C46" s="81">
        <v>0</v>
      </c>
      <c r="D46" s="81">
        <v>68404</v>
      </c>
      <c r="E46" s="77">
        <v>0</v>
      </c>
      <c r="F46" s="77">
        <v>173314</v>
      </c>
      <c r="G46" s="77">
        <v>0</v>
      </c>
      <c r="H46" s="77">
        <v>0</v>
      </c>
      <c r="I46" s="77">
        <v>0</v>
      </c>
      <c r="J46" s="77">
        <v>0</v>
      </c>
      <c r="K46" s="77">
        <v>0</v>
      </c>
      <c r="L46" s="77">
        <v>0</v>
      </c>
      <c r="M46" s="77">
        <v>0</v>
      </c>
      <c r="N46" s="77">
        <v>0</v>
      </c>
      <c r="O46" s="77">
        <v>0</v>
      </c>
      <c r="P46" s="82">
        <v>19339</v>
      </c>
      <c r="Q46" s="83">
        <f t="shared" si="0"/>
        <v>261057</v>
      </c>
      <c r="S46" s="1">
        <f t="shared" si="1"/>
        <v>0</v>
      </c>
      <c r="T46" s="1">
        <f t="shared" si="1"/>
        <v>261057</v>
      </c>
      <c r="U46" s="1">
        <f t="shared" si="2"/>
        <v>261057</v>
      </c>
    </row>
    <row r="47" spans="1:21" x14ac:dyDescent="0.25">
      <c r="A47" s="24" t="s">
        <v>117</v>
      </c>
      <c r="B47" s="25" t="s">
        <v>12</v>
      </c>
      <c r="C47" s="81">
        <v>41926</v>
      </c>
      <c r="D47" s="81">
        <v>0</v>
      </c>
      <c r="E47" s="77">
        <v>0</v>
      </c>
      <c r="F47" s="77">
        <v>0</v>
      </c>
      <c r="G47" s="77">
        <v>0</v>
      </c>
      <c r="H47" s="77">
        <v>0</v>
      </c>
      <c r="I47" s="77">
        <v>0</v>
      </c>
      <c r="J47" s="77">
        <v>0</v>
      </c>
      <c r="K47" s="77">
        <v>0</v>
      </c>
      <c r="L47" s="77">
        <v>0</v>
      </c>
      <c r="M47" s="77">
        <v>10183</v>
      </c>
      <c r="N47" s="77">
        <v>0</v>
      </c>
      <c r="O47" s="77">
        <v>1689</v>
      </c>
      <c r="P47" s="82">
        <v>0</v>
      </c>
      <c r="Q47" s="83">
        <f t="shared" si="0"/>
        <v>53798</v>
      </c>
      <c r="S47" s="1">
        <f t="shared" si="1"/>
        <v>53798</v>
      </c>
      <c r="T47" s="1">
        <f t="shared" si="1"/>
        <v>0</v>
      </c>
      <c r="U47" s="1">
        <f t="shared" si="2"/>
        <v>53798</v>
      </c>
    </row>
    <row r="48" spans="1:21" x14ac:dyDescent="0.25">
      <c r="A48" s="24" t="s">
        <v>118</v>
      </c>
      <c r="B48" s="25" t="s">
        <v>12</v>
      </c>
      <c r="C48" s="81">
        <v>6000019</v>
      </c>
      <c r="D48" s="81">
        <v>37980</v>
      </c>
      <c r="E48" s="77">
        <v>0</v>
      </c>
      <c r="F48" s="77">
        <v>0</v>
      </c>
      <c r="G48" s="77">
        <v>0</v>
      </c>
      <c r="H48" s="77">
        <v>0</v>
      </c>
      <c r="I48" s="77">
        <v>0</v>
      </c>
      <c r="J48" s="77">
        <v>0</v>
      </c>
      <c r="K48" s="77">
        <v>0</v>
      </c>
      <c r="L48" s="77">
        <v>0</v>
      </c>
      <c r="M48" s="77">
        <v>0</v>
      </c>
      <c r="N48" s="77">
        <v>0</v>
      </c>
      <c r="O48" s="77">
        <v>0</v>
      </c>
      <c r="P48" s="82">
        <v>0</v>
      </c>
      <c r="Q48" s="83">
        <f t="shared" si="0"/>
        <v>6037999</v>
      </c>
      <c r="S48" s="1">
        <f t="shared" si="1"/>
        <v>6000019</v>
      </c>
      <c r="T48" s="1">
        <f t="shared" si="1"/>
        <v>37980</v>
      </c>
      <c r="U48" s="1">
        <f t="shared" si="2"/>
        <v>6037999</v>
      </c>
    </row>
    <row r="49" spans="1:21" x14ac:dyDescent="0.25">
      <c r="A49" s="24" t="s">
        <v>119</v>
      </c>
      <c r="B49" s="25" t="s">
        <v>12</v>
      </c>
      <c r="C49" s="81">
        <v>0</v>
      </c>
      <c r="D49" s="81">
        <v>0</v>
      </c>
      <c r="E49" s="77">
        <v>0</v>
      </c>
      <c r="F49" s="77">
        <v>0</v>
      </c>
      <c r="G49" s="77">
        <v>0</v>
      </c>
      <c r="H49" s="77">
        <v>0</v>
      </c>
      <c r="I49" s="77">
        <v>0</v>
      </c>
      <c r="J49" s="77">
        <v>0</v>
      </c>
      <c r="K49" s="77">
        <v>0</v>
      </c>
      <c r="L49" s="77">
        <v>0</v>
      </c>
      <c r="M49" s="77">
        <v>0</v>
      </c>
      <c r="N49" s="77">
        <v>170547</v>
      </c>
      <c r="O49" s="77">
        <v>0</v>
      </c>
      <c r="P49" s="82">
        <v>0</v>
      </c>
      <c r="Q49" s="83">
        <f t="shared" si="0"/>
        <v>170547</v>
      </c>
      <c r="S49" s="1">
        <f t="shared" si="1"/>
        <v>0</v>
      </c>
      <c r="T49" s="1">
        <f t="shared" si="1"/>
        <v>170547</v>
      </c>
      <c r="U49" s="1">
        <f t="shared" si="2"/>
        <v>170547</v>
      </c>
    </row>
    <row r="50" spans="1:21" x14ac:dyDescent="0.25">
      <c r="A50" s="24" t="s">
        <v>468</v>
      </c>
      <c r="B50" s="25" t="s">
        <v>12</v>
      </c>
      <c r="C50" s="81">
        <v>0</v>
      </c>
      <c r="D50" s="81">
        <v>0</v>
      </c>
      <c r="E50" s="77">
        <v>365941</v>
      </c>
      <c r="F50" s="77">
        <v>0</v>
      </c>
      <c r="G50" s="77">
        <v>0</v>
      </c>
      <c r="H50" s="77">
        <v>0</v>
      </c>
      <c r="I50" s="77">
        <v>0</v>
      </c>
      <c r="J50" s="77">
        <v>0</v>
      </c>
      <c r="K50" s="77">
        <v>0</v>
      </c>
      <c r="L50" s="77">
        <v>0</v>
      </c>
      <c r="M50" s="77">
        <v>0</v>
      </c>
      <c r="N50" s="77">
        <v>0</v>
      </c>
      <c r="O50" s="77">
        <v>0</v>
      </c>
      <c r="P50" s="82">
        <v>0</v>
      </c>
      <c r="Q50" s="83">
        <f t="shared" si="0"/>
        <v>365941</v>
      </c>
      <c r="S50" s="1">
        <f t="shared" si="1"/>
        <v>365941</v>
      </c>
      <c r="T50" s="1">
        <f t="shared" si="1"/>
        <v>0</v>
      </c>
      <c r="U50" s="1">
        <f t="shared" si="2"/>
        <v>365941</v>
      </c>
    </row>
    <row r="51" spans="1:21" x14ac:dyDescent="0.25">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5">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1"/>
        <v>0</v>
      </c>
      <c r="U52" s="1">
        <f t="shared" si="2"/>
        <v>0</v>
      </c>
    </row>
    <row r="53" spans="1:21" x14ac:dyDescent="0.25">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83">
        <f t="shared" si="0"/>
        <v>0</v>
      </c>
      <c r="S53" s="1">
        <f t="shared" si="1"/>
        <v>0</v>
      </c>
      <c r="T53" s="1">
        <f t="shared" si="1"/>
        <v>0</v>
      </c>
      <c r="U53" s="1">
        <f t="shared" si="2"/>
        <v>0</v>
      </c>
    </row>
    <row r="54" spans="1:21" x14ac:dyDescent="0.25">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5">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5">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5">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5">
      <c r="A58" s="24" t="s">
        <v>127</v>
      </c>
      <c r="B58" s="25" t="s">
        <v>12</v>
      </c>
      <c r="C58" s="81">
        <v>0</v>
      </c>
      <c r="D58" s="81">
        <v>0</v>
      </c>
      <c r="E58" s="77">
        <v>0</v>
      </c>
      <c r="F58" s="77">
        <v>0</v>
      </c>
      <c r="G58" s="77">
        <v>0</v>
      </c>
      <c r="H58" s="77">
        <v>0</v>
      </c>
      <c r="I58" s="77">
        <v>0</v>
      </c>
      <c r="J58" s="77">
        <v>0</v>
      </c>
      <c r="K58" s="77">
        <v>0</v>
      </c>
      <c r="L58" s="77">
        <v>0</v>
      </c>
      <c r="M58" s="77">
        <v>0</v>
      </c>
      <c r="N58" s="77">
        <v>0</v>
      </c>
      <c r="O58" s="77">
        <v>0</v>
      </c>
      <c r="P58" s="82">
        <v>0</v>
      </c>
      <c r="Q58" s="83">
        <f t="shared" si="0"/>
        <v>0</v>
      </c>
      <c r="S58" s="1">
        <f t="shared" si="1"/>
        <v>0</v>
      </c>
      <c r="T58" s="1">
        <f t="shared" si="1"/>
        <v>0</v>
      </c>
      <c r="U58" s="1">
        <f t="shared" si="2"/>
        <v>0</v>
      </c>
    </row>
    <row r="59" spans="1:21" x14ac:dyDescent="0.25">
      <c r="A59" s="24" t="s">
        <v>128</v>
      </c>
      <c r="B59" s="25" t="s">
        <v>12</v>
      </c>
      <c r="C59" s="81">
        <v>71251</v>
      </c>
      <c r="D59" s="81">
        <v>0</v>
      </c>
      <c r="E59" s="77">
        <v>0</v>
      </c>
      <c r="F59" s="77">
        <v>0</v>
      </c>
      <c r="G59" s="77">
        <v>0</v>
      </c>
      <c r="H59" s="77">
        <v>0</v>
      </c>
      <c r="I59" s="77">
        <v>0</v>
      </c>
      <c r="J59" s="77">
        <v>0</v>
      </c>
      <c r="K59" s="77">
        <v>0</v>
      </c>
      <c r="L59" s="77">
        <v>0</v>
      </c>
      <c r="M59" s="77">
        <v>178002</v>
      </c>
      <c r="N59" s="77">
        <v>0</v>
      </c>
      <c r="O59" s="77">
        <v>0</v>
      </c>
      <c r="P59" s="82">
        <v>0</v>
      </c>
      <c r="Q59" s="83">
        <f t="shared" si="0"/>
        <v>249253</v>
      </c>
      <c r="S59" s="1">
        <f t="shared" si="1"/>
        <v>249253</v>
      </c>
      <c r="T59" s="1">
        <f t="shared" si="1"/>
        <v>0</v>
      </c>
      <c r="U59" s="1">
        <f t="shared" si="2"/>
        <v>249253</v>
      </c>
    </row>
    <row r="60" spans="1:21" x14ac:dyDescent="0.25">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5">
      <c r="A61" s="24" t="s">
        <v>130</v>
      </c>
      <c r="B61" s="25" t="s">
        <v>12</v>
      </c>
      <c r="C61" s="81">
        <v>0</v>
      </c>
      <c r="D61" s="81">
        <v>0</v>
      </c>
      <c r="E61" s="77">
        <v>0</v>
      </c>
      <c r="F61" s="77">
        <v>0</v>
      </c>
      <c r="G61" s="77">
        <v>0</v>
      </c>
      <c r="H61" s="77">
        <v>0</v>
      </c>
      <c r="I61" s="77">
        <v>0</v>
      </c>
      <c r="J61" s="77">
        <v>0</v>
      </c>
      <c r="K61" s="77">
        <v>0</v>
      </c>
      <c r="L61" s="77">
        <v>0</v>
      </c>
      <c r="M61" s="77">
        <v>172590</v>
      </c>
      <c r="N61" s="77">
        <v>0</v>
      </c>
      <c r="O61" s="77">
        <v>0</v>
      </c>
      <c r="P61" s="82">
        <v>0</v>
      </c>
      <c r="Q61" s="83">
        <f t="shared" si="0"/>
        <v>172590</v>
      </c>
      <c r="S61" s="1">
        <f t="shared" si="1"/>
        <v>172590</v>
      </c>
      <c r="T61" s="1">
        <f t="shared" si="1"/>
        <v>0</v>
      </c>
      <c r="U61" s="1">
        <f t="shared" si="2"/>
        <v>172590</v>
      </c>
    </row>
    <row r="62" spans="1:21" x14ac:dyDescent="0.25">
      <c r="A62" s="24" t="s">
        <v>131</v>
      </c>
      <c r="B62" s="25" t="s">
        <v>12</v>
      </c>
      <c r="C62" s="81">
        <v>0</v>
      </c>
      <c r="D62" s="81">
        <v>0</v>
      </c>
      <c r="E62" s="77">
        <v>0</v>
      </c>
      <c r="F62" s="77">
        <v>0</v>
      </c>
      <c r="G62" s="77">
        <v>0</v>
      </c>
      <c r="H62" s="77">
        <v>0</v>
      </c>
      <c r="I62" s="77">
        <v>0</v>
      </c>
      <c r="J62" s="77">
        <v>0</v>
      </c>
      <c r="K62" s="77">
        <v>0</v>
      </c>
      <c r="L62" s="77">
        <v>0</v>
      </c>
      <c r="M62" s="77">
        <v>156518</v>
      </c>
      <c r="N62" s="77">
        <v>0</v>
      </c>
      <c r="O62" s="77">
        <v>0</v>
      </c>
      <c r="P62" s="82">
        <v>0</v>
      </c>
      <c r="Q62" s="83">
        <f t="shared" si="0"/>
        <v>156518</v>
      </c>
      <c r="S62" s="1">
        <f t="shared" si="1"/>
        <v>156518</v>
      </c>
      <c r="T62" s="1">
        <f t="shared" si="1"/>
        <v>0</v>
      </c>
      <c r="U62" s="1">
        <f t="shared" si="2"/>
        <v>156518</v>
      </c>
    </row>
    <row r="63" spans="1:21" x14ac:dyDescent="0.25">
      <c r="A63" s="24" t="s">
        <v>132</v>
      </c>
      <c r="B63" s="25" t="s">
        <v>12</v>
      </c>
      <c r="C63" s="81">
        <v>0</v>
      </c>
      <c r="D63" s="81">
        <v>0</v>
      </c>
      <c r="E63" s="77">
        <v>0</v>
      </c>
      <c r="F63" s="77">
        <v>3268</v>
      </c>
      <c r="G63" s="77">
        <v>0</v>
      </c>
      <c r="H63" s="77">
        <v>0</v>
      </c>
      <c r="I63" s="77">
        <v>0</v>
      </c>
      <c r="J63" s="77">
        <v>0</v>
      </c>
      <c r="K63" s="77">
        <v>0</v>
      </c>
      <c r="L63" s="77">
        <v>0</v>
      </c>
      <c r="M63" s="77">
        <v>0</v>
      </c>
      <c r="N63" s="77">
        <v>0</v>
      </c>
      <c r="O63" s="77">
        <v>0</v>
      </c>
      <c r="P63" s="82">
        <v>0</v>
      </c>
      <c r="Q63" s="83">
        <f t="shared" si="0"/>
        <v>3268</v>
      </c>
      <c r="S63" s="1">
        <f t="shared" si="1"/>
        <v>0</v>
      </c>
      <c r="T63" s="1">
        <f t="shared" si="1"/>
        <v>3268</v>
      </c>
      <c r="U63" s="1">
        <f t="shared" si="2"/>
        <v>3268</v>
      </c>
    </row>
    <row r="64" spans="1:21" x14ac:dyDescent="0.25">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5">
      <c r="A65" s="24" t="s">
        <v>134</v>
      </c>
      <c r="B65" s="25" t="s">
        <v>12</v>
      </c>
      <c r="C65" s="81">
        <v>0</v>
      </c>
      <c r="D65" s="81">
        <v>0</v>
      </c>
      <c r="E65" s="77">
        <v>94587</v>
      </c>
      <c r="F65" s="77">
        <v>0</v>
      </c>
      <c r="G65" s="77">
        <v>0</v>
      </c>
      <c r="H65" s="77">
        <v>0</v>
      </c>
      <c r="I65" s="77">
        <v>0</v>
      </c>
      <c r="J65" s="77">
        <v>0</v>
      </c>
      <c r="K65" s="77">
        <v>0</v>
      </c>
      <c r="L65" s="77">
        <v>0</v>
      </c>
      <c r="M65" s="77">
        <v>0</v>
      </c>
      <c r="N65" s="77">
        <v>0</v>
      </c>
      <c r="O65" s="77">
        <v>2675</v>
      </c>
      <c r="P65" s="82">
        <v>0</v>
      </c>
      <c r="Q65" s="83">
        <f t="shared" si="0"/>
        <v>97262</v>
      </c>
      <c r="S65" s="1">
        <f t="shared" si="1"/>
        <v>97262</v>
      </c>
      <c r="T65" s="1">
        <f t="shared" si="1"/>
        <v>0</v>
      </c>
      <c r="U65" s="1">
        <f t="shared" si="2"/>
        <v>97262</v>
      </c>
    </row>
    <row r="66" spans="1:21" x14ac:dyDescent="0.25">
      <c r="A66" s="24" t="s">
        <v>135</v>
      </c>
      <c r="B66" s="25" t="s">
        <v>12</v>
      </c>
      <c r="C66" s="81">
        <v>0</v>
      </c>
      <c r="D66" s="81">
        <v>0</v>
      </c>
      <c r="E66" s="77">
        <v>0</v>
      </c>
      <c r="F66" s="77">
        <v>0</v>
      </c>
      <c r="G66" s="77">
        <v>0</v>
      </c>
      <c r="H66" s="77">
        <v>0</v>
      </c>
      <c r="I66" s="77">
        <v>0</v>
      </c>
      <c r="J66" s="77">
        <v>0</v>
      </c>
      <c r="K66" s="77">
        <v>0</v>
      </c>
      <c r="L66" s="77">
        <v>0</v>
      </c>
      <c r="M66" s="77">
        <v>13075</v>
      </c>
      <c r="N66" s="77">
        <v>0</v>
      </c>
      <c r="O66" s="77">
        <v>0</v>
      </c>
      <c r="P66" s="82">
        <v>0</v>
      </c>
      <c r="Q66" s="83">
        <f t="shared" si="0"/>
        <v>13075</v>
      </c>
      <c r="S66" s="1">
        <f t="shared" si="1"/>
        <v>13075</v>
      </c>
      <c r="T66" s="1">
        <f t="shared" si="1"/>
        <v>0</v>
      </c>
      <c r="U66" s="1">
        <f t="shared" si="2"/>
        <v>13075</v>
      </c>
    </row>
    <row r="67" spans="1:21" x14ac:dyDescent="0.25">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5">
      <c r="A68" s="24" t="s">
        <v>137</v>
      </c>
      <c r="B68" s="25" t="s">
        <v>12</v>
      </c>
      <c r="C68" s="81">
        <v>0</v>
      </c>
      <c r="D68" s="81">
        <v>0</v>
      </c>
      <c r="E68" s="77">
        <v>0</v>
      </c>
      <c r="F68" s="77">
        <v>0</v>
      </c>
      <c r="G68" s="77">
        <v>0</v>
      </c>
      <c r="H68" s="77">
        <v>0</v>
      </c>
      <c r="I68" s="77">
        <v>0</v>
      </c>
      <c r="J68" s="77">
        <v>0</v>
      </c>
      <c r="K68" s="77">
        <v>0</v>
      </c>
      <c r="L68" s="77">
        <v>0</v>
      </c>
      <c r="M68" s="77">
        <v>0</v>
      </c>
      <c r="N68" s="77">
        <v>0</v>
      </c>
      <c r="O68" s="77">
        <v>0</v>
      </c>
      <c r="P68" s="82">
        <v>0</v>
      </c>
      <c r="Q68" s="83">
        <f t="shared" ref="Q68:Q131" si="3">SUM(C68:P68)</f>
        <v>0</v>
      </c>
      <c r="S68" s="1">
        <f t="shared" si="1"/>
        <v>0</v>
      </c>
      <c r="T68" s="1">
        <f t="shared" si="1"/>
        <v>0</v>
      </c>
      <c r="U68" s="1">
        <f t="shared" si="2"/>
        <v>0</v>
      </c>
    </row>
    <row r="69" spans="1:21" x14ac:dyDescent="0.25">
      <c r="A69" s="24" t="s">
        <v>138</v>
      </c>
      <c r="B69" s="25" t="s">
        <v>12</v>
      </c>
      <c r="C69" s="81">
        <v>0</v>
      </c>
      <c r="D69" s="81">
        <v>3817</v>
      </c>
      <c r="E69" s="77">
        <v>0</v>
      </c>
      <c r="F69" s="77">
        <v>807</v>
      </c>
      <c r="G69" s="77">
        <v>0</v>
      </c>
      <c r="H69" s="77">
        <v>6425</v>
      </c>
      <c r="I69" s="77">
        <v>0</v>
      </c>
      <c r="J69" s="77">
        <v>0</v>
      </c>
      <c r="K69" s="77">
        <v>0</v>
      </c>
      <c r="L69" s="77">
        <v>0</v>
      </c>
      <c r="M69" s="77">
        <v>0</v>
      </c>
      <c r="N69" s="77">
        <v>884</v>
      </c>
      <c r="O69" s="77">
        <v>0</v>
      </c>
      <c r="P69" s="82">
        <v>0</v>
      </c>
      <c r="Q69" s="83">
        <f t="shared" si="3"/>
        <v>11933</v>
      </c>
      <c r="S69" s="1">
        <f t="shared" si="1"/>
        <v>0</v>
      </c>
      <c r="T69" s="1">
        <f t="shared" si="1"/>
        <v>11933</v>
      </c>
      <c r="U69" s="1">
        <f t="shared" si="2"/>
        <v>11933</v>
      </c>
    </row>
    <row r="70" spans="1:21" x14ac:dyDescent="0.25">
      <c r="A70" s="24" t="s">
        <v>139</v>
      </c>
      <c r="B70" s="25" t="s">
        <v>12</v>
      </c>
      <c r="C70" s="81">
        <v>0</v>
      </c>
      <c r="D70" s="81">
        <v>8704112</v>
      </c>
      <c r="E70" s="77">
        <v>0</v>
      </c>
      <c r="F70" s="77">
        <v>11700</v>
      </c>
      <c r="G70" s="77">
        <v>0</v>
      </c>
      <c r="H70" s="77">
        <v>0</v>
      </c>
      <c r="I70" s="77">
        <v>0</v>
      </c>
      <c r="J70" s="77">
        <v>0</v>
      </c>
      <c r="K70" s="77">
        <v>0</v>
      </c>
      <c r="L70" s="77">
        <v>0</v>
      </c>
      <c r="M70" s="77">
        <v>0</v>
      </c>
      <c r="N70" s="77">
        <v>0</v>
      </c>
      <c r="O70" s="77">
        <v>0</v>
      </c>
      <c r="P70" s="82">
        <v>0</v>
      </c>
      <c r="Q70" s="83">
        <f t="shared" si="3"/>
        <v>8715812</v>
      </c>
      <c r="S70" s="1">
        <f t="shared" ref="S70:T133" si="4">SUM(C70,E70,G70,I70,K70,M70,O70)</f>
        <v>0</v>
      </c>
      <c r="T70" s="1">
        <f t="shared" si="4"/>
        <v>8715812</v>
      </c>
      <c r="U70" s="1">
        <f t="shared" ref="U70:U133" si="5">SUM(S70:T70)</f>
        <v>8715812</v>
      </c>
    </row>
    <row r="71" spans="1:21" x14ac:dyDescent="0.25">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5">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5">
      <c r="A73" s="24" t="s">
        <v>141</v>
      </c>
      <c r="B73" s="25" t="s">
        <v>12</v>
      </c>
      <c r="C73" s="81">
        <v>869</v>
      </c>
      <c r="D73" s="81">
        <v>0</v>
      </c>
      <c r="E73" s="77">
        <v>71380</v>
      </c>
      <c r="F73" s="77">
        <v>0</v>
      </c>
      <c r="G73" s="77">
        <v>0</v>
      </c>
      <c r="H73" s="77">
        <v>0</v>
      </c>
      <c r="I73" s="77">
        <v>18110</v>
      </c>
      <c r="J73" s="77">
        <v>0</v>
      </c>
      <c r="K73" s="77">
        <v>0</v>
      </c>
      <c r="L73" s="77">
        <v>0</v>
      </c>
      <c r="M73" s="77">
        <v>0</v>
      </c>
      <c r="N73" s="77">
        <v>0</v>
      </c>
      <c r="O73" s="77">
        <v>0</v>
      </c>
      <c r="P73" s="82">
        <v>0</v>
      </c>
      <c r="Q73" s="83">
        <f t="shared" si="3"/>
        <v>90359</v>
      </c>
      <c r="S73" s="1">
        <f t="shared" si="4"/>
        <v>90359</v>
      </c>
      <c r="T73" s="1">
        <f t="shared" si="4"/>
        <v>0</v>
      </c>
      <c r="U73" s="1">
        <f t="shared" si="5"/>
        <v>90359</v>
      </c>
    </row>
    <row r="74" spans="1:21" x14ac:dyDescent="0.25">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5">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5">
      <c r="A76" s="24" t="s">
        <v>144</v>
      </c>
      <c r="B76" s="25" t="s">
        <v>14</v>
      </c>
      <c r="C76" s="81">
        <v>16362</v>
      </c>
      <c r="D76" s="81">
        <v>0</v>
      </c>
      <c r="E76" s="77">
        <v>243718</v>
      </c>
      <c r="F76" s="77">
        <v>31120</v>
      </c>
      <c r="G76" s="77">
        <v>59745</v>
      </c>
      <c r="H76" s="77">
        <v>0</v>
      </c>
      <c r="I76" s="77">
        <v>0</v>
      </c>
      <c r="J76" s="77">
        <v>0</v>
      </c>
      <c r="K76" s="77">
        <v>0</v>
      </c>
      <c r="L76" s="77">
        <v>0</v>
      </c>
      <c r="M76" s="77">
        <v>8206</v>
      </c>
      <c r="N76" s="77">
        <v>0</v>
      </c>
      <c r="O76" s="77">
        <v>0</v>
      </c>
      <c r="P76" s="82">
        <v>0</v>
      </c>
      <c r="Q76" s="83">
        <f t="shared" si="3"/>
        <v>359151</v>
      </c>
      <c r="S76" s="1">
        <f t="shared" si="4"/>
        <v>328031</v>
      </c>
      <c r="T76" s="1">
        <f t="shared" si="4"/>
        <v>31120</v>
      </c>
      <c r="U76" s="1">
        <f t="shared" si="5"/>
        <v>359151</v>
      </c>
    </row>
    <row r="77" spans="1:21" x14ac:dyDescent="0.25">
      <c r="A77" s="24" t="s">
        <v>145</v>
      </c>
      <c r="B77" s="25" t="s">
        <v>15</v>
      </c>
      <c r="C77" s="81">
        <v>0</v>
      </c>
      <c r="D77" s="81">
        <v>0</v>
      </c>
      <c r="E77" s="77">
        <v>0</v>
      </c>
      <c r="F77" s="77">
        <v>0</v>
      </c>
      <c r="G77" s="77">
        <v>0</v>
      </c>
      <c r="H77" s="77">
        <v>0</v>
      </c>
      <c r="I77" s="77">
        <v>0</v>
      </c>
      <c r="J77" s="77">
        <v>0</v>
      </c>
      <c r="K77" s="77">
        <v>0</v>
      </c>
      <c r="L77" s="77">
        <v>0</v>
      </c>
      <c r="M77" s="77">
        <v>0</v>
      </c>
      <c r="N77" s="77">
        <v>0</v>
      </c>
      <c r="O77" s="77">
        <v>0</v>
      </c>
      <c r="P77" s="82">
        <v>0</v>
      </c>
      <c r="Q77" s="83">
        <f t="shared" si="3"/>
        <v>0</v>
      </c>
      <c r="S77" s="1">
        <f t="shared" si="4"/>
        <v>0</v>
      </c>
      <c r="T77" s="1">
        <f t="shared" si="4"/>
        <v>0</v>
      </c>
      <c r="U77" s="1">
        <f t="shared" si="5"/>
        <v>0</v>
      </c>
    </row>
    <row r="78" spans="1:21" x14ac:dyDescent="0.25">
      <c r="A78" s="24" t="s">
        <v>146</v>
      </c>
      <c r="B78" s="25" t="s">
        <v>15</v>
      </c>
      <c r="C78" s="81">
        <v>0</v>
      </c>
      <c r="D78" s="81">
        <v>0</v>
      </c>
      <c r="E78" s="77">
        <v>0</v>
      </c>
      <c r="F78" s="77">
        <v>0</v>
      </c>
      <c r="G78" s="77">
        <v>579880</v>
      </c>
      <c r="H78" s="77">
        <v>0</v>
      </c>
      <c r="I78" s="77">
        <v>0</v>
      </c>
      <c r="J78" s="77">
        <v>0</v>
      </c>
      <c r="K78" s="77">
        <v>0</v>
      </c>
      <c r="L78" s="77">
        <v>0</v>
      </c>
      <c r="M78" s="77">
        <v>0</v>
      </c>
      <c r="N78" s="77">
        <v>0</v>
      </c>
      <c r="O78" s="77">
        <v>0</v>
      </c>
      <c r="P78" s="82">
        <v>0</v>
      </c>
      <c r="Q78" s="83">
        <f t="shared" si="3"/>
        <v>579880</v>
      </c>
      <c r="S78" s="1">
        <f t="shared" si="4"/>
        <v>579880</v>
      </c>
      <c r="T78" s="1">
        <f t="shared" si="4"/>
        <v>0</v>
      </c>
      <c r="U78" s="1">
        <f t="shared" si="5"/>
        <v>579880</v>
      </c>
    </row>
    <row r="79" spans="1:21" x14ac:dyDescent="0.25">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5">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5">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5">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5">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3"/>
        <v>0</v>
      </c>
      <c r="S83" s="1">
        <f t="shared" si="4"/>
        <v>0</v>
      </c>
      <c r="T83" s="1">
        <f t="shared" si="4"/>
        <v>0</v>
      </c>
      <c r="U83" s="1">
        <f t="shared" si="5"/>
        <v>0</v>
      </c>
    </row>
    <row r="84" spans="1:21" x14ac:dyDescent="0.25">
      <c r="A84" s="24" t="s">
        <v>152</v>
      </c>
      <c r="B84" s="25" t="s">
        <v>17</v>
      </c>
      <c r="C84" s="81">
        <v>31912</v>
      </c>
      <c r="D84" s="81">
        <v>0</v>
      </c>
      <c r="E84" s="77">
        <v>0</v>
      </c>
      <c r="F84" s="77">
        <v>0</v>
      </c>
      <c r="G84" s="77">
        <v>200000</v>
      </c>
      <c r="H84" s="77">
        <v>0</v>
      </c>
      <c r="I84" s="77">
        <v>0</v>
      </c>
      <c r="J84" s="77">
        <v>0</v>
      </c>
      <c r="K84" s="77">
        <v>0</v>
      </c>
      <c r="L84" s="77">
        <v>0</v>
      </c>
      <c r="M84" s="77">
        <v>20312</v>
      </c>
      <c r="N84" s="77">
        <v>0</v>
      </c>
      <c r="O84" s="77">
        <v>0</v>
      </c>
      <c r="P84" s="82">
        <v>0</v>
      </c>
      <c r="Q84" s="83">
        <f t="shared" si="3"/>
        <v>252224</v>
      </c>
      <c r="S84" s="1">
        <f t="shared" si="4"/>
        <v>252224</v>
      </c>
      <c r="T84" s="1">
        <f t="shared" si="4"/>
        <v>0</v>
      </c>
      <c r="U84" s="1">
        <f t="shared" si="5"/>
        <v>252224</v>
      </c>
    </row>
    <row r="85" spans="1:21" x14ac:dyDescent="0.25">
      <c r="A85" s="24" t="s">
        <v>153</v>
      </c>
      <c r="B85" s="25" t="s">
        <v>17</v>
      </c>
      <c r="C85" s="81">
        <v>7968</v>
      </c>
      <c r="D85" s="81">
        <v>3783</v>
      </c>
      <c r="E85" s="77">
        <v>0</v>
      </c>
      <c r="F85" s="77">
        <v>0</v>
      </c>
      <c r="G85" s="77">
        <v>137201</v>
      </c>
      <c r="H85" s="77">
        <v>0</v>
      </c>
      <c r="I85" s="77">
        <v>0</v>
      </c>
      <c r="J85" s="77">
        <v>0</v>
      </c>
      <c r="K85" s="77">
        <v>0</v>
      </c>
      <c r="L85" s="77">
        <v>0</v>
      </c>
      <c r="M85" s="77">
        <v>14582</v>
      </c>
      <c r="N85" s="77">
        <v>0</v>
      </c>
      <c r="O85" s="77">
        <v>0</v>
      </c>
      <c r="P85" s="82">
        <v>0</v>
      </c>
      <c r="Q85" s="83">
        <f t="shared" si="3"/>
        <v>163534</v>
      </c>
      <c r="S85" s="1">
        <f t="shared" si="4"/>
        <v>159751</v>
      </c>
      <c r="T85" s="1">
        <f t="shared" si="4"/>
        <v>3783</v>
      </c>
      <c r="U85" s="1">
        <f t="shared" si="5"/>
        <v>163534</v>
      </c>
    </row>
    <row r="86" spans="1:21" x14ac:dyDescent="0.25">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5">
      <c r="A87" s="24" t="s">
        <v>155</v>
      </c>
      <c r="B87" s="25" t="s">
        <v>18</v>
      </c>
      <c r="C87" s="81">
        <v>0</v>
      </c>
      <c r="D87" s="81">
        <v>0</v>
      </c>
      <c r="E87" s="77">
        <v>0</v>
      </c>
      <c r="F87" s="77">
        <v>0</v>
      </c>
      <c r="G87" s="77">
        <v>0</v>
      </c>
      <c r="H87" s="77">
        <v>0</v>
      </c>
      <c r="I87" s="77">
        <v>0</v>
      </c>
      <c r="J87" s="77">
        <v>0</v>
      </c>
      <c r="K87" s="77">
        <v>0</v>
      </c>
      <c r="L87" s="77">
        <v>0</v>
      </c>
      <c r="M87" s="77">
        <v>0</v>
      </c>
      <c r="N87" s="77">
        <v>0</v>
      </c>
      <c r="O87" s="77">
        <v>0</v>
      </c>
      <c r="P87" s="82">
        <v>0</v>
      </c>
      <c r="Q87" s="83">
        <f t="shared" si="3"/>
        <v>0</v>
      </c>
      <c r="S87" s="1">
        <f t="shared" si="4"/>
        <v>0</v>
      </c>
      <c r="T87" s="1">
        <f t="shared" si="4"/>
        <v>0</v>
      </c>
      <c r="U87" s="1">
        <f t="shared" si="5"/>
        <v>0</v>
      </c>
    </row>
    <row r="88" spans="1:21" x14ac:dyDescent="0.25">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5">
      <c r="A89" s="24" t="s">
        <v>157</v>
      </c>
      <c r="B89" s="25" t="s">
        <v>19</v>
      </c>
      <c r="C89" s="81">
        <v>0</v>
      </c>
      <c r="D89" s="81">
        <v>0</v>
      </c>
      <c r="E89" s="77">
        <v>3250</v>
      </c>
      <c r="F89" s="77">
        <v>550</v>
      </c>
      <c r="G89" s="77">
        <v>0</v>
      </c>
      <c r="H89" s="77">
        <v>0</v>
      </c>
      <c r="I89" s="77">
        <v>0</v>
      </c>
      <c r="J89" s="77">
        <v>0</v>
      </c>
      <c r="K89" s="77">
        <v>0</v>
      </c>
      <c r="L89" s="77">
        <v>0</v>
      </c>
      <c r="M89" s="77">
        <v>0</v>
      </c>
      <c r="N89" s="77">
        <v>0</v>
      </c>
      <c r="O89" s="77">
        <v>0</v>
      </c>
      <c r="P89" s="82">
        <v>0</v>
      </c>
      <c r="Q89" s="83">
        <f t="shared" si="3"/>
        <v>3800</v>
      </c>
      <c r="S89" s="1">
        <f t="shared" si="4"/>
        <v>3250</v>
      </c>
      <c r="T89" s="1">
        <f t="shared" si="4"/>
        <v>550</v>
      </c>
      <c r="U89" s="1">
        <f t="shared" si="5"/>
        <v>3800</v>
      </c>
    </row>
    <row r="90" spans="1:21" x14ac:dyDescent="0.25">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5">
      <c r="A91" s="24" t="s">
        <v>159</v>
      </c>
      <c r="B91" s="25" t="s">
        <v>20</v>
      </c>
      <c r="C91" s="81">
        <v>0</v>
      </c>
      <c r="D91" s="81">
        <v>0</v>
      </c>
      <c r="E91" s="77">
        <v>49981</v>
      </c>
      <c r="F91" s="77">
        <v>71387</v>
      </c>
      <c r="G91" s="77">
        <v>0</v>
      </c>
      <c r="H91" s="77">
        <v>0</v>
      </c>
      <c r="I91" s="77">
        <v>0</v>
      </c>
      <c r="J91" s="77">
        <v>0</v>
      </c>
      <c r="K91" s="77">
        <v>0</v>
      </c>
      <c r="L91" s="77">
        <v>0</v>
      </c>
      <c r="M91" s="77">
        <v>0</v>
      </c>
      <c r="N91" s="77">
        <v>0</v>
      </c>
      <c r="O91" s="77">
        <v>0</v>
      </c>
      <c r="P91" s="82">
        <v>0</v>
      </c>
      <c r="Q91" s="83">
        <f t="shared" si="3"/>
        <v>121368</v>
      </c>
      <c r="S91" s="1">
        <f t="shared" si="4"/>
        <v>49981</v>
      </c>
      <c r="T91" s="1">
        <f t="shared" si="4"/>
        <v>71387</v>
      </c>
      <c r="U91" s="1">
        <f t="shared" si="5"/>
        <v>121368</v>
      </c>
    </row>
    <row r="92" spans="1:21" x14ac:dyDescent="0.25">
      <c r="A92" s="24" t="s">
        <v>160</v>
      </c>
      <c r="B92" s="25" t="s">
        <v>20</v>
      </c>
      <c r="C92" s="81">
        <v>0</v>
      </c>
      <c r="D92" s="81">
        <v>0</v>
      </c>
      <c r="E92" s="77">
        <v>1570</v>
      </c>
      <c r="F92" s="77">
        <v>0</v>
      </c>
      <c r="G92" s="77">
        <v>0</v>
      </c>
      <c r="H92" s="77">
        <v>0</v>
      </c>
      <c r="I92" s="77">
        <v>0</v>
      </c>
      <c r="J92" s="77">
        <v>0</v>
      </c>
      <c r="K92" s="77">
        <v>0</v>
      </c>
      <c r="L92" s="77">
        <v>0</v>
      </c>
      <c r="M92" s="77">
        <v>0</v>
      </c>
      <c r="N92" s="77">
        <v>0</v>
      </c>
      <c r="O92" s="77">
        <v>0</v>
      </c>
      <c r="P92" s="82">
        <v>0</v>
      </c>
      <c r="Q92" s="83">
        <f t="shared" si="3"/>
        <v>1570</v>
      </c>
      <c r="S92" s="1">
        <f t="shared" si="4"/>
        <v>1570</v>
      </c>
      <c r="T92" s="1">
        <f t="shared" si="4"/>
        <v>0</v>
      </c>
      <c r="U92" s="1">
        <f t="shared" si="5"/>
        <v>1570</v>
      </c>
    </row>
    <row r="93" spans="1:21" x14ac:dyDescent="0.25">
      <c r="A93" s="24" t="s">
        <v>469</v>
      </c>
      <c r="B93" s="25" t="s">
        <v>20</v>
      </c>
      <c r="C93" s="81">
        <v>0</v>
      </c>
      <c r="D93" s="81">
        <v>0</v>
      </c>
      <c r="E93" s="77">
        <v>0</v>
      </c>
      <c r="F93" s="77">
        <v>0</v>
      </c>
      <c r="G93" s="77">
        <v>0</v>
      </c>
      <c r="H93" s="77">
        <v>0</v>
      </c>
      <c r="I93" s="77">
        <v>0</v>
      </c>
      <c r="J93" s="77">
        <v>0</v>
      </c>
      <c r="K93" s="77">
        <v>0</v>
      </c>
      <c r="L93" s="77">
        <v>0</v>
      </c>
      <c r="M93" s="77">
        <v>0</v>
      </c>
      <c r="N93" s="77">
        <v>0</v>
      </c>
      <c r="O93" s="77">
        <v>0</v>
      </c>
      <c r="P93" s="82">
        <v>0</v>
      </c>
      <c r="Q93" s="83">
        <f t="shared" si="3"/>
        <v>0</v>
      </c>
      <c r="S93" s="1">
        <f t="shared" si="4"/>
        <v>0</v>
      </c>
      <c r="T93" s="1">
        <f t="shared" si="4"/>
        <v>0</v>
      </c>
      <c r="U93" s="1">
        <f t="shared" si="5"/>
        <v>0</v>
      </c>
    </row>
    <row r="94" spans="1:21" x14ac:dyDescent="0.25">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5">
      <c r="A95" s="24" t="s">
        <v>162</v>
      </c>
      <c r="B95" s="25" t="s">
        <v>20</v>
      </c>
      <c r="C95" s="81">
        <v>0</v>
      </c>
      <c r="D95" s="81">
        <v>0</v>
      </c>
      <c r="E95" s="77">
        <v>0</v>
      </c>
      <c r="F95" s="77">
        <v>0</v>
      </c>
      <c r="G95" s="77">
        <v>0</v>
      </c>
      <c r="H95" s="77">
        <v>0</v>
      </c>
      <c r="I95" s="77">
        <v>0</v>
      </c>
      <c r="J95" s="77">
        <v>0</v>
      </c>
      <c r="K95" s="77">
        <v>0</v>
      </c>
      <c r="L95" s="77">
        <v>0</v>
      </c>
      <c r="M95" s="77">
        <v>0</v>
      </c>
      <c r="N95" s="77">
        <v>0</v>
      </c>
      <c r="O95" s="77">
        <v>25998</v>
      </c>
      <c r="P95" s="82">
        <v>0</v>
      </c>
      <c r="Q95" s="83">
        <f t="shared" si="3"/>
        <v>25998</v>
      </c>
      <c r="S95" s="1">
        <f t="shared" si="4"/>
        <v>25998</v>
      </c>
      <c r="T95" s="1">
        <f t="shared" si="4"/>
        <v>0</v>
      </c>
      <c r="U95" s="1">
        <f t="shared" si="5"/>
        <v>25998</v>
      </c>
    </row>
    <row r="96" spans="1:21" x14ac:dyDescent="0.25">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3"/>
        <v>0</v>
      </c>
      <c r="S96" s="1">
        <f t="shared" si="4"/>
        <v>0</v>
      </c>
      <c r="T96" s="1">
        <f t="shared" si="4"/>
        <v>0</v>
      </c>
      <c r="U96" s="1">
        <f t="shared" si="5"/>
        <v>0</v>
      </c>
    </row>
    <row r="97" spans="1:21" x14ac:dyDescent="0.25">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5">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83">
        <f t="shared" si="3"/>
        <v>0</v>
      </c>
      <c r="S98" s="1">
        <f t="shared" si="4"/>
        <v>0</v>
      </c>
      <c r="T98" s="1">
        <f t="shared" si="4"/>
        <v>0</v>
      </c>
      <c r="U98" s="1">
        <f t="shared" si="5"/>
        <v>0</v>
      </c>
    </row>
    <row r="99" spans="1:21" x14ac:dyDescent="0.25">
      <c r="A99" s="24" t="s">
        <v>166</v>
      </c>
      <c r="B99" s="25" t="s">
        <v>21</v>
      </c>
      <c r="C99" s="81">
        <v>0</v>
      </c>
      <c r="D99" s="81">
        <v>0</v>
      </c>
      <c r="E99" s="77">
        <v>0</v>
      </c>
      <c r="F99" s="77">
        <v>0</v>
      </c>
      <c r="G99" s="77">
        <v>0</v>
      </c>
      <c r="H99" s="77">
        <v>0</v>
      </c>
      <c r="I99" s="77">
        <v>0</v>
      </c>
      <c r="J99" s="77">
        <v>0</v>
      </c>
      <c r="K99" s="77">
        <v>0</v>
      </c>
      <c r="L99" s="77">
        <v>0</v>
      </c>
      <c r="M99" s="77">
        <v>0</v>
      </c>
      <c r="N99" s="77">
        <v>0</v>
      </c>
      <c r="O99" s="77">
        <v>0</v>
      </c>
      <c r="P99" s="82">
        <v>0</v>
      </c>
      <c r="Q99" s="83">
        <f t="shared" si="3"/>
        <v>0</v>
      </c>
      <c r="S99" s="1">
        <f t="shared" si="4"/>
        <v>0</v>
      </c>
      <c r="T99" s="1">
        <f t="shared" si="4"/>
        <v>0</v>
      </c>
      <c r="U99" s="1">
        <f t="shared" si="5"/>
        <v>0</v>
      </c>
    </row>
    <row r="100" spans="1:21" x14ac:dyDescent="0.25">
      <c r="A100" s="24" t="s">
        <v>462</v>
      </c>
      <c r="B100" s="25" t="s">
        <v>21</v>
      </c>
      <c r="C100" s="81">
        <v>21463</v>
      </c>
      <c r="D100" s="81">
        <v>39897</v>
      </c>
      <c r="E100" s="77">
        <v>640907</v>
      </c>
      <c r="F100" s="77">
        <v>2741844</v>
      </c>
      <c r="G100" s="77">
        <v>408652</v>
      </c>
      <c r="H100" s="77">
        <v>479442</v>
      </c>
      <c r="I100" s="77">
        <v>0</v>
      </c>
      <c r="J100" s="77">
        <v>0</v>
      </c>
      <c r="K100" s="77">
        <v>0</v>
      </c>
      <c r="L100" s="77">
        <v>0</v>
      </c>
      <c r="M100" s="77">
        <v>267207</v>
      </c>
      <c r="N100" s="77">
        <v>0</v>
      </c>
      <c r="O100" s="77">
        <v>0</v>
      </c>
      <c r="P100" s="82">
        <v>0</v>
      </c>
      <c r="Q100" s="83">
        <f t="shared" si="3"/>
        <v>4599412</v>
      </c>
      <c r="S100" s="1">
        <f t="shared" si="4"/>
        <v>1338229</v>
      </c>
      <c r="T100" s="1">
        <f t="shared" si="4"/>
        <v>3261183</v>
      </c>
      <c r="U100" s="1">
        <f t="shared" si="5"/>
        <v>4599412</v>
      </c>
    </row>
    <row r="101" spans="1:21" x14ac:dyDescent="0.25">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5">
      <c r="A102" s="24" t="s">
        <v>169</v>
      </c>
      <c r="B102" s="25" t="s">
        <v>170</v>
      </c>
      <c r="C102" s="81">
        <v>0</v>
      </c>
      <c r="D102" s="81">
        <v>0</v>
      </c>
      <c r="E102" s="77">
        <v>286393</v>
      </c>
      <c r="F102" s="77">
        <v>0</v>
      </c>
      <c r="G102" s="77">
        <v>0</v>
      </c>
      <c r="H102" s="77">
        <v>0</v>
      </c>
      <c r="I102" s="77">
        <v>0</v>
      </c>
      <c r="J102" s="77">
        <v>0</v>
      </c>
      <c r="K102" s="77">
        <v>0</v>
      </c>
      <c r="L102" s="77">
        <v>0</v>
      </c>
      <c r="M102" s="77">
        <v>0</v>
      </c>
      <c r="N102" s="77">
        <v>0</v>
      </c>
      <c r="O102" s="77">
        <v>0</v>
      </c>
      <c r="P102" s="82">
        <v>0</v>
      </c>
      <c r="Q102" s="83">
        <f t="shared" si="3"/>
        <v>286393</v>
      </c>
      <c r="S102" s="1">
        <f t="shared" si="4"/>
        <v>286393</v>
      </c>
      <c r="T102" s="1">
        <f t="shared" si="4"/>
        <v>0</v>
      </c>
      <c r="U102" s="1">
        <f t="shared" si="5"/>
        <v>286393</v>
      </c>
    </row>
    <row r="103" spans="1:21" x14ac:dyDescent="0.25">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5">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5">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3"/>
        <v>0</v>
      </c>
      <c r="S105" s="1">
        <f t="shared" si="4"/>
        <v>0</v>
      </c>
      <c r="T105" s="1">
        <f t="shared" si="4"/>
        <v>0</v>
      </c>
      <c r="U105" s="1">
        <f t="shared" si="5"/>
        <v>0</v>
      </c>
    </row>
    <row r="106" spans="1:21" x14ac:dyDescent="0.25">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5">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5">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5">
      <c r="A109" s="24" t="s">
        <v>177</v>
      </c>
      <c r="B109" s="25" t="s">
        <v>24</v>
      </c>
      <c r="C109" s="81">
        <v>0</v>
      </c>
      <c r="D109" s="81">
        <v>0</v>
      </c>
      <c r="E109" s="77">
        <v>0</v>
      </c>
      <c r="F109" s="77">
        <v>0</v>
      </c>
      <c r="G109" s="77">
        <v>0</v>
      </c>
      <c r="H109" s="77">
        <v>0</v>
      </c>
      <c r="I109" s="77">
        <v>0</v>
      </c>
      <c r="J109" s="77">
        <v>0</v>
      </c>
      <c r="K109" s="77">
        <v>0</v>
      </c>
      <c r="L109" s="77">
        <v>0</v>
      </c>
      <c r="M109" s="77">
        <v>0</v>
      </c>
      <c r="N109" s="77">
        <v>0</v>
      </c>
      <c r="O109" s="77">
        <v>4250</v>
      </c>
      <c r="P109" s="82">
        <v>0</v>
      </c>
      <c r="Q109" s="83">
        <f t="shared" si="3"/>
        <v>4250</v>
      </c>
      <c r="S109" s="1">
        <f t="shared" si="4"/>
        <v>4250</v>
      </c>
      <c r="T109" s="1">
        <f t="shared" si="4"/>
        <v>0</v>
      </c>
      <c r="U109" s="1">
        <f t="shared" si="5"/>
        <v>4250</v>
      </c>
    </row>
    <row r="110" spans="1:21" x14ac:dyDescent="0.25">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83">
        <f t="shared" si="3"/>
        <v>0</v>
      </c>
      <c r="S110" s="1">
        <f t="shared" si="4"/>
        <v>0</v>
      </c>
      <c r="T110" s="1">
        <f t="shared" si="4"/>
        <v>0</v>
      </c>
      <c r="U110" s="1">
        <f t="shared" si="5"/>
        <v>0</v>
      </c>
    </row>
    <row r="111" spans="1:21" x14ac:dyDescent="0.25">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5">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5">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3"/>
        <v>0</v>
      </c>
      <c r="S113" s="1">
        <f t="shared" si="4"/>
        <v>0</v>
      </c>
      <c r="T113" s="1">
        <f t="shared" si="4"/>
        <v>0</v>
      </c>
      <c r="U113" s="1">
        <f t="shared" si="5"/>
        <v>0</v>
      </c>
    </row>
    <row r="114" spans="1:21" x14ac:dyDescent="0.25">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5">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5">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5">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5">
      <c r="A118" s="24" t="s">
        <v>187</v>
      </c>
      <c r="B118" s="25" t="s">
        <v>28</v>
      </c>
      <c r="C118" s="81">
        <v>0</v>
      </c>
      <c r="D118" s="81">
        <v>0</v>
      </c>
      <c r="E118" s="77">
        <v>0</v>
      </c>
      <c r="F118" s="77">
        <v>2500</v>
      </c>
      <c r="G118" s="77">
        <v>0</v>
      </c>
      <c r="H118" s="77">
        <v>0</v>
      </c>
      <c r="I118" s="77">
        <v>0</v>
      </c>
      <c r="J118" s="77">
        <v>0</v>
      </c>
      <c r="K118" s="77">
        <v>0</v>
      </c>
      <c r="L118" s="77">
        <v>0</v>
      </c>
      <c r="M118" s="77">
        <v>0</v>
      </c>
      <c r="N118" s="77">
        <v>0</v>
      </c>
      <c r="O118" s="77">
        <v>0</v>
      </c>
      <c r="P118" s="82">
        <v>0</v>
      </c>
      <c r="Q118" s="83">
        <f t="shared" si="3"/>
        <v>2500</v>
      </c>
      <c r="S118" s="1">
        <f t="shared" si="4"/>
        <v>0</v>
      </c>
      <c r="T118" s="1">
        <f t="shared" si="4"/>
        <v>2500</v>
      </c>
      <c r="U118" s="1">
        <f t="shared" si="5"/>
        <v>2500</v>
      </c>
    </row>
    <row r="119" spans="1:21" x14ac:dyDescent="0.25">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5">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5">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83">
        <f t="shared" si="3"/>
        <v>0</v>
      </c>
      <c r="S121" s="1">
        <f t="shared" si="4"/>
        <v>0</v>
      </c>
      <c r="T121" s="1">
        <f t="shared" si="4"/>
        <v>0</v>
      </c>
      <c r="U121" s="1">
        <f t="shared" si="5"/>
        <v>0</v>
      </c>
    </row>
    <row r="122" spans="1:21" x14ac:dyDescent="0.25">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5">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5">
      <c r="A124" s="60" t="s">
        <v>533</v>
      </c>
      <c r="B124" s="25" t="s">
        <v>30</v>
      </c>
      <c r="C124" s="81">
        <v>0</v>
      </c>
      <c r="D124" s="81">
        <v>0</v>
      </c>
      <c r="E124" s="77">
        <v>0</v>
      </c>
      <c r="F124" s="77">
        <v>0</v>
      </c>
      <c r="G124" s="77">
        <v>200018</v>
      </c>
      <c r="H124" s="77">
        <v>0</v>
      </c>
      <c r="I124" s="77">
        <v>0</v>
      </c>
      <c r="J124" s="77">
        <v>0</v>
      </c>
      <c r="K124" s="77">
        <v>0</v>
      </c>
      <c r="L124" s="77">
        <v>0</v>
      </c>
      <c r="M124" s="77">
        <v>0</v>
      </c>
      <c r="N124" s="77">
        <v>0</v>
      </c>
      <c r="O124" s="77">
        <v>0</v>
      </c>
      <c r="P124" s="82">
        <v>0</v>
      </c>
      <c r="Q124" s="83">
        <f t="shared" si="3"/>
        <v>200018</v>
      </c>
      <c r="S124" s="1">
        <f t="shared" si="4"/>
        <v>200018</v>
      </c>
      <c r="T124" s="1">
        <f t="shared" si="4"/>
        <v>0</v>
      </c>
      <c r="U124" s="1">
        <f t="shared" si="5"/>
        <v>200018</v>
      </c>
    </row>
    <row r="125" spans="1:21" x14ac:dyDescent="0.25">
      <c r="A125" s="24" t="s">
        <v>194</v>
      </c>
      <c r="B125" s="25" t="s">
        <v>31</v>
      </c>
      <c r="C125" s="81">
        <v>2694</v>
      </c>
      <c r="D125" s="81">
        <v>475</v>
      </c>
      <c r="E125" s="77">
        <v>1920</v>
      </c>
      <c r="F125" s="77">
        <v>598</v>
      </c>
      <c r="G125" s="77">
        <v>1845</v>
      </c>
      <c r="H125" s="77">
        <v>4888</v>
      </c>
      <c r="I125" s="77">
        <v>0</v>
      </c>
      <c r="J125" s="77">
        <v>0</v>
      </c>
      <c r="K125" s="77">
        <v>0</v>
      </c>
      <c r="L125" s="77">
        <v>0</v>
      </c>
      <c r="M125" s="77">
        <v>1130</v>
      </c>
      <c r="N125" s="77">
        <v>0</v>
      </c>
      <c r="O125" s="77">
        <v>0</v>
      </c>
      <c r="P125" s="82">
        <v>0</v>
      </c>
      <c r="Q125" s="83">
        <f t="shared" si="3"/>
        <v>13550</v>
      </c>
      <c r="S125" s="1">
        <f t="shared" si="4"/>
        <v>7589</v>
      </c>
      <c r="T125" s="1">
        <f t="shared" si="4"/>
        <v>5961</v>
      </c>
      <c r="U125" s="1">
        <f t="shared" si="5"/>
        <v>13550</v>
      </c>
    </row>
    <row r="126" spans="1:21" x14ac:dyDescent="0.25">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5">
      <c r="A127" s="24" t="s">
        <v>196</v>
      </c>
      <c r="B127" s="25" t="s">
        <v>32</v>
      </c>
      <c r="C127" s="81">
        <v>0</v>
      </c>
      <c r="D127" s="81">
        <v>0</v>
      </c>
      <c r="E127" s="77">
        <v>0</v>
      </c>
      <c r="F127" s="77">
        <v>235745</v>
      </c>
      <c r="G127" s="77">
        <v>0</v>
      </c>
      <c r="H127" s="77">
        <v>0</v>
      </c>
      <c r="I127" s="77">
        <v>0</v>
      </c>
      <c r="J127" s="77">
        <v>0</v>
      </c>
      <c r="K127" s="77">
        <v>0</v>
      </c>
      <c r="L127" s="77">
        <v>0</v>
      </c>
      <c r="M127" s="77">
        <v>0</v>
      </c>
      <c r="N127" s="77">
        <v>0</v>
      </c>
      <c r="O127" s="77">
        <v>0</v>
      </c>
      <c r="P127" s="82">
        <v>0</v>
      </c>
      <c r="Q127" s="83">
        <f t="shared" si="3"/>
        <v>235745</v>
      </c>
      <c r="S127" s="1">
        <f t="shared" si="4"/>
        <v>0</v>
      </c>
      <c r="T127" s="1">
        <f t="shared" si="4"/>
        <v>235745</v>
      </c>
      <c r="U127" s="1">
        <f t="shared" si="5"/>
        <v>235745</v>
      </c>
    </row>
    <row r="128" spans="1:21" x14ac:dyDescent="0.25">
      <c r="A128" s="24" t="s">
        <v>197</v>
      </c>
      <c r="B128" s="25" t="s">
        <v>32</v>
      </c>
      <c r="C128" s="81">
        <v>0</v>
      </c>
      <c r="D128" s="81">
        <v>0</v>
      </c>
      <c r="E128" s="77">
        <v>0</v>
      </c>
      <c r="F128" s="77">
        <v>42500</v>
      </c>
      <c r="G128" s="77">
        <v>0</v>
      </c>
      <c r="H128" s="77">
        <v>0</v>
      </c>
      <c r="I128" s="77">
        <v>0</v>
      </c>
      <c r="J128" s="77">
        <v>0</v>
      </c>
      <c r="K128" s="77">
        <v>0</v>
      </c>
      <c r="L128" s="77">
        <v>0</v>
      </c>
      <c r="M128" s="77">
        <v>0</v>
      </c>
      <c r="N128" s="77">
        <v>1120</v>
      </c>
      <c r="O128" s="77">
        <v>0</v>
      </c>
      <c r="P128" s="82">
        <v>0</v>
      </c>
      <c r="Q128" s="83">
        <f t="shared" si="3"/>
        <v>43620</v>
      </c>
      <c r="S128" s="1">
        <f t="shared" si="4"/>
        <v>0</v>
      </c>
      <c r="T128" s="1">
        <f t="shared" si="4"/>
        <v>43620</v>
      </c>
      <c r="U128" s="1">
        <f t="shared" si="5"/>
        <v>43620</v>
      </c>
    </row>
    <row r="129" spans="1:21" x14ac:dyDescent="0.25">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5">
      <c r="A130" s="24" t="s">
        <v>199</v>
      </c>
      <c r="B130" s="25" t="s">
        <v>33</v>
      </c>
      <c r="C130" s="81">
        <v>25794</v>
      </c>
      <c r="D130" s="81">
        <v>54880</v>
      </c>
      <c r="E130" s="77">
        <v>121736</v>
      </c>
      <c r="F130" s="77">
        <v>68163</v>
      </c>
      <c r="G130" s="77">
        <v>52623</v>
      </c>
      <c r="H130" s="77">
        <v>124231</v>
      </c>
      <c r="I130" s="77">
        <v>0</v>
      </c>
      <c r="J130" s="77">
        <v>0</v>
      </c>
      <c r="K130" s="77">
        <v>0</v>
      </c>
      <c r="L130" s="77">
        <v>0</v>
      </c>
      <c r="M130" s="77">
        <v>28725</v>
      </c>
      <c r="N130" s="77">
        <v>0</v>
      </c>
      <c r="O130" s="77">
        <v>0</v>
      </c>
      <c r="P130" s="82">
        <v>0</v>
      </c>
      <c r="Q130" s="83">
        <f t="shared" si="3"/>
        <v>476152</v>
      </c>
      <c r="S130" s="1">
        <f t="shared" si="4"/>
        <v>228878</v>
      </c>
      <c r="T130" s="1">
        <f t="shared" si="4"/>
        <v>247274</v>
      </c>
      <c r="U130" s="1">
        <f t="shared" si="5"/>
        <v>476152</v>
      </c>
    </row>
    <row r="131" spans="1:21" x14ac:dyDescent="0.25">
      <c r="A131" s="24" t="s">
        <v>200</v>
      </c>
      <c r="B131" s="25" t="s">
        <v>33</v>
      </c>
      <c r="C131" s="81">
        <v>0</v>
      </c>
      <c r="D131" s="81">
        <v>0</v>
      </c>
      <c r="E131" s="77">
        <v>0</v>
      </c>
      <c r="F131" s="77">
        <v>0</v>
      </c>
      <c r="G131" s="77">
        <v>0</v>
      </c>
      <c r="H131" s="77">
        <v>2862330</v>
      </c>
      <c r="I131" s="77">
        <v>0</v>
      </c>
      <c r="J131" s="77">
        <v>0</v>
      </c>
      <c r="K131" s="77">
        <v>0</v>
      </c>
      <c r="L131" s="77">
        <v>0</v>
      </c>
      <c r="M131" s="77">
        <v>0</v>
      </c>
      <c r="N131" s="77">
        <v>0</v>
      </c>
      <c r="O131" s="77">
        <v>1307116</v>
      </c>
      <c r="P131" s="82">
        <v>0</v>
      </c>
      <c r="Q131" s="83">
        <f t="shared" si="3"/>
        <v>4169446</v>
      </c>
      <c r="S131" s="1">
        <f t="shared" si="4"/>
        <v>1307116</v>
      </c>
      <c r="T131" s="1">
        <f t="shared" si="4"/>
        <v>2862330</v>
      </c>
      <c r="U131" s="1">
        <f t="shared" si="5"/>
        <v>4169446</v>
      </c>
    </row>
    <row r="132" spans="1:21" x14ac:dyDescent="0.25">
      <c r="A132" s="24" t="s">
        <v>201</v>
      </c>
      <c r="B132" s="25" t="s">
        <v>33</v>
      </c>
      <c r="C132" s="81">
        <v>0</v>
      </c>
      <c r="D132" s="81">
        <v>0</v>
      </c>
      <c r="E132" s="77">
        <v>0</v>
      </c>
      <c r="F132" s="77">
        <v>48609</v>
      </c>
      <c r="G132" s="77">
        <v>0</v>
      </c>
      <c r="H132" s="77">
        <v>0</v>
      </c>
      <c r="I132" s="77">
        <v>0</v>
      </c>
      <c r="J132" s="77">
        <v>0</v>
      </c>
      <c r="K132" s="77">
        <v>0</v>
      </c>
      <c r="L132" s="77">
        <v>0</v>
      </c>
      <c r="M132" s="77">
        <v>0</v>
      </c>
      <c r="N132" s="77">
        <v>0</v>
      </c>
      <c r="O132" s="77">
        <v>0</v>
      </c>
      <c r="P132" s="82">
        <v>0</v>
      </c>
      <c r="Q132" s="83">
        <f t="shared" ref="Q132:Q195" si="6">SUM(C132:P132)</f>
        <v>48609</v>
      </c>
      <c r="S132" s="1">
        <f t="shared" si="4"/>
        <v>0</v>
      </c>
      <c r="T132" s="1">
        <f t="shared" si="4"/>
        <v>48609</v>
      </c>
      <c r="U132" s="1">
        <f t="shared" si="5"/>
        <v>48609</v>
      </c>
    </row>
    <row r="133" spans="1:21" x14ac:dyDescent="0.25">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si="6"/>
        <v>0</v>
      </c>
      <c r="S133" s="1">
        <f t="shared" si="4"/>
        <v>0</v>
      </c>
      <c r="T133" s="1">
        <f t="shared" si="4"/>
        <v>0</v>
      </c>
      <c r="U133" s="1">
        <f t="shared" si="5"/>
        <v>0</v>
      </c>
    </row>
    <row r="134" spans="1:21" x14ac:dyDescent="0.25">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5">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5">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5">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5">
      <c r="A138" s="24" t="s">
        <v>207</v>
      </c>
      <c r="B138" s="25" t="s">
        <v>35</v>
      </c>
      <c r="C138" s="81">
        <v>0</v>
      </c>
      <c r="D138" s="81">
        <v>0</v>
      </c>
      <c r="E138" s="77">
        <v>9611</v>
      </c>
      <c r="F138" s="77">
        <v>56755</v>
      </c>
      <c r="G138" s="77">
        <v>0</v>
      </c>
      <c r="H138" s="77">
        <v>0</v>
      </c>
      <c r="I138" s="77">
        <v>0</v>
      </c>
      <c r="J138" s="77">
        <v>0</v>
      </c>
      <c r="K138" s="77">
        <v>0</v>
      </c>
      <c r="L138" s="77">
        <v>0</v>
      </c>
      <c r="M138" s="77">
        <v>0</v>
      </c>
      <c r="N138" s="77">
        <v>0</v>
      </c>
      <c r="O138" s="77">
        <v>0</v>
      </c>
      <c r="P138" s="82">
        <v>0</v>
      </c>
      <c r="Q138" s="83">
        <f t="shared" si="6"/>
        <v>66366</v>
      </c>
      <c r="S138" s="1">
        <f t="shared" si="7"/>
        <v>9611</v>
      </c>
      <c r="T138" s="1">
        <f t="shared" si="7"/>
        <v>56755</v>
      </c>
      <c r="U138" s="1">
        <f t="shared" si="8"/>
        <v>66366</v>
      </c>
    </row>
    <row r="139" spans="1:21" x14ac:dyDescent="0.25">
      <c r="A139" s="24" t="s">
        <v>208</v>
      </c>
      <c r="B139" s="25" t="s">
        <v>35</v>
      </c>
      <c r="C139" s="81">
        <v>0</v>
      </c>
      <c r="D139" s="81">
        <v>0</v>
      </c>
      <c r="E139" s="77">
        <v>891</v>
      </c>
      <c r="F139" s="77">
        <v>0</v>
      </c>
      <c r="G139" s="77">
        <v>0</v>
      </c>
      <c r="H139" s="77">
        <v>0</v>
      </c>
      <c r="I139" s="77">
        <v>0</v>
      </c>
      <c r="J139" s="77">
        <v>0</v>
      </c>
      <c r="K139" s="77">
        <v>0</v>
      </c>
      <c r="L139" s="77">
        <v>0</v>
      </c>
      <c r="M139" s="77">
        <v>0</v>
      </c>
      <c r="N139" s="77">
        <v>0</v>
      </c>
      <c r="O139" s="77">
        <v>0</v>
      </c>
      <c r="P139" s="82">
        <v>0</v>
      </c>
      <c r="Q139" s="83">
        <f t="shared" si="6"/>
        <v>891</v>
      </c>
      <c r="S139" s="1">
        <f t="shared" si="7"/>
        <v>891</v>
      </c>
      <c r="T139" s="1">
        <f t="shared" si="7"/>
        <v>0</v>
      </c>
      <c r="U139" s="1">
        <f t="shared" si="8"/>
        <v>891</v>
      </c>
    </row>
    <row r="140" spans="1:21" x14ac:dyDescent="0.25">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5">
      <c r="A141" s="24" t="s">
        <v>210</v>
      </c>
      <c r="B141" s="25" t="s">
        <v>35</v>
      </c>
      <c r="C141" s="81">
        <v>0</v>
      </c>
      <c r="D141" s="81">
        <v>0</v>
      </c>
      <c r="E141" s="77">
        <v>0</v>
      </c>
      <c r="F141" s="77">
        <v>0</v>
      </c>
      <c r="G141" s="77">
        <v>0</v>
      </c>
      <c r="H141" s="77">
        <v>0</v>
      </c>
      <c r="I141" s="77">
        <v>0</v>
      </c>
      <c r="J141" s="77">
        <v>0</v>
      </c>
      <c r="K141" s="77">
        <v>0</v>
      </c>
      <c r="L141" s="77">
        <v>0</v>
      </c>
      <c r="M141" s="77">
        <v>26000</v>
      </c>
      <c r="N141" s="77">
        <v>0</v>
      </c>
      <c r="O141" s="77">
        <v>0</v>
      </c>
      <c r="P141" s="82">
        <v>0</v>
      </c>
      <c r="Q141" s="83">
        <f t="shared" si="6"/>
        <v>26000</v>
      </c>
      <c r="S141" s="1">
        <f t="shared" si="7"/>
        <v>26000</v>
      </c>
      <c r="T141" s="1">
        <f t="shared" si="7"/>
        <v>0</v>
      </c>
      <c r="U141" s="1">
        <f t="shared" si="8"/>
        <v>26000</v>
      </c>
    </row>
    <row r="142" spans="1:21" x14ac:dyDescent="0.25">
      <c r="A142" s="24" t="s">
        <v>211</v>
      </c>
      <c r="B142" s="25" t="s">
        <v>35</v>
      </c>
      <c r="C142" s="81">
        <v>0</v>
      </c>
      <c r="D142" s="81">
        <v>0</v>
      </c>
      <c r="E142" s="77">
        <v>0</v>
      </c>
      <c r="F142" s="77">
        <v>0</v>
      </c>
      <c r="G142" s="77">
        <v>0</v>
      </c>
      <c r="H142" s="77">
        <v>168651</v>
      </c>
      <c r="I142" s="77">
        <v>0</v>
      </c>
      <c r="J142" s="77">
        <v>0</v>
      </c>
      <c r="K142" s="77">
        <v>0</v>
      </c>
      <c r="L142" s="77">
        <v>0</v>
      </c>
      <c r="M142" s="77">
        <v>0</v>
      </c>
      <c r="N142" s="77">
        <v>0</v>
      </c>
      <c r="O142" s="77">
        <v>0</v>
      </c>
      <c r="P142" s="82">
        <v>0</v>
      </c>
      <c r="Q142" s="83">
        <f t="shared" si="6"/>
        <v>168651</v>
      </c>
      <c r="S142" s="1">
        <f t="shared" si="7"/>
        <v>0</v>
      </c>
      <c r="T142" s="1">
        <f t="shared" si="7"/>
        <v>168651</v>
      </c>
      <c r="U142" s="1">
        <f t="shared" si="8"/>
        <v>168651</v>
      </c>
    </row>
    <row r="143" spans="1:21" x14ac:dyDescent="0.25">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5">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5">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5">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5">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5">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5">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5">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5">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5">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5">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5">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5">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5">
      <c r="A156" s="24" t="s">
        <v>225</v>
      </c>
      <c r="B156" s="25" t="s">
        <v>39</v>
      </c>
      <c r="C156" s="81">
        <v>0</v>
      </c>
      <c r="D156" s="81">
        <v>0</v>
      </c>
      <c r="E156" s="77">
        <v>0</v>
      </c>
      <c r="F156" s="77">
        <v>0</v>
      </c>
      <c r="G156" s="77">
        <v>0</v>
      </c>
      <c r="H156" s="77">
        <v>0</v>
      </c>
      <c r="I156" s="77">
        <v>0</v>
      </c>
      <c r="J156" s="77">
        <v>0</v>
      </c>
      <c r="K156" s="77">
        <v>0</v>
      </c>
      <c r="L156" s="77">
        <v>0</v>
      </c>
      <c r="M156" s="77">
        <v>0</v>
      </c>
      <c r="N156" s="77">
        <v>0</v>
      </c>
      <c r="O156" s="77">
        <v>0</v>
      </c>
      <c r="P156" s="82">
        <v>0</v>
      </c>
      <c r="Q156" s="83">
        <f t="shared" si="6"/>
        <v>0</v>
      </c>
      <c r="S156" s="1">
        <f t="shared" si="7"/>
        <v>0</v>
      </c>
      <c r="T156" s="1">
        <f t="shared" si="7"/>
        <v>0</v>
      </c>
      <c r="U156" s="1">
        <f t="shared" si="8"/>
        <v>0</v>
      </c>
    </row>
    <row r="157" spans="1:21" x14ac:dyDescent="0.25">
      <c r="A157" s="24" t="s">
        <v>226</v>
      </c>
      <c r="B157" s="25" t="s">
        <v>39</v>
      </c>
      <c r="C157" s="81">
        <v>235915</v>
      </c>
      <c r="D157" s="81">
        <v>115228</v>
      </c>
      <c r="E157" s="77">
        <v>1051546</v>
      </c>
      <c r="F157" s="77">
        <v>477479</v>
      </c>
      <c r="G157" s="77">
        <v>0</v>
      </c>
      <c r="H157" s="77">
        <v>0</v>
      </c>
      <c r="I157" s="77">
        <v>0</v>
      </c>
      <c r="J157" s="77">
        <v>0</v>
      </c>
      <c r="K157" s="77">
        <v>0</v>
      </c>
      <c r="L157" s="77">
        <v>0</v>
      </c>
      <c r="M157" s="77">
        <v>779827</v>
      </c>
      <c r="N157" s="77">
        <v>0</v>
      </c>
      <c r="O157" s="77">
        <v>0</v>
      </c>
      <c r="P157" s="82">
        <v>0</v>
      </c>
      <c r="Q157" s="83">
        <f t="shared" si="6"/>
        <v>2659995</v>
      </c>
      <c r="S157" s="1">
        <f t="shared" si="7"/>
        <v>2067288</v>
      </c>
      <c r="T157" s="1">
        <f t="shared" si="7"/>
        <v>592707</v>
      </c>
      <c r="U157" s="1">
        <f t="shared" si="8"/>
        <v>2659995</v>
      </c>
    </row>
    <row r="158" spans="1:21" x14ac:dyDescent="0.25">
      <c r="A158" s="24" t="s">
        <v>227</v>
      </c>
      <c r="B158" s="25" t="s">
        <v>39</v>
      </c>
      <c r="C158" s="81">
        <v>0</v>
      </c>
      <c r="D158" s="81">
        <v>14072</v>
      </c>
      <c r="E158" s="77">
        <v>0</v>
      </c>
      <c r="F158" s="77">
        <v>549522</v>
      </c>
      <c r="G158" s="77">
        <v>0</v>
      </c>
      <c r="H158" s="77">
        <v>0</v>
      </c>
      <c r="I158" s="77">
        <v>0</v>
      </c>
      <c r="J158" s="77">
        <v>0</v>
      </c>
      <c r="K158" s="77">
        <v>0</v>
      </c>
      <c r="L158" s="77">
        <v>0</v>
      </c>
      <c r="M158" s="77">
        <v>0</v>
      </c>
      <c r="N158" s="77">
        <v>8923</v>
      </c>
      <c r="O158" s="77">
        <v>0</v>
      </c>
      <c r="P158" s="82">
        <v>0</v>
      </c>
      <c r="Q158" s="83">
        <f t="shared" si="6"/>
        <v>572517</v>
      </c>
      <c r="S158" s="1">
        <f t="shared" si="7"/>
        <v>0</v>
      </c>
      <c r="T158" s="1">
        <f t="shared" si="7"/>
        <v>572517</v>
      </c>
      <c r="U158" s="1">
        <f t="shared" si="8"/>
        <v>572517</v>
      </c>
    </row>
    <row r="159" spans="1:21" x14ac:dyDescent="0.25">
      <c r="A159" s="24" t="s">
        <v>228</v>
      </c>
      <c r="B159" s="25" t="s">
        <v>39</v>
      </c>
      <c r="C159" s="81">
        <v>9752</v>
      </c>
      <c r="D159" s="81">
        <v>9713</v>
      </c>
      <c r="E159" s="77">
        <v>45492</v>
      </c>
      <c r="F159" s="77">
        <v>0</v>
      </c>
      <c r="G159" s="77">
        <v>0</v>
      </c>
      <c r="H159" s="77">
        <v>0</v>
      </c>
      <c r="I159" s="77">
        <v>0</v>
      </c>
      <c r="J159" s="77">
        <v>0</v>
      </c>
      <c r="K159" s="77">
        <v>0</v>
      </c>
      <c r="L159" s="77">
        <v>0</v>
      </c>
      <c r="M159" s="77">
        <v>0</v>
      </c>
      <c r="N159" s="77">
        <v>0</v>
      </c>
      <c r="O159" s="77">
        <v>0</v>
      </c>
      <c r="P159" s="82">
        <v>0</v>
      </c>
      <c r="Q159" s="83">
        <f t="shared" si="6"/>
        <v>64957</v>
      </c>
      <c r="S159" s="1">
        <f t="shared" si="7"/>
        <v>55244</v>
      </c>
      <c r="T159" s="1">
        <f t="shared" si="7"/>
        <v>9713</v>
      </c>
      <c r="U159" s="1">
        <f t="shared" si="8"/>
        <v>64957</v>
      </c>
    </row>
    <row r="160" spans="1:21" x14ac:dyDescent="0.25">
      <c r="A160" s="24" t="s">
        <v>229</v>
      </c>
      <c r="B160" s="25" t="s">
        <v>39</v>
      </c>
      <c r="C160" s="81">
        <v>55407</v>
      </c>
      <c r="D160" s="81">
        <v>0</v>
      </c>
      <c r="E160" s="77">
        <v>419100</v>
      </c>
      <c r="F160" s="77">
        <v>0</v>
      </c>
      <c r="G160" s="77">
        <v>0</v>
      </c>
      <c r="H160" s="77">
        <v>0</v>
      </c>
      <c r="I160" s="77">
        <v>0</v>
      </c>
      <c r="J160" s="77">
        <v>0</v>
      </c>
      <c r="K160" s="77">
        <v>0</v>
      </c>
      <c r="L160" s="77">
        <v>0</v>
      </c>
      <c r="M160" s="77">
        <v>46852</v>
      </c>
      <c r="N160" s="77">
        <v>0</v>
      </c>
      <c r="O160" s="77">
        <v>20188</v>
      </c>
      <c r="P160" s="82">
        <v>0</v>
      </c>
      <c r="Q160" s="83">
        <f t="shared" si="6"/>
        <v>541547</v>
      </c>
      <c r="S160" s="1">
        <f t="shared" si="7"/>
        <v>541547</v>
      </c>
      <c r="T160" s="1">
        <f t="shared" si="7"/>
        <v>0</v>
      </c>
      <c r="U160" s="1">
        <f t="shared" si="8"/>
        <v>541547</v>
      </c>
    </row>
    <row r="161" spans="1:21" x14ac:dyDescent="0.25">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5">
      <c r="A162" s="24" t="s">
        <v>231</v>
      </c>
      <c r="B162" s="25" t="s">
        <v>39</v>
      </c>
      <c r="C162" s="81">
        <v>0</v>
      </c>
      <c r="D162" s="81">
        <v>0</v>
      </c>
      <c r="E162" s="77">
        <v>1499</v>
      </c>
      <c r="F162" s="77">
        <v>347516</v>
      </c>
      <c r="G162" s="77">
        <v>0</v>
      </c>
      <c r="H162" s="77">
        <v>0</v>
      </c>
      <c r="I162" s="77">
        <v>0</v>
      </c>
      <c r="J162" s="77">
        <v>0</v>
      </c>
      <c r="K162" s="77">
        <v>0</v>
      </c>
      <c r="L162" s="77">
        <v>0</v>
      </c>
      <c r="M162" s="77">
        <v>2723</v>
      </c>
      <c r="N162" s="77">
        <v>0</v>
      </c>
      <c r="O162" s="77">
        <v>3000</v>
      </c>
      <c r="P162" s="82">
        <v>0</v>
      </c>
      <c r="Q162" s="83">
        <f t="shared" si="6"/>
        <v>354738</v>
      </c>
      <c r="S162" s="1">
        <f t="shared" si="7"/>
        <v>7222</v>
      </c>
      <c r="T162" s="1">
        <f t="shared" si="7"/>
        <v>347516</v>
      </c>
      <c r="U162" s="1">
        <f t="shared" si="8"/>
        <v>354738</v>
      </c>
    </row>
    <row r="163" spans="1:21" x14ac:dyDescent="0.25">
      <c r="A163" s="24" t="s">
        <v>232</v>
      </c>
      <c r="B163" s="25" t="s">
        <v>39</v>
      </c>
      <c r="C163" s="81">
        <v>8706</v>
      </c>
      <c r="D163" s="81">
        <v>0</v>
      </c>
      <c r="E163" s="77">
        <v>362365</v>
      </c>
      <c r="F163" s="77">
        <v>4846</v>
      </c>
      <c r="G163" s="77">
        <v>0</v>
      </c>
      <c r="H163" s="77">
        <v>0</v>
      </c>
      <c r="I163" s="77">
        <v>0</v>
      </c>
      <c r="J163" s="77">
        <v>0</v>
      </c>
      <c r="K163" s="77">
        <v>0</v>
      </c>
      <c r="L163" s="77">
        <v>0</v>
      </c>
      <c r="M163" s="77">
        <v>3589</v>
      </c>
      <c r="N163" s="77">
        <v>0</v>
      </c>
      <c r="O163" s="77">
        <v>0</v>
      </c>
      <c r="P163" s="82">
        <v>0</v>
      </c>
      <c r="Q163" s="83">
        <f t="shared" si="6"/>
        <v>379506</v>
      </c>
      <c r="S163" s="1">
        <f t="shared" si="7"/>
        <v>374660</v>
      </c>
      <c r="T163" s="1">
        <f t="shared" si="7"/>
        <v>4846</v>
      </c>
      <c r="U163" s="1">
        <f t="shared" si="8"/>
        <v>379506</v>
      </c>
    </row>
    <row r="164" spans="1:21" x14ac:dyDescent="0.25">
      <c r="A164" s="24" t="s">
        <v>233</v>
      </c>
      <c r="B164" s="25" t="s">
        <v>39</v>
      </c>
      <c r="C164" s="81">
        <v>0</v>
      </c>
      <c r="D164" s="81">
        <v>0</v>
      </c>
      <c r="E164" s="77">
        <v>-30000</v>
      </c>
      <c r="F164" s="77">
        <v>0</v>
      </c>
      <c r="G164" s="77">
        <v>0</v>
      </c>
      <c r="H164" s="77">
        <v>0</v>
      </c>
      <c r="I164" s="77">
        <v>0</v>
      </c>
      <c r="J164" s="77">
        <v>0</v>
      </c>
      <c r="K164" s="77">
        <v>0</v>
      </c>
      <c r="L164" s="77">
        <v>0</v>
      </c>
      <c r="M164" s="77">
        <v>0</v>
      </c>
      <c r="N164" s="77">
        <v>0</v>
      </c>
      <c r="O164" s="77">
        <v>0</v>
      </c>
      <c r="P164" s="82">
        <v>0</v>
      </c>
      <c r="Q164" s="83">
        <f t="shared" si="6"/>
        <v>-30000</v>
      </c>
      <c r="S164" s="1">
        <f t="shared" si="7"/>
        <v>-30000</v>
      </c>
      <c r="T164" s="1">
        <f t="shared" si="7"/>
        <v>0</v>
      </c>
      <c r="U164" s="1">
        <f t="shared" si="8"/>
        <v>-30000</v>
      </c>
    </row>
    <row r="165" spans="1:21" x14ac:dyDescent="0.25">
      <c r="A165" s="24" t="s">
        <v>234</v>
      </c>
      <c r="B165" s="25" t="s">
        <v>39</v>
      </c>
      <c r="C165" s="81">
        <v>0</v>
      </c>
      <c r="D165" s="81">
        <v>11333</v>
      </c>
      <c r="E165" s="77">
        <v>0</v>
      </c>
      <c r="F165" s="77">
        <v>0</v>
      </c>
      <c r="G165" s="77">
        <v>0</v>
      </c>
      <c r="H165" s="77">
        <v>0</v>
      </c>
      <c r="I165" s="77">
        <v>0</v>
      </c>
      <c r="J165" s="77">
        <v>0</v>
      </c>
      <c r="K165" s="77">
        <v>0</v>
      </c>
      <c r="L165" s="77">
        <v>0</v>
      </c>
      <c r="M165" s="77">
        <v>20276</v>
      </c>
      <c r="N165" s="77">
        <v>0</v>
      </c>
      <c r="O165" s="77">
        <v>0</v>
      </c>
      <c r="P165" s="82">
        <v>0</v>
      </c>
      <c r="Q165" s="83">
        <f t="shared" si="6"/>
        <v>31609</v>
      </c>
      <c r="S165" s="1">
        <f t="shared" si="7"/>
        <v>20276</v>
      </c>
      <c r="T165" s="1">
        <f t="shared" si="7"/>
        <v>11333</v>
      </c>
      <c r="U165" s="1">
        <f t="shared" si="8"/>
        <v>31609</v>
      </c>
    </row>
    <row r="166" spans="1:21" x14ac:dyDescent="0.25">
      <c r="A166" s="24" t="s">
        <v>235</v>
      </c>
      <c r="B166" s="25" t="s">
        <v>39</v>
      </c>
      <c r="C166" s="81">
        <v>41137</v>
      </c>
      <c r="D166" s="81">
        <v>0</v>
      </c>
      <c r="E166" s="77">
        <v>0</v>
      </c>
      <c r="F166" s="77">
        <v>0</v>
      </c>
      <c r="G166" s="77">
        <v>0</v>
      </c>
      <c r="H166" s="77">
        <v>0</v>
      </c>
      <c r="I166" s="77">
        <v>0</v>
      </c>
      <c r="J166" s="77">
        <v>0</v>
      </c>
      <c r="K166" s="77">
        <v>0</v>
      </c>
      <c r="L166" s="77">
        <v>0</v>
      </c>
      <c r="M166" s="77">
        <v>0</v>
      </c>
      <c r="N166" s="77">
        <v>0</v>
      </c>
      <c r="O166" s="77">
        <v>0</v>
      </c>
      <c r="P166" s="82">
        <v>0</v>
      </c>
      <c r="Q166" s="83">
        <f t="shared" si="6"/>
        <v>41137</v>
      </c>
      <c r="S166" s="1">
        <f t="shared" si="7"/>
        <v>41137</v>
      </c>
      <c r="T166" s="1">
        <f t="shared" si="7"/>
        <v>0</v>
      </c>
      <c r="U166" s="1">
        <f t="shared" si="8"/>
        <v>41137</v>
      </c>
    </row>
    <row r="167" spans="1:21" x14ac:dyDescent="0.25">
      <c r="A167" s="24" t="s">
        <v>236</v>
      </c>
      <c r="B167" s="25" t="s">
        <v>39</v>
      </c>
      <c r="C167" s="81">
        <v>59169</v>
      </c>
      <c r="D167" s="81">
        <v>90904</v>
      </c>
      <c r="E167" s="77">
        <v>711188</v>
      </c>
      <c r="F167" s="77">
        <v>260019</v>
      </c>
      <c r="G167" s="77">
        <v>0</v>
      </c>
      <c r="H167" s="77">
        <v>0</v>
      </c>
      <c r="I167" s="77">
        <v>0</v>
      </c>
      <c r="J167" s="77">
        <v>0</v>
      </c>
      <c r="K167" s="77">
        <v>0</v>
      </c>
      <c r="L167" s="77">
        <v>0</v>
      </c>
      <c r="M167" s="77">
        <v>341138</v>
      </c>
      <c r="N167" s="77">
        <v>0</v>
      </c>
      <c r="O167" s="77">
        <v>0</v>
      </c>
      <c r="P167" s="82">
        <v>0</v>
      </c>
      <c r="Q167" s="83">
        <f t="shared" si="6"/>
        <v>1462418</v>
      </c>
      <c r="S167" s="1">
        <f t="shared" si="7"/>
        <v>1111495</v>
      </c>
      <c r="T167" s="1">
        <f t="shared" si="7"/>
        <v>350923</v>
      </c>
      <c r="U167" s="1">
        <f t="shared" si="8"/>
        <v>1462418</v>
      </c>
    </row>
    <row r="168" spans="1:21" x14ac:dyDescent="0.25">
      <c r="A168" s="24" t="s">
        <v>237</v>
      </c>
      <c r="B168" s="25" t="s">
        <v>39</v>
      </c>
      <c r="C168" s="81">
        <v>20763</v>
      </c>
      <c r="D168" s="81">
        <v>0</v>
      </c>
      <c r="E168" s="77">
        <v>66208</v>
      </c>
      <c r="F168" s="77">
        <v>0</v>
      </c>
      <c r="G168" s="77">
        <v>0</v>
      </c>
      <c r="H168" s="77">
        <v>0</v>
      </c>
      <c r="I168" s="77">
        <v>0</v>
      </c>
      <c r="J168" s="77">
        <v>0</v>
      </c>
      <c r="K168" s="77">
        <v>0</v>
      </c>
      <c r="L168" s="77">
        <v>0</v>
      </c>
      <c r="M168" s="77">
        <v>6101</v>
      </c>
      <c r="N168" s="77">
        <v>0</v>
      </c>
      <c r="O168" s="77">
        <v>0</v>
      </c>
      <c r="P168" s="82">
        <v>0</v>
      </c>
      <c r="Q168" s="83">
        <f t="shared" si="6"/>
        <v>93072</v>
      </c>
      <c r="S168" s="1">
        <f t="shared" si="7"/>
        <v>93072</v>
      </c>
      <c r="T168" s="1">
        <f t="shared" si="7"/>
        <v>0</v>
      </c>
      <c r="U168" s="1">
        <f t="shared" si="8"/>
        <v>93072</v>
      </c>
    </row>
    <row r="169" spans="1:21" x14ac:dyDescent="0.25">
      <c r="A169" s="24" t="s">
        <v>238</v>
      </c>
      <c r="B169" s="25" t="s">
        <v>39</v>
      </c>
      <c r="C169" s="81">
        <v>0</v>
      </c>
      <c r="D169" s="81">
        <v>0</v>
      </c>
      <c r="E169" s="77">
        <v>0</v>
      </c>
      <c r="F169" s="77">
        <v>0</v>
      </c>
      <c r="G169" s="77">
        <v>0</v>
      </c>
      <c r="H169" s="77">
        <v>0</v>
      </c>
      <c r="I169" s="77">
        <v>0</v>
      </c>
      <c r="J169" s="77">
        <v>0</v>
      </c>
      <c r="K169" s="77">
        <v>0</v>
      </c>
      <c r="L169" s="77">
        <v>0</v>
      </c>
      <c r="M169" s="77">
        <v>0</v>
      </c>
      <c r="N169" s="77">
        <v>0</v>
      </c>
      <c r="O169" s="77">
        <v>0</v>
      </c>
      <c r="P169" s="82">
        <v>0</v>
      </c>
      <c r="Q169" s="83">
        <f t="shared" si="6"/>
        <v>0</v>
      </c>
      <c r="S169" s="1">
        <f t="shared" si="7"/>
        <v>0</v>
      </c>
      <c r="T169" s="1">
        <f t="shared" si="7"/>
        <v>0</v>
      </c>
      <c r="U169" s="1">
        <f t="shared" si="8"/>
        <v>0</v>
      </c>
    </row>
    <row r="170" spans="1:21" x14ac:dyDescent="0.25">
      <c r="A170" s="24" t="s">
        <v>239</v>
      </c>
      <c r="B170" s="25" t="s">
        <v>1</v>
      </c>
      <c r="C170" s="81">
        <v>0</v>
      </c>
      <c r="D170" s="81">
        <v>0</v>
      </c>
      <c r="E170" s="77">
        <v>0</v>
      </c>
      <c r="F170" s="77">
        <v>0</v>
      </c>
      <c r="G170" s="77">
        <v>1440621</v>
      </c>
      <c r="H170" s="77">
        <v>225192</v>
      </c>
      <c r="I170" s="77">
        <v>0</v>
      </c>
      <c r="J170" s="77">
        <v>0</v>
      </c>
      <c r="K170" s="77">
        <v>0</v>
      </c>
      <c r="L170" s="77">
        <v>0</v>
      </c>
      <c r="M170" s="77">
        <v>154002</v>
      </c>
      <c r="N170" s="77">
        <v>0</v>
      </c>
      <c r="O170" s="77">
        <v>0</v>
      </c>
      <c r="P170" s="82">
        <v>0</v>
      </c>
      <c r="Q170" s="83">
        <f t="shared" si="6"/>
        <v>1819815</v>
      </c>
      <c r="S170" s="1">
        <f t="shared" si="7"/>
        <v>1594623</v>
      </c>
      <c r="T170" s="1">
        <f t="shared" si="7"/>
        <v>225192</v>
      </c>
      <c r="U170" s="1">
        <f t="shared" si="8"/>
        <v>1819815</v>
      </c>
    </row>
    <row r="171" spans="1:21" x14ac:dyDescent="0.25">
      <c r="A171" s="24" t="s">
        <v>240</v>
      </c>
      <c r="B171" s="25" t="s">
        <v>1</v>
      </c>
      <c r="C171" s="81">
        <v>234688</v>
      </c>
      <c r="D171" s="81">
        <v>767</v>
      </c>
      <c r="E171" s="77">
        <v>7791074</v>
      </c>
      <c r="F171" s="77">
        <v>0</v>
      </c>
      <c r="G171" s="77">
        <v>498703</v>
      </c>
      <c r="H171" s="77">
        <v>250970</v>
      </c>
      <c r="I171" s="77">
        <v>0</v>
      </c>
      <c r="J171" s="77">
        <v>0</v>
      </c>
      <c r="K171" s="77">
        <v>0</v>
      </c>
      <c r="L171" s="77">
        <v>0</v>
      </c>
      <c r="M171" s="77">
        <v>217425</v>
      </c>
      <c r="N171" s="77">
        <v>0</v>
      </c>
      <c r="O171" s="77">
        <v>0</v>
      </c>
      <c r="P171" s="82">
        <v>0</v>
      </c>
      <c r="Q171" s="83">
        <f t="shared" si="6"/>
        <v>8993627</v>
      </c>
      <c r="S171" s="1">
        <f t="shared" si="7"/>
        <v>8741890</v>
      </c>
      <c r="T171" s="1">
        <f t="shared" si="7"/>
        <v>251737</v>
      </c>
      <c r="U171" s="1">
        <f t="shared" si="8"/>
        <v>8993627</v>
      </c>
    </row>
    <row r="172" spans="1:21" x14ac:dyDescent="0.25">
      <c r="A172" s="24" t="s">
        <v>241</v>
      </c>
      <c r="B172" s="25" t="s">
        <v>1</v>
      </c>
      <c r="C172" s="81">
        <v>106179</v>
      </c>
      <c r="D172" s="81">
        <v>41780</v>
      </c>
      <c r="E172" s="77">
        <v>0</v>
      </c>
      <c r="F172" s="77">
        <v>102701</v>
      </c>
      <c r="G172" s="77">
        <v>296371</v>
      </c>
      <c r="H172" s="77">
        <v>666621</v>
      </c>
      <c r="I172" s="77">
        <v>0</v>
      </c>
      <c r="J172" s="77">
        <v>0</v>
      </c>
      <c r="K172" s="77">
        <v>0</v>
      </c>
      <c r="L172" s="77">
        <v>0</v>
      </c>
      <c r="M172" s="77">
        <v>0</v>
      </c>
      <c r="N172" s="77">
        <v>0</v>
      </c>
      <c r="O172" s="77">
        <v>0</v>
      </c>
      <c r="P172" s="82">
        <v>0</v>
      </c>
      <c r="Q172" s="83">
        <f t="shared" si="6"/>
        <v>1213652</v>
      </c>
      <c r="S172" s="1">
        <f t="shared" si="7"/>
        <v>402550</v>
      </c>
      <c r="T172" s="1">
        <f t="shared" si="7"/>
        <v>811102</v>
      </c>
      <c r="U172" s="1">
        <f t="shared" si="8"/>
        <v>1213652</v>
      </c>
    </row>
    <row r="173" spans="1:21" x14ac:dyDescent="0.25">
      <c r="A173" s="24" t="s">
        <v>242</v>
      </c>
      <c r="B173" s="25" t="s">
        <v>1</v>
      </c>
      <c r="C173" s="81">
        <v>0</v>
      </c>
      <c r="D173" s="81">
        <v>0</v>
      </c>
      <c r="E173" s="77">
        <v>0</v>
      </c>
      <c r="F173" s="77">
        <v>0</v>
      </c>
      <c r="G173" s="77">
        <v>0</v>
      </c>
      <c r="H173" s="77">
        <v>8913</v>
      </c>
      <c r="I173" s="77">
        <v>0</v>
      </c>
      <c r="J173" s="77">
        <v>0</v>
      </c>
      <c r="K173" s="77">
        <v>0</v>
      </c>
      <c r="L173" s="77">
        <v>0</v>
      </c>
      <c r="M173" s="77">
        <v>0</v>
      </c>
      <c r="N173" s="77">
        <v>4257</v>
      </c>
      <c r="O173" s="77">
        <v>0</v>
      </c>
      <c r="P173" s="82">
        <v>0</v>
      </c>
      <c r="Q173" s="83">
        <f t="shared" si="6"/>
        <v>13170</v>
      </c>
      <c r="S173" s="1">
        <f t="shared" si="7"/>
        <v>0</v>
      </c>
      <c r="T173" s="1">
        <f t="shared" si="7"/>
        <v>13170</v>
      </c>
      <c r="U173" s="1">
        <f t="shared" si="8"/>
        <v>13170</v>
      </c>
    </row>
    <row r="174" spans="1:21" x14ac:dyDescent="0.25">
      <c r="A174" s="24" t="s">
        <v>243</v>
      </c>
      <c r="B174" s="25" t="s">
        <v>1</v>
      </c>
      <c r="C174" s="81">
        <v>0</v>
      </c>
      <c r="D174" s="81">
        <v>0</v>
      </c>
      <c r="E174" s="77">
        <v>0</v>
      </c>
      <c r="F174" s="77">
        <v>0</v>
      </c>
      <c r="G174" s="77">
        <v>107712</v>
      </c>
      <c r="H174" s="77">
        <v>0</v>
      </c>
      <c r="I174" s="77">
        <v>0</v>
      </c>
      <c r="J174" s="77">
        <v>0</v>
      </c>
      <c r="K174" s="77">
        <v>0</v>
      </c>
      <c r="L174" s="77">
        <v>0</v>
      </c>
      <c r="M174" s="77">
        <v>9456</v>
      </c>
      <c r="N174" s="77">
        <v>0</v>
      </c>
      <c r="O174" s="77">
        <v>0</v>
      </c>
      <c r="P174" s="82">
        <v>0</v>
      </c>
      <c r="Q174" s="83">
        <f t="shared" si="6"/>
        <v>117168</v>
      </c>
      <c r="S174" s="1">
        <f t="shared" si="7"/>
        <v>117168</v>
      </c>
      <c r="T174" s="1">
        <f t="shared" si="7"/>
        <v>0</v>
      </c>
      <c r="U174" s="1">
        <f t="shared" si="8"/>
        <v>117168</v>
      </c>
    </row>
    <row r="175" spans="1:21" x14ac:dyDescent="0.25">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83">
        <f t="shared" si="6"/>
        <v>0</v>
      </c>
      <c r="S175" s="1">
        <f t="shared" si="7"/>
        <v>0</v>
      </c>
      <c r="T175" s="1">
        <f t="shared" si="7"/>
        <v>0</v>
      </c>
      <c r="U175" s="1">
        <f t="shared" si="8"/>
        <v>0</v>
      </c>
    </row>
    <row r="176" spans="1:21" x14ac:dyDescent="0.25">
      <c r="A176" s="24" t="s">
        <v>245</v>
      </c>
      <c r="B176" s="25" t="s">
        <v>41</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6"/>
        <v>0</v>
      </c>
      <c r="S176" s="1">
        <f t="shared" si="7"/>
        <v>0</v>
      </c>
      <c r="T176" s="1">
        <f t="shared" si="7"/>
        <v>0</v>
      </c>
      <c r="U176" s="1">
        <f t="shared" si="8"/>
        <v>0</v>
      </c>
    </row>
    <row r="177" spans="1:21" x14ac:dyDescent="0.25">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5">
      <c r="A178" s="24" t="s">
        <v>247</v>
      </c>
      <c r="B178" s="25" t="s">
        <v>41</v>
      </c>
      <c r="C178" s="81">
        <v>0</v>
      </c>
      <c r="D178" s="81">
        <v>4990</v>
      </c>
      <c r="E178" s="77">
        <v>0</v>
      </c>
      <c r="F178" s="77">
        <v>21868</v>
      </c>
      <c r="G178" s="77">
        <v>0</v>
      </c>
      <c r="H178" s="77">
        <v>3530</v>
      </c>
      <c r="I178" s="77">
        <v>0</v>
      </c>
      <c r="J178" s="77">
        <v>0</v>
      </c>
      <c r="K178" s="77">
        <v>0</v>
      </c>
      <c r="L178" s="77">
        <v>0</v>
      </c>
      <c r="M178" s="77">
        <v>0</v>
      </c>
      <c r="N178" s="77">
        <v>0</v>
      </c>
      <c r="O178" s="77">
        <v>0</v>
      </c>
      <c r="P178" s="82">
        <v>0</v>
      </c>
      <c r="Q178" s="83">
        <f t="shared" si="6"/>
        <v>30388</v>
      </c>
      <c r="S178" s="1">
        <f t="shared" si="7"/>
        <v>0</v>
      </c>
      <c r="T178" s="1">
        <f t="shared" si="7"/>
        <v>30388</v>
      </c>
      <c r="U178" s="1">
        <f t="shared" si="8"/>
        <v>30388</v>
      </c>
    </row>
    <row r="179" spans="1:21" x14ac:dyDescent="0.25">
      <c r="A179" s="24" t="s">
        <v>248</v>
      </c>
      <c r="B179" s="25" t="s">
        <v>41</v>
      </c>
      <c r="C179" s="81">
        <v>0</v>
      </c>
      <c r="D179" s="81">
        <v>0</v>
      </c>
      <c r="E179" s="77">
        <v>0</v>
      </c>
      <c r="F179" s="77">
        <v>0</v>
      </c>
      <c r="G179" s="77">
        <v>0</v>
      </c>
      <c r="H179" s="77">
        <v>0</v>
      </c>
      <c r="I179" s="77">
        <v>0</v>
      </c>
      <c r="J179" s="77">
        <v>0</v>
      </c>
      <c r="K179" s="77">
        <v>0</v>
      </c>
      <c r="L179" s="77">
        <v>0</v>
      </c>
      <c r="M179" s="77">
        <v>0</v>
      </c>
      <c r="N179" s="77">
        <v>0</v>
      </c>
      <c r="O179" s="77">
        <v>0</v>
      </c>
      <c r="P179" s="82">
        <v>0</v>
      </c>
      <c r="Q179" s="83">
        <f t="shared" si="6"/>
        <v>0</v>
      </c>
      <c r="S179" s="1">
        <f t="shared" si="7"/>
        <v>0</v>
      </c>
      <c r="T179" s="1">
        <f t="shared" si="7"/>
        <v>0</v>
      </c>
      <c r="U179" s="1">
        <f t="shared" si="8"/>
        <v>0</v>
      </c>
    </row>
    <row r="180" spans="1:21" x14ac:dyDescent="0.25">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5">
      <c r="A181" s="24" t="s">
        <v>250</v>
      </c>
      <c r="B181" s="25" t="s">
        <v>41</v>
      </c>
      <c r="C181" s="81">
        <v>0</v>
      </c>
      <c r="D181" s="81">
        <v>0</v>
      </c>
      <c r="E181" s="77">
        <v>0</v>
      </c>
      <c r="F181" s="77">
        <v>30455</v>
      </c>
      <c r="G181" s="77">
        <v>0</v>
      </c>
      <c r="H181" s="77">
        <v>0</v>
      </c>
      <c r="I181" s="77">
        <v>0</v>
      </c>
      <c r="J181" s="77">
        <v>0</v>
      </c>
      <c r="K181" s="77">
        <v>0</v>
      </c>
      <c r="L181" s="77">
        <v>0</v>
      </c>
      <c r="M181" s="77">
        <v>0</v>
      </c>
      <c r="N181" s="77">
        <v>0</v>
      </c>
      <c r="O181" s="77">
        <v>0</v>
      </c>
      <c r="P181" s="82">
        <v>0</v>
      </c>
      <c r="Q181" s="83">
        <f t="shared" si="6"/>
        <v>30455</v>
      </c>
      <c r="S181" s="1">
        <f t="shared" si="7"/>
        <v>0</v>
      </c>
      <c r="T181" s="1">
        <f t="shared" si="7"/>
        <v>30455</v>
      </c>
      <c r="U181" s="1">
        <f t="shared" si="8"/>
        <v>30455</v>
      </c>
    </row>
    <row r="182" spans="1:21" x14ac:dyDescent="0.25">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5">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5">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5">
      <c r="A185" s="24" t="s">
        <v>1</v>
      </c>
      <c r="B185" s="25" t="s">
        <v>2</v>
      </c>
      <c r="C185" s="81">
        <v>0</v>
      </c>
      <c r="D185" s="81">
        <v>0</v>
      </c>
      <c r="E185" s="77">
        <v>1375</v>
      </c>
      <c r="F185" s="77">
        <v>0</v>
      </c>
      <c r="G185" s="77">
        <v>0</v>
      </c>
      <c r="H185" s="77">
        <v>0</v>
      </c>
      <c r="I185" s="77">
        <v>0</v>
      </c>
      <c r="J185" s="77">
        <v>0</v>
      </c>
      <c r="K185" s="77">
        <v>0</v>
      </c>
      <c r="L185" s="77">
        <v>0</v>
      </c>
      <c r="M185" s="77">
        <v>0</v>
      </c>
      <c r="N185" s="77">
        <v>0</v>
      </c>
      <c r="O185" s="77">
        <v>0</v>
      </c>
      <c r="P185" s="82">
        <v>0</v>
      </c>
      <c r="Q185" s="83">
        <f t="shared" si="6"/>
        <v>1375</v>
      </c>
      <c r="S185" s="1">
        <f t="shared" si="7"/>
        <v>1375</v>
      </c>
      <c r="T185" s="1">
        <f t="shared" si="7"/>
        <v>0</v>
      </c>
      <c r="U185" s="1">
        <f t="shared" si="8"/>
        <v>1375</v>
      </c>
    </row>
    <row r="186" spans="1:21" x14ac:dyDescent="0.25">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5">
      <c r="A187" s="24" t="s">
        <v>254</v>
      </c>
      <c r="B187" s="25" t="s">
        <v>43</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6"/>
        <v>0</v>
      </c>
      <c r="S187" s="1">
        <f t="shared" si="7"/>
        <v>0</v>
      </c>
      <c r="T187" s="1">
        <f t="shared" si="7"/>
        <v>0</v>
      </c>
      <c r="U187" s="1">
        <f t="shared" si="8"/>
        <v>0</v>
      </c>
    </row>
    <row r="188" spans="1:21" x14ac:dyDescent="0.25">
      <c r="A188" s="24" t="s">
        <v>255</v>
      </c>
      <c r="B188" s="25" t="s">
        <v>43</v>
      </c>
      <c r="C188" s="81">
        <v>4204</v>
      </c>
      <c r="D188" s="81">
        <v>9245</v>
      </c>
      <c r="E188" s="77">
        <v>271054</v>
      </c>
      <c r="F188" s="77">
        <v>76204</v>
      </c>
      <c r="G188" s="77">
        <v>2073</v>
      </c>
      <c r="H188" s="77">
        <v>16414</v>
      </c>
      <c r="I188" s="77">
        <v>0</v>
      </c>
      <c r="J188" s="77">
        <v>0</v>
      </c>
      <c r="K188" s="77">
        <v>0</v>
      </c>
      <c r="L188" s="77">
        <v>0</v>
      </c>
      <c r="M188" s="77">
        <v>2997</v>
      </c>
      <c r="N188" s="77">
        <v>0</v>
      </c>
      <c r="O188" s="77">
        <v>0</v>
      </c>
      <c r="P188" s="82">
        <v>0</v>
      </c>
      <c r="Q188" s="83">
        <f t="shared" si="6"/>
        <v>382191</v>
      </c>
      <c r="S188" s="1">
        <f t="shared" si="7"/>
        <v>280328</v>
      </c>
      <c r="T188" s="1">
        <f t="shared" si="7"/>
        <v>101863</v>
      </c>
      <c r="U188" s="1">
        <f t="shared" si="8"/>
        <v>382191</v>
      </c>
    </row>
    <row r="189" spans="1:21" x14ac:dyDescent="0.25">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83">
        <f t="shared" si="6"/>
        <v>0</v>
      </c>
      <c r="S189" s="1">
        <f t="shared" si="7"/>
        <v>0</v>
      </c>
      <c r="T189" s="1">
        <f t="shared" si="7"/>
        <v>0</v>
      </c>
      <c r="U189" s="1">
        <f t="shared" si="8"/>
        <v>0</v>
      </c>
    </row>
    <row r="190" spans="1:21" x14ac:dyDescent="0.25">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5">
      <c r="A191" s="24" t="s">
        <v>258</v>
      </c>
      <c r="B191" s="25" t="s">
        <v>43</v>
      </c>
      <c r="C191" s="81">
        <v>834</v>
      </c>
      <c r="D191" s="81">
        <v>26485</v>
      </c>
      <c r="E191" s="77">
        <v>8268</v>
      </c>
      <c r="F191" s="77">
        <v>124309</v>
      </c>
      <c r="G191" s="77">
        <v>2423</v>
      </c>
      <c r="H191" s="77">
        <v>57658</v>
      </c>
      <c r="I191" s="77">
        <v>0</v>
      </c>
      <c r="J191" s="77">
        <v>0</v>
      </c>
      <c r="K191" s="77">
        <v>0</v>
      </c>
      <c r="L191" s="77">
        <v>0</v>
      </c>
      <c r="M191" s="77">
        <v>3891</v>
      </c>
      <c r="N191" s="77">
        <v>123665</v>
      </c>
      <c r="O191" s="77">
        <v>943</v>
      </c>
      <c r="P191" s="82">
        <v>29978</v>
      </c>
      <c r="Q191" s="83">
        <f t="shared" si="6"/>
        <v>378454</v>
      </c>
      <c r="S191" s="1">
        <f t="shared" si="7"/>
        <v>16359</v>
      </c>
      <c r="T191" s="1">
        <f t="shared" si="7"/>
        <v>362095</v>
      </c>
      <c r="U191" s="1">
        <f t="shared" si="8"/>
        <v>378454</v>
      </c>
    </row>
    <row r="192" spans="1:21" x14ac:dyDescent="0.25">
      <c r="A192" s="24" t="s">
        <v>259</v>
      </c>
      <c r="B192" s="25" t="s">
        <v>260</v>
      </c>
      <c r="C192" s="81">
        <v>0</v>
      </c>
      <c r="D192" s="81">
        <v>0</v>
      </c>
      <c r="E192" s="77">
        <v>0</v>
      </c>
      <c r="F192" s="77">
        <v>0</v>
      </c>
      <c r="G192" s="77">
        <v>0</v>
      </c>
      <c r="H192" s="77">
        <v>0</v>
      </c>
      <c r="I192" s="77">
        <v>0</v>
      </c>
      <c r="J192" s="77">
        <v>0</v>
      </c>
      <c r="K192" s="77">
        <v>0</v>
      </c>
      <c r="L192" s="77">
        <v>0</v>
      </c>
      <c r="M192" s="77">
        <v>0</v>
      </c>
      <c r="N192" s="77">
        <v>0</v>
      </c>
      <c r="O192" s="77">
        <v>0</v>
      </c>
      <c r="P192" s="82">
        <v>0</v>
      </c>
      <c r="Q192" s="83">
        <f t="shared" si="6"/>
        <v>0</v>
      </c>
      <c r="S192" s="1">
        <f t="shared" si="7"/>
        <v>0</v>
      </c>
      <c r="T192" s="1">
        <f t="shared" si="7"/>
        <v>0</v>
      </c>
      <c r="U192" s="1">
        <f t="shared" si="8"/>
        <v>0</v>
      </c>
    </row>
    <row r="193" spans="1:21" x14ac:dyDescent="0.25">
      <c r="A193" s="24" t="s">
        <v>261</v>
      </c>
      <c r="B193" s="25" t="s">
        <v>44</v>
      </c>
      <c r="C193" s="81">
        <v>0</v>
      </c>
      <c r="D193" s="81">
        <v>0</v>
      </c>
      <c r="E193" s="77">
        <v>43794</v>
      </c>
      <c r="F193" s="77">
        <v>59508</v>
      </c>
      <c r="G193" s="77">
        <v>0</v>
      </c>
      <c r="H193" s="77">
        <v>0</v>
      </c>
      <c r="I193" s="77">
        <v>0</v>
      </c>
      <c r="J193" s="77">
        <v>0</v>
      </c>
      <c r="K193" s="77">
        <v>0</v>
      </c>
      <c r="L193" s="77">
        <v>0</v>
      </c>
      <c r="M193" s="77">
        <v>4206</v>
      </c>
      <c r="N193" s="77">
        <v>0</v>
      </c>
      <c r="O193" s="77">
        <v>0</v>
      </c>
      <c r="P193" s="82">
        <v>0</v>
      </c>
      <c r="Q193" s="83">
        <f t="shared" si="6"/>
        <v>107508</v>
      </c>
      <c r="S193" s="1">
        <f t="shared" si="7"/>
        <v>48000</v>
      </c>
      <c r="T193" s="1">
        <f t="shared" si="7"/>
        <v>59508</v>
      </c>
      <c r="U193" s="1">
        <f t="shared" si="8"/>
        <v>107508</v>
      </c>
    </row>
    <row r="194" spans="1:21" x14ac:dyDescent="0.25">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83">
        <f t="shared" si="6"/>
        <v>0</v>
      </c>
      <c r="S194" s="1">
        <f t="shared" si="7"/>
        <v>0</v>
      </c>
      <c r="T194" s="1">
        <f t="shared" si="7"/>
        <v>0</v>
      </c>
      <c r="U194" s="1">
        <f t="shared" si="8"/>
        <v>0</v>
      </c>
    </row>
    <row r="195" spans="1:21" x14ac:dyDescent="0.25">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5">
      <c r="A196" s="24" t="s">
        <v>264</v>
      </c>
      <c r="B196" s="25" t="s">
        <v>44</v>
      </c>
      <c r="C196" s="81">
        <v>30494</v>
      </c>
      <c r="D196" s="81">
        <v>90694</v>
      </c>
      <c r="E196" s="77">
        <v>866775</v>
      </c>
      <c r="F196" s="77">
        <v>0</v>
      </c>
      <c r="G196" s="77">
        <v>0</v>
      </c>
      <c r="H196" s="77">
        <v>0</v>
      </c>
      <c r="I196" s="77">
        <v>0</v>
      </c>
      <c r="J196" s="77">
        <v>0</v>
      </c>
      <c r="K196" s="77">
        <v>0</v>
      </c>
      <c r="L196" s="77">
        <v>0</v>
      </c>
      <c r="M196" s="77">
        <v>0</v>
      </c>
      <c r="N196" s="77">
        <v>0</v>
      </c>
      <c r="O196" s="77">
        <v>0</v>
      </c>
      <c r="P196" s="82">
        <v>7612</v>
      </c>
      <c r="Q196" s="83">
        <f t="shared" ref="Q196:Q258" si="9">SUM(C196:P196)</f>
        <v>995575</v>
      </c>
      <c r="S196" s="1">
        <f t="shared" si="7"/>
        <v>897269</v>
      </c>
      <c r="T196" s="1">
        <f t="shared" si="7"/>
        <v>98306</v>
      </c>
      <c r="U196" s="1">
        <f t="shared" si="8"/>
        <v>995575</v>
      </c>
    </row>
    <row r="197" spans="1:21" x14ac:dyDescent="0.25">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83">
        <f t="shared" si="9"/>
        <v>0</v>
      </c>
      <c r="S197" s="1">
        <f t="shared" si="7"/>
        <v>0</v>
      </c>
      <c r="T197" s="1">
        <f t="shared" si="7"/>
        <v>0</v>
      </c>
      <c r="U197" s="1">
        <f t="shared" si="8"/>
        <v>0</v>
      </c>
    </row>
    <row r="198" spans="1:21" x14ac:dyDescent="0.25">
      <c r="A198" s="24" t="s">
        <v>266</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5">
      <c r="A199" s="60" t="s">
        <v>536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5">
      <c r="A200" s="24" t="s">
        <v>267</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5">
      <c r="A201" s="24" t="s">
        <v>268</v>
      </c>
      <c r="B201" s="25" t="s">
        <v>45</v>
      </c>
      <c r="C201" s="81">
        <v>111775</v>
      </c>
      <c r="D201" s="81">
        <v>0</v>
      </c>
      <c r="E201" s="77">
        <v>22223</v>
      </c>
      <c r="F201" s="77">
        <v>0</v>
      </c>
      <c r="G201" s="77">
        <v>340103</v>
      </c>
      <c r="H201" s="77">
        <v>0</v>
      </c>
      <c r="I201" s="77">
        <v>0</v>
      </c>
      <c r="J201" s="77">
        <v>0</v>
      </c>
      <c r="K201" s="77">
        <v>0</v>
      </c>
      <c r="L201" s="77">
        <v>0</v>
      </c>
      <c r="M201" s="77">
        <v>0</v>
      </c>
      <c r="N201" s="77">
        <v>0</v>
      </c>
      <c r="O201" s="77">
        <v>34118</v>
      </c>
      <c r="P201" s="82">
        <v>0</v>
      </c>
      <c r="Q201" s="83">
        <f t="shared" si="9"/>
        <v>508219</v>
      </c>
      <c r="S201" s="1">
        <f t="shared" si="10"/>
        <v>508219</v>
      </c>
      <c r="T201" s="1">
        <f t="shared" si="10"/>
        <v>0</v>
      </c>
      <c r="U201" s="1">
        <f t="shared" si="11"/>
        <v>508219</v>
      </c>
    </row>
    <row r="202" spans="1:21" x14ac:dyDescent="0.25">
      <c r="A202" s="24" t="s">
        <v>269</v>
      </c>
      <c r="B202" s="25" t="s">
        <v>46</v>
      </c>
      <c r="C202" s="81">
        <v>0</v>
      </c>
      <c r="D202" s="81">
        <v>101</v>
      </c>
      <c r="E202" s="77">
        <v>0</v>
      </c>
      <c r="F202" s="77">
        <v>0</v>
      </c>
      <c r="G202" s="77">
        <v>0</v>
      </c>
      <c r="H202" s="77">
        <v>0</v>
      </c>
      <c r="I202" s="77">
        <v>0</v>
      </c>
      <c r="J202" s="77">
        <v>0</v>
      </c>
      <c r="K202" s="77">
        <v>0</v>
      </c>
      <c r="L202" s="77">
        <v>0</v>
      </c>
      <c r="M202" s="77">
        <v>0</v>
      </c>
      <c r="N202" s="77">
        <v>0</v>
      </c>
      <c r="O202" s="77">
        <v>0</v>
      </c>
      <c r="P202" s="82">
        <v>0</v>
      </c>
      <c r="Q202" s="83">
        <f t="shared" si="9"/>
        <v>101</v>
      </c>
      <c r="S202" s="1">
        <f t="shared" si="10"/>
        <v>0</v>
      </c>
      <c r="T202" s="1">
        <f t="shared" si="10"/>
        <v>101</v>
      </c>
      <c r="U202" s="1">
        <f t="shared" si="11"/>
        <v>101</v>
      </c>
    </row>
    <row r="203" spans="1:21" x14ac:dyDescent="0.25">
      <c r="A203" s="24" t="s">
        <v>470</v>
      </c>
      <c r="B203" s="25" t="s">
        <v>46</v>
      </c>
      <c r="C203" s="81">
        <v>0</v>
      </c>
      <c r="D203" s="81">
        <v>0</v>
      </c>
      <c r="E203" s="77">
        <v>0</v>
      </c>
      <c r="F203" s="77">
        <v>0</v>
      </c>
      <c r="G203" s="77">
        <v>0</v>
      </c>
      <c r="H203" s="77">
        <v>0</v>
      </c>
      <c r="I203" s="77">
        <v>0</v>
      </c>
      <c r="J203" s="77">
        <v>0</v>
      </c>
      <c r="K203" s="77">
        <v>0</v>
      </c>
      <c r="L203" s="77">
        <v>0</v>
      </c>
      <c r="M203" s="77">
        <v>0</v>
      </c>
      <c r="N203" s="77">
        <v>0</v>
      </c>
      <c r="O203" s="77">
        <v>0</v>
      </c>
      <c r="P203" s="82">
        <v>0</v>
      </c>
      <c r="Q203" s="83">
        <f t="shared" si="9"/>
        <v>0</v>
      </c>
      <c r="S203" s="1">
        <f t="shared" si="10"/>
        <v>0</v>
      </c>
      <c r="T203" s="1">
        <f t="shared" si="10"/>
        <v>0</v>
      </c>
      <c r="U203" s="1">
        <f t="shared" si="11"/>
        <v>0</v>
      </c>
    </row>
    <row r="204" spans="1:21" x14ac:dyDescent="0.25">
      <c r="A204" s="24" t="s">
        <v>270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83">
        <f t="shared" si="9"/>
        <v>0</v>
      </c>
      <c r="S204" s="1">
        <f t="shared" si="10"/>
        <v>0</v>
      </c>
      <c r="T204" s="1">
        <f t="shared" si="10"/>
        <v>0</v>
      </c>
      <c r="U204" s="1">
        <f t="shared" si="11"/>
        <v>0</v>
      </c>
    </row>
    <row r="205" spans="1:21" x14ac:dyDescent="0.25">
      <c r="A205" s="24" t="s">
        <v>271</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83">
        <f t="shared" si="9"/>
        <v>0</v>
      </c>
      <c r="S205" s="1">
        <f t="shared" si="10"/>
        <v>0</v>
      </c>
      <c r="T205" s="1">
        <f t="shared" si="10"/>
        <v>0</v>
      </c>
      <c r="U205" s="1">
        <f t="shared" si="11"/>
        <v>0</v>
      </c>
    </row>
    <row r="206" spans="1:21" x14ac:dyDescent="0.25">
      <c r="A206" s="24" t="s">
        <v>272</v>
      </c>
      <c r="B206" s="25" t="s">
        <v>46</v>
      </c>
      <c r="C206" s="81">
        <v>0</v>
      </c>
      <c r="D206" s="81">
        <v>0</v>
      </c>
      <c r="E206" s="77">
        <v>0</v>
      </c>
      <c r="F206" s="77">
        <v>0</v>
      </c>
      <c r="G206" s="77">
        <v>0</v>
      </c>
      <c r="H206" s="77">
        <v>0</v>
      </c>
      <c r="I206" s="77">
        <v>0</v>
      </c>
      <c r="J206" s="77">
        <v>0</v>
      </c>
      <c r="K206" s="77">
        <v>0</v>
      </c>
      <c r="L206" s="77">
        <v>0</v>
      </c>
      <c r="M206" s="77">
        <v>0</v>
      </c>
      <c r="N206" s="77">
        <v>0</v>
      </c>
      <c r="O206" s="77">
        <v>0</v>
      </c>
      <c r="P206" s="82">
        <v>452456</v>
      </c>
      <c r="Q206" s="83">
        <f t="shared" si="9"/>
        <v>452456</v>
      </c>
      <c r="S206" s="1">
        <f t="shared" si="10"/>
        <v>0</v>
      </c>
      <c r="T206" s="1">
        <f t="shared" si="10"/>
        <v>452456</v>
      </c>
      <c r="U206" s="1">
        <f t="shared" si="11"/>
        <v>452456</v>
      </c>
    </row>
    <row r="207" spans="1:21" x14ac:dyDescent="0.25">
      <c r="A207" s="24" t="s">
        <v>505</v>
      </c>
      <c r="B207" s="25" t="s">
        <v>46</v>
      </c>
      <c r="C207" s="81">
        <v>10582</v>
      </c>
      <c r="D207" s="81">
        <v>0</v>
      </c>
      <c r="E207" s="77">
        <v>0</v>
      </c>
      <c r="F207" s="77">
        <v>0</v>
      </c>
      <c r="G207" s="77">
        <v>47602</v>
      </c>
      <c r="H207" s="77">
        <v>0</v>
      </c>
      <c r="I207" s="77">
        <v>0</v>
      </c>
      <c r="J207" s="77">
        <v>0</v>
      </c>
      <c r="K207" s="77">
        <v>0</v>
      </c>
      <c r="L207" s="77">
        <v>0</v>
      </c>
      <c r="M207" s="77">
        <v>122437</v>
      </c>
      <c r="N207" s="77">
        <v>0</v>
      </c>
      <c r="O207" s="77">
        <v>21679</v>
      </c>
      <c r="P207" s="82">
        <v>0</v>
      </c>
      <c r="Q207" s="83">
        <f t="shared" si="9"/>
        <v>202300</v>
      </c>
      <c r="S207" s="1">
        <f t="shared" si="10"/>
        <v>202300</v>
      </c>
      <c r="T207" s="1">
        <f t="shared" si="10"/>
        <v>0</v>
      </c>
      <c r="U207" s="1">
        <f t="shared" si="11"/>
        <v>202300</v>
      </c>
    </row>
    <row r="208" spans="1:21" x14ac:dyDescent="0.25">
      <c r="A208" s="24" t="s">
        <v>503</v>
      </c>
      <c r="B208" s="25" t="s">
        <v>46</v>
      </c>
      <c r="C208" s="81">
        <v>0</v>
      </c>
      <c r="D208" s="81">
        <v>22291</v>
      </c>
      <c r="E208" s="77">
        <v>0</v>
      </c>
      <c r="F208" s="77">
        <v>0</v>
      </c>
      <c r="G208" s="77">
        <v>0</v>
      </c>
      <c r="H208" s="77">
        <v>239009</v>
      </c>
      <c r="I208" s="77">
        <v>0</v>
      </c>
      <c r="J208" s="77">
        <v>0</v>
      </c>
      <c r="K208" s="77">
        <v>0</v>
      </c>
      <c r="L208" s="77">
        <v>0</v>
      </c>
      <c r="M208" s="77">
        <v>0</v>
      </c>
      <c r="N208" s="77">
        <v>290680</v>
      </c>
      <c r="O208" s="77">
        <v>0</v>
      </c>
      <c r="P208" s="82">
        <v>0</v>
      </c>
      <c r="Q208" s="83">
        <f t="shared" si="9"/>
        <v>551980</v>
      </c>
      <c r="S208" s="1">
        <f t="shared" si="10"/>
        <v>0</v>
      </c>
      <c r="T208" s="1">
        <f t="shared" si="10"/>
        <v>551980</v>
      </c>
      <c r="U208" s="1">
        <f t="shared" si="11"/>
        <v>551980</v>
      </c>
    </row>
    <row r="209" spans="1:21" x14ac:dyDescent="0.25">
      <c r="A209" s="24" t="s">
        <v>273</v>
      </c>
      <c r="B209" s="25" t="s">
        <v>46</v>
      </c>
      <c r="C209" s="81">
        <v>0</v>
      </c>
      <c r="D209" s="81">
        <v>0</v>
      </c>
      <c r="E209" s="77">
        <v>0</v>
      </c>
      <c r="F209" s="77">
        <v>0</v>
      </c>
      <c r="G209" s="77">
        <v>0</v>
      </c>
      <c r="H209" s="77">
        <v>0</v>
      </c>
      <c r="I209" s="77">
        <v>0</v>
      </c>
      <c r="J209" s="77">
        <v>0</v>
      </c>
      <c r="K209" s="77">
        <v>0</v>
      </c>
      <c r="L209" s="77">
        <v>0</v>
      </c>
      <c r="M209" s="77">
        <v>0</v>
      </c>
      <c r="N209" s="77">
        <v>0</v>
      </c>
      <c r="O209" s="77">
        <v>0</v>
      </c>
      <c r="P209" s="82">
        <v>0</v>
      </c>
      <c r="Q209" s="83">
        <f t="shared" si="9"/>
        <v>0</v>
      </c>
      <c r="S209" s="1">
        <f t="shared" si="10"/>
        <v>0</v>
      </c>
      <c r="T209" s="1">
        <f t="shared" si="10"/>
        <v>0</v>
      </c>
      <c r="U209" s="1">
        <f t="shared" si="11"/>
        <v>0</v>
      </c>
    </row>
    <row r="210" spans="1:21" x14ac:dyDescent="0.25">
      <c r="A210" s="24" t="s">
        <v>274</v>
      </c>
      <c r="B210" s="25" t="s">
        <v>46</v>
      </c>
      <c r="C210" s="81">
        <v>0</v>
      </c>
      <c r="D210" s="81">
        <v>38799</v>
      </c>
      <c r="E210" s="77">
        <v>0</v>
      </c>
      <c r="F210" s="77">
        <v>16758</v>
      </c>
      <c r="G210" s="77">
        <v>0</v>
      </c>
      <c r="H210" s="77">
        <v>0</v>
      </c>
      <c r="I210" s="77">
        <v>0</v>
      </c>
      <c r="J210" s="77">
        <v>0</v>
      </c>
      <c r="K210" s="77">
        <v>0</v>
      </c>
      <c r="L210" s="77">
        <v>0</v>
      </c>
      <c r="M210" s="77">
        <v>0</v>
      </c>
      <c r="N210" s="77">
        <v>33308</v>
      </c>
      <c r="O210" s="77">
        <v>0</v>
      </c>
      <c r="P210" s="82">
        <v>0</v>
      </c>
      <c r="Q210" s="83">
        <f t="shared" si="9"/>
        <v>88865</v>
      </c>
      <c r="S210" s="1">
        <f t="shared" si="10"/>
        <v>0</v>
      </c>
      <c r="T210" s="1">
        <f t="shared" si="10"/>
        <v>88865</v>
      </c>
      <c r="U210" s="1">
        <f t="shared" si="11"/>
        <v>88865</v>
      </c>
    </row>
    <row r="211" spans="1:21" x14ac:dyDescent="0.25">
      <c r="A211" s="24" t="s">
        <v>275</v>
      </c>
      <c r="B211" s="25" t="s">
        <v>46</v>
      </c>
      <c r="C211" s="81">
        <v>0</v>
      </c>
      <c r="D211" s="81">
        <v>0</v>
      </c>
      <c r="E211" s="77">
        <v>0</v>
      </c>
      <c r="F211" s="77">
        <v>0</v>
      </c>
      <c r="G211" s="77">
        <v>0</v>
      </c>
      <c r="H211" s="77">
        <v>0</v>
      </c>
      <c r="I211" s="77">
        <v>0</v>
      </c>
      <c r="J211" s="77">
        <v>0</v>
      </c>
      <c r="K211" s="77">
        <v>0</v>
      </c>
      <c r="L211" s="77">
        <v>0</v>
      </c>
      <c r="M211" s="77">
        <v>0</v>
      </c>
      <c r="N211" s="77">
        <v>0</v>
      </c>
      <c r="O211" s="77">
        <v>0</v>
      </c>
      <c r="P211" s="82">
        <v>0</v>
      </c>
      <c r="Q211" s="83">
        <f t="shared" si="9"/>
        <v>0</v>
      </c>
      <c r="S211" s="1">
        <f t="shared" si="10"/>
        <v>0</v>
      </c>
      <c r="T211" s="1">
        <f t="shared" si="10"/>
        <v>0</v>
      </c>
      <c r="U211" s="1">
        <f t="shared" si="11"/>
        <v>0</v>
      </c>
    </row>
    <row r="212" spans="1:21" x14ac:dyDescent="0.25">
      <c r="A212" s="24" t="s">
        <v>276</v>
      </c>
      <c r="B212" s="25" t="s">
        <v>46</v>
      </c>
      <c r="C212" s="81">
        <v>0</v>
      </c>
      <c r="D212" s="81">
        <v>0</v>
      </c>
      <c r="E212" s="77">
        <v>0</v>
      </c>
      <c r="F212" s="77">
        <v>0</v>
      </c>
      <c r="G212" s="77">
        <v>0</v>
      </c>
      <c r="H212" s="77">
        <v>14090</v>
      </c>
      <c r="I212" s="77">
        <v>0</v>
      </c>
      <c r="J212" s="77">
        <v>0</v>
      </c>
      <c r="K212" s="77">
        <v>0</v>
      </c>
      <c r="L212" s="77">
        <v>0</v>
      </c>
      <c r="M212" s="77">
        <v>0</v>
      </c>
      <c r="N212" s="77">
        <v>0</v>
      </c>
      <c r="O212" s="77">
        <v>0</v>
      </c>
      <c r="P212" s="82">
        <v>0</v>
      </c>
      <c r="Q212" s="83">
        <f t="shared" si="9"/>
        <v>14090</v>
      </c>
      <c r="S212" s="1">
        <f t="shared" si="10"/>
        <v>0</v>
      </c>
      <c r="T212" s="1">
        <f t="shared" si="10"/>
        <v>14090</v>
      </c>
      <c r="U212" s="1">
        <f t="shared" si="11"/>
        <v>14090</v>
      </c>
    </row>
    <row r="213" spans="1:21" x14ac:dyDescent="0.25">
      <c r="A213" s="24" t="s">
        <v>277</v>
      </c>
      <c r="B213" s="25" t="s">
        <v>46</v>
      </c>
      <c r="C213" s="81">
        <v>0</v>
      </c>
      <c r="D213" s="81">
        <v>0</v>
      </c>
      <c r="E213" s="77">
        <v>5233</v>
      </c>
      <c r="F213" s="77">
        <v>0</v>
      </c>
      <c r="G213" s="77">
        <v>0</v>
      </c>
      <c r="H213" s="77">
        <v>0</v>
      </c>
      <c r="I213" s="77">
        <v>0</v>
      </c>
      <c r="J213" s="77">
        <v>0</v>
      </c>
      <c r="K213" s="77">
        <v>0</v>
      </c>
      <c r="L213" s="77">
        <v>0</v>
      </c>
      <c r="M213" s="77">
        <v>0</v>
      </c>
      <c r="N213" s="77">
        <v>0</v>
      </c>
      <c r="O213" s="77">
        <v>0</v>
      </c>
      <c r="P213" s="82">
        <v>0</v>
      </c>
      <c r="Q213" s="83">
        <f t="shared" si="9"/>
        <v>5233</v>
      </c>
      <c r="S213" s="1">
        <f t="shared" si="10"/>
        <v>5233</v>
      </c>
      <c r="T213" s="1">
        <f t="shared" si="10"/>
        <v>0</v>
      </c>
      <c r="U213" s="1">
        <f t="shared" si="11"/>
        <v>5233</v>
      </c>
    </row>
    <row r="214" spans="1:21" x14ac:dyDescent="0.25">
      <c r="A214" s="24" t="s">
        <v>278</v>
      </c>
      <c r="B214" s="25" t="s">
        <v>46</v>
      </c>
      <c r="C214" s="81">
        <v>168840</v>
      </c>
      <c r="D214" s="81">
        <v>8057</v>
      </c>
      <c r="E214" s="77">
        <v>35956</v>
      </c>
      <c r="F214" s="77">
        <v>2120</v>
      </c>
      <c r="G214" s="77">
        <v>0</v>
      </c>
      <c r="H214" s="77">
        <v>0</v>
      </c>
      <c r="I214" s="77">
        <v>0</v>
      </c>
      <c r="J214" s="77">
        <v>0</v>
      </c>
      <c r="K214" s="77">
        <v>0</v>
      </c>
      <c r="L214" s="77">
        <v>0</v>
      </c>
      <c r="M214" s="77">
        <v>776753</v>
      </c>
      <c r="N214" s="77">
        <v>0</v>
      </c>
      <c r="O214" s="77">
        <v>0</v>
      </c>
      <c r="P214" s="82">
        <v>0</v>
      </c>
      <c r="Q214" s="83">
        <f t="shared" si="9"/>
        <v>991726</v>
      </c>
      <c r="S214" s="1">
        <f t="shared" si="10"/>
        <v>981549</v>
      </c>
      <c r="T214" s="1">
        <f t="shared" si="10"/>
        <v>10177</v>
      </c>
      <c r="U214" s="1">
        <f t="shared" si="11"/>
        <v>991726</v>
      </c>
    </row>
    <row r="215" spans="1:21" x14ac:dyDescent="0.25">
      <c r="A215" s="24" t="s">
        <v>279</v>
      </c>
      <c r="B215" s="25" t="s">
        <v>46</v>
      </c>
      <c r="C215" s="81">
        <v>0</v>
      </c>
      <c r="D215" s="81">
        <v>0</v>
      </c>
      <c r="E215" s="77">
        <v>0</v>
      </c>
      <c r="F215" s="77">
        <v>0</v>
      </c>
      <c r="G215" s="77">
        <v>0</v>
      </c>
      <c r="H215" s="77">
        <v>0</v>
      </c>
      <c r="I215" s="77">
        <v>0</v>
      </c>
      <c r="J215" s="77">
        <v>0</v>
      </c>
      <c r="K215" s="77">
        <v>0</v>
      </c>
      <c r="L215" s="77">
        <v>0</v>
      </c>
      <c r="M215" s="77">
        <v>0</v>
      </c>
      <c r="N215" s="77">
        <v>0</v>
      </c>
      <c r="O215" s="77">
        <v>0</v>
      </c>
      <c r="P215" s="82">
        <v>0</v>
      </c>
      <c r="Q215" s="83">
        <f t="shared" si="9"/>
        <v>0</v>
      </c>
      <c r="S215" s="1">
        <f t="shared" si="10"/>
        <v>0</v>
      </c>
      <c r="T215" s="1">
        <f t="shared" si="10"/>
        <v>0</v>
      </c>
      <c r="U215" s="1">
        <f t="shared" si="11"/>
        <v>0</v>
      </c>
    </row>
    <row r="216" spans="1:21" x14ac:dyDescent="0.25">
      <c r="A216" s="24" t="s">
        <v>280</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5">
      <c r="A217" s="24" t="s">
        <v>281</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5">
      <c r="A218" s="24" t="s">
        <v>471</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83">
        <f t="shared" si="9"/>
        <v>0</v>
      </c>
      <c r="S218" s="1">
        <f t="shared" si="10"/>
        <v>0</v>
      </c>
      <c r="T218" s="1">
        <f t="shared" si="10"/>
        <v>0</v>
      </c>
      <c r="U218" s="1">
        <f t="shared" si="11"/>
        <v>0</v>
      </c>
    </row>
    <row r="219" spans="1:21" x14ac:dyDescent="0.25">
      <c r="A219" s="24" t="s">
        <v>282</v>
      </c>
      <c r="B219" s="25" t="s">
        <v>46</v>
      </c>
      <c r="C219" s="81">
        <v>0</v>
      </c>
      <c r="D219" s="81">
        <v>0</v>
      </c>
      <c r="E219" s="77">
        <v>673577</v>
      </c>
      <c r="F219" s="77">
        <v>0</v>
      </c>
      <c r="G219" s="77">
        <v>525</v>
      </c>
      <c r="H219" s="77">
        <v>1210477</v>
      </c>
      <c r="I219" s="77">
        <v>0</v>
      </c>
      <c r="J219" s="77">
        <v>0</v>
      </c>
      <c r="K219" s="77">
        <v>0</v>
      </c>
      <c r="L219" s="77">
        <v>0</v>
      </c>
      <c r="M219" s="77">
        <v>0</v>
      </c>
      <c r="N219" s="77">
        <v>0</v>
      </c>
      <c r="O219" s="77">
        <v>0</v>
      </c>
      <c r="P219" s="82">
        <v>0</v>
      </c>
      <c r="Q219" s="83">
        <f t="shared" si="9"/>
        <v>1884579</v>
      </c>
      <c r="S219" s="1">
        <f t="shared" si="10"/>
        <v>674102</v>
      </c>
      <c r="T219" s="1">
        <f t="shared" si="10"/>
        <v>1210477</v>
      </c>
      <c r="U219" s="1">
        <f t="shared" si="11"/>
        <v>1884579</v>
      </c>
    </row>
    <row r="220" spans="1:21" x14ac:dyDescent="0.25">
      <c r="A220" s="24" t="s">
        <v>504</v>
      </c>
      <c r="B220" s="25" t="s">
        <v>46</v>
      </c>
      <c r="C220" s="81">
        <v>0</v>
      </c>
      <c r="D220" s="81">
        <v>41669</v>
      </c>
      <c r="E220" s="77">
        <v>0</v>
      </c>
      <c r="F220" s="77">
        <v>0</v>
      </c>
      <c r="G220" s="77">
        <v>0</v>
      </c>
      <c r="H220" s="77">
        <v>0</v>
      </c>
      <c r="I220" s="77">
        <v>0</v>
      </c>
      <c r="J220" s="77">
        <v>0</v>
      </c>
      <c r="K220" s="77">
        <v>0</v>
      </c>
      <c r="L220" s="77">
        <v>0</v>
      </c>
      <c r="M220" s="77">
        <v>136586</v>
      </c>
      <c r="N220" s="77">
        <v>0</v>
      </c>
      <c r="O220" s="77">
        <v>10683</v>
      </c>
      <c r="P220" s="82">
        <v>0</v>
      </c>
      <c r="Q220" s="83">
        <f t="shared" si="9"/>
        <v>188938</v>
      </c>
      <c r="S220" s="1">
        <f t="shared" si="10"/>
        <v>147269</v>
      </c>
      <c r="T220" s="1">
        <f t="shared" si="10"/>
        <v>41669</v>
      </c>
      <c r="U220" s="1">
        <f t="shared" si="11"/>
        <v>188938</v>
      </c>
    </row>
    <row r="221" spans="1:21" x14ac:dyDescent="0.25">
      <c r="A221" s="24" t="s">
        <v>283</v>
      </c>
      <c r="B221" s="25" t="s">
        <v>46</v>
      </c>
      <c r="C221" s="81">
        <v>467</v>
      </c>
      <c r="D221" s="81">
        <v>0</v>
      </c>
      <c r="E221" s="77">
        <v>0</v>
      </c>
      <c r="F221" s="77">
        <v>0</v>
      </c>
      <c r="G221" s="77">
        <v>0</v>
      </c>
      <c r="H221" s="77">
        <v>0</v>
      </c>
      <c r="I221" s="77">
        <v>0</v>
      </c>
      <c r="J221" s="77">
        <v>0</v>
      </c>
      <c r="K221" s="77">
        <v>0</v>
      </c>
      <c r="L221" s="77">
        <v>0</v>
      </c>
      <c r="M221" s="77">
        <v>3323</v>
      </c>
      <c r="N221" s="77">
        <v>0</v>
      </c>
      <c r="O221" s="77">
        <v>0</v>
      </c>
      <c r="P221" s="82">
        <v>0</v>
      </c>
      <c r="Q221" s="83">
        <f t="shared" si="9"/>
        <v>3790</v>
      </c>
      <c r="S221" s="1">
        <f t="shared" si="10"/>
        <v>3790</v>
      </c>
      <c r="T221" s="1">
        <f t="shared" si="10"/>
        <v>0</v>
      </c>
      <c r="U221" s="1">
        <f t="shared" si="11"/>
        <v>3790</v>
      </c>
    </row>
    <row r="222" spans="1:21" x14ac:dyDescent="0.25">
      <c r="A222" s="24" t="s">
        <v>284</v>
      </c>
      <c r="B222" s="25" t="s">
        <v>46</v>
      </c>
      <c r="C222" s="81">
        <v>0</v>
      </c>
      <c r="D222" s="81">
        <v>0</v>
      </c>
      <c r="E222" s="77">
        <v>0</v>
      </c>
      <c r="F222" s="77">
        <v>0</v>
      </c>
      <c r="G222" s="77">
        <v>0</v>
      </c>
      <c r="H222" s="77">
        <v>0</v>
      </c>
      <c r="I222" s="77">
        <v>0</v>
      </c>
      <c r="J222" s="77">
        <v>0</v>
      </c>
      <c r="K222" s="77">
        <v>0</v>
      </c>
      <c r="L222" s="77">
        <v>0</v>
      </c>
      <c r="M222" s="77">
        <v>0</v>
      </c>
      <c r="N222" s="77">
        <v>0</v>
      </c>
      <c r="O222" s="77">
        <v>0</v>
      </c>
      <c r="P222" s="82">
        <v>0</v>
      </c>
      <c r="Q222" s="83">
        <f t="shared" si="9"/>
        <v>0</v>
      </c>
      <c r="S222" s="1">
        <f t="shared" si="10"/>
        <v>0</v>
      </c>
      <c r="T222" s="1">
        <f t="shared" si="10"/>
        <v>0</v>
      </c>
      <c r="U222" s="1">
        <f t="shared" si="11"/>
        <v>0</v>
      </c>
    </row>
    <row r="223" spans="1:21" x14ac:dyDescent="0.25">
      <c r="A223" s="24" t="s">
        <v>285</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5">
      <c r="A224" s="24" t="s">
        <v>286</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9"/>
        <v>0</v>
      </c>
      <c r="S224" s="1">
        <f t="shared" si="10"/>
        <v>0</v>
      </c>
      <c r="T224" s="1">
        <f t="shared" si="10"/>
        <v>0</v>
      </c>
      <c r="U224" s="1">
        <f t="shared" si="11"/>
        <v>0</v>
      </c>
    </row>
    <row r="225" spans="1:21" x14ac:dyDescent="0.25">
      <c r="A225" s="24" t="s">
        <v>287</v>
      </c>
      <c r="B225" s="25" t="s">
        <v>46</v>
      </c>
      <c r="C225" s="81">
        <v>0</v>
      </c>
      <c r="D225" s="81">
        <v>0</v>
      </c>
      <c r="E225" s="77">
        <v>0</v>
      </c>
      <c r="F225" s="77">
        <v>0</v>
      </c>
      <c r="G225" s="77">
        <v>0</v>
      </c>
      <c r="H225" s="77">
        <v>0</v>
      </c>
      <c r="I225" s="77">
        <v>0</v>
      </c>
      <c r="J225" s="77">
        <v>0</v>
      </c>
      <c r="K225" s="77">
        <v>0</v>
      </c>
      <c r="L225" s="77">
        <v>0</v>
      </c>
      <c r="M225" s="77">
        <v>0</v>
      </c>
      <c r="N225" s="77">
        <v>0</v>
      </c>
      <c r="O225" s="77">
        <v>0</v>
      </c>
      <c r="P225" s="82">
        <v>0</v>
      </c>
      <c r="Q225" s="83">
        <f t="shared" si="9"/>
        <v>0</v>
      </c>
      <c r="S225" s="1">
        <f t="shared" si="10"/>
        <v>0</v>
      </c>
      <c r="T225" s="1">
        <f t="shared" si="10"/>
        <v>0</v>
      </c>
      <c r="U225" s="1">
        <f t="shared" si="11"/>
        <v>0</v>
      </c>
    </row>
    <row r="226" spans="1:21" x14ac:dyDescent="0.25">
      <c r="A226" s="24" t="s">
        <v>288</v>
      </c>
      <c r="B226" s="25" t="s">
        <v>46</v>
      </c>
      <c r="C226" s="81">
        <v>207468</v>
      </c>
      <c r="D226" s="81">
        <v>0</v>
      </c>
      <c r="E226" s="77">
        <v>0</v>
      </c>
      <c r="F226" s="77">
        <v>0</v>
      </c>
      <c r="G226" s="77">
        <v>0</v>
      </c>
      <c r="H226" s="77">
        <v>0</v>
      </c>
      <c r="I226" s="77">
        <v>0</v>
      </c>
      <c r="J226" s="77">
        <v>0</v>
      </c>
      <c r="K226" s="77">
        <v>0</v>
      </c>
      <c r="L226" s="77">
        <v>0</v>
      </c>
      <c r="M226" s="77">
        <v>438027</v>
      </c>
      <c r="N226" s="77">
        <v>0</v>
      </c>
      <c r="O226" s="77">
        <v>5292</v>
      </c>
      <c r="P226" s="82">
        <v>0</v>
      </c>
      <c r="Q226" s="83">
        <f t="shared" si="9"/>
        <v>650787</v>
      </c>
      <c r="S226" s="1">
        <f t="shared" si="10"/>
        <v>650787</v>
      </c>
      <c r="T226" s="1">
        <f t="shared" si="10"/>
        <v>0</v>
      </c>
      <c r="U226" s="1">
        <f t="shared" si="11"/>
        <v>650787</v>
      </c>
    </row>
    <row r="227" spans="1:21" x14ac:dyDescent="0.25">
      <c r="A227" s="24" t="s">
        <v>289</v>
      </c>
      <c r="B227" s="25" t="s">
        <v>46</v>
      </c>
      <c r="C227" s="81">
        <v>0</v>
      </c>
      <c r="D227" s="81">
        <v>0</v>
      </c>
      <c r="E227" s="77">
        <v>0</v>
      </c>
      <c r="F227" s="77">
        <v>0</v>
      </c>
      <c r="G227" s="77">
        <v>0</v>
      </c>
      <c r="H227" s="77">
        <v>0</v>
      </c>
      <c r="I227" s="77">
        <v>0</v>
      </c>
      <c r="J227" s="77">
        <v>0</v>
      </c>
      <c r="K227" s="77">
        <v>0</v>
      </c>
      <c r="L227" s="77">
        <v>0</v>
      </c>
      <c r="M227" s="77">
        <v>0</v>
      </c>
      <c r="N227" s="77">
        <v>0</v>
      </c>
      <c r="O227" s="77">
        <v>0</v>
      </c>
      <c r="P227" s="82">
        <v>0</v>
      </c>
      <c r="Q227" s="83">
        <f t="shared" si="9"/>
        <v>0</v>
      </c>
      <c r="S227" s="1">
        <f t="shared" si="10"/>
        <v>0</v>
      </c>
      <c r="T227" s="1">
        <f t="shared" si="10"/>
        <v>0</v>
      </c>
      <c r="U227" s="1">
        <f t="shared" si="11"/>
        <v>0</v>
      </c>
    </row>
    <row r="228" spans="1:21" x14ac:dyDescent="0.25">
      <c r="A228" s="24" t="s">
        <v>472</v>
      </c>
      <c r="B228" s="25" t="s">
        <v>46</v>
      </c>
      <c r="C228" s="81">
        <v>0</v>
      </c>
      <c r="D228" s="81">
        <v>0</v>
      </c>
      <c r="E228" s="77">
        <v>0</v>
      </c>
      <c r="F228" s="77">
        <v>0</v>
      </c>
      <c r="G228" s="77">
        <v>0</v>
      </c>
      <c r="H228" s="77">
        <v>0</v>
      </c>
      <c r="I228" s="77">
        <v>0</v>
      </c>
      <c r="J228" s="77">
        <v>0</v>
      </c>
      <c r="K228" s="77">
        <v>0</v>
      </c>
      <c r="L228" s="77">
        <v>0</v>
      </c>
      <c r="M228" s="77">
        <v>0</v>
      </c>
      <c r="N228" s="77">
        <v>0</v>
      </c>
      <c r="O228" s="77">
        <v>0</v>
      </c>
      <c r="P228" s="82">
        <v>0</v>
      </c>
      <c r="Q228" s="83">
        <f t="shared" si="9"/>
        <v>0</v>
      </c>
      <c r="S228" s="1">
        <f t="shared" si="10"/>
        <v>0</v>
      </c>
      <c r="T228" s="1">
        <f t="shared" si="10"/>
        <v>0</v>
      </c>
      <c r="U228" s="1">
        <f t="shared" si="11"/>
        <v>0</v>
      </c>
    </row>
    <row r="229" spans="1:21" x14ac:dyDescent="0.25">
      <c r="A229" s="24" t="s">
        <v>290</v>
      </c>
      <c r="B229" s="25" t="s">
        <v>46</v>
      </c>
      <c r="C229" s="81">
        <v>0</v>
      </c>
      <c r="D229" s="81">
        <v>0</v>
      </c>
      <c r="E229" s="77">
        <v>0</v>
      </c>
      <c r="F229" s="77">
        <v>0</v>
      </c>
      <c r="G229" s="77">
        <v>0</v>
      </c>
      <c r="H229" s="77">
        <v>0</v>
      </c>
      <c r="I229" s="77">
        <v>0</v>
      </c>
      <c r="J229" s="77">
        <v>0</v>
      </c>
      <c r="K229" s="77">
        <v>0</v>
      </c>
      <c r="L229" s="77">
        <v>0</v>
      </c>
      <c r="M229" s="77">
        <v>0</v>
      </c>
      <c r="N229" s="77">
        <v>0</v>
      </c>
      <c r="O229" s="77">
        <v>0</v>
      </c>
      <c r="P229" s="82">
        <v>0</v>
      </c>
      <c r="Q229" s="83">
        <f t="shared" si="9"/>
        <v>0</v>
      </c>
      <c r="S229" s="1">
        <f t="shared" si="10"/>
        <v>0</v>
      </c>
      <c r="T229" s="1">
        <f t="shared" si="10"/>
        <v>0</v>
      </c>
      <c r="U229" s="1">
        <f t="shared" si="11"/>
        <v>0</v>
      </c>
    </row>
    <row r="230" spans="1:21" x14ac:dyDescent="0.25">
      <c r="A230" s="24" t="s">
        <v>291</v>
      </c>
      <c r="B230" s="25" t="s">
        <v>46</v>
      </c>
      <c r="C230" s="81">
        <v>0</v>
      </c>
      <c r="D230" s="81">
        <v>0</v>
      </c>
      <c r="E230" s="77">
        <v>0</v>
      </c>
      <c r="F230" s="77">
        <v>0</v>
      </c>
      <c r="G230" s="77">
        <v>0</v>
      </c>
      <c r="H230" s="77">
        <v>0</v>
      </c>
      <c r="I230" s="77">
        <v>0</v>
      </c>
      <c r="J230" s="77">
        <v>0</v>
      </c>
      <c r="K230" s="77">
        <v>0</v>
      </c>
      <c r="L230" s="77">
        <v>0</v>
      </c>
      <c r="M230" s="77">
        <v>0</v>
      </c>
      <c r="N230" s="77">
        <v>0</v>
      </c>
      <c r="O230" s="77">
        <v>0</v>
      </c>
      <c r="P230" s="82">
        <v>0</v>
      </c>
      <c r="Q230" s="83">
        <f t="shared" si="9"/>
        <v>0</v>
      </c>
      <c r="S230" s="1">
        <f t="shared" si="10"/>
        <v>0</v>
      </c>
      <c r="T230" s="1">
        <f t="shared" si="10"/>
        <v>0</v>
      </c>
      <c r="U230" s="1">
        <f t="shared" si="11"/>
        <v>0</v>
      </c>
    </row>
    <row r="231" spans="1:21" x14ac:dyDescent="0.25">
      <c r="A231" s="24" t="s">
        <v>292</v>
      </c>
      <c r="B231" s="25" t="s">
        <v>46</v>
      </c>
      <c r="C231" s="81">
        <v>29227</v>
      </c>
      <c r="D231" s="81">
        <v>0</v>
      </c>
      <c r="E231" s="77">
        <v>12295</v>
      </c>
      <c r="F231" s="77">
        <v>0</v>
      </c>
      <c r="G231" s="77">
        <v>0</v>
      </c>
      <c r="H231" s="77">
        <v>0</v>
      </c>
      <c r="I231" s="77">
        <v>0</v>
      </c>
      <c r="J231" s="77">
        <v>0</v>
      </c>
      <c r="K231" s="77">
        <v>0</v>
      </c>
      <c r="L231" s="77">
        <v>0</v>
      </c>
      <c r="M231" s="77">
        <v>5000</v>
      </c>
      <c r="N231" s="77">
        <v>0</v>
      </c>
      <c r="O231" s="77">
        <v>0</v>
      </c>
      <c r="P231" s="82">
        <v>0</v>
      </c>
      <c r="Q231" s="83">
        <f t="shared" si="9"/>
        <v>46522</v>
      </c>
      <c r="S231" s="1">
        <f t="shared" si="10"/>
        <v>46522</v>
      </c>
      <c r="T231" s="1">
        <f t="shared" si="10"/>
        <v>0</v>
      </c>
      <c r="U231" s="1">
        <f t="shared" si="11"/>
        <v>46522</v>
      </c>
    </row>
    <row r="232" spans="1:21" x14ac:dyDescent="0.25">
      <c r="A232" s="24" t="s">
        <v>293</v>
      </c>
      <c r="B232" s="25" t="s">
        <v>46</v>
      </c>
      <c r="C232" s="81">
        <v>0</v>
      </c>
      <c r="D232" s="81">
        <v>0</v>
      </c>
      <c r="E232" s="77">
        <v>0</v>
      </c>
      <c r="F232" s="77">
        <v>0</v>
      </c>
      <c r="G232" s="77">
        <v>0</v>
      </c>
      <c r="H232" s="77">
        <v>0</v>
      </c>
      <c r="I232" s="77">
        <v>0</v>
      </c>
      <c r="J232" s="77">
        <v>0</v>
      </c>
      <c r="K232" s="77">
        <v>0</v>
      </c>
      <c r="L232" s="77">
        <v>0</v>
      </c>
      <c r="M232" s="77">
        <v>0</v>
      </c>
      <c r="N232" s="77">
        <v>0</v>
      </c>
      <c r="O232" s="77">
        <v>0</v>
      </c>
      <c r="P232" s="82">
        <v>0</v>
      </c>
      <c r="Q232" s="83">
        <f t="shared" si="9"/>
        <v>0</v>
      </c>
      <c r="S232" s="1">
        <f t="shared" si="10"/>
        <v>0</v>
      </c>
      <c r="T232" s="1">
        <f t="shared" si="10"/>
        <v>0</v>
      </c>
      <c r="U232" s="1">
        <f t="shared" si="11"/>
        <v>0</v>
      </c>
    </row>
    <row r="233" spans="1:21" x14ac:dyDescent="0.25">
      <c r="A233" s="24" t="s">
        <v>294</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9"/>
        <v>0</v>
      </c>
      <c r="S233" s="1">
        <f t="shared" si="10"/>
        <v>0</v>
      </c>
      <c r="T233" s="1">
        <f t="shared" si="10"/>
        <v>0</v>
      </c>
      <c r="U233" s="1">
        <f t="shared" si="11"/>
        <v>0</v>
      </c>
    </row>
    <row r="234" spans="1:21" x14ac:dyDescent="0.25">
      <c r="A234" s="24" t="s">
        <v>295</v>
      </c>
      <c r="B234" s="25" t="s">
        <v>46</v>
      </c>
      <c r="C234" s="81">
        <v>0</v>
      </c>
      <c r="D234" s="81">
        <v>0</v>
      </c>
      <c r="E234" s="77">
        <v>0</v>
      </c>
      <c r="F234" s="77">
        <v>0</v>
      </c>
      <c r="G234" s="77">
        <v>0</v>
      </c>
      <c r="H234" s="77">
        <v>0</v>
      </c>
      <c r="I234" s="77">
        <v>0</v>
      </c>
      <c r="J234" s="77">
        <v>0</v>
      </c>
      <c r="K234" s="77">
        <v>0</v>
      </c>
      <c r="L234" s="77">
        <v>0</v>
      </c>
      <c r="M234" s="77">
        <v>0</v>
      </c>
      <c r="N234" s="77">
        <v>0</v>
      </c>
      <c r="O234" s="77">
        <v>0</v>
      </c>
      <c r="P234" s="82">
        <v>0</v>
      </c>
      <c r="Q234" s="83">
        <f t="shared" si="9"/>
        <v>0</v>
      </c>
      <c r="S234" s="1">
        <f t="shared" si="10"/>
        <v>0</v>
      </c>
      <c r="T234" s="1">
        <f t="shared" si="10"/>
        <v>0</v>
      </c>
      <c r="U234" s="1">
        <f t="shared" si="11"/>
        <v>0</v>
      </c>
    </row>
    <row r="235" spans="1:21" x14ac:dyDescent="0.25">
      <c r="A235" s="24" t="s">
        <v>296</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9"/>
        <v>0</v>
      </c>
      <c r="S235" s="1">
        <f t="shared" si="10"/>
        <v>0</v>
      </c>
      <c r="T235" s="1">
        <f t="shared" si="10"/>
        <v>0</v>
      </c>
      <c r="U235" s="1">
        <f t="shared" si="11"/>
        <v>0</v>
      </c>
    </row>
    <row r="236" spans="1:21" x14ac:dyDescent="0.25">
      <c r="A236" s="24" t="s">
        <v>297</v>
      </c>
      <c r="B236" s="25" t="s">
        <v>47</v>
      </c>
      <c r="C236" s="81">
        <v>18407</v>
      </c>
      <c r="D236" s="81">
        <v>0</v>
      </c>
      <c r="E236" s="77">
        <v>30742</v>
      </c>
      <c r="F236" s="77">
        <v>0</v>
      </c>
      <c r="G236" s="77">
        <v>21624</v>
      </c>
      <c r="H236" s="77">
        <v>0</v>
      </c>
      <c r="I236" s="77">
        <v>0</v>
      </c>
      <c r="J236" s="77">
        <v>0</v>
      </c>
      <c r="K236" s="77">
        <v>0</v>
      </c>
      <c r="L236" s="77">
        <v>0</v>
      </c>
      <c r="M236" s="77">
        <v>97047</v>
      </c>
      <c r="N236" s="77">
        <v>0</v>
      </c>
      <c r="O236" s="77">
        <v>0</v>
      </c>
      <c r="P236" s="82">
        <v>0</v>
      </c>
      <c r="Q236" s="83">
        <f t="shared" si="9"/>
        <v>167820</v>
      </c>
      <c r="S236" s="1">
        <f t="shared" si="10"/>
        <v>167820</v>
      </c>
      <c r="T236" s="1">
        <f t="shared" si="10"/>
        <v>0</v>
      </c>
      <c r="U236" s="1">
        <f t="shared" si="11"/>
        <v>167820</v>
      </c>
    </row>
    <row r="237" spans="1:21" x14ac:dyDescent="0.25">
      <c r="A237" s="24" t="s">
        <v>298</v>
      </c>
      <c r="B237" s="25" t="s">
        <v>47</v>
      </c>
      <c r="C237" s="81">
        <v>0</v>
      </c>
      <c r="D237" s="81">
        <v>0</v>
      </c>
      <c r="E237" s="77">
        <v>0</v>
      </c>
      <c r="F237" s="77">
        <v>0</v>
      </c>
      <c r="G237" s="77">
        <v>0</v>
      </c>
      <c r="H237" s="77">
        <v>0</v>
      </c>
      <c r="I237" s="77">
        <v>0</v>
      </c>
      <c r="J237" s="77">
        <v>0</v>
      </c>
      <c r="K237" s="77">
        <v>0</v>
      </c>
      <c r="L237" s="77">
        <v>0</v>
      </c>
      <c r="M237" s="77">
        <v>0</v>
      </c>
      <c r="N237" s="77">
        <v>0</v>
      </c>
      <c r="O237" s="77">
        <v>0</v>
      </c>
      <c r="P237" s="82">
        <v>0</v>
      </c>
      <c r="Q237" s="83">
        <f t="shared" si="9"/>
        <v>0</v>
      </c>
      <c r="S237" s="1">
        <f t="shared" si="10"/>
        <v>0</v>
      </c>
      <c r="T237" s="1">
        <f t="shared" si="10"/>
        <v>0</v>
      </c>
      <c r="U237" s="1">
        <f t="shared" si="11"/>
        <v>0</v>
      </c>
    </row>
    <row r="238" spans="1:21" x14ac:dyDescent="0.25">
      <c r="A238" s="24" t="s">
        <v>473</v>
      </c>
      <c r="B238" s="25" t="s">
        <v>47</v>
      </c>
      <c r="C238" s="81">
        <v>0</v>
      </c>
      <c r="D238" s="81">
        <v>0</v>
      </c>
      <c r="E238" s="77">
        <v>0</v>
      </c>
      <c r="F238" s="77">
        <v>0</v>
      </c>
      <c r="G238" s="77">
        <v>0</v>
      </c>
      <c r="H238" s="77">
        <v>0</v>
      </c>
      <c r="I238" s="77">
        <v>0</v>
      </c>
      <c r="J238" s="77">
        <v>0</v>
      </c>
      <c r="K238" s="77">
        <v>0</v>
      </c>
      <c r="L238" s="77">
        <v>0</v>
      </c>
      <c r="M238" s="77">
        <v>0</v>
      </c>
      <c r="N238" s="77">
        <v>0</v>
      </c>
      <c r="O238" s="77">
        <v>0</v>
      </c>
      <c r="P238" s="82">
        <v>0</v>
      </c>
      <c r="Q238" s="83">
        <f t="shared" si="9"/>
        <v>0</v>
      </c>
      <c r="S238" s="1">
        <f t="shared" si="10"/>
        <v>0</v>
      </c>
      <c r="T238" s="1">
        <f t="shared" si="10"/>
        <v>0</v>
      </c>
      <c r="U238" s="1">
        <f t="shared" si="11"/>
        <v>0</v>
      </c>
    </row>
    <row r="239" spans="1:21" x14ac:dyDescent="0.25">
      <c r="A239" s="24" t="s">
        <v>299</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9"/>
        <v>0</v>
      </c>
      <c r="S239" s="1">
        <f t="shared" si="10"/>
        <v>0</v>
      </c>
      <c r="T239" s="1">
        <f t="shared" si="10"/>
        <v>0</v>
      </c>
      <c r="U239" s="1">
        <f t="shared" si="11"/>
        <v>0</v>
      </c>
    </row>
    <row r="240" spans="1:21" x14ac:dyDescent="0.25">
      <c r="A240" s="24" t="s">
        <v>463</v>
      </c>
      <c r="B240" s="25" t="s">
        <v>47</v>
      </c>
      <c r="C240" s="81">
        <v>17101</v>
      </c>
      <c r="D240" s="81">
        <v>1000</v>
      </c>
      <c r="E240" s="77">
        <v>846</v>
      </c>
      <c r="F240" s="77">
        <v>65</v>
      </c>
      <c r="G240" s="77">
        <v>30098</v>
      </c>
      <c r="H240" s="77">
        <v>1760</v>
      </c>
      <c r="I240" s="77">
        <v>0</v>
      </c>
      <c r="J240" s="77">
        <v>0</v>
      </c>
      <c r="K240" s="77">
        <v>0</v>
      </c>
      <c r="L240" s="77">
        <v>0</v>
      </c>
      <c r="M240" s="77">
        <v>17101</v>
      </c>
      <c r="N240" s="77">
        <v>1000</v>
      </c>
      <c r="O240" s="77">
        <v>12313</v>
      </c>
      <c r="P240" s="82">
        <v>720</v>
      </c>
      <c r="Q240" s="83">
        <f t="shared" si="9"/>
        <v>82004</v>
      </c>
      <c r="S240" s="1">
        <f t="shared" si="10"/>
        <v>77459</v>
      </c>
      <c r="T240" s="1">
        <f t="shared" si="10"/>
        <v>4545</v>
      </c>
      <c r="U240" s="1">
        <f t="shared" si="11"/>
        <v>82004</v>
      </c>
    </row>
    <row r="241" spans="1:21" x14ac:dyDescent="0.25">
      <c r="A241" s="24" t="s">
        <v>300</v>
      </c>
      <c r="B241" s="25" t="s">
        <v>48</v>
      </c>
      <c r="C241" s="81">
        <v>0</v>
      </c>
      <c r="D241" s="81">
        <v>0</v>
      </c>
      <c r="E241" s="77">
        <v>0</v>
      </c>
      <c r="F241" s="77">
        <v>0</v>
      </c>
      <c r="G241" s="77">
        <v>0</v>
      </c>
      <c r="H241" s="77">
        <v>0</v>
      </c>
      <c r="I241" s="77">
        <v>0</v>
      </c>
      <c r="J241" s="77">
        <v>0</v>
      </c>
      <c r="K241" s="77">
        <v>0</v>
      </c>
      <c r="L241" s="77">
        <v>0</v>
      </c>
      <c r="M241" s="77">
        <v>0</v>
      </c>
      <c r="N241" s="77">
        <v>0</v>
      </c>
      <c r="O241" s="77">
        <v>0</v>
      </c>
      <c r="P241" s="82">
        <v>0</v>
      </c>
      <c r="Q241" s="83">
        <f t="shared" si="9"/>
        <v>0</v>
      </c>
      <c r="S241" s="1">
        <f t="shared" si="10"/>
        <v>0</v>
      </c>
      <c r="T241" s="1">
        <f t="shared" si="10"/>
        <v>0</v>
      </c>
      <c r="U241" s="1">
        <f t="shared" si="11"/>
        <v>0</v>
      </c>
    </row>
    <row r="242" spans="1:21" x14ac:dyDescent="0.25">
      <c r="A242" s="24" t="s">
        <v>301</v>
      </c>
      <c r="B242" s="25" t="s">
        <v>48</v>
      </c>
      <c r="C242" s="81">
        <v>0</v>
      </c>
      <c r="D242" s="81">
        <v>51651</v>
      </c>
      <c r="E242" s="77">
        <v>0</v>
      </c>
      <c r="F242" s="77">
        <v>0</v>
      </c>
      <c r="G242" s="77">
        <v>0</v>
      </c>
      <c r="H242" s="77">
        <v>0</v>
      </c>
      <c r="I242" s="77">
        <v>0</v>
      </c>
      <c r="J242" s="77">
        <v>0</v>
      </c>
      <c r="K242" s="77">
        <v>0</v>
      </c>
      <c r="L242" s="77">
        <v>0</v>
      </c>
      <c r="M242" s="77">
        <v>0</v>
      </c>
      <c r="N242" s="77">
        <v>196217</v>
      </c>
      <c r="O242" s="77">
        <v>47137</v>
      </c>
      <c r="P242" s="82">
        <v>0</v>
      </c>
      <c r="Q242" s="83">
        <f t="shared" si="9"/>
        <v>295005</v>
      </c>
      <c r="S242" s="1">
        <f t="shared" si="10"/>
        <v>47137</v>
      </c>
      <c r="T242" s="1">
        <f t="shared" si="10"/>
        <v>247868</v>
      </c>
      <c r="U242" s="1">
        <f t="shared" si="11"/>
        <v>295005</v>
      </c>
    </row>
    <row r="243" spans="1:21" x14ac:dyDescent="0.25">
      <c r="A243" s="24" t="s">
        <v>302</v>
      </c>
      <c r="B243" s="25" t="s">
        <v>48</v>
      </c>
      <c r="C243" s="81">
        <v>0</v>
      </c>
      <c r="D243" s="81">
        <v>0</v>
      </c>
      <c r="E243" s="77">
        <v>0</v>
      </c>
      <c r="F243" s="77">
        <v>24541</v>
      </c>
      <c r="G243" s="77">
        <v>0</v>
      </c>
      <c r="H243" s="77">
        <v>0</v>
      </c>
      <c r="I243" s="77">
        <v>0</v>
      </c>
      <c r="J243" s="77">
        <v>0</v>
      </c>
      <c r="K243" s="77">
        <v>0</v>
      </c>
      <c r="L243" s="77">
        <v>0</v>
      </c>
      <c r="M243" s="77">
        <v>0</v>
      </c>
      <c r="N243" s="77">
        <v>0</v>
      </c>
      <c r="O243" s="77">
        <v>0</v>
      </c>
      <c r="P243" s="82">
        <v>0</v>
      </c>
      <c r="Q243" s="83">
        <f t="shared" si="9"/>
        <v>24541</v>
      </c>
      <c r="S243" s="1">
        <f t="shared" si="10"/>
        <v>0</v>
      </c>
      <c r="T243" s="1">
        <f t="shared" si="10"/>
        <v>24541</v>
      </c>
      <c r="U243" s="1">
        <f t="shared" si="11"/>
        <v>24541</v>
      </c>
    </row>
    <row r="244" spans="1:21" x14ac:dyDescent="0.25">
      <c r="A244" s="24" t="s">
        <v>303</v>
      </c>
      <c r="B244" s="25" t="s">
        <v>49</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5">
      <c r="A245" s="24" t="s">
        <v>304</v>
      </c>
      <c r="B245" s="25" t="s">
        <v>49</v>
      </c>
      <c r="C245" s="81">
        <v>21400</v>
      </c>
      <c r="D245" s="81">
        <v>116400</v>
      </c>
      <c r="E245" s="77">
        <v>377971</v>
      </c>
      <c r="F245" s="77">
        <v>1745200</v>
      </c>
      <c r="G245" s="77">
        <v>26606</v>
      </c>
      <c r="H245" s="77">
        <v>153821</v>
      </c>
      <c r="I245" s="77">
        <v>0</v>
      </c>
      <c r="J245" s="77">
        <v>0</v>
      </c>
      <c r="K245" s="77">
        <v>0</v>
      </c>
      <c r="L245" s="77">
        <v>0</v>
      </c>
      <c r="M245" s="77">
        <v>0</v>
      </c>
      <c r="N245" s="77">
        <v>0</v>
      </c>
      <c r="O245" s="77">
        <v>0</v>
      </c>
      <c r="P245" s="82">
        <v>0</v>
      </c>
      <c r="Q245" s="83">
        <f t="shared" si="9"/>
        <v>2441398</v>
      </c>
      <c r="S245" s="1">
        <f t="shared" si="10"/>
        <v>425977</v>
      </c>
      <c r="T245" s="1">
        <f t="shared" si="10"/>
        <v>2015421</v>
      </c>
      <c r="U245" s="1">
        <f t="shared" si="11"/>
        <v>2441398</v>
      </c>
    </row>
    <row r="246" spans="1:21" x14ac:dyDescent="0.25">
      <c r="A246" s="24" t="s">
        <v>305</v>
      </c>
      <c r="B246" s="25" t="s">
        <v>49</v>
      </c>
      <c r="C246" s="81">
        <v>0</v>
      </c>
      <c r="D246" s="81">
        <v>1061</v>
      </c>
      <c r="E246" s="77">
        <v>0</v>
      </c>
      <c r="F246" s="77">
        <v>12385</v>
      </c>
      <c r="G246" s="77">
        <v>0</v>
      </c>
      <c r="H246" s="77">
        <v>47441</v>
      </c>
      <c r="I246" s="77">
        <v>0</v>
      </c>
      <c r="J246" s="77">
        <v>0</v>
      </c>
      <c r="K246" s="77">
        <v>0</v>
      </c>
      <c r="L246" s="77">
        <v>0</v>
      </c>
      <c r="M246" s="77">
        <v>0</v>
      </c>
      <c r="N246" s="77">
        <v>10502</v>
      </c>
      <c r="O246" s="77">
        <v>0</v>
      </c>
      <c r="P246" s="82">
        <v>0</v>
      </c>
      <c r="Q246" s="83">
        <f t="shared" si="9"/>
        <v>71389</v>
      </c>
      <c r="S246" s="1">
        <f t="shared" si="10"/>
        <v>0</v>
      </c>
      <c r="T246" s="1">
        <f t="shared" si="10"/>
        <v>71389</v>
      </c>
      <c r="U246" s="1">
        <f t="shared" si="11"/>
        <v>71389</v>
      </c>
    </row>
    <row r="247" spans="1:21" x14ac:dyDescent="0.25">
      <c r="A247" s="24" t="s">
        <v>306</v>
      </c>
      <c r="B247" s="25" t="s">
        <v>49</v>
      </c>
      <c r="C247" s="81">
        <v>0</v>
      </c>
      <c r="D247" s="81">
        <v>0</v>
      </c>
      <c r="E247" s="77">
        <v>13271</v>
      </c>
      <c r="F247" s="77">
        <v>6886</v>
      </c>
      <c r="G247" s="77">
        <v>0</v>
      </c>
      <c r="H247" s="77">
        <v>0</v>
      </c>
      <c r="I247" s="77">
        <v>0</v>
      </c>
      <c r="J247" s="77">
        <v>0</v>
      </c>
      <c r="K247" s="77">
        <v>0</v>
      </c>
      <c r="L247" s="77">
        <v>0</v>
      </c>
      <c r="M247" s="77">
        <v>0</v>
      </c>
      <c r="N247" s="77">
        <v>0</v>
      </c>
      <c r="O247" s="77">
        <v>0</v>
      </c>
      <c r="P247" s="82">
        <v>0</v>
      </c>
      <c r="Q247" s="83">
        <f t="shared" si="9"/>
        <v>20157</v>
      </c>
      <c r="S247" s="1">
        <f t="shared" si="10"/>
        <v>13271</v>
      </c>
      <c r="T247" s="1">
        <f t="shared" si="10"/>
        <v>6886</v>
      </c>
      <c r="U247" s="1">
        <f t="shared" si="11"/>
        <v>20157</v>
      </c>
    </row>
    <row r="248" spans="1:21" x14ac:dyDescent="0.25">
      <c r="A248" s="24" t="s">
        <v>307</v>
      </c>
      <c r="B248" s="25" t="s">
        <v>49</v>
      </c>
      <c r="C248" s="81">
        <v>0</v>
      </c>
      <c r="D248" s="81">
        <v>0</v>
      </c>
      <c r="E248" s="77">
        <v>5150</v>
      </c>
      <c r="F248" s="77">
        <v>0</v>
      </c>
      <c r="G248" s="77">
        <v>0</v>
      </c>
      <c r="H248" s="77">
        <v>0</v>
      </c>
      <c r="I248" s="77">
        <v>0</v>
      </c>
      <c r="J248" s="77">
        <v>0</v>
      </c>
      <c r="K248" s="77">
        <v>0</v>
      </c>
      <c r="L248" s="77">
        <v>0</v>
      </c>
      <c r="M248" s="77">
        <v>0</v>
      </c>
      <c r="N248" s="77">
        <v>0</v>
      </c>
      <c r="O248" s="77">
        <v>0</v>
      </c>
      <c r="P248" s="82">
        <v>0</v>
      </c>
      <c r="Q248" s="83">
        <f t="shared" si="9"/>
        <v>5150</v>
      </c>
      <c r="S248" s="1">
        <f t="shared" si="10"/>
        <v>5150</v>
      </c>
      <c r="T248" s="1">
        <f t="shared" si="10"/>
        <v>0</v>
      </c>
      <c r="U248" s="1">
        <f t="shared" si="11"/>
        <v>5150</v>
      </c>
    </row>
    <row r="249" spans="1:21" x14ac:dyDescent="0.25">
      <c r="A249" s="24" t="s">
        <v>308</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83">
        <f t="shared" si="9"/>
        <v>0</v>
      </c>
      <c r="S249" s="1">
        <f t="shared" si="10"/>
        <v>0</v>
      </c>
      <c r="T249" s="1">
        <f t="shared" si="10"/>
        <v>0</v>
      </c>
      <c r="U249" s="1">
        <f t="shared" si="11"/>
        <v>0</v>
      </c>
    </row>
    <row r="250" spans="1:21" x14ac:dyDescent="0.25">
      <c r="A250" s="24" t="s">
        <v>309</v>
      </c>
      <c r="B250" s="25" t="s">
        <v>49</v>
      </c>
      <c r="C250" s="81">
        <v>0</v>
      </c>
      <c r="D250" s="81">
        <v>0</v>
      </c>
      <c r="E250" s="77">
        <v>0</v>
      </c>
      <c r="F250" s="77">
        <v>0</v>
      </c>
      <c r="G250" s="77">
        <v>0</v>
      </c>
      <c r="H250" s="77">
        <v>0</v>
      </c>
      <c r="I250" s="77">
        <v>0</v>
      </c>
      <c r="J250" s="77">
        <v>0</v>
      </c>
      <c r="K250" s="77">
        <v>0</v>
      </c>
      <c r="L250" s="77">
        <v>0</v>
      </c>
      <c r="M250" s="77">
        <v>0</v>
      </c>
      <c r="N250" s="77">
        <v>0</v>
      </c>
      <c r="O250" s="77">
        <v>0</v>
      </c>
      <c r="P250" s="82">
        <v>0</v>
      </c>
      <c r="Q250" s="83">
        <f t="shared" si="9"/>
        <v>0</v>
      </c>
      <c r="S250" s="1">
        <f t="shared" si="10"/>
        <v>0</v>
      </c>
      <c r="T250" s="1">
        <f t="shared" si="10"/>
        <v>0</v>
      </c>
      <c r="U250" s="1">
        <f t="shared" si="11"/>
        <v>0</v>
      </c>
    </row>
    <row r="251" spans="1:21" x14ac:dyDescent="0.25">
      <c r="A251" s="24" t="s">
        <v>310</v>
      </c>
      <c r="B251" s="25" t="s">
        <v>49</v>
      </c>
      <c r="C251" s="81">
        <v>0</v>
      </c>
      <c r="D251" s="81">
        <v>0</v>
      </c>
      <c r="E251" s="77">
        <v>0</v>
      </c>
      <c r="F251" s="77">
        <v>0</v>
      </c>
      <c r="G251" s="77">
        <v>0</v>
      </c>
      <c r="H251" s="77">
        <v>0</v>
      </c>
      <c r="I251" s="77">
        <v>0</v>
      </c>
      <c r="J251" s="77">
        <v>0</v>
      </c>
      <c r="K251" s="77">
        <v>0</v>
      </c>
      <c r="L251" s="77">
        <v>0</v>
      </c>
      <c r="M251" s="77">
        <v>0</v>
      </c>
      <c r="N251" s="77">
        <v>0</v>
      </c>
      <c r="O251" s="77">
        <v>0</v>
      </c>
      <c r="P251" s="82">
        <v>0</v>
      </c>
      <c r="Q251" s="83">
        <f t="shared" si="9"/>
        <v>0</v>
      </c>
      <c r="S251" s="1">
        <f t="shared" si="10"/>
        <v>0</v>
      </c>
      <c r="T251" s="1">
        <f t="shared" si="10"/>
        <v>0</v>
      </c>
      <c r="U251" s="1">
        <f t="shared" si="11"/>
        <v>0</v>
      </c>
    </row>
    <row r="252" spans="1:21" x14ac:dyDescent="0.25">
      <c r="A252" s="24" t="s">
        <v>311</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9"/>
        <v>0</v>
      </c>
      <c r="S252" s="1">
        <f t="shared" si="10"/>
        <v>0</v>
      </c>
      <c r="T252" s="1">
        <f t="shared" si="10"/>
        <v>0</v>
      </c>
      <c r="U252" s="1">
        <f t="shared" si="11"/>
        <v>0</v>
      </c>
    </row>
    <row r="253" spans="1:21" x14ac:dyDescent="0.25">
      <c r="A253" s="24" t="s">
        <v>3</v>
      </c>
      <c r="B253" s="25" t="s">
        <v>3</v>
      </c>
      <c r="C253" s="81">
        <v>5041</v>
      </c>
      <c r="D253" s="81">
        <v>10835</v>
      </c>
      <c r="E253" s="77">
        <v>0</v>
      </c>
      <c r="F253" s="77">
        <v>0</v>
      </c>
      <c r="G253" s="77">
        <v>8865</v>
      </c>
      <c r="H253" s="77">
        <v>9471</v>
      </c>
      <c r="I253" s="77">
        <v>0</v>
      </c>
      <c r="J253" s="77">
        <v>0</v>
      </c>
      <c r="K253" s="77">
        <v>0</v>
      </c>
      <c r="L253" s="77">
        <v>0</v>
      </c>
      <c r="M253" s="77">
        <v>0</v>
      </c>
      <c r="N253" s="77">
        <v>0</v>
      </c>
      <c r="O253" s="77">
        <v>0</v>
      </c>
      <c r="P253" s="82">
        <v>0</v>
      </c>
      <c r="Q253" s="83">
        <f t="shared" si="9"/>
        <v>34212</v>
      </c>
      <c r="S253" s="1">
        <f t="shared" si="10"/>
        <v>13906</v>
      </c>
      <c r="T253" s="1">
        <f t="shared" si="10"/>
        <v>20306</v>
      </c>
      <c r="U253" s="1">
        <f t="shared" si="11"/>
        <v>34212</v>
      </c>
    </row>
    <row r="254" spans="1:21" x14ac:dyDescent="0.25">
      <c r="A254" s="24" t="s">
        <v>312</v>
      </c>
      <c r="B254" s="25" t="s">
        <v>50</v>
      </c>
      <c r="C254" s="81">
        <v>0</v>
      </c>
      <c r="D254" s="81">
        <v>0</v>
      </c>
      <c r="E254" s="77">
        <v>1584899</v>
      </c>
      <c r="F254" s="77">
        <v>0</v>
      </c>
      <c r="G254" s="77">
        <v>619332</v>
      </c>
      <c r="H254" s="77">
        <v>0</v>
      </c>
      <c r="I254" s="77">
        <v>0</v>
      </c>
      <c r="J254" s="77">
        <v>0</v>
      </c>
      <c r="K254" s="77">
        <v>0</v>
      </c>
      <c r="L254" s="77">
        <v>0</v>
      </c>
      <c r="M254" s="77">
        <v>66289</v>
      </c>
      <c r="N254" s="77">
        <v>0</v>
      </c>
      <c r="O254" s="77">
        <v>0</v>
      </c>
      <c r="P254" s="82">
        <v>0</v>
      </c>
      <c r="Q254" s="83">
        <f t="shared" si="9"/>
        <v>2270520</v>
      </c>
      <c r="S254" s="1">
        <f t="shared" si="10"/>
        <v>2270520</v>
      </c>
      <c r="T254" s="1">
        <f t="shared" si="10"/>
        <v>0</v>
      </c>
      <c r="U254" s="1">
        <f t="shared" si="11"/>
        <v>2270520</v>
      </c>
    </row>
    <row r="255" spans="1:21" x14ac:dyDescent="0.25">
      <c r="A255" s="24" t="s">
        <v>474</v>
      </c>
      <c r="B255" s="25" t="s">
        <v>50</v>
      </c>
      <c r="C255" s="81">
        <v>0</v>
      </c>
      <c r="D255" s="81">
        <v>0</v>
      </c>
      <c r="E255" s="77">
        <v>0</v>
      </c>
      <c r="F255" s="77">
        <v>0</v>
      </c>
      <c r="G255" s="77">
        <v>0</v>
      </c>
      <c r="H255" s="77">
        <v>0</v>
      </c>
      <c r="I255" s="77">
        <v>0</v>
      </c>
      <c r="J255" s="77">
        <v>0</v>
      </c>
      <c r="K255" s="77">
        <v>0</v>
      </c>
      <c r="L255" s="77">
        <v>0</v>
      </c>
      <c r="M255" s="77">
        <v>0</v>
      </c>
      <c r="N255" s="77">
        <v>0</v>
      </c>
      <c r="O255" s="77">
        <v>0</v>
      </c>
      <c r="P255" s="82">
        <v>0</v>
      </c>
      <c r="Q255" s="83">
        <f t="shared" si="9"/>
        <v>0</v>
      </c>
      <c r="S255" s="1">
        <f t="shared" si="10"/>
        <v>0</v>
      </c>
      <c r="T255" s="1">
        <f t="shared" si="10"/>
        <v>0</v>
      </c>
      <c r="U255" s="1">
        <f t="shared" si="11"/>
        <v>0</v>
      </c>
    </row>
    <row r="256" spans="1:21" x14ac:dyDescent="0.25">
      <c r="A256" s="24" t="s">
        <v>313</v>
      </c>
      <c r="B256" s="25" t="s">
        <v>50</v>
      </c>
      <c r="C256" s="81">
        <v>0</v>
      </c>
      <c r="D256" s="81">
        <v>0</v>
      </c>
      <c r="E256" s="77">
        <v>0</v>
      </c>
      <c r="F256" s="77">
        <v>0</v>
      </c>
      <c r="G256" s="77">
        <v>24255</v>
      </c>
      <c r="H256" s="77">
        <v>0</v>
      </c>
      <c r="I256" s="77">
        <v>0</v>
      </c>
      <c r="J256" s="77">
        <v>0</v>
      </c>
      <c r="K256" s="77">
        <v>0</v>
      </c>
      <c r="L256" s="77">
        <v>0</v>
      </c>
      <c r="M256" s="77">
        <v>0</v>
      </c>
      <c r="N256" s="77">
        <v>0</v>
      </c>
      <c r="O256" s="77">
        <v>0</v>
      </c>
      <c r="P256" s="82">
        <v>0</v>
      </c>
      <c r="Q256" s="83">
        <f t="shared" si="9"/>
        <v>24255</v>
      </c>
      <c r="S256" s="1">
        <f t="shared" si="10"/>
        <v>24255</v>
      </c>
      <c r="T256" s="1">
        <f t="shared" si="10"/>
        <v>0</v>
      </c>
      <c r="U256" s="1">
        <f t="shared" si="11"/>
        <v>24255</v>
      </c>
    </row>
    <row r="257" spans="1:21" x14ac:dyDescent="0.25">
      <c r="A257" s="24" t="s">
        <v>314</v>
      </c>
      <c r="B257" s="25" t="s">
        <v>50</v>
      </c>
      <c r="C257" s="81">
        <v>0</v>
      </c>
      <c r="D257" s="81">
        <v>0</v>
      </c>
      <c r="E257" s="77">
        <v>0</v>
      </c>
      <c r="F257" s="77">
        <v>0</v>
      </c>
      <c r="G257" s="77">
        <v>0</v>
      </c>
      <c r="H257" s="77">
        <v>0</v>
      </c>
      <c r="I257" s="77">
        <v>0</v>
      </c>
      <c r="J257" s="77">
        <v>0</v>
      </c>
      <c r="K257" s="77">
        <v>0</v>
      </c>
      <c r="L257" s="77">
        <v>0</v>
      </c>
      <c r="M257" s="77">
        <v>0</v>
      </c>
      <c r="N257" s="77">
        <v>0</v>
      </c>
      <c r="O257" s="77">
        <v>0</v>
      </c>
      <c r="P257" s="82">
        <v>0</v>
      </c>
      <c r="Q257" s="83">
        <f t="shared" si="9"/>
        <v>0</v>
      </c>
      <c r="S257" s="1">
        <f t="shared" si="10"/>
        <v>0</v>
      </c>
      <c r="T257" s="1">
        <f t="shared" si="10"/>
        <v>0</v>
      </c>
      <c r="U257" s="1">
        <f t="shared" si="11"/>
        <v>0</v>
      </c>
    </row>
    <row r="258" spans="1:21" x14ac:dyDescent="0.25">
      <c r="A258" s="24" t="s">
        <v>315</v>
      </c>
      <c r="B258" s="25" t="s">
        <v>50</v>
      </c>
      <c r="C258" s="81">
        <v>4012</v>
      </c>
      <c r="D258" s="81">
        <v>0</v>
      </c>
      <c r="E258" s="77">
        <v>0</v>
      </c>
      <c r="F258" s="77">
        <v>0</v>
      </c>
      <c r="G258" s="77">
        <v>20750</v>
      </c>
      <c r="H258" s="77">
        <v>0</v>
      </c>
      <c r="I258" s="77">
        <v>0</v>
      </c>
      <c r="J258" s="77">
        <v>0</v>
      </c>
      <c r="K258" s="77">
        <v>0</v>
      </c>
      <c r="L258" s="77">
        <v>0</v>
      </c>
      <c r="M258" s="77">
        <v>0</v>
      </c>
      <c r="N258" s="77">
        <v>0</v>
      </c>
      <c r="O258" s="77">
        <v>0</v>
      </c>
      <c r="P258" s="82">
        <v>0</v>
      </c>
      <c r="Q258" s="83">
        <f t="shared" si="9"/>
        <v>24762</v>
      </c>
      <c r="S258" s="1">
        <f t="shared" si="10"/>
        <v>24762</v>
      </c>
      <c r="T258" s="1">
        <f t="shared" si="10"/>
        <v>0</v>
      </c>
      <c r="U258" s="1">
        <f t="shared" si="11"/>
        <v>24762</v>
      </c>
    </row>
    <row r="259" spans="1:21" x14ac:dyDescent="0.25">
      <c r="A259" s="24" t="s">
        <v>316</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ref="Q259:Q321" si="12">SUM(C259:P259)</f>
        <v>0</v>
      </c>
      <c r="S259" s="1">
        <f t="shared" si="10"/>
        <v>0</v>
      </c>
      <c r="T259" s="1">
        <f t="shared" si="10"/>
        <v>0</v>
      </c>
      <c r="U259" s="1">
        <f t="shared" si="11"/>
        <v>0</v>
      </c>
    </row>
    <row r="260" spans="1:21" x14ac:dyDescent="0.25">
      <c r="A260" s="24" t="s">
        <v>317</v>
      </c>
      <c r="B260" s="25" t="s">
        <v>50</v>
      </c>
      <c r="C260" s="81">
        <v>0</v>
      </c>
      <c r="D260" s="81">
        <v>95</v>
      </c>
      <c r="E260" s="77">
        <v>0</v>
      </c>
      <c r="F260" s="77">
        <v>0</v>
      </c>
      <c r="G260" s="77">
        <v>0</v>
      </c>
      <c r="H260" s="77">
        <v>6800</v>
      </c>
      <c r="I260" s="77">
        <v>0</v>
      </c>
      <c r="J260" s="77">
        <v>0</v>
      </c>
      <c r="K260" s="77">
        <v>0</v>
      </c>
      <c r="L260" s="77">
        <v>0</v>
      </c>
      <c r="M260" s="77">
        <v>0</v>
      </c>
      <c r="N260" s="77">
        <v>0</v>
      </c>
      <c r="O260" s="77">
        <v>0</v>
      </c>
      <c r="P260" s="82">
        <v>0</v>
      </c>
      <c r="Q260" s="83">
        <f t="shared" si="12"/>
        <v>6895</v>
      </c>
      <c r="S260" s="1">
        <f t="shared" si="10"/>
        <v>0</v>
      </c>
      <c r="T260" s="1">
        <f t="shared" si="10"/>
        <v>6895</v>
      </c>
      <c r="U260" s="1">
        <f t="shared" si="11"/>
        <v>6895</v>
      </c>
    </row>
    <row r="261" spans="1:21" x14ac:dyDescent="0.25">
      <c r="A261" s="24" t="s">
        <v>318</v>
      </c>
      <c r="B261" s="25" t="s">
        <v>50</v>
      </c>
      <c r="C261" s="81">
        <v>250</v>
      </c>
      <c r="D261" s="81">
        <v>0</v>
      </c>
      <c r="E261" s="77">
        <v>800</v>
      </c>
      <c r="F261" s="77">
        <v>0</v>
      </c>
      <c r="G261" s="77">
        <v>1500</v>
      </c>
      <c r="H261" s="77">
        <v>0</v>
      </c>
      <c r="I261" s="77">
        <v>0</v>
      </c>
      <c r="J261" s="77">
        <v>0</v>
      </c>
      <c r="K261" s="77">
        <v>0</v>
      </c>
      <c r="L261" s="77">
        <v>0</v>
      </c>
      <c r="M261" s="77">
        <v>350</v>
      </c>
      <c r="N261" s="77">
        <v>0</v>
      </c>
      <c r="O261" s="77">
        <v>335</v>
      </c>
      <c r="P261" s="82">
        <v>0</v>
      </c>
      <c r="Q261" s="83">
        <f t="shared" si="12"/>
        <v>3235</v>
      </c>
      <c r="S261" s="1">
        <f t="shared" si="10"/>
        <v>3235</v>
      </c>
      <c r="T261" s="1">
        <f t="shared" si="10"/>
        <v>0</v>
      </c>
      <c r="U261" s="1">
        <f t="shared" si="11"/>
        <v>3235</v>
      </c>
    </row>
    <row r="262" spans="1:21" x14ac:dyDescent="0.25">
      <c r="A262" s="24" t="s">
        <v>319</v>
      </c>
      <c r="B262" s="25" t="s">
        <v>50</v>
      </c>
      <c r="C262" s="81">
        <v>233594</v>
      </c>
      <c r="D262" s="81">
        <v>44268</v>
      </c>
      <c r="E262" s="77">
        <v>1279365</v>
      </c>
      <c r="F262" s="77">
        <v>53845</v>
      </c>
      <c r="G262" s="77">
        <v>0</v>
      </c>
      <c r="H262" s="77">
        <v>0</v>
      </c>
      <c r="I262" s="77">
        <v>0</v>
      </c>
      <c r="J262" s="77">
        <v>0</v>
      </c>
      <c r="K262" s="77">
        <v>0</v>
      </c>
      <c r="L262" s="77">
        <v>0</v>
      </c>
      <c r="M262" s="77">
        <v>258960</v>
      </c>
      <c r="N262" s="77">
        <v>0</v>
      </c>
      <c r="O262" s="77">
        <v>0</v>
      </c>
      <c r="P262" s="82">
        <v>0</v>
      </c>
      <c r="Q262" s="83">
        <f t="shared" si="12"/>
        <v>1870032</v>
      </c>
      <c r="S262" s="1">
        <f t="shared" ref="S262:T325" si="13">SUM(C262,E262,G262,I262,K262,M262,O262)</f>
        <v>1771919</v>
      </c>
      <c r="T262" s="1">
        <f t="shared" si="13"/>
        <v>98113</v>
      </c>
      <c r="U262" s="1">
        <f t="shared" ref="U262:U325" si="14">SUM(S262:T262)</f>
        <v>1870032</v>
      </c>
    </row>
    <row r="263" spans="1:21" x14ac:dyDescent="0.25">
      <c r="A263" s="24" t="s">
        <v>475</v>
      </c>
      <c r="B263" s="25" t="s">
        <v>50</v>
      </c>
      <c r="C263" s="81">
        <v>0</v>
      </c>
      <c r="D263" s="81">
        <v>0</v>
      </c>
      <c r="E263" s="77">
        <v>6918077</v>
      </c>
      <c r="F263" s="77">
        <v>13844675</v>
      </c>
      <c r="G263" s="77">
        <v>0</v>
      </c>
      <c r="H263" s="77">
        <v>1642792</v>
      </c>
      <c r="I263" s="77">
        <v>0</v>
      </c>
      <c r="J263" s="77">
        <v>0</v>
      </c>
      <c r="K263" s="77">
        <v>0</v>
      </c>
      <c r="L263" s="77">
        <v>0</v>
      </c>
      <c r="M263" s="77">
        <v>0</v>
      </c>
      <c r="N263" s="77">
        <v>0</v>
      </c>
      <c r="O263" s="77">
        <v>0</v>
      </c>
      <c r="P263" s="82">
        <v>0</v>
      </c>
      <c r="Q263" s="83">
        <f t="shared" si="12"/>
        <v>22405544</v>
      </c>
      <c r="S263" s="1">
        <f t="shared" si="13"/>
        <v>6918077</v>
      </c>
      <c r="T263" s="1">
        <f t="shared" si="13"/>
        <v>15487467</v>
      </c>
      <c r="U263" s="1">
        <f t="shared" si="14"/>
        <v>22405544</v>
      </c>
    </row>
    <row r="264" spans="1:21" x14ac:dyDescent="0.25">
      <c r="A264" s="24" t="s">
        <v>320</v>
      </c>
      <c r="B264" s="25" t="s">
        <v>50</v>
      </c>
      <c r="C264" s="81">
        <v>0</v>
      </c>
      <c r="D264" s="81">
        <v>0</v>
      </c>
      <c r="E264" s="77">
        <v>0</v>
      </c>
      <c r="F264" s="77">
        <v>0</v>
      </c>
      <c r="G264" s="77">
        <v>0</v>
      </c>
      <c r="H264" s="77">
        <v>0</v>
      </c>
      <c r="I264" s="77">
        <v>0</v>
      </c>
      <c r="J264" s="77">
        <v>0</v>
      </c>
      <c r="K264" s="77">
        <v>0</v>
      </c>
      <c r="L264" s="77">
        <v>0</v>
      </c>
      <c r="M264" s="77">
        <v>0</v>
      </c>
      <c r="N264" s="77">
        <v>0</v>
      </c>
      <c r="O264" s="77">
        <v>0</v>
      </c>
      <c r="P264" s="82">
        <v>0</v>
      </c>
      <c r="Q264" s="83">
        <f t="shared" si="12"/>
        <v>0</v>
      </c>
      <c r="S264" s="1">
        <f t="shared" si="13"/>
        <v>0</v>
      </c>
      <c r="T264" s="1">
        <f t="shared" si="13"/>
        <v>0</v>
      </c>
      <c r="U264" s="1">
        <f t="shared" si="14"/>
        <v>0</v>
      </c>
    </row>
    <row r="265" spans="1:21" x14ac:dyDescent="0.25">
      <c r="A265" s="24" t="s">
        <v>321</v>
      </c>
      <c r="B265" s="25" t="s">
        <v>50</v>
      </c>
      <c r="C265" s="81">
        <v>136800</v>
      </c>
      <c r="D265" s="81">
        <v>111972</v>
      </c>
      <c r="E265" s="77">
        <v>761462</v>
      </c>
      <c r="F265" s="77">
        <v>68404</v>
      </c>
      <c r="G265" s="77">
        <v>1266918</v>
      </c>
      <c r="H265" s="77">
        <v>122542</v>
      </c>
      <c r="I265" s="77">
        <v>0</v>
      </c>
      <c r="J265" s="77">
        <v>0</v>
      </c>
      <c r="K265" s="77">
        <v>0</v>
      </c>
      <c r="L265" s="77">
        <v>0</v>
      </c>
      <c r="M265" s="77">
        <v>152988</v>
      </c>
      <c r="N265" s="77">
        <v>0</v>
      </c>
      <c r="O265" s="77">
        <v>0</v>
      </c>
      <c r="P265" s="82">
        <v>0</v>
      </c>
      <c r="Q265" s="83">
        <f t="shared" si="12"/>
        <v>2621086</v>
      </c>
      <c r="S265" s="1">
        <f t="shared" si="13"/>
        <v>2318168</v>
      </c>
      <c r="T265" s="1">
        <f t="shared" si="13"/>
        <v>302918</v>
      </c>
      <c r="U265" s="1">
        <f t="shared" si="14"/>
        <v>2621086</v>
      </c>
    </row>
    <row r="266" spans="1:21" x14ac:dyDescent="0.25">
      <c r="A266" s="24" t="s">
        <v>322</v>
      </c>
      <c r="B266" s="25" t="s">
        <v>50</v>
      </c>
      <c r="C266" s="81">
        <v>0</v>
      </c>
      <c r="D266" s="81">
        <v>0</v>
      </c>
      <c r="E266" s="77">
        <v>0</v>
      </c>
      <c r="F266" s="77">
        <v>280060</v>
      </c>
      <c r="G266" s="77">
        <v>0</v>
      </c>
      <c r="H266" s="77">
        <v>0</v>
      </c>
      <c r="I266" s="77">
        <v>0</v>
      </c>
      <c r="J266" s="77">
        <v>0</v>
      </c>
      <c r="K266" s="77">
        <v>0</v>
      </c>
      <c r="L266" s="77">
        <v>0</v>
      </c>
      <c r="M266" s="77">
        <v>0</v>
      </c>
      <c r="N266" s="77">
        <v>0</v>
      </c>
      <c r="O266" s="77">
        <v>0</v>
      </c>
      <c r="P266" s="82">
        <v>0</v>
      </c>
      <c r="Q266" s="83">
        <f t="shared" si="12"/>
        <v>280060</v>
      </c>
      <c r="S266" s="1">
        <f t="shared" si="13"/>
        <v>0</v>
      </c>
      <c r="T266" s="1">
        <f t="shared" si="13"/>
        <v>280060</v>
      </c>
      <c r="U266" s="1">
        <f t="shared" si="14"/>
        <v>280060</v>
      </c>
    </row>
    <row r="267" spans="1:21" x14ac:dyDescent="0.25">
      <c r="A267" s="24" t="s">
        <v>476</v>
      </c>
      <c r="B267" s="25" t="s">
        <v>51</v>
      </c>
      <c r="C267" s="81">
        <v>0</v>
      </c>
      <c r="D267" s="81">
        <v>0</v>
      </c>
      <c r="E267" s="77">
        <v>0</v>
      </c>
      <c r="F267" s="77">
        <v>0</v>
      </c>
      <c r="G267" s="77">
        <v>0</v>
      </c>
      <c r="H267" s="77">
        <v>0</v>
      </c>
      <c r="I267" s="77">
        <v>0</v>
      </c>
      <c r="J267" s="77">
        <v>0</v>
      </c>
      <c r="K267" s="77">
        <v>0</v>
      </c>
      <c r="L267" s="77">
        <v>0</v>
      </c>
      <c r="M267" s="77">
        <v>0</v>
      </c>
      <c r="N267" s="77">
        <v>0</v>
      </c>
      <c r="O267" s="77">
        <v>0</v>
      </c>
      <c r="P267" s="82">
        <v>0</v>
      </c>
      <c r="Q267" s="83">
        <f t="shared" si="12"/>
        <v>0</v>
      </c>
      <c r="S267" s="1">
        <f t="shared" si="13"/>
        <v>0</v>
      </c>
      <c r="T267" s="1">
        <f t="shared" si="13"/>
        <v>0</v>
      </c>
      <c r="U267" s="1">
        <f t="shared" si="14"/>
        <v>0</v>
      </c>
    </row>
    <row r="268" spans="1:21" x14ac:dyDescent="0.25">
      <c r="A268" s="24" t="s">
        <v>515</v>
      </c>
      <c r="B268" s="25" t="s">
        <v>51</v>
      </c>
      <c r="C268" s="81">
        <v>224768</v>
      </c>
      <c r="D268" s="81">
        <v>32825</v>
      </c>
      <c r="E268" s="77">
        <v>1065025</v>
      </c>
      <c r="F268" s="77">
        <v>44581</v>
      </c>
      <c r="G268" s="77">
        <v>1385842</v>
      </c>
      <c r="H268" s="77">
        <v>152997</v>
      </c>
      <c r="I268" s="77">
        <v>0</v>
      </c>
      <c r="J268" s="77">
        <v>0</v>
      </c>
      <c r="K268" s="77">
        <v>0</v>
      </c>
      <c r="L268" s="77">
        <v>0</v>
      </c>
      <c r="M268" s="77">
        <v>238939</v>
      </c>
      <c r="N268" s="77">
        <v>0</v>
      </c>
      <c r="O268" s="77">
        <v>0</v>
      </c>
      <c r="P268" s="82">
        <v>0</v>
      </c>
      <c r="Q268" s="83">
        <f t="shared" si="12"/>
        <v>3144977</v>
      </c>
      <c r="S268" s="1">
        <f t="shared" si="13"/>
        <v>2914574</v>
      </c>
      <c r="T268" s="1">
        <f t="shared" si="13"/>
        <v>230403</v>
      </c>
      <c r="U268" s="1">
        <f t="shared" si="14"/>
        <v>3144977</v>
      </c>
    </row>
    <row r="269" spans="1:21" x14ac:dyDescent="0.25">
      <c r="A269" s="24" t="s">
        <v>324</v>
      </c>
      <c r="B269" s="25" t="s">
        <v>4</v>
      </c>
      <c r="C269" s="81">
        <v>0</v>
      </c>
      <c r="D269" s="81">
        <v>0</v>
      </c>
      <c r="E269" s="77">
        <v>0</v>
      </c>
      <c r="F269" s="77">
        <v>0</v>
      </c>
      <c r="G269" s="77">
        <v>0</v>
      </c>
      <c r="H269" s="77">
        <v>0</v>
      </c>
      <c r="I269" s="77">
        <v>0</v>
      </c>
      <c r="J269" s="77">
        <v>0</v>
      </c>
      <c r="K269" s="77">
        <v>0</v>
      </c>
      <c r="L269" s="77">
        <v>0</v>
      </c>
      <c r="M269" s="77">
        <v>0</v>
      </c>
      <c r="N269" s="77">
        <v>0</v>
      </c>
      <c r="O269" s="77">
        <v>0</v>
      </c>
      <c r="P269" s="82">
        <v>0</v>
      </c>
      <c r="Q269" s="83">
        <f t="shared" si="12"/>
        <v>0</v>
      </c>
      <c r="S269" s="1">
        <f t="shared" si="13"/>
        <v>0</v>
      </c>
      <c r="T269" s="1">
        <f t="shared" si="13"/>
        <v>0</v>
      </c>
      <c r="U269" s="1">
        <f t="shared" si="14"/>
        <v>0</v>
      </c>
    </row>
    <row r="270" spans="1:21" x14ac:dyDescent="0.25">
      <c r="A270" s="24" t="s">
        <v>325</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5">
      <c r="A271" s="24" t="s">
        <v>326</v>
      </c>
      <c r="B271" s="25" t="s">
        <v>4</v>
      </c>
      <c r="C271" s="81">
        <v>0</v>
      </c>
      <c r="D271" s="81">
        <v>0</v>
      </c>
      <c r="E271" s="77">
        <v>504854</v>
      </c>
      <c r="F271" s="77">
        <v>4110764</v>
      </c>
      <c r="G271" s="77">
        <v>0</v>
      </c>
      <c r="H271" s="77">
        <v>0</v>
      </c>
      <c r="I271" s="77">
        <v>0</v>
      </c>
      <c r="J271" s="77">
        <v>0</v>
      </c>
      <c r="K271" s="77">
        <v>0</v>
      </c>
      <c r="L271" s="77">
        <v>0</v>
      </c>
      <c r="M271" s="77">
        <v>0</v>
      </c>
      <c r="N271" s="77">
        <v>0</v>
      </c>
      <c r="O271" s="77">
        <v>0</v>
      </c>
      <c r="P271" s="82">
        <v>0</v>
      </c>
      <c r="Q271" s="83">
        <f t="shared" si="12"/>
        <v>4615618</v>
      </c>
      <c r="S271" s="1">
        <f t="shared" si="13"/>
        <v>504854</v>
      </c>
      <c r="T271" s="1">
        <f t="shared" si="13"/>
        <v>4110764</v>
      </c>
      <c r="U271" s="1">
        <f t="shared" si="14"/>
        <v>4615618</v>
      </c>
    </row>
    <row r="272" spans="1:21" x14ac:dyDescent="0.25">
      <c r="A272" s="24" t="s">
        <v>327</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83">
        <f t="shared" si="12"/>
        <v>0</v>
      </c>
      <c r="S272" s="1">
        <f t="shared" si="13"/>
        <v>0</v>
      </c>
      <c r="T272" s="1">
        <f t="shared" si="13"/>
        <v>0</v>
      </c>
      <c r="U272" s="1">
        <f t="shared" si="14"/>
        <v>0</v>
      </c>
    </row>
    <row r="273" spans="1:21" x14ac:dyDescent="0.25">
      <c r="A273" s="24" t="s">
        <v>542</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2"/>
        <v>0</v>
      </c>
      <c r="S273" s="1">
        <f t="shared" si="13"/>
        <v>0</v>
      </c>
      <c r="T273" s="1">
        <f t="shared" si="13"/>
        <v>0</v>
      </c>
      <c r="U273" s="1">
        <f t="shared" si="14"/>
        <v>0</v>
      </c>
    </row>
    <row r="274" spans="1:21" x14ac:dyDescent="0.25">
      <c r="A274" s="24" t="s">
        <v>328</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5">
      <c r="A275" s="24" t="s">
        <v>329</v>
      </c>
      <c r="B275" s="25" t="s">
        <v>4</v>
      </c>
      <c r="C275" s="81">
        <v>0</v>
      </c>
      <c r="D275" s="81">
        <v>0</v>
      </c>
      <c r="E275" s="77">
        <v>0</v>
      </c>
      <c r="F275" s="77">
        <v>0</v>
      </c>
      <c r="G275" s="77">
        <v>0</v>
      </c>
      <c r="H275" s="77">
        <v>0</v>
      </c>
      <c r="I275" s="77">
        <v>0</v>
      </c>
      <c r="J275" s="77">
        <v>0</v>
      </c>
      <c r="K275" s="77">
        <v>0</v>
      </c>
      <c r="L275" s="77">
        <v>0</v>
      </c>
      <c r="M275" s="77">
        <v>29631</v>
      </c>
      <c r="N275" s="77">
        <v>0</v>
      </c>
      <c r="O275" s="77">
        <v>0</v>
      </c>
      <c r="P275" s="82">
        <v>0</v>
      </c>
      <c r="Q275" s="83">
        <f t="shared" si="12"/>
        <v>29631</v>
      </c>
      <c r="S275" s="1">
        <f t="shared" si="13"/>
        <v>29631</v>
      </c>
      <c r="T275" s="1">
        <f t="shared" si="13"/>
        <v>0</v>
      </c>
      <c r="U275" s="1">
        <f t="shared" si="14"/>
        <v>29631</v>
      </c>
    </row>
    <row r="276" spans="1:21" x14ac:dyDescent="0.25">
      <c r="A276" s="24" t="s">
        <v>330</v>
      </c>
      <c r="B276" s="25" t="s">
        <v>4</v>
      </c>
      <c r="C276" s="81">
        <v>0</v>
      </c>
      <c r="D276" s="81">
        <v>0</v>
      </c>
      <c r="E276" s="77">
        <v>0</v>
      </c>
      <c r="F276" s="77">
        <v>0</v>
      </c>
      <c r="G276" s="77">
        <v>0</v>
      </c>
      <c r="H276" s="77">
        <v>0</v>
      </c>
      <c r="I276" s="77">
        <v>0</v>
      </c>
      <c r="J276" s="77">
        <v>0</v>
      </c>
      <c r="K276" s="77">
        <v>0</v>
      </c>
      <c r="L276" s="77">
        <v>0</v>
      </c>
      <c r="M276" s="77">
        <v>0</v>
      </c>
      <c r="N276" s="77">
        <v>0</v>
      </c>
      <c r="O276" s="77">
        <v>0</v>
      </c>
      <c r="P276" s="82">
        <v>0</v>
      </c>
      <c r="Q276" s="83">
        <f t="shared" si="12"/>
        <v>0</v>
      </c>
      <c r="S276" s="1">
        <f t="shared" si="13"/>
        <v>0</v>
      </c>
      <c r="T276" s="1">
        <f t="shared" si="13"/>
        <v>0</v>
      </c>
      <c r="U276" s="1">
        <f t="shared" si="14"/>
        <v>0</v>
      </c>
    </row>
    <row r="277" spans="1:21" x14ac:dyDescent="0.25">
      <c r="A277" s="24" t="s">
        <v>331</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5">
      <c r="A278" s="24" t="s">
        <v>332</v>
      </c>
      <c r="B278" s="25" t="s">
        <v>4</v>
      </c>
      <c r="C278" s="81">
        <v>0</v>
      </c>
      <c r="D278" s="81">
        <v>3483</v>
      </c>
      <c r="E278" s="77">
        <v>0</v>
      </c>
      <c r="F278" s="77">
        <v>0</v>
      </c>
      <c r="G278" s="77">
        <v>0</v>
      </c>
      <c r="H278" s="77">
        <v>0</v>
      </c>
      <c r="I278" s="77">
        <v>0</v>
      </c>
      <c r="J278" s="77">
        <v>0</v>
      </c>
      <c r="K278" s="77">
        <v>0</v>
      </c>
      <c r="L278" s="77">
        <v>0</v>
      </c>
      <c r="M278" s="77">
        <v>0</v>
      </c>
      <c r="N278" s="77">
        <v>0</v>
      </c>
      <c r="O278" s="77">
        <v>0</v>
      </c>
      <c r="P278" s="82">
        <v>0</v>
      </c>
      <c r="Q278" s="83">
        <f t="shared" si="12"/>
        <v>3483</v>
      </c>
      <c r="S278" s="1">
        <f t="shared" si="13"/>
        <v>0</v>
      </c>
      <c r="T278" s="1">
        <f t="shared" si="13"/>
        <v>3483</v>
      </c>
      <c r="U278" s="1">
        <f t="shared" si="14"/>
        <v>3483</v>
      </c>
    </row>
    <row r="279" spans="1:21" x14ac:dyDescent="0.25">
      <c r="A279" s="24" t="s">
        <v>477</v>
      </c>
      <c r="B279" s="25" t="s">
        <v>4</v>
      </c>
      <c r="C279" s="81">
        <v>0</v>
      </c>
      <c r="D279" s="81">
        <v>0</v>
      </c>
      <c r="E279" s="77">
        <v>0</v>
      </c>
      <c r="F279" s="77">
        <v>0</v>
      </c>
      <c r="G279" s="77">
        <v>0</v>
      </c>
      <c r="H279" s="77">
        <v>0</v>
      </c>
      <c r="I279" s="77">
        <v>0</v>
      </c>
      <c r="J279" s="77">
        <v>0</v>
      </c>
      <c r="K279" s="77">
        <v>0</v>
      </c>
      <c r="L279" s="77">
        <v>0</v>
      </c>
      <c r="M279" s="77">
        <v>0</v>
      </c>
      <c r="N279" s="77">
        <v>0</v>
      </c>
      <c r="O279" s="77">
        <v>0</v>
      </c>
      <c r="P279" s="82">
        <v>0</v>
      </c>
      <c r="Q279" s="83">
        <f t="shared" si="12"/>
        <v>0</v>
      </c>
      <c r="S279" s="1">
        <f t="shared" si="13"/>
        <v>0</v>
      </c>
      <c r="T279" s="1">
        <f t="shared" si="13"/>
        <v>0</v>
      </c>
      <c r="U279" s="1">
        <f t="shared" si="14"/>
        <v>0</v>
      </c>
    </row>
    <row r="280" spans="1:21" x14ac:dyDescent="0.25">
      <c r="A280" s="24" t="s">
        <v>333</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5">
      <c r="A281" s="24" t="s">
        <v>334</v>
      </c>
      <c r="B281" s="25" t="s">
        <v>4</v>
      </c>
      <c r="C281" s="81">
        <v>0</v>
      </c>
      <c r="D281" s="81">
        <v>0</v>
      </c>
      <c r="E281" s="77">
        <v>0</v>
      </c>
      <c r="F281" s="77">
        <v>0</v>
      </c>
      <c r="G281" s="77">
        <v>0</v>
      </c>
      <c r="H281" s="77">
        <v>0</v>
      </c>
      <c r="I281" s="77">
        <v>0</v>
      </c>
      <c r="J281" s="77">
        <v>0</v>
      </c>
      <c r="K281" s="77">
        <v>0</v>
      </c>
      <c r="L281" s="77">
        <v>0</v>
      </c>
      <c r="M281" s="77">
        <v>0</v>
      </c>
      <c r="N281" s="77">
        <v>0</v>
      </c>
      <c r="O281" s="77">
        <v>4940</v>
      </c>
      <c r="P281" s="82">
        <v>0</v>
      </c>
      <c r="Q281" s="83">
        <f t="shared" si="12"/>
        <v>4940</v>
      </c>
      <c r="S281" s="1">
        <f t="shared" si="13"/>
        <v>4940</v>
      </c>
      <c r="T281" s="1">
        <f t="shared" si="13"/>
        <v>0</v>
      </c>
      <c r="U281" s="1">
        <f t="shared" si="14"/>
        <v>4940</v>
      </c>
    </row>
    <row r="282" spans="1:21" x14ac:dyDescent="0.25">
      <c r="A282" s="24" t="s">
        <v>335</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5">
      <c r="A283" s="24" t="s">
        <v>336</v>
      </c>
      <c r="B283" s="25" t="s">
        <v>4</v>
      </c>
      <c r="C283" s="81">
        <v>50</v>
      </c>
      <c r="D283" s="81">
        <v>0</v>
      </c>
      <c r="E283" s="77">
        <v>0</v>
      </c>
      <c r="F283" s="77">
        <v>0</v>
      </c>
      <c r="G283" s="77">
        <v>0</v>
      </c>
      <c r="H283" s="77">
        <v>0</v>
      </c>
      <c r="I283" s="77">
        <v>0</v>
      </c>
      <c r="J283" s="77">
        <v>0</v>
      </c>
      <c r="K283" s="77">
        <v>0</v>
      </c>
      <c r="L283" s="77">
        <v>0</v>
      </c>
      <c r="M283" s="77">
        <v>0</v>
      </c>
      <c r="N283" s="77">
        <v>0</v>
      </c>
      <c r="O283" s="77">
        <v>464</v>
      </c>
      <c r="P283" s="82">
        <v>0</v>
      </c>
      <c r="Q283" s="83">
        <f t="shared" si="12"/>
        <v>514</v>
      </c>
      <c r="S283" s="1">
        <f t="shared" si="13"/>
        <v>514</v>
      </c>
      <c r="T283" s="1">
        <f t="shared" si="13"/>
        <v>0</v>
      </c>
      <c r="U283" s="1">
        <f t="shared" si="14"/>
        <v>514</v>
      </c>
    </row>
    <row r="284" spans="1:21" x14ac:dyDescent="0.25">
      <c r="A284" s="24" t="s">
        <v>337</v>
      </c>
      <c r="B284" s="25" t="s">
        <v>4</v>
      </c>
      <c r="C284" s="81">
        <v>28679</v>
      </c>
      <c r="D284" s="81">
        <v>0</v>
      </c>
      <c r="E284" s="77">
        <v>0</v>
      </c>
      <c r="F284" s="77">
        <v>0</v>
      </c>
      <c r="G284" s="77">
        <v>252033</v>
      </c>
      <c r="H284" s="77">
        <v>0</v>
      </c>
      <c r="I284" s="77">
        <v>0</v>
      </c>
      <c r="J284" s="77">
        <v>0</v>
      </c>
      <c r="K284" s="77">
        <v>0</v>
      </c>
      <c r="L284" s="77">
        <v>0</v>
      </c>
      <c r="M284" s="77">
        <v>202011</v>
      </c>
      <c r="N284" s="77">
        <v>0</v>
      </c>
      <c r="O284" s="77">
        <v>0</v>
      </c>
      <c r="P284" s="82">
        <v>0</v>
      </c>
      <c r="Q284" s="83">
        <f t="shared" si="12"/>
        <v>482723</v>
      </c>
      <c r="S284" s="1">
        <f t="shared" si="13"/>
        <v>482723</v>
      </c>
      <c r="T284" s="1">
        <f t="shared" si="13"/>
        <v>0</v>
      </c>
      <c r="U284" s="1">
        <f t="shared" si="14"/>
        <v>482723</v>
      </c>
    </row>
    <row r="285" spans="1:21" x14ac:dyDescent="0.25">
      <c r="A285" s="24" t="s">
        <v>338</v>
      </c>
      <c r="B285" s="25" t="s">
        <v>4</v>
      </c>
      <c r="C285" s="81">
        <v>0</v>
      </c>
      <c r="D285" s="81">
        <v>0</v>
      </c>
      <c r="E285" s="77">
        <v>0</v>
      </c>
      <c r="F285" s="77">
        <v>0</v>
      </c>
      <c r="G285" s="77">
        <v>0</v>
      </c>
      <c r="H285" s="77">
        <v>0</v>
      </c>
      <c r="I285" s="77">
        <v>0</v>
      </c>
      <c r="J285" s="77">
        <v>0</v>
      </c>
      <c r="K285" s="77">
        <v>0</v>
      </c>
      <c r="L285" s="77">
        <v>0</v>
      </c>
      <c r="M285" s="77">
        <v>0</v>
      </c>
      <c r="N285" s="77">
        <v>0</v>
      </c>
      <c r="O285" s="77">
        <v>0</v>
      </c>
      <c r="P285" s="82">
        <v>0</v>
      </c>
      <c r="Q285" s="83">
        <f t="shared" si="12"/>
        <v>0</v>
      </c>
      <c r="S285" s="1">
        <f t="shared" si="13"/>
        <v>0</v>
      </c>
      <c r="T285" s="1">
        <f t="shared" si="13"/>
        <v>0</v>
      </c>
      <c r="U285" s="1">
        <f t="shared" si="14"/>
        <v>0</v>
      </c>
    </row>
    <row r="286" spans="1:21" x14ac:dyDescent="0.25">
      <c r="A286" s="24" t="s">
        <v>339</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5">
      <c r="A287" s="24" t="s">
        <v>340</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5">
      <c r="A288" s="24" t="s">
        <v>549</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5">
      <c r="A289" s="24" t="s">
        <v>341</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5">
      <c r="A290" s="24" t="s">
        <v>506</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83">
        <f t="shared" si="12"/>
        <v>0</v>
      </c>
      <c r="S290" s="1">
        <f t="shared" si="13"/>
        <v>0</v>
      </c>
      <c r="T290" s="1">
        <f t="shared" si="13"/>
        <v>0</v>
      </c>
      <c r="U290" s="1">
        <f t="shared" si="14"/>
        <v>0</v>
      </c>
    </row>
    <row r="291" spans="1:21" x14ac:dyDescent="0.25">
      <c r="A291" s="24" t="s">
        <v>342</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2"/>
        <v>0</v>
      </c>
      <c r="S291" s="1">
        <f t="shared" si="13"/>
        <v>0</v>
      </c>
      <c r="T291" s="1">
        <f t="shared" si="13"/>
        <v>0</v>
      </c>
      <c r="U291" s="1">
        <f t="shared" si="14"/>
        <v>0</v>
      </c>
    </row>
    <row r="292" spans="1:21" x14ac:dyDescent="0.25">
      <c r="A292" s="24" t="s">
        <v>343</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83">
        <f t="shared" si="12"/>
        <v>0</v>
      </c>
      <c r="S292" s="1">
        <f t="shared" si="13"/>
        <v>0</v>
      </c>
      <c r="T292" s="1">
        <f t="shared" si="13"/>
        <v>0</v>
      </c>
      <c r="U292" s="1">
        <f t="shared" si="14"/>
        <v>0</v>
      </c>
    </row>
    <row r="293" spans="1:21" x14ac:dyDescent="0.25">
      <c r="A293" s="24" t="s">
        <v>344</v>
      </c>
      <c r="B293" s="25" t="s">
        <v>4</v>
      </c>
      <c r="C293" s="81">
        <v>0</v>
      </c>
      <c r="D293" s="81">
        <v>0</v>
      </c>
      <c r="E293" s="77">
        <v>0</v>
      </c>
      <c r="F293" s="77">
        <v>0</v>
      </c>
      <c r="G293" s="77">
        <v>0</v>
      </c>
      <c r="H293" s="77">
        <v>0</v>
      </c>
      <c r="I293" s="77">
        <v>0</v>
      </c>
      <c r="J293" s="77">
        <v>0</v>
      </c>
      <c r="K293" s="77">
        <v>0</v>
      </c>
      <c r="L293" s="77">
        <v>0</v>
      </c>
      <c r="M293" s="77">
        <v>0</v>
      </c>
      <c r="N293" s="77">
        <v>250000</v>
      </c>
      <c r="O293" s="77">
        <v>0</v>
      </c>
      <c r="P293" s="82">
        <v>0</v>
      </c>
      <c r="Q293" s="83">
        <f t="shared" si="12"/>
        <v>250000</v>
      </c>
      <c r="S293" s="1">
        <f t="shared" si="13"/>
        <v>0</v>
      </c>
      <c r="T293" s="1">
        <f t="shared" si="13"/>
        <v>250000</v>
      </c>
      <c r="U293" s="1">
        <f t="shared" si="14"/>
        <v>250000</v>
      </c>
    </row>
    <row r="294" spans="1:21" x14ac:dyDescent="0.25">
      <c r="A294" s="24" t="s">
        <v>345</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2"/>
        <v>0</v>
      </c>
      <c r="S294" s="1">
        <f t="shared" si="13"/>
        <v>0</v>
      </c>
      <c r="T294" s="1">
        <f t="shared" si="13"/>
        <v>0</v>
      </c>
      <c r="U294" s="1">
        <f t="shared" si="14"/>
        <v>0</v>
      </c>
    </row>
    <row r="295" spans="1:21" x14ac:dyDescent="0.25">
      <c r="A295" s="24" t="s">
        <v>346</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5">
      <c r="A296" s="24" t="s">
        <v>4</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5">
      <c r="A297" s="24" t="s">
        <v>347</v>
      </c>
      <c r="B297" s="25" t="s">
        <v>4</v>
      </c>
      <c r="C297" s="81">
        <v>0</v>
      </c>
      <c r="D297" s="81">
        <v>162394</v>
      </c>
      <c r="E297" s="77">
        <v>0</v>
      </c>
      <c r="F297" s="77">
        <v>0</v>
      </c>
      <c r="G297" s="77">
        <v>0</v>
      </c>
      <c r="H297" s="77">
        <v>446235</v>
      </c>
      <c r="I297" s="77">
        <v>0</v>
      </c>
      <c r="J297" s="77">
        <v>0</v>
      </c>
      <c r="K297" s="77">
        <v>0</v>
      </c>
      <c r="L297" s="77">
        <v>0</v>
      </c>
      <c r="M297" s="77">
        <v>415907</v>
      </c>
      <c r="N297" s="77">
        <v>0</v>
      </c>
      <c r="O297" s="77">
        <v>0</v>
      </c>
      <c r="P297" s="82">
        <v>0</v>
      </c>
      <c r="Q297" s="83">
        <f t="shared" si="12"/>
        <v>1024536</v>
      </c>
      <c r="S297" s="1">
        <f t="shared" si="13"/>
        <v>415907</v>
      </c>
      <c r="T297" s="1">
        <f t="shared" si="13"/>
        <v>608629</v>
      </c>
      <c r="U297" s="1">
        <f t="shared" si="14"/>
        <v>1024536</v>
      </c>
    </row>
    <row r="298" spans="1:21" x14ac:dyDescent="0.25">
      <c r="A298" s="24" t="s">
        <v>348</v>
      </c>
      <c r="B298" s="25" t="s">
        <v>4</v>
      </c>
      <c r="C298" s="81">
        <v>0</v>
      </c>
      <c r="D298" s="81">
        <v>0</v>
      </c>
      <c r="E298" s="77">
        <v>0</v>
      </c>
      <c r="F298" s="77">
        <v>0</v>
      </c>
      <c r="G298" s="77">
        <v>0</v>
      </c>
      <c r="H298" s="77">
        <v>0</v>
      </c>
      <c r="I298" s="77">
        <v>0</v>
      </c>
      <c r="J298" s="77">
        <v>0</v>
      </c>
      <c r="K298" s="77">
        <v>0</v>
      </c>
      <c r="L298" s="77">
        <v>0</v>
      </c>
      <c r="M298" s="77">
        <v>0</v>
      </c>
      <c r="N298" s="77">
        <v>0</v>
      </c>
      <c r="O298" s="77">
        <v>3623</v>
      </c>
      <c r="P298" s="82">
        <v>0</v>
      </c>
      <c r="Q298" s="83">
        <f t="shared" si="12"/>
        <v>3623</v>
      </c>
      <c r="S298" s="1">
        <f t="shared" si="13"/>
        <v>3623</v>
      </c>
      <c r="T298" s="1">
        <f t="shared" si="13"/>
        <v>0</v>
      </c>
      <c r="U298" s="1">
        <f t="shared" si="14"/>
        <v>3623</v>
      </c>
    </row>
    <row r="299" spans="1:21" x14ac:dyDescent="0.25">
      <c r="A299" s="24" t="s">
        <v>349</v>
      </c>
      <c r="B299" s="25" t="s">
        <v>4</v>
      </c>
      <c r="C299" s="81">
        <v>4937</v>
      </c>
      <c r="D299" s="81">
        <v>0</v>
      </c>
      <c r="E299" s="77">
        <v>0</v>
      </c>
      <c r="F299" s="77">
        <v>0</v>
      </c>
      <c r="G299" s="77">
        <v>0</v>
      </c>
      <c r="H299" s="77">
        <v>0</v>
      </c>
      <c r="I299" s="77">
        <v>0</v>
      </c>
      <c r="J299" s="77">
        <v>0</v>
      </c>
      <c r="K299" s="77">
        <v>0</v>
      </c>
      <c r="L299" s="77">
        <v>0</v>
      </c>
      <c r="M299" s="77">
        <v>2140</v>
      </c>
      <c r="N299" s="77">
        <v>0</v>
      </c>
      <c r="O299" s="77">
        <v>0</v>
      </c>
      <c r="P299" s="82">
        <v>0</v>
      </c>
      <c r="Q299" s="83">
        <f t="shared" si="12"/>
        <v>7077</v>
      </c>
      <c r="S299" s="1">
        <f t="shared" si="13"/>
        <v>7077</v>
      </c>
      <c r="T299" s="1">
        <f t="shared" si="13"/>
        <v>0</v>
      </c>
      <c r="U299" s="1">
        <f t="shared" si="14"/>
        <v>7077</v>
      </c>
    </row>
    <row r="300" spans="1:21" x14ac:dyDescent="0.25">
      <c r="A300" s="24" t="s">
        <v>350</v>
      </c>
      <c r="B300" s="25" t="s">
        <v>4</v>
      </c>
      <c r="C300" s="81">
        <v>18385</v>
      </c>
      <c r="D300" s="81">
        <v>0</v>
      </c>
      <c r="E300" s="77">
        <v>44547</v>
      </c>
      <c r="F300" s="77">
        <v>0</v>
      </c>
      <c r="G300" s="77">
        <v>121958</v>
      </c>
      <c r="H300" s="77">
        <v>0</v>
      </c>
      <c r="I300" s="77">
        <v>0</v>
      </c>
      <c r="J300" s="77">
        <v>0</v>
      </c>
      <c r="K300" s="77">
        <v>0</v>
      </c>
      <c r="L300" s="77">
        <v>0</v>
      </c>
      <c r="M300" s="77">
        <v>4992</v>
      </c>
      <c r="N300" s="77">
        <v>0</v>
      </c>
      <c r="O300" s="77">
        <v>7535</v>
      </c>
      <c r="P300" s="82">
        <v>0</v>
      </c>
      <c r="Q300" s="83">
        <f t="shared" si="12"/>
        <v>197417</v>
      </c>
      <c r="S300" s="1">
        <f t="shared" si="13"/>
        <v>197417</v>
      </c>
      <c r="T300" s="1">
        <f t="shared" si="13"/>
        <v>0</v>
      </c>
      <c r="U300" s="1">
        <f t="shared" si="14"/>
        <v>197417</v>
      </c>
    </row>
    <row r="301" spans="1:21" x14ac:dyDescent="0.25">
      <c r="A301" s="24" t="s">
        <v>351</v>
      </c>
      <c r="B301" s="25" t="s">
        <v>4</v>
      </c>
      <c r="C301" s="81">
        <v>13898</v>
      </c>
      <c r="D301" s="81">
        <v>4544</v>
      </c>
      <c r="E301" s="77">
        <v>0</v>
      </c>
      <c r="F301" s="77">
        <v>0</v>
      </c>
      <c r="G301" s="77">
        <v>39772</v>
      </c>
      <c r="H301" s="77">
        <v>26196</v>
      </c>
      <c r="I301" s="77">
        <v>0</v>
      </c>
      <c r="J301" s="77">
        <v>0</v>
      </c>
      <c r="K301" s="77">
        <v>0</v>
      </c>
      <c r="L301" s="77">
        <v>0</v>
      </c>
      <c r="M301" s="77">
        <v>53704</v>
      </c>
      <c r="N301" s="77">
        <v>0</v>
      </c>
      <c r="O301" s="77">
        <v>3424</v>
      </c>
      <c r="P301" s="82">
        <v>768</v>
      </c>
      <c r="Q301" s="83">
        <f t="shared" si="12"/>
        <v>142306</v>
      </c>
      <c r="S301" s="1">
        <f t="shared" si="13"/>
        <v>110798</v>
      </c>
      <c r="T301" s="1">
        <f t="shared" si="13"/>
        <v>31508</v>
      </c>
      <c r="U301" s="1">
        <f t="shared" si="14"/>
        <v>142306</v>
      </c>
    </row>
    <row r="302" spans="1:21" x14ac:dyDescent="0.25">
      <c r="A302" s="24" t="s">
        <v>352</v>
      </c>
      <c r="B302" s="25" t="s">
        <v>4</v>
      </c>
      <c r="C302" s="81">
        <v>0</v>
      </c>
      <c r="D302" s="81">
        <v>0</v>
      </c>
      <c r="E302" s="77">
        <v>0</v>
      </c>
      <c r="F302" s="77">
        <v>0</v>
      </c>
      <c r="G302" s="77">
        <v>0</v>
      </c>
      <c r="H302" s="77">
        <v>0</v>
      </c>
      <c r="I302" s="77">
        <v>0</v>
      </c>
      <c r="J302" s="77">
        <v>0</v>
      </c>
      <c r="K302" s="77">
        <v>0</v>
      </c>
      <c r="L302" s="77">
        <v>0</v>
      </c>
      <c r="M302" s="77">
        <v>0</v>
      </c>
      <c r="N302" s="77">
        <v>0</v>
      </c>
      <c r="O302" s="77">
        <v>0</v>
      </c>
      <c r="P302" s="82">
        <v>0</v>
      </c>
      <c r="Q302" s="83">
        <f t="shared" si="12"/>
        <v>0</v>
      </c>
      <c r="S302" s="1">
        <f t="shared" si="13"/>
        <v>0</v>
      </c>
      <c r="T302" s="1">
        <f t="shared" si="13"/>
        <v>0</v>
      </c>
      <c r="U302" s="1">
        <f t="shared" si="14"/>
        <v>0</v>
      </c>
    </row>
    <row r="303" spans="1:21" x14ac:dyDescent="0.25">
      <c r="A303" s="24" t="s">
        <v>353</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5">
      <c r="A304" s="24" t="s">
        <v>354</v>
      </c>
      <c r="B304" s="25" t="s">
        <v>4</v>
      </c>
      <c r="C304" s="81">
        <v>1506</v>
      </c>
      <c r="D304" s="81">
        <v>0</v>
      </c>
      <c r="E304" s="77">
        <v>51511</v>
      </c>
      <c r="F304" s="77">
        <v>0</v>
      </c>
      <c r="G304" s="77">
        <v>0</v>
      </c>
      <c r="H304" s="77">
        <v>0</v>
      </c>
      <c r="I304" s="77">
        <v>0</v>
      </c>
      <c r="J304" s="77">
        <v>0</v>
      </c>
      <c r="K304" s="77">
        <v>0</v>
      </c>
      <c r="L304" s="77">
        <v>0</v>
      </c>
      <c r="M304" s="77">
        <v>1654</v>
      </c>
      <c r="N304" s="77">
        <v>0</v>
      </c>
      <c r="O304" s="77">
        <v>0</v>
      </c>
      <c r="P304" s="82">
        <v>0</v>
      </c>
      <c r="Q304" s="83">
        <f t="shared" si="12"/>
        <v>54671</v>
      </c>
      <c r="S304" s="1">
        <f t="shared" si="13"/>
        <v>54671</v>
      </c>
      <c r="T304" s="1">
        <f t="shared" si="13"/>
        <v>0</v>
      </c>
      <c r="U304" s="1">
        <f t="shared" si="14"/>
        <v>54671</v>
      </c>
    </row>
    <row r="305" spans="1:21" x14ac:dyDescent="0.25">
      <c r="A305" s="24" t="s">
        <v>355</v>
      </c>
      <c r="B305" s="25" t="s">
        <v>4</v>
      </c>
      <c r="C305" s="81">
        <v>0</v>
      </c>
      <c r="D305" s="81">
        <v>0</v>
      </c>
      <c r="E305" s="77">
        <v>0</v>
      </c>
      <c r="F305" s="77">
        <v>0</v>
      </c>
      <c r="G305" s="77">
        <v>103817</v>
      </c>
      <c r="H305" s="77">
        <v>18126</v>
      </c>
      <c r="I305" s="77">
        <v>0</v>
      </c>
      <c r="J305" s="77">
        <v>0</v>
      </c>
      <c r="K305" s="77">
        <v>0</v>
      </c>
      <c r="L305" s="77">
        <v>0</v>
      </c>
      <c r="M305" s="77">
        <v>357175</v>
      </c>
      <c r="N305" s="77">
        <v>0</v>
      </c>
      <c r="O305" s="77">
        <v>0</v>
      </c>
      <c r="P305" s="82">
        <v>0</v>
      </c>
      <c r="Q305" s="83">
        <f t="shared" si="12"/>
        <v>479118</v>
      </c>
      <c r="S305" s="1">
        <f t="shared" si="13"/>
        <v>460992</v>
      </c>
      <c r="T305" s="1">
        <f t="shared" si="13"/>
        <v>18126</v>
      </c>
      <c r="U305" s="1">
        <f t="shared" si="14"/>
        <v>479118</v>
      </c>
    </row>
    <row r="306" spans="1:21" x14ac:dyDescent="0.25">
      <c r="A306" s="24" t="s">
        <v>356</v>
      </c>
      <c r="B306" s="25" t="s">
        <v>4</v>
      </c>
      <c r="C306" s="81">
        <v>0</v>
      </c>
      <c r="D306" s="81">
        <v>0</v>
      </c>
      <c r="E306" s="77">
        <v>0</v>
      </c>
      <c r="F306" s="77">
        <v>0</v>
      </c>
      <c r="G306" s="77">
        <v>0</v>
      </c>
      <c r="H306" s="77">
        <v>0</v>
      </c>
      <c r="I306" s="77">
        <v>0</v>
      </c>
      <c r="J306" s="77">
        <v>0</v>
      </c>
      <c r="K306" s="77">
        <v>0</v>
      </c>
      <c r="L306" s="77">
        <v>0</v>
      </c>
      <c r="M306" s="77">
        <v>0</v>
      </c>
      <c r="N306" s="77">
        <v>0</v>
      </c>
      <c r="O306" s="77">
        <v>0</v>
      </c>
      <c r="P306" s="82">
        <v>0</v>
      </c>
      <c r="Q306" s="83">
        <f t="shared" si="12"/>
        <v>0</v>
      </c>
      <c r="S306" s="1">
        <f t="shared" si="13"/>
        <v>0</v>
      </c>
      <c r="T306" s="1">
        <f t="shared" si="13"/>
        <v>0</v>
      </c>
      <c r="U306" s="1">
        <f t="shared" si="14"/>
        <v>0</v>
      </c>
    </row>
    <row r="307" spans="1:21" x14ac:dyDescent="0.25">
      <c r="A307" s="24" t="s">
        <v>357</v>
      </c>
      <c r="B307" s="25" t="s">
        <v>52</v>
      </c>
      <c r="C307" s="81">
        <v>1264</v>
      </c>
      <c r="D307" s="81">
        <v>99</v>
      </c>
      <c r="E307" s="77">
        <v>342737</v>
      </c>
      <c r="F307" s="77">
        <v>13399</v>
      </c>
      <c r="G307" s="77">
        <v>73122</v>
      </c>
      <c r="H307" s="77">
        <v>55345</v>
      </c>
      <c r="I307" s="77">
        <v>0</v>
      </c>
      <c r="J307" s="77">
        <v>0</v>
      </c>
      <c r="K307" s="77">
        <v>0</v>
      </c>
      <c r="L307" s="77">
        <v>0</v>
      </c>
      <c r="M307" s="77">
        <v>0</v>
      </c>
      <c r="N307" s="77">
        <v>0</v>
      </c>
      <c r="O307" s="77">
        <v>0</v>
      </c>
      <c r="P307" s="82">
        <v>0</v>
      </c>
      <c r="Q307" s="83">
        <f t="shared" si="12"/>
        <v>485966</v>
      </c>
      <c r="S307" s="1">
        <f t="shared" si="13"/>
        <v>417123</v>
      </c>
      <c r="T307" s="1">
        <f t="shared" si="13"/>
        <v>68843</v>
      </c>
      <c r="U307" s="1">
        <f t="shared" si="14"/>
        <v>485966</v>
      </c>
    </row>
    <row r="308" spans="1:21" x14ac:dyDescent="0.25">
      <c r="A308" s="24" t="s">
        <v>358</v>
      </c>
      <c r="B308" s="25" t="s">
        <v>52</v>
      </c>
      <c r="C308" s="81">
        <v>0</v>
      </c>
      <c r="D308" s="81">
        <v>0</v>
      </c>
      <c r="E308" s="77">
        <v>33096</v>
      </c>
      <c r="F308" s="77">
        <v>212921</v>
      </c>
      <c r="G308" s="77">
        <v>0</v>
      </c>
      <c r="H308" s="77">
        <v>0</v>
      </c>
      <c r="I308" s="77">
        <v>0</v>
      </c>
      <c r="J308" s="77">
        <v>0</v>
      </c>
      <c r="K308" s="77">
        <v>0</v>
      </c>
      <c r="L308" s="77">
        <v>0</v>
      </c>
      <c r="M308" s="77">
        <v>0</v>
      </c>
      <c r="N308" s="77">
        <v>0</v>
      </c>
      <c r="O308" s="77">
        <v>0</v>
      </c>
      <c r="P308" s="82">
        <v>0</v>
      </c>
      <c r="Q308" s="83">
        <f t="shared" si="12"/>
        <v>246017</v>
      </c>
      <c r="S308" s="1">
        <f t="shared" si="13"/>
        <v>33096</v>
      </c>
      <c r="T308" s="1">
        <f t="shared" si="13"/>
        <v>212921</v>
      </c>
      <c r="U308" s="1">
        <f t="shared" si="14"/>
        <v>246017</v>
      </c>
    </row>
    <row r="309" spans="1:21" x14ac:dyDescent="0.25">
      <c r="A309" s="24" t="s">
        <v>359</v>
      </c>
      <c r="B309" s="25" t="s">
        <v>52</v>
      </c>
      <c r="C309" s="81">
        <v>984</v>
      </c>
      <c r="D309" s="81">
        <v>0</v>
      </c>
      <c r="E309" s="77">
        <v>9045</v>
      </c>
      <c r="F309" s="77">
        <v>0</v>
      </c>
      <c r="G309" s="77">
        <v>3799</v>
      </c>
      <c r="H309" s="77">
        <v>0</v>
      </c>
      <c r="I309" s="77">
        <v>0</v>
      </c>
      <c r="J309" s="77">
        <v>0</v>
      </c>
      <c r="K309" s="77">
        <v>0</v>
      </c>
      <c r="L309" s="77">
        <v>0</v>
      </c>
      <c r="M309" s="77">
        <v>0</v>
      </c>
      <c r="N309" s="77">
        <v>0</v>
      </c>
      <c r="O309" s="77">
        <v>0</v>
      </c>
      <c r="P309" s="82">
        <v>0</v>
      </c>
      <c r="Q309" s="83">
        <f t="shared" si="12"/>
        <v>13828</v>
      </c>
      <c r="S309" s="1">
        <f t="shared" si="13"/>
        <v>13828</v>
      </c>
      <c r="T309" s="1">
        <f t="shared" si="13"/>
        <v>0</v>
      </c>
      <c r="U309" s="1">
        <f t="shared" si="14"/>
        <v>13828</v>
      </c>
    </row>
    <row r="310" spans="1:21" x14ac:dyDescent="0.25">
      <c r="A310" s="24" t="s">
        <v>361</v>
      </c>
      <c r="B310" s="25" t="s">
        <v>52</v>
      </c>
      <c r="C310" s="81">
        <v>0</v>
      </c>
      <c r="D310" s="81">
        <v>0</v>
      </c>
      <c r="E310" s="77">
        <v>0</v>
      </c>
      <c r="F310" s="77">
        <v>0</v>
      </c>
      <c r="G310" s="77">
        <v>2800</v>
      </c>
      <c r="H310" s="77">
        <v>0</v>
      </c>
      <c r="I310" s="77">
        <v>0</v>
      </c>
      <c r="J310" s="77">
        <v>0</v>
      </c>
      <c r="K310" s="77">
        <v>0</v>
      </c>
      <c r="L310" s="77">
        <v>0</v>
      </c>
      <c r="M310" s="77">
        <v>0</v>
      </c>
      <c r="N310" s="77">
        <v>0</v>
      </c>
      <c r="O310" s="77">
        <v>0</v>
      </c>
      <c r="P310" s="82">
        <v>0</v>
      </c>
      <c r="Q310" s="83">
        <f t="shared" si="12"/>
        <v>2800</v>
      </c>
      <c r="S310" s="1">
        <f t="shared" si="13"/>
        <v>2800</v>
      </c>
      <c r="T310" s="1">
        <f t="shared" si="13"/>
        <v>0</v>
      </c>
      <c r="U310" s="1">
        <f t="shared" si="14"/>
        <v>2800</v>
      </c>
    </row>
    <row r="311" spans="1:21" x14ac:dyDescent="0.25">
      <c r="A311" s="24" t="s">
        <v>516</v>
      </c>
      <c r="B311" s="25" t="s">
        <v>52</v>
      </c>
      <c r="C311" s="81">
        <v>0</v>
      </c>
      <c r="D311" s="81">
        <v>0</v>
      </c>
      <c r="E311" s="77">
        <v>0</v>
      </c>
      <c r="F311" s="77">
        <v>0</v>
      </c>
      <c r="G311" s="77">
        <v>1000</v>
      </c>
      <c r="H311" s="77">
        <v>0</v>
      </c>
      <c r="I311" s="77">
        <v>0</v>
      </c>
      <c r="J311" s="77">
        <v>0</v>
      </c>
      <c r="K311" s="77">
        <v>0</v>
      </c>
      <c r="L311" s="77">
        <v>0</v>
      </c>
      <c r="M311" s="77">
        <v>0</v>
      </c>
      <c r="N311" s="77">
        <v>0</v>
      </c>
      <c r="O311" s="77">
        <v>0</v>
      </c>
      <c r="P311" s="82">
        <v>0</v>
      </c>
      <c r="Q311" s="83">
        <f t="shared" si="12"/>
        <v>1000</v>
      </c>
      <c r="S311" s="1">
        <f t="shared" si="13"/>
        <v>1000</v>
      </c>
      <c r="T311" s="1">
        <f t="shared" si="13"/>
        <v>0</v>
      </c>
      <c r="U311" s="1">
        <f t="shared" si="14"/>
        <v>1000</v>
      </c>
    </row>
    <row r="312" spans="1:21" x14ac:dyDescent="0.25">
      <c r="A312" s="24" t="s">
        <v>362</v>
      </c>
      <c r="B312" s="25" t="s">
        <v>52</v>
      </c>
      <c r="C312" s="81">
        <v>0</v>
      </c>
      <c r="D312" s="81">
        <v>114581</v>
      </c>
      <c r="E312" s="77">
        <v>0</v>
      </c>
      <c r="F312" s="77">
        <v>0</v>
      </c>
      <c r="G312" s="77">
        <v>0</v>
      </c>
      <c r="H312" s="77">
        <v>346331</v>
      </c>
      <c r="I312" s="77">
        <v>0</v>
      </c>
      <c r="J312" s="77">
        <v>0</v>
      </c>
      <c r="K312" s="77">
        <v>0</v>
      </c>
      <c r="L312" s="77">
        <v>0</v>
      </c>
      <c r="M312" s="77">
        <v>0</v>
      </c>
      <c r="N312" s="77">
        <v>0</v>
      </c>
      <c r="O312" s="77">
        <v>0</v>
      </c>
      <c r="P312" s="82">
        <v>148137</v>
      </c>
      <c r="Q312" s="83">
        <f t="shared" si="12"/>
        <v>609049</v>
      </c>
      <c r="S312" s="1">
        <f t="shared" si="13"/>
        <v>0</v>
      </c>
      <c r="T312" s="1">
        <f t="shared" si="13"/>
        <v>609049</v>
      </c>
      <c r="U312" s="1">
        <f t="shared" si="14"/>
        <v>609049</v>
      </c>
    </row>
    <row r="313" spans="1:21" x14ac:dyDescent="0.25">
      <c r="A313" s="24" t="s">
        <v>363</v>
      </c>
      <c r="B313" s="25" t="s">
        <v>53</v>
      </c>
      <c r="C313" s="81">
        <v>0</v>
      </c>
      <c r="D313" s="81">
        <v>0</v>
      </c>
      <c r="E313" s="77">
        <v>0</v>
      </c>
      <c r="F313" s="77">
        <v>0</v>
      </c>
      <c r="G313" s="77">
        <v>0</v>
      </c>
      <c r="H313" s="77">
        <v>0</v>
      </c>
      <c r="I313" s="77">
        <v>0</v>
      </c>
      <c r="J313" s="77">
        <v>0</v>
      </c>
      <c r="K313" s="77">
        <v>0</v>
      </c>
      <c r="L313" s="77">
        <v>0</v>
      </c>
      <c r="M313" s="77">
        <v>0</v>
      </c>
      <c r="N313" s="77">
        <v>0</v>
      </c>
      <c r="O313" s="77">
        <v>0</v>
      </c>
      <c r="P313" s="82">
        <v>0</v>
      </c>
      <c r="Q313" s="83">
        <f t="shared" si="12"/>
        <v>0</v>
      </c>
      <c r="S313" s="1">
        <f t="shared" si="13"/>
        <v>0</v>
      </c>
      <c r="T313" s="1">
        <f t="shared" si="13"/>
        <v>0</v>
      </c>
      <c r="U313" s="1">
        <f t="shared" si="14"/>
        <v>0</v>
      </c>
    </row>
    <row r="314" spans="1:21" x14ac:dyDescent="0.25">
      <c r="A314" s="24" t="s">
        <v>364</v>
      </c>
      <c r="B314" s="25" t="s">
        <v>53</v>
      </c>
      <c r="C314" s="81">
        <v>0</v>
      </c>
      <c r="D314" s="81">
        <v>0</v>
      </c>
      <c r="E314" s="77">
        <v>0</v>
      </c>
      <c r="F314" s="77">
        <v>0</v>
      </c>
      <c r="G314" s="77">
        <v>0</v>
      </c>
      <c r="H314" s="77">
        <v>0</v>
      </c>
      <c r="I314" s="77">
        <v>0</v>
      </c>
      <c r="J314" s="77">
        <v>0</v>
      </c>
      <c r="K314" s="77">
        <v>0</v>
      </c>
      <c r="L314" s="77">
        <v>0</v>
      </c>
      <c r="M314" s="77">
        <v>0</v>
      </c>
      <c r="N314" s="77">
        <v>0</v>
      </c>
      <c r="O314" s="77">
        <v>0</v>
      </c>
      <c r="P314" s="82">
        <v>0</v>
      </c>
      <c r="Q314" s="83">
        <f t="shared" si="12"/>
        <v>0</v>
      </c>
      <c r="S314" s="1">
        <f t="shared" si="13"/>
        <v>0</v>
      </c>
      <c r="T314" s="1">
        <f t="shared" si="13"/>
        <v>0</v>
      </c>
      <c r="U314" s="1">
        <f t="shared" si="14"/>
        <v>0</v>
      </c>
    </row>
    <row r="315" spans="1:21" x14ac:dyDescent="0.25">
      <c r="A315" s="24" t="s">
        <v>365</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5">
      <c r="A316" s="24" t="s">
        <v>366</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5">
      <c r="A317" s="24" t="s">
        <v>367</v>
      </c>
      <c r="B317" s="25" t="s">
        <v>53</v>
      </c>
      <c r="C317" s="81">
        <v>0</v>
      </c>
      <c r="D317" s="81">
        <v>0</v>
      </c>
      <c r="E317" s="77">
        <v>0</v>
      </c>
      <c r="F317" s="77">
        <v>6829</v>
      </c>
      <c r="G317" s="77">
        <v>0</v>
      </c>
      <c r="H317" s="77">
        <v>0</v>
      </c>
      <c r="I317" s="77">
        <v>0</v>
      </c>
      <c r="J317" s="77">
        <v>0</v>
      </c>
      <c r="K317" s="77">
        <v>0</v>
      </c>
      <c r="L317" s="77">
        <v>0</v>
      </c>
      <c r="M317" s="77">
        <v>0</v>
      </c>
      <c r="N317" s="77">
        <v>0</v>
      </c>
      <c r="O317" s="77">
        <v>0</v>
      </c>
      <c r="P317" s="82">
        <v>0</v>
      </c>
      <c r="Q317" s="83">
        <f t="shared" si="12"/>
        <v>6829</v>
      </c>
      <c r="S317" s="1">
        <f t="shared" si="13"/>
        <v>0</v>
      </c>
      <c r="T317" s="1">
        <f t="shared" si="13"/>
        <v>6829</v>
      </c>
      <c r="U317" s="1">
        <f t="shared" si="14"/>
        <v>6829</v>
      </c>
    </row>
    <row r="318" spans="1:21" x14ac:dyDescent="0.25">
      <c r="A318" s="24" t="s">
        <v>368</v>
      </c>
      <c r="B318" s="25" t="s">
        <v>53</v>
      </c>
      <c r="C318" s="81">
        <v>5990</v>
      </c>
      <c r="D318" s="81">
        <v>0</v>
      </c>
      <c r="E318" s="77">
        <v>0</v>
      </c>
      <c r="F318" s="77">
        <v>0</v>
      </c>
      <c r="G318" s="77">
        <v>20287</v>
      </c>
      <c r="H318" s="77">
        <v>0</v>
      </c>
      <c r="I318" s="77">
        <v>424108</v>
      </c>
      <c r="J318" s="77">
        <v>0</v>
      </c>
      <c r="K318" s="77">
        <v>0</v>
      </c>
      <c r="L318" s="77">
        <v>0</v>
      </c>
      <c r="M318" s="77">
        <v>0</v>
      </c>
      <c r="N318" s="77">
        <v>0</v>
      </c>
      <c r="O318" s="77">
        <v>500004</v>
      </c>
      <c r="P318" s="82">
        <v>0</v>
      </c>
      <c r="Q318" s="83">
        <f t="shared" si="12"/>
        <v>950389</v>
      </c>
      <c r="S318" s="1">
        <f t="shared" si="13"/>
        <v>950389</v>
      </c>
      <c r="T318" s="1">
        <f t="shared" si="13"/>
        <v>0</v>
      </c>
      <c r="U318" s="1">
        <f t="shared" si="14"/>
        <v>950389</v>
      </c>
    </row>
    <row r="319" spans="1:21" x14ac:dyDescent="0.25">
      <c r="A319" s="24" t="s">
        <v>369</v>
      </c>
      <c r="B319" s="25" t="s">
        <v>53</v>
      </c>
      <c r="C319" s="81">
        <v>0</v>
      </c>
      <c r="D319" s="81">
        <v>0</v>
      </c>
      <c r="E319" s="77">
        <v>0</v>
      </c>
      <c r="F319" s="77">
        <v>0</v>
      </c>
      <c r="G319" s="77">
        <v>0</v>
      </c>
      <c r="H319" s="77">
        <v>0</v>
      </c>
      <c r="I319" s="77">
        <v>0</v>
      </c>
      <c r="J319" s="77">
        <v>0</v>
      </c>
      <c r="K319" s="77">
        <v>0</v>
      </c>
      <c r="L319" s="77">
        <v>0</v>
      </c>
      <c r="M319" s="77">
        <v>0</v>
      </c>
      <c r="N319" s="77">
        <v>0</v>
      </c>
      <c r="O319" s="77">
        <v>0</v>
      </c>
      <c r="P319" s="82">
        <v>0</v>
      </c>
      <c r="Q319" s="83">
        <f t="shared" si="12"/>
        <v>0</v>
      </c>
      <c r="S319" s="1">
        <f t="shared" si="13"/>
        <v>0</v>
      </c>
      <c r="T319" s="1">
        <f t="shared" si="13"/>
        <v>0</v>
      </c>
      <c r="U319" s="1">
        <f t="shared" si="14"/>
        <v>0</v>
      </c>
    </row>
    <row r="320" spans="1:21" x14ac:dyDescent="0.25">
      <c r="A320" s="24" t="s">
        <v>370</v>
      </c>
      <c r="B320" s="25" t="s">
        <v>53</v>
      </c>
      <c r="C320" s="81">
        <v>0</v>
      </c>
      <c r="D320" s="81">
        <v>0</v>
      </c>
      <c r="E320" s="77">
        <v>0</v>
      </c>
      <c r="F320" s="77">
        <v>0</v>
      </c>
      <c r="G320" s="77">
        <v>0</v>
      </c>
      <c r="H320" s="77">
        <v>0</v>
      </c>
      <c r="I320" s="77">
        <v>0</v>
      </c>
      <c r="J320" s="77">
        <v>0</v>
      </c>
      <c r="K320" s="77">
        <v>0</v>
      </c>
      <c r="L320" s="77">
        <v>0</v>
      </c>
      <c r="M320" s="77">
        <v>0</v>
      </c>
      <c r="N320" s="77">
        <v>0</v>
      </c>
      <c r="O320" s="77">
        <v>0</v>
      </c>
      <c r="P320" s="82">
        <v>0</v>
      </c>
      <c r="Q320" s="83">
        <f t="shared" si="12"/>
        <v>0</v>
      </c>
      <c r="S320" s="1">
        <f t="shared" si="13"/>
        <v>0</v>
      </c>
      <c r="T320" s="1">
        <f t="shared" si="13"/>
        <v>0</v>
      </c>
      <c r="U320" s="1">
        <f t="shared" si="14"/>
        <v>0</v>
      </c>
    </row>
    <row r="321" spans="1:21" x14ac:dyDescent="0.25">
      <c r="A321" s="24" t="s">
        <v>371</v>
      </c>
      <c r="B321" s="25" t="s">
        <v>53</v>
      </c>
      <c r="C321" s="81">
        <v>0</v>
      </c>
      <c r="D321" s="81">
        <v>0</v>
      </c>
      <c r="E321" s="77">
        <v>0</v>
      </c>
      <c r="F321" s="77">
        <v>0</v>
      </c>
      <c r="G321" s="77">
        <v>0</v>
      </c>
      <c r="H321" s="77">
        <v>0</v>
      </c>
      <c r="I321" s="77">
        <v>0</v>
      </c>
      <c r="J321" s="77">
        <v>0</v>
      </c>
      <c r="K321" s="77">
        <v>0</v>
      </c>
      <c r="L321" s="77">
        <v>0</v>
      </c>
      <c r="M321" s="77">
        <v>0</v>
      </c>
      <c r="N321" s="77">
        <v>0</v>
      </c>
      <c r="O321" s="77">
        <v>0</v>
      </c>
      <c r="P321" s="82">
        <v>0</v>
      </c>
      <c r="Q321" s="83">
        <f t="shared" si="12"/>
        <v>0</v>
      </c>
      <c r="S321" s="1">
        <f t="shared" si="13"/>
        <v>0</v>
      </c>
      <c r="T321" s="1">
        <f t="shared" si="13"/>
        <v>0</v>
      </c>
      <c r="U321" s="1">
        <f t="shared" si="14"/>
        <v>0</v>
      </c>
    </row>
    <row r="322" spans="1:21" x14ac:dyDescent="0.25">
      <c r="A322" s="24" t="s">
        <v>372</v>
      </c>
      <c r="B322" s="25" t="s">
        <v>53</v>
      </c>
      <c r="C322" s="81">
        <v>0</v>
      </c>
      <c r="D322" s="81">
        <v>0</v>
      </c>
      <c r="E322" s="77">
        <v>0</v>
      </c>
      <c r="F322" s="77">
        <v>0</v>
      </c>
      <c r="G322" s="77">
        <v>0</v>
      </c>
      <c r="H322" s="77">
        <v>0</v>
      </c>
      <c r="I322" s="77">
        <v>0</v>
      </c>
      <c r="J322" s="77">
        <v>0</v>
      </c>
      <c r="K322" s="77">
        <v>0</v>
      </c>
      <c r="L322" s="77">
        <v>0</v>
      </c>
      <c r="M322" s="77">
        <v>0</v>
      </c>
      <c r="N322" s="77">
        <v>0</v>
      </c>
      <c r="O322" s="77">
        <v>0</v>
      </c>
      <c r="P322" s="82">
        <v>0</v>
      </c>
      <c r="Q322" s="83">
        <f t="shared" ref="Q322:Q385" si="15">SUM(C322:P322)</f>
        <v>0</v>
      </c>
      <c r="S322" s="1">
        <f t="shared" si="13"/>
        <v>0</v>
      </c>
      <c r="T322" s="1">
        <f t="shared" si="13"/>
        <v>0</v>
      </c>
      <c r="U322" s="1">
        <f t="shared" si="14"/>
        <v>0</v>
      </c>
    </row>
    <row r="323" spans="1:21" x14ac:dyDescent="0.25">
      <c r="A323" s="24" t="s">
        <v>373</v>
      </c>
      <c r="B323" s="25" t="s">
        <v>53</v>
      </c>
      <c r="C323" s="81">
        <v>0</v>
      </c>
      <c r="D323" s="81">
        <v>0</v>
      </c>
      <c r="E323" s="77">
        <v>0</v>
      </c>
      <c r="F323" s="77">
        <v>0</v>
      </c>
      <c r="G323" s="77">
        <v>47233</v>
      </c>
      <c r="H323" s="77">
        <v>0</v>
      </c>
      <c r="I323" s="77">
        <v>0</v>
      </c>
      <c r="J323" s="77">
        <v>0</v>
      </c>
      <c r="K323" s="77">
        <v>0</v>
      </c>
      <c r="L323" s="77">
        <v>0</v>
      </c>
      <c r="M323" s="77">
        <v>94690</v>
      </c>
      <c r="N323" s="77">
        <v>0</v>
      </c>
      <c r="O323" s="77">
        <v>0</v>
      </c>
      <c r="P323" s="82">
        <v>0</v>
      </c>
      <c r="Q323" s="83">
        <f t="shared" si="15"/>
        <v>141923</v>
      </c>
      <c r="S323" s="1">
        <f t="shared" si="13"/>
        <v>141923</v>
      </c>
      <c r="T323" s="1">
        <f t="shared" si="13"/>
        <v>0</v>
      </c>
      <c r="U323" s="1">
        <f t="shared" si="14"/>
        <v>141923</v>
      </c>
    </row>
    <row r="324" spans="1:21" x14ac:dyDescent="0.25">
      <c r="A324" s="24" t="s">
        <v>374</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5"/>
        <v>0</v>
      </c>
      <c r="S324" s="1">
        <f t="shared" si="13"/>
        <v>0</v>
      </c>
      <c r="T324" s="1">
        <f t="shared" si="13"/>
        <v>0</v>
      </c>
      <c r="U324" s="1">
        <f t="shared" si="14"/>
        <v>0</v>
      </c>
    </row>
    <row r="325" spans="1:21" x14ac:dyDescent="0.25">
      <c r="A325" s="24" t="s">
        <v>375</v>
      </c>
      <c r="B325" s="25" t="s">
        <v>53</v>
      </c>
      <c r="C325" s="81">
        <v>0</v>
      </c>
      <c r="D325" s="81">
        <v>0</v>
      </c>
      <c r="E325" s="77">
        <v>0</v>
      </c>
      <c r="F325" s="77">
        <v>0</v>
      </c>
      <c r="G325" s="77">
        <v>0</v>
      </c>
      <c r="H325" s="77">
        <v>0</v>
      </c>
      <c r="I325" s="77">
        <v>0</v>
      </c>
      <c r="J325" s="77">
        <v>0</v>
      </c>
      <c r="K325" s="77">
        <v>0</v>
      </c>
      <c r="L325" s="77">
        <v>0</v>
      </c>
      <c r="M325" s="77">
        <v>0</v>
      </c>
      <c r="N325" s="77">
        <v>0</v>
      </c>
      <c r="O325" s="77">
        <v>0</v>
      </c>
      <c r="P325" s="82">
        <v>0</v>
      </c>
      <c r="Q325" s="83">
        <f t="shared" si="15"/>
        <v>0</v>
      </c>
      <c r="S325" s="1">
        <f t="shared" si="13"/>
        <v>0</v>
      </c>
      <c r="T325" s="1">
        <f t="shared" si="13"/>
        <v>0</v>
      </c>
      <c r="U325" s="1">
        <f t="shared" si="14"/>
        <v>0</v>
      </c>
    </row>
    <row r="326" spans="1:21" x14ac:dyDescent="0.25">
      <c r="A326" s="24" t="s">
        <v>376</v>
      </c>
      <c r="B326" s="25" t="s">
        <v>53</v>
      </c>
      <c r="C326" s="81">
        <v>15392</v>
      </c>
      <c r="D326" s="81">
        <v>0</v>
      </c>
      <c r="E326" s="77">
        <v>56028</v>
      </c>
      <c r="F326" s="77">
        <v>0</v>
      </c>
      <c r="G326" s="77">
        <v>17737</v>
      </c>
      <c r="H326" s="77">
        <v>0</v>
      </c>
      <c r="I326" s="77">
        <v>0</v>
      </c>
      <c r="J326" s="77">
        <v>0</v>
      </c>
      <c r="K326" s="77">
        <v>0</v>
      </c>
      <c r="L326" s="77">
        <v>0</v>
      </c>
      <c r="M326" s="77">
        <v>1050</v>
      </c>
      <c r="N326" s="77">
        <v>0</v>
      </c>
      <c r="O326" s="77">
        <v>0</v>
      </c>
      <c r="P326" s="82">
        <v>0</v>
      </c>
      <c r="Q326" s="83">
        <f t="shared" si="15"/>
        <v>90207</v>
      </c>
      <c r="S326" s="1">
        <f t="shared" ref="S326:T389" si="16">SUM(C326,E326,G326,I326,K326,M326,O326)</f>
        <v>90207</v>
      </c>
      <c r="T326" s="1">
        <f t="shared" si="16"/>
        <v>0</v>
      </c>
      <c r="U326" s="1">
        <f t="shared" ref="U326:U389" si="17">SUM(S326:T326)</f>
        <v>90207</v>
      </c>
    </row>
    <row r="327" spans="1:21" x14ac:dyDescent="0.25">
      <c r="A327" s="24" t="s">
        <v>377</v>
      </c>
      <c r="B327" s="25" t="s">
        <v>53</v>
      </c>
      <c r="C327" s="81">
        <v>0</v>
      </c>
      <c r="D327" s="81">
        <v>0</v>
      </c>
      <c r="E327" s="77">
        <v>0</v>
      </c>
      <c r="F327" s="77">
        <v>0</v>
      </c>
      <c r="G327" s="77">
        <v>0</v>
      </c>
      <c r="H327" s="77">
        <v>70407</v>
      </c>
      <c r="I327" s="77">
        <v>0</v>
      </c>
      <c r="J327" s="77">
        <v>0</v>
      </c>
      <c r="K327" s="77">
        <v>0</v>
      </c>
      <c r="L327" s="77">
        <v>0</v>
      </c>
      <c r="M327" s="77">
        <v>0</v>
      </c>
      <c r="N327" s="77">
        <v>0</v>
      </c>
      <c r="O327" s="77">
        <v>0</v>
      </c>
      <c r="P327" s="82">
        <v>0</v>
      </c>
      <c r="Q327" s="83">
        <f t="shared" si="15"/>
        <v>70407</v>
      </c>
      <c r="S327" s="1">
        <f t="shared" si="16"/>
        <v>0</v>
      </c>
      <c r="T327" s="1">
        <f t="shared" si="16"/>
        <v>70407</v>
      </c>
      <c r="U327" s="1">
        <f t="shared" si="17"/>
        <v>70407</v>
      </c>
    </row>
    <row r="328" spans="1:21" x14ac:dyDescent="0.25">
      <c r="A328" s="24" t="s">
        <v>378</v>
      </c>
      <c r="B328" s="25" t="s">
        <v>53</v>
      </c>
      <c r="C328" s="81">
        <v>0</v>
      </c>
      <c r="D328" s="81">
        <v>0</v>
      </c>
      <c r="E328" s="77">
        <v>0</v>
      </c>
      <c r="F328" s="77">
        <v>0</v>
      </c>
      <c r="G328" s="77">
        <v>0</v>
      </c>
      <c r="H328" s="77">
        <v>0</v>
      </c>
      <c r="I328" s="77">
        <v>0</v>
      </c>
      <c r="J328" s="77">
        <v>0</v>
      </c>
      <c r="K328" s="77">
        <v>0</v>
      </c>
      <c r="L328" s="77">
        <v>0</v>
      </c>
      <c r="M328" s="77">
        <v>0</v>
      </c>
      <c r="N328" s="77">
        <v>0</v>
      </c>
      <c r="O328" s="77">
        <v>0</v>
      </c>
      <c r="P328" s="82">
        <v>0</v>
      </c>
      <c r="Q328" s="83">
        <f t="shared" si="15"/>
        <v>0</v>
      </c>
      <c r="S328" s="1">
        <f t="shared" si="16"/>
        <v>0</v>
      </c>
      <c r="T328" s="1">
        <f t="shared" si="16"/>
        <v>0</v>
      </c>
      <c r="U328" s="1">
        <f t="shared" si="17"/>
        <v>0</v>
      </c>
    </row>
    <row r="329" spans="1:21" x14ac:dyDescent="0.25">
      <c r="A329" s="24" t="s">
        <v>379</v>
      </c>
      <c r="B329" s="25" t="s">
        <v>53</v>
      </c>
      <c r="C329" s="81">
        <v>0</v>
      </c>
      <c r="D329" s="81">
        <v>0</v>
      </c>
      <c r="E329" s="77">
        <v>0</v>
      </c>
      <c r="F329" s="77">
        <v>0</v>
      </c>
      <c r="G329" s="77">
        <v>0</v>
      </c>
      <c r="H329" s="77">
        <v>0</v>
      </c>
      <c r="I329" s="77">
        <v>0</v>
      </c>
      <c r="J329" s="77">
        <v>0</v>
      </c>
      <c r="K329" s="77">
        <v>0</v>
      </c>
      <c r="L329" s="77">
        <v>0</v>
      </c>
      <c r="M329" s="77">
        <v>17733</v>
      </c>
      <c r="N329" s="77">
        <v>0</v>
      </c>
      <c r="O329" s="77">
        <v>0</v>
      </c>
      <c r="P329" s="82">
        <v>0</v>
      </c>
      <c r="Q329" s="83">
        <f t="shared" si="15"/>
        <v>17733</v>
      </c>
      <c r="S329" s="1">
        <f t="shared" si="16"/>
        <v>17733</v>
      </c>
      <c r="T329" s="1">
        <f t="shared" si="16"/>
        <v>0</v>
      </c>
      <c r="U329" s="1">
        <f t="shared" si="17"/>
        <v>17733</v>
      </c>
    </row>
    <row r="330" spans="1:21" x14ac:dyDescent="0.25">
      <c r="A330" s="24" t="s">
        <v>380</v>
      </c>
      <c r="B330" s="25" t="s">
        <v>53</v>
      </c>
      <c r="C330" s="81">
        <v>1083</v>
      </c>
      <c r="D330" s="81">
        <v>0</v>
      </c>
      <c r="E330" s="77">
        <v>0</v>
      </c>
      <c r="F330" s="77">
        <v>0</v>
      </c>
      <c r="G330" s="77">
        <v>0</v>
      </c>
      <c r="H330" s="77">
        <v>6988</v>
      </c>
      <c r="I330" s="77">
        <v>0</v>
      </c>
      <c r="J330" s="77">
        <v>0</v>
      </c>
      <c r="K330" s="77">
        <v>0</v>
      </c>
      <c r="L330" s="77">
        <v>0</v>
      </c>
      <c r="M330" s="77">
        <v>0</v>
      </c>
      <c r="N330" s="77">
        <v>0</v>
      </c>
      <c r="O330" s="77">
        <v>0</v>
      </c>
      <c r="P330" s="82">
        <v>0</v>
      </c>
      <c r="Q330" s="83">
        <f t="shared" si="15"/>
        <v>8071</v>
      </c>
      <c r="S330" s="1">
        <f t="shared" si="16"/>
        <v>1083</v>
      </c>
      <c r="T330" s="1">
        <f t="shared" si="16"/>
        <v>6988</v>
      </c>
      <c r="U330" s="1">
        <f t="shared" si="17"/>
        <v>8071</v>
      </c>
    </row>
    <row r="331" spans="1:21" x14ac:dyDescent="0.25">
      <c r="A331" s="24" t="s">
        <v>5</v>
      </c>
      <c r="B331" s="25" t="s">
        <v>53</v>
      </c>
      <c r="C331" s="81">
        <v>0</v>
      </c>
      <c r="D331" s="81">
        <v>0</v>
      </c>
      <c r="E331" s="77">
        <v>0</v>
      </c>
      <c r="F331" s="77">
        <v>0</v>
      </c>
      <c r="G331" s="77">
        <v>0</v>
      </c>
      <c r="H331" s="77">
        <v>0</v>
      </c>
      <c r="I331" s="77">
        <v>0</v>
      </c>
      <c r="J331" s="77">
        <v>0</v>
      </c>
      <c r="K331" s="77">
        <v>0</v>
      </c>
      <c r="L331" s="77">
        <v>0</v>
      </c>
      <c r="M331" s="77">
        <v>0</v>
      </c>
      <c r="N331" s="77">
        <v>0</v>
      </c>
      <c r="O331" s="77">
        <v>0</v>
      </c>
      <c r="P331" s="82">
        <v>0</v>
      </c>
      <c r="Q331" s="83">
        <f t="shared" si="15"/>
        <v>0</v>
      </c>
      <c r="S331" s="1">
        <f t="shared" si="16"/>
        <v>0</v>
      </c>
      <c r="T331" s="1">
        <f t="shared" si="16"/>
        <v>0</v>
      </c>
      <c r="U331" s="1">
        <f t="shared" si="17"/>
        <v>0</v>
      </c>
    </row>
    <row r="332" spans="1:21" x14ac:dyDescent="0.25">
      <c r="A332" s="24" t="s">
        <v>383</v>
      </c>
      <c r="B332" s="25" t="s">
        <v>53</v>
      </c>
      <c r="C332" s="81">
        <v>0</v>
      </c>
      <c r="D332" s="81">
        <v>0</v>
      </c>
      <c r="E332" s="77">
        <v>0</v>
      </c>
      <c r="F332" s="77">
        <v>0</v>
      </c>
      <c r="G332" s="77">
        <v>0</v>
      </c>
      <c r="H332" s="77">
        <v>0</v>
      </c>
      <c r="I332" s="77">
        <v>0</v>
      </c>
      <c r="J332" s="77">
        <v>0</v>
      </c>
      <c r="K332" s="77">
        <v>0</v>
      </c>
      <c r="L332" s="77">
        <v>0</v>
      </c>
      <c r="M332" s="77">
        <v>0</v>
      </c>
      <c r="N332" s="77">
        <v>0</v>
      </c>
      <c r="O332" s="77">
        <v>1500</v>
      </c>
      <c r="P332" s="82">
        <v>0</v>
      </c>
      <c r="Q332" s="83">
        <f t="shared" si="15"/>
        <v>1500</v>
      </c>
      <c r="S332" s="1">
        <f t="shared" si="16"/>
        <v>1500</v>
      </c>
      <c r="T332" s="1">
        <f t="shared" si="16"/>
        <v>0</v>
      </c>
      <c r="U332" s="1">
        <f t="shared" si="17"/>
        <v>1500</v>
      </c>
    </row>
    <row r="333" spans="1:21" x14ac:dyDescent="0.25">
      <c r="A333" s="24" t="s">
        <v>525</v>
      </c>
      <c r="B333" s="25" t="s">
        <v>53</v>
      </c>
      <c r="C333" s="81">
        <v>0</v>
      </c>
      <c r="D333" s="81">
        <v>0</v>
      </c>
      <c r="E333" s="77">
        <v>8230</v>
      </c>
      <c r="F333" s="77">
        <v>9668</v>
      </c>
      <c r="G333" s="77">
        <v>1074</v>
      </c>
      <c r="H333" s="77">
        <v>0</v>
      </c>
      <c r="I333" s="77">
        <v>0</v>
      </c>
      <c r="J333" s="77">
        <v>0</v>
      </c>
      <c r="K333" s="77">
        <v>0</v>
      </c>
      <c r="L333" s="77">
        <v>0</v>
      </c>
      <c r="M333" s="77">
        <v>0</v>
      </c>
      <c r="N333" s="77">
        <v>0</v>
      </c>
      <c r="O333" s="77">
        <v>0</v>
      </c>
      <c r="P333" s="82">
        <v>0</v>
      </c>
      <c r="Q333" s="83">
        <f t="shared" si="15"/>
        <v>18972</v>
      </c>
      <c r="S333" s="1">
        <f t="shared" si="16"/>
        <v>9304</v>
      </c>
      <c r="T333" s="1">
        <f t="shared" si="16"/>
        <v>9668</v>
      </c>
      <c r="U333" s="1">
        <f t="shared" si="17"/>
        <v>18972</v>
      </c>
    </row>
    <row r="334" spans="1:21" x14ac:dyDescent="0.25">
      <c r="A334" s="24" t="s">
        <v>517</v>
      </c>
      <c r="B334" s="25" t="s">
        <v>53</v>
      </c>
      <c r="C334" s="81">
        <v>0</v>
      </c>
      <c r="D334" s="81">
        <v>0</v>
      </c>
      <c r="E334" s="77">
        <v>0</v>
      </c>
      <c r="F334" s="77">
        <v>0</v>
      </c>
      <c r="G334" s="77">
        <v>0</v>
      </c>
      <c r="H334" s="77">
        <v>431876</v>
      </c>
      <c r="I334" s="77">
        <v>0</v>
      </c>
      <c r="J334" s="77">
        <v>0</v>
      </c>
      <c r="K334" s="77">
        <v>0</v>
      </c>
      <c r="L334" s="77">
        <v>0</v>
      </c>
      <c r="M334" s="77">
        <v>0</v>
      </c>
      <c r="N334" s="77">
        <v>0</v>
      </c>
      <c r="O334" s="77">
        <v>0</v>
      </c>
      <c r="P334" s="82">
        <v>0</v>
      </c>
      <c r="Q334" s="83">
        <f t="shared" si="15"/>
        <v>431876</v>
      </c>
      <c r="S334" s="1">
        <f t="shared" si="16"/>
        <v>0</v>
      </c>
      <c r="T334" s="1">
        <f t="shared" si="16"/>
        <v>431876</v>
      </c>
      <c r="U334" s="1">
        <f t="shared" si="17"/>
        <v>431876</v>
      </c>
    </row>
    <row r="335" spans="1:21" x14ac:dyDescent="0.25">
      <c r="A335" s="24" t="s">
        <v>384</v>
      </c>
      <c r="B335" s="25" t="s">
        <v>53</v>
      </c>
      <c r="C335" s="81">
        <v>8643</v>
      </c>
      <c r="D335" s="81">
        <v>7176</v>
      </c>
      <c r="E335" s="77">
        <v>155298</v>
      </c>
      <c r="F335" s="77">
        <v>9310</v>
      </c>
      <c r="G335" s="77">
        <v>9483</v>
      </c>
      <c r="H335" s="77">
        <v>33222</v>
      </c>
      <c r="I335" s="77">
        <v>0</v>
      </c>
      <c r="J335" s="77">
        <v>0</v>
      </c>
      <c r="K335" s="77">
        <v>0</v>
      </c>
      <c r="L335" s="77">
        <v>0</v>
      </c>
      <c r="M335" s="77">
        <v>14758</v>
      </c>
      <c r="N335" s="77">
        <v>0</v>
      </c>
      <c r="O335" s="77">
        <v>1738</v>
      </c>
      <c r="P335" s="82">
        <v>915</v>
      </c>
      <c r="Q335" s="83">
        <f t="shared" si="15"/>
        <v>240543</v>
      </c>
      <c r="S335" s="1">
        <f t="shared" si="16"/>
        <v>189920</v>
      </c>
      <c r="T335" s="1">
        <f t="shared" si="16"/>
        <v>50623</v>
      </c>
      <c r="U335" s="1">
        <f t="shared" si="17"/>
        <v>240543</v>
      </c>
    </row>
    <row r="336" spans="1:21" x14ac:dyDescent="0.25">
      <c r="A336" s="24" t="s">
        <v>385</v>
      </c>
      <c r="B336" s="25" t="s">
        <v>53</v>
      </c>
      <c r="C336" s="81">
        <v>0</v>
      </c>
      <c r="D336" s="81">
        <v>0</v>
      </c>
      <c r="E336" s="77">
        <v>0</v>
      </c>
      <c r="F336" s="77">
        <v>975</v>
      </c>
      <c r="G336" s="77">
        <v>0</v>
      </c>
      <c r="H336" s="77">
        <v>0</v>
      </c>
      <c r="I336" s="77">
        <v>0</v>
      </c>
      <c r="J336" s="77">
        <v>0</v>
      </c>
      <c r="K336" s="77">
        <v>0</v>
      </c>
      <c r="L336" s="77">
        <v>0</v>
      </c>
      <c r="M336" s="77">
        <v>0</v>
      </c>
      <c r="N336" s="77">
        <v>0</v>
      </c>
      <c r="O336" s="77">
        <v>0</v>
      </c>
      <c r="P336" s="82">
        <v>0</v>
      </c>
      <c r="Q336" s="83">
        <f t="shared" si="15"/>
        <v>975</v>
      </c>
      <c r="S336" s="1">
        <f t="shared" si="16"/>
        <v>0</v>
      </c>
      <c r="T336" s="1">
        <f t="shared" si="16"/>
        <v>975</v>
      </c>
      <c r="U336" s="1">
        <f t="shared" si="17"/>
        <v>975</v>
      </c>
    </row>
    <row r="337" spans="1:21" x14ac:dyDescent="0.25">
      <c r="A337" s="24" t="s">
        <v>386</v>
      </c>
      <c r="B337" s="25" t="s">
        <v>54</v>
      </c>
      <c r="C337" s="81">
        <v>37692</v>
      </c>
      <c r="D337" s="81">
        <v>0</v>
      </c>
      <c r="E337" s="77">
        <v>353191</v>
      </c>
      <c r="F337" s="77">
        <v>0</v>
      </c>
      <c r="G337" s="77">
        <v>0</v>
      </c>
      <c r="H337" s="77">
        <v>0</v>
      </c>
      <c r="I337" s="77">
        <v>0</v>
      </c>
      <c r="J337" s="77">
        <v>0</v>
      </c>
      <c r="K337" s="77">
        <v>0</v>
      </c>
      <c r="L337" s="77">
        <v>0</v>
      </c>
      <c r="M337" s="77">
        <v>16648</v>
      </c>
      <c r="N337" s="77">
        <v>0</v>
      </c>
      <c r="O337" s="77">
        <v>0</v>
      </c>
      <c r="P337" s="82">
        <v>0</v>
      </c>
      <c r="Q337" s="83">
        <f t="shared" si="15"/>
        <v>407531</v>
      </c>
      <c r="S337" s="1">
        <f t="shared" si="16"/>
        <v>407531</v>
      </c>
      <c r="T337" s="1">
        <f t="shared" si="16"/>
        <v>0</v>
      </c>
      <c r="U337" s="1">
        <f t="shared" si="17"/>
        <v>407531</v>
      </c>
    </row>
    <row r="338" spans="1:21" x14ac:dyDescent="0.25">
      <c r="A338" s="24" t="s">
        <v>387</v>
      </c>
      <c r="B338" s="25" t="s">
        <v>54</v>
      </c>
      <c r="C338" s="81">
        <v>0</v>
      </c>
      <c r="D338" s="81">
        <v>0</v>
      </c>
      <c r="E338" s="77">
        <v>132067</v>
      </c>
      <c r="F338" s="77">
        <v>0</v>
      </c>
      <c r="G338" s="77">
        <v>34731</v>
      </c>
      <c r="H338" s="77">
        <v>0</v>
      </c>
      <c r="I338" s="77">
        <v>0</v>
      </c>
      <c r="J338" s="77">
        <v>0</v>
      </c>
      <c r="K338" s="77">
        <v>0</v>
      </c>
      <c r="L338" s="77">
        <v>0</v>
      </c>
      <c r="M338" s="77">
        <v>18871</v>
      </c>
      <c r="N338" s="77">
        <v>0</v>
      </c>
      <c r="O338" s="77">
        <v>16289</v>
      </c>
      <c r="P338" s="82">
        <v>0</v>
      </c>
      <c r="Q338" s="83">
        <f t="shared" si="15"/>
        <v>201958</v>
      </c>
      <c r="S338" s="1">
        <f t="shared" si="16"/>
        <v>201958</v>
      </c>
      <c r="T338" s="1">
        <f t="shared" si="16"/>
        <v>0</v>
      </c>
      <c r="U338" s="1">
        <f t="shared" si="17"/>
        <v>201958</v>
      </c>
    </row>
    <row r="339" spans="1:21" x14ac:dyDescent="0.25">
      <c r="A339" s="24" t="s">
        <v>388</v>
      </c>
      <c r="B339" s="25" t="s">
        <v>54</v>
      </c>
      <c r="C339" s="81">
        <v>6774</v>
      </c>
      <c r="D339" s="81">
        <v>0</v>
      </c>
      <c r="E339" s="77">
        <v>37242</v>
      </c>
      <c r="F339" s="77">
        <v>0</v>
      </c>
      <c r="G339" s="77">
        <v>5322</v>
      </c>
      <c r="H339" s="77">
        <v>0</v>
      </c>
      <c r="I339" s="77">
        <v>0</v>
      </c>
      <c r="J339" s="77">
        <v>0</v>
      </c>
      <c r="K339" s="77">
        <v>0</v>
      </c>
      <c r="L339" s="77">
        <v>0</v>
      </c>
      <c r="M339" s="77">
        <v>9412</v>
      </c>
      <c r="N339" s="77">
        <v>0</v>
      </c>
      <c r="O339" s="77">
        <v>3490</v>
      </c>
      <c r="P339" s="82">
        <v>0</v>
      </c>
      <c r="Q339" s="83">
        <f t="shared" si="15"/>
        <v>62240</v>
      </c>
      <c r="S339" s="1">
        <f t="shared" si="16"/>
        <v>62240</v>
      </c>
      <c r="T339" s="1">
        <f t="shared" si="16"/>
        <v>0</v>
      </c>
      <c r="U339" s="1">
        <f t="shared" si="17"/>
        <v>62240</v>
      </c>
    </row>
    <row r="340" spans="1:21" x14ac:dyDescent="0.25">
      <c r="A340" s="24" t="s">
        <v>389</v>
      </c>
      <c r="B340" s="25" t="s">
        <v>54</v>
      </c>
      <c r="C340" s="81">
        <v>3545</v>
      </c>
      <c r="D340" s="81">
        <v>0</v>
      </c>
      <c r="E340" s="77">
        <v>8330</v>
      </c>
      <c r="F340" s="77">
        <v>0</v>
      </c>
      <c r="G340" s="77">
        <v>10767</v>
      </c>
      <c r="H340" s="77">
        <v>0</v>
      </c>
      <c r="I340" s="77">
        <v>0</v>
      </c>
      <c r="J340" s="77">
        <v>0</v>
      </c>
      <c r="K340" s="77">
        <v>0</v>
      </c>
      <c r="L340" s="77">
        <v>0</v>
      </c>
      <c r="M340" s="77">
        <v>2536</v>
      </c>
      <c r="N340" s="77">
        <v>0</v>
      </c>
      <c r="O340" s="77">
        <v>0</v>
      </c>
      <c r="P340" s="82">
        <v>0</v>
      </c>
      <c r="Q340" s="83">
        <f t="shared" si="15"/>
        <v>25178</v>
      </c>
      <c r="S340" s="1">
        <f t="shared" si="16"/>
        <v>25178</v>
      </c>
      <c r="T340" s="1">
        <f t="shared" si="16"/>
        <v>0</v>
      </c>
      <c r="U340" s="1">
        <f t="shared" si="17"/>
        <v>25178</v>
      </c>
    </row>
    <row r="341" spans="1:21" x14ac:dyDescent="0.25">
      <c r="A341" s="24" t="s">
        <v>390</v>
      </c>
      <c r="B341" s="25" t="s">
        <v>54</v>
      </c>
      <c r="C341" s="81">
        <v>0</v>
      </c>
      <c r="D341" s="81">
        <v>0</v>
      </c>
      <c r="E341" s="77">
        <v>8750</v>
      </c>
      <c r="F341" s="77">
        <v>0</v>
      </c>
      <c r="G341" s="77">
        <v>0</v>
      </c>
      <c r="H341" s="77">
        <v>0</v>
      </c>
      <c r="I341" s="77">
        <v>0</v>
      </c>
      <c r="J341" s="77">
        <v>0</v>
      </c>
      <c r="K341" s="77">
        <v>0</v>
      </c>
      <c r="L341" s="77">
        <v>0</v>
      </c>
      <c r="M341" s="77">
        <v>5944</v>
      </c>
      <c r="N341" s="77">
        <v>0</v>
      </c>
      <c r="O341" s="77">
        <v>20278</v>
      </c>
      <c r="P341" s="82">
        <v>0</v>
      </c>
      <c r="Q341" s="83">
        <f t="shared" si="15"/>
        <v>34972</v>
      </c>
      <c r="S341" s="1">
        <f t="shared" si="16"/>
        <v>34972</v>
      </c>
      <c r="T341" s="1">
        <f t="shared" si="16"/>
        <v>0</v>
      </c>
      <c r="U341" s="1">
        <f t="shared" si="17"/>
        <v>34972</v>
      </c>
    </row>
    <row r="342" spans="1:21" x14ac:dyDescent="0.25">
      <c r="A342" s="24" t="s">
        <v>391</v>
      </c>
      <c r="B342" s="25" t="s">
        <v>54</v>
      </c>
      <c r="C342" s="81">
        <v>0</v>
      </c>
      <c r="D342" s="81">
        <v>0</v>
      </c>
      <c r="E342" s="77">
        <v>0</v>
      </c>
      <c r="F342" s="77">
        <v>0</v>
      </c>
      <c r="G342" s="77">
        <v>0</v>
      </c>
      <c r="H342" s="77">
        <v>0</v>
      </c>
      <c r="I342" s="77">
        <v>0</v>
      </c>
      <c r="J342" s="77">
        <v>0</v>
      </c>
      <c r="K342" s="77">
        <v>0</v>
      </c>
      <c r="L342" s="77">
        <v>0</v>
      </c>
      <c r="M342" s="77">
        <v>0</v>
      </c>
      <c r="N342" s="77">
        <v>0</v>
      </c>
      <c r="O342" s="77">
        <v>0</v>
      </c>
      <c r="P342" s="82">
        <v>0</v>
      </c>
      <c r="Q342" s="83">
        <f t="shared" si="15"/>
        <v>0</v>
      </c>
      <c r="S342" s="1">
        <f t="shared" si="16"/>
        <v>0</v>
      </c>
      <c r="T342" s="1">
        <f t="shared" si="16"/>
        <v>0</v>
      </c>
      <c r="U342" s="1">
        <f t="shared" si="17"/>
        <v>0</v>
      </c>
    </row>
    <row r="343" spans="1:21" x14ac:dyDescent="0.25">
      <c r="A343" s="24" t="s">
        <v>392</v>
      </c>
      <c r="B343" s="25" t="s">
        <v>54</v>
      </c>
      <c r="C343" s="81">
        <v>0</v>
      </c>
      <c r="D343" s="81">
        <v>0</v>
      </c>
      <c r="E343" s="77">
        <v>50954</v>
      </c>
      <c r="F343" s="77">
        <v>0</v>
      </c>
      <c r="G343" s="77">
        <v>0</v>
      </c>
      <c r="H343" s="77">
        <v>0</v>
      </c>
      <c r="I343" s="77">
        <v>0</v>
      </c>
      <c r="J343" s="77">
        <v>0</v>
      </c>
      <c r="K343" s="77">
        <v>0</v>
      </c>
      <c r="L343" s="77">
        <v>0</v>
      </c>
      <c r="M343" s="77">
        <v>0</v>
      </c>
      <c r="N343" s="77">
        <v>0</v>
      </c>
      <c r="O343" s="77">
        <v>0</v>
      </c>
      <c r="P343" s="82">
        <v>0</v>
      </c>
      <c r="Q343" s="83">
        <f t="shared" si="15"/>
        <v>50954</v>
      </c>
      <c r="S343" s="1">
        <f t="shared" si="16"/>
        <v>50954</v>
      </c>
      <c r="T343" s="1">
        <f t="shared" si="16"/>
        <v>0</v>
      </c>
      <c r="U343" s="1">
        <f t="shared" si="17"/>
        <v>50954</v>
      </c>
    </row>
    <row r="344" spans="1:21" x14ac:dyDescent="0.25">
      <c r="A344" s="24" t="s">
        <v>393</v>
      </c>
      <c r="B344" s="25" t="s">
        <v>54</v>
      </c>
      <c r="C344" s="81">
        <v>12444</v>
      </c>
      <c r="D344" s="81">
        <v>47104</v>
      </c>
      <c r="E344" s="77">
        <v>117190</v>
      </c>
      <c r="F344" s="77">
        <v>47768</v>
      </c>
      <c r="G344" s="77">
        <v>151008</v>
      </c>
      <c r="H344" s="77">
        <v>23114</v>
      </c>
      <c r="I344" s="77">
        <v>0</v>
      </c>
      <c r="J344" s="77">
        <v>0</v>
      </c>
      <c r="K344" s="77">
        <v>0</v>
      </c>
      <c r="L344" s="77">
        <v>0</v>
      </c>
      <c r="M344" s="77">
        <v>19856</v>
      </c>
      <c r="N344" s="77">
        <v>0</v>
      </c>
      <c r="O344" s="77">
        <v>0</v>
      </c>
      <c r="P344" s="82">
        <v>0</v>
      </c>
      <c r="Q344" s="83">
        <f t="shared" si="15"/>
        <v>418484</v>
      </c>
      <c r="S344" s="1">
        <f t="shared" si="16"/>
        <v>300498</v>
      </c>
      <c r="T344" s="1">
        <f t="shared" si="16"/>
        <v>117986</v>
      </c>
      <c r="U344" s="1">
        <f t="shared" si="17"/>
        <v>418484</v>
      </c>
    </row>
    <row r="345" spans="1:21" x14ac:dyDescent="0.25">
      <c r="A345" s="24" t="s">
        <v>394</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83">
        <f t="shared" si="15"/>
        <v>0</v>
      </c>
      <c r="S345" s="1">
        <f t="shared" si="16"/>
        <v>0</v>
      </c>
      <c r="T345" s="1">
        <f t="shared" si="16"/>
        <v>0</v>
      </c>
      <c r="U345" s="1">
        <f t="shared" si="17"/>
        <v>0</v>
      </c>
    </row>
    <row r="346" spans="1:21" x14ac:dyDescent="0.25">
      <c r="A346" s="24" t="s">
        <v>395</v>
      </c>
      <c r="B346" s="25" t="s">
        <v>54</v>
      </c>
      <c r="C346" s="81">
        <v>0</v>
      </c>
      <c r="D346" s="81">
        <v>0</v>
      </c>
      <c r="E346" s="77">
        <v>0</v>
      </c>
      <c r="F346" s="77">
        <v>0</v>
      </c>
      <c r="G346" s="77">
        <v>0</v>
      </c>
      <c r="H346" s="77">
        <v>0</v>
      </c>
      <c r="I346" s="77">
        <v>0</v>
      </c>
      <c r="J346" s="77">
        <v>0</v>
      </c>
      <c r="K346" s="77">
        <v>0</v>
      </c>
      <c r="L346" s="77">
        <v>0</v>
      </c>
      <c r="M346" s="77">
        <v>0</v>
      </c>
      <c r="N346" s="77">
        <v>0</v>
      </c>
      <c r="O346" s="77">
        <v>0</v>
      </c>
      <c r="P346" s="82">
        <v>0</v>
      </c>
      <c r="Q346" s="83">
        <f t="shared" si="15"/>
        <v>0</v>
      </c>
      <c r="S346" s="1">
        <f t="shared" si="16"/>
        <v>0</v>
      </c>
      <c r="T346" s="1">
        <f t="shared" si="16"/>
        <v>0</v>
      </c>
      <c r="U346" s="1">
        <f t="shared" si="17"/>
        <v>0</v>
      </c>
    </row>
    <row r="347" spans="1:21" x14ac:dyDescent="0.25">
      <c r="A347" s="24" t="s">
        <v>396</v>
      </c>
      <c r="B347" s="25" t="s">
        <v>54</v>
      </c>
      <c r="C347" s="81">
        <v>650</v>
      </c>
      <c r="D347" s="81">
        <v>0</v>
      </c>
      <c r="E347" s="77">
        <v>0</v>
      </c>
      <c r="F347" s="77">
        <v>0</v>
      </c>
      <c r="G347" s="77">
        <v>0</v>
      </c>
      <c r="H347" s="77">
        <v>0</v>
      </c>
      <c r="I347" s="77">
        <v>0</v>
      </c>
      <c r="J347" s="77">
        <v>0</v>
      </c>
      <c r="K347" s="77">
        <v>0</v>
      </c>
      <c r="L347" s="77">
        <v>0</v>
      </c>
      <c r="M347" s="77">
        <v>220</v>
      </c>
      <c r="N347" s="77">
        <v>0</v>
      </c>
      <c r="O347" s="77">
        <v>7374</v>
      </c>
      <c r="P347" s="82">
        <v>0</v>
      </c>
      <c r="Q347" s="83">
        <f t="shared" si="15"/>
        <v>8244</v>
      </c>
      <c r="S347" s="1">
        <f t="shared" si="16"/>
        <v>8244</v>
      </c>
      <c r="T347" s="1">
        <f t="shared" si="16"/>
        <v>0</v>
      </c>
      <c r="U347" s="1">
        <f t="shared" si="17"/>
        <v>8244</v>
      </c>
    </row>
    <row r="348" spans="1:21" x14ac:dyDescent="0.25">
      <c r="A348" s="24" t="s">
        <v>397</v>
      </c>
      <c r="B348" s="25" t="s">
        <v>54</v>
      </c>
      <c r="C348" s="81">
        <v>0</v>
      </c>
      <c r="D348" s="81">
        <v>0</v>
      </c>
      <c r="E348" s="77">
        <v>0</v>
      </c>
      <c r="F348" s="77">
        <v>0</v>
      </c>
      <c r="G348" s="77">
        <v>0</v>
      </c>
      <c r="H348" s="77">
        <v>0</v>
      </c>
      <c r="I348" s="77">
        <v>0</v>
      </c>
      <c r="J348" s="77">
        <v>0</v>
      </c>
      <c r="K348" s="77">
        <v>0</v>
      </c>
      <c r="L348" s="77">
        <v>0</v>
      </c>
      <c r="M348" s="77">
        <v>0</v>
      </c>
      <c r="N348" s="77">
        <v>0</v>
      </c>
      <c r="O348" s="77">
        <v>2079</v>
      </c>
      <c r="P348" s="82">
        <v>0</v>
      </c>
      <c r="Q348" s="83">
        <f t="shared" si="15"/>
        <v>2079</v>
      </c>
      <c r="S348" s="1">
        <f t="shared" si="16"/>
        <v>2079</v>
      </c>
      <c r="T348" s="1">
        <f t="shared" si="16"/>
        <v>0</v>
      </c>
      <c r="U348" s="1">
        <f t="shared" si="17"/>
        <v>2079</v>
      </c>
    </row>
    <row r="349" spans="1:21" x14ac:dyDescent="0.25">
      <c r="A349" s="24" t="s">
        <v>398</v>
      </c>
      <c r="B349" s="25" t="s">
        <v>54</v>
      </c>
      <c r="C349" s="81">
        <v>46863</v>
      </c>
      <c r="D349" s="81">
        <v>121665</v>
      </c>
      <c r="E349" s="77">
        <v>279265</v>
      </c>
      <c r="F349" s="77">
        <v>104709</v>
      </c>
      <c r="G349" s="77">
        <v>0</v>
      </c>
      <c r="H349" s="77">
        <v>0</v>
      </c>
      <c r="I349" s="77">
        <v>0</v>
      </c>
      <c r="J349" s="77">
        <v>0</v>
      </c>
      <c r="K349" s="77">
        <v>0</v>
      </c>
      <c r="L349" s="77">
        <v>0</v>
      </c>
      <c r="M349" s="77">
        <v>47677</v>
      </c>
      <c r="N349" s="77">
        <v>0</v>
      </c>
      <c r="O349" s="77">
        <v>0</v>
      </c>
      <c r="P349" s="82">
        <v>0</v>
      </c>
      <c r="Q349" s="83">
        <f t="shared" si="15"/>
        <v>600179</v>
      </c>
      <c r="S349" s="1">
        <f t="shared" si="16"/>
        <v>373805</v>
      </c>
      <c r="T349" s="1">
        <f t="shared" si="16"/>
        <v>226374</v>
      </c>
      <c r="U349" s="1">
        <f t="shared" si="17"/>
        <v>600179</v>
      </c>
    </row>
    <row r="350" spans="1:21" x14ac:dyDescent="0.25">
      <c r="A350" s="24" t="s">
        <v>399</v>
      </c>
      <c r="B350" s="25" t="s">
        <v>54</v>
      </c>
      <c r="C350" s="81">
        <v>0</v>
      </c>
      <c r="D350" s="81">
        <v>164841</v>
      </c>
      <c r="E350" s="77">
        <v>0</v>
      </c>
      <c r="F350" s="77">
        <v>892128</v>
      </c>
      <c r="G350" s="77">
        <v>0</v>
      </c>
      <c r="H350" s="77">
        <v>84930</v>
      </c>
      <c r="I350" s="77">
        <v>0</v>
      </c>
      <c r="J350" s="77">
        <v>0</v>
      </c>
      <c r="K350" s="77">
        <v>0</v>
      </c>
      <c r="L350" s="77">
        <v>0</v>
      </c>
      <c r="M350" s="77">
        <v>0</v>
      </c>
      <c r="N350" s="77">
        <v>339411</v>
      </c>
      <c r="O350" s="77">
        <v>0</v>
      </c>
      <c r="P350" s="82">
        <v>0</v>
      </c>
      <c r="Q350" s="83">
        <f t="shared" si="15"/>
        <v>1481310</v>
      </c>
      <c r="S350" s="1">
        <f t="shared" si="16"/>
        <v>0</v>
      </c>
      <c r="T350" s="1">
        <f t="shared" si="16"/>
        <v>1481310</v>
      </c>
      <c r="U350" s="1">
        <f t="shared" si="17"/>
        <v>1481310</v>
      </c>
    </row>
    <row r="351" spans="1:21" x14ac:dyDescent="0.25">
      <c r="A351" s="24" t="s">
        <v>400</v>
      </c>
      <c r="B351" s="25" t="s">
        <v>54</v>
      </c>
      <c r="C351" s="81">
        <v>0</v>
      </c>
      <c r="D351" s="81">
        <v>0</v>
      </c>
      <c r="E351" s="77">
        <v>0</v>
      </c>
      <c r="F351" s="77">
        <v>0</v>
      </c>
      <c r="G351" s="77">
        <v>0</v>
      </c>
      <c r="H351" s="77">
        <v>0</v>
      </c>
      <c r="I351" s="77">
        <v>0</v>
      </c>
      <c r="J351" s="77">
        <v>0</v>
      </c>
      <c r="K351" s="77">
        <v>0</v>
      </c>
      <c r="L351" s="77">
        <v>0</v>
      </c>
      <c r="M351" s="77">
        <v>0</v>
      </c>
      <c r="N351" s="77">
        <v>0</v>
      </c>
      <c r="O351" s="77">
        <v>0</v>
      </c>
      <c r="P351" s="82">
        <v>0</v>
      </c>
      <c r="Q351" s="83">
        <f t="shared" si="15"/>
        <v>0</v>
      </c>
      <c r="S351" s="1">
        <f t="shared" si="16"/>
        <v>0</v>
      </c>
      <c r="T351" s="1">
        <f t="shared" si="16"/>
        <v>0</v>
      </c>
      <c r="U351" s="1">
        <f t="shared" si="17"/>
        <v>0</v>
      </c>
    </row>
    <row r="352" spans="1:21" x14ac:dyDescent="0.25">
      <c r="A352" s="24" t="s">
        <v>401</v>
      </c>
      <c r="B352" s="25" t="s">
        <v>54</v>
      </c>
      <c r="C352" s="81">
        <v>3960</v>
      </c>
      <c r="D352" s="81">
        <v>0</v>
      </c>
      <c r="E352" s="77">
        <v>0</v>
      </c>
      <c r="F352" s="77">
        <v>30810</v>
      </c>
      <c r="G352" s="77">
        <v>0</v>
      </c>
      <c r="H352" s="77">
        <v>0</v>
      </c>
      <c r="I352" s="77">
        <v>0</v>
      </c>
      <c r="J352" s="77">
        <v>0</v>
      </c>
      <c r="K352" s="77">
        <v>0</v>
      </c>
      <c r="L352" s="77">
        <v>0</v>
      </c>
      <c r="M352" s="77">
        <v>4160</v>
      </c>
      <c r="N352" s="77">
        <v>0</v>
      </c>
      <c r="O352" s="77">
        <v>6992</v>
      </c>
      <c r="P352" s="82">
        <v>0</v>
      </c>
      <c r="Q352" s="83">
        <f t="shared" si="15"/>
        <v>45922</v>
      </c>
      <c r="S352" s="1">
        <f t="shared" si="16"/>
        <v>15112</v>
      </c>
      <c r="T352" s="1">
        <f t="shared" si="16"/>
        <v>30810</v>
      </c>
      <c r="U352" s="1">
        <f t="shared" si="17"/>
        <v>45922</v>
      </c>
    </row>
    <row r="353" spans="1:21" x14ac:dyDescent="0.25">
      <c r="A353" s="24" t="s">
        <v>402</v>
      </c>
      <c r="B353" s="25" t="s">
        <v>54</v>
      </c>
      <c r="C353" s="81">
        <v>132442</v>
      </c>
      <c r="D353" s="81">
        <v>14716</v>
      </c>
      <c r="E353" s="77">
        <v>0</v>
      </c>
      <c r="F353" s="77">
        <v>0</v>
      </c>
      <c r="G353" s="77">
        <v>45885</v>
      </c>
      <c r="H353" s="77">
        <v>5098</v>
      </c>
      <c r="I353" s="77">
        <v>0</v>
      </c>
      <c r="J353" s="77">
        <v>0</v>
      </c>
      <c r="K353" s="77">
        <v>0</v>
      </c>
      <c r="L353" s="77">
        <v>0</v>
      </c>
      <c r="M353" s="77">
        <v>170813</v>
      </c>
      <c r="N353" s="77">
        <v>18979</v>
      </c>
      <c r="O353" s="77">
        <v>0</v>
      </c>
      <c r="P353" s="82">
        <v>0</v>
      </c>
      <c r="Q353" s="83">
        <f t="shared" si="15"/>
        <v>387933</v>
      </c>
      <c r="S353" s="1">
        <f t="shared" si="16"/>
        <v>349140</v>
      </c>
      <c r="T353" s="1">
        <f t="shared" si="16"/>
        <v>38793</v>
      </c>
      <c r="U353" s="1">
        <f t="shared" si="17"/>
        <v>387933</v>
      </c>
    </row>
    <row r="354" spans="1:21" x14ac:dyDescent="0.25">
      <c r="A354" s="24" t="s">
        <v>403</v>
      </c>
      <c r="B354" s="25" t="s">
        <v>55</v>
      </c>
      <c r="C354" s="81">
        <v>500</v>
      </c>
      <c r="D354" s="81">
        <v>0</v>
      </c>
      <c r="E354" s="77">
        <v>0</v>
      </c>
      <c r="F354" s="77">
        <v>0</v>
      </c>
      <c r="G354" s="77">
        <v>0</v>
      </c>
      <c r="H354" s="77">
        <v>0</v>
      </c>
      <c r="I354" s="77">
        <v>0</v>
      </c>
      <c r="J354" s="77">
        <v>0</v>
      </c>
      <c r="K354" s="77">
        <v>0</v>
      </c>
      <c r="L354" s="77">
        <v>0</v>
      </c>
      <c r="M354" s="77">
        <v>250</v>
      </c>
      <c r="N354" s="77">
        <v>0</v>
      </c>
      <c r="O354" s="77">
        <v>0</v>
      </c>
      <c r="P354" s="82">
        <v>0</v>
      </c>
      <c r="Q354" s="83">
        <f t="shared" si="15"/>
        <v>750</v>
      </c>
      <c r="S354" s="1">
        <f t="shared" si="16"/>
        <v>750</v>
      </c>
      <c r="T354" s="1">
        <f t="shared" si="16"/>
        <v>0</v>
      </c>
      <c r="U354" s="1">
        <f t="shared" si="17"/>
        <v>750</v>
      </c>
    </row>
    <row r="355" spans="1:21" x14ac:dyDescent="0.25">
      <c r="A355" s="24" t="s">
        <v>404</v>
      </c>
      <c r="B355" s="25" t="s">
        <v>55</v>
      </c>
      <c r="C355" s="81">
        <v>0</v>
      </c>
      <c r="D355" s="81">
        <v>0</v>
      </c>
      <c r="E355" s="77">
        <v>0</v>
      </c>
      <c r="F355" s="77">
        <v>0</v>
      </c>
      <c r="G355" s="77">
        <v>0</v>
      </c>
      <c r="H355" s="77">
        <v>0</v>
      </c>
      <c r="I355" s="77">
        <v>0</v>
      </c>
      <c r="J355" s="77">
        <v>0</v>
      </c>
      <c r="K355" s="77">
        <v>0</v>
      </c>
      <c r="L355" s="77">
        <v>0</v>
      </c>
      <c r="M355" s="77">
        <v>0</v>
      </c>
      <c r="N355" s="77">
        <v>0</v>
      </c>
      <c r="O355" s="77">
        <v>0</v>
      </c>
      <c r="P355" s="82">
        <v>0</v>
      </c>
      <c r="Q355" s="83">
        <f t="shared" si="15"/>
        <v>0</v>
      </c>
      <c r="S355" s="1">
        <f t="shared" si="16"/>
        <v>0</v>
      </c>
      <c r="T355" s="1">
        <f t="shared" si="16"/>
        <v>0</v>
      </c>
      <c r="U355" s="1">
        <f t="shared" si="17"/>
        <v>0</v>
      </c>
    </row>
    <row r="356" spans="1:21" x14ac:dyDescent="0.25">
      <c r="A356" s="24" t="s">
        <v>405</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5">
      <c r="A357" s="24" t="s">
        <v>406</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5">
      <c r="A358" s="24" t="s">
        <v>407</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5">
      <c r="A359" s="24" t="s">
        <v>412</v>
      </c>
      <c r="B359" s="25" t="s">
        <v>57</v>
      </c>
      <c r="C359" s="81">
        <v>0</v>
      </c>
      <c r="D359" s="81">
        <v>0</v>
      </c>
      <c r="E359" s="77">
        <v>0</v>
      </c>
      <c r="F359" s="77">
        <v>0</v>
      </c>
      <c r="G359" s="77">
        <v>0</v>
      </c>
      <c r="H359" s="77">
        <v>0</v>
      </c>
      <c r="I359" s="77">
        <v>0</v>
      </c>
      <c r="J359" s="77">
        <v>0</v>
      </c>
      <c r="K359" s="77">
        <v>0</v>
      </c>
      <c r="L359" s="77">
        <v>0</v>
      </c>
      <c r="M359" s="77">
        <v>0</v>
      </c>
      <c r="N359" s="77">
        <v>0</v>
      </c>
      <c r="O359" s="77">
        <v>95171</v>
      </c>
      <c r="P359" s="82">
        <v>0</v>
      </c>
      <c r="Q359" s="83">
        <f t="shared" si="15"/>
        <v>95171</v>
      </c>
      <c r="S359" s="1">
        <f t="shared" si="16"/>
        <v>95171</v>
      </c>
      <c r="T359" s="1">
        <f t="shared" si="16"/>
        <v>0</v>
      </c>
      <c r="U359" s="1">
        <f t="shared" si="17"/>
        <v>95171</v>
      </c>
    </row>
    <row r="360" spans="1:21" x14ac:dyDescent="0.25">
      <c r="A360" s="24" t="s">
        <v>413</v>
      </c>
      <c r="B360" s="25" t="s">
        <v>57</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5">
      <c r="A361" s="24" t="s">
        <v>414</v>
      </c>
      <c r="B361" s="25" t="s">
        <v>57</v>
      </c>
      <c r="C361" s="81">
        <v>0</v>
      </c>
      <c r="D361" s="81">
        <v>0</v>
      </c>
      <c r="E361" s="77">
        <v>0</v>
      </c>
      <c r="F361" s="77">
        <v>0</v>
      </c>
      <c r="G361" s="77">
        <v>0</v>
      </c>
      <c r="H361" s="77">
        <v>0</v>
      </c>
      <c r="I361" s="77">
        <v>0</v>
      </c>
      <c r="J361" s="77">
        <v>0</v>
      </c>
      <c r="K361" s="77">
        <v>0</v>
      </c>
      <c r="L361" s="77">
        <v>0</v>
      </c>
      <c r="M361" s="77">
        <v>0</v>
      </c>
      <c r="N361" s="77">
        <v>0</v>
      </c>
      <c r="O361" s="77">
        <v>255054</v>
      </c>
      <c r="P361" s="82">
        <v>0</v>
      </c>
      <c r="Q361" s="83">
        <f t="shared" si="15"/>
        <v>255054</v>
      </c>
      <c r="S361" s="1">
        <f t="shared" si="16"/>
        <v>255054</v>
      </c>
      <c r="T361" s="1">
        <f t="shared" si="16"/>
        <v>0</v>
      </c>
      <c r="U361" s="1">
        <f t="shared" si="17"/>
        <v>255054</v>
      </c>
    </row>
    <row r="362" spans="1:21" x14ac:dyDescent="0.25">
      <c r="A362" s="24" t="s">
        <v>415</v>
      </c>
      <c r="B362" s="25" t="s">
        <v>7</v>
      </c>
      <c r="C362" s="81">
        <v>35036</v>
      </c>
      <c r="D362" s="81">
        <v>118344</v>
      </c>
      <c r="E362" s="77">
        <v>195422</v>
      </c>
      <c r="F362" s="77">
        <v>99839</v>
      </c>
      <c r="G362" s="77">
        <v>202393</v>
      </c>
      <c r="H362" s="77">
        <v>651866</v>
      </c>
      <c r="I362" s="77">
        <v>0</v>
      </c>
      <c r="J362" s="77">
        <v>0</v>
      </c>
      <c r="K362" s="77">
        <v>0</v>
      </c>
      <c r="L362" s="77">
        <v>0</v>
      </c>
      <c r="M362" s="77">
        <v>84264</v>
      </c>
      <c r="N362" s="77">
        <v>0</v>
      </c>
      <c r="O362" s="77">
        <v>2261</v>
      </c>
      <c r="P362" s="82">
        <v>19698</v>
      </c>
      <c r="Q362" s="83">
        <f t="shared" si="15"/>
        <v>1409123</v>
      </c>
      <c r="S362" s="1">
        <f t="shared" si="16"/>
        <v>519376</v>
      </c>
      <c r="T362" s="1">
        <f t="shared" si="16"/>
        <v>889747</v>
      </c>
      <c r="U362" s="1">
        <f t="shared" si="17"/>
        <v>1409123</v>
      </c>
    </row>
    <row r="363" spans="1:21" x14ac:dyDescent="0.25">
      <c r="A363" s="24" t="s">
        <v>7</v>
      </c>
      <c r="B363" s="25" t="s">
        <v>7</v>
      </c>
      <c r="C363" s="81">
        <v>0</v>
      </c>
      <c r="D363" s="81">
        <v>0</v>
      </c>
      <c r="E363" s="77">
        <v>0</v>
      </c>
      <c r="F363" s="77">
        <v>0</v>
      </c>
      <c r="G363" s="77">
        <v>0</v>
      </c>
      <c r="H363" s="77">
        <v>0</v>
      </c>
      <c r="I363" s="77">
        <v>0</v>
      </c>
      <c r="J363" s="77">
        <v>0</v>
      </c>
      <c r="K363" s="77">
        <v>0</v>
      </c>
      <c r="L363" s="77">
        <v>0</v>
      </c>
      <c r="M363" s="77">
        <v>0</v>
      </c>
      <c r="N363" s="77">
        <v>0</v>
      </c>
      <c r="O363" s="77">
        <v>0</v>
      </c>
      <c r="P363" s="82">
        <v>0</v>
      </c>
      <c r="Q363" s="83">
        <f t="shared" si="15"/>
        <v>0</v>
      </c>
      <c r="S363" s="1">
        <f t="shared" si="16"/>
        <v>0</v>
      </c>
      <c r="T363" s="1">
        <f t="shared" si="16"/>
        <v>0</v>
      </c>
      <c r="U363" s="1">
        <f t="shared" si="17"/>
        <v>0</v>
      </c>
    </row>
    <row r="364" spans="1:21" x14ac:dyDescent="0.25">
      <c r="A364" s="24" t="s">
        <v>416</v>
      </c>
      <c r="B364" s="25" t="s">
        <v>7</v>
      </c>
      <c r="C364" s="81">
        <v>0</v>
      </c>
      <c r="D364" s="81">
        <v>0</v>
      </c>
      <c r="E364" s="77">
        <v>0</v>
      </c>
      <c r="F364" s="77">
        <v>0</v>
      </c>
      <c r="G364" s="77">
        <v>0</v>
      </c>
      <c r="H364" s="77">
        <v>0</v>
      </c>
      <c r="I364" s="77">
        <v>0</v>
      </c>
      <c r="J364" s="77">
        <v>0</v>
      </c>
      <c r="K364" s="77">
        <v>0</v>
      </c>
      <c r="L364" s="77">
        <v>0</v>
      </c>
      <c r="M364" s="77">
        <v>0</v>
      </c>
      <c r="N364" s="77">
        <v>0</v>
      </c>
      <c r="O364" s="77">
        <v>0</v>
      </c>
      <c r="P364" s="82">
        <v>0</v>
      </c>
      <c r="Q364" s="83">
        <f t="shared" si="15"/>
        <v>0</v>
      </c>
      <c r="S364" s="1">
        <f t="shared" si="16"/>
        <v>0</v>
      </c>
      <c r="T364" s="1">
        <f t="shared" si="16"/>
        <v>0</v>
      </c>
      <c r="U364" s="1">
        <f t="shared" si="17"/>
        <v>0</v>
      </c>
    </row>
    <row r="365" spans="1:21" x14ac:dyDescent="0.25">
      <c r="A365" s="24" t="s">
        <v>417</v>
      </c>
      <c r="B365" s="25" t="s">
        <v>5</v>
      </c>
      <c r="C365" s="81">
        <v>2018</v>
      </c>
      <c r="D365" s="81">
        <v>37789</v>
      </c>
      <c r="E365" s="77">
        <v>1460</v>
      </c>
      <c r="F365" s="77">
        <v>31755</v>
      </c>
      <c r="G365" s="77">
        <v>3957</v>
      </c>
      <c r="H365" s="77">
        <v>178528</v>
      </c>
      <c r="I365" s="77">
        <v>0</v>
      </c>
      <c r="J365" s="77">
        <v>0</v>
      </c>
      <c r="K365" s="77">
        <v>0</v>
      </c>
      <c r="L365" s="77">
        <v>0</v>
      </c>
      <c r="M365" s="77">
        <v>3110</v>
      </c>
      <c r="N365" s="77">
        <v>0</v>
      </c>
      <c r="O365" s="77">
        <v>0</v>
      </c>
      <c r="P365" s="82">
        <v>0</v>
      </c>
      <c r="Q365" s="83">
        <f t="shared" si="15"/>
        <v>258617</v>
      </c>
      <c r="S365" s="1">
        <f t="shared" si="16"/>
        <v>10545</v>
      </c>
      <c r="T365" s="1">
        <f t="shared" si="16"/>
        <v>248072</v>
      </c>
      <c r="U365" s="1">
        <f t="shared" si="17"/>
        <v>258617</v>
      </c>
    </row>
    <row r="366" spans="1:21" x14ac:dyDescent="0.25">
      <c r="A366" s="24" t="s">
        <v>418</v>
      </c>
      <c r="B366" s="25" t="s">
        <v>5</v>
      </c>
      <c r="C366" s="81">
        <v>0</v>
      </c>
      <c r="D366" s="81">
        <v>17388</v>
      </c>
      <c r="E366" s="77">
        <v>0</v>
      </c>
      <c r="F366" s="77">
        <v>0</v>
      </c>
      <c r="G366" s="77">
        <v>0</v>
      </c>
      <c r="H366" s="77">
        <v>13935</v>
      </c>
      <c r="I366" s="77">
        <v>0</v>
      </c>
      <c r="J366" s="77">
        <v>0</v>
      </c>
      <c r="K366" s="77">
        <v>0</v>
      </c>
      <c r="L366" s="77">
        <v>12154</v>
      </c>
      <c r="M366" s="77">
        <v>0</v>
      </c>
      <c r="N366" s="77">
        <v>25250</v>
      </c>
      <c r="O366" s="77">
        <v>9684</v>
      </c>
      <c r="P366" s="82">
        <v>0</v>
      </c>
      <c r="Q366" s="83">
        <f t="shared" si="15"/>
        <v>78411</v>
      </c>
      <c r="S366" s="1">
        <f t="shared" si="16"/>
        <v>9684</v>
      </c>
      <c r="T366" s="1">
        <f t="shared" si="16"/>
        <v>68727</v>
      </c>
      <c r="U366" s="1">
        <f t="shared" si="17"/>
        <v>78411</v>
      </c>
    </row>
    <row r="367" spans="1:21" x14ac:dyDescent="0.25">
      <c r="A367" s="24" t="s">
        <v>419</v>
      </c>
      <c r="B367" s="25" t="s">
        <v>5</v>
      </c>
      <c r="C367" s="81">
        <v>9143</v>
      </c>
      <c r="D367" s="81">
        <v>0</v>
      </c>
      <c r="E367" s="77">
        <v>14226</v>
      </c>
      <c r="F367" s="77">
        <v>0</v>
      </c>
      <c r="G367" s="77">
        <v>0</v>
      </c>
      <c r="H367" s="77">
        <v>0</v>
      </c>
      <c r="I367" s="77">
        <v>0</v>
      </c>
      <c r="J367" s="77">
        <v>0</v>
      </c>
      <c r="K367" s="77">
        <v>0</v>
      </c>
      <c r="L367" s="77">
        <v>0</v>
      </c>
      <c r="M367" s="77">
        <v>8378</v>
      </c>
      <c r="N367" s="77">
        <v>0</v>
      </c>
      <c r="O367" s="77">
        <v>0</v>
      </c>
      <c r="P367" s="82">
        <v>0</v>
      </c>
      <c r="Q367" s="83">
        <f t="shared" si="15"/>
        <v>31747</v>
      </c>
      <c r="S367" s="1">
        <f t="shared" si="16"/>
        <v>31747</v>
      </c>
      <c r="T367" s="1">
        <f t="shared" si="16"/>
        <v>0</v>
      </c>
      <c r="U367" s="1">
        <f t="shared" si="17"/>
        <v>31747</v>
      </c>
    </row>
    <row r="368" spans="1:21" x14ac:dyDescent="0.25">
      <c r="A368" s="24" t="s">
        <v>420</v>
      </c>
      <c r="B368" s="25" t="s">
        <v>5</v>
      </c>
      <c r="C368" s="81">
        <v>0</v>
      </c>
      <c r="D368" s="81">
        <v>0</v>
      </c>
      <c r="E368" s="77">
        <v>3729</v>
      </c>
      <c r="F368" s="77">
        <v>0</v>
      </c>
      <c r="G368" s="77">
        <v>0</v>
      </c>
      <c r="H368" s="77">
        <v>0</v>
      </c>
      <c r="I368" s="77">
        <v>0</v>
      </c>
      <c r="J368" s="77">
        <v>0</v>
      </c>
      <c r="K368" s="77">
        <v>0</v>
      </c>
      <c r="L368" s="77">
        <v>0</v>
      </c>
      <c r="M368" s="77">
        <v>0</v>
      </c>
      <c r="N368" s="77">
        <v>0</v>
      </c>
      <c r="O368" s="77">
        <v>0</v>
      </c>
      <c r="P368" s="82">
        <v>0</v>
      </c>
      <c r="Q368" s="83">
        <f t="shared" si="15"/>
        <v>3729</v>
      </c>
      <c r="S368" s="1">
        <f t="shared" si="16"/>
        <v>3729</v>
      </c>
      <c r="T368" s="1">
        <f t="shared" si="16"/>
        <v>0</v>
      </c>
      <c r="U368" s="1">
        <f t="shared" si="17"/>
        <v>3729</v>
      </c>
    </row>
    <row r="369" spans="1:21" x14ac:dyDescent="0.25">
      <c r="A369" s="24" t="s">
        <v>421</v>
      </c>
      <c r="B369" s="25" t="s">
        <v>5</v>
      </c>
      <c r="C369" s="81">
        <v>111687</v>
      </c>
      <c r="D369" s="81">
        <v>25649</v>
      </c>
      <c r="E369" s="77">
        <v>0</v>
      </c>
      <c r="F369" s="77">
        <v>0</v>
      </c>
      <c r="G369" s="77">
        <v>185850</v>
      </c>
      <c r="H369" s="77">
        <v>111186</v>
      </c>
      <c r="I369" s="77">
        <v>0</v>
      </c>
      <c r="J369" s="77">
        <v>0</v>
      </c>
      <c r="K369" s="77">
        <v>0</v>
      </c>
      <c r="L369" s="77">
        <v>0</v>
      </c>
      <c r="M369" s="77">
        <v>187266</v>
      </c>
      <c r="N369" s="77">
        <v>0</v>
      </c>
      <c r="O369" s="77">
        <v>81469</v>
      </c>
      <c r="P369" s="82">
        <v>20669</v>
      </c>
      <c r="Q369" s="83">
        <f t="shared" si="15"/>
        <v>723776</v>
      </c>
      <c r="S369" s="1">
        <f t="shared" si="16"/>
        <v>566272</v>
      </c>
      <c r="T369" s="1">
        <f t="shared" si="16"/>
        <v>157504</v>
      </c>
      <c r="U369" s="1">
        <f t="shared" si="17"/>
        <v>723776</v>
      </c>
    </row>
    <row r="370" spans="1:21" x14ac:dyDescent="0.25">
      <c r="A370" s="24" t="s">
        <v>422</v>
      </c>
      <c r="B370" s="25" t="s">
        <v>5</v>
      </c>
      <c r="C370" s="81">
        <v>178317</v>
      </c>
      <c r="D370" s="81">
        <v>0</v>
      </c>
      <c r="E370" s="77">
        <v>547173</v>
      </c>
      <c r="F370" s="77">
        <v>174788</v>
      </c>
      <c r="G370" s="77">
        <v>0</v>
      </c>
      <c r="H370" s="77">
        <v>0</v>
      </c>
      <c r="I370" s="77">
        <v>0</v>
      </c>
      <c r="J370" s="77">
        <v>0</v>
      </c>
      <c r="K370" s="77">
        <v>0</v>
      </c>
      <c r="L370" s="77">
        <v>0</v>
      </c>
      <c r="M370" s="77">
        <v>83803</v>
      </c>
      <c r="N370" s="77">
        <v>0</v>
      </c>
      <c r="O370" s="77">
        <v>0</v>
      </c>
      <c r="P370" s="82">
        <v>0</v>
      </c>
      <c r="Q370" s="83">
        <f t="shared" si="15"/>
        <v>984081</v>
      </c>
      <c r="S370" s="1">
        <f t="shared" si="16"/>
        <v>809293</v>
      </c>
      <c r="T370" s="1">
        <f t="shared" si="16"/>
        <v>174788</v>
      </c>
      <c r="U370" s="1">
        <f t="shared" si="17"/>
        <v>984081</v>
      </c>
    </row>
    <row r="371" spans="1:21" x14ac:dyDescent="0.25">
      <c r="A371" s="24" t="s">
        <v>423</v>
      </c>
      <c r="B371" s="25" t="s">
        <v>5</v>
      </c>
      <c r="C371" s="81">
        <v>22338</v>
      </c>
      <c r="D371" s="81">
        <v>0</v>
      </c>
      <c r="E371" s="77">
        <v>0</v>
      </c>
      <c r="F371" s="77">
        <v>0</v>
      </c>
      <c r="G371" s="77">
        <v>4935</v>
      </c>
      <c r="H371" s="77">
        <v>45178</v>
      </c>
      <c r="I371" s="77">
        <v>0</v>
      </c>
      <c r="J371" s="77">
        <v>0</v>
      </c>
      <c r="K371" s="77">
        <v>0</v>
      </c>
      <c r="L371" s="77">
        <v>0</v>
      </c>
      <c r="M371" s="77">
        <v>8400</v>
      </c>
      <c r="N371" s="77">
        <v>0</v>
      </c>
      <c r="O371" s="77">
        <v>0</v>
      </c>
      <c r="P371" s="82">
        <v>0</v>
      </c>
      <c r="Q371" s="83">
        <f t="shared" si="15"/>
        <v>80851</v>
      </c>
      <c r="S371" s="1">
        <f t="shared" si="16"/>
        <v>35673</v>
      </c>
      <c r="T371" s="1">
        <f t="shared" si="16"/>
        <v>45178</v>
      </c>
      <c r="U371" s="1">
        <f t="shared" si="17"/>
        <v>80851</v>
      </c>
    </row>
    <row r="372" spans="1:21" x14ac:dyDescent="0.25">
      <c r="A372" s="24" t="s">
        <v>408</v>
      </c>
      <c r="B372" s="25" t="s">
        <v>518</v>
      </c>
      <c r="C372" s="81">
        <v>0</v>
      </c>
      <c r="D372" s="81">
        <v>0</v>
      </c>
      <c r="E372" s="77">
        <v>0</v>
      </c>
      <c r="F372" s="77">
        <v>0</v>
      </c>
      <c r="G372" s="77">
        <v>0</v>
      </c>
      <c r="H372" s="77">
        <v>0</v>
      </c>
      <c r="I372" s="77">
        <v>0</v>
      </c>
      <c r="J372" s="77">
        <v>0</v>
      </c>
      <c r="K372" s="77">
        <v>0</v>
      </c>
      <c r="L372" s="77">
        <v>0</v>
      </c>
      <c r="M372" s="77">
        <v>0</v>
      </c>
      <c r="N372" s="77">
        <v>0</v>
      </c>
      <c r="O372" s="77">
        <v>0</v>
      </c>
      <c r="P372" s="82">
        <v>0</v>
      </c>
      <c r="Q372" s="83">
        <f t="shared" si="15"/>
        <v>0</v>
      </c>
      <c r="S372" s="1">
        <f t="shared" si="16"/>
        <v>0</v>
      </c>
      <c r="T372" s="1">
        <f t="shared" si="16"/>
        <v>0</v>
      </c>
      <c r="U372" s="1">
        <f t="shared" si="17"/>
        <v>0</v>
      </c>
    </row>
    <row r="373" spans="1:21" x14ac:dyDescent="0.25">
      <c r="A373" s="24" t="s">
        <v>519</v>
      </c>
      <c r="B373" s="25" t="s">
        <v>518</v>
      </c>
      <c r="C373" s="81">
        <v>0</v>
      </c>
      <c r="D373" s="81">
        <v>0</v>
      </c>
      <c r="E373" s="77">
        <v>0</v>
      </c>
      <c r="F373" s="77">
        <v>0</v>
      </c>
      <c r="G373" s="77">
        <v>0</v>
      </c>
      <c r="H373" s="77">
        <v>0</v>
      </c>
      <c r="I373" s="77">
        <v>0</v>
      </c>
      <c r="J373" s="77">
        <v>0</v>
      </c>
      <c r="K373" s="77">
        <v>0</v>
      </c>
      <c r="L373" s="77">
        <v>0</v>
      </c>
      <c r="M373" s="77">
        <v>0</v>
      </c>
      <c r="N373" s="77">
        <v>0</v>
      </c>
      <c r="O373" s="77">
        <v>0</v>
      </c>
      <c r="P373" s="82">
        <v>0</v>
      </c>
      <c r="Q373" s="83">
        <f t="shared" si="15"/>
        <v>0</v>
      </c>
      <c r="S373" s="1">
        <f t="shared" si="16"/>
        <v>0</v>
      </c>
      <c r="T373" s="1">
        <f t="shared" si="16"/>
        <v>0</v>
      </c>
      <c r="U373" s="1">
        <f t="shared" si="17"/>
        <v>0</v>
      </c>
    </row>
    <row r="374" spans="1:21" x14ac:dyDescent="0.25">
      <c r="A374" s="24" t="s">
        <v>520</v>
      </c>
      <c r="B374" s="25" t="s">
        <v>518</v>
      </c>
      <c r="C374" s="81">
        <v>1754</v>
      </c>
      <c r="D374" s="81">
        <v>0</v>
      </c>
      <c r="E374" s="77">
        <v>0</v>
      </c>
      <c r="F374" s="77">
        <v>0</v>
      </c>
      <c r="G374" s="77">
        <v>23115</v>
      </c>
      <c r="H374" s="77">
        <v>0</v>
      </c>
      <c r="I374" s="77">
        <v>0</v>
      </c>
      <c r="J374" s="77">
        <v>0</v>
      </c>
      <c r="K374" s="77">
        <v>0</v>
      </c>
      <c r="L374" s="77">
        <v>0</v>
      </c>
      <c r="M374" s="77">
        <v>2347</v>
      </c>
      <c r="N374" s="77">
        <v>0</v>
      </c>
      <c r="O374" s="77">
        <v>2356</v>
      </c>
      <c r="P374" s="82">
        <v>0</v>
      </c>
      <c r="Q374" s="83">
        <f t="shared" si="15"/>
        <v>29572</v>
      </c>
      <c r="S374" s="1">
        <f t="shared" si="16"/>
        <v>29572</v>
      </c>
      <c r="T374" s="1">
        <f t="shared" si="16"/>
        <v>0</v>
      </c>
      <c r="U374" s="1">
        <f t="shared" si="17"/>
        <v>29572</v>
      </c>
    </row>
    <row r="375" spans="1:21" x14ac:dyDescent="0.25">
      <c r="A375" s="24" t="s">
        <v>478</v>
      </c>
      <c r="B375" s="25" t="s">
        <v>521</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15"/>
        <v>0</v>
      </c>
      <c r="S375" s="1">
        <f t="shared" si="16"/>
        <v>0</v>
      </c>
      <c r="T375" s="1">
        <f t="shared" si="16"/>
        <v>0</v>
      </c>
      <c r="U375" s="1">
        <f t="shared" si="17"/>
        <v>0</v>
      </c>
    </row>
    <row r="376" spans="1:21" x14ac:dyDescent="0.25">
      <c r="A376" s="24" t="s">
        <v>522</v>
      </c>
      <c r="B376" s="25" t="s">
        <v>521</v>
      </c>
      <c r="C376" s="81">
        <v>25374</v>
      </c>
      <c r="D376" s="81">
        <v>48517</v>
      </c>
      <c r="E376" s="77">
        <v>0</v>
      </c>
      <c r="F376" s="77">
        <v>0</v>
      </c>
      <c r="G376" s="77">
        <v>201012</v>
      </c>
      <c r="H376" s="77">
        <v>673324</v>
      </c>
      <c r="I376" s="77">
        <v>0</v>
      </c>
      <c r="J376" s="77">
        <v>0</v>
      </c>
      <c r="K376" s="77">
        <v>0</v>
      </c>
      <c r="L376" s="77">
        <v>0</v>
      </c>
      <c r="M376" s="77">
        <v>50073</v>
      </c>
      <c r="N376" s="77">
        <v>11083</v>
      </c>
      <c r="O376" s="77">
        <v>2056582</v>
      </c>
      <c r="P376" s="82">
        <v>105021</v>
      </c>
      <c r="Q376" s="83">
        <f t="shared" si="15"/>
        <v>3170986</v>
      </c>
      <c r="S376" s="1">
        <f t="shared" si="16"/>
        <v>2333041</v>
      </c>
      <c r="T376" s="1">
        <f t="shared" si="16"/>
        <v>837945</v>
      </c>
      <c r="U376" s="1">
        <f t="shared" si="17"/>
        <v>3170986</v>
      </c>
    </row>
    <row r="377" spans="1:21" x14ac:dyDescent="0.25">
      <c r="A377" s="24" t="s">
        <v>523</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5">
      <c r="A378" s="24" t="s">
        <v>424</v>
      </c>
      <c r="B378" s="25" t="s">
        <v>58</v>
      </c>
      <c r="C378" s="81">
        <v>0</v>
      </c>
      <c r="D378" s="81">
        <v>0</v>
      </c>
      <c r="E378" s="77">
        <v>0</v>
      </c>
      <c r="F378" s="77">
        <v>0</v>
      </c>
      <c r="G378" s="77">
        <v>0</v>
      </c>
      <c r="H378" s="77">
        <v>0</v>
      </c>
      <c r="I378" s="77">
        <v>0</v>
      </c>
      <c r="J378" s="77">
        <v>0</v>
      </c>
      <c r="K378" s="77">
        <v>0</v>
      </c>
      <c r="L378" s="77">
        <v>0</v>
      </c>
      <c r="M378" s="77">
        <v>0</v>
      </c>
      <c r="N378" s="77">
        <v>0</v>
      </c>
      <c r="O378" s="77">
        <v>0</v>
      </c>
      <c r="P378" s="82">
        <v>0</v>
      </c>
      <c r="Q378" s="83">
        <f t="shared" si="15"/>
        <v>0</v>
      </c>
      <c r="S378" s="1">
        <f t="shared" si="16"/>
        <v>0</v>
      </c>
      <c r="T378" s="1">
        <f t="shared" si="16"/>
        <v>0</v>
      </c>
      <c r="U378" s="1">
        <f t="shared" si="17"/>
        <v>0</v>
      </c>
    </row>
    <row r="379" spans="1:21" x14ac:dyDescent="0.25">
      <c r="A379" s="24" t="s">
        <v>425</v>
      </c>
      <c r="B379" s="25" t="s">
        <v>58</v>
      </c>
      <c r="C379" s="81">
        <v>0</v>
      </c>
      <c r="D379" s="81">
        <v>0</v>
      </c>
      <c r="E379" s="77">
        <v>0</v>
      </c>
      <c r="F379" s="77">
        <v>0</v>
      </c>
      <c r="G379" s="77">
        <v>0</v>
      </c>
      <c r="H379" s="77">
        <v>0</v>
      </c>
      <c r="I379" s="77">
        <v>0</v>
      </c>
      <c r="J379" s="77">
        <v>0</v>
      </c>
      <c r="K379" s="77">
        <v>0</v>
      </c>
      <c r="L379" s="77">
        <v>0</v>
      </c>
      <c r="M379" s="77">
        <v>0</v>
      </c>
      <c r="N379" s="77">
        <v>0</v>
      </c>
      <c r="O379" s="77">
        <v>0</v>
      </c>
      <c r="P379" s="82">
        <v>1540</v>
      </c>
      <c r="Q379" s="83">
        <f t="shared" si="15"/>
        <v>1540</v>
      </c>
      <c r="S379" s="1">
        <f t="shared" si="16"/>
        <v>0</v>
      </c>
      <c r="T379" s="1">
        <f t="shared" si="16"/>
        <v>1540</v>
      </c>
      <c r="U379" s="1">
        <f t="shared" si="17"/>
        <v>1540</v>
      </c>
    </row>
    <row r="380" spans="1:21" x14ac:dyDescent="0.25">
      <c r="A380" s="24" t="s">
        <v>426</v>
      </c>
      <c r="B380" s="25" t="s">
        <v>58</v>
      </c>
      <c r="C380" s="81">
        <v>0</v>
      </c>
      <c r="D380" s="81">
        <v>0</v>
      </c>
      <c r="E380" s="77">
        <v>0</v>
      </c>
      <c r="F380" s="77">
        <v>47</v>
      </c>
      <c r="G380" s="77">
        <v>0</v>
      </c>
      <c r="H380" s="77">
        <v>0</v>
      </c>
      <c r="I380" s="77">
        <v>0</v>
      </c>
      <c r="J380" s="77">
        <v>0</v>
      </c>
      <c r="K380" s="77">
        <v>0</v>
      </c>
      <c r="L380" s="77">
        <v>0</v>
      </c>
      <c r="M380" s="77">
        <v>0</v>
      </c>
      <c r="N380" s="77">
        <v>0</v>
      </c>
      <c r="O380" s="77">
        <v>0</v>
      </c>
      <c r="P380" s="82">
        <v>0</v>
      </c>
      <c r="Q380" s="83">
        <f t="shared" si="15"/>
        <v>47</v>
      </c>
      <c r="S380" s="1">
        <f t="shared" si="16"/>
        <v>0</v>
      </c>
      <c r="T380" s="1">
        <f t="shared" si="16"/>
        <v>47</v>
      </c>
      <c r="U380" s="1">
        <f t="shared" si="17"/>
        <v>47</v>
      </c>
    </row>
    <row r="381" spans="1:21" x14ac:dyDescent="0.25">
      <c r="A381" s="24" t="s">
        <v>427</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15"/>
        <v>0</v>
      </c>
      <c r="S381" s="1">
        <f t="shared" si="16"/>
        <v>0</v>
      </c>
      <c r="T381" s="1">
        <f t="shared" si="16"/>
        <v>0</v>
      </c>
      <c r="U381" s="1">
        <f t="shared" si="17"/>
        <v>0</v>
      </c>
    </row>
    <row r="382" spans="1:21" x14ac:dyDescent="0.25">
      <c r="A382" s="24" t="s">
        <v>428</v>
      </c>
      <c r="B382" s="25" t="s">
        <v>58</v>
      </c>
      <c r="C382" s="81">
        <v>0</v>
      </c>
      <c r="D382" s="81">
        <v>198910</v>
      </c>
      <c r="E382" s="77">
        <v>0</v>
      </c>
      <c r="F382" s="77">
        <v>0</v>
      </c>
      <c r="G382" s="77">
        <v>0</v>
      </c>
      <c r="H382" s="77">
        <v>0</v>
      </c>
      <c r="I382" s="77">
        <v>0</v>
      </c>
      <c r="J382" s="77">
        <v>0</v>
      </c>
      <c r="K382" s="77">
        <v>0</v>
      </c>
      <c r="L382" s="77">
        <v>0</v>
      </c>
      <c r="M382" s="77">
        <v>66606</v>
      </c>
      <c r="N382" s="77">
        <v>0</v>
      </c>
      <c r="O382" s="77">
        <v>0</v>
      </c>
      <c r="P382" s="82">
        <v>0</v>
      </c>
      <c r="Q382" s="83">
        <f t="shared" si="15"/>
        <v>265516</v>
      </c>
      <c r="S382" s="1">
        <f t="shared" si="16"/>
        <v>66606</v>
      </c>
      <c r="T382" s="1">
        <f t="shared" si="16"/>
        <v>198910</v>
      </c>
      <c r="U382" s="1">
        <f t="shared" si="17"/>
        <v>265516</v>
      </c>
    </row>
    <row r="383" spans="1:21" x14ac:dyDescent="0.25">
      <c r="A383" s="24" t="s">
        <v>429</v>
      </c>
      <c r="B383" s="25" t="s">
        <v>59</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5">
      <c r="A384" s="24" t="s">
        <v>430</v>
      </c>
      <c r="B384" s="25" t="s">
        <v>59</v>
      </c>
      <c r="C384" s="81">
        <v>0</v>
      </c>
      <c r="D384" s="81">
        <v>0</v>
      </c>
      <c r="E384" s="77">
        <v>43583</v>
      </c>
      <c r="F384" s="77">
        <v>0</v>
      </c>
      <c r="G384" s="77">
        <v>0</v>
      </c>
      <c r="H384" s="77">
        <v>0</v>
      </c>
      <c r="I384" s="77">
        <v>0</v>
      </c>
      <c r="J384" s="77">
        <v>0</v>
      </c>
      <c r="K384" s="77">
        <v>0</v>
      </c>
      <c r="L384" s="77">
        <v>0</v>
      </c>
      <c r="M384" s="77">
        <v>0</v>
      </c>
      <c r="N384" s="77">
        <v>0</v>
      </c>
      <c r="O384" s="77">
        <v>0</v>
      </c>
      <c r="P384" s="82">
        <v>0</v>
      </c>
      <c r="Q384" s="83">
        <f t="shared" si="15"/>
        <v>43583</v>
      </c>
      <c r="S384" s="1">
        <f t="shared" si="16"/>
        <v>43583</v>
      </c>
      <c r="T384" s="1">
        <f t="shared" si="16"/>
        <v>0</v>
      </c>
      <c r="U384" s="1">
        <f t="shared" si="17"/>
        <v>43583</v>
      </c>
    </row>
    <row r="385" spans="1:21" x14ac:dyDescent="0.25">
      <c r="A385" s="24" t="s">
        <v>431</v>
      </c>
      <c r="B385" s="25" t="s">
        <v>60</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5">
      <c r="A386" s="24" t="s">
        <v>432</v>
      </c>
      <c r="B386" s="25" t="s">
        <v>61</v>
      </c>
      <c r="C386" s="81">
        <v>0</v>
      </c>
      <c r="D386" s="81">
        <v>0</v>
      </c>
      <c r="E386" s="77">
        <v>0</v>
      </c>
      <c r="F386" s="77">
        <v>0</v>
      </c>
      <c r="G386" s="77">
        <v>0</v>
      </c>
      <c r="H386" s="77">
        <v>0</v>
      </c>
      <c r="I386" s="77">
        <v>0</v>
      </c>
      <c r="J386" s="77">
        <v>0</v>
      </c>
      <c r="K386" s="77">
        <v>0</v>
      </c>
      <c r="L386" s="77">
        <v>0</v>
      </c>
      <c r="M386" s="77">
        <v>0</v>
      </c>
      <c r="N386" s="77">
        <v>0</v>
      </c>
      <c r="O386" s="77">
        <v>0</v>
      </c>
      <c r="P386" s="82">
        <v>0</v>
      </c>
      <c r="Q386" s="83">
        <f t="shared" ref="Q386:Q413" si="18">SUM(C386:P386)</f>
        <v>0</v>
      </c>
      <c r="S386" s="1">
        <f t="shared" si="16"/>
        <v>0</v>
      </c>
      <c r="T386" s="1">
        <f t="shared" si="16"/>
        <v>0</v>
      </c>
      <c r="U386" s="1">
        <f t="shared" si="17"/>
        <v>0</v>
      </c>
    </row>
    <row r="387" spans="1:21" x14ac:dyDescent="0.25">
      <c r="A387" s="24" t="s">
        <v>433</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8"/>
        <v>0</v>
      </c>
      <c r="S387" s="1">
        <f t="shared" si="16"/>
        <v>0</v>
      </c>
      <c r="T387" s="1">
        <f t="shared" si="16"/>
        <v>0</v>
      </c>
      <c r="U387" s="1">
        <f t="shared" si="17"/>
        <v>0</v>
      </c>
    </row>
    <row r="388" spans="1:21" x14ac:dyDescent="0.25">
      <c r="A388" s="24" t="s">
        <v>434</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18"/>
        <v>0</v>
      </c>
      <c r="S388" s="1">
        <f t="shared" si="16"/>
        <v>0</v>
      </c>
      <c r="T388" s="1">
        <f t="shared" si="16"/>
        <v>0</v>
      </c>
      <c r="U388" s="1">
        <f t="shared" si="17"/>
        <v>0</v>
      </c>
    </row>
    <row r="389" spans="1:21" x14ac:dyDescent="0.25">
      <c r="A389" s="24" t="s">
        <v>435</v>
      </c>
      <c r="B389" s="25" t="s">
        <v>62</v>
      </c>
      <c r="C389" s="81">
        <v>204551</v>
      </c>
      <c r="D389" s="81">
        <v>0</v>
      </c>
      <c r="E389" s="77">
        <v>0</v>
      </c>
      <c r="F389" s="77">
        <v>0</v>
      </c>
      <c r="G389" s="77">
        <v>124481</v>
      </c>
      <c r="H389" s="77">
        <v>0</v>
      </c>
      <c r="I389" s="77">
        <v>0</v>
      </c>
      <c r="J389" s="77">
        <v>0</v>
      </c>
      <c r="K389" s="77">
        <v>0</v>
      </c>
      <c r="L389" s="77">
        <v>0</v>
      </c>
      <c r="M389" s="77">
        <v>249473</v>
      </c>
      <c r="N389" s="77">
        <v>0</v>
      </c>
      <c r="O389" s="77">
        <v>233396</v>
      </c>
      <c r="P389" s="82">
        <v>0</v>
      </c>
      <c r="Q389" s="83">
        <f t="shared" si="18"/>
        <v>811901</v>
      </c>
      <c r="S389" s="1">
        <f t="shared" si="16"/>
        <v>811901</v>
      </c>
      <c r="T389" s="1">
        <f t="shared" si="16"/>
        <v>0</v>
      </c>
      <c r="U389" s="1">
        <f t="shared" si="17"/>
        <v>811901</v>
      </c>
    </row>
    <row r="390" spans="1:21" x14ac:dyDescent="0.25">
      <c r="A390" s="24" t="s">
        <v>436</v>
      </c>
      <c r="B390" s="25" t="s">
        <v>62</v>
      </c>
      <c r="C390" s="81">
        <v>0</v>
      </c>
      <c r="D390" s="81">
        <v>0</v>
      </c>
      <c r="E390" s="77">
        <v>8000</v>
      </c>
      <c r="F390" s="77">
        <v>0</v>
      </c>
      <c r="G390" s="77">
        <v>0</v>
      </c>
      <c r="H390" s="77">
        <v>0</v>
      </c>
      <c r="I390" s="77">
        <v>0</v>
      </c>
      <c r="J390" s="77">
        <v>0</v>
      </c>
      <c r="K390" s="77">
        <v>0</v>
      </c>
      <c r="L390" s="77">
        <v>0</v>
      </c>
      <c r="M390" s="77">
        <v>0</v>
      </c>
      <c r="N390" s="77">
        <v>0</v>
      </c>
      <c r="O390" s="77">
        <v>0</v>
      </c>
      <c r="P390" s="82">
        <v>0</v>
      </c>
      <c r="Q390" s="83">
        <f t="shared" si="18"/>
        <v>8000</v>
      </c>
      <c r="S390" s="1">
        <f t="shared" ref="S390:T415" si="19">SUM(C390,E390,G390,I390,K390,M390,O390)</f>
        <v>8000</v>
      </c>
      <c r="T390" s="1">
        <f t="shared" si="19"/>
        <v>0</v>
      </c>
      <c r="U390" s="1">
        <f t="shared" ref="U390:U415" si="20">SUM(S390:T390)</f>
        <v>8000</v>
      </c>
    </row>
    <row r="391" spans="1:21" x14ac:dyDescent="0.25">
      <c r="A391" s="24" t="s">
        <v>480</v>
      </c>
      <c r="B391" s="25" t="s">
        <v>62</v>
      </c>
      <c r="C391" s="81">
        <v>0</v>
      </c>
      <c r="D391" s="81">
        <v>0</v>
      </c>
      <c r="E391" s="77">
        <v>0</v>
      </c>
      <c r="F391" s="77">
        <v>0</v>
      </c>
      <c r="G391" s="77">
        <v>0</v>
      </c>
      <c r="H391" s="77">
        <v>0</v>
      </c>
      <c r="I391" s="77">
        <v>0</v>
      </c>
      <c r="J391" s="77">
        <v>0</v>
      </c>
      <c r="K391" s="77">
        <v>0</v>
      </c>
      <c r="L391" s="77">
        <v>0</v>
      </c>
      <c r="M391" s="77">
        <v>4296</v>
      </c>
      <c r="N391" s="77">
        <v>0</v>
      </c>
      <c r="O391" s="77">
        <v>1819</v>
      </c>
      <c r="P391" s="82">
        <v>1310</v>
      </c>
      <c r="Q391" s="83">
        <f t="shared" si="18"/>
        <v>7425</v>
      </c>
      <c r="S391" s="1">
        <f t="shared" si="19"/>
        <v>6115</v>
      </c>
      <c r="T391" s="1">
        <f t="shared" si="19"/>
        <v>1310</v>
      </c>
      <c r="U391" s="1">
        <f t="shared" si="20"/>
        <v>7425</v>
      </c>
    </row>
    <row r="392" spans="1:21" x14ac:dyDescent="0.25">
      <c r="A392" s="24" t="s">
        <v>481</v>
      </c>
      <c r="B392" s="25" t="s">
        <v>62</v>
      </c>
      <c r="C392" s="81">
        <v>36107</v>
      </c>
      <c r="D392" s="81">
        <v>0</v>
      </c>
      <c r="E392" s="77">
        <v>1749479</v>
      </c>
      <c r="F392" s="77">
        <v>0</v>
      </c>
      <c r="G392" s="77">
        <v>0</v>
      </c>
      <c r="H392" s="77">
        <v>0</v>
      </c>
      <c r="I392" s="77">
        <v>0</v>
      </c>
      <c r="J392" s="77">
        <v>0</v>
      </c>
      <c r="K392" s="77">
        <v>0</v>
      </c>
      <c r="L392" s="77">
        <v>0</v>
      </c>
      <c r="M392" s="77">
        <v>226531</v>
      </c>
      <c r="N392" s="77">
        <v>0</v>
      </c>
      <c r="O392" s="77">
        <v>99166</v>
      </c>
      <c r="P392" s="82">
        <v>0</v>
      </c>
      <c r="Q392" s="83">
        <f t="shared" si="18"/>
        <v>2111283</v>
      </c>
      <c r="S392" s="1">
        <f t="shared" si="19"/>
        <v>2111283</v>
      </c>
      <c r="T392" s="1">
        <f t="shared" si="19"/>
        <v>0</v>
      </c>
      <c r="U392" s="1">
        <f t="shared" si="20"/>
        <v>2111283</v>
      </c>
    </row>
    <row r="393" spans="1:21" x14ac:dyDescent="0.25">
      <c r="A393" s="24" t="s">
        <v>437</v>
      </c>
      <c r="B393" s="25" t="s">
        <v>62</v>
      </c>
      <c r="C393" s="81">
        <v>13141</v>
      </c>
      <c r="D393" s="81">
        <v>0</v>
      </c>
      <c r="E393" s="77">
        <v>229</v>
      </c>
      <c r="F393" s="77">
        <v>0</v>
      </c>
      <c r="G393" s="77">
        <v>0</v>
      </c>
      <c r="H393" s="77">
        <v>187588</v>
      </c>
      <c r="I393" s="77">
        <v>0</v>
      </c>
      <c r="J393" s="77">
        <v>32563</v>
      </c>
      <c r="K393" s="77">
        <v>7125</v>
      </c>
      <c r="L393" s="77">
        <v>17656</v>
      </c>
      <c r="M393" s="77">
        <v>90260</v>
      </c>
      <c r="N393" s="77">
        <v>0</v>
      </c>
      <c r="O393" s="77">
        <v>0</v>
      </c>
      <c r="P393" s="82">
        <v>0</v>
      </c>
      <c r="Q393" s="83">
        <f t="shared" si="18"/>
        <v>348562</v>
      </c>
      <c r="S393" s="1">
        <f t="shared" si="19"/>
        <v>110755</v>
      </c>
      <c r="T393" s="1">
        <f t="shared" si="19"/>
        <v>237807</v>
      </c>
      <c r="U393" s="1">
        <f t="shared" si="20"/>
        <v>348562</v>
      </c>
    </row>
    <row r="394" spans="1:21" x14ac:dyDescent="0.25">
      <c r="A394" s="24" t="s">
        <v>438</v>
      </c>
      <c r="B394" s="25" t="s">
        <v>62</v>
      </c>
      <c r="C394" s="81">
        <v>14319</v>
      </c>
      <c r="D394" s="81">
        <v>0</v>
      </c>
      <c r="E394" s="77">
        <v>0</v>
      </c>
      <c r="F394" s="77">
        <v>0</v>
      </c>
      <c r="G394" s="77">
        <v>69642</v>
      </c>
      <c r="H394" s="77">
        <v>0</v>
      </c>
      <c r="I394" s="77">
        <v>0</v>
      </c>
      <c r="J394" s="77">
        <v>0</v>
      </c>
      <c r="K394" s="77">
        <v>0</v>
      </c>
      <c r="L394" s="77">
        <v>0</v>
      </c>
      <c r="M394" s="77">
        <v>13773</v>
      </c>
      <c r="N394" s="77">
        <v>0</v>
      </c>
      <c r="O394" s="77">
        <v>0</v>
      </c>
      <c r="P394" s="82">
        <v>0</v>
      </c>
      <c r="Q394" s="83">
        <f t="shared" si="18"/>
        <v>97734</v>
      </c>
      <c r="S394" s="1">
        <f t="shared" si="19"/>
        <v>97734</v>
      </c>
      <c r="T394" s="1">
        <f t="shared" si="19"/>
        <v>0</v>
      </c>
      <c r="U394" s="1">
        <f t="shared" si="20"/>
        <v>97734</v>
      </c>
    </row>
    <row r="395" spans="1:21" x14ac:dyDescent="0.25">
      <c r="A395" s="24" t="s">
        <v>439</v>
      </c>
      <c r="B395" s="25" t="s">
        <v>62</v>
      </c>
      <c r="C395" s="81">
        <v>3053</v>
      </c>
      <c r="D395" s="81">
        <v>0</v>
      </c>
      <c r="E395" s="77">
        <v>12804</v>
      </c>
      <c r="F395" s="77">
        <v>0</v>
      </c>
      <c r="G395" s="77">
        <v>3082</v>
      </c>
      <c r="H395" s="77">
        <v>0</v>
      </c>
      <c r="I395" s="77">
        <v>0</v>
      </c>
      <c r="J395" s="77">
        <v>0</v>
      </c>
      <c r="K395" s="77">
        <v>0</v>
      </c>
      <c r="L395" s="77">
        <v>0</v>
      </c>
      <c r="M395" s="77">
        <v>1424</v>
      </c>
      <c r="N395" s="77">
        <v>0</v>
      </c>
      <c r="O395" s="77">
        <v>0</v>
      </c>
      <c r="P395" s="82">
        <v>0</v>
      </c>
      <c r="Q395" s="83">
        <f t="shared" si="18"/>
        <v>20363</v>
      </c>
      <c r="S395" s="1">
        <f t="shared" si="19"/>
        <v>20363</v>
      </c>
      <c r="T395" s="1">
        <f t="shared" si="19"/>
        <v>0</v>
      </c>
      <c r="U395" s="1">
        <f t="shared" si="20"/>
        <v>20363</v>
      </c>
    </row>
    <row r="396" spans="1:21" x14ac:dyDescent="0.25">
      <c r="A396" s="24" t="s">
        <v>440</v>
      </c>
      <c r="B396" s="25" t="s">
        <v>62</v>
      </c>
      <c r="C396" s="81">
        <v>400</v>
      </c>
      <c r="D396" s="81">
        <v>0</v>
      </c>
      <c r="E396" s="77">
        <v>2000</v>
      </c>
      <c r="F396" s="77">
        <v>0</v>
      </c>
      <c r="G396" s="77">
        <v>1100</v>
      </c>
      <c r="H396" s="77">
        <v>0</v>
      </c>
      <c r="I396" s="77">
        <v>0</v>
      </c>
      <c r="J396" s="77">
        <v>0</v>
      </c>
      <c r="K396" s="77">
        <v>0</v>
      </c>
      <c r="L396" s="77">
        <v>0</v>
      </c>
      <c r="M396" s="77">
        <v>400</v>
      </c>
      <c r="N396" s="77">
        <v>0</v>
      </c>
      <c r="O396" s="77">
        <v>400</v>
      </c>
      <c r="P396" s="82">
        <v>0</v>
      </c>
      <c r="Q396" s="83">
        <f t="shared" si="18"/>
        <v>4300</v>
      </c>
      <c r="S396" s="1">
        <f t="shared" si="19"/>
        <v>4300</v>
      </c>
      <c r="T396" s="1">
        <f t="shared" si="19"/>
        <v>0</v>
      </c>
      <c r="U396" s="1">
        <f t="shared" si="20"/>
        <v>4300</v>
      </c>
    </row>
    <row r="397" spans="1:21" x14ac:dyDescent="0.25">
      <c r="A397" s="24" t="s">
        <v>441</v>
      </c>
      <c r="B397" s="25" t="s">
        <v>62</v>
      </c>
      <c r="C397" s="81">
        <v>143414</v>
      </c>
      <c r="D397" s="81">
        <v>0</v>
      </c>
      <c r="E397" s="77">
        <v>0</v>
      </c>
      <c r="F397" s="77">
        <v>0</v>
      </c>
      <c r="G397" s="77">
        <v>142095</v>
      </c>
      <c r="H397" s="77">
        <v>0</v>
      </c>
      <c r="I397" s="77">
        <v>0</v>
      </c>
      <c r="J397" s="77">
        <v>0</v>
      </c>
      <c r="K397" s="77">
        <v>0</v>
      </c>
      <c r="L397" s="77">
        <v>0</v>
      </c>
      <c r="M397" s="77">
        <v>15885</v>
      </c>
      <c r="N397" s="77">
        <v>0</v>
      </c>
      <c r="O397" s="77">
        <v>0</v>
      </c>
      <c r="P397" s="82">
        <v>0</v>
      </c>
      <c r="Q397" s="83">
        <f t="shared" si="18"/>
        <v>301394</v>
      </c>
      <c r="S397" s="1">
        <f t="shared" si="19"/>
        <v>301394</v>
      </c>
      <c r="T397" s="1">
        <f t="shared" si="19"/>
        <v>0</v>
      </c>
      <c r="U397" s="1">
        <f t="shared" si="20"/>
        <v>301394</v>
      </c>
    </row>
    <row r="398" spans="1:21" x14ac:dyDescent="0.25">
      <c r="A398" s="24" t="s">
        <v>442</v>
      </c>
      <c r="B398" s="25" t="s">
        <v>62</v>
      </c>
      <c r="C398" s="81">
        <v>0</v>
      </c>
      <c r="D398" s="81">
        <v>0</v>
      </c>
      <c r="E398" s="77">
        <v>0</v>
      </c>
      <c r="F398" s="77">
        <v>0</v>
      </c>
      <c r="G398" s="77">
        <v>0</v>
      </c>
      <c r="H398" s="77">
        <v>0</v>
      </c>
      <c r="I398" s="77">
        <v>0</v>
      </c>
      <c r="J398" s="77">
        <v>0</v>
      </c>
      <c r="K398" s="77">
        <v>0</v>
      </c>
      <c r="L398" s="77">
        <v>0</v>
      </c>
      <c r="M398" s="77">
        <v>0</v>
      </c>
      <c r="N398" s="77">
        <v>0</v>
      </c>
      <c r="O398" s="77">
        <v>0</v>
      </c>
      <c r="P398" s="82">
        <v>0</v>
      </c>
      <c r="Q398" s="83">
        <f t="shared" si="18"/>
        <v>0</v>
      </c>
      <c r="S398" s="1">
        <f t="shared" si="19"/>
        <v>0</v>
      </c>
      <c r="T398" s="1">
        <f t="shared" si="19"/>
        <v>0</v>
      </c>
      <c r="U398" s="1">
        <f t="shared" si="20"/>
        <v>0</v>
      </c>
    </row>
    <row r="399" spans="1:21" x14ac:dyDescent="0.25">
      <c r="A399" s="24" t="s">
        <v>443</v>
      </c>
      <c r="B399" s="25" t="s">
        <v>62</v>
      </c>
      <c r="C399" s="81">
        <v>2633</v>
      </c>
      <c r="D399" s="81">
        <v>14526</v>
      </c>
      <c r="E399" s="77">
        <v>0</v>
      </c>
      <c r="F399" s="77">
        <v>3907</v>
      </c>
      <c r="G399" s="77">
        <v>4765</v>
      </c>
      <c r="H399" s="77">
        <v>33561</v>
      </c>
      <c r="I399" s="77">
        <v>0</v>
      </c>
      <c r="J399" s="77">
        <v>0</v>
      </c>
      <c r="K399" s="77">
        <v>0</v>
      </c>
      <c r="L399" s="77">
        <v>0</v>
      </c>
      <c r="M399" s="77">
        <v>3727</v>
      </c>
      <c r="N399" s="77">
        <v>0</v>
      </c>
      <c r="O399" s="77">
        <v>0</v>
      </c>
      <c r="P399" s="82">
        <v>0</v>
      </c>
      <c r="Q399" s="83">
        <f t="shared" si="18"/>
        <v>63119</v>
      </c>
      <c r="S399" s="1">
        <f t="shared" si="19"/>
        <v>11125</v>
      </c>
      <c r="T399" s="1">
        <f t="shared" si="19"/>
        <v>51994</v>
      </c>
      <c r="U399" s="1">
        <f t="shared" si="20"/>
        <v>63119</v>
      </c>
    </row>
    <row r="400" spans="1:21" x14ac:dyDescent="0.25">
      <c r="A400" s="24" t="s">
        <v>444</v>
      </c>
      <c r="B400" s="25" t="s">
        <v>62</v>
      </c>
      <c r="C400" s="81">
        <v>0</v>
      </c>
      <c r="D400" s="81">
        <v>0</v>
      </c>
      <c r="E400" s="77">
        <v>714000</v>
      </c>
      <c r="F400" s="77">
        <v>0</v>
      </c>
      <c r="G400" s="77">
        <v>36000</v>
      </c>
      <c r="H400" s="77">
        <v>0</v>
      </c>
      <c r="I400" s="77">
        <v>0</v>
      </c>
      <c r="J400" s="77">
        <v>0</v>
      </c>
      <c r="K400" s="77">
        <v>0</v>
      </c>
      <c r="L400" s="77">
        <v>0</v>
      </c>
      <c r="M400" s="77">
        <v>215000</v>
      </c>
      <c r="N400" s="77">
        <v>0</v>
      </c>
      <c r="O400" s="77">
        <v>0</v>
      </c>
      <c r="P400" s="82">
        <v>0</v>
      </c>
      <c r="Q400" s="83">
        <f t="shared" si="18"/>
        <v>965000</v>
      </c>
      <c r="S400" s="1">
        <f t="shared" si="19"/>
        <v>965000</v>
      </c>
      <c r="T400" s="1">
        <f t="shared" si="19"/>
        <v>0</v>
      </c>
      <c r="U400" s="1">
        <f t="shared" si="20"/>
        <v>965000</v>
      </c>
    </row>
    <row r="401" spans="1:21" x14ac:dyDescent="0.25">
      <c r="A401" s="24" t="s">
        <v>445</v>
      </c>
      <c r="B401" s="25" t="s">
        <v>62</v>
      </c>
      <c r="C401" s="81">
        <v>0</v>
      </c>
      <c r="D401" s="81">
        <v>0</v>
      </c>
      <c r="E401" s="77">
        <v>0</v>
      </c>
      <c r="F401" s="77">
        <v>0</v>
      </c>
      <c r="G401" s="77">
        <v>0</v>
      </c>
      <c r="H401" s="77">
        <v>0</v>
      </c>
      <c r="I401" s="77">
        <v>0</v>
      </c>
      <c r="J401" s="77">
        <v>0</v>
      </c>
      <c r="K401" s="77">
        <v>0</v>
      </c>
      <c r="L401" s="77">
        <v>0</v>
      </c>
      <c r="M401" s="77">
        <v>0</v>
      </c>
      <c r="N401" s="77">
        <v>0</v>
      </c>
      <c r="O401" s="77">
        <v>0</v>
      </c>
      <c r="P401" s="82">
        <v>0</v>
      </c>
      <c r="Q401" s="83">
        <f t="shared" si="18"/>
        <v>0</v>
      </c>
      <c r="S401" s="1">
        <f t="shared" si="19"/>
        <v>0</v>
      </c>
      <c r="T401" s="1">
        <f t="shared" si="19"/>
        <v>0</v>
      </c>
      <c r="U401" s="1">
        <f t="shared" si="20"/>
        <v>0</v>
      </c>
    </row>
    <row r="402" spans="1:21" x14ac:dyDescent="0.25">
      <c r="A402" s="24" t="s">
        <v>446</v>
      </c>
      <c r="B402" s="25" t="s">
        <v>62</v>
      </c>
      <c r="C402" s="81">
        <v>0</v>
      </c>
      <c r="D402" s="81">
        <v>0</v>
      </c>
      <c r="E402" s="77">
        <v>36887</v>
      </c>
      <c r="F402" s="77">
        <v>0</v>
      </c>
      <c r="G402" s="77">
        <v>0</v>
      </c>
      <c r="H402" s="77">
        <v>0</v>
      </c>
      <c r="I402" s="77">
        <v>0</v>
      </c>
      <c r="J402" s="77">
        <v>0</v>
      </c>
      <c r="K402" s="77">
        <v>0</v>
      </c>
      <c r="L402" s="77">
        <v>0</v>
      </c>
      <c r="M402" s="77">
        <v>0</v>
      </c>
      <c r="N402" s="77">
        <v>0</v>
      </c>
      <c r="O402" s="77">
        <v>0</v>
      </c>
      <c r="P402" s="82">
        <v>0</v>
      </c>
      <c r="Q402" s="83">
        <f t="shared" si="18"/>
        <v>36887</v>
      </c>
      <c r="S402" s="1">
        <f t="shared" si="19"/>
        <v>36887</v>
      </c>
      <c r="T402" s="1">
        <f t="shared" si="19"/>
        <v>0</v>
      </c>
      <c r="U402" s="1">
        <f t="shared" si="20"/>
        <v>36887</v>
      </c>
    </row>
    <row r="403" spans="1:21" x14ac:dyDescent="0.25">
      <c r="A403" s="24" t="s">
        <v>447</v>
      </c>
      <c r="B403" s="25" t="s">
        <v>62</v>
      </c>
      <c r="C403" s="81">
        <v>27444</v>
      </c>
      <c r="D403" s="81">
        <v>27782</v>
      </c>
      <c r="E403" s="77">
        <v>315292</v>
      </c>
      <c r="F403" s="77">
        <v>371368</v>
      </c>
      <c r="G403" s="77">
        <v>0</v>
      </c>
      <c r="H403" s="77">
        <v>145404</v>
      </c>
      <c r="I403" s="77">
        <v>0</v>
      </c>
      <c r="J403" s="77">
        <v>0</v>
      </c>
      <c r="K403" s="77">
        <v>0</v>
      </c>
      <c r="L403" s="77">
        <v>0</v>
      </c>
      <c r="M403" s="77">
        <v>147925</v>
      </c>
      <c r="N403" s="77">
        <v>0</v>
      </c>
      <c r="O403" s="77">
        <v>0</v>
      </c>
      <c r="P403" s="82">
        <v>0</v>
      </c>
      <c r="Q403" s="83">
        <f t="shared" si="18"/>
        <v>1035215</v>
      </c>
      <c r="S403" s="1">
        <f t="shared" si="19"/>
        <v>490661</v>
      </c>
      <c r="T403" s="1">
        <f t="shared" si="19"/>
        <v>544554</v>
      </c>
      <c r="U403" s="1">
        <f t="shared" si="20"/>
        <v>1035215</v>
      </c>
    </row>
    <row r="404" spans="1:21" x14ac:dyDescent="0.25">
      <c r="A404" s="24" t="s">
        <v>448</v>
      </c>
      <c r="B404" s="25" t="s">
        <v>62</v>
      </c>
      <c r="C404" s="81">
        <v>0</v>
      </c>
      <c r="D404" s="81">
        <v>0</v>
      </c>
      <c r="E404" s="77">
        <v>15552</v>
      </c>
      <c r="F404" s="77">
        <v>0</v>
      </c>
      <c r="G404" s="77">
        <v>0</v>
      </c>
      <c r="H404" s="77">
        <v>1219</v>
      </c>
      <c r="I404" s="77">
        <v>0</v>
      </c>
      <c r="J404" s="77">
        <v>0</v>
      </c>
      <c r="K404" s="77">
        <v>0</v>
      </c>
      <c r="L404" s="77">
        <v>0</v>
      </c>
      <c r="M404" s="77">
        <v>0</v>
      </c>
      <c r="N404" s="77">
        <v>0</v>
      </c>
      <c r="O404" s="77">
        <v>0</v>
      </c>
      <c r="P404" s="82">
        <v>0</v>
      </c>
      <c r="Q404" s="83">
        <f t="shared" si="18"/>
        <v>16771</v>
      </c>
      <c r="S404" s="1">
        <f t="shared" si="19"/>
        <v>15552</v>
      </c>
      <c r="T404" s="1">
        <f t="shared" si="19"/>
        <v>1219</v>
      </c>
      <c r="U404" s="1">
        <f t="shared" si="20"/>
        <v>16771</v>
      </c>
    </row>
    <row r="405" spans="1:21" x14ac:dyDescent="0.25">
      <c r="A405" s="24" t="s">
        <v>450</v>
      </c>
      <c r="B405" s="25" t="s">
        <v>63</v>
      </c>
      <c r="C405" s="81">
        <v>0</v>
      </c>
      <c r="D405" s="81">
        <v>0</v>
      </c>
      <c r="E405" s="77">
        <v>0</v>
      </c>
      <c r="F405" s="77">
        <v>0</v>
      </c>
      <c r="G405" s="77">
        <v>0</v>
      </c>
      <c r="H405" s="77">
        <v>0</v>
      </c>
      <c r="I405" s="77">
        <v>0</v>
      </c>
      <c r="J405" s="77">
        <v>0</v>
      </c>
      <c r="K405" s="77">
        <v>0</v>
      </c>
      <c r="L405" s="77">
        <v>0</v>
      </c>
      <c r="M405" s="77">
        <v>0</v>
      </c>
      <c r="N405" s="77">
        <v>0</v>
      </c>
      <c r="O405" s="77">
        <v>0</v>
      </c>
      <c r="P405" s="82">
        <v>0</v>
      </c>
      <c r="Q405" s="83">
        <f t="shared" si="18"/>
        <v>0</v>
      </c>
      <c r="S405" s="1">
        <f t="shared" si="19"/>
        <v>0</v>
      </c>
      <c r="T405" s="1">
        <f t="shared" si="19"/>
        <v>0</v>
      </c>
      <c r="U405" s="1">
        <f t="shared" si="20"/>
        <v>0</v>
      </c>
    </row>
    <row r="406" spans="1:21" x14ac:dyDescent="0.25">
      <c r="A406" s="24" t="s">
        <v>524</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5">
      <c r="A407" s="24" t="s">
        <v>451</v>
      </c>
      <c r="B407" s="25" t="s">
        <v>64</v>
      </c>
      <c r="C407" s="81">
        <v>0</v>
      </c>
      <c r="D407" s="81">
        <v>69058</v>
      </c>
      <c r="E407" s="77">
        <v>0</v>
      </c>
      <c r="F407" s="77">
        <v>0</v>
      </c>
      <c r="G407" s="77">
        <v>0</v>
      </c>
      <c r="H407" s="77">
        <v>0</v>
      </c>
      <c r="I407" s="77">
        <v>0</v>
      </c>
      <c r="J407" s="77">
        <v>0</v>
      </c>
      <c r="K407" s="77">
        <v>0</v>
      </c>
      <c r="L407" s="77">
        <v>0</v>
      </c>
      <c r="M407" s="77">
        <v>0</v>
      </c>
      <c r="N407" s="77">
        <v>0</v>
      </c>
      <c r="O407" s="77">
        <v>0</v>
      </c>
      <c r="P407" s="82">
        <v>0</v>
      </c>
      <c r="Q407" s="83">
        <f t="shared" si="18"/>
        <v>69058</v>
      </c>
      <c r="S407" s="1">
        <f t="shared" si="19"/>
        <v>0</v>
      </c>
      <c r="T407" s="1">
        <f t="shared" si="19"/>
        <v>69058</v>
      </c>
      <c r="U407" s="1">
        <f t="shared" si="20"/>
        <v>69058</v>
      </c>
    </row>
    <row r="408" spans="1:21" x14ac:dyDescent="0.25">
      <c r="A408" s="24" t="s">
        <v>452</v>
      </c>
      <c r="B408" s="25" t="s">
        <v>64</v>
      </c>
      <c r="C408" s="81">
        <v>0</v>
      </c>
      <c r="D408" s="81">
        <v>800</v>
      </c>
      <c r="E408" s="77">
        <v>0</v>
      </c>
      <c r="F408" s="77">
        <v>0</v>
      </c>
      <c r="G408" s="77">
        <v>0</v>
      </c>
      <c r="H408" s="77">
        <v>0</v>
      </c>
      <c r="I408" s="77">
        <v>0</v>
      </c>
      <c r="J408" s="77">
        <v>0</v>
      </c>
      <c r="K408" s="77">
        <v>0</v>
      </c>
      <c r="L408" s="77">
        <v>0</v>
      </c>
      <c r="M408" s="77">
        <v>0</v>
      </c>
      <c r="N408" s="77">
        <v>0</v>
      </c>
      <c r="O408" s="77">
        <v>230294</v>
      </c>
      <c r="P408" s="82">
        <v>0</v>
      </c>
      <c r="Q408" s="83">
        <f t="shared" si="18"/>
        <v>231094</v>
      </c>
      <c r="S408" s="1">
        <f t="shared" si="19"/>
        <v>230294</v>
      </c>
      <c r="T408" s="1">
        <f t="shared" si="19"/>
        <v>800</v>
      </c>
      <c r="U408" s="1">
        <f t="shared" si="20"/>
        <v>231094</v>
      </c>
    </row>
    <row r="409" spans="1:21" x14ac:dyDescent="0.25">
      <c r="A409" s="24" t="s">
        <v>453</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83">
        <f t="shared" si="18"/>
        <v>0</v>
      </c>
      <c r="S409" s="1">
        <f t="shared" si="19"/>
        <v>0</v>
      </c>
      <c r="T409" s="1">
        <f t="shared" si="19"/>
        <v>0</v>
      </c>
      <c r="U409" s="1">
        <f t="shared" si="20"/>
        <v>0</v>
      </c>
    </row>
    <row r="410" spans="1:21" x14ac:dyDescent="0.25">
      <c r="A410" s="24" t="s">
        <v>454</v>
      </c>
      <c r="B410" s="25" t="s">
        <v>65</v>
      </c>
      <c r="C410" s="81">
        <v>0</v>
      </c>
      <c r="D410" s="81">
        <v>0</v>
      </c>
      <c r="E410" s="77">
        <v>0</v>
      </c>
      <c r="F410" s="77">
        <v>0</v>
      </c>
      <c r="G410" s="77">
        <v>0</v>
      </c>
      <c r="H410" s="77">
        <v>0</v>
      </c>
      <c r="I410" s="77">
        <v>0</v>
      </c>
      <c r="J410" s="77">
        <v>0</v>
      </c>
      <c r="K410" s="77">
        <v>0</v>
      </c>
      <c r="L410" s="77">
        <v>0</v>
      </c>
      <c r="M410" s="77">
        <v>0</v>
      </c>
      <c r="N410" s="77">
        <v>0</v>
      </c>
      <c r="O410" s="77">
        <v>0</v>
      </c>
      <c r="P410" s="82">
        <v>0</v>
      </c>
      <c r="Q410" s="83">
        <f t="shared" si="18"/>
        <v>0</v>
      </c>
      <c r="S410" s="1">
        <f t="shared" si="19"/>
        <v>0</v>
      </c>
      <c r="T410" s="1">
        <f t="shared" si="19"/>
        <v>0</v>
      </c>
      <c r="U410" s="1">
        <f t="shared" si="20"/>
        <v>0</v>
      </c>
    </row>
    <row r="411" spans="1:21" x14ac:dyDescent="0.25">
      <c r="A411" s="24" t="s">
        <v>455</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5">
      <c r="A412" s="24" t="s">
        <v>456</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5">
      <c r="A413" s="24" t="s">
        <v>457</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5">
      <c r="A414" s="24" t="s">
        <v>458</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SUM(C414:P414)</f>
        <v>0</v>
      </c>
      <c r="S414" s="1">
        <f t="shared" si="19"/>
        <v>0</v>
      </c>
      <c r="T414" s="1">
        <f t="shared" si="19"/>
        <v>0</v>
      </c>
      <c r="U414" s="1">
        <f t="shared" si="20"/>
        <v>0</v>
      </c>
    </row>
    <row r="415" spans="1:21" x14ac:dyDescent="0.25">
      <c r="A415" s="51" t="s">
        <v>498</v>
      </c>
      <c r="B415" s="70"/>
      <c r="C415" s="49">
        <f t="shared" ref="C415:Q415" si="21">SUM(C5:C414)</f>
        <v>9575765</v>
      </c>
      <c r="D415" s="52">
        <f t="shared" si="21"/>
        <v>11182019</v>
      </c>
      <c r="E415" s="52">
        <f t="shared" si="21"/>
        <v>33492622</v>
      </c>
      <c r="F415" s="52">
        <f t="shared" si="21"/>
        <v>28842078</v>
      </c>
      <c r="G415" s="52">
        <f t="shared" si="21"/>
        <v>11280179</v>
      </c>
      <c r="H415" s="52">
        <f t="shared" si="21"/>
        <v>12433414</v>
      </c>
      <c r="I415" s="52">
        <f t="shared" si="21"/>
        <v>442218</v>
      </c>
      <c r="J415" s="52">
        <f t="shared" si="21"/>
        <v>169772</v>
      </c>
      <c r="K415" s="52">
        <f t="shared" si="21"/>
        <v>7125</v>
      </c>
      <c r="L415" s="52">
        <f t="shared" si="21"/>
        <v>29810</v>
      </c>
      <c r="M415" s="52">
        <f t="shared" si="21"/>
        <v>8023882</v>
      </c>
      <c r="N415" s="52">
        <f t="shared" si="21"/>
        <v>1687051</v>
      </c>
      <c r="O415" s="52">
        <f t="shared" si="21"/>
        <v>5237376</v>
      </c>
      <c r="P415" s="52">
        <f t="shared" si="21"/>
        <v>901111</v>
      </c>
      <c r="Q415" s="66">
        <f t="shared" si="21"/>
        <v>123304422</v>
      </c>
      <c r="S415" s="1">
        <f t="shared" si="19"/>
        <v>68059167</v>
      </c>
      <c r="T415" s="1">
        <f t="shared" si="19"/>
        <v>55245255</v>
      </c>
      <c r="U415" s="1">
        <f t="shared" si="20"/>
        <v>123304422</v>
      </c>
    </row>
    <row r="416" spans="1:21" x14ac:dyDescent="0.25">
      <c r="A416" s="51" t="s">
        <v>461</v>
      </c>
      <c r="B416" s="70"/>
      <c r="C416" s="58">
        <f>(C415/$Q415)</f>
        <v>7.7659542493942343E-2</v>
      </c>
      <c r="D416" s="67">
        <f>(D415/$Q415)</f>
        <v>9.0686277252895284E-2</v>
      </c>
      <c r="E416" s="58">
        <f t="shared" ref="E416:Q416" si="22">(E415/$Q415)</f>
        <v>0.27162547341570603</v>
      </c>
      <c r="F416" s="58">
        <f t="shared" si="22"/>
        <v>0.23390951867079024</v>
      </c>
      <c r="G416" s="58">
        <f t="shared" si="22"/>
        <v>9.1482355758498266E-2</v>
      </c>
      <c r="H416" s="58">
        <f t="shared" si="22"/>
        <v>0.10083510224799562</v>
      </c>
      <c r="I416" s="58">
        <f t="shared" si="22"/>
        <v>3.5863920598078794E-3</v>
      </c>
      <c r="J416" s="58">
        <f t="shared" si="22"/>
        <v>1.3768524862798513E-3</v>
      </c>
      <c r="K416" s="58">
        <f t="shared" si="22"/>
        <v>5.77838157337131E-5</v>
      </c>
      <c r="L416" s="58">
        <f t="shared" si="22"/>
        <v>2.4175937502062984E-4</v>
      </c>
      <c r="M416" s="58">
        <f t="shared" si="22"/>
        <v>6.5073757046604536E-2</v>
      </c>
      <c r="N416" s="58">
        <f t="shared" si="22"/>
        <v>1.368199917436862E-2</v>
      </c>
      <c r="O416" s="58">
        <f t="shared" si="22"/>
        <v>4.2475167678901249E-2</v>
      </c>
      <c r="P416" s="58">
        <f t="shared" si="22"/>
        <v>7.3080185234557123E-3</v>
      </c>
      <c r="Q416" s="68">
        <f t="shared" si="22"/>
        <v>1</v>
      </c>
    </row>
    <row r="417" spans="1:17" x14ac:dyDescent="0.25">
      <c r="A417" s="47" t="s">
        <v>500</v>
      </c>
      <c r="B417" s="71"/>
      <c r="C417" s="54">
        <f t="shared" ref="C417:Q417" si="23">COUNTIF(C5:C414,"&gt;0")</f>
        <v>81</v>
      </c>
      <c r="D417" s="69">
        <f t="shared" si="23"/>
        <v>57</v>
      </c>
      <c r="E417" s="69">
        <f t="shared" si="23"/>
        <v>82</v>
      </c>
      <c r="F417" s="69">
        <f t="shared" si="23"/>
        <v>59</v>
      </c>
      <c r="G417" s="69">
        <f t="shared" si="23"/>
        <v>65</v>
      </c>
      <c r="H417" s="69">
        <f t="shared" si="23"/>
        <v>48</v>
      </c>
      <c r="I417" s="69">
        <f t="shared" si="23"/>
        <v>2</v>
      </c>
      <c r="J417" s="69">
        <f t="shared" si="23"/>
        <v>3</v>
      </c>
      <c r="K417" s="69">
        <f t="shared" si="23"/>
        <v>1</v>
      </c>
      <c r="L417" s="69">
        <f t="shared" si="23"/>
        <v>2</v>
      </c>
      <c r="M417" s="69">
        <f t="shared" si="23"/>
        <v>86</v>
      </c>
      <c r="N417" s="69">
        <f t="shared" si="23"/>
        <v>19</v>
      </c>
      <c r="O417" s="69">
        <f t="shared" si="23"/>
        <v>45</v>
      </c>
      <c r="P417" s="69">
        <f t="shared" si="23"/>
        <v>14</v>
      </c>
      <c r="Q417" s="57">
        <f t="shared" si="23"/>
        <v>188</v>
      </c>
    </row>
    <row r="418" spans="1:17" x14ac:dyDescent="0.25">
      <c r="A418" s="37"/>
      <c r="B418" s="28"/>
      <c r="C418" s="26"/>
      <c r="D418" s="26"/>
      <c r="E418" s="26"/>
      <c r="F418" s="26"/>
      <c r="G418" s="26"/>
      <c r="H418" s="26"/>
      <c r="I418" s="26"/>
      <c r="J418" s="26"/>
      <c r="K418" s="26"/>
      <c r="L418" s="26"/>
      <c r="M418" s="26"/>
      <c r="N418" s="26"/>
      <c r="O418" s="26"/>
      <c r="P418" s="26"/>
      <c r="Q418" s="27"/>
    </row>
    <row r="419" spans="1:17" ht="13.8" thickBot="1" x14ac:dyDescent="0.3">
      <c r="A419" s="29" t="s">
        <v>465</v>
      </c>
      <c r="B419" s="31"/>
      <c r="C419" s="31"/>
      <c r="D419" s="31"/>
      <c r="E419" s="32"/>
      <c r="F419" s="32"/>
      <c r="G419" s="32"/>
      <c r="H419" s="32"/>
      <c r="I419" s="32"/>
      <c r="J419" s="32"/>
      <c r="K419" s="32"/>
      <c r="L419" s="32"/>
      <c r="M419" s="32"/>
      <c r="N419" s="32"/>
      <c r="O419" s="32"/>
      <c r="P419" s="32"/>
      <c r="Q419" s="33"/>
    </row>
    <row r="420" spans="1:17" x14ac:dyDescent="0.25">
      <c r="E420" s="1"/>
      <c r="F420" s="1"/>
      <c r="G420" s="1"/>
      <c r="H420" s="1"/>
      <c r="I420" s="1"/>
      <c r="J420" s="1"/>
      <c r="K420" s="1"/>
      <c r="L420" s="1"/>
      <c r="M420" s="1"/>
      <c r="N420" s="1"/>
      <c r="O420" s="1"/>
      <c r="P420" s="1"/>
      <c r="Q420" s="1"/>
    </row>
  </sheetData>
  <mergeCells count="7">
    <mergeCell ref="O3:P3"/>
    <mergeCell ref="C3:D3"/>
    <mergeCell ref="E3:F3"/>
    <mergeCell ref="G3:H3"/>
    <mergeCell ref="I3:J3"/>
    <mergeCell ref="K3:L3"/>
    <mergeCell ref="M3:N3"/>
  </mergeCells>
  <printOptions horizontalCentered="1"/>
  <pageMargins left="0.5" right="0.5" top="0.45" bottom="0.5" header="0.3" footer="0.3"/>
  <pageSetup paperSize="5" scale="67" fitToHeight="0" orientation="landscape" r:id="rId1"/>
  <headerFooter>
    <oddFooter>&amp;L&amp;12Office of Economic and Demographic Research&amp;R&amp;12Page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U420"/>
  <sheetViews>
    <sheetView zoomScaleNormal="100" workbookViewId="0"/>
  </sheetViews>
  <sheetFormatPr defaultRowHeight="13.2" x14ac:dyDescent="0.25"/>
  <cols>
    <col min="1" max="1" width="24.6640625" customWidth="1"/>
    <col min="2" max="2" width="17.6640625" customWidth="1"/>
    <col min="3" max="16" width="13.6640625" customWidth="1"/>
    <col min="17" max="17" width="14.6640625" customWidth="1"/>
    <col min="19" max="21" width="13.6640625" customWidth="1"/>
  </cols>
  <sheetData>
    <row r="1" spans="1:21" ht="22.8" x14ac:dyDescent="0.4">
      <c r="A1" s="3" t="s">
        <v>78</v>
      </c>
      <c r="B1" s="4"/>
      <c r="C1" s="5"/>
      <c r="D1" s="5"/>
      <c r="E1" s="6"/>
      <c r="F1" s="6"/>
      <c r="G1" s="6"/>
      <c r="H1" s="6"/>
      <c r="I1" s="6"/>
      <c r="J1" s="6"/>
      <c r="K1" s="6"/>
      <c r="L1" s="6"/>
      <c r="M1" s="6"/>
      <c r="N1" s="6"/>
      <c r="O1" s="6"/>
      <c r="P1" s="6"/>
      <c r="Q1" s="7"/>
    </row>
    <row r="2" spans="1:21" ht="18" thickBot="1" x14ac:dyDescent="0.35">
      <c r="A2" s="8" t="s">
        <v>509</v>
      </c>
      <c r="B2" s="9"/>
      <c r="C2" s="10"/>
      <c r="D2" s="10"/>
      <c r="E2" s="11"/>
      <c r="F2" s="11"/>
      <c r="G2" s="11"/>
      <c r="H2" s="11"/>
      <c r="I2" s="11"/>
      <c r="J2" s="11"/>
      <c r="K2" s="11"/>
      <c r="L2" s="11"/>
      <c r="M2" s="11"/>
      <c r="N2" s="11"/>
      <c r="O2" s="11"/>
      <c r="P2" s="11"/>
      <c r="Q2" s="12"/>
    </row>
    <row r="3" spans="1:21" x14ac:dyDescent="0.25">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8" thickBot="1" x14ac:dyDescent="0.3">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5">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7" si="0">SUM(C5:P5)</f>
        <v>0</v>
      </c>
      <c r="S5" s="1">
        <f>SUM(C5,E5,G5,I5,K5,M5,O5)</f>
        <v>0</v>
      </c>
      <c r="T5" s="1">
        <f>SUM(D5,F5,H5,J5,L5,N5,P5)</f>
        <v>0</v>
      </c>
      <c r="U5" s="1">
        <f>SUM(S5:T5)</f>
        <v>0</v>
      </c>
    </row>
    <row r="6" spans="1:21" x14ac:dyDescent="0.25">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5">
      <c r="A7" s="24" t="s">
        <v>80</v>
      </c>
      <c r="B7" s="25" t="s">
        <v>0</v>
      </c>
      <c r="C7" s="81">
        <v>0</v>
      </c>
      <c r="D7" s="81">
        <v>0</v>
      </c>
      <c r="E7" s="77">
        <v>0</v>
      </c>
      <c r="F7" s="77">
        <v>12772270</v>
      </c>
      <c r="G7" s="77">
        <v>0</v>
      </c>
      <c r="H7" s="77">
        <v>0</v>
      </c>
      <c r="I7" s="77">
        <v>0</v>
      </c>
      <c r="J7" s="77">
        <v>0</v>
      </c>
      <c r="K7" s="77">
        <v>0</v>
      </c>
      <c r="L7" s="77">
        <v>0</v>
      </c>
      <c r="M7" s="77">
        <v>0</v>
      </c>
      <c r="N7" s="77">
        <v>0</v>
      </c>
      <c r="O7" s="77">
        <v>0</v>
      </c>
      <c r="P7" s="82">
        <v>0</v>
      </c>
      <c r="Q7" s="83">
        <f t="shared" si="0"/>
        <v>12772270</v>
      </c>
      <c r="S7" s="1">
        <f t="shared" si="1"/>
        <v>0</v>
      </c>
      <c r="T7" s="1">
        <f t="shared" si="1"/>
        <v>12772270</v>
      </c>
      <c r="U7" s="1">
        <f t="shared" si="2"/>
        <v>12772270</v>
      </c>
    </row>
    <row r="8" spans="1:21" x14ac:dyDescent="0.25">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1"/>
        <v>0</v>
      </c>
      <c r="U8" s="1">
        <f t="shared" si="2"/>
        <v>0</v>
      </c>
    </row>
    <row r="9" spans="1:21" x14ac:dyDescent="0.25">
      <c r="A9" s="24" t="s">
        <v>82</v>
      </c>
      <c r="B9" s="25" t="s">
        <v>0</v>
      </c>
      <c r="C9" s="81">
        <v>0</v>
      </c>
      <c r="D9" s="81">
        <v>0</v>
      </c>
      <c r="E9" s="77">
        <v>0</v>
      </c>
      <c r="F9" s="77">
        <v>0</v>
      </c>
      <c r="G9" s="77">
        <v>0</v>
      </c>
      <c r="H9" s="77">
        <v>0</v>
      </c>
      <c r="I9" s="77">
        <v>0</v>
      </c>
      <c r="J9" s="77">
        <v>0</v>
      </c>
      <c r="K9" s="77">
        <v>0</v>
      </c>
      <c r="L9" s="77">
        <v>0</v>
      </c>
      <c r="M9" s="77">
        <v>0</v>
      </c>
      <c r="N9" s="77">
        <v>0</v>
      </c>
      <c r="O9" s="77">
        <v>63474</v>
      </c>
      <c r="P9" s="82">
        <v>0</v>
      </c>
      <c r="Q9" s="83">
        <f t="shared" si="0"/>
        <v>63474</v>
      </c>
      <c r="S9" s="1">
        <f t="shared" si="1"/>
        <v>63474</v>
      </c>
      <c r="T9" s="1">
        <f t="shared" si="1"/>
        <v>0</v>
      </c>
      <c r="U9" s="1">
        <f t="shared" si="2"/>
        <v>63474</v>
      </c>
    </row>
    <row r="10" spans="1:21" x14ac:dyDescent="0.25">
      <c r="A10" s="24" t="s">
        <v>466</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5">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5">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5">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5">
      <c r="A14" s="24" t="s">
        <v>512</v>
      </c>
      <c r="B14" s="25" t="s">
        <v>8</v>
      </c>
      <c r="C14" s="81">
        <v>0</v>
      </c>
      <c r="D14" s="81">
        <v>0</v>
      </c>
      <c r="E14" s="77">
        <v>0</v>
      </c>
      <c r="F14" s="77">
        <v>0</v>
      </c>
      <c r="G14" s="77">
        <v>0</v>
      </c>
      <c r="H14" s="77">
        <v>0</v>
      </c>
      <c r="I14" s="77">
        <v>0</v>
      </c>
      <c r="J14" s="77">
        <v>0</v>
      </c>
      <c r="K14" s="77">
        <v>0</v>
      </c>
      <c r="L14" s="77">
        <v>0</v>
      </c>
      <c r="M14" s="77">
        <v>0</v>
      </c>
      <c r="N14" s="77">
        <v>0</v>
      </c>
      <c r="O14" s="77">
        <v>1500</v>
      </c>
      <c r="P14" s="82">
        <v>0</v>
      </c>
      <c r="Q14" s="83">
        <f t="shared" si="0"/>
        <v>1500</v>
      </c>
      <c r="S14" s="1">
        <f t="shared" si="1"/>
        <v>1500</v>
      </c>
      <c r="T14" s="1">
        <f t="shared" si="1"/>
        <v>0</v>
      </c>
      <c r="U14" s="1">
        <f t="shared" si="2"/>
        <v>1500</v>
      </c>
    </row>
    <row r="15" spans="1:21" x14ac:dyDescent="0.25">
      <c r="A15" s="24" t="s">
        <v>87</v>
      </c>
      <c r="B15" s="25" t="s">
        <v>8</v>
      </c>
      <c r="C15" s="81">
        <v>33553</v>
      </c>
      <c r="D15" s="81">
        <v>0</v>
      </c>
      <c r="E15" s="77">
        <v>0</v>
      </c>
      <c r="F15" s="77">
        <v>0</v>
      </c>
      <c r="G15" s="77">
        <v>16502</v>
      </c>
      <c r="H15" s="77">
        <v>0</v>
      </c>
      <c r="I15" s="77">
        <v>0</v>
      </c>
      <c r="J15" s="77">
        <v>0</v>
      </c>
      <c r="K15" s="77">
        <v>0</v>
      </c>
      <c r="L15" s="77">
        <v>0</v>
      </c>
      <c r="M15" s="77">
        <v>3850</v>
      </c>
      <c r="N15" s="77">
        <v>0</v>
      </c>
      <c r="O15" s="77">
        <v>1100</v>
      </c>
      <c r="P15" s="82">
        <v>0</v>
      </c>
      <c r="Q15" s="83">
        <f t="shared" si="0"/>
        <v>55005</v>
      </c>
      <c r="S15" s="1">
        <f t="shared" si="1"/>
        <v>55005</v>
      </c>
      <c r="T15" s="1">
        <f t="shared" si="1"/>
        <v>0</v>
      </c>
      <c r="U15" s="1">
        <f t="shared" si="2"/>
        <v>55005</v>
      </c>
    </row>
    <row r="16" spans="1:21" x14ac:dyDescent="0.25">
      <c r="A16" s="24" t="s">
        <v>88</v>
      </c>
      <c r="B16" s="25" t="s">
        <v>9</v>
      </c>
      <c r="C16" s="81">
        <v>0</v>
      </c>
      <c r="D16" s="81">
        <v>0</v>
      </c>
      <c r="E16" s="77">
        <v>0</v>
      </c>
      <c r="F16" s="77">
        <v>84951</v>
      </c>
      <c r="G16" s="77">
        <v>0</v>
      </c>
      <c r="H16" s="77">
        <v>12813</v>
      </c>
      <c r="I16" s="77">
        <v>0</v>
      </c>
      <c r="J16" s="77">
        <v>0</v>
      </c>
      <c r="K16" s="77">
        <v>0</v>
      </c>
      <c r="L16" s="77">
        <v>0</v>
      </c>
      <c r="M16" s="77">
        <v>0</v>
      </c>
      <c r="N16" s="77">
        <v>0</v>
      </c>
      <c r="O16" s="77">
        <v>0</v>
      </c>
      <c r="P16" s="82">
        <v>0</v>
      </c>
      <c r="Q16" s="83">
        <f t="shared" si="0"/>
        <v>97764</v>
      </c>
      <c r="S16" s="1">
        <f t="shared" si="1"/>
        <v>0</v>
      </c>
      <c r="T16" s="1">
        <f t="shared" si="1"/>
        <v>97764</v>
      </c>
      <c r="U16" s="1">
        <f t="shared" si="2"/>
        <v>97764</v>
      </c>
    </row>
    <row r="17" spans="1:21" x14ac:dyDescent="0.25">
      <c r="A17" s="24" t="s">
        <v>89</v>
      </c>
      <c r="B17" s="25" t="s">
        <v>9</v>
      </c>
      <c r="C17" s="81">
        <v>534871</v>
      </c>
      <c r="D17" s="81">
        <v>0</v>
      </c>
      <c r="E17" s="77">
        <v>722522</v>
      </c>
      <c r="F17" s="77">
        <v>0</v>
      </c>
      <c r="G17" s="77">
        <v>59461</v>
      </c>
      <c r="H17" s="77">
        <v>0</v>
      </c>
      <c r="I17" s="77">
        <v>0</v>
      </c>
      <c r="J17" s="77">
        <v>0</v>
      </c>
      <c r="K17" s="77">
        <v>0</v>
      </c>
      <c r="L17" s="77">
        <v>0</v>
      </c>
      <c r="M17" s="77">
        <v>49705</v>
      </c>
      <c r="N17" s="77">
        <v>0</v>
      </c>
      <c r="O17" s="77">
        <v>0</v>
      </c>
      <c r="P17" s="82">
        <v>0</v>
      </c>
      <c r="Q17" s="83">
        <f t="shared" si="0"/>
        <v>1366559</v>
      </c>
      <c r="S17" s="1">
        <f t="shared" si="1"/>
        <v>1366559</v>
      </c>
      <c r="T17" s="1">
        <f t="shared" si="1"/>
        <v>0</v>
      </c>
      <c r="U17" s="1">
        <f t="shared" si="2"/>
        <v>1366559</v>
      </c>
    </row>
    <row r="18" spans="1:21" x14ac:dyDescent="0.25">
      <c r="A18" s="24" t="s">
        <v>90</v>
      </c>
      <c r="B18" s="25" t="s">
        <v>9</v>
      </c>
      <c r="C18" s="81">
        <v>0</v>
      </c>
      <c r="D18" s="81">
        <v>0</v>
      </c>
      <c r="E18" s="77">
        <v>16322</v>
      </c>
      <c r="F18" s="77">
        <v>0</v>
      </c>
      <c r="G18" s="77">
        <v>0</v>
      </c>
      <c r="H18" s="77">
        <v>0</v>
      </c>
      <c r="I18" s="77">
        <v>0</v>
      </c>
      <c r="J18" s="77">
        <v>0</v>
      </c>
      <c r="K18" s="77">
        <v>0</v>
      </c>
      <c r="L18" s="77">
        <v>0</v>
      </c>
      <c r="M18" s="77">
        <v>0</v>
      </c>
      <c r="N18" s="77">
        <v>0</v>
      </c>
      <c r="O18" s="77">
        <v>1510</v>
      </c>
      <c r="P18" s="82">
        <v>0</v>
      </c>
      <c r="Q18" s="83">
        <f t="shared" si="0"/>
        <v>17832</v>
      </c>
      <c r="S18" s="1">
        <f t="shared" si="1"/>
        <v>17832</v>
      </c>
      <c r="T18" s="1">
        <f t="shared" si="1"/>
        <v>0</v>
      </c>
      <c r="U18" s="1">
        <f t="shared" si="2"/>
        <v>17832</v>
      </c>
    </row>
    <row r="19" spans="1:21" x14ac:dyDescent="0.25">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5">
      <c r="A20" s="24" t="s">
        <v>92</v>
      </c>
      <c r="B20" s="25" t="s">
        <v>9</v>
      </c>
      <c r="C20" s="81">
        <v>97640</v>
      </c>
      <c r="D20" s="81">
        <v>0</v>
      </c>
      <c r="E20" s="77">
        <v>663116</v>
      </c>
      <c r="F20" s="77">
        <v>0</v>
      </c>
      <c r="G20" s="77">
        <v>15700</v>
      </c>
      <c r="H20" s="77">
        <v>0</v>
      </c>
      <c r="I20" s="77">
        <v>0</v>
      </c>
      <c r="J20" s="77">
        <v>0</v>
      </c>
      <c r="K20" s="77">
        <v>0</v>
      </c>
      <c r="L20" s="77">
        <v>0</v>
      </c>
      <c r="M20" s="77">
        <v>36432</v>
      </c>
      <c r="N20" s="77">
        <v>0</v>
      </c>
      <c r="O20" s="77">
        <v>0</v>
      </c>
      <c r="P20" s="82">
        <v>0</v>
      </c>
      <c r="Q20" s="83">
        <f t="shared" si="0"/>
        <v>812888</v>
      </c>
      <c r="S20" s="1">
        <f t="shared" si="1"/>
        <v>812888</v>
      </c>
      <c r="T20" s="1">
        <f t="shared" si="1"/>
        <v>0</v>
      </c>
      <c r="U20" s="1">
        <f t="shared" si="2"/>
        <v>812888</v>
      </c>
    </row>
    <row r="21" spans="1:21" x14ac:dyDescent="0.25">
      <c r="A21" s="24" t="s">
        <v>93</v>
      </c>
      <c r="B21" s="25" t="s">
        <v>9</v>
      </c>
      <c r="C21" s="81">
        <v>0</v>
      </c>
      <c r="D21" s="81">
        <v>0</v>
      </c>
      <c r="E21" s="77">
        <v>5450</v>
      </c>
      <c r="F21" s="77">
        <v>0</v>
      </c>
      <c r="G21" s="77">
        <v>0</v>
      </c>
      <c r="H21" s="77">
        <v>0</v>
      </c>
      <c r="I21" s="77">
        <v>0</v>
      </c>
      <c r="J21" s="77">
        <v>0</v>
      </c>
      <c r="K21" s="77">
        <v>0</v>
      </c>
      <c r="L21" s="77">
        <v>0</v>
      </c>
      <c r="M21" s="77">
        <v>0</v>
      </c>
      <c r="N21" s="77">
        <v>0</v>
      </c>
      <c r="O21" s="77">
        <v>0</v>
      </c>
      <c r="P21" s="82">
        <v>0</v>
      </c>
      <c r="Q21" s="83">
        <f t="shared" si="0"/>
        <v>5450</v>
      </c>
      <c r="S21" s="1">
        <f t="shared" si="1"/>
        <v>5450</v>
      </c>
      <c r="T21" s="1">
        <f t="shared" si="1"/>
        <v>0</v>
      </c>
      <c r="U21" s="1">
        <f t="shared" si="2"/>
        <v>5450</v>
      </c>
    </row>
    <row r="22" spans="1:21" x14ac:dyDescent="0.25">
      <c r="A22" s="24" t="s">
        <v>94</v>
      </c>
      <c r="B22" s="25" t="s">
        <v>9</v>
      </c>
      <c r="C22" s="81">
        <v>0</v>
      </c>
      <c r="D22" s="81">
        <v>0</v>
      </c>
      <c r="E22" s="77">
        <v>30749</v>
      </c>
      <c r="F22" s="77">
        <v>0</v>
      </c>
      <c r="G22" s="77">
        <v>0</v>
      </c>
      <c r="H22" s="77">
        <v>0</v>
      </c>
      <c r="I22" s="77">
        <v>0</v>
      </c>
      <c r="J22" s="77">
        <v>0</v>
      </c>
      <c r="K22" s="77">
        <v>0</v>
      </c>
      <c r="L22" s="77">
        <v>0</v>
      </c>
      <c r="M22" s="77">
        <v>0</v>
      </c>
      <c r="N22" s="77">
        <v>0</v>
      </c>
      <c r="O22" s="77">
        <v>0</v>
      </c>
      <c r="P22" s="82">
        <v>0</v>
      </c>
      <c r="Q22" s="83">
        <f t="shared" si="0"/>
        <v>30749</v>
      </c>
      <c r="S22" s="1">
        <f t="shared" si="1"/>
        <v>30749</v>
      </c>
      <c r="T22" s="1">
        <f t="shared" si="1"/>
        <v>0</v>
      </c>
      <c r="U22" s="1">
        <f t="shared" si="2"/>
        <v>30749</v>
      </c>
    </row>
    <row r="23" spans="1:21" x14ac:dyDescent="0.25">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5">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5">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5">
      <c r="A26" s="24" t="s">
        <v>98</v>
      </c>
      <c r="B26" s="25" t="s">
        <v>10</v>
      </c>
      <c r="C26" s="81">
        <v>0</v>
      </c>
      <c r="D26" s="81">
        <v>4548</v>
      </c>
      <c r="E26" s="77">
        <v>0</v>
      </c>
      <c r="F26" s="77">
        <v>3619</v>
      </c>
      <c r="G26" s="77">
        <v>0</v>
      </c>
      <c r="H26" s="77">
        <v>68087</v>
      </c>
      <c r="I26" s="77">
        <v>0</v>
      </c>
      <c r="J26" s="77">
        <v>0</v>
      </c>
      <c r="K26" s="77">
        <v>0</v>
      </c>
      <c r="L26" s="77">
        <v>0</v>
      </c>
      <c r="M26" s="77">
        <v>0</v>
      </c>
      <c r="N26" s="77">
        <v>2390</v>
      </c>
      <c r="O26" s="77">
        <v>0</v>
      </c>
      <c r="P26" s="82">
        <v>0</v>
      </c>
      <c r="Q26" s="83">
        <f t="shared" si="0"/>
        <v>78644</v>
      </c>
      <c r="S26" s="1">
        <f t="shared" si="1"/>
        <v>0</v>
      </c>
      <c r="T26" s="1">
        <f t="shared" si="1"/>
        <v>78644</v>
      </c>
      <c r="U26" s="1">
        <f t="shared" si="2"/>
        <v>78644</v>
      </c>
    </row>
    <row r="27" spans="1:21" x14ac:dyDescent="0.25">
      <c r="A27" s="24" t="s">
        <v>99</v>
      </c>
      <c r="B27" s="25" t="s">
        <v>11</v>
      </c>
      <c r="C27" s="81">
        <v>1546</v>
      </c>
      <c r="D27" s="81">
        <v>0</v>
      </c>
      <c r="E27" s="77">
        <v>24662</v>
      </c>
      <c r="F27" s="77">
        <v>0</v>
      </c>
      <c r="G27" s="77">
        <v>0</v>
      </c>
      <c r="H27" s="77">
        <v>0</v>
      </c>
      <c r="I27" s="77">
        <v>0</v>
      </c>
      <c r="J27" s="77">
        <v>0</v>
      </c>
      <c r="K27" s="77">
        <v>0</v>
      </c>
      <c r="L27" s="77">
        <v>0</v>
      </c>
      <c r="M27" s="77">
        <v>1389</v>
      </c>
      <c r="N27" s="77">
        <v>0</v>
      </c>
      <c r="O27" s="77">
        <v>1044</v>
      </c>
      <c r="P27" s="82">
        <v>0</v>
      </c>
      <c r="Q27" s="83">
        <f t="shared" si="0"/>
        <v>28641</v>
      </c>
      <c r="S27" s="1">
        <f t="shared" si="1"/>
        <v>28641</v>
      </c>
      <c r="T27" s="1">
        <f t="shared" si="1"/>
        <v>0</v>
      </c>
      <c r="U27" s="1">
        <f t="shared" si="2"/>
        <v>28641</v>
      </c>
    </row>
    <row r="28" spans="1:21" x14ac:dyDescent="0.25">
      <c r="A28" s="24" t="s">
        <v>100</v>
      </c>
      <c r="B28" s="25" t="s">
        <v>11</v>
      </c>
      <c r="C28" s="81">
        <v>0</v>
      </c>
      <c r="D28" s="81">
        <v>0</v>
      </c>
      <c r="E28" s="77">
        <v>515270</v>
      </c>
      <c r="F28" s="77">
        <v>244034</v>
      </c>
      <c r="G28" s="77">
        <v>0</v>
      </c>
      <c r="H28" s="77">
        <v>0</v>
      </c>
      <c r="I28" s="77">
        <v>0</v>
      </c>
      <c r="J28" s="77">
        <v>0</v>
      </c>
      <c r="K28" s="77">
        <v>0</v>
      </c>
      <c r="L28" s="77">
        <v>0</v>
      </c>
      <c r="M28" s="77">
        <v>0</v>
      </c>
      <c r="N28" s="77">
        <v>0</v>
      </c>
      <c r="O28" s="77">
        <v>0</v>
      </c>
      <c r="P28" s="82">
        <v>0</v>
      </c>
      <c r="Q28" s="83">
        <f t="shared" si="0"/>
        <v>759304</v>
      </c>
      <c r="S28" s="1">
        <f t="shared" si="1"/>
        <v>515270</v>
      </c>
      <c r="T28" s="1">
        <f t="shared" si="1"/>
        <v>244034</v>
      </c>
      <c r="U28" s="1">
        <f t="shared" si="2"/>
        <v>759304</v>
      </c>
    </row>
    <row r="29" spans="1:21" x14ac:dyDescent="0.25">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5">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1"/>
        <v>0</v>
      </c>
      <c r="U30" s="1">
        <f t="shared" si="2"/>
        <v>0</v>
      </c>
    </row>
    <row r="31" spans="1:21" x14ac:dyDescent="0.25">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5">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5">
      <c r="A33" s="24" t="s">
        <v>104</v>
      </c>
      <c r="B33" s="25" t="s">
        <v>11</v>
      </c>
      <c r="C33" s="81">
        <v>0</v>
      </c>
      <c r="D33" s="81">
        <v>0</v>
      </c>
      <c r="E33" s="77">
        <v>0</v>
      </c>
      <c r="F33" s="77">
        <v>0</v>
      </c>
      <c r="G33" s="77">
        <v>0</v>
      </c>
      <c r="H33" s="77">
        <v>103339</v>
      </c>
      <c r="I33" s="77">
        <v>0</v>
      </c>
      <c r="J33" s="77">
        <v>0</v>
      </c>
      <c r="K33" s="77">
        <v>0</v>
      </c>
      <c r="L33" s="77">
        <v>0</v>
      </c>
      <c r="M33" s="77">
        <v>0</v>
      </c>
      <c r="N33" s="77">
        <v>0</v>
      </c>
      <c r="O33" s="77">
        <v>0</v>
      </c>
      <c r="P33" s="82">
        <v>0</v>
      </c>
      <c r="Q33" s="83">
        <f t="shared" si="0"/>
        <v>103339</v>
      </c>
      <c r="S33" s="1">
        <f t="shared" si="1"/>
        <v>0</v>
      </c>
      <c r="T33" s="1">
        <f t="shared" si="1"/>
        <v>103339</v>
      </c>
      <c r="U33" s="1">
        <f t="shared" si="2"/>
        <v>103339</v>
      </c>
    </row>
    <row r="34" spans="1:21" x14ac:dyDescent="0.25">
      <c r="A34" s="24" t="s">
        <v>105</v>
      </c>
      <c r="B34" s="25" t="s">
        <v>11</v>
      </c>
      <c r="C34" s="81">
        <v>0</v>
      </c>
      <c r="D34" s="81">
        <v>0</v>
      </c>
      <c r="E34" s="77">
        <v>952984</v>
      </c>
      <c r="F34" s="77">
        <v>180671</v>
      </c>
      <c r="G34" s="77">
        <v>67567</v>
      </c>
      <c r="H34" s="77">
        <v>942903</v>
      </c>
      <c r="I34" s="77">
        <v>0</v>
      </c>
      <c r="J34" s="77">
        <v>0</v>
      </c>
      <c r="K34" s="77">
        <v>0</v>
      </c>
      <c r="L34" s="77">
        <v>0</v>
      </c>
      <c r="M34" s="77">
        <v>40680</v>
      </c>
      <c r="N34" s="77">
        <v>9960</v>
      </c>
      <c r="O34" s="77">
        <v>18906</v>
      </c>
      <c r="P34" s="82">
        <v>144432</v>
      </c>
      <c r="Q34" s="83">
        <f t="shared" si="0"/>
        <v>2358103</v>
      </c>
      <c r="S34" s="1">
        <f t="shared" si="1"/>
        <v>1080137</v>
      </c>
      <c r="T34" s="1">
        <f t="shared" si="1"/>
        <v>1277966</v>
      </c>
      <c r="U34" s="1">
        <f t="shared" si="2"/>
        <v>2358103</v>
      </c>
    </row>
    <row r="35" spans="1:21" x14ac:dyDescent="0.25">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5">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1"/>
        <v>0</v>
      </c>
      <c r="U36" s="1">
        <f t="shared" si="2"/>
        <v>0</v>
      </c>
    </row>
    <row r="37" spans="1:21" x14ac:dyDescent="0.25">
      <c r="A37" s="24" t="s">
        <v>108</v>
      </c>
      <c r="B37" s="25" t="s">
        <v>11</v>
      </c>
      <c r="C37" s="81">
        <v>95965</v>
      </c>
      <c r="D37" s="81">
        <v>0</v>
      </c>
      <c r="E37" s="77">
        <v>715740</v>
      </c>
      <c r="F37" s="77">
        <v>0</v>
      </c>
      <c r="G37" s="77">
        <v>154050</v>
      </c>
      <c r="H37" s="77">
        <v>0</v>
      </c>
      <c r="I37" s="77">
        <v>0</v>
      </c>
      <c r="J37" s="77">
        <v>0</v>
      </c>
      <c r="K37" s="77">
        <v>0</v>
      </c>
      <c r="L37" s="77">
        <v>0</v>
      </c>
      <c r="M37" s="77">
        <v>0</v>
      </c>
      <c r="N37" s="77">
        <v>0</v>
      </c>
      <c r="O37" s="77">
        <v>0</v>
      </c>
      <c r="P37" s="82">
        <v>0</v>
      </c>
      <c r="Q37" s="83">
        <f t="shared" si="0"/>
        <v>965755</v>
      </c>
      <c r="S37" s="1">
        <f t="shared" si="1"/>
        <v>965755</v>
      </c>
      <c r="T37" s="1">
        <f t="shared" si="1"/>
        <v>0</v>
      </c>
      <c r="U37" s="1">
        <f t="shared" si="2"/>
        <v>965755</v>
      </c>
    </row>
    <row r="38" spans="1:21" x14ac:dyDescent="0.25">
      <c r="A38" s="24" t="s">
        <v>109</v>
      </c>
      <c r="B38" s="25" t="s">
        <v>11</v>
      </c>
      <c r="C38" s="81">
        <v>0</v>
      </c>
      <c r="D38" s="81">
        <v>0</v>
      </c>
      <c r="E38" s="77">
        <v>0</v>
      </c>
      <c r="F38" s="77">
        <v>0</v>
      </c>
      <c r="G38" s="77">
        <v>0</v>
      </c>
      <c r="H38" s="77">
        <v>0</v>
      </c>
      <c r="I38" s="77">
        <v>0</v>
      </c>
      <c r="J38" s="77">
        <v>0</v>
      </c>
      <c r="K38" s="77">
        <v>0</v>
      </c>
      <c r="L38" s="77">
        <v>0</v>
      </c>
      <c r="M38" s="77">
        <v>0</v>
      </c>
      <c r="N38" s="77">
        <v>0</v>
      </c>
      <c r="O38" s="77">
        <v>0</v>
      </c>
      <c r="P38" s="82">
        <v>0</v>
      </c>
      <c r="Q38" s="83">
        <f t="shared" si="0"/>
        <v>0</v>
      </c>
      <c r="S38" s="1">
        <f t="shared" si="1"/>
        <v>0</v>
      </c>
      <c r="T38" s="1">
        <f t="shared" si="1"/>
        <v>0</v>
      </c>
      <c r="U38" s="1">
        <f t="shared" si="2"/>
        <v>0</v>
      </c>
    </row>
    <row r="39" spans="1:21" x14ac:dyDescent="0.25">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5">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5">
      <c r="A41" s="24" t="s">
        <v>112</v>
      </c>
      <c r="B41" s="25" t="s">
        <v>11</v>
      </c>
      <c r="C41" s="81">
        <v>106931</v>
      </c>
      <c r="D41" s="81">
        <v>0</v>
      </c>
      <c r="E41" s="77">
        <v>1078421</v>
      </c>
      <c r="F41" s="77">
        <v>0</v>
      </c>
      <c r="G41" s="77">
        <v>1198956</v>
      </c>
      <c r="H41" s="77">
        <v>0</v>
      </c>
      <c r="I41" s="77">
        <v>0</v>
      </c>
      <c r="J41" s="77">
        <v>0</v>
      </c>
      <c r="K41" s="77">
        <v>0</v>
      </c>
      <c r="L41" s="77">
        <v>0</v>
      </c>
      <c r="M41" s="77">
        <v>0</v>
      </c>
      <c r="N41" s="77">
        <v>0</v>
      </c>
      <c r="O41" s="77">
        <v>2933</v>
      </c>
      <c r="P41" s="82">
        <v>0</v>
      </c>
      <c r="Q41" s="83">
        <f t="shared" si="0"/>
        <v>2387241</v>
      </c>
      <c r="S41" s="1">
        <f t="shared" si="1"/>
        <v>2387241</v>
      </c>
      <c r="T41" s="1">
        <f t="shared" si="1"/>
        <v>0</v>
      </c>
      <c r="U41" s="1">
        <f t="shared" si="2"/>
        <v>2387241</v>
      </c>
    </row>
    <row r="42" spans="1:21" x14ac:dyDescent="0.25">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5">
      <c r="A43" s="24" t="s">
        <v>114</v>
      </c>
      <c r="B43" s="25" t="s">
        <v>12</v>
      </c>
      <c r="C43" s="81">
        <v>59046</v>
      </c>
      <c r="D43" s="81">
        <v>58990</v>
      </c>
      <c r="E43" s="77">
        <v>0</v>
      </c>
      <c r="F43" s="77">
        <v>-57994</v>
      </c>
      <c r="G43" s="77">
        <v>0</v>
      </c>
      <c r="H43" s="77">
        <v>0</v>
      </c>
      <c r="I43" s="77">
        <v>73968</v>
      </c>
      <c r="J43" s="77">
        <v>0</v>
      </c>
      <c r="K43" s="77">
        <v>0</v>
      </c>
      <c r="L43" s="77">
        <v>0</v>
      </c>
      <c r="M43" s="77">
        <v>0</v>
      </c>
      <c r="N43" s="77">
        <v>0</v>
      </c>
      <c r="O43" s="77">
        <v>0</v>
      </c>
      <c r="P43" s="82">
        <v>0</v>
      </c>
      <c r="Q43" s="83">
        <f t="shared" si="0"/>
        <v>134010</v>
      </c>
      <c r="S43" s="1">
        <f t="shared" si="1"/>
        <v>133014</v>
      </c>
      <c r="T43" s="1">
        <f t="shared" si="1"/>
        <v>996</v>
      </c>
      <c r="U43" s="1">
        <f t="shared" si="2"/>
        <v>134010</v>
      </c>
    </row>
    <row r="44" spans="1:21" x14ac:dyDescent="0.25">
      <c r="A44" s="24" t="s">
        <v>115</v>
      </c>
      <c r="B44" s="25" t="s">
        <v>12</v>
      </c>
      <c r="C44" s="81">
        <v>0</v>
      </c>
      <c r="D44" s="81">
        <v>0</v>
      </c>
      <c r="E44" s="77">
        <v>0</v>
      </c>
      <c r="F44" s="77">
        <v>0</v>
      </c>
      <c r="G44" s="77">
        <v>0</v>
      </c>
      <c r="H44" s="77">
        <v>0</v>
      </c>
      <c r="I44" s="77">
        <v>0</v>
      </c>
      <c r="J44" s="77">
        <v>0</v>
      </c>
      <c r="K44" s="77">
        <v>0</v>
      </c>
      <c r="L44" s="77">
        <v>0</v>
      </c>
      <c r="M44" s="77">
        <v>0</v>
      </c>
      <c r="N44" s="77">
        <v>0</v>
      </c>
      <c r="O44" s="77">
        <v>0</v>
      </c>
      <c r="P44" s="82">
        <v>0</v>
      </c>
      <c r="Q44" s="83">
        <f t="shared" si="0"/>
        <v>0</v>
      </c>
      <c r="S44" s="1">
        <f t="shared" si="1"/>
        <v>0</v>
      </c>
      <c r="T44" s="1">
        <f t="shared" si="1"/>
        <v>0</v>
      </c>
      <c r="U44" s="1">
        <f t="shared" si="2"/>
        <v>0</v>
      </c>
    </row>
    <row r="45" spans="1:21" x14ac:dyDescent="0.25">
      <c r="A45" s="24" t="s">
        <v>116</v>
      </c>
      <c r="B45" s="25" t="s">
        <v>12</v>
      </c>
      <c r="C45" s="81">
        <v>0</v>
      </c>
      <c r="D45" s="81">
        <v>0</v>
      </c>
      <c r="E45" s="77">
        <v>0</v>
      </c>
      <c r="F45" s="77">
        <v>30990</v>
      </c>
      <c r="G45" s="77">
        <v>0</v>
      </c>
      <c r="H45" s="77">
        <v>0</v>
      </c>
      <c r="I45" s="77">
        <v>0</v>
      </c>
      <c r="J45" s="77">
        <v>0</v>
      </c>
      <c r="K45" s="77">
        <v>0</v>
      </c>
      <c r="L45" s="77">
        <v>0</v>
      </c>
      <c r="M45" s="77">
        <v>0</v>
      </c>
      <c r="N45" s="77">
        <v>0</v>
      </c>
      <c r="O45" s="77">
        <v>0</v>
      </c>
      <c r="P45" s="82">
        <v>0</v>
      </c>
      <c r="Q45" s="83">
        <f t="shared" si="0"/>
        <v>30990</v>
      </c>
      <c r="S45" s="1">
        <f t="shared" si="1"/>
        <v>0</v>
      </c>
      <c r="T45" s="1">
        <f t="shared" si="1"/>
        <v>30990</v>
      </c>
      <c r="U45" s="1">
        <f t="shared" si="2"/>
        <v>30990</v>
      </c>
    </row>
    <row r="46" spans="1:21" x14ac:dyDescent="0.25">
      <c r="A46" s="24" t="s">
        <v>467</v>
      </c>
      <c r="B46" s="25" t="s">
        <v>12</v>
      </c>
      <c r="C46" s="81">
        <v>0</v>
      </c>
      <c r="D46" s="81">
        <v>348011</v>
      </c>
      <c r="E46" s="77">
        <v>0</v>
      </c>
      <c r="F46" s="77">
        <v>0</v>
      </c>
      <c r="G46" s="77">
        <v>0</v>
      </c>
      <c r="H46" s="77">
        <v>0</v>
      </c>
      <c r="I46" s="77">
        <v>0</v>
      </c>
      <c r="J46" s="77">
        <v>0</v>
      </c>
      <c r="K46" s="77">
        <v>0</v>
      </c>
      <c r="L46" s="77">
        <v>0</v>
      </c>
      <c r="M46" s="77">
        <v>0</v>
      </c>
      <c r="N46" s="77">
        <v>0</v>
      </c>
      <c r="O46" s="77">
        <v>0</v>
      </c>
      <c r="P46" s="82">
        <v>98391</v>
      </c>
      <c r="Q46" s="83">
        <f t="shared" si="0"/>
        <v>446402</v>
      </c>
      <c r="S46" s="1">
        <f t="shared" si="1"/>
        <v>0</v>
      </c>
      <c r="T46" s="1">
        <f t="shared" si="1"/>
        <v>446402</v>
      </c>
      <c r="U46" s="1">
        <f t="shared" si="2"/>
        <v>446402</v>
      </c>
    </row>
    <row r="47" spans="1:21" x14ac:dyDescent="0.25">
      <c r="A47" s="24" t="s">
        <v>117</v>
      </c>
      <c r="B47" s="25" t="s">
        <v>12</v>
      </c>
      <c r="C47" s="81">
        <v>140350</v>
      </c>
      <c r="D47" s="81">
        <v>0</v>
      </c>
      <c r="E47" s="77">
        <v>0</v>
      </c>
      <c r="F47" s="77">
        <v>0</v>
      </c>
      <c r="G47" s="77">
        <v>0</v>
      </c>
      <c r="H47" s="77">
        <v>0</v>
      </c>
      <c r="I47" s="77">
        <v>0</v>
      </c>
      <c r="J47" s="77">
        <v>0</v>
      </c>
      <c r="K47" s="77">
        <v>0</v>
      </c>
      <c r="L47" s="77">
        <v>0</v>
      </c>
      <c r="M47" s="77">
        <v>45756</v>
      </c>
      <c r="N47" s="77">
        <v>0</v>
      </c>
      <c r="O47" s="77">
        <v>0</v>
      </c>
      <c r="P47" s="82">
        <v>0</v>
      </c>
      <c r="Q47" s="83">
        <f t="shared" si="0"/>
        <v>186106</v>
      </c>
      <c r="S47" s="1">
        <f t="shared" si="1"/>
        <v>186106</v>
      </c>
      <c r="T47" s="1">
        <f t="shared" si="1"/>
        <v>0</v>
      </c>
      <c r="U47" s="1">
        <f t="shared" si="2"/>
        <v>186106</v>
      </c>
    </row>
    <row r="48" spans="1:21" x14ac:dyDescent="0.25">
      <c r="A48" s="24" t="s">
        <v>118</v>
      </c>
      <c r="B48" s="25" t="s">
        <v>12</v>
      </c>
      <c r="C48" s="81">
        <v>6142612</v>
      </c>
      <c r="D48" s="81">
        <v>0</v>
      </c>
      <c r="E48" s="77">
        <v>0</v>
      </c>
      <c r="F48" s="77">
        <v>0</v>
      </c>
      <c r="G48" s="77">
        <v>0</v>
      </c>
      <c r="H48" s="77">
        <v>225000</v>
      </c>
      <c r="I48" s="77">
        <v>0</v>
      </c>
      <c r="J48" s="77">
        <v>0</v>
      </c>
      <c r="K48" s="77">
        <v>0</v>
      </c>
      <c r="L48" s="77">
        <v>0</v>
      </c>
      <c r="M48" s="77">
        <v>0</v>
      </c>
      <c r="N48" s="77">
        <v>0</v>
      </c>
      <c r="O48" s="77">
        <v>0</v>
      </c>
      <c r="P48" s="82">
        <v>0</v>
      </c>
      <c r="Q48" s="83">
        <f t="shared" si="0"/>
        <v>6367612</v>
      </c>
      <c r="S48" s="1">
        <f t="shared" si="1"/>
        <v>6142612</v>
      </c>
      <c r="T48" s="1">
        <f t="shared" si="1"/>
        <v>225000</v>
      </c>
      <c r="U48" s="1">
        <f t="shared" si="2"/>
        <v>6367612</v>
      </c>
    </row>
    <row r="49" spans="1:21" x14ac:dyDescent="0.25">
      <c r="A49" s="24" t="s">
        <v>119</v>
      </c>
      <c r="B49" s="25" t="s">
        <v>12</v>
      </c>
      <c r="C49" s="81">
        <v>0</v>
      </c>
      <c r="D49" s="81">
        <v>0</v>
      </c>
      <c r="E49" s="77">
        <v>0</v>
      </c>
      <c r="F49" s="77">
        <v>0</v>
      </c>
      <c r="G49" s="77">
        <v>0</v>
      </c>
      <c r="H49" s="77">
        <v>0</v>
      </c>
      <c r="I49" s="77">
        <v>0</v>
      </c>
      <c r="J49" s="77">
        <v>0</v>
      </c>
      <c r="K49" s="77">
        <v>0</v>
      </c>
      <c r="L49" s="77">
        <v>0</v>
      </c>
      <c r="M49" s="77">
        <v>0</v>
      </c>
      <c r="N49" s="77">
        <v>47861</v>
      </c>
      <c r="O49" s="77">
        <v>0</v>
      </c>
      <c r="P49" s="82">
        <v>0</v>
      </c>
      <c r="Q49" s="83">
        <f t="shared" si="0"/>
        <v>47861</v>
      </c>
      <c r="S49" s="1">
        <f t="shared" si="1"/>
        <v>0</v>
      </c>
      <c r="T49" s="1">
        <f t="shared" si="1"/>
        <v>47861</v>
      </c>
      <c r="U49" s="1">
        <f t="shared" si="2"/>
        <v>47861</v>
      </c>
    </row>
    <row r="50" spans="1:21" x14ac:dyDescent="0.25">
      <c r="A50" s="24" t="s">
        <v>468</v>
      </c>
      <c r="B50" s="25" t="s">
        <v>12</v>
      </c>
      <c r="C50" s="81">
        <v>0</v>
      </c>
      <c r="D50" s="81">
        <v>0</v>
      </c>
      <c r="E50" s="77">
        <v>644422</v>
      </c>
      <c r="F50" s="77">
        <v>0</v>
      </c>
      <c r="G50" s="77">
        <v>0</v>
      </c>
      <c r="H50" s="77">
        <v>0</v>
      </c>
      <c r="I50" s="77">
        <v>0</v>
      </c>
      <c r="J50" s="77">
        <v>0</v>
      </c>
      <c r="K50" s="77">
        <v>0</v>
      </c>
      <c r="L50" s="77">
        <v>0</v>
      </c>
      <c r="M50" s="77">
        <v>0</v>
      </c>
      <c r="N50" s="77">
        <v>0</v>
      </c>
      <c r="O50" s="77">
        <v>0</v>
      </c>
      <c r="P50" s="82">
        <v>0</v>
      </c>
      <c r="Q50" s="83">
        <f t="shared" si="0"/>
        <v>644422</v>
      </c>
      <c r="S50" s="1">
        <f t="shared" si="1"/>
        <v>644422</v>
      </c>
      <c r="T50" s="1">
        <f t="shared" si="1"/>
        <v>0</v>
      </c>
      <c r="U50" s="1">
        <f t="shared" si="2"/>
        <v>644422</v>
      </c>
    </row>
    <row r="51" spans="1:21" x14ac:dyDescent="0.25">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5">
      <c r="A52" s="24" t="s">
        <v>121</v>
      </c>
      <c r="B52" s="25" t="s">
        <v>12</v>
      </c>
      <c r="C52" s="81">
        <v>0</v>
      </c>
      <c r="D52" s="81">
        <v>0</v>
      </c>
      <c r="E52" s="77">
        <v>0</v>
      </c>
      <c r="F52" s="77">
        <v>322570</v>
      </c>
      <c r="G52" s="77">
        <v>0</v>
      </c>
      <c r="H52" s="77">
        <v>0</v>
      </c>
      <c r="I52" s="77">
        <v>0</v>
      </c>
      <c r="J52" s="77">
        <v>0</v>
      </c>
      <c r="K52" s="77">
        <v>0</v>
      </c>
      <c r="L52" s="77">
        <v>0</v>
      </c>
      <c r="M52" s="77">
        <v>0</v>
      </c>
      <c r="N52" s="77">
        <v>0</v>
      </c>
      <c r="O52" s="77">
        <v>0</v>
      </c>
      <c r="P52" s="82">
        <v>0</v>
      </c>
      <c r="Q52" s="83">
        <f t="shared" si="0"/>
        <v>322570</v>
      </c>
      <c r="S52" s="1">
        <f t="shared" si="1"/>
        <v>0</v>
      </c>
      <c r="T52" s="1">
        <f t="shared" si="1"/>
        <v>322570</v>
      </c>
      <c r="U52" s="1">
        <f t="shared" si="2"/>
        <v>322570</v>
      </c>
    </row>
    <row r="53" spans="1:21" x14ac:dyDescent="0.25">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83">
        <f t="shared" si="0"/>
        <v>0</v>
      </c>
      <c r="S53" s="1">
        <f t="shared" si="1"/>
        <v>0</v>
      </c>
      <c r="T53" s="1">
        <f t="shared" si="1"/>
        <v>0</v>
      </c>
      <c r="U53" s="1">
        <f t="shared" si="2"/>
        <v>0</v>
      </c>
    </row>
    <row r="54" spans="1:21" x14ac:dyDescent="0.25">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5">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5">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5">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5">
      <c r="A58" s="24" t="s">
        <v>127</v>
      </c>
      <c r="B58" s="25" t="s">
        <v>12</v>
      </c>
      <c r="C58" s="81">
        <v>0</v>
      </c>
      <c r="D58" s="81">
        <v>0</v>
      </c>
      <c r="E58" s="77">
        <v>0</v>
      </c>
      <c r="F58" s="77">
        <v>0</v>
      </c>
      <c r="G58" s="77">
        <v>0</v>
      </c>
      <c r="H58" s="77">
        <v>0</v>
      </c>
      <c r="I58" s="77">
        <v>0</v>
      </c>
      <c r="J58" s="77">
        <v>0</v>
      </c>
      <c r="K58" s="77">
        <v>0</v>
      </c>
      <c r="L58" s="77">
        <v>0</v>
      </c>
      <c r="M58" s="77">
        <v>0</v>
      </c>
      <c r="N58" s="77">
        <v>0</v>
      </c>
      <c r="O58" s="77">
        <v>0</v>
      </c>
      <c r="P58" s="82">
        <v>0</v>
      </c>
      <c r="Q58" s="83">
        <f t="shared" si="0"/>
        <v>0</v>
      </c>
      <c r="S58" s="1">
        <f t="shared" si="1"/>
        <v>0</v>
      </c>
      <c r="T58" s="1">
        <f t="shared" si="1"/>
        <v>0</v>
      </c>
      <c r="U58" s="1">
        <f t="shared" si="2"/>
        <v>0</v>
      </c>
    </row>
    <row r="59" spans="1:21" x14ac:dyDescent="0.25">
      <c r="A59" s="24" t="s">
        <v>128</v>
      </c>
      <c r="B59" s="25" t="s">
        <v>12</v>
      </c>
      <c r="C59" s="81">
        <v>60958</v>
      </c>
      <c r="D59" s="81">
        <v>0</v>
      </c>
      <c r="E59" s="77">
        <v>0</v>
      </c>
      <c r="F59" s="77">
        <v>0</v>
      </c>
      <c r="G59" s="77">
        <v>0</v>
      </c>
      <c r="H59" s="77">
        <v>0</v>
      </c>
      <c r="I59" s="77">
        <v>0</v>
      </c>
      <c r="J59" s="77">
        <v>0</v>
      </c>
      <c r="K59" s="77">
        <v>0</v>
      </c>
      <c r="L59" s="77">
        <v>0</v>
      </c>
      <c r="M59" s="77">
        <v>99250</v>
      </c>
      <c r="N59" s="77">
        <v>0</v>
      </c>
      <c r="O59" s="77">
        <v>0</v>
      </c>
      <c r="P59" s="82">
        <v>0</v>
      </c>
      <c r="Q59" s="83">
        <f t="shared" si="0"/>
        <v>160208</v>
      </c>
      <c r="S59" s="1">
        <f t="shared" si="1"/>
        <v>160208</v>
      </c>
      <c r="T59" s="1">
        <f t="shared" si="1"/>
        <v>0</v>
      </c>
      <c r="U59" s="1">
        <f t="shared" si="2"/>
        <v>160208</v>
      </c>
    </row>
    <row r="60" spans="1:21" x14ac:dyDescent="0.25">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5">
      <c r="A61" s="24" t="s">
        <v>130</v>
      </c>
      <c r="B61" s="25" t="s">
        <v>12</v>
      </c>
      <c r="C61" s="81">
        <v>0</v>
      </c>
      <c r="D61" s="81">
        <v>0</v>
      </c>
      <c r="E61" s="77">
        <v>0</v>
      </c>
      <c r="F61" s="77">
        <v>0</v>
      </c>
      <c r="G61" s="77">
        <v>0</v>
      </c>
      <c r="H61" s="77">
        <v>0</v>
      </c>
      <c r="I61" s="77">
        <v>0</v>
      </c>
      <c r="J61" s="77">
        <v>0</v>
      </c>
      <c r="K61" s="77">
        <v>0</v>
      </c>
      <c r="L61" s="77">
        <v>0</v>
      </c>
      <c r="M61" s="77">
        <v>0</v>
      </c>
      <c r="N61" s="77">
        <v>0</v>
      </c>
      <c r="O61" s="77">
        <v>0</v>
      </c>
      <c r="P61" s="82">
        <v>0</v>
      </c>
      <c r="Q61" s="83">
        <f t="shared" si="0"/>
        <v>0</v>
      </c>
      <c r="S61" s="1">
        <f t="shared" si="1"/>
        <v>0</v>
      </c>
      <c r="T61" s="1">
        <f t="shared" si="1"/>
        <v>0</v>
      </c>
      <c r="U61" s="1">
        <f t="shared" si="2"/>
        <v>0</v>
      </c>
    </row>
    <row r="62" spans="1:21" x14ac:dyDescent="0.25">
      <c r="A62" s="24" t="s">
        <v>131</v>
      </c>
      <c r="B62" s="25" t="s">
        <v>12</v>
      </c>
      <c r="C62" s="81">
        <v>0</v>
      </c>
      <c r="D62" s="81">
        <v>0</v>
      </c>
      <c r="E62" s="77">
        <v>0</v>
      </c>
      <c r="F62" s="77">
        <v>0</v>
      </c>
      <c r="G62" s="77">
        <v>0</v>
      </c>
      <c r="H62" s="77">
        <v>0</v>
      </c>
      <c r="I62" s="77">
        <v>0</v>
      </c>
      <c r="J62" s="77">
        <v>0</v>
      </c>
      <c r="K62" s="77">
        <v>0</v>
      </c>
      <c r="L62" s="77">
        <v>0</v>
      </c>
      <c r="M62" s="77">
        <v>0</v>
      </c>
      <c r="N62" s="77">
        <v>0</v>
      </c>
      <c r="O62" s="77">
        <v>0</v>
      </c>
      <c r="P62" s="82">
        <v>0</v>
      </c>
      <c r="Q62" s="83">
        <f t="shared" si="0"/>
        <v>0</v>
      </c>
      <c r="S62" s="1">
        <f t="shared" si="1"/>
        <v>0</v>
      </c>
      <c r="T62" s="1">
        <f t="shared" si="1"/>
        <v>0</v>
      </c>
      <c r="U62" s="1">
        <f t="shared" si="2"/>
        <v>0</v>
      </c>
    </row>
    <row r="63" spans="1:21" x14ac:dyDescent="0.25">
      <c r="A63" s="24" t="s">
        <v>132</v>
      </c>
      <c r="B63" s="25" t="s">
        <v>12</v>
      </c>
      <c r="C63" s="81">
        <v>0</v>
      </c>
      <c r="D63" s="81">
        <v>0</v>
      </c>
      <c r="E63" s="77">
        <v>0</v>
      </c>
      <c r="F63" s="77">
        <v>2976</v>
      </c>
      <c r="G63" s="77">
        <v>0</v>
      </c>
      <c r="H63" s="77">
        <v>0</v>
      </c>
      <c r="I63" s="77">
        <v>0</v>
      </c>
      <c r="J63" s="77">
        <v>0</v>
      </c>
      <c r="K63" s="77">
        <v>0</v>
      </c>
      <c r="L63" s="77">
        <v>0</v>
      </c>
      <c r="M63" s="77">
        <v>0</v>
      </c>
      <c r="N63" s="77">
        <v>0</v>
      </c>
      <c r="O63" s="77">
        <v>0</v>
      </c>
      <c r="P63" s="82">
        <v>0</v>
      </c>
      <c r="Q63" s="83">
        <f t="shared" si="0"/>
        <v>2976</v>
      </c>
      <c r="S63" s="1">
        <f t="shared" si="1"/>
        <v>0</v>
      </c>
      <c r="T63" s="1">
        <f t="shared" si="1"/>
        <v>2976</v>
      </c>
      <c r="U63" s="1">
        <f t="shared" si="2"/>
        <v>2976</v>
      </c>
    </row>
    <row r="64" spans="1:21" x14ac:dyDescent="0.25">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5">
      <c r="A65" s="24" t="s">
        <v>134</v>
      </c>
      <c r="B65" s="25" t="s">
        <v>12</v>
      </c>
      <c r="C65" s="81">
        <v>0</v>
      </c>
      <c r="D65" s="81">
        <v>0</v>
      </c>
      <c r="E65" s="77">
        <v>215947</v>
      </c>
      <c r="F65" s="77">
        <v>0</v>
      </c>
      <c r="G65" s="77">
        <v>0</v>
      </c>
      <c r="H65" s="77">
        <v>0</v>
      </c>
      <c r="I65" s="77">
        <v>0</v>
      </c>
      <c r="J65" s="77">
        <v>0</v>
      </c>
      <c r="K65" s="77">
        <v>0</v>
      </c>
      <c r="L65" s="77">
        <v>0</v>
      </c>
      <c r="M65" s="77">
        <v>0</v>
      </c>
      <c r="N65" s="77">
        <v>0</v>
      </c>
      <c r="O65" s="77">
        <v>535</v>
      </c>
      <c r="P65" s="82">
        <v>0</v>
      </c>
      <c r="Q65" s="83">
        <f t="shared" si="0"/>
        <v>216482</v>
      </c>
      <c r="S65" s="1">
        <f t="shared" si="1"/>
        <v>216482</v>
      </c>
      <c r="T65" s="1">
        <f t="shared" si="1"/>
        <v>0</v>
      </c>
      <c r="U65" s="1">
        <f t="shared" si="2"/>
        <v>216482</v>
      </c>
    </row>
    <row r="66" spans="1:21" x14ac:dyDescent="0.25">
      <c r="A66" s="24" t="s">
        <v>135</v>
      </c>
      <c r="B66" s="25" t="s">
        <v>12</v>
      </c>
      <c r="C66" s="81">
        <v>0</v>
      </c>
      <c r="D66" s="81">
        <v>0</v>
      </c>
      <c r="E66" s="77">
        <v>0</v>
      </c>
      <c r="F66" s="77">
        <v>0</v>
      </c>
      <c r="G66" s="77">
        <v>0</v>
      </c>
      <c r="H66" s="77">
        <v>0</v>
      </c>
      <c r="I66" s="77">
        <v>0</v>
      </c>
      <c r="J66" s="77">
        <v>0</v>
      </c>
      <c r="K66" s="77">
        <v>0</v>
      </c>
      <c r="L66" s="77">
        <v>0</v>
      </c>
      <c r="M66" s="77">
        <v>127333</v>
      </c>
      <c r="N66" s="77">
        <v>0</v>
      </c>
      <c r="O66" s="77">
        <v>0</v>
      </c>
      <c r="P66" s="82">
        <v>0</v>
      </c>
      <c r="Q66" s="83">
        <f t="shared" si="0"/>
        <v>127333</v>
      </c>
      <c r="S66" s="1">
        <f t="shared" si="1"/>
        <v>127333</v>
      </c>
      <c r="T66" s="1">
        <f t="shared" si="1"/>
        <v>0</v>
      </c>
      <c r="U66" s="1">
        <f t="shared" si="2"/>
        <v>127333</v>
      </c>
    </row>
    <row r="67" spans="1:21" x14ac:dyDescent="0.25">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5">
      <c r="A68" s="24" t="s">
        <v>137</v>
      </c>
      <c r="B68" s="25" t="s">
        <v>12</v>
      </c>
      <c r="C68" s="81">
        <v>0</v>
      </c>
      <c r="D68" s="81">
        <v>0</v>
      </c>
      <c r="E68" s="77">
        <v>0</v>
      </c>
      <c r="F68" s="77">
        <v>0</v>
      </c>
      <c r="G68" s="77">
        <v>0</v>
      </c>
      <c r="H68" s="77">
        <v>0</v>
      </c>
      <c r="I68" s="77">
        <v>0</v>
      </c>
      <c r="J68" s="77">
        <v>0</v>
      </c>
      <c r="K68" s="77">
        <v>0</v>
      </c>
      <c r="L68" s="77">
        <v>0</v>
      </c>
      <c r="M68" s="77">
        <v>0</v>
      </c>
      <c r="N68" s="77">
        <v>0</v>
      </c>
      <c r="O68" s="77">
        <v>0</v>
      </c>
      <c r="P68" s="82">
        <v>0</v>
      </c>
      <c r="Q68" s="83">
        <f t="shared" ref="Q68:Q131" si="3">SUM(C68:P68)</f>
        <v>0</v>
      </c>
      <c r="S68" s="1">
        <f t="shared" si="1"/>
        <v>0</v>
      </c>
      <c r="T68" s="1">
        <f t="shared" si="1"/>
        <v>0</v>
      </c>
      <c r="U68" s="1">
        <f t="shared" si="2"/>
        <v>0</v>
      </c>
    </row>
    <row r="69" spans="1:21" x14ac:dyDescent="0.25">
      <c r="A69" s="24" t="s">
        <v>138</v>
      </c>
      <c r="B69" s="25" t="s">
        <v>12</v>
      </c>
      <c r="C69" s="81">
        <v>0</v>
      </c>
      <c r="D69" s="81">
        <v>20909</v>
      </c>
      <c r="E69" s="77">
        <v>0</v>
      </c>
      <c r="F69" s="77">
        <v>20317</v>
      </c>
      <c r="G69" s="77">
        <v>0</v>
      </c>
      <c r="H69" s="77">
        <v>16629</v>
      </c>
      <c r="I69" s="77">
        <v>0</v>
      </c>
      <c r="J69" s="77">
        <v>0</v>
      </c>
      <c r="K69" s="77">
        <v>0</v>
      </c>
      <c r="L69" s="77">
        <v>0</v>
      </c>
      <c r="M69" s="77">
        <v>0</v>
      </c>
      <c r="N69" s="77">
        <v>590</v>
      </c>
      <c r="O69" s="77">
        <v>0</v>
      </c>
      <c r="P69" s="82">
        <v>0</v>
      </c>
      <c r="Q69" s="83">
        <f t="shared" si="3"/>
        <v>58445</v>
      </c>
      <c r="S69" s="1">
        <f t="shared" si="1"/>
        <v>0</v>
      </c>
      <c r="T69" s="1">
        <f t="shared" si="1"/>
        <v>58445</v>
      </c>
      <c r="U69" s="1">
        <f t="shared" si="2"/>
        <v>58445</v>
      </c>
    </row>
    <row r="70" spans="1:21" x14ac:dyDescent="0.25">
      <c r="A70" s="24" t="s">
        <v>139</v>
      </c>
      <c r="B70" s="25" t="s">
        <v>12</v>
      </c>
      <c r="C70" s="81">
        <v>0</v>
      </c>
      <c r="D70" s="81">
        <v>8746586</v>
      </c>
      <c r="E70" s="77">
        <v>0</v>
      </c>
      <c r="F70" s="77">
        <v>19500</v>
      </c>
      <c r="G70" s="77">
        <v>0</v>
      </c>
      <c r="H70" s="77">
        <v>0</v>
      </c>
      <c r="I70" s="77">
        <v>0</v>
      </c>
      <c r="J70" s="77">
        <v>0</v>
      </c>
      <c r="K70" s="77">
        <v>0</v>
      </c>
      <c r="L70" s="77">
        <v>0</v>
      </c>
      <c r="M70" s="77">
        <v>0</v>
      </c>
      <c r="N70" s="77">
        <v>0</v>
      </c>
      <c r="O70" s="77">
        <v>0</v>
      </c>
      <c r="P70" s="82">
        <v>0</v>
      </c>
      <c r="Q70" s="83">
        <f t="shared" si="3"/>
        <v>8766086</v>
      </c>
      <c r="S70" s="1">
        <f t="shared" ref="S70:T133" si="4">SUM(C70,E70,G70,I70,K70,M70,O70)</f>
        <v>0</v>
      </c>
      <c r="T70" s="1">
        <f t="shared" si="4"/>
        <v>8766086</v>
      </c>
      <c r="U70" s="1">
        <f t="shared" ref="U70:U133" si="5">SUM(S70:T70)</f>
        <v>8766086</v>
      </c>
    </row>
    <row r="71" spans="1:21" x14ac:dyDescent="0.25">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5">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5">
      <c r="A73" s="24" t="s">
        <v>141</v>
      </c>
      <c r="B73" s="25" t="s">
        <v>12</v>
      </c>
      <c r="C73" s="81">
        <v>0</v>
      </c>
      <c r="D73" s="81">
        <v>404</v>
      </c>
      <c r="E73" s="77">
        <v>151660</v>
      </c>
      <c r="F73" s="77">
        <v>0</v>
      </c>
      <c r="G73" s="77">
        <v>0</v>
      </c>
      <c r="H73" s="77">
        <v>0</v>
      </c>
      <c r="I73" s="77">
        <v>23548</v>
      </c>
      <c r="J73" s="77">
        <v>0</v>
      </c>
      <c r="K73" s="77">
        <v>0</v>
      </c>
      <c r="L73" s="77">
        <v>0</v>
      </c>
      <c r="M73" s="77">
        <v>0</v>
      </c>
      <c r="N73" s="77">
        <v>26</v>
      </c>
      <c r="O73" s="77">
        <v>0</v>
      </c>
      <c r="P73" s="82">
        <v>0</v>
      </c>
      <c r="Q73" s="83">
        <f t="shared" si="3"/>
        <v>175638</v>
      </c>
      <c r="S73" s="1">
        <f t="shared" si="4"/>
        <v>175208</v>
      </c>
      <c r="T73" s="1">
        <f t="shared" si="4"/>
        <v>430</v>
      </c>
      <c r="U73" s="1">
        <f t="shared" si="5"/>
        <v>175638</v>
      </c>
    </row>
    <row r="74" spans="1:21" x14ac:dyDescent="0.25">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5">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5">
      <c r="A76" s="24" t="s">
        <v>144</v>
      </c>
      <c r="B76" s="25" t="s">
        <v>14</v>
      </c>
      <c r="C76" s="81">
        <v>26238</v>
      </c>
      <c r="D76" s="81">
        <v>0</v>
      </c>
      <c r="E76" s="77">
        <v>15614</v>
      </c>
      <c r="F76" s="77">
        <v>0</v>
      </c>
      <c r="G76" s="77">
        <v>223715</v>
      </c>
      <c r="H76" s="77">
        <v>0</v>
      </c>
      <c r="I76" s="77">
        <v>0</v>
      </c>
      <c r="J76" s="77">
        <v>0</v>
      </c>
      <c r="K76" s="77">
        <v>0</v>
      </c>
      <c r="L76" s="77">
        <v>0</v>
      </c>
      <c r="M76" s="77">
        <v>2510</v>
      </c>
      <c r="N76" s="77">
        <v>0</v>
      </c>
      <c r="O76" s="77">
        <v>0</v>
      </c>
      <c r="P76" s="82">
        <v>0</v>
      </c>
      <c r="Q76" s="83">
        <f t="shared" si="3"/>
        <v>268077</v>
      </c>
      <c r="S76" s="1">
        <f t="shared" si="4"/>
        <v>268077</v>
      </c>
      <c r="T76" s="1">
        <f t="shared" si="4"/>
        <v>0</v>
      </c>
      <c r="U76" s="1">
        <f t="shared" si="5"/>
        <v>268077</v>
      </c>
    </row>
    <row r="77" spans="1:21" x14ac:dyDescent="0.25">
      <c r="A77" s="24" t="s">
        <v>145</v>
      </c>
      <c r="B77" s="25" t="s">
        <v>15</v>
      </c>
      <c r="C77" s="81">
        <v>20149</v>
      </c>
      <c r="D77" s="81">
        <v>0</v>
      </c>
      <c r="E77" s="77">
        <v>0</v>
      </c>
      <c r="F77" s="77">
        <v>0</v>
      </c>
      <c r="G77" s="77">
        <v>197055</v>
      </c>
      <c r="H77" s="77">
        <v>0</v>
      </c>
      <c r="I77" s="77">
        <v>0</v>
      </c>
      <c r="J77" s="77">
        <v>0</v>
      </c>
      <c r="K77" s="77">
        <v>0</v>
      </c>
      <c r="L77" s="77">
        <v>0</v>
      </c>
      <c r="M77" s="77">
        <v>0</v>
      </c>
      <c r="N77" s="77">
        <v>0</v>
      </c>
      <c r="O77" s="77">
        <v>34</v>
      </c>
      <c r="P77" s="82">
        <v>0</v>
      </c>
      <c r="Q77" s="83">
        <f t="shared" si="3"/>
        <v>217238</v>
      </c>
      <c r="S77" s="1">
        <f t="shared" si="4"/>
        <v>217238</v>
      </c>
      <c r="T77" s="1">
        <f t="shared" si="4"/>
        <v>0</v>
      </c>
      <c r="U77" s="1">
        <f t="shared" si="5"/>
        <v>217238</v>
      </c>
    </row>
    <row r="78" spans="1:21" x14ac:dyDescent="0.25">
      <c r="A78" s="24" t="s">
        <v>146</v>
      </c>
      <c r="B78" s="25" t="s">
        <v>15</v>
      </c>
      <c r="C78" s="81">
        <v>0</v>
      </c>
      <c r="D78" s="81">
        <v>0</v>
      </c>
      <c r="E78" s="77">
        <v>0</v>
      </c>
      <c r="F78" s="77">
        <v>0</v>
      </c>
      <c r="G78" s="77">
        <v>239282</v>
      </c>
      <c r="H78" s="77">
        <v>0</v>
      </c>
      <c r="I78" s="77">
        <v>0</v>
      </c>
      <c r="J78" s="77">
        <v>0</v>
      </c>
      <c r="K78" s="77">
        <v>0</v>
      </c>
      <c r="L78" s="77">
        <v>0</v>
      </c>
      <c r="M78" s="77">
        <v>0</v>
      </c>
      <c r="N78" s="77">
        <v>0</v>
      </c>
      <c r="O78" s="77">
        <v>1967</v>
      </c>
      <c r="P78" s="82">
        <v>0</v>
      </c>
      <c r="Q78" s="83">
        <f t="shared" si="3"/>
        <v>241249</v>
      </c>
      <c r="S78" s="1">
        <f t="shared" si="4"/>
        <v>241249</v>
      </c>
      <c r="T78" s="1">
        <f t="shared" si="4"/>
        <v>0</v>
      </c>
      <c r="U78" s="1">
        <f t="shared" si="5"/>
        <v>241249</v>
      </c>
    </row>
    <row r="79" spans="1:21" x14ac:dyDescent="0.25">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5">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5">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5">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5">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3"/>
        <v>0</v>
      </c>
      <c r="S83" s="1">
        <f t="shared" si="4"/>
        <v>0</v>
      </c>
      <c r="T83" s="1">
        <f t="shared" si="4"/>
        <v>0</v>
      </c>
      <c r="U83" s="1">
        <f t="shared" si="5"/>
        <v>0</v>
      </c>
    </row>
    <row r="84" spans="1:21" x14ac:dyDescent="0.25">
      <c r="A84" s="24" t="s">
        <v>152</v>
      </c>
      <c r="B84" s="25" t="s">
        <v>17</v>
      </c>
      <c r="C84" s="81">
        <v>13796</v>
      </c>
      <c r="D84" s="81">
        <v>0</v>
      </c>
      <c r="E84" s="77">
        <v>112248</v>
      </c>
      <c r="F84" s="77">
        <v>0</v>
      </c>
      <c r="G84" s="77">
        <v>200000</v>
      </c>
      <c r="H84" s="77">
        <v>0</v>
      </c>
      <c r="I84" s="77">
        <v>0</v>
      </c>
      <c r="J84" s="77">
        <v>0</v>
      </c>
      <c r="K84" s="77">
        <v>0</v>
      </c>
      <c r="L84" s="77">
        <v>0</v>
      </c>
      <c r="M84" s="77">
        <v>5088</v>
      </c>
      <c r="N84" s="77">
        <v>0</v>
      </c>
      <c r="O84" s="77">
        <v>0</v>
      </c>
      <c r="P84" s="82">
        <v>0</v>
      </c>
      <c r="Q84" s="83">
        <f t="shared" si="3"/>
        <v>331132</v>
      </c>
      <c r="S84" s="1">
        <f t="shared" si="4"/>
        <v>331132</v>
      </c>
      <c r="T84" s="1">
        <f t="shared" si="4"/>
        <v>0</v>
      </c>
      <c r="U84" s="1">
        <f t="shared" si="5"/>
        <v>331132</v>
      </c>
    </row>
    <row r="85" spans="1:21" x14ac:dyDescent="0.25">
      <c r="A85" s="24" t="s">
        <v>153</v>
      </c>
      <c r="B85" s="25" t="s">
        <v>17</v>
      </c>
      <c r="C85" s="81">
        <v>5386</v>
      </c>
      <c r="D85" s="81">
        <v>21187</v>
      </c>
      <c r="E85" s="77">
        <v>0</v>
      </c>
      <c r="F85" s="77">
        <v>0</v>
      </c>
      <c r="G85" s="77">
        <v>0</v>
      </c>
      <c r="H85" s="77">
        <v>200000</v>
      </c>
      <c r="I85" s="77">
        <v>0</v>
      </c>
      <c r="J85" s="77">
        <v>0</v>
      </c>
      <c r="K85" s="77">
        <v>0</v>
      </c>
      <c r="L85" s="77">
        <v>0</v>
      </c>
      <c r="M85" s="77">
        <v>9297</v>
      </c>
      <c r="N85" s="77">
        <v>0</v>
      </c>
      <c r="O85" s="77">
        <v>0</v>
      </c>
      <c r="P85" s="82">
        <v>0</v>
      </c>
      <c r="Q85" s="83">
        <f t="shared" si="3"/>
        <v>235870</v>
      </c>
      <c r="S85" s="1">
        <f t="shared" si="4"/>
        <v>14683</v>
      </c>
      <c r="T85" s="1">
        <f t="shared" si="4"/>
        <v>221187</v>
      </c>
      <c r="U85" s="1">
        <f t="shared" si="5"/>
        <v>235870</v>
      </c>
    </row>
    <row r="86" spans="1:21" x14ac:dyDescent="0.25">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5">
      <c r="A87" s="24" t="s">
        <v>155</v>
      </c>
      <c r="B87" s="25" t="s">
        <v>18</v>
      </c>
      <c r="C87" s="81">
        <v>0</v>
      </c>
      <c r="D87" s="81">
        <v>0</v>
      </c>
      <c r="E87" s="77">
        <v>0</v>
      </c>
      <c r="F87" s="77">
        <v>0</v>
      </c>
      <c r="G87" s="77">
        <v>0</v>
      </c>
      <c r="H87" s="77">
        <v>0</v>
      </c>
      <c r="I87" s="77">
        <v>0</v>
      </c>
      <c r="J87" s="77">
        <v>0</v>
      </c>
      <c r="K87" s="77">
        <v>0</v>
      </c>
      <c r="L87" s="77">
        <v>0</v>
      </c>
      <c r="M87" s="77">
        <v>0</v>
      </c>
      <c r="N87" s="77">
        <v>0</v>
      </c>
      <c r="O87" s="77">
        <v>6000</v>
      </c>
      <c r="P87" s="82">
        <v>0</v>
      </c>
      <c r="Q87" s="83">
        <f t="shared" si="3"/>
        <v>6000</v>
      </c>
      <c r="S87" s="1">
        <f t="shared" si="4"/>
        <v>6000</v>
      </c>
      <c r="T87" s="1">
        <f t="shared" si="4"/>
        <v>0</v>
      </c>
      <c r="U87" s="1">
        <f t="shared" si="5"/>
        <v>6000</v>
      </c>
    </row>
    <row r="88" spans="1:21" x14ac:dyDescent="0.25">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5">
      <c r="A89" s="24" t="s">
        <v>157</v>
      </c>
      <c r="B89" s="25" t="s">
        <v>19</v>
      </c>
      <c r="C89" s="81">
        <v>0</v>
      </c>
      <c r="D89" s="81">
        <v>0</v>
      </c>
      <c r="E89" s="77">
        <v>0</v>
      </c>
      <c r="F89" s="77">
        <v>6260</v>
      </c>
      <c r="G89" s="77">
        <v>0</v>
      </c>
      <c r="H89" s="77">
        <v>0</v>
      </c>
      <c r="I89" s="77">
        <v>0</v>
      </c>
      <c r="J89" s="77">
        <v>0</v>
      </c>
      <c r="K89" s="77">
        <v>0</v>
      </c>
      <c r="L89" s="77">
        <v>0</v>
      </c>
      <c r="M89" s="77">
        <v>0</v>
      </c>
      <c r="N89" s="77">
        <v>0</v>
      </c>
      <c r="O89" s="77">
        <v>0</v>
      </c>
      <c r="P89" s="82">
        <v>0</v>
      </c>
      <c r="Q89" s="83">
        <f t="shared" si="3"/>
        <v>6260</v>
      </c>
      <c r="S89" s="1">
        <f t="shared" si="4"/>
        <v>0</v>
      </c>
      <c r="T89" s="1">
        <f t="shared" si="4"/>
        <v>6260</v>
      </c>
      <c r="U89" s="1">
        <f t="shared" si="5"/>
        <v>6260</v>
      </c>
    </row>
    <row r="90" spans="1:21" x14ac:dyDescent="0.25">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5">
      <c r="A91" s="24" t="s">
        <v>159</v>
      </c>
      <c r="B91" s="25" t="s">
        <v>20</v>
      </c>
      <c r="C91" s="81">
        <v>0</v>
      </c>
      <c r="D91" s="81">
        <v>0</v>
      </c>
      <c r="E91" s="77">
        <v>22780</v>
      </c>
      <c r="F91" s="77">
        <v>31242</v>
      </c>
      <c r="G91" s="77">
        <v>0</v>
      </c>
      <c r="H91" s="77">
        <v>0</v>
      </c>
      <c r="I91" s="77">
        <v>0</v>
      </c>
      <c r="J91" s="77">
        <v>0</v>
      </c>
      <c r="K91" s="77">
        <v>0</v>
      </c>
      <c r="L91" s="77">
        <v>0</v>
      </c>
      <c r="M91" s="77">
        <v>0</v>
      </c>
      <c r="N91" s="77">
        <v>0</v>
      </c>
      <c r="O91" s="77">
        <v>0</v>
      </c>
      <c r="P91" s="82">
        <v>0</v>
      </c>
      <c r="Q91" s="83">
        <f t="shared" si="3"/>
        <v>54022</v>
      </c>
      <c r="S91" s="1">
        <f t="shared" si="4"/>
        <v>22780</v>
      </c>
      <c r="T91" s="1">
        <f t="shared" si="4"/>
        <v>31242</v>
      </c>
      <c r="U91" s="1">
        <f t="shared" si="5"/>
        <v>54022</v>
      </c>
    </row>
    <row r="92" spans="1:21" x14ac:dyDescent="0.25">
      <c r="A92" s="24" t="s">
        <v>160</v>
      </c>
      <c r="B92" s="25" t="s">
        <v>20</v>
      </c>
      <c r="C92" s="81">
        <v>0</v>
      </c>
      <c r="D92" s="81">
        <v>0</v>
      </c>
      <c r="E92" s="77">
        <v>0</v>
      </c>
      <c r="F92" s="77">
        <v>74</v>
      </c>
      <c r="G92" s="77">
        <v>0</v>
      </c>
      <c r="H92" s="77">
        <v>0</v>
      </c>
      <c r="I92" s="77">
        <v>0</v>
      </c>
      <c r="J92" s="77">
        <v>0</v>
      </c>
      <c r="K92" s="77">
        <v>0</v>
      </c>
      <c r="L92" s="77">
        <v>0</v>
      </c>
      <c r="M92" s="77">
        <v>0</v>
      </c>
      <c r="N92" s="77">
        <v>0</v>
      </c>
      <c r="O92" s="77">
        <v>0</v>
      </c>
      <c r="P92" s="82">
        <v>0</v>
      </c>
      <c r="Q92" s="83">
        <f t="shared" si="3"/>
        <v>74</v>
      </c>
      <c r="S92" s="1">
        <f t="shared" si="4"/>
        <v>0</v>
      </c>
      <c r="T92" s="1">
        <f t="shared" si="4"/>
        <v>74</v>
      </c>
      <c r="U92" s="1">
        <f t="shared" si="5"/>
        <v>74</v>
      </c>
    </row>
    <row r="93" spans="1:21" x14ac:dyDescent="0.25">
      <c r="A93" s="24" t="s">
        <v>469</v>
      </c>
      <c r="B93" s="25" t="s">
        <v>20</v>
      </c>
      <c r="C93" s="81">
        <v>0</v>
      </c>
      <c r="D93" s="81">
        <v>0</v>
      </c>
      <c r="E93" s="77">
        <v>0</v>
      </c>
      <c r="F93" s="77">
        <v>0</v>
      </c>
      <c r="G93" s="77">
        <v>0</v>
      </c>
      <c r="H93" s="77">
        <v>0</v>
      </c>
      <c r="I93" s="77">
        <v>0</v>
      </c>
      <c r="J93" s="77">
        <v>0</v>
      </c>
      <c r="K93" s="77">
        <v>0</v>
      </c>
      <c r="L93" s="77">
        <v>0</v>
      </c>
      <c r="M93" s="77">
        <v>0</v>
      </c>
      <c r="N93" s="77">
        <v>0</v>
      </c>
      <c r="O93" s="77">
        <v>0</v>
      </c>
      <c r="P93" s="82">
        <v>0</v>
      </c>
      <c r="Q93" s="83">
        <f t="shared" si="3"/>
        <v>0</v>
      </c>
      <c r="S93" s="1">
        <f t="shared" si="4"/>
        <v>0</v>
      </c>
      <c r="T93" s="1">
        <f t="shared" si="4"/>
        <v>0</v>
      </c>
      <c r="U93" s="1">
        <f t="shared" si="5"/>
        <v>0</v>
      </c>
    </row>
    <row r="94" spans="1:21" x14ac:dyDescent="0.25">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5">
      <c r="A95" s="24" t="s">
        <v>162</v>
      </c>
      <c r="B95" s="25" t="s">
        <v>20</v>
      </c>
      <c r="C95" s="81">
        <v>0</v>
      </c>
      <c r="D95" s="81">
        <v>0</v>
      </c>
      <c r="E95" s="77">
        <v>0</v>
      </c>
      <c r="F95" s="77">
        <v>0</v>
      </c>
      <c r="G95" s="77">
        <v>0</v>
      </c>
      <c r="H95" s="77">
        <v>0</v>
      </c>
      <c r="I95" s="77">
        <v>0</v>
      </c>
      <c r="J95" s="77">
        <v>0</v>
      </c>
      <c r="K95" s="77">
        <v>0</v>
      </c>
      <c r="L95" s="77">
        <v>0</v>
      </c>
      <c r="M95" s="77">
        <v>0</v>
      </c>
      <c r="N95" s="77">
        <v>0</v>
      </c>
      <c r="O95" s="77">
        <v>28889</v>
      </c>
      <c r="P95" s="82">
        <v>0</v>
      </c>
      <c r="Q95" s="83">
        <f t="shared" si="3"/>
        <v>28889</v>
      </c>
      <c r="S95" s="1">
        <f t="shared" si="4"/>
        <v>28889</v>
      </c>
      <c r="T95" s="1">
        <f t="shared" si="4"/>
        <v>0</v>
      </c>
      <c r="U95" s="1">
        <f t="shared" si="5"/>
        <v>28889</v>
      </c>
    </row>
    <row r="96" spans="1:21" x14ac:dyDescent="0.25">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3"/>
        <v>0</v>
      </c>
      <c r="S96" s="1">
        <f t="shared" si="4"/>
        <v>0</v>
      </c>
      <c r="T96" s="1">
        <f t="shared" si="4"/>
        <v>0</v>
      </c>
      <c r="U96" s="1">
        <f t="shared" si="5"/>
        <v>0</v>
      </c>
    </row>
    <row r="97" spans="1:21" x14ac:dyDescent="0.25">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5">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83">
        <f t="shared" si="3"/>
        <v>0</v>
      </c>
      <c r="S98" s="1">
        <f t="shared" si="4"/>
        <v>0</v>
      </c>
      <c r="T98" s="1">
        <f t="shared" si="4"/>
        <v>0</v>
      </c>
      <c r="U98" s="1">
        <f t="shared" si="5"/>
        <v>0</v>
      </c>
    </row>
    <row r="99" spans="1:21" x14ac:dyDescent="0.25">
      <c r="A99" s="24" t="s">
        <v>166</v>
      </c>
      <c r="B99" s="25" t="s">
        <v>21</v>
      </c>
      <c r="C99" s="81">
        <v>0</v>
      </c>
      <c r="D99" s="81">
        <v>0</v>
      </c>
      <c r="E99" s="77">
        <v>0</v>
      </c>
      <c r="F99" s="77">
        <v>0</v>
      </c>
      <c r="G99" s="77">
        <v>0</v>
      </c>
      <c r="H99" s="77">
        <v>0</v>
      </c>
      <c r="I99" s="77">
        <v>0</v>
      </c>
      <c r="J99" s="77">
        <v>0</v>
      </c>
      <c r="K99" s="77">
        <v>0</v>
      </c>
      <c r="L99" s="77">
        <v>0</v>
      </c>
      <c r="M99" s="77">
        <v>0</v>
      </c>
      <c r="N99" s="77">
        <v>0</v>
      </c>
      <c r="O99" s="77">
        <v>0</v>
      </c>
      <c r="P99" s="82">
        <v>0</v>
      </c>
      <c r="Q99" s="83">
        <f t="shared" si="3"/>
        <v>0</v>
      </c>
      <c r="S99" s="1">
        <f t="shared" si="4"/>
        <v>0</v>
      </c>
      <c r="T99" s="1">
        <f t="shared" si="4"/>
        <v>0</v>
      </c>
      <c r="U99" s="1">
        <f t="shared" si="5"/>
        <v>0</v>
      </c>
    </row>
    <row r="100" spans="1:21" x14ac:dyDescent="0.25">
      <c r="A100" s="24" t="s">
        <v>462</v>
      </c>
      <c r="B100" s="25" t="s">
        <v>21</v>
      </c>
      <c r="C100" s="81">
        <v>22106</v>
      </c>
      <c r="D100" s="81">
        <v>88314</v>
      </c>
      <c r="E100" s="77">
        <v>609880</v>
      </c>
      <c r="F100" s="77">
        <v>11628302</v>
      </c>
      <c r="G100" s="77">
        <v>446442</v>
      </c>
      <c r="H100" s="77">
        <v>756336</v>
      </c>
      <c r="I100" s="77">
        <v>0</v>
      </c>
      <c r="J100" s="77">
        <v>0</v>
      </c>
      <c r="K100" s="77">
        <v>0</v>
      </c>
      <c r="L100" s="77">
        <v>0</v>
      </c>
      <c r="M100" s="77">
        <v>0</v>
      </c>
      <c r="N100" s="77">
        <v>0</v>
      </c>
      <c r="O100" s="77">
        <v>0</v>
      </c>
      <c r="P100" s="82">
        <v>0</v>
      </c>
      <c r="Q100" s="83">
        <f t="shared" si="3"/>
        <v>13551380</v>
      </c>
      <c r="S100" s="1">
        <f t="shared" si="4"/>
        <v>1078428</v>
      </c>
      <c r="T100" s="1">
        <f t="shared" si="4"/>
        <v>12472952</v>
      </c>
      <c r="U100" s="1">
        <f t="shared" si="5"/>
        <v>13551380</v>
      </c>
    </row>
    <row r="101" spans="1:21" x14ac:dyDescent="0.25">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5">
      <c r="A102" s="24" t="s">
        <v>169</v>
      </c>
      <c r="B102" s="25" t="s">
        <v>170</v>
      </c>
      <c r="C102" s="81">
        <v>0</v>
      </c>
      <c r="D102" s="81">
        <v>0</v>
      </c>
      <c r="E102" s="77">
        <v>46954</v>
      </c>
      <c r="F102" s="77">
        <v>0</v>
      </c>
      <c r="G102" s="77">
        <v>0</v>
      </c>
      <c r="H102" s="77">
        <v>0</v>
      </c>
      <c r="I102" s="77">
        <v>0</v>
      </c>
      <c r="J102" s="77">
        <v>0</v>
      </c>
      <c r="K102" s="77">
        <v>0</v>
      </c>
      <c r="L102" s="77">
        <v>0</v>
      </c>
      <c r="M102" s="77">
        <v>0</v>
      </c>
      <c r="N102" s="77">
        <v>0</v>
      </c>
      <c r="O102" s="77">
        <v>0</v>
      </c>
      <c r="P102" s="82">
        <v>0</v>
      </c>
      <c r="Q102" s="83">
        <f t="shared" si="3"/>
        <v>46954</v>
      </c>
      <c r="S102" s="1">
        <f t="shared" si="4"/>
        <v>46954</v>
      </c>
      <c r="T102" s="1">
        <f t="shared" si="4"/>
        <v>0</v>
      </c>
      <c r="U102" s="1">
        <f t="shared" si="5"/>
        <v>46954</v>
      </c>
    </row>
    <row r="103" spans="1:21" x14ac:dyDescent="0.25">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5">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5">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3"/>
        <v>0</v>
      </c>
      <c r="S105" s="1">
        <f t="shared" si="4"/>
        <v>0</v>
      </c>
      <c r="T105" s="1">
        <f t="shared" si="4"/>
        <v>0</v>
      </c>
      <c r="U105" s="1">
        <f t="shared" si="5"/>
        <v>0</v>
      </c>
    </row>
    <row r="106" spans="1:21" x14ac:dyDescent="0.25">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5">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5">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5">
      <c r="A109" s="24" t="s">
        <v>177</v>
      </c>
      <c r="B109" s="25" t="s">
        <v>24</v>
      </c>
      <c r="C109" s="81">
        <v>0</v>
      </c>
      <c r="D109" s="81">
        <v>0</v>
      </c>
      <c r="E109" s="77">
        <v>0</v>
      </c>
      <c r="F109" s="77">
        <v>0</v>
      </c>
      <c r="G109" s="77">
        <v>0</v>
      </c>
      <c r="H109" s="77">
        <v>0</v>
      </c>
      <c r="I109" s="77">
        <v>0</v>
      </c>
      <c r="J109" s="77">
        <v>0</v>
      </c>
      <c r="K109" s="77">
        <v>0</v>
      </c>
      <c r="L109" s="77">
        <v>0</v>
      </c>
      <c r="M109" s="77">
        <v>0</v>
      </c>
      <c r="N109" s="77">
        <v>0</v>
      </c>
      <c r="O109" s="77">
        <v>1000</v>
      </c>
      <c r="P109" s="82">
        <v>0</v>
      </c>
      <c r="Q109" s="83">
        <f t="shared" si="3"/>
        <v>1000</v>
      </c>
      <c r="S109" s="1">
        <f t="shared" si="4"/>
        <v>1000</v>
      </c>
      <c r="T109" s="1">
        <f t="shared" si="4"/>
        <v>0</v>
      </c>
      <c r="U109" s="1">
        <f t="shared" si="5"/>
        <v>1000</v>
      </c>
    </row>
    <row r="110" spans="1:21" x14ac:dyDescent="0.25">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83">
        <f t="shared" si="3"/>
        <v>0</v>
      </c>
      <c r="S110" s="1">
        <f t="shared" si="4"/>
        <v>0</v>
      </c>
      <c r="T110" s="1">
        <f t="shared" si="4"/>
        <v>0</v>
      </c>
      <c r="U110" s="1">
        <f t="shared" si="5"/>
        <v>0</v>
      </c>
    </row>
    <row r="111" spans="1:21" x14ac:dyDescent="0.25">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5">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5">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3"/>
        <v>0</v>
      </c>
      <c r="S113" s="1">
        <f t="shared" si="4"/>
        <v>0</v>
      </c>
      <c r="T113" s="1">
        <f t="shared" si="4"/>
        <v>0</v>
      </c>
      <c r="U113" s="1">
        <f t="shared" si="5"/>
        <v>0</v>
      </c>
    </row>
    <row r="114" spans="1:21" x14ac:dyDescent="0.25">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5">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5">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5">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5">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0</v>
      </c>
      <c r="Q118" s="83">
        <f t="shared" si="3"/>
        <v>0</v>
      </c>
      <c r="S118" s="1">
        <f t="shared" si="4"/>
        <v>0</v>
      </c>
      <c r="T118" s="1">
        <f t="shared" si="4"/>
        <v>0</v>
      </c>
      <c r="U118" s="1">
        <f t="shared" si="5"/>
        <v>0</v>
      </c>
    </row>
    <row r="119" spans="1:21" x14ac:dyDescent="0.25">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5">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5">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83">
        <f t="shared" si="3"/>
        <v>0</v>
      </c>
      <c r="S121" s="1">
        <f t="shared" si="4"/>
        <v>0</v>
      </c>
      <c r="T121" s="1">
        <f t="shared" si="4"/>
        <v>0</v>
      </c>
      <c r="U121" s="1">
        <f t="shared" si="5"/>
        <v>0</v>
      </c>
    </row>
    <row r="122" spans="1:21" x14ac:dyDescent="0.25">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5">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5">
      <c r="A124" s="24" t="s">
        <v>193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3"/>
        <v>0</v>
      </c>
      <c r="S124" s="1">
        <f t="shared" si="4"/>
        <v>0</v>
      </c>
      <c r="T124" s="1">
        <f t="shared" si="4"/>
        <v>0</v>
      </c>
      <c r="U124" s="1">
        <f t="shared" si="5"/>
        <v>0</v>
      </c>
    </row>
    <row r="125" spans="1:21" x14ac:dyDescent="0.25">
      <c r="A125" s="24" t="s">
        <v>194</v>
      </c>
      <c r="B125" s="25" t="s">
        <v>31</v>
      </c>
      <c r="C125" s="81">
        <v>0</v>
      </c>
      <c r="D125" s="81">
        <v>2094</v>
      </c>
      <c r="E125" s="77">
        <v>0</v>
      </c>
      <c r="F125" s="77">
        <v>2495</v>
      </c>
      <c r="G125" s="77">
        <v>0</v>
      </c>
      <c r="H125" s="77">
        <v>9850</v>
      </c>
      <c r="I125" s="77">
        <v>0</v>
      </c>
      <c r="J125" s="77">
        <v>0</v>
      </c>
      <c r="K125" s="77">
        <v>0</v>
      </c>
      <c r="L125" s="77">
        <v>0</v>
      </c>
      <c r="M125" s="77">
        <v>0</v>
      </c>
      <c r="N125" s="77">
        <v>1986</v>
      </c>
      <c r="O125" s="77">
        <v>0</v>
      </c>
      <c r="P125" s="82">
        <v>0</v>
      </c>
      <c r="Q125" s="83">
        <f t="shared" si="3"/>
        <v>16425</v>
      </c>
      <c r="S125" s="1">
        <f t="shared" si="4"/>
        <v>0</v>
      </c>
      <c r="T125" s="1">
        <f t="shared" si="4"/>
        <v>16425</v>
      </c>
      <c r="U125" s="1">
        <f t="shared" si="5"/>
        <v>16425</v>
      </c>
    </row>
    <row r="126" spans="1:21" x14ac:dyDescent="0.25">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5">
      <c r="A127" s="24" t="s">
        <v>196</v>
      </c>
      <c r="B127" s="25" t="s">
        <v>32</v>
      </c>
      <c r="C127" s="81">
        <v>0</v>
      </c>
      <c r="D127" s="81">
        <v>0</v>
      </c>
      <c r="E127" s="77">
        <v>0</v>
      </c>
      <c r="F127" s="77">
        <v>294302</v>
      </c>
      <c r="G127" s="77">
        <v>0</v>
      </c>
      <c r="H127" s="77">
        <v>0</v>
      </c>
      <c r="I127" s="77">
        <v>0</v>
      </c>
      <c r="J127" s="77">
        <v>0</v>
      </c>
      <c r="K127" s="77">
        <v>0</v>
      </c>
      <c r="L127" s="77">
        <v>0</v>
      </c>
      <c r="M127" s="77">
        <v>0</v>
      </c>
      <c r="N127" s="77">
        <v>0</v>
      </c>
      <c r="O127" s="77">
        <v>0</v>
      </c>
      <c r="P127" s="82">
        <v>0</v>
      </c>
      <c r="Q127" s="83">
        <f t="shared" si="3"/>
        <v>294302</v>
      </c>
      <c r="S127" s="1">
        <f t="shared" si="4"/>
        <v>0</v>
      </c>
      <c r="T127" s="1">
        <f t="shared" si="4"/>
        <v>294302</v>
      </c>
      <c r="U127" s="1">
        <f t="shared" si="5"/>
        <v>294302</v>
      </c>
    </row>
    <row r="128" spans="1:21" x14ac:dyDescent="0.25">
      <c r="A128" s="24" t="s">
        <v>197</v>
      </c>
      <c r="B128" s="25" t="s">
        <v>32</v>
      </c>
      <c r="C128" s="81">
        <v>0</v>
      </c>
      <c r="D128" s="81">
        <v>0</v>
      </c>
      <c r="E128" s="77">
        <v>0</v>
      </c>
      <c r="F128" s="77">
        <v>0</v>
      </c>
      <c r="G128" s="77">
        <v>0</v>
      </c>
      <c r="H128" s="77">
        <v>0</v>
      </c>
      <c r="I128" s="77">
        <v>0</v>
      </c>
      <c r="J128" s="77">
        <v>0</v>
      </c>
      <c r="K128" s="77">
        <v>0</v>
      </c>
      <c r="L128" s="77">
        <v>0</v>
      </c>
      <c r="M128" s="77">
        <v>0</v>
      </c>
      <c r="N128" s="77">
        <v>0</v>
      </c>
      <c r="O128" s="77">
        <v>0</v>
      </c>
      <c r="P128" s="82">
        <v>0</v>
      </c>
      <c r="Q128" s="83">
        <f t="shared" si="3"/>
        <v>0</v>
      </c>
      <c r="S128" s="1">
        <f t="shared" si="4"/>
        <v>0</v>
      </c>
      <c r="T128" s="1">
        <f t="shared" si="4"/>
        <v>0</v>
      </c>
      <c r="U128" s="1">
        <f t="shared" si="5"/>
        <v>0</v>
      </c>
    </row>
    <row r="129" spans="1:21" x14ac:dyDescent="0.25">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5">
      <c r="A130" s="24" t="s">
        <v>199</v>
      </c>
      <c r="B130" s="25" t="s">
        <v>33</v>
      </c>
      <c r="C130" s="81">
        <v>18379</v>
      </c>
      <c r="D130" s="81">
        <v>17509</v>
      </c>
      <c r="E130" s="77">
        <v>221492</v>
      </c>
      <c r="F130" s="77">
        <v>62149</v>
      </c>
      <c r="G130" s="77">
        <v>98457</v>
      </c>
      <c r="H130" s="77">
        <v>94595</v>
      </c>
      <c r="I130" s="77">
        <v>0</v>
      </c>
      <c r="J130" s="77">
        <v>0</v>
      </c>
      <c r="K130" s="77">
        <v>0</v>
      </c>
      <c r="L130" s="77">
        <v>0</v>
      </c>
      <c r="M130" s="77">
        <v>33592</v>
      </c>
      <c r="N130" s="77">
        <v>32275</v>
      </c>
      <c r="O130" s="77">
        <v>0</v>
      </c>
      <c r="P130" s="82">
        <v>0</v>
      </c>
      <c r="Q130" s="83">
        <f t="shared" si="3"/>
        <v>578448</v>
      </c>
      <c r="S130" s="1">
        <f t="shared" si="4"/>
        <v>371920</v>
      </c>
      <c r="T130" s="1">
        <f t="shared" si="4"/>
        <v>206528</v>
      </c>
      <c r="U130" s="1">
        <f t="shared" si="5"/>
        <v>578448</v>
      </c>
    </row>
    <row r="131" spans="1:21" x14ac:dyDescent="0.25">
      <c r="A131" s="24" t="s">
        <v>200</v>
      </c>
      <c r="B131" s="25" t="s">
        <v>33</v>
      </c>
      <c r="C131" s="81">
        <v>0</v>
      </c>
      <c r="D131" s="81">
        <v>0</v>
      </c>
      <c r="E131" s="77">
        <v>558207</v>
      </c>
      <c r="F131" s="77">
        <v>837310</v>
      </c>
      <c r="G131" s="77">
        <v>0</v>
      </c>
      <c r="H131" s="77">
        <v>5331000</v>
      </c>
      <c r="I131" s="77">
        <v>0</v>
      </c>
      <c r="J131" s="77">
        <v>0</v>
      </c>
      <c r="K131" s="77">
        <v>0</v>
      </c>
      <c r="L131" s="77">
        <v>0</v>
      </c>
      <c r="M131" s="77">
        <v>0</v>
      </c>
      <c r="N131" s="77">
        <v>0</v>
      </c>
      <c r="O131" s="77">
        <v>0</v>
      </c>
      <c r="P131" s="82">
        <v>0</v>
      </c>
      <c r="Q131" s="83">
        <f t="shared" si="3"/>
        <v>6726517</v>
      </c>
      <c r="S131" s="1">
        <f t="shared" si="4"/>
        <v>558207</v>
      </c>
      <c r="T131" s="1">
        <f t="shared" si="4"/>
        <v>6168310</v>
      </c>
      <c r="U131" s="1">
        <f t="shared" si="5"/>
        <v>6726517</v>
      </c>
    </row>
    <row r="132" spans="1:21" x14ac:dyDescent="0.25">
      <c r="A132" s="24" t="s">
        <v>201</v>
      </c>
      <c r="B132" s="25" t="s">
        <v>33</v>
      </c>
      <c r="C132" s="81">
        <v>0</v>
      </c>
      <c r="D132" s="81">
        <v>0</v>
      </c>
      <c r="E132" s="77">
        <v>0</v>
      </c>
      <c r="F132" s="77">
        <v>34199</v>
      </c>
      <c r="G132" s="77">
        <v>0</v>
      </c>
      <c r="H132" s="77">
        <v>0</v>
      </c>
      <c r="I132" s="77">
        <v>0</v>
      </c>
      <c r="J132" s="77">
        <v>0</v>
      </c>
      <c r="K132" s="77">
        <v>0</v>
      </c>
      <c r="L132" s="77">
        <v>0</v>
      </c>
      <c r="M132" s="77">
        <v>0</v>
      </c>
      <c r="N132" s="77">
        <v>0</v>
      </c>
      <c r="O132" s="77">
        <v>0</v>
      </c>
      <c r="P132" s="82">
        <v>0</v>
      </c>
      <c r="Q132" s="83">
        <f t="shared" ref="Q132:Q195" si="6">SUM(C132:P132)</f>
        <v>34199</v>
      </c>
      <c r="S132" s="1">
        <f t="shared" si="4"/>
        <v>0</v>
      </c>
      <c r="T132" s="1">
        <f t="shared" si="4"/>
        <v>34199</v>
      </c>
      <c r="U132" s="1">
        <f t="shared" si="5"/>
        <v>34199</v>
      </c>
    </row>
    <row r="133" spans="1:21" x14ac:dyDescent="0.25">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si="6"/>
        <v>0</v>
      </c>
      <c r="S133" s="1">
        <f t="shared" si="4"/>
        <v>0</v>
      </c>
      <c r="T133" s="1">
        <f t="shared" si="4"/>
        <v>0</v>
      </c>
      <c r="U133" s="1">
        <f t="shared" si="5"/>
        <v>0</v>
      </c>
    </row>
    <row r="134" spans="1:21" x14ac:dyDescent="0.25">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5">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5">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5">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5">
      <c r="A138" s="24" t="s">
        <v>207</v>
      </c>
      <c r="B138" s="25" t="s">
        <v>35</v>
      </c>
      <c r="C138" s="81">
        <v>0</v>
      </c>
      <c r="D138" s="81">
        <v>0</v>
      </c>
      <c r="E138" s="77">
        <v>69987</v>
      </c>
      <c r="F138" s="77">
        <v>20137</v>
      </c>
      <c r="G138" s="77">
        <v>0</v>
      </c>
      <c r="H138" s="77">
        <v>0</v>
      </c>
      <c r="I138" s="77">
        <v>0</v>
      </c>
      <c r="J138" s="77">
        <v>0</v>
      </c>
      <c r="K138" s="77">
        <v>0</v>
      </c>
      <c r="L138" s="77">
        <v>0</v>
      </c>
      <c r="M138" s="77">
        <v>0</v>
      </c>
      <c r="N138" s="77">
        <v>0</v>
      </c>
      <c r="O138" s="77">
        <v>0</v>
      </c>
      <c r="P138" s="82">
        <v>0</v>
      </c>
      <c r="Q138" s="83">
        <f t="shared" si="6"/>
        <v>90124</v>
      </c>
      <c r="S138" s="1">
        <f t="shared" si="7"/>
        <v>69987</v>
      </c>
      <c r="T138" s="1">
        <f t="shared" si="7"/>
        <v>20137</v>
      </c>
      <c r="U138" s="1">
        <f t="shared" si="8"/>
        <v>90124</v>
      </c>
    </row>
    <row r="139" spans="1:21" x14ac:dyDescent="0.25">
      <c r="A139" s="24" t="s">
        <v>208</v>
      </c>
      <c r="B139" s="25" t="s">
        <v>35</v>
      </c>
      <c r="C139" s="81">
        <v>0</v>
      </c>
      <c r="D139" s="81">
        <v>0</v>
      </c>
      <c r="E139" s="77">
        <v>1337</v>
      </c>
      <c r="F139" s="77">
        <v>0</v>
      </c>
      <c r="G139" s="77">
        <v>0</v>
      </c>
      <c r="H139" s="77">
        <v>0</v>
      </c>
      <c r="I139" s="77">
        <v>0</v>
      </c>
      <c r="J139" s="77">
        <v>0</v>
      </c>
      <c r="K139" s="77">
        <v>0</v>
      </c>
      <c r="L139" s="77">
        <v>0</v>
      </c>
      <c r="M139" s="77">
        <v>0</v>
      </c>
      <c r="N139" s="77">
        <v>0</v>
      </c>
      <c r="O139" s="77">
        <v>0</v>
      </c>
      <c r="P139" s="82">
        <v>0</v>
      </c>
      <c r="Q139" s="83">
        <f t="shared" si="6"/>
        <v>1337</v>
      </c>
      <c r="S139" s="1">
        <f t="shared" si="7"/>
        <v>1337</v>
      </c>
      <c r="T139" s="1">
        <f t="shared" si="7"/>
        <v>0</v>
      </c>
      <c r="U139" s="1">
        <f t="shared" si="8"/>
        <v>1337</v>
      </c>
    </row>
    <row r="140" spans="1:21" x14ac:dyDescent="0.25">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5">
      <c r="A141" s="24" t="s">
        <v>210</v>
      </c>
      <c r="B141" s="25" t="s">
        <v>35</v>
      </c>
      <c r="C141" s="81">
        <v>0</v>
      </c>
      <c r="D141" s="81">
        <v>0</v>
      </c>
      <c r="E141" s="77">
        <v>0</v>
      </c>
      <c r="F141" s="77">
        <v>0</v>
      </c>
      <c r="G141" s="77">
        <v>0</v>
      </c>
      <c r="H141" s="77">
        <v>0</v>
      </c>
      <c r="I141" s="77">
        <v>0</v>
      </c>
      <c r="J141" s="77">
        <v>0</v>
      </c>
      <c r="K141" s="77">
        <v>0</v>
      </c>
      <c r="L141" s="77">
        <v>0</v>
      </c>
      <c r="M141" s="77">
        <v>13975</v>
      </c>
      <c r="N141" s="77">
        <v>0</v>
      </c>
      <c r="O141" s="77">
        <v>0</v>
      </c>
      <c r="P141" s="82">
        <v>0</v>
      </c>
      <c r="Q141" s="83">
        <f t="shared" si="6"/>
        <v>13975</v>
      </c>
      <c r="S141" s="1">
        <f t="shared" si="7"/>
        <v>13975</v>
      </c>
      <c r="T141" s="1">
        <f t="shared" si="7"/>
        <v>0</v>
      </c>
      <c r="U141" s="1">
        <f t="shared" si="8"/>
        <v>13975</v>
      </c>
    </row>
    <row r="142" spans="1:21" x14ac:dyDescent="0.25">
      <c r="A142" s="24" t="s">
        <v>211</v>
      </c>
      <c r="B142" s="25" t="s">
        <v>35</v>
      </c>
      <c r="C142" s="81">
        <v>0</v>
      </c>
      <c r="D142" s="81">
        <v>0</v>
      </c>
      <c r="E142" s="77">
        <v>0</v>
      </c>
      <c r="F142" s="77">
        <v>0</v>
      </c>
      <c r="G142" s="77">
        <v>0</v>
      </c>
      <c r="H142" s="77">
        <v>188056</v>
      </c>
      <c r="I142" s="77">
        <v>0</v>
      </c>
      <c r="J142" s="77">
        <v>0</v>
      </c>
      <c r="K142" s="77">
        <v>0</v>
      </c>
      <c r="L142" s="77">
        <v>0</v>
      </c>
      <c r="M142" s="77">
        <v>0</v>
      </c>
      <c r="N142" s="77">
        <v>0</v>
      </c>
      <c r="O142" s="77">
        <v>0</v>
      </c>
      <c r="P142" s="82">
        <v>0</v>
      </c>
      <c r="Q142" s="83">
        <f t="shared" si="6"/>
        <v>188056</v>
      </c>
      <c r="S142" s="1">
        <f t="shared" si="7"/>
        <v>0</v>
      </c>
      <c r="T142" s="1">
        <f t="shared" si="7"/>
        <v>188056</v>
      </c>
      <c r="U142" s="1">
        <f t="shared" si="8"/>
        <v>188056</v>
      </c>
    </row>
    <row r="143" spans="1:21" x14ac:dyDescent="0.25">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5">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5">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5">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5">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5">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5">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5">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5">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5">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5">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5">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5">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5">
      <c r="A156" s="24" t="s">
        <v>225</v>
      </c>
      <c r="B156" s="25" t="s">
        <v>39</v>
      </c>
      <c r="C156" s="81">
        <v>0</v>
      </c>
      <c r="D156" s="81">
        <v>0</v>
      </c>
      <c r="E156" s="77">
        <v>0</v>
      </c>
      <c r="F156" s="77">
        <v>0</v>
      </c>
      <c r="G156" s="77">
        <v>0</v>
      </c>
      <c r="H156" s="77">
        <v>0</v>
      </c>
      <c r="I156" s="77">
        <v>0</v>
      </c>
      <c r="J156" s="77">
        <v>0</v>
      </c>
      <c r="K156" s="77">
        <v>0</v>
      </c>
      <c r="L156" s="77">
        <v>0</v>
      </c>
      <c r="M156" s="77">
        <v>0</v>
      </c>
      <c r="N156" s="77">
        <v>0</v>
      </c>
      <c r="O156" s="77">
        <v>0</v>
      </c>
      <c r="P156" s="82">
        <v>0</v>
      </c>
      <c r="Q156" s="83">
        <f t="shared" si="6"/>
        <v>0</v>
      </c>
      <c r="S156" s="1">
        <f t="shared" si="7"/>
        <v>0</v>
      </c>
      <c r="T156" s="1">
        <f t="shared" si="7"/>
        <v>0</v>
      </c>
      <c r="U156" s="1">
        <f t="shared" si="8"/>
        <v>0</v>
      </c>
    </row>
    <row r="157" spans="1:21" x14ac:dyDescent="0.25">
      <c r="A157" s="24" t="s">
        <v>226</v>
      </c>
      <c r="B157" s="25" t="s">
        <v>39</v>
      </c>
      <c r="C157" s="81">
        <v>162068</v>
      </c>
      <c r="D157" s="81">
        <v>187687</v>
      </c>
      <c r="E157" s="77">
        <v>915754</v>
      </c>
      <c r="F157" s="77">
        <v>814302</v>
      </c>
      <c r="G157" s="77">
        <v>0</v>
      </c>
      <c r="H157" s="77">
        <v>0</v>
      </c>
      <c r="I157" s="77">
        <v>0</v>
      </c>
      <c r="J157" s="77">
        <v>0</v>
      </c>
      <c r="K157" s="77">
        <v>0</v>
      </c>
      <c r="L157" s="77">
        <v>0</v>
      </c>
      <c r="M157" s="77">
        <v>553151</v>
      </c>
      <c r="N157" s="77">
        <v>0</v>
      </c>
      <c r="O157" s="77">
        <v>0</v>
      </c>
      <c r="P157" s="82">
        <v>0</v>
      </c>
      <c r="Q157" s="83">
        <f t="shared" si="6"/>
        <v>2632962</v>
      </c>
      <c r="S157" s="1">
        <f t="shared" si="7"/>
        <v>1630973</v>
      </c>
      <c r="T157" s="1">
        <f t="shared" si="7"/>
        <v>1001989</v>
      </c>
      <c r="U157" s="1">
        <f t="shared" si="8"/>
        <v>2632962</v>
      </c>
    </row>
    <row r="158" spans="1:21" x14ac:dyDescent="0.25">
      <c r="A158" s="24" t="s">
        <v>227</v>
      </c>
      <c r="B158" s="25" t="s">
        <v>39</v>
      </c>
      <c r="C158" s="81">
        <v>0</v>
      </c>
      <c r="D158" s="81">
        <v>6100</v>
      </c>
      <c r="E158" s="77">
        <v>0</v>
      </c>
      <c r="F158" s="77">
        <v>82974</v>
      </c>
      <c r="G158" s="77">
        <v>0</v>
      </c>
      <c r="H158" s="77">
        <v>0</v>
      </c>
      <c r="I158" s="77">
        <v>0</v>
      </c>
      <c r="J158" s="77">
        <v>0</v>
      </c>
      <c r="K158" s="77">
        <v>0</v>
      </c>
      <c r="L158" s="77">
        <v>0</v>
      </c>
      <c r="M158" s="77">
        <v>0</v>
      </c>
      <c r="N158" s="77">
        <v>16061</v>
      </c>
      <c r="O158" s="77">
        <v>0</v>
      </c>
      <c r="P158" s="82">
        <v>0</v>
      </c>
      <c r="Q158" s="83">
        <f t="shared" si="6"/>
        <v>105135</v>
      </c>
      <c r="S158" s="1">
        <f t="shared" si="7"/>
        <v>0</v>
      </c>
      <c r="T158" s="1">
        <f t="shared" si="7"/>
        <v>105135</v>
      </c>
      <c r="U158" s="1">
        <f t="shared" si="8"/>
        <v>105135</v>
      </c>
    </row>
    <row r="159" spans="1:21" x14ac:dyDescent="0.25">
      <c r="A159" s="24" t="s">
        <v>228</v>
      </c>
      <c r="B159" s="25" t="s">
        <v>39</v>
      </c>
      <c r="C159" s="81">
        <v>11919</v>
      </c>
      <c r="D159" s="81">
        <v>0</v>
      </c>
      <c r="E159" s="77">
        <v>37254</v>
      </c>
      <c r="F159" s="77">
        <v>0</v>
      </c>
      <c r="G159" s="77">
        <v>0</v>
      </c>
      <c r="H159" s="77">
        <v>0</v>
      </c>
      <c r="I159" s="77">
        <v>0</v>
      </c>
      <c r="J159" s="77">
        <v>0</v>
      </c>
      <c r="K159" s="77">
        <v>0</v>
      </c>
      <c r="L159" s="77">
        <v>0</v>
      </c>
      <c r="M159" s="77">
        <v>0</v>
      </c>
      <c r="N159" s="77">
        <v>0</v>
      </c>
      <c r="O159" s="77">
        <v>0</v>
      </c>
      <c r="P159" s="82">
        <v>0</v>
      </c>
      <c r="Q159" s="83">
        <f t="shared" si="6"/>
        <v>49173</v>
      </c>
      <c r="S159" s="1">
        <f t="shared" si="7"/>
        <v>49173</v>
      </c>
      <c r="T159" s="1">
        <f t="shared" si="7"/>
        <v>0</v>
      </c>
      <c r="U159" s="1">
        <f t="shared" si="8"/>
        <v>49173</v>
      </c>
    </row>
    <row r="160" spans="1:21" x14ac:dyDescent="0.25">
      <c r="A160" s="24" t="s">
        <v>229</v>
      </c>
      <c r="B160" s="25" t="s">
        <v>39</v>
      </c>
      <c r="C160" s="81">
        <v>37521</v>
      </c>
      <c r="D160" s="81">
        <v>0</v>
      </c>
      <c r="E160" s="77">
        <v>102451</v>
      </c>
      <c r="F160" s="77">
        <v>0</v>
      </c>
      <c r="G160" s="77">
        <v>0</v>
      </c>
      <c r="H160" s="77">
        <v>0</v>
      </c>
      <c r="I160" s="77">
        <v>0</v>
      </c>
      <c r="J160" s="77">
        <v>0</v>
      </c>
      <c r="K160" s="77">
        <v>0</v>
      </c>
      <c r="L160" s="77">
        <v>0</v>
      </c>
      <c r="M160" s="77">
        <v>32829</v>
      </c>
      <c r="N160" s="77">
        <v>0</v>
      </c>
      <c r="O160" s="77">
        <v>20512</v>
      </c>
      <c r="P160" s="82">
        <v>0</v>
      </c>
      <c r="Q160" s="83">
        <f t="shared" si="6"/>
        <v>193313</v>
      </c>
      <c r="S160" s="1">
        <f t="shared" si="7"/>
        <v>193313</v>
      </c>
      <c r="T160" s="1">
        <f t="shared" si="7"/>
        <v>0</v>
      </c>
      <c r="U160" s="1">
        <f t="shared" si="8"/>
        <v>193313</v>
      </c>
    </row>
    <row r="161" spans="1:21" x14ac:dyDescent="0.25">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5">
      <c r="A162" s="24" t="s">
        <v>231</v>
      </c>
      <c r="B162" s="25" t="s">
        <v>39</v>
      </c>
      <c r="C162" s="81">
        <v>0</v>
      </c>
      <c r="D162" s="81">
        <v>0</v>
      </c>
      <c r="E162" s="77">
        <v>1268</v>
      </c>
      <c r="F162" s="77">
        <v>211483</v>
      </c>
      <c r="G162" s="77">
        <v>0</v>
      </c>
      <c r="H162" s="77">
        <v>0</v>
      </c>
      <c r="I162" s="77">
        <v>0</v>
      </c>
      <c r="J162" s="77">
        <v>0</v>
      </c>
      <c r="K162" s="77">
        <v>0</v>
      </c>
      <c r="L162" s="77">
        <v>0</v>
      </c>
      <c r="M162" s="77">
        <v>5446</v>
      </c>
      <c r="N162" s="77">
        <v>0</v>
      </c>
      <c r="O162" s="77">
        <v>3000</v>
      </c>
      <c r="P162" s="82">
        <v>0</v>
      </c>
      <c r="Q162" s="83">
        <f t="shared" si="6"/>
        <v>221197</v>
      </c>
      <c r="S162" s="1">
        <f t="shared" si="7"/>
        <v>9714</v>
      </c>
      <c r="T162" s="1">
        <f t="shared" si="7"/>
        <v>211483</v>
      </c>
      <c r="U162" s="1">
        <f t="shared" si="8"/>
        <v>221197</v>
      </c>
    </row>
    <row r="163" spans="1:21" x14ac:dyDescent="0.25">
      <c r="A163" s="24" t="s">
        <v>232</v>
      </c>
      <c r="B163" s="25" t="s">
        <v>39</v>
      </c>
      <c r="C163" s="81">
        <v>0</v>
      </c>
      <c r="D163" s="81">
        <v>0</v>
      </c>
      <c r="E163" s="77">
        <v>0</v>
      </c>
      <c r="F163" s="77">
        <v>0</v>
      </c>
      <c r="G163" s="77">
        <v>0</v>
      </c>
      <c r="H163" s="77">
        <v>0</v>
      </c>
      <c r="I163" s="77">
        <v>0</v>
      </c>
      <c r="J163" s="77">
        <v>0</v>
      </c>
      <c r="K163" s="77">
        <v>0</v>
      </c>
      <c r="L163" s="77">
        <v>0</v>
      </c>
      <c r="M163" s="77">
        <v>0</v>
      </c>
      <c r="N163" s="77">
        <v>0</v>
      </c>
      <c r="O163" s="77">
        <v>0</v>
      </c>
      <c r="P163" s="82">
        <v>0</v>
      </c>
      <c r="Q163" s="83">
        <f t="shared" si="6"/>
        <v>0</v>
      </c>
      <c r="S163" s="1">
        <f t="shared" si="7"/>
        <v>0</v>
      </c>
      <c r="T163" s="1">
        <f t="shared" si="7"/>
        <v>0</v>
      </c>
      <c r="U163" s="1">
        <f t="shared" si="8"/>
        <v>0</v>
      </c>
    </row>
    <row r="164" spans="1:21" x14ac:dyDescent="0.25">
      <c r="A164" s="24" t="s">
        <v>233</v>
      </c>
      <c r="B164" s="25" t="s">
        <v>39</v>
      </c>
      <c r="C164" s="81">
        <v>1697</v>
      </c>
      <c r="D164" s="81">
        <v>0</v>
      </c>
      <c r="E164" s="77">
        <v>7041</v>
      </c>
      <c r="F164" s="77">
        <v>0</v>
      </c>
      <c r="G164" s="77">
        <v>1000</v>
      </c>
      <c r="H164" s="77">
        <v>0</v>
      </c>
      <c r="I164" s="77">
        <v>0</v>
      </c>
      <c r="J164" s="77">
        <v>0</v>
      </c>
      <c r="K164" s="77">
        <v>0</v>
      </c>
      <c r="L164" s="77">
        <v>0</v>
      </c>
      <c r="M164" s="77">
        <v>1143</v>
      </c>
      <c r="N164" s="77">
        <v>0</v>
      </c>
      <c r="O164" s="77">
        <v>0</v>
      </c>
      <c r="P164" s="82">
        <v>0</v>
      </c>
      <c r="Q164" s="83">
        <f t="shared" si="6"/>
        <v>10881</v>
      </c>
      <c r="S164" s="1">
        <f t="shared" si="7"/>
        <v>10881</v>
      </c>
      <c r="T164" s="1">
        <f t="shared" si="7"/>
        <v>0</v>
      </c>
      <c r="U164" s="1">
        <f t="shared" si="8"/>
        <v>10881</v>
      </c>
    </row>
    <row r="165" spans="1:21" x14ac:dyDescent="0.25">
      <c r="A165" s="24" t="s">
        <v>234</v>
      </c>
      <c r="B165" s="25" t="s">
        <v>39</v>
      </c>
      <c r="C165" s="81">
        <v>0</v>
      </c>
      <c r="D165" s="81">
        <v>46243</v>
      </c>
      <c r="E165" s="77">
        <v>0</v>
      </c>
      <c r="F165" s="77">
        <v>0</v>
      </c>
      <c r="G165" s="77">
        <v>0</v>
      </c>
      <c r="H165" s="77">
        <v>0</v>
      </c>
      <c r="I165" s="77">
        <v>0</v>
      </c>
      <c r="J165" s="77">
        <v>0</v>
      </c>
      <c r="K165" s="77">
        <v>0</v>
      </c>
      <c r="L165" s="77">
        <v>0</v>
      </c>
      <c r="M165" s="77">
        <v>12500</v>
      </c>
      <c r="N165" s="77">
        <v>0</v>
      </c>
      <c r="O165" s="77">
        <v>0</v>
      </c>
      <c r="P165" s="82">
        <v>0</v>
      </c>
      <c r="Q165" s="83">
        <f t="shared" si="6"/>
        <v>58743</v>
      </c>
      <c r="S165" s="1">
        <f t="shared" si="7"/>
        <v>12500</v>
      </c>
      <c r="T165" s="1">
        <f t="shared" si="7"/>
        <v>46243</v>
      </c>
      <c r="U165" s="1">
        <f t="shared" si="8"/>
        <v>58743</v>
      </c>
    </row>
    <row r="166" spans="1:21" x14ac:dyDescent="0.25">
      <c r="A166" s="24" t="s">
        <v>235</v>
      </c>
      <c r="B166" s="25" t="s">
        <v>39</v>
      </c>
      <c r="C166" s="81">
        <v>42233</v>
      </c>
      <c r="D166" s="81">
        <v>0</v>
      </c>
      <c r="E166" s="77">
        <v>0</v>
      </c>
      <c r="F166" s="77">
        <v>0</v>
      </c>
      <c r="G166" s="77">
        <v>0</v>
      </c>
      <c r="H166" s="77">
        <v>0</v>
      </c>
      <c r="I166" s="77">
        <v>0</v>
      </c>
      <c r="J166" s="77">
        <v>0</v>
      </c>
      <c r="K166" s="77">
        <v>0</v>
      </c>
      <c r="L166" s="77">
        <v>0</v>
      </c>
      <c r="M166" s="77">
        <v>0</v>
      </c>
      <c r="N166" s="77">
        <v>0</v>
      </c>
      <c r="O166" s="77">
        <v>0</v>
      </c>
      <c r="P166" s="82">
        <v>0</v>
      </c>
      <c r="Q166" s="83">
        <f t="shared" si="6"/>
        <v>42233</v>
      </c>
      <c r="S166" s="1">
        <f t="shared" si="7"/>
        <v>42233</v>
      </c>
      <c r="T166" s="1">
        <f t="shared" si="7"/>
        <v>0</v>
      </c>
      <c r="U166" s="1">
        <f t="shared" si="8"/>
        <v>42233</v>
      </c>
    </row>
    <row r="167" spans="1:21" x14ac:dyDescent="0.25">
      <c r="A167" s="24" t="s">
        <v>236</v>
      </c>
      <c r="B167" s="25" t="s">
        <v>39</v>
      </c>
      <c r="C167" s="81">
        <v>72766</v>
      </c>
      <c r="D167" s="81">
        <v>24072</v>
      </c>
      <c r="E167" s="77">
        <v>560634</v>
      </c>
      <c r="F167" s="77">
        <v>162678</v>
      </c>
      <c r="G167" s="77">
        <v>0</v>
      </c>
      <c r="H167" s="77">
        <v>0</v>
      </c>
      <c r="I167" s="77">
        <v>0</v>
      </c>
      <c r="J167" s="77">
        <v>0</v>
      </c>
      <c r="K167" s="77">
        <v>0</v>
      </c>
      <c r="L167" s="77">
        <v>0</v>
      </c>
      <c r="M167" s="77">
        <v>368135</v>
      </c>
      <c r="N167" s="77">
        <v>0</v>
      </c>
      <c r="O167" s="77">
        <v>0</v>
      </c>
      <c r="P167" s="82">
        <v>0</v>
      </c>
      <c r="Q167" s="83">
        <f t="shared" si="6"/>
        <v>1188285</v>
      </c>
      <c r="S167" s="1">
        <f t="shared" si="7"/>
        <v>1001535</v>
      </c>
      <c r="T167" s="1">
        <f t="shared" si="7"/>
        <v>186750</v>
      </c>
      <c r="U167" s="1">
        <f t="shared" si="8"/>
        <v>1188285</v>
      </c>
    </row>
    <row r="168" spans="1:21" x14ac:dyDescent="0.25">
      <c r="A168" s="24" t="s">
        <v>237</v>
      </c>
      <c r="B168" s="25" t="s">
        <v>39</v>
      </c>
      <c r="C168" s="81">
        <v>145445</v>
      </c>
      <c r="D168" s="81">
        <v>0</v>
      </c>
      <c r="E168" s="77">
        <v>119348</v>
      </c>
      <c r="F168" s="77">
        <v>0</v>
      </c>
      <c r="G168" s="77">
        <v>0</v>
      </c>
      <c r="H168" s="77">
        <v>0</v>
      </c>
      <c r="I168" s="77">
        <v>0</v>
      </c>
      <c r="J168" s="77">
        <v>0</v>
      </c>
      <c r="K168" s="77">
        <v>0</v>
      </c>
      <c r="L168" s="77">
        <v>0</v>
      </c>
      <c r="M168" s="77">
        <v>4840</v>
      </c>
      <c r="N168" s="77">
        <v>0</v>
      </c>
      <c r="O168" s="77">
        <v>0</v>
      </c>
      <c r="P168" s="82">
        <v>0</v>
      </c>
      <c r="Q168" s="83">
        <f t="shared" si="6"/>
        <v>269633</v>
      </c>
      <c r="S168" s="1">
        <f t="shared" si="7"/>
        <v>269633</v>
      </c>
      <c r="T168" s="1">
        <f t="shared" si="7"/>
        <v>0</v>
      </c>
      <c r="U168" s="1">
        <f t="shared" si="8"/>
        <v>269633</v>
      </c>
    </row>
    <row r="169" spans="1:21" x14ac:dyDescent="0.25">
      <c r="A169" s="24" t="s">
        <v>238</v>
      </c>
      <c r="B169" s="25" t="s">
        <v>39</v>
      </c>
      <c r="C169" s="81">
        <v>0</v>
      </c>
      <c r="D169" s="81">
        <v>0</v>
      </c>
      <c r="E169" s="77">
        <v>0</v>
      </c>
      <c r="F169" s="77">
        <v>0</v>
      </c>
      <c r="G169" s="77">
        <v>0</v>
      </c>
      <c r="H169" s="77">
        <v>0</v>
      </c>
      <c r="I169" s="77">
        <v>0</v>
      </c>
      <c r="J169" s="77">
        <v>0</v>
      </c>
      <c r="K169" s="77">
        <v>0</v>
      </c>
      <c r="L169" s="77">
        <v>0</v>
      </c>
      <c r="M169" s="77">
        <v>0</v>
      </c>
      <c r="N169" s="77">
        <v>0</v>
      </c>
      <c r="O169" s="77">
        <v>0</v>
      </c>
      <c r="P169" s="82">
        <v>0</v>
      </c>
      <c r="Q169" s="83">
        <f t="shared" si="6"/>
        <v>0</v>
      </c>
      <c r="S169" s="1">
        <f t="shared" si="7"/>
        <v>0</v>
      </c>
      <c r="T169" s="1">
        <f t="shared" si="7"/>
        <v>0</v>
      </c>
      <c r="U169" s="1">
        <f t="shared" si="8"/>
        <v>0</v>
      </c>
    </row>
    <row r="170" spans="1:21" x14ac:dyDescent="0.25">
      <c r="A170" s="24" t="s">
        <v>239</v>
      </c>
      <c r="B170" s="25" t="s">
        <v>1</v>
      </c>
      <c r="C170" s="81">
        <v>0</v>
      </c>
      <c r="D170" s="81">
        <v>0</v>
      </c>
      <c r="E170" s="77">
        <v>0</v>
      </c>
      <c r="F170" s="77">
        <v>0</v>
      </c>
      <c r="G170" s="77">
        <v>733623</v>
      </c>
      <c r="H170" s="77">
        <v>379374</v>
      </c>
      <c r="I170" s="77">
        <v>0</v>
      </c>
      <c r="J170" s="77">
        <v>0</v>
      </c>
      <c r="K170" s="77">
        <v>0</v>
      </c>
      <c r="L170" s="77">
        <v>0</v>
      </c>
      <c r="M170" s="77">
        <v>86045</v>
      </c>
      <c r="N170" s="77">
        <v>0</v>
      </c>
      <c r="O170" s="77">
        <v>0</v>
      </c>
      <c r="P170" s="82">
        <v>0</v>
      </c>
      <c r="Q170" s="83">
        <f t="shared" si="6"/>
        <v>1199042</v>
      </c>
      <c r="S170" s="1">
        <f t="shared" si="7"/>
        <v>819668</v>
      </c>
      <c r="T170" s="1">
        <f t="shared" si="7"/>
        <v>379374</v>
      </c>
      <c r="U170" s="1">
        <f t="shared" si="8"/>
        <v>1199042</v>
      </c>
    </row>
    <row r="171" spans="1:21" x14ac:dyDescent="0.25">
      <c r="A171" s="24" t="s">
        <v>240</v>
      </c>
      <c r="B171" s="25" t="s">
        <v>1</v>
      </c>
      <c r="C171" s="81">
        <v>179827</v>
      </c>
      <c r="D171" s="81">
        <v>69612</v>
      </c>
      <c r="E171" s="77">
        <v>11812849</v>
      </c>
      <c r="F171" s="77">
        <v>0</v>
      </c>
      <c r="G171" s="77">
        <v>305241</v>
      </c>
      <c r="H171" s="77">
        <v>672232</v>
      </c>
      <c r="I171" s="77">
        <v>0</v>
      </c>
      <c r="J171" s="77">
        <v>0</v>
      </c>
      <c r="K171" s="77">
        <v>0</v>
      </c>
      <c r="L171" s="77">
        <v>0</v>
      </c>
      <c r="M171" s="77">
        <v>165020</v>
      </c>
      <c r="N171" s="77">
        <v>0</v>
      </c>
      <c r="O171" s="77">
        <v>0</v>
      </c>
      <c r="P171" s="82">
        <v>0</v>
      </c>
      <c r="Q171" s="83">
        <f t="shared" si="6"/>
        <v>13204781</v>
      </c>
      <c r="S171" s="1">
        <f t="shared" si="7"/>
        <v>12462937</v>
      </c>
      <c r="T171" s="1">
        <f t="shared" si="7"/>
        <v>741844</v>
      </c>
      <c r="U171" s="1">
        <f t="shared" si="8"/>
        <v>13204781</v>
      </c>
    </row>
    <row r="172" spans="1:21" x14ac:dyDescent="0.25">
      <c r="A172" s="24" t="s">
        <v>241</v>
      </c>
      <c r="B172" s="25" t="s">
        <v>1</v>
      </c>
      <c r="C172" s="81">
        <v>116146</v>
      </c>
      <c r="D172" s="81">
        <v>66739</v>
      </c>
      <c r="E172" s="77">
        <v>0</v>
      </c>
      <c r="F172" s="77">
        <v>949399</v>
      </c>
      <c r="G172" s="77">
        <v>291720</v>
      </c>
      <c r="H172" s="77">
        <v>735386</v>
      </c>
      <c r="I172" s="77">
        <v>0</v>
      </c>
      <c r="J172" s="77">
        <v>0</v>
      </c>
      <c r="K172" s="77">
        <v>0</v>
      </c>
      <c r="L172" s="77">
        <v>0</v>
      </c>
      <c r="M172" s="77">
        <v>0</v>
      </c>
      <c r="N172" s="77">
        <v>0</v>
      </c>
      <c r="O172" s="77">
        <v>0</v>
      </c>
      <c r="P172" s="82">
        <v>0</v>
      </c>
      <c r="Q172" s="83">
        <f t="shared" si="6"/>
        <v>2159390</v>
      </c>
      <c r="S172" s="1">
        <f t="shared" si="7"/>
        <v>407866</v>
      </c>
      <c r="T172" s="1">
        <f t="shared" si="7"/>
        <v>1751524</v>
      </c>
      <c r="U172" s="1">
        <f t="shared" si="8"/>
        <v>2159390</v>
      </c>
    </row>
    <row r="173" spans="1:21" x14ac:dyDescent="0.25">
      <c r="A173" s="24" t="s">
        <v>242</v>
      </c>
      <c r="B173" s="25" t="s">
        <v>1</v>
      </c>
      <c r="C173" s="81">
        <v>0</v>
      </c>
      <c r="D173" s="81">
        <v>8479</v>
      </c>
      <c r="E173" s="77">
        <v>0</v>
      </c>
      <c r="F173" s="77">
        <v>0</v>
      </c>
      <c r="G173" s="77">
        <v>0</v>
      </c>
      <c r="H173" s="77">
        <v>6179</v>
      </c>
      <c r="I173" s="77">
        <v>0</v>
      </c>
      <c r="J173" s="77">
        <v>0</v>
      </c>
      <c r="K173" s="77">
        <v>0</v>
      </c>
      <c r="L173" s="77">
        <v>0</v>
      </c>
      <c r="M173" s="77">
        <v>0</v>
      </c>
      <c r="N173" s="77">
        <v>2947</v>
      </c>
      <c r="O173" s="77">
        <v>0</v>
      </c>
      <c r="P173" s="82">
        <v>0</v>
      </c>
      <c r="Q173" s="83">
        <f t="shared" si="6"/>
        <v>17605</v>
      </c>
      <c r="S173" s="1">
        <f t="shared" si="7"/>
        <v>0</v>
      </c>
      <c r="T173" s="1">
        <f t="shared" si="7"/>
        <v>17605</v>
      </c>
      <c r="U173" s="1">
        <f t="shared" si="8"/>
        <v>17605</v>
      </c>
    </row>
    <row r="174" spans="1:21" x14ac:dyDescent="0.25">
      <c r="A174" s="24" t="s">
        <v>243</v>
      </c>
      <c r="B174" s="25" t="s">
        <v>1</v>
      </c>
      <c r="C174" s="81">
        <v>0</v>
      </c>
      <c r="D174" s="81">
        <v>0</v>
      </c>
      <c r="E174" s="77">
        <v>160779</v>
      </c>
      <c r="F174" s="77">
        <v>0</v>
      </c>
      <c r="G174" s="77">
        <v>159264</v>
      </c>
      <c r="H174" s="77">
        <v>0</v>
      </c>
      <c r="I174" s="77">
        <v>0</v>
      </c>
      <c r="J174" s="77">
        <v>0</v>
      </c>
      <c r="K174" s="77">
        <v>0</v>
      </c>
      <c r="L174" s="77">
        <v>0</v>
      </c>
      <c r="M174" s="77">
        <v>5516</v>
      </c>
      <c r="N174" s="77">
        <v>0</v>
      </c>
      <c r="O174" s="77">
        <v>0</v>
      </c>
      <c r="P174" s="82">
        <v>0</v>
      </c>
      <c r="Q174" s="83">
        <f t="shared" si="6"/>
        <v>325559</v>
      </c>
      <c r="S174" s="1">
        <f t="shared" si="7"/>
        <v>325559</v>
      </c>
      <c r="T174" s="1">
        <f t="shared" si="7"/>
        <v>0</v>
      </c>
      <c r="U174" s="1">
        <f t="shared" si="8"/>
        <v>325559</v>
      </c>
    </row>
    <row r="175" spans="1:21" x14ac:dyDescent="0.25">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83">
        <f t="shared" si="6"/>
        <v>0</v>
      </c>
      <c r="S175" s="1">
        <f t="shared" si="7"/>
        <v>0</v>
      </c>
      <c r="T175" s="1">
        <f t="shared" si="7"/>
        <v>0</v>
      </c>
      <c r="U175" s="1">
        <f t="shared" si="8"/>
        <v>0</v>
      </c>
    </row>
    <row r="176" spans="1:21" x14ac:dyDescent="0.25">
      <c r="A176" s="24" t="s">
        <v>245</v>
      </c>
      <c r="B176" s="25" t="s">
        <v>41</v>
      </c>
      <c r="C176" s="81">
        <v>0</v>
      </c>
      <c r="D176" s="81">
        <v>0</v>
      </c>
      <c r="E176" s="77">
        <v>0</v>
      </c>
      <c r="F176" s="77">
        <v>0</v>
      </c>
      <c r="G176" s="77">
        <v>0</v>
      </c>
      <c r="H176" s="77">
        <v>0</v>
      </c>
      <c r="I176" s="77">
        <v>918</v>
      </c>
      <c r="J176" s="77">
        <v>0</v>
      </c>
      <c r="K176" s="77">
        <v>0</v>
      </c>
      <c r="L176" s="77">
        <v>0</v>
      </c>
      <c r="M176" s="77">
        <v>0</v>
      </c>
      <c r="N176" s="77">
        <v>0</v>
      </c>
      <c r="O176" s="77">
        <v>0</v>
      </c>
      <c r="P176" s="82">
        <v>0</v>
      </c>
      <c r="Q176" s="83">
        <f t="shared" si="6"/>
        <v>918</v>
      </c>
      <c r="S176" s="1">
        <f t="shared" si="7"/>
        <v>918</v>
      </c>
      <c r="T176" s="1">
        <f t="shared" si="7"/>
        <v>0</v>
      </c>
      <c r="U176" s="1">
        <f t="shared" si="8"/>
        <v>918</v>
      </c>
    </row>
    <row r="177" spans="1:21" x14ac:dyDescent="0.25">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5">
      <c r="A178" s="24" t="s">
        <v>247</v>
      </c>
      <c r="B178" s="25" t="s">
        <v>41</v>
      </c>
      <c r="C178" s="81">
        <v>0</v>
      </c>
      <c r="D178" s="81">
        <v>0</v>
      </c>
      <c r="E178" s="77">
        <v>0</v>
      </c>
      <c r="F178" s="77">
        <v>2604</v>
      </c>
      <c r="G178" s="77">
        <v>0</v>
      </c>
      <c r="H178" s="77">
        <v>0</v>
      </c>
      <c r="I178" s="77">
        <v>0</v>
      </c>
      <c r="J178" s="77">
        <v>0</v>
      </c>
      <c r="K178" s="77">
        <v>0</v>
      </c>
      <c r="L178" s="77">
        <v>0</v>
      </c>
      <c r="M178" s="77">
        <v>0</v>
      </c>
      <c r="N178" s="77">
        <v>0</v>
      </c>
      <c r="O178" s="77">
        <v>0</v>
      </c>
      <c r="P178" s="82">
        <v>0</v>
      </c>
      <c r="Q178" s="83">
        <f t="shared" si="6"/>
        <v>2604</v>
      </c>
      <c r="S178" s="1">
        <f t="shared" si="7"/>
        <v>0</v>
      </c>
      <c r="T178" s="1">
        <f t="shared" si="7"/>
        <v>2604</v>
      </c>
      <c r="U178" s="1">
        <f t="shared" si="8"/>
        <v>2604</v>
      </c>
    </row>
    <row r="179" spans="1:21" x14ac:dyDescent="0.25">
      <c r="A179" s="24" t="s">
        <v>248</v>
      </c>
      <c r="B179" s="25" t="s">
        <v>41</v>
      </c>
      <c r="C179" s="81">
        <v>0</v>
      </c>
      <c r="D179" s="81">
        <v>0</v>
      </c>
      <c r="E179" s="77">
        <v>0</v>
      </c>
      <c r="F179" s="77">
        <v>0</v>
      </c>
      <c r="G179" s="77">
        <v>0</v>
      </c>
      <c r="H179" s="77">
        <v>0</v>
      </c>
      <c r="I179" s="77">
        <v>0</v>
      </c>
      <c r="J179" s="77">
        <v>0</v>
      </c>
      <c r="K179" s="77">
        <v>0</v>
      </c>
      <c r="L179" s="77">
        <v>0</v>
      </c>
      <c r="M179" s="77">
        <v>0</v>
      </c>
      <c r="N179" s="77">
        <v>0</v>
      </c>
      <c r="O179" s="77">
        <v>0</v>
      </c>
      <c r="P179" s="82">
        <v>0</v>
      </c>
      <c r="Q179" s="83">
        <f t="shared" si="6"/>
        <v>0</v>
      </c>
      <c r="S179" s="1">
        <f t="shared" si="7"/>
        <v>0</v>
      </c>
      <c r="T179" s="1">
        <f t="shared" si="7"/>
        <v>0</v>
      </c>
      <c r="U179" s="1">
        <f t="shared" si="8"/>
        <v>0</v>
      </c>
    </row>
    <row r="180" spans="1:21" x14ac:dyDescent="0.25">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5">
      <c r="A181" s="24" t="s">
        <v>250</v>
      </c>
      <c r="B181" s="25" t="s">
        <v>41</v>
      </c>
      <c r="C181" s="81">
        <v>0</v>
      </c>
      <c r="D181" s="81">
        <v>0</v>
      </c>
      <c r="E181" s="77">
        <v>0</v>
      </c>
      <c r="F181" s="77">
        <v>22344</v>
      </c>
      <c r="G181" s="77">
        <v>0</v>
      </c>
      <c r="H181" s="77">
        <v>0</v>
      </c>
      <c r="I181" s="77">
        <v>0</v>
      </c>
      <c r="J181" s="77">
        <v>0</v>
      </c>
      <c r="K181" s="77">
        <v>0</v>
      </c>
      <c r="L181" s="77">
        <v>0</v>
      </c>
      <c r="M181" s="77">
        <v>0</v>
      </c>
      <c r="N181" s="77">
        <v>0</v>
      </c>
      <c r="O181" s="77">
        <v>0</v>
      </c>
      <c r="P181" s="82">
        <v>0</v>
      </c>
      <c r="Q181" s="83">
        <f t="shared" si="6"/>
        <v>22344</v>
      </c>
      <c r="S181" s="1">
        <f t="shared" si="7"/>
        <v>0</v>
      </c>
      <c r="T181" s="1">
        <f t="shared" si="7"/>
        <v>22344</v>
      </c>
      <c r="U181" s="1">
        <f t="shared" si="8"/>
        <v>22344</v>
      </c>
    </row>
    <row r="182" spans="1:21" x14ac:dyDescent="0.25">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5">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5">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5">
      <c r="A185" s="24" t="s">
        <v>1</v>
      </c>
      <c r="B185" s="25" t="s">
        <v>2</v>
      </c>
      <c r="C185" s="81">
        <v>0</v>
      </c>
      <c r="D185" s="81">
        <v>0</v>
      </c>
      <c r="E185" s="77">
        <v>1375</v>
      </c>
      <c r="F185" s="77">
        <v>0</v>
      </c>
      <c r="G185" s="77">
        <v>0</v>
      </c>
      <c r="H185" s="77">
        <v>0</v>
      </c>
      <c r="I185" s="77">
        <v>0</v>
      </c>
      <c r="J185" s="77">
        <v>0</v>
      </c>
      <c r="K185" s="77">
        <v>0</v>
      </c>
      <c r="L185" s="77">
        <v>0</v>
      </c>
      <c r="M185" s="77">
        <v>0</v>
      </c>
      <c r="N185" s="77">
        <v>0</v>
      </c>
      <c r="O185" s="77">
        <v>0</v>
      </c>
      <c r="P185" s="82">
        <v>0</v>
      </c>
      <c r="Q185" s="83">
        <f t="shared" si="6"/>
        <v>1375</v>
      </c>
      <c r="S185" s="1">
        <f t="shared" si="7"/>
        <v>1375</v>
      </c>
      <c r="T185" s="1">
        <f t="shared" si="7"/>
        <v>0</v>
      </c>
      <c r="U185" s="1">
        <f t="shared" si="8"/>
        <v>1375</v>
      </c>
    </row>
    <row r="186" spans="1:21" x14ac:dyDescent="0.25">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5">
      <c r="A187" s="24" t="s">
        <v>254</v>
      </c>
      <c r="B187" s="25" t="s">
        <v>43</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6"/>
        <v>0</v>
      </c>
      <c r="S187" s="1">
        <f t="shared" si="7"/>
        <v>0</v>
      </c>
      <c r="T187" s="1">
        <f t="shared" si="7"/>
        <v>0</v>
      </c>
      <c r="U187" s="1">
        <f t="shared" si="8"/>
        <v>0</v>
      </c>
    </row>
    <row r="188" spans="1:21" x14ac:dyDescent="0.25">
      <c r="A188" s="24" t="s">
        <v>255</v>
      </c>
      <c r="B188" s="25" t="s">
        <v>43</v>
      </c>
      <c r="C188" s="81">
        <v>0</v>
      </c>
      <c r="D188" s="81">
        <v>104332</v>
      </c>
      <c r="E188" s="77">
        <v>611865</v>
      </c>
      <c r="F188" s="77">
        <v>0</v>
      </c>
      <c r="G188" s="77">
        <v>233241</v>
      </c>
      <c r="H188" s="77">
        <v>0</v>
      </c>
      <c r="I188" s="77">
        <v>0</v>
      </c>
      <c r="J188" s="77">
        <v>0</v>
      </c>
      <c r="K188" s="77">
        <v>0</v>
      </c>
      <c r="L188" s="77">
        <v>0</v>
      </c>
      <c r="M188" s="77">
        <v>0</v>
      </c>
      <c r="N188" s="77">
        <v>62887</v>
      </c>
      <c r="O188" s="77">
        <v>0</v>
      </c>
      <c r="P188" s="82">
        <v>0</v>
      </c>
      <c r="Q188" s="83">
        <f t="shared" si="6"/>
        <v>1012325</v>
      </c>
      <c r="S188" s="1">
        <f t="shared" si="7"/>
        <v>845106</v>
      </c>
      <c r="T188" s="1">
        <f t="shared" si="7"/>
        <v>167219</v>
      </c>
      <c r="U188" s="1">
        <f t="shared" si="8"/>
        <v>1012325</v>
      </c>
    </row>
    <row r="189" spans="1:21" x14ac:dyDescent="0.25">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83">
        <f t="shared" si="6"/>
        <v>0</v>
      </c>
      <c r="S189" s="1">
        <f t="shared" si="7"/>
        <v>0</v>
      </c>
      <c r="T189" s="1">
        <f t="shared" si="7"/>
        <v>0</v>
      </c>
      <c r="U189" s="1">
        <f t="shared" si="8"/>
        <v>0</v>
      </c>
    </row>
    <row r="190" spans="1:21" x14ac:dyDescent="0.25">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5">
      <c r="A191" s="24" t="s">
        <v>258</v>
      </c>
      <c r="B191" s="25" t="s">
        <v>43</v>
      </c>
      <c r="C191" s="81">
        <v>1250</v>
      </c>
      <c r="D191" s="81">
        <v>40119</v>
      </c>
      <c r="E191" s="77">
        <v>29788</v>
      </c>
      <c r="F191" s="77">
        <v>15119</v>
      </c>
      <c r="G191" s="77">
        <v>3634</v>
      </c>
      <c r="H191" s="77">
        <v>79946</v>
      </c>
      <c r="I191" s="77">
        <v>0</v>
      </c>
      <c r="J191" s="77">
        <v>0</v>
      </c>
      <c r="K191" s="77">
        <v>0</v>
      </c>
      <c r="L191" s="77">
        <v>0</v>
      </c>
      <c r="M191" s="77">
        <v>5837</v>
      </c>
      <c r="N191" s="77">
        <v>0</v>
      </c>
      <c r="O191" s="77">
        <v>1415</v>
      </c>
      <c r="P191" s="82">
        <v>45410</v>
      </c>
      <c r="Q191" s="83">
        <f t="shared" si="6"/>
        <v>222518</v>
      </c>
      <c r="S191" s="1">
        <f t="shared" si="7"/>
        <v>41924</v>
      </c>
      <c r="T191" s="1">
        <f t="shared" si="7"/>
        <v>180594</v>
      </c>
      <c r="U191" s="1">
        <f t="shared" si="8"/>
        <v>222518</v>
      </c>
    </row>
    <row r="192" spans="1:21" x14ac:dyDescent="0.25">
      <c r="A192" s="24" t="s">
        <v>259</v>
      </c>
      <c r="B192" s="25" t="s">
        <v>260</v>
      </c>
      <c r="C192" s="81">
        <v>0</v>
      </c>
      <c r="D192" s="81">
        <v>0</v>
      </c>
      <c r="E192" s="77">
        <v>0</v>
      </c>
      <c r="F192" s="77">
        <v>0</v>
      </c>
      <c r="G192" s="77">
        <v>0</v>
      </c>
      <c r="H192" s="77">
        <v>0</v>
      </c>
      <c r="I192" s="77">
        <v>0</v>
      </c>
      <c r="J192" s="77">
        <v>0</v>
      </c>
      <c r="K192" s="77">
        <v>0</v>
      </c>
      <c r="L192" s="77">
        <v>0</v>
      </c>
      <c r="M192" s="77">
        <v>0</v>
      </c>
      <c r="N192" s="77">
        <v>0</v>
      </c>
      <c r="O192" s="77">
        <v>0</v>
      </c>
      <c r="P192" s="82">
        <v>0</v>
      </c>
      <c r="Q192" s="83">
        <f t="shared" si="6"/>
        <v>0</v>
      </c>
      <c r="S192" s="1">
        <f t="shared" si="7"/>
        <v>0</v>
      </c>
      <c r="T192" s="1">
        <f t="shared" si="7"/>
        <v>0</v>
      </c>
      <c r="U192" s="1">
        <f t="shared" si="8"/>
        <v>0</v>
      </c>
    </row>
    <row r="193" spans="1:21" x14ac:dyDescent="0.25">
      <c r="A193" s="24" t="s">
        <v>261</v>
      </c>
      <c r="B193" s="25" t="s">
        <v>44</v>
      </c>
      <c r="C193" s="81">
        <v>0</v>
      </c>
      <c r="D193" s="81">
        <v>0</v>
      </c>
      <c r="E193" s="77">
        <v>19747</v>
      </c>
      <c r="F193" s="77">
        <v>34529</v>
      </c>
      <c r="G193" s="77">
        <v>0</v>
      </c>
      <c r="H193" s="77">
        <v>0</v>
      </c>
      <c r="I193" s="77">
        <v>0</v>
      </c>
      <c r="J193" s="77">
        <v>0</v>
      </c>
      <c r="K193" s="77">
        <v>0</v>
      </c>
      <c r="L193" s="77">
        <v>0</v>
      </c>
      <c r="M193" s="77">
        <v>2804</v>
      </c>
      <c r="N193" s="77">
        <v>0</v>
      </c>
      <c r="O193" s="77">
        <v>0</v>
      </c>
      <c r="P193" s="82">
        <v>0</v>
      </c>
      <c r="Q193" s="83">
        <f t="shared" si="6"/>
        <v>57080</v>
      </c>
      <c r="S193" s="1">
        <f t="shared" si="7"/>
        <v>22551</v>
      </c>
      <c r="T193" s="1">
        <f t="shared" si="7"/>
        <v>34529</v>
      </c>
      <c r="U193" s="1">
        <f t="shared" si="8"/>
        <v>57080</v>
      </c>
    </row>
    <row r="194" spans="1:21" x14ac:dyDescent="0.25">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83">
        <f t="shared" si="6"/>
        <v>0</v>
      </c>
      <c r="S194" s="1">
        <f t="shared" si="7"/>
        <v>0</v>
      </c>
      <c r="T194" s="1">
        <f t="shared" si="7"/>
        <v>0</v>
      </c>
      <c r="U194" s="1">
        <f t="shared" si="8"/>
        <v>0</v>
      </c>
    </row>
    <row r="195" spans="1:21" x14ac:dyDescent="0.25">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5">
      <c r="A196" s="24" t="s">
        <v>264</v>
      </c>
      <c r="B196" s="25" t="s">
        <v>44</v>
      </c>
      <c r="C196" s="81">
        <v>33582</v>
      </c>
      <c r="D196" s="81">
        <v>46085</v>
      </c>
      <c r="E196" s="77">
        <v>19707</v>
      </c>
      <c r="F196" s="77">
        <v>0</v>
      </c>
      <c r="G196" s="77">
        <v>0</v>
      </c>
      <c r="H196" s="77">
        <v>0</v>
      </c>
      <c r="I196" s="77">
        <v>0</v>
      </c>
      <c r="J196" s="77">
        <v>0</v>
      </c>
      <c r="K196" s="77">
        <v>0</v>
      </c>
      <c r="L196" s="77">
        <v>0</v>
      </c>
      <c r="M196" s="77">
        <v>0</v>
      </c>
      <c r="N196" s="77">
        <v>0</v>
      </c>
      <c r="O196" s="77">
        <v>965245</v>
      </c>
      <c r="P196" s="82">
        <v>6652</v>
      </c>
      <c r="Q196" s="83">
        <f t="shared" ref="Q196:Q258" si="9">SUM(C196:P196)</f>
        <v>1071271</v>
      </c>
      <c r="S196" s="1">
        <f t="shared" si="7"/>
        <v>1018534</v>
      </c>
      <c r="T196" s="1">
        <f t="shared" si="7"/>
        <v>52737</v>
      </c>
      <c r="U196" s="1">
        <f t="shared" si="8"/>
        <v>1071271</v>
      </c>
    </row>
    <row r="197" spans="1:21" x14ac:dyDescent="0.25">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83">
        <f t="shared" si="9"/>
        <v>0</v>
      </c>
      <c r="S197" s="1">
        <f t="shared" si="7"/>
        <v>0</v>
      </c>
      <c r="T197" s="1">
        <f t="shared" si="7"/>
        <v>0</v>
      </c>
      <c r="U197" s="1">
        <f t="shared" si="8"/>
        <v>0</v>
      </c>
    </row>
    <row r="198" spans="1:21" x14ac:dyDescent="0.25">
      <c r="A198" s="24" t="s">
        <v>266</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5">
      <c r="A199" s="60" t="s">
        <v>536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5">
      <c r="A200" s="24" t="s">
        <v>267</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5">
      <c r="A201" s="24" t="s">
        <v>268</v>
      </c>
      <c r="B201" s="25" t="s">
        <v>45</v>
      </c>
      <c r="C201" s="81">
        <v>27446</v>
      </c>
      <c r="D201" s="81">
        <v>0</v>
      </c>
      <c r="E201" s="77">
        <v>75476</v>
      </c>
      <c r="F201" s="77">
        <v>0</v>
      </c>
      <c r="G201" s="77">
        <v>269878</v>
      </c>
      <c r="H201" s="77">
        <v>0</v>
      </c>
      <c r="I201" s="77">
        <v>0</v>
      </c>
      <c r="J201" s="77">
        <v>0</v>
      </c>
      <c r="K201" s="77">
        <v>0</v>
      </c>
      <c r="L201" s="77">
        <v>0</v>
      </c>
      <c r="M201" s="77">
        <v>0</v>
      </c>
      <c r="N201" s="77">
        <v>0</v>
      </c>
      <c r="O201" s="77">
        <v>5355</v>
      </c>
      <c r="P201" s="82">
        <v>0</v>
      </c>
      <c r="Q201" s="83">
        <f t="shared" si="9"/>
        <v>378155</v>
      </c>
      <c r="S201" s="1">
        <f t="shared" si="10"/>
        <v>378155</v>
      </c>
      <c r="T201" s="1">
        <f t="shared" si="10"/>
        <v>0</v>
      </c>
      <c r="U201" s="1">
        <f t="shared" si="11"/>
        <v>378155</v>
      </c>
    </row>
    <row r="202" spans="1:21" x14ac:dyDescent="0.25">
      <c r="A202" s="24" t="s">
        <v>269</v>
      </c>
      <c r="B202" s="25" t="s">
        <v>46</v>
      </c>
      <c r="C202" s="81">
        <v>0</v>
      </c>
      <c r="D202" s="81">
        <v>15581</v>
      </c>
      <c r="E202" s="77">
        <v>0</v>
      </c>
      <c r="F202" s="77">
        <v>0</v>
      </c>
      <c r="G202" s="77">
        <v>0</v>
      </c>
      <c r="H202" s="77">
        <v>0</v>
      </c>
      <c r="I202" s="77">
        <v>0</v>
      </c>
      <c r="J202" s="77">
        <v>0</v>
      </c>
      <c r="K202" s="77">
        <v>0</v>
      </c>
      <c r="L202" s="77">
        <v>0</v>
      </c>
      <c r="M202" s="77">
        <v>0</v>
      </c>
      <c r="N202" s="77">
        <v>0</v>
      </c>
      <c r="O202" s="77">
        <v>0</v>
      </c>
      <c r="P202" s="82">
        <v>0</v>
      </c>
      <c r="Q202" s="83">
        <f t="shared" si="9"/>
        <v>15581</v>
      </c>
      <c r="S202" s="1">
        <f t="shared" si="10"/>
        <v>0</v>
      </c>
      <c r="T202" s="1">
        <f t="shared" si="10"/>
        <v>15581</v>
      </c>
      <c r="U202" s="1">
        <f t="shared" si="11"/>
        <v>15581</v>
      </c>
    </row>
    <row r="203" spans="1:21" x14ac:dyDescent="0.25">
      <c r="A203" s="24" t="s">
        <v>470</v>
      </c>
      <c r="B203" s="25" t="s">
        <v>46</v>
      </c>
      <c r="C203" s="81">
        <v>0</v>
      </c>
      <c r="D203" s="81">
        <v>0</v>
      </c>
      <c r="E203" s="77">
        <v>0</v>
      </c>
      <c r="F203" s="77">
        <v>0</v>
      </c>
      <c r="G203" s="77">
        <v>0</v>
      </c>
      <c r="H203" s="77">
        <v>0</v>
      </c>
      <c r="I203" s="77">
        <v>0</v>
      </c>
      <c r="J203" s="77">
        <v>0</v>
      </c>
      <c r="K203" s="77">
        <v>0</v>
      </c>
      <c r="L203" s="77">
        <v>0</v>
      </c>
      <c r="M203" s="77">
        <v>0</v>
      </c>
      <c r="N203" s="77">
        <v>0</v>
      </c>
      <c r="O203" s="77">
        <v>0</v>
      </c>
      <c r="P203" s="82">
        <v>0</v>
      </c>
      <c r="Q203" s="83">
        <f t="shared" si="9"/>
        <v>0</v>
      </c>
      <c r="S203" s="1">
        <f t="shared" si="10"/>
        <v>0</v>
      </c>
      <c r="T203" s="1">
        <f t="shared" si="10"/>
        <v>0</v>
      </c>
      <c r="U203" s="1">
        <f t="shared" si="11"/>
        <v>0</v>
      </c>
    </row>
    <row r="204" spans="1:21" x14ac:dyDescent="0.25">
      <c r="A204" s="24" t="s">
        <v>270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83">
        <f t="shared" si="9"/>
        <v>0</v>
      </c>
      <c r="S204" s="1">
        <f t="shared" si="10"/>
        <v>0</v>
      </c>
      <c r="T204" s="1">
        <f t="shared" si="10"/>
        <v>0</v>
      </c>
      <c r="U204" s="1">
        <f t="shared" si="11"/>
        <v>0</v>
      </c>
    </row>
    <row r="205" spans="1:21" x14ac:dyDescent="0.25">
      <c r="A205" s="24" t="s">
        <v>271</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83">
        <f t="shared" si="9"/>
        <v>0</v>
      </c>
      <c r="S205" s="1">
        <f t="shared" si="10"/>
        <v>0</v>
      </c>
      <c r="T205" s="1">
        <f t="shared" si="10"/>
        <v>0</v>
      </c>
      <c r="U205" s="1">
        <f t="shared" si="11"/>
        <v>0</v>
      </c>
    </row>
    <row r="206" spans="1:21" x14ac:dyDescent="0.25">
      <c r="A206" s="24" t="s">
        <v>272</v>
      </c>
      <c r="B206" s="25" t="s">
        <v>46</v>
      </c>
      <c r="C206" s="81">
        <v>0</v>
      </c>
      <c r="D206" s="81">
        <v>0</v>
      </c>
      <c r="E206" s="77">
        <v>0</v>
      </c>
      <c r="F206" s="77">
        <v>0</v>
      </c>
      <c r="G206" s="77">
        <v>0</v>
      </c>
      <c r="H206" s="77">
        <v>0</v>
      </c>
      <c r="I206" s="77">
        <v>0</v>
      </c>
      <c r="J206" s="77">
        <v>0</v>
      </c>
      <c r="K206" s="77">
        <v>0</v>
      </c>
      <c r="L206" s="77">
        <v>0</v>
      </c>
      <c r="M206" s="77">
        <v>0</v>
      </c>
      <c r="N206" s="77">
        <v>0</v>
      </c>
      <c r="O206" s="77">
        <v>708757</v>
      </c>
      <c r="P206" s="82">
        <v>0</v>
      </c>
      <c r="Q206" s="83">
        <f t="shared" si="9"/>
        <v>708757</v>
      </c>
      <c r="S206" s="1">
        <f t="shared" si="10"/>
        <v>708757</v>
      </c>
      <c r="T206" s="1">
        <f t="shared" si="10"/>
        <v>0</v>
      </c>
      <c r="U206" s="1">
        <f t="shared" si="11"/>
        <v>708757</v>
      </c>
    </row>
    <row r="207" spans="1:21" x14ac:dyDescent="0.25">
      <c r="A207" s="24" t="s">
        <v>505</v>
      </c>
      <c r="B207" s="25" t="s">
        <v>46</v>
      </c>
      <c r="C207" s="81">
        <v>20155</v>
      </c>
      <c r="D207" s="81">
        <v>0</v>
      </c>
      <c r="E207" s="77">
        <v>0</v>
      </c>
      <c r="F207" s="77">
        <v>0</v>
      </c>
      <c r="G207" s="77">
        <v>0</v>
      </c>
      <c r="H207" s="77">
        <v>0</v>
      </c>
      <c r="I207" s="77">
        <v>0</v>
      </c>
      <c r="J207" s="77">
        <v>0</v>
      </c>
      <c r="K207" s="77">
        <v>0</v>
      </c>
      <c r="L207" s="77">
        <v>0</v>
      </c>
      <c r="M207" s="77">
        <v>26152</v>
      </c>
      <c r="N207" s="77">
        <v>0</v>
      </c>
      <c r="O207" s="77">
        <v>0</v>
      </c>
      <c r="P207" s="82">
        <v>0</v>
      </c>
      <c r="Q207" s="83">
        <f t="shared" si="9"/>
        <v>46307</v>
      </c>
      <c r="S207" s="1">
        <f t="shared" si="10"/>
        <v>46307</v>
      </c>
      <c r="T207" s="1">
        <f t="shared" si="10"/>
        <v>0</v>
      </c>
      <c r="U207" s="1">
        <f t="shared" si="11"/>
        <v>46307</v>
      </c>
    </row>
    <row r="208" spans="1:21" x14ac:dyDescent="0.25">
      <c r="A208" s="24" t="s">
        <v>503</v>
      </c>
      <c r="B208" s="25" t="s">
        <v>46</v>
      </c>
      <c r="C208" s="81">
        <v>0</v>
      </c>
      <c r="D208" s="81">
        <v>54568</v>
      </c>
      <c r="E208" s="77">
        <v>0</v>
      </c>
      <c r="F208" s="77">
        <v>129024</v>
      </c>
      <c r="G208" s="77">
        <v>0</v>
      </c>
      <c r="H208" s="77">
        <v>195027</v>
      </c>
      <c r="I208" s="77">
        <v>0</v>
      </c>
      <c r="J208" s="77">
        <v>0</v>
      </c>
      <c r="K208" s="77">
        <v>0</v>
      </c>
      <c r="L208" s="77">
        <v>0</v>
      </c>
      <c r="M208" s="77">
        <v>0</v>
      </c>
      <c r="N208" s="77">
        <v>0</v>
      </c>
      <c r="O208" s="77">
        <v>0</v>
      </c>
      <c r="P208" s="82">
        <v>0</v>
      </c>
      <c r="Q208" s="83">
        <f t="shared" si="9"/>
        <v>378619</v>
      </c>
      <c r="S208" s="1">
        <f t="shared" si="10"/>
        <v>0</v>
      </c>
      <c r="T208" s="1">
        <f t="shared" si="10"/>
        <v>378619</v>
      </c>
      <c r="U208" s="1">
        <f t="shared" si="11"/>
        <v>378619</v>
      </c>
    </row>
    <row r="209" spans="1:21" x14ac:dyDescent="0.25">
      <c r="A209" s="24" t="s">
        <v>273</v>
      </c>
      <c r="B209" s="25" t="s">
        <v>46</v>
      </c>
      <c r="C209" s="81">
        <v>0</v>
      </c>
      <c r="D209" s="81">
        <v>0</v>
      </c>
      <c r="E209" s="77">
        <v>0</v>
      </c>
      <c r="F209" s="77">
        <v>0</v>
      </c>
      <c r="G209" s="77">
        <v>0</v>
      </c>
      <c r="H209" s="77">
        <v>0</v>
      </c>
      <c r="I209" s="77">
        <v>0</v>
      </c>
      <c r="J209" s="77">
        <v>0</v>
      </c>
      <c r="K209" s="77">
        <v>0</v>
      </c>
      <c r="L209" s="77">
        <v>0</v>
      </c>
      <c r="M209" s="77">
        <v>0</v>
      </c>
      <c r="N209" s="77">
        <v>0</v>
      </c>
      <c r="O209" s="77">
        <v>0</v>
      </c>
      <c r="P209" s="82">
        <v>0</v>
      </c>
      <c r="Q209" s="83">
        <f t="shared" si="9"/>
        <v>0</v>
      </c>
      <c r="S209" s="1">
        <f t="shared" si="10"/>
        <v>0</v>
      </c>
      <c r="T209" s="1">
        <f t="shared" si="10"/>
        <v>0</v>
      </c>
      <c r="U209" s="1">
        <f t="shared" si="11"/>
        <v>0</v>
      </c>
    </row>
    <row r="210" spans="1:21" x14ac:dyDescent="0.25">
      <c r="A210" s="24" t="s">
        <v>274</v>
      </c>
      <c r="B210" s="25" t="s">
        <v>46</v>
      </c>
      <c r="C210" s="81">
        <v>1796</v>
      </c>
      <c r="D210" s="81">
        <v>7014</v>
      </c>
      <c r="E210" s="77">
        <v>1448</v>
      </c>
      <c r="F210" s="77">
        <v>27354</v>
      </c>
      <c r="G210" s="77">
        <v>0</v>
      </c>
      <c r="H210" s="77">
        <v>0</v>
      </c>
      <c r="I210" s="77">
        <v>0</v>
      </c>
      <c r="J210" s="77">
        <v>0</v>
      </c>
      <c r="K210" s="77">
        <v>0</v>
      </c>
      <c r="L210" s="77">
        <v>0</v>
      </c>
      <c r="M210" s="77">
        <v>2759</v>
      </c>
      <c r="N210" s="77">
        <v>6155</v>
      </c>
      <c r="O210" s="77">
        <v>0</v>
      </c>
      <c r="P210" s="82">
        <v>0</v>
      </c>
      <c r="Q210" s="83">
        <f t="shared" si="9"/>
        <v>46526</v>
      </c>
      <c r="S210" s="1">
        <f t="shared" si="10"/>
        <v>6003</v>
      </c>
      <c r="T210" s="1">
        <f t="shared" si="10"/>
        <v>40523</v>
      </c>
      <c r="U210" s="1">
        <f t="shared" si="11"/>
        <v>46526</v>
      </c>
    </row>
    <row r="211" spans="1:21" x14ac:dyDescent="0.25">
      <c r="A211" s="24" t="s">
        <v>275</v>
      </c>
      <c r="B211" s="25" t="s">
        <v>46</v>
      </c>
      <c r="C211" s="81">
        <v>0</v>
      </c>
      <c r="D211" s="81">
        <v>0</v>
      </c>
      <c r="E211" s="77">
        <v>0</v>
      </c>
      <c r="F211" s="77">
        <v>0</v>
      </c>
      <c r="G211" s="77">
        <v>0</v>
      </c>
      <c r="H211" s="77">
        <v>0</v>
      </c>
      <c r="I211" s="77">
        <v>0</v>
      </c>
      <c r="J211" s="77">
        <v>0</v>
      </c>
      <c r="K211" s="77">
        <v>0</v>
      </c>
      <c r="L211" s="77">
        <v>0</v>
      </c>
      <c r="M211" s="77">
        <v>0</v>
      </c>
      <c r="N211" s="77">
        <v>0</v>
      </c>
      <c r="O211" s="77">
        <v>0</v>
      </c>
      <c r="P211" s="82">
        <v>0</v>
      </c>
      <c r="Q211" s="83">
        <f t="shared" si="9"/>
        <v>0</v>
      </c>
      <c r="S211" s="1">
        <f t="shared" si="10"/>
        <v>0</v>
      </c>
      <c r="T211" s="1">
        <f t="shared" si="10"/>
        <v>0</v>
      </c>
      <c r="U211" s="1">
        <f t="shared" si="11"/>
        <v>0</v>
      </c>
    </row>
    <row r="212" spans="1:21" x14ac:dyDescent="0.25">
      <c r="A212" s="24" t="s">
        <v>276</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83">
        <f t="shared" si="9"/>
        <v>0</v>
      </c>
      <c r="S212" s="1">
        <f t="shared" si="10"/>
        <v>0</v>
      </c>
      <c r="T212" s="1">
        <f t="shared" si="10"/>
        <v>0</v>
      </c>
      <c r="U212" s="1">
        <f t="shared" si="11"/>
        <v>0</v>
      </c>
    </row>
    <row r="213" spans="1:21" x14ac:dyDescent="0.25">
      <c r="A213" s="24" t="s">
        <v>277</v>
      </c>
      <c r="B213" s="25" t="s">
        <v>46</v>
      </c>
      <c r="C213" s="81">
        <v>0</v>
      </c>
      <c r="D213" s="81">
        <v>69479</v>
      </c>
      <c r="E213" s="77">
        <v>0</v>
      </c>
      <c r="F213" s="77">
        <v>0</v>
      </c>
      <c r="G213" s="77">
        <v>0</v>
      </c>
      <c r="H213" s="77">
        <v>0</v>
      </c>
      <c r="I213" s="77">
        <v>0</v>
      </c>
      <c r="J213" s="77">
        <v>0</v>
      </c>
      <c r="K213" s="77">
        <v>0</v>
      </c>
      <c r="L213" s="77">
        <v>0</v>
      </c>
      <c r="M213" s="77">
        <v>1588069</v>
      </c>
      <c r="N213" s="77">
        <v>0</v>
      </c>
      <c r="O213" s="77">
        <v>0</v>
      </c>
      <c r="P213" s="82">
        <v>0</v>
      </c>
      <c r="Q213" s="83">
        <f t="shared" si="9"/>
        <v>1657548</v>
      </c>
      <c r="S213" s="1">
        <f t="shared" si="10"/>
        <v>1588069</v>
      </c>
      <c r="T213" s="1">
        <f t="shared" si="10"/>
        <v>69479</v>
      </c>
      <c r="U213" s="1">
        <f t="shared" si="11"/>
        <v>1657548</v>
      </c>
    </row>
    <row r="214" spans="1:21" x14ac:dyDescent="0.25">
      <c r="A214" s="24" t="s">
        <v>278</v>
      </c>
      <c r="B214" s="25" t="s">
        <v>46</v>
      </c>
      <c r="C214" s="81">
        <v>38484</v>
      </c>
      <c r="D214" s="81">
        <v>42078</v>
      </c>
      <c r="E214" s="77">
        <v>8221</v>
      </c>
      <c r="F214" s="77">
        <v>11073</v>
      </c>
      <c r="G214" s="77">
        <v>0</v>
      </c>
      <c r="H214" s="77">
        <v>209268</v>
      </c>
      <c r="I214" s="77">
        <v>0</v>
      </c>
      <c r="J214" s="77">
        <v>0</v>
      </c>
      <c r="K214" s="77">
        <v>0</v>
      </c>
      <c r="L214" s="77">
        <v>0</v>
      </c>
      <c r="M214" s="77">
        <v>174895</v>
      </c>
      <c r="N214" s="77">
        <v>0</v>
      </c>
      <c r="O214" s="77">
        <v>0</v>
      </c>
      <c r="P214" s="82">
        <v>0</v>
      </c>
      <c r="Q214" s="83">
        <f t="shared" si="9"/>
        <v>484019</v>
      </c>
      <c r="S214" s="1">
        <f t="shared" si="10"/>
        <v>221600</v>
      </c>
      <c r="T214" s="1">
        <f t="shared" si="10"/>
        <v>262419</v>
      </c>
      <c r="U214" s="1">
        <f t="shared" si="11"/>
        <v>484019</v>
      </c>
    </row>
    <row r="215" spans="1:21" x14ac:dyDescent="0.25">
      <c r="A215" s="24" t="s">
        <v>279</v>
      </c>
      <c r="B215" s="25" t="s">
        <v>46</v>
      </c>
      <c r="C215" s="81">
        <v>0</v>
      </c>
      <c r="D215" s="81">
        <v>0</v>
      </c>
      <c r="E215" s="77">
        <v>0</v>
      </c>
      <c r="F215" s="77">
        <v>0</v>
      </c>
      <c r="G215" s="77">
        <v>0</v>
      </c>
      <c r="H215" s="77">
        <v>0</v>
      </c>
      <c r="I215" s="77">
        <v>0</v>
      </c>
      <c r="J215" s="77">
        <v>0</v>
      </c>
      <c r="K215" s="77">
        <v>0</v>
      </c>
      <c r="L215" s="77">
        <v>0</v>
      </c>
      <c r="M215" s="77">
        <v>0</v>
      </c>
      <c r="N215" s="77">
        <v>0</v>
      </c>
      <c r="O215" s="77">
        <v>0</v>
      </c>
      <c r="P215" s="82">
        <v>0</v>
      </c>
      <c r="Q215" s="83">
        <f t="shared" si="9"/>
        <v>0</v>
      </c>
      <c r="S215" s="1">
        <f t="shared" si="10"/>
        <v>0</v>
      </c>
      <c r="T215" s="1">
        <f t="shared" si="10"/>
        <v>0</v>
      </c>
      <c r="U215" s="1">
        <f t="shared" si="11"/>
        <v>0</v>
      </c>
    </row>
    <row r="216" spans="1:21" x14ac:dyDescent="0.25">
      <c r="A216" s="24" t="s">
        <v>280</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5">
      <c r="A217" s="24" t="s">
        <v>281</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5">
      <c r="A218" s="24" t="s">
        <v>471</v>
      </c>
      <c r="B218" s="25" t="s">
        <v>46</v>
      </c>
      <c r="C218" s="81">
        <v>0</v>
      </c>
      <c r="D218" s="81">
        <v>0</v>
      </c>
      <c r="E218" s="77">
        <v>0</v>
      </c>
      <c r="F218" s="77">
        <v>0</v>
      </c>
      <c r="G218" s="77">
        <v>0</v>
      </c>
      <c r="H218" s="77">
        <v>0</v>
      </c>
      <c r="I218" s="77">
        <v>0</v>
      </c>
      <c r="J218" s="77">
        <v>0</v>
      </c>
      <c r="K218" s="77">
        <v>0</v>
      </c>
      <c r="L218" s="77">
        <v>0</v>
      </c>
      <c r="M218" s="77">
        <v>0</v>
      </c>
      <c r="N218" s="77">
        <v>0</v>
      </c>
      <c r="O218" s="77">
        <v>0</v>
      </c>
      <c r="P218" s="82">
        <v>332174</v>
      </c>
      <c r="Q218" s="83">
        <f t="shared" si="9"/>
        <v>332174</v>
      </c>
      <c r="S218" s="1">
        <f t="shared" si="10"/>
        <v>0</v>
      </c>
      <c r="T218" s="1">
        <f t="shared" si="10"/>
        <v>332174</v>
      </c>
      <c r="U218" s="1">
        <f t="shared" si="11"/>
        <v>332174</v>
      </c>
    </row>
    <row r="219" spans="1:21" x14ac:dyDescent="0.25">
      <c r="A219" s="24" t="s">
        <v>282</v>
      </c>
      <c r="B219" s="25" t="s">
        <v>46</v>
      </c>
      <c r="C219" s="81">
        <v>0</v>
      </c>
      <c r="D219" s="81">
        <v>0</v>
      </c>
      <c r="E219" s="77">
        <v>511348</v>
      </c>
      <c r="F219" s="77">
        <v>511348</v>
      </c>
      <c r="G219" s="77">
        <v>0</v>
      </c>
      <c r="H219" s="77">
        <v>1448689</v>
      </c>
      <c r="I219" s="77">
        <v>0</v>
      </c>
      <c r="J219" s="77">
        <v>0</v>
      </c>
      <c r="K219" s="77">
        <v>0</v>
      </c>
      <c r="L219" s="77">
        <v>0</v>
      </c>
      <c r="M219" s="77">
        <v>0</v>
      </c>
      <c r="N219" s="77">
        <v>0</v>
      </c>
      <c r="O219" s="77">
        <v>0</v>
      </c>
      <c r="P219" s="82">
        <v>0</v>
      </c>
      <c r="Q219" s="83">
        <f t="shared" si="9"/>
        <v>2471385</v>
      </c>
      <c r="S219" s="1">
        <f t="shared" si="10"/>
        <v>511348</v>
      </c>
      <c r="T219" s="1">
        <f t="shared" si="10"/>
        <v>1960037</v>
      </c>
      <c r="U219" s="1">
        <f t="shared" si="11"/>
        <v>2471385</v>
      </c>
    </row>
    <row r="220" spans="1:21" x14ac:dyDescent="0.25">
      <c r="A220" s="24" t="s">
        <v>504</v>
      </c>
      <c r="B220" s="25" t="s">
        <v>46</v>
      </c>
      <c r="C220" s="81">
        <v>57824</v>
      </c>
      <c r="D220" s="81">
        <v>0</v>
      </c>
      <c r="E220" s="77">
        <v>0</v>
      </c>
      <c r="F220" s="77">
        <v>0</v>
      </c>
      <c r="G220" s="77">
        <v>0</v>
      </c>
      <c r="H220" s="77">
        <v>0</v>
      </c>
      <c r="I220" s="77">
        <v>0</v>
      </c>
      <c r="J220" s="77">
        <v>0</v>
      </c>
      <c r="K220" s="77">
        <v>0</v>
      </c>
      <c r="L220" s="77">
        <v>0</v>
      </c>
      <c r="M220" s="77">
        <v>26548</v>
      </c>
      <c r="N220" s="77">
        <v>0</v>
      </c>
      <c r="O220" s="77">
        <v>0</v>
      </c>
      <c r="P220" s="82">
        <v>0</v>
      </c>
      <c r="Q220" s="83">
        <f t="shared" si="9"/>
        <v>84372</v>
      </c>
      <c r="S220" s="1">
        <f t="shared" si="10"/>
        <v>84372</v>
      </c>
      <c r="T220" s="1">
        <f t="shared" si="10"/>
        <v>0</v>
      </c>
      <c r="U220" s="1">
        <f t="shared" si="11"/>
        <v>84372</v>
      </c>
    </row>
    <row r="221" spans="1:21" x14ac:dyDescent="0.25">
      <c r="A221" s="24" t="s">
        <v>283</v>
      </c>
      <c r="B221" s="25" t="s">
        <v>46</v>
      </c>
      <c r="C221" s="81">
        <v>3530</v>
      </c>
      <c r="D221" s="81">
        <v>0</v>
      </c>
      <c r="E221" s="77">
        <v>0</v>
      </c>
      <c r="F221" s="77">
        <v>0</v>
      </c>
      <c r="G221" s="77">
        <v>0</v>
      </c>
      <c r="H221" s="77">
        <v>0</v>
      </c>
      <c r="I221" s="77">
        <v>0</v>
      </c>
      <c r="J221" s="77">
        <v>0</v>
      </c>
      <c r="K221" s="77">
        <v>0</v>
      </c>
      <c r="L221" s="77">
        <v>0</v>
      </c>
      <c r="M221" s="77">
        <v>3271</v>
      </c>
      <c r="N221" s="77">
        <v>0</v>
      </c>
      <c r="O221" s="77">
        <v>0</v>
      </c>
      <c r="P221" s="82">
        <v>0</v>
      </c>
      <c r="Q221" s="83">
        <f t="shared" si="9"/>
        <v>6801</v>
      </c>
      <c r="S221" s="1">
        <f t="shared" si="10"/>
        <v>6801</v>
      </c>
      <c r="T221" s="1">
        <f t="shared" si="10"/>
        <v>0</v>
      </c>
      <c r="U221" s="1">
        <f t="shared" si="11"/>
        <v>6801</v>
      </c>
    </row>
    <row r="222" spans="1:21" x14ac:dyDescent="0.25">
      <c r="A222" s="24" t="s">
        <v>284</v>
      </c>
      <c r="B222" s="25" t="s">
        <v>46</v>
      </c>
      <c r="C222" s="81">
        <v>0</v>
      </c>
      <c r="D222" s="81">
        <v>0</v>
      </c>
      <c r="E222" s="77">
        <v>0</v>
      </c>
      <c r="F222" s="77">
        <v>0</v>
      </c>
      <c r="G222" s="77">
        <v>0</v>
      </c>
      <c r="H222" s="77">
        <v>0</v>
      </c>
      <c r="I222" s="77">
        <v>0</v>
      </c>
      <c r="J222" s="77">
        <v>0</v>
      </c>
      <c r="K222" s="77">
        <v>0</v>
      </c>
      <c r="L222" s="77">
        <v>0</v>
      </c>
      <c r="M222" s="77">
        <v>0</v>
      </c>
      <c r="N222" s="77">
        <v>0</v>
      </c>
      <c r="O222" s="77">
        <v>0</v>
      </c>
      <c r="P222" s="82">
        <v>0</v>
      </c>
      <c r="Q222" s="83">
        <f t="shared" si="9"/>
        <v>0</v>
      </c>
      <c r="S222" s="1">
        <f t="shared" si="10"/>
        <v>0</v>
      </c>
      <c r="T222" s="1">
        <f t="shared" si="10"/>
        <v>0</v>
      </c>
      <c r="U222" s="1">
        <f t="shared" si="11"/>
        <v>0</v>
      </c>
    </row>
    <row r="223" spans="1:21" x14ac:dyDescent="0.25">
      <c r="A223" s="24" t="s">
        <v>285</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5">
      <c r="A224" s="24" t="s">
        <v>286</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9"/>
        <v>0</v>
      </c>
      <c r="S224" s="1">
        <f t="shared" si="10"/>
        <v>0</v>
      </c>
      <c r="T224" s="1">
        <f t="shared" si="10"/>
        <v>0</v>
      </c>
      <c r="U224" s="1">
        <f t="shared" si="11"/>
        <v>0</v>
      </c>
    </row>
    <row r="225" spans="1:21" x14ac:dyDescent="0.25">
      <c r="A225" s="24" t="s">
        <v>287</v>
      </c>
      <c r="B225" s="25" t="s">
        <v>46</v>
      </c>
      <c r="C225" s="81">
        <v>0</v>
      </c>
      <c r="D225" s="81">
        <v>0</v>
      </c>
      <c r="E225" s="77">
        <v>0</v>
      </c>
      <c r="F225" s="77">
        <v>0</v>
      </c>
      <c r="G225" s="77">
        <v>0</v>
      </c>
      <c r="H225" s="77">
        <v>0</v>
      </c>
      <c r="I225" s="77">
        <v>0</v>
      </c>
      <c r="J225" s="77">
        <v>0</v>
      </c>
      <c r="K225" s="77">
        <v>0</v>
      </c>
      <c r="L225" s="77">
        <v>0</v>
      </c>
      <c r="M225" s="77">
        <v>0</v>
      </c>
      <c r="N225" s="77">
        <v>0</v>
      </c>
      <c r="O225" s="77">
        <v>0</v>
      </c>
      <c r="P225" s="82">
        <v>0</v>
      </c>
      <c r="Q225" s="83">
        <f t="shared" si="9"/>
        <v>0</v>
      </c>
      <c r="S225" s="1">
        <f t="shared" si="10"/>
        <v>0</v>
      </c>
      <c r="T225" s="1">
        <f t="shared" si="10"/>
        <v>0</v>
      </c>
      <c r="U225" s="1">
        <f t="shared" si="11"/>
        <v>0</v>
      </c>
    </row>
    <row r="226" spans="1:21" x14ac:dyDescent="0.25">
      <c r="A226" s="24" t="s">
        <v>288</v>
      </c>
      <c r="B226" s="25" t="s">
        <v>46</v>
      </c>
      <c r="C226" s="81">
        <v>386</v>
      </c>
      <c r="D226" s="81">
        <v>0</v>
      </c>
      <c r="E226" s="77">
        <v>0</v>
      </c>
      <c r="F226" s="77">
        <v>519393</v>
      </c>
      <c r="G226" s="77">
        <v>0</v>
      </c>
      <c r="H226" s="77">
        <v>0</v>
      </c>
      <c r="I226" s="77">
        <v>0</v>
      </c>
      <c r="J226" s="77">
        <v>0</v>
      </c>
      <c r="K226" s="77">
        <v>0</v>
      </c>
      <c r="L226" s="77">
        <v>0</v>
      </c>
      <c r="M226" s="77">
        <v>1243</v>
      </c>
      <c r="N226" s="77">
        <v>0</v>
      </c>
      <c r="O226" s="77">
        <v>80</v>
      </c>
      <c r="P226" s="82">
        <v>0</v>
      </c>
      <c r="Q226" s="83">
        <f t="shared" si="9"/>
        <v>521102</v>
      </c>
      <c r="S226" s="1">
        <f t="shared" si="10"/>
        <v>1709</v>
      </c>
      <c r="T226" s="1">
        <f t="shared" si="10"/>
        <v>519393</v>
      </c>
      <c r="U226" s="1">
        <f t="shared" si="11"/>
        <v>521102</v>
      </c>
    </row>
    <row r="227" spans="1:21" x14ac:dyDescent="0.25">
      <c r="A227" s="24" t="s">
        <v>289</v>
      </c>
      <c r="B227" s="25" t="s">
        <v>46</v>
      </c>
      <c r="C227" s="81">
        <v>0</v>
      </c>
      <c r="D227" s="81">
        <v>0</v>
      </c>
      <c r="E227" s="77">
        <v>0</v>
      </c>
      <c r="F227" s="77">
        <v>0</v>
      </c>
      <c r="G227" s="77">
        <v>0</v>
      </c>
      <c r="H227" s="77">
        <v>0</v>
      </c>
      <c r="I227" s="77">
        <v>0</v>
      </c>
      <c r="J227" s="77">
        <v>0</v>
      </c>
      <c r="K227" s="77">
        <v>0</v>
      </c>
      <c r="L227" s="77">
        <v>0</v>
      </c>
      <c r="M227" s="77">
        <v>0</v>
      </c>
      <c r="N227" s="77">
        <v>0</v>
      </c>
      <c r="O227" s="77">
        <v>0</v>
      </c>
      <c r="P227" s="82">
        <v>0</v>
      </c>
      <c r="Q227" s="83">
        <f t="shared" si="9"/>
        <v>0</v>
      </c>
      <c r="S227" s="1">
        <f t="shared" si="10"/>
        <v>0</v>
      </c>
      <c r="T227" s="1">
        <f t="shared" si="10"/>
        <v>0</v>
      </c>
      <c r="U227" s="1">
        <f t="shared" si="11"/>
        <v>0</v>
      </c>
    </row>
    <row r="228" spans="1:21" x14ac:dyDescent="0.25">
      <c r="A228" s="24" t="s">
        <v>472</v>
      </c>
      <c r="B228" s="25" t="s">
        <v>46</v>
      </c>
      <c r="C228" s="81">
        <v>1473</v>
      </c>
      <c r="D228" s="81">
        <v>0</v>
      </c>
      <c r="E228" s="77">
        <v>0</v>
      </c>
      <c r="F228" s="77">
        <v>0</v>
      </c>
      <c r="G228" s="77">
        <v>0</v>
      </c>
      <c r="H228" s="77">
        <v>0</v>
      </c>
      <c r="I228" s="77">
        <v>0</v>
      </c>
      <c r="J228" s="77">
        <v>0</v>
      </c>
      <c r="K228" s="77">
        <v>0</v>
      </c>
      <c r="L228" s="77">
        <v>0</v>
      </c>
      <c r="M228" s="77">
        <v>15321</v>
      </c>
      <c r="N228" s="77">
        <v>0</v>
      </c>
      <c r="O228" s="77">
        <v>0</v>
      </c>
      <c r="P228" s="82">
        <v>0</v>
      </c>
      <c r="Q228" s="83">
        <f t="shared" si="9"/>
        <v>16794</v>
      </c>
      <c r="S228" s="1">
        <f t="shared" si="10"/>
        <v>16794</v>
      </c>
      <c r="T228" s="1">
        <f t="shared" si="10"/>
        <v>0</v>
      </c>
      <c r="U228" s="1">
        <f t="shared" si="11"/>
        <v>16794</v>
      </c>
    </row>
    <row r="229" spans="1:21" x14ac:dyDescent="0.25">
      <c r="A229" s="24" t="s">
        <v>290</v>
      </c>
      <c r="B229" s="25" t="s">
        <v>46</v>
      </c>
      <c r="C229" s="81">
        <v>1187</v>
      </c>
      <c r="D229" s="81">
        <v>0</v>
      </c>
      <c r="E229" s="77">
        <v>0</v>
      </c>
      <c r="F229" s="77">
        <v>0</v>
      </c>
      <c r="G229" s="77">
        <v>0</v>
      </c>
      <c r="H229" s="77">
        <v>0</v>
      </c>
      <c r="I229" s="77">
        <v>0</v>
      </c>
      <c r="J229" s="77">
        <v>0</v>
      </c>
      <c r="K229" s="77">
        <v>0</v>
      </c>
      <c r="L229" s="77">
        <v>0</v>
      </c>
      <c r="M229" s="77">
        <v>1132</v>
      </c>
      <c r="N229" s="77">
        <v>0</v>
      </c>
      <c r="O229" s="77">
        <v>0</v>
      </c>
      <c r="P229" s="82">
        <v>0</v>
      </c>
      <c r="Q229" s="83">
        <f t="shared" si="9"/>
        <v>2319</v>
      </c>
      <c r="S229" s="1">
        <f t="shared" si="10"/>
        <v>2319</v>
      </c>
      <c r="T229" s="1">
        <f t="shared" si="10"/>
        <v>0</v>
      </c>
      <c r="U229" s="1">
        <f t="shared" si="11"/>
        <v>2319</v>
      </c>
    </row>
    <row r="230" spans="1:21" x14ac:dyDescent="0.25">
      <c r="A230" s="24" t="s">
        <v>291</v>
      </c>
      <c r="B230" s="25" t="s">
        <v>46</v>
      </c>
      <c r="C230" s="81">
        <v>0</v>
      </c>
      <c r="D230" s="81">
        <v>0</v>
      </c>
      <c r="E230" s="77">
        <v>0</v>
      </c>
      <c r="F230" s="77">
        <v>0</v>
      </c>
      <c r="G230" s="77">
        <v>0</v>
      </c>
      <c r="H230" s="77">
        <v>0</v>
      </c>
      <c r="I230" s="77">
        <v>0</v>
      </c>
      <c r="J230" s="77">
        <v>0</v>
      </c>
      <c r="K230" s="77">
        <v>0</v>
      </c>
      <c r="L230" s="77">
        <v>0</v>
      </c>
      <c r="M230" s="77">
        <v>0</v>
      </c>
      <c r="N230" s="77">
        <v>0</v>
      </c>
      <c r="O230" s="77">
        <v>0</v>
      </c>
      <c r="P230" s="82">
        <v>0</v>
      </c>
      <c r="Q230" s="83">
        <f t="shared" si="9"/>
        <v>0</v>
      </c>
      <c r="S230" s="1">
        <f t="shared" si="10"/>
        <v>0</v>
      </c>
      <c r="T230" s="1">
        <f t="shared" si="10"/>
        <v>0</v>
      </c>
      <c r="U230" s="1">
        <f t="shared" si="11"/>
        <v>0</v>
      </c>
    </row>
    <row r="231" spans="1:21" x14ac:dyDescent="0.25">
      <c r="A231" s="24" t="s">
        <v>292</v>
      </c>
      <c r="B231" s="25" t="s">
        <v>46</v>
      </c>
      <c r="C231" s="81">
        <v>10528</v>
      </c>
      <c r="D231" s="81">
        <v>0</v>
      </c>
      <c r="E231" s="77">
        <v>2026</v>
      </c>
      <c r="F231" s="77">
        <v>0</v>
      </c>
      <c r="G231" s="77">
        <v>0</v>
      </c>
      <c r="H231" s="77">
        <v>0</v>
      </c>
      <c r="I231" s="77">
        <v>0</v>
      </c>
      <c r="J231" s="77">
        <v>0</v>
      </c>
      <c r="K231" s="77">
        <v>0</v>
      </c>
      <c r="L231" s="77">
        <v>0</v>
      </c>
      <c r="M231" s="77">
        <v>165000</v>
      </c>
      <c r="N231" s="77">
        <v>0</v>
      </c>
      <c r="O231" s="77">
        <v>0</v>
      </c>
      <c r="P231" s="82">
        <v>0</v>
      </c>
      <c r="Q231" s="83">
        <f t="shared" si="9"/>
        <v>177554</v>
      </c>
      <c r="S231" s="1">
        <f t="shared" si="10"/>
        <v>177554</v>
      </c>
      <c r="T231" s="1">
        <f t="shared" si="10"/>
        <v>0</v>
      </c>
      <c r="U231" s="1">
        <f t="shared" si="11"/>
        <v>177554</v>
      </c>
    </row>
    <row r="232" spans="1:21" x14ac:dyDescent="0.25">
      <c r="A232" s="24" t="s">
        <v>293</v>
      </c>
      <c r="B232" s="25" t="s">
        <v>46</v>
      </c>
      <c r="C232" s="81">
        <v>0</v>
      </c>
      <c r="D232" s="81">
        <v>0</v>
      </c>
      <c r="E232" s="77">
        <v>0</v>
      </c>
      <c r="F232" s="77">
        <v>0</v>
      </c>
      <c r="G232" s="77">
        <v>0</v>
      </c>
      <c r="H232" s="77">
        <v>0</v>
      </c>
      <c r="I232" s="77">
        <v>0</v>
      </c>
      <c r="J232" s="77">
        <v>0</v>
      </c>
      <c r="K232" s="77">
        <v>0</v>
      </c>
      <c r="L232" s="77">
        <v>0</v>
      </c>
      <c r="M232" s="77">
        <v>0</v>
      </c>
      <c r="N232" s="77">
        <v>0</v>
      </c>
      <c r="O232" s="77">
        <v>0</v>
      </c>
      <c r="P232" s="82">
        <v>0</v>
      </c>
      <c r="Q232" s="83">
        <f t="shared" si="9"/>
        <v>0</v>
      </c>
      <c r="S232" s="1">
        <f t="shared" si="10"/>
        <v>0</v>
      </c>
      <c r="T232" s="1">
        <f t="shared" si="10"/>
        <v>0</v>
      </c>
      <c r="U232" s="1">
        <f t="shared" si="11"/>
        <v>0</v>
      </c>
    </row>
    <row r="233" spans="1:21" x14ac:dyDescent="0.25">
      <c r="A233" s="24" t="s">
        <v>294</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9"/>
        <v>0</v>
      </c>
      <c r="S233" s="1">
        <f t="shared" si="10"/>
        <v>0</v>
      </c>
      <c r="T233" s="1">
        <f t="shared" si="10"/>
        <v>0</v>
      </c>
      <c r="U233" s="1">
        <f t="shared" si="11"/>
        <v>0</v>
      </c>
    </row>
    <row r="234" spans="1:21" x14ac:dyDescent="0.25">
      <c r="A234" s="24" t="s">
        <v>295</v>
      </c>
      <c r="B234" s="25" t="s">
        <v>46</v>
      </c>
      <c r="C234" s="81">
        <v>0</v>
      </c>
      <c r="D234" s="81">
        <v>0</v>
      </c>
      <c r="E234" s="77">
        <v>0</v>
      </c>
      <c r="F234" s="77">
        <v>0</v>
      </c>
      <c r="G234" s="77">
        <v>0</v>
      </c>
      <c r="H234" s="77">
        <v>0</v>
      </c>
      <c r="I234" s="77">
        <v>0</v>
      </c>
      <c r="J234" s="77">
        <v>0</v>
      </c>
      <c r="K234" s="77">
        <v>0</v>
      </c>
      <c r="L234" s="77">
        <v>0</v>
      </c>
      <c r="M234" s="77">
        <v>0</v>
      </c>
      <c r="N234" s="77">
        <v>0</v>
      </c>
      <c r="O234" s="77">
        <v>0</v>
      </c>
      <c r="P234" s="82">
        <v>0</v>
      </c>
      <c r="Q234" s="83">
        <f t="shared" si="9"/>
        <v>0</v>
      </c>
      <c r="S234" s="1">
        <f t="shared" si="10"/>
        <v>0</v>
      </c>
      <c r="T234" s="1">
        <f t="shared" si="10"/>
        <v>0</v>
      </c>
      <c r="U234" s="1">
        <f t="shared" si="11"/>
        <v>0</v>
      </c>
    </row>
    <row r="235" spans="1:21" x14ac:dyDescent="0.25">
      <c r="A235" s="24" t="s">
        <v>296</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9"/>
        <v>0</v>
      </c>
      <c r="S235" s="1">
        <f t="shared" si="10"/>
        <v>0</v>
      </c>
      <c r="T235" s="1">
        <f t="shared" si="10"/>
        <v>0</v>
      </c>
      <c r="U235" s="1">
        <f t="shared" si="11"/>
        <v>0</v>
      </c>
    </row>
    <row r="236" spans="1:21" x14ac:dyDescent="0.25">
      <c r="A236" s="24" t="s">
        <v>297</v>
      </c>
      <c r="B236" s="25" t="s">
        <v>47</v>
      </c>
      <c r="C236" s="81">
        <v>27616</v>
      </c>
      <c r="D236" s="81">
        <v>0</v>
      </c>
      <c r="E236" s="77">
        <v>203264</v>
      </c>
      <c r="F236" s="77">
        <v>0</v>
      </c>
      <c r="G236" s="77">
        <v>35202</v>
      </c>
      <c r="H236" s="77">
        <v>0</v>
      </c>
      <c r="I236" s="77">
        <v>0</v>
      </c>
      <c r="J236" s="77">
        <v>0</v>
      </c>
      <c r="K236" s="77">
        <v>0</v>
      </c>
      <c r="L236" s="77">
        <v>0</v>
      </c>
      <c r="M236" s="77">
        <v>142893</v>
      </c>
      <c r="N236" s="77">
        <v>0</v>
      </c>
      <c r="O236" s="77">
        <v>0</v>
      </c>
      <c r="P236" s="82">
        <v>0</v>
      </c>
      <c r="Q236" s="83">
        <f t="shared" si="9"/>
        <v>408975</v>
      </c>
      <c r="S236" s="1">
        <f t="shared" si="10"/>
        <v>408975</v>
      </c>
      <c r="T236" s="1">
        <f t="shared" si="10"/>
        <v>0</v>
      </c>
      <c r="U236" s="1">
        <f t="shared" si="11"/>
        <v>408975</v>
      </c>
    </row>
    <row r="237" spans="1:21" x14ac:dyDescent="0.25">
      <c r="A237" s="24" t="s">
        <v>298</v>
      </c>
      <c r="B237" s="25" t="s">
        <v>47</v>
      </c>
      <c r="C237" s="81">
        <v>0</v>
      </c>
      <c r="D237" s="81">
        <v>0</v>
      </c>
      <c r="E237" s="77">
        <v>0</v>
      </c>
      <c r="F237" s="77">
        <v>0</v>
      </c>
      <c r="G237" s="77">
        <v>0</v>
      </c>
      <c r="H237" s="77">
        <v>0</v>
      </c>
      <c r="I237" s="77">
        <v>0</v>
      </c>
      <c r="J237" s="77">
        <v>0</v>
      </c>
      <c r="K237" s="77">
        <v>0</v>
      </c>
      <c r="L237" s="77">
        <v>0</v>
      </c>
      <c r="M237" s="77">
        <v>0</v>
      </c>
      <c r="N237" s="77">
        <v>0</v>
      </c>
      <c r="O237" s="77">
        <v>0</v>
      </c>
      <c r="P237" s="82">
        <v>0</v>
      </c>
      <c r="Q237" s="83">
        <f t="shared" si="9"/>
        <v>0</v>
      </c>
      <c r="S237" s="1">
        <f t="shared" si="10"/>
        <v>0</v>
      </c>
      <c r="T237" s="1">
        <f t="shared" si="10"/>
        <v>0</v>
      </c>
      <c r="U237" s="1">
        <f t="shared" si="11"/>
        <v>0</v>
      </c>
    </row>
    <row r="238" spans="1:21" x14ac:dyDescent="0.25">
      <c r="A238" s="24" t="s">
        <v>473</v>
      </c>
      <c r="B238" s="25" t="s">
        <v>47</v>
      </c>
      <c r="C238" s="81">
        <v>0</v>
      </c>
      <c r="D238" s="81">
        <v>0</v>
      </c>
      <c r="E238" s="77">
        <v>0</v>
      </c>
      <c r="F238" s="77">
        <v>0</v>
      </c>
      <c r="G238" s="77">
        <v>0</v>
      </c>
      <c r="H238" s="77">
        <v>0</v>
      </c>
      <c r="I238" s="77">
        <v>0</v>
      </c>
      <c r="J238" s="77">
        <v>0</v>
      </c>
      <c r="K238" s="77">
        <v>0</v>
      </c>
      <c r="L238" s="77">
        <v>0</v>
      </c>
      <c r="M238" s="77">
        <v>0</v>
      </c>
      <c r="N238" s="77">
        <v>0</v>
      </c>
      <c r="O238" s="77">
        <v>0</v>
      </c>
      <c r="P238" s="82">
        <v>0</v>
      </c>
      <c r="Q238" s="83">
        <f t="shared" si="9"/>
        <v>0</v>
      </c>
      <c r="S238" s="1">
        <f t="shared" si="10"/>
        <v>0</v>
      </c>
      <c r="T238" s="1">
        <f t="shared" si="10"/>
        <v>0</v>
      </c>
      <c r="U238" s="1">
        <f t="shared" si="11"/>
        <v>0</v>
      </c>
    </row>
    <row r="239" spans="1:21" x14ac:dyDescent="0.25">
      <c r="A239" s="24" t="s">
        <v>299</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9"/>
        <v>0</v>
      </c>
      <c r="S239" s="1">
        <f t="shared" si="10"/>
        <v>0</v>
      </c>
      <c r="T239" s="1">
        <f t="shared" si="10"/>
        <v>0</v>
      </c>
      <c r="U239" s="1">
        <f t="shared" si="11"/>
        <v>0</v>
      </c>
    </row>
    <row r="240" spans="1:21" x14ac:dyDescent="0.25">
      <c r="A240" s="24" t="s">
        <v>463</v>
      </c>
      <c r="B240" s="25" t="s">
        <v>47</v>
      </c>
      <c r="C240" s="81">
        <v>14873</v>
      </c>
      <c r="D240" s="81">
        <v>1400</v>
      </c>
      <c r="E240" s="77">
        <v>715</v>
      </c>
      <c r="F240" s="77">
        <v>0</v>
      </c>
      <c r="G240" s="77">
        <v>26581</v>
      </c>
      <c r="H240" s="77">
        <v>212</v>
      </c>
      <c r="I240" s="77">
        <v>0</v>
      </c>
      <c r="J240" s="77">
        <v>0</v>
      </c>
      <c r="K240" s="77">
        <v>0</v>
      </c>
      <c r="L240" s="77">
        <v>0</v>
      </c>
      <c r="M240" s="77">
        <v>14873</v>
      </c>
      <c r="N240" s="77">
        <v>0</v>
      </c>
      <c r="O240" s="77">
        <v>10709</v>
      </c>
      <c r="P240" s="82">
        <v>58</v>
      </c>
      <c r="Q240" s="83">
        <f t="shared" si="9"/>
        <v>69421</v>
      </c>
      <c r="S240" s="1">
        <f t="shared" si="10"/>
        <v>67751</v>
      </c>
      <c r="T240" s="1">
        <f t="shared" si="10"/>
        <v>1670</v>
      </c>
      <c r="U240" s="1">
        <f t="shared" si="11"/>
        <v>69421</v>
      </c>
    </row>
    <row r="241" spans="1:21" x14ac:dyDescent="0.25">
      <c r="A241" s="24" t="s">
        <v>300</v>
      </c>
      <c r="B241" s="25" t="s">
        <v>48</v>
      </c>
      <c r="C241" s="81">
        <v>0</v>
      </c>
      <c r="D241" s="81">
        <v>0</v>
      </c>
      <c r="E241" s="77">
        <v>0</v>
      </c>
      <c r="F241" s="77">
        <v>0</v>
      </c>
      <c r="G241" s="77">
        <v>0</v>
      </c>
      <c r="H241" s="77">
        <v>0</v>
      </c>
      <c r="I241" s="77">
        <v>0</v>
      </c>
      <c r="J241" s="77">
        <v>0</v>
      </c>
      <c r="K241" s="77">
        <v>0</v>
      </c>
      <c r="L241" s="77">
        <v>0</v>
      </c>
      <c r="M241" s="77">
        <v>0</v>
      </c>
      <c r="N241" s="77">
        <v>0</v>
      </c>
      <c r="O241" s="77">
        <v>0</v>
      </c>
      <c r="P241" s="82">
        <v>0</v>
      </c>
      <c r="Q241" s="83">
        <f t="shared" si="9"/>
        <v>0</v>
      </c>
      <c r="S241" s="1">
        <f t="shared" si="10"/>
        <v>0</v>
      </c>
      <c r="T241" s="1">
        <f t="shared" si="10"/>
        <v>0</v>
      </c>
      <c r="U241" s="1">
        <f t="shared" si="11"/>
        <v>0</v>
      </c>
    </row>
    <row r="242" spans="1:21" x14ac:dyDescent="0.25">
      <c r="A242" s="24" t="s">
        <v>301</v>
      </c>
      <c r="B242" s="25" t="s">
        <v>48</v>
      </c>
      <c r="C242" s="81">
        <v>0</v>
      </c>
      <c r="D242" s="81">
        <v>13234</v>
      </c>
      <c r="E242" s="77">
        <v>0</v>
      </c>
      <c r="F242" s="77">
        <v>0</v>
      </c>
      <c r="G242" s="77">
        <v>0</v>
      </c>
      <c r="H242" s="77">
        <v>0</v>
      </c>
      <c r="I242" s="77">
        <v>0</v>
      </c>
      <c r="J242" s="77">
        <v>0</v>
      </c>
      <c r="K242" s="77">
        <v>0</v>
      </c>
      <c r="L242" s="77">
        <v>0</v>
      </c>
      <c r="M242" s="77">
        <v>0</v>
      </c>
      <c r="N242" s="77">
        <v>51481</v>
      </c>
      <c r="O242" s="77">
        <v>12378</v>
      </c>
      <c r="P242" s="82">
        <v>0</v>
      </c>
      <c r="Q242" s="83">
        <f t="shared" si="9"/>
        <v>77093</v>
      </c>
      <c r="S242" s="1">
        <f t="shared" si="10"/>
        <v>12378</v>
      </c>
      <c r="T242" s="1">
        <f t="shared" si="10"/>
        <v>64715</v>
      </c>
      <c r="U242" s="1">
        <f t="shared" si="11"/>
        <v>77093</v>
      </c>
    </row>
    <row r="243" spans="1:21" x14ac:dyDescent="0.25">
      <c r="A243" s="24" t="s">
        <v>302</v>
      </c>
      <c r="B243" s="25" t="s">
        <v>48</v>
      </c>
      <c r="C243" s="81">
        <v>0</v>
      </c>
      <c r="D243" s="81">
        <v>0</v>
      </c>
      <c r="E243" s="77">
        <v>0</v>
      </c>
      <c r="F243" s="77">
        <v>5744</v>
      </c>
      <c r="G243" s="77">
        <v>0</v>
      </c>
      <c r="H243" s="77">
        <v>0</v>
      </c>
      <c r="I243" s="77">
        <v>0</v>
      </c>
      <c r="J243" s="77">
        <v>0</v>
      </c>
      <c r="K243" s="77">
        <v>0</v>
      </c>
      <c r="L243" s="77">
        <v>0</v>
      </c>
      <c r="M243" s="77">
        <v>0</v>
      </c>
      <c r="N243" s="77">
        <v>0</v>
      </c>
      <c r="O243" s="77">
        <v>3615</v>
      </c>
      <c r="P243" s="82">
        <v>0</v>
      </c>
      <c r="Q243" s="83">
        <f t="shared" si="9"/>
        <v>9359</v>
      </c>
      <c r="S243" s="1">
        <f t="shared" si="10"/>
        <v>3615</v>
      </c>
      <c r="T243" s="1">
        <f t="shared" si="10"/>
        <v>5744</v>
      </c>
      <c r="U243" s="1">
        <f t="shared" si="11"/>
        <v>9359</v>
      </c>
    </row>
    <row r="244" spans="1:21" x14ac:dyDescent="0.25">
      <c r="A244" s="24" t="s">
        <v>303</v>
      </c>
      <c r="B244" s="25" t="s">
        <v>49</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5">
      <c r="A245" s="24" t="s">
        <v>304</v>
      </c>
      <c r="B245" s="25" t="s">
        <v>49</v>
      </c>
      <c r="C245" s="81">
        <v>80200</v>
      </c>
      <c r="D245" s="81">
        <v>0</v>
      </c>
      <c r="E245" s="77">
        <v>377113</v>
      </c>
      <c r="F245" s="77">
        <v>721550</v>
      </c>
      <c r="G245" s="77">
        <v>112192</v>
      </c>
      <c r="H245" s="77">
        <v>0</v>
      </c>
      <c r="I245" s="77">
        <v>0</v>
      </c>
      <c r="J245" s="77">
        <v>0</v>
      </c>
      <c r="K245" s="77">
        <v>0</v>
      </c>
      <c r="L245" s="77">
        <v>0</v>
      </c>
      <c r="M245" s="77">
        <v>0</v>
      </c>
      <c r="N245" s="77">
        <v>0</v>
      </c>
      <c r="O245" s="77">
        <v>0</v>
      </c>
      <c r="P245" s="82">
        <v>0</v>
      </c>
      <c r="Q245" s="83">
        <f t="shared" si="9"/>
        <v>1291055</v>
      </c>
      <c r="S245" s="1">
        <f t="shared" si="10"/>
        <v>569505</v>
      </c>
      <c r="T245" s="1">
        <f t="shared" si="10"/>
        <v>721550</v>
      </c>
      <c r="U245" s="1">
        <f t="shared" si="11"/>
        <v>1291055</v>
      </c>
    </row>
    <row r="246" spans="1:21" x14ac:dyDescent="0.25">
      <c r="A246" s="24" t="s">
        <v>305</v>
      </c>
      <c r="B246" s="25" t="s">
        <v>49</v>
      </c>
      <c r="C246" s="81">
        <v>0</v>
      </c>
      <c r="D246" s="81">
        <v>7220</v>
      </c>
      <c r="E246" s="77">
        <v>0</v>
      </c>
      <c r="F246" s="77">
        <v>0</v>
      </c>
      <c r="G246" s="77">
        <v>0</v>
      </c>
      <c r="H246" s="77">
        <v>138895</v>
      </c>
      <c r="I246" s="77">
        <v>0</v>
      </c>
      <c r="J246" s="77">
        <v>0</v>
      </c>
      <c r="K246" s="77">
        <v>0</v>
      </c>
      <c r="L246" s="77">
        <v>0</v>
      </c>
      <c r="M246" s="77">
        <v>0</v>
      </c>
      <c r="N246" s="77">
        <v>73359</v>
      </c>
      <c r="O246" s="77">
        <v>0</v>
      </c>
      <c r="P246" s="82">
        <v>0</v>
      </c>
      <c r="Q246" s="83">
        <f t="shared" si="9"/>
        <v>219474</v>
      </c>
      <c r="S246" s="1">
        <f t="shared" si="10"/>
        <v>0</v>
      </c>
      <c r="T246" s="1">
        <f t="shared" si="10"/>
        <v>219474</v>
      </c>
      <c r="U246" s="1">
        <f t="shared" si="11"/>
        <v>219474</v>
      </c>
    </row>
    <row r="247" spans="1:21" x14ac:dyDescent="0.25">
      <c r="A247" s="24" t="s">
        <v>306</v>
      </c>
      <c r="B247" s="25" t="s">
        <v>49</v>
      </c>
      <c r="C247" s="81">
        <v>0</v>
      </c>
      <c r="D247" s="81">
        <v>0</v>
      </c>
      <c r="E247" s="77">
        <v>0</v>
      </c>
      <c r="F247" s="77">
        <v>0</v>
      </c>
      <c r="G247" s="77">
        <v>0</v>
      </c>
      <c r="H247" s="77">
        <v>0</v>
      </c>
      <c r="I247" s="77">
        <v>0</v>
      </c>
      <c r="J247" s="77">
        <v>0</v>
      </c>
      <c r="K247" s="77">
        <v>0</v>
      </c>
      <c r="L247" s="77">
        <v>0</v>
      </c>
      <c r="M247" s="77">
        <v>0</v>
      </c>
      <c r="N247" s="77">
        <v>0</v>
      </c>
      <c r="O247" s="77">
        <v>0</v>
      </c>
      <c r="P247" s="82">
        <v>0</v>
      </c>
      <c r="Q247" s="83">
        <f t="shared" si="9"/>
        <v>0</v>
      </c>
      <c r="S247" s="1">
        <f t="shared" si="10"/>
        <v>0</v>
      </c>
      <c r="T247" s="1">
        <f t="shared" si="10"/>
        <v>0</v>
      </c>
      <c r="U247" s="1">
        <f t="shared" si="11"/>
        <v>0</v>
      </c>
    </row>
    <row r="248" spans="1:21" x14ac:dyDescent="0.25">
      <c r="A248" s="24" t="s">
        <v>307</v>
      </c>
      <c r="B248" s="25" t="s">
        <v>49</v>
      </c>
      <c r="C248" s="81">
        <v>0</v>
      </c>
      <c r="D248" s="81">
        <v>0</v>
      </c>
      <c r="E248" s="77">
        <v>1900</v>
      </c>
      <c r="F248" s="77">
        <v>0</v>
      </c>
      <c r="G248" s="77">
        <v>0</v>
      </c>
      <c r="H248" s="77">
        <v>0</v>
      </c>
      <c r="I248" s="77">
        <v>0</v>
      </c>
      <c r="J248" s="77">
        <v>0</v>
      </c>
      <c r="K248" s="77">
        <v>0</v>
      </c>
      <c r="L248" s="77">
        <v>0</v>
      </c>
      <c r="M248" s="77">
        <v>0</v>
      </c>
      <c r="N248" s="77">
        <v>0</v>
      </c>
      <c r="O248" s="77">
        <v>0</v>
      </c>
      <c r="P248" s="82">
        <v>0</v>
      </c>
      <c r="Q248" s="83">
        <f t="shared" si="9"/>
        <v>1900</v>
      </c>
      <c r="S248" s="1">
        <f t="shared" si="10"/>
        <v>1900</v>
      </c>
      <c r="T248" s="1">
        <f t="shared" si="10"/>
        <v>0</v>
      </c>
      <c r="U248" s="1">
        <f t="shared" si="11"/>
        <v>1900</v>
      </c>
    </row>
    <row r="249" spans="1:21" x14ac:dyDescent="0.25">
      <c r="A249" s="24" t="s">
        <v>308</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83">
        <f t="shared" si="9"/>
        <v>0</v>
      </c>
      <c r="S249" s="1">
        <f t="shared" si="10"/>
        <v>0</v>
      </c>
      <c r="T249" s="1">
        <f t="shared" si="10"/>
        <v>0</v>
      </c>
      <c r="U249" s="1">
        <f t="shared" si="11"/>
        <v>0</v>
      </c>
    </row>
    <row r="250" spans="1:21" x14ac:dyDescent="0.25">
      <c r="A250" s="24" t="s">
        <v>309</v>
      </c>
      <c r="B250" s="25" t="s">
        <v>49</v>
      </c>
      <c r="C250" s="81">
        <v>0</v>
      </c>
      <c r="D250" s="81">
        <v>0</v>
      </c>
      <c r="E250" s="77">
        <v>0</v>
      </c>
      <c r="F250" s="77">
        <v>0</v>
      </c>
      <c r="G250" s="77">
        <v>0</v>
      </c>
      <c r="H250" s="77">
        <v>0</v>
      </c>
      <c r="I250" s="77">
        <v>0</v>
      </c>
      <c r="J250" s="77">
        <v>0</v>
      </c>
      <c r="K250" s="77">
        <v>0</v>
      </c>
      <c r="L250" s="77">
        <v>0</v>
      </c>
      <c r="M250" s="77">
        <v>0</v>
      </c>
      <c r="N250" s="77">
        <v>0</v>
      </c>
      <c r="O250" s="77">
        <v>0</v>
      </c>
      <c r="P250" s="82">
        <v>0</v>
      </c>
      <c r="Q250" s="83">
        <f t="shared" si="9"/>
        <v>0</v>
      </c>
      <c r="S250" s="1">
        <f t="shared" si="10"/>
        <v>0</v>
      </c>
      <c r="T250" s="1">
        <f t="shared" si="10"/>
        <v>0</v>
      </c>
      <c r="U250" s="1">
        <f t="shared" si="11"/>
        <v>0</v>
      </c>
    </row>
    <row r="251" spans="1:21" x14ac:dyDescent="0.25">
      <c r="A251" s="24" t="s">
        <v>310</v>
      </c>
      <c r="B251" s="25" t="s">
        <v>49</v>
      </c>
      <c r="C251" s="81">
        <v>0</v>
      </c>
      <c r="D251" s="81">
        <v>0</v>
      </c>
      <c r="E251" s="77">
        <v>0</v>
      </c>
      <c r="F251" s="77">
        <v>0</v>
      </c>
      <c r="G251" s="77">
        <v>0</v>
      </c>
      <c r="H251" s="77">
        <v>0</v>
      </c>
      <c r="I251" s="77">
        <v>0</v>
      </c>
      <c r="J251" s="77">
        <v>0</v>
      </c>
      <c r="K251" s="77">
        <v>0</v>
      </c>
      <c r="L251" s="77">
        <v>0</v>
      </c>
      <c r="M251" s="77">
        <v>0</v>
      </c>
      <c r="N251" s="77">
        <v>0</v>
      </c>
      <c r="O251" s="77">
        <v>0</v>
      </c>
      <c r="P251" s="82">
        <v>0</v>
      </c>
      <c r="Q251" s="83">
        <f t="shared" si="9"/>
        <v>0</v>
      </c>
      <c r="S251" s="1">
        <f t="shared" si="10"/>
        <v>0</v>
      </c>
      <c r="T251" s="1">
        <f t="shared" si="10"/>
        <v>0</v>
      </c>
      <c r="U251" s="1">
        <f t="shared" si="11"/>
        <v>0</v>
      </c>
    </row>
    <row r="252" spans="1:21" x14ac:dyDescent="0.25">
      <c r="A252" s="24" t="s">
        <v>311</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9"/>
        <v>0</v>
      </c>
      <c r="S252" s="1">
        <f t="shared" si="10"/>
        <v>0</v>
      </c>
      <c r="T252" s="1">
        <f t="shared" si="10"/>
        <v>0</v>
      </c>
      <c r="U252" s="1">
        <f t="shared" si="11"/>
        <v>0</v>
      </c>
    </row>
    <row r="253" spans="1:21" x14ac:dyDescent="0.25">
      <c r="A253" s="24" t="s">
        <v>3</v>
      </c>
      <c r="B253" s="25" t="s">
        <v>3</v>
      </c>
      <c r="C253" s="81">
        <v>1522</v>
      </c>
      <c r="D253" s="81">
        <v>3156</v>
      </c>
      <c r="E253" s="77">
        <v>0</v>
      </c>
      <c r="F253" s="77">
        <v>0</v>
      </c>
      <c r="G253" s="77">
        <v>1490</v>
      </c>
      <c r="H253" s="77">
        <v>2981</v>
      </c>
      <c r="I253" s="77">
        <v>0</v>
      </c>
      <c r="J253" s="77">
        <v>0</v>
      </c>
      <c r="K253" s="77">
        <v>0</v>
      </c>
      <c r="L253" s="77">
        <v>0</v>
      </c>
      <c r="M253" s="77">
        <v>0</v>
      </c>
      <c r="N253" s="77">
        <v>0</v>
      </c>
      <c r="O253" s="77">
        <v>0</v>
      </c>
      <c r="P253" s="82">
        <v>0</v>
      </c>
      <c r="Q253" s="83">
        <f t="shared" si="9"/>
        <v>9149</v>
      </c>
      <c r="S253" s="1">
        <f t="shared" si="10"/>
        <v>3012</v>
      </c>
      <c r="T253" s="1">
        <f t="shared" si="10"/>
        <v>6137</v>
      </c>
      <c r="U253" s="1">
        <f t="shared" si="11"/>
        <v>9149</v>
      </c>
    </row>
    <row r="254" spans="1:21" x14ac:dyDescent="0.25">
      <c r="A254" s="24" t="s">
        <v>312</v>
      </c>
      <c r="B254" s="25" t="s">
        <v>50</v>
      </c>
      <c r="C254" s="81">
        <v>0</v>
      </c>
      <c r="D254" s="81">
        <v>0</v>
      </c>
      <c r="E254" s="77">
        <v>1592736</v>
      </c>
      <c r="F254" s="77">
        <v>0</v>
      </c>
      <c r="G254" s="77">
        <v>636264</v>
      </c>
      <c r="H254" s="77">
        <v>0</v>
      </c>
      <c r="I254" s="77">
        <v>0</v>
      </c>
      <c r="J254" s="77">
        <v>0</v>
      </c>
      <c r="K254" s="77">
        <v>0</v>
      </c>
      <c r="L254" s="77">
        <v>0</v>
      </c>
      <c r="M254" s="77">
        <v>50138</v>
      </c>
      <c r="N254" s="77">
        <v>0</v>
      </c>
      <c r="O254" s="77">
        <v>0</v>
      </c>
      <c r="P254" s="82">
        <v>0</v>
      </c>
      <c r="Q254" s="83">
        <f t="shared" si="9"/>
        <v>2279138</v>
      </c>
      <c r="S254" s="1">
        <f t="shared" si="10"/>
        <v>2279138</v>
      </c>
      <c r="T254" s="1">
        <f t="shared" si="10"/>
        <v>0</v>
      </c>
      <c r="U254" s="1">
        <f t="shared" si="11"/>
        <v>2279138</v>
      </c>
    </row>
    <row r="255" spans="1:21" x14ac:dyDescent="0.25">
      <c r="A255" s="24" t="s">
        <v>474</v>
      </c>
      <c r="B255" s="25" t="s">
        <v>50</v>
      </c>
      <c r="C255" s="81">
        <v>0</v>
      </c>
      <c r="D255" s="81">
        <v>0</v>
      </c>
      <c r="E255" s="77">
        <v>0</v>
      </c>
      <c r="F255" s="77">
        <v>0</v>
      </c>
      <c r="G255" s="77">
        <v>0</v>
      </c>
      <c r="H255" s="77">
        <v>0</v>
      </c>
      <c r="I255" s="77">
        <v>0</v>
      </c>
      <c r="J255" s="77">
        <v>0</v>
      </c>
      <c r="K255" s="77">
        <v>0</v>
      </c>
      <c r="L255" s="77">
        <v>0</v>
      </c>
      <c r="M255" s="77">
        <v>0</v>
      </c>
      <c r="N255" s="77">
        <v>0</v>
      </c>
      <c r="O255" s="77">
        <v>0</v>
      </c>
      <c r="P255" s="82">
        <v>0</v>
      </c>
      <c r="Q255" s="83">
        <f t="shared" si="9"/>
        <v>0</v>
      </c>
      <c r="S255" s="1">
        <f t="shared" si="10"/>
        <v>0</v>
      </c>
      <c r="T255" s="1">
        <f t="shared" si="10"/>
        <v>0</v>
      </c>
      <c r="U255" s="1">
        <f t="shared" si="11"/>
        <v>0</v>
      </c>
    </row>
    <row r="256" spans="1:21" x14ac:dyDescent="0.25">
      <c r="A256" s="24" t="s">
        <v>313</v>
      </c>
      <c r="B256" s="25" t="s">
        <v>50</v>
      </c>
      <c r="C256" s="81">
        <v>0</v>
      </c>
      <c r="D256" s="81">
        <v>0</v>
      </c>
      <c r="E256" s="77">
        <v>0</v>
      </c>
      <c r="F256" s="77">
        <v>0</v>
      </c>
      <c r="G256" s="77">
        <v>12760</v>
      </c>
      <c r="H256" s="77">
        <v>0</v>
      </c>
      <c r="I256" s="77">
        <v>0</v>
      </c>
      <c r="J256" s="77">
        <v>0</v>
      </c>
      <c r="K256" s="77">
        <v>0</v>
      </c>
      <c r="L256" s="77">
        <v>0</v>
      </c>
      <c r="M256" s="77">
        <v>0</v>
      </c>
      <c r="N256" s="77">
        <v>0</v>
      </c>
      <c r="O256" s="77">
        <v>0</v>
      </c>
      <c r="P256" s="82">
        <v>0</v>
      </c>
      <c r="Q256" s="83">
        <f t="shared" si="9"/>
        <v>12760</v>
      </c>
      <c r="S256" s="1">
        <f t="shared" si="10"/>
        <v>12760</v>
      </c>
      <c r="T256" s="1">
        <f t="shared" si="10"/>
        <v>0</v>
      </c>
      <c r="U256" s="1">
        <f t="shared" si="11"/>
        <v>12760</v>
      </c>
    </row>
    <row r="257" spans="1:21" x14ac:dyDescent="0.25">
      <c r="A257" s="24" t="s">
        <v>314</v>
      </c>
      <c r="B257" s="25" t="s">
        <v>50</v>
      </c>
      <c r="C257" s="81">
        <v>0</v>
      </c>
      <c r="D257" s="81">
        <v>0</v>
      </c>
      <c r="E257" s="77">
        <v>0</v>
      </c>
      <c r="F257" s="77">
        <v>0</v>
      </c>
      <c r="G257" s="77">
        <v>0</v>
      </c>
      <c r="H257" s="77">
        <v>0</v>
      </c>
      <c r="I257" s="77">
        <v>0</v>
      </c>
      <c r="J257" s="77">
        <v>0</v>
      </c>
      <c r="K257" s="77">
        <v>0</v>
      </c>
      <c r="L257" s="77">
        <v>0</v>
      </c>
      <c r="M257" s="77">
        <v>0</v>
      </c>
      <c r="N257" s="77">
        <v>0</v>
      </c>
      <c r="O257" s="77">
        <v>0</v>
      </c>
      <c r="P257" s="82">
        <v>0</v>
      </c>
      <c r="Q257" s="83">
        <f t="shared" si="9"/>
        <v>0</v>
      </c>
      <c r="S257" s="1">
        <f t="shared" si="10"/>
        <v>0</v>
      </c>
      <c r="T257" s="1">
        <f t="shared" si="10"/>
        <v>0</v>
      </c>
      <c r="U257" s="1">
        <f t="shared" si="11"/>
        <v>0</v>
      </c>
    </row>
    <row r="258" spans="1:21" x14ac:dyDescent="0.25">
      <c r="A258" s="24" t="s">
        <v>315</v>
      </c>
      <c r="B258" s="25" t="s">
        <v>50</v>
      </c>
      <c r="C258" s="81">
        <v>965</v>
      </c>
      <c r="D258" s="81">
        <v>0</v>
      </c>
      <c r="E258" s="77">
        <v>0</v>
      </c>
      <c r="F258" s="77">
        <v>0</v>
      </c>
      <c r="G258" s="77">
        <v>0</v>
      </c>
      <c r="H258" s="77">
        <v>10375</v>
      </c>
      <c r="I258" s="77">
        <v>0</v>
      </c>
      <c r="J258" s="77">
        <v>0</v>
      </c>
      <c r="K258" s="77">
        <v>0</v>
      </c>
      <c r="L258" s="77">
        <v>0</v>
      </c>
      <c r="M258" s="77">
        <v>0</v>
      </c>
      <c r="N258" s="77">
        <v>0</v>
      </c>
      <c r="O258" s="77">
        <v>0</v>
      </c>
      <c r="P258" s="82">
        <v>0</v>
      </c>
      <c r="Q258" s="83">
        <f t="shared" si="9"/>
        <v>11340</v>
      </c>
      <c r="S258" s="1">
        <f t="shared" si="10"/>
        <v>965</v>
      </c>
      <c r="T258" s="1">
        <f t="shared" si="10"/>
        <v>10375</v>
      </c>
      <c r="U258" s="1">
        <f t="shared" si="11"/>
        <v>11340</v>
      </c>
    </row>
    <row r="259" spans="1:21" x14ac:dyDescent="0.25">
      <c r="A259" s="24" t="s">
        <v>316</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ref="Q259:Q321" si="12">SUM(C259:P259)</f>
        <v>0</v>
      </c>
      <c r="S259" s="1">
        <f t="shared" si="10"/>
        <v>0</v>
      </c>
      <c r="T259" s="1">
        <f t="shared" si="10"/>
        <v>0</v>
      </c>
      <c r="U259" s="1">
        <f t="shared" si="11"/>
        <v>0</v>
      </c>
    </row>
    <row r="260" spans="1:21" x14ac:dyDescent="0.25">
      <c r="A260" s="24" t="s">
        <v>317</v>
      </c>
      <c r="B260" s="25" t="s">
        <v>50</v>
      </c>
      <c r="C260" s="81">
        <v>0</v>
      </c>
      <c r="D260" s="81">
        <v>17438</v>
      </c>
      <c r="E260" s="77">
        <v>0</v>
      </c>
      <c r="F260" s="77">
        <v>0</v>
      </c>
      <c r="G260" s="77">
        <v>0</v>
      </c>
      <c r="H260" s="77">
        <v>0</v>
      </c>
      <c r="I260" s="77">
        <v>0</v>
      </c>
      <c r="J260" s="77">
        <v>0</v>
      </c>
      <c r="K260" s="77">
        <v>0</v>
      </c>
      <c r="L260" s="77">
        <v>0</v>
      </c>
      <c r="M260" s="77">
        <v>487000</v>
      </c>
      <c r="N260" s="77">
        <v>0</v>
      </c>
      <c r="O260" s="77">
        <v>0</v>
      </c>
      <c r="P260" s="82">
        <v>0</v>
      </c>
      <c r="Q260" s="83">
        <f t="shared" si="12"/>
        <v>504438</v>
      </c>
      <c r="S260" s="1">
        <f t="shared" si="10"/>
        <v>487000</v>
      </c>
      <c r="T260" s="1">
        <f t="shared" si="10"/>
        <v>17438</v>
      </c>
      <c r="U260" s="1">
        <f t="shared" si="11"/>
        <v>504438</v>
      </c>
    </row>
    <row r="261" spans="1:21" x14ac:dyDescent="0.25">
      <c r="A261" s="24" t="s">
        <v>318</v>
      </c>
      <c r="B261" s="25" t="s">
        <v>50</v>
      </c>
      <c r="C261" s="81">
        <v>2474</v>
      </c>
      <c r="D261" s="81">
        <v>0</v>
      </c>
      <c r="E261" s="77">
        <v>4500</v>
      </c>
      <c r="F261" s="77">
        <v>0</v>
      </c>
      <c r="G261" s="77">
        <v>5737</v>
      </c>
      <c r="H261" s="77">
        <v>0</v>
      </c>
      <c r="I261" s="77">
        <v>0</v>
      </c>
      <c r="J261" s="77">
        <v>0</v>
      </c>
      <c r="K261" s="77">
        <v>0</v>
      </c>
      <c r="L261" s="77">
        <v>0</v>
      </c>
      <c r="M261" s="77">
        <v>350</v>
      </c>
      <c r="N261" s="77">
        <v>0</v>
      </c>
      <c r="O261" s="77">
        <v>1235</v>
      </c>
      <c r="P261" s="82">
        <v>0</v>
      </c>
      <c r="Q261" s="83">
        <f t="shared" si="12"/>
        <v>14296</v>
      </c>
      <c r="S261" s="1">
        <f t="shared" si="10"/>
        <v>14296</v>
      </c>
      <c r="T261" s="1">
        <f t="shared" si="10"/>
        <v>0</v>
      </c>
      <c r="U261" s="1">
        <f t="shared" si="11"/>
        <v>14296</v>
      </c>
    </row>
    <row r="262" spans="1:21" x14ac:dyDescent="0.25">
      <c r="A262" s="24" t="s">
        <v>319</v>
      </c>
      <c r="B262" s="25" t="s">
        <v>50</v>
      </c>
      <c r="C262" s="81">
        <v>207243</v>
      </c>
      <c r="D262" s="81">
        <v>31582</v>
      </c>
      <c r="E262" s="77">
        <v>740850</v>
      </c>
      <c r="F262" s="77">
        <v>29166</v>
      </c>
      <c r="G262" s="77">
        <v>0</v>
      </c>
      <c r="H262" s="77">
        <v>0</v>
      </c>
      <c r="I262" s="77">
        <v>0</v>
      </c>
      <c r="J262" s="77">
        <v>0</v>
      </c>
      <c r="K262" s="77">
        <v>0</v>
      </c>
      <c r="L262" s="77">
        <v>0</v>
      </c>
      <c r="M262" s="77">
        <v>185640</v>
      </c>
      <c r="N262" s="77">
        <v>0</v>
      </c>
      <c r="O262" s="77">
        <v>0</v>
      </c>
      <c r="P262" s="82">
        <v>0</v>
      </c>
      <c r="Q262" s="83">
        <f t="shared" si="12"/>
        <v>1194481</v>
      </c>
      <c r="S262" s="1">
        <f t="shared" ref="S262:T325" si="13">SUM(C262,E262,G262,I262,K262,M262,O262)</f>
        <v>1133733</v>
      </c>
      <c r="T262" s="1">
        <f t="shared" si="13"/>
        <v>60748</v>
      </c>
      <c r="U262" s="1">
        <f t="shared" ref="U262:U325" si="14">SUM(S262:T262)</f>
        <v>1194481</v>
      </c>
    </row>
    <row r="263" spans="1:21" x14ac:dyDescent="0.25">
      <c r="A263" s="24" t="s">
        <v>475</v>
      </c>
      <c r="B263" s="25" t="s">
        <v>50</v>
      </c>
      <c r="C263" s="81">
        <v>0</v>
      </c>
      <c r="D263" s="81">
        <v>0</v>
      </c>
      <c r="E263" s="77">
        <v>0</v>
      </c>
      <c r="F263" s="77">
        <v>0</v>
      </c>
      <c r="G263" s="77">
        <v>0</v>
      </c>
      <c r="H263" s="77">
        <v>0</v>
      </c>
      <c r="I263" s="77">
        <v>0</v>
      </c>
      <c r="J263" s="77">
        <v>813712</v>
      </c>
      <c r="K263" s="77">
        <v>0</v>
      </c>
      <c r="L263" s="77">
        <v>0</v>
      </c>
      <c r="M263" s="77">
        <v>0</v>
      </c>
      <c r="N263" s="77">
        <v>0</v>
      </c>
      <c r="O263" s="77">
        <v>6224099</v>
      </c>
      <c r="P263" s="82">
        <v>4759021</v>
      </c>
      <c r="Q263" s="83">
        <f t="shared" si="12"/>
        <v>11796832</v>
      </c>
      <c r="S263" s="1">
        <f t="shared" si="13"/>
        <v>6224099</v>
      </c>
      <c r="T263" s="1">
        <f t="shared" si="13"/>
        <v>5572733</v>
      </c>
      <c r="U263" s="1">
        <f t="shared" si="14"/>
        <v>11796832</v>
      </c>
    </row>
    <row r="264" spans="1:21" x14ac:dyDescent="0.25">
      <c r="A264" s="24" t="s">
        <v>320</v>
      </c>
      <c r="B264" s="25" t="s">
        <v>50</v>
      </c>
      <c r="C264" s="81">
        <v>0</v>
      </c>
      <c r="D264" s="81">
        <v>0</v>
      </c>
      <c r="E264" s="77">
        <v>0</v>
      </c>
      <c r="F264" s="77">
        <v>0</v>
      </c>
      <c r="G264" s="77">
        <v>0</v>
      </c>
      <c r="H264" s="77">
        <v>0</v>
      </c>
      <c r="I264" s="77">
        <v>0</v>
      </c>
      <c r="J264" s="77">
        <v>0</v>
      </c>
      <c r="K264" s="77">
        <v>0</v>
      </c>
      <c r="L264" s="77">
        <v>0</v>
      </c>
      <c r="M264" s="77">
        <v>0</v>
      </c>
      <c r="N264" s="77">
        <v>0</v>
      </c>
      <c r="O264" s="77">
        <v>0</v>
      </c>
      <c r="P264" s="82">
        <v>0</v>
      </c>
      <c r="Q264" s="83">
        <f t="shared" si="12"/>
        <v>0</v>
      </c>
      <c r="S264" s="1">
        <f t="shared" si="13"/>
        <v>0</v>
      </c>
      <c r="T264" s="1">
        <f t="shared" si="13"/>
        <v>0</v>
      </c>
      <c r="U264" s="1">
        <f t="shared" si="14"/>
        <v>0</v>
      </c>
    </row>
    <row r="265" spans="1:21" x14ac:dyDescent="0.25">
      <c r="A265" s="24" t="s">
        <v>321</v>
      </c>
      <c r="B265" s="25" t="s">
        <v>50</v>
      </c>
      <c r="C265" s="81">
        <v>115800</v>
      </c>
      <c r="D265" s="81">
        <v>22349</v>
      </c>
      <c r="E265" s="77">
        <v>329692</v>
      </c>
      <c r="F265" s="77">
        <v>265012</v>
      </c>
      <c r="G265" s="77">
        <v>685731</v>
      </c>
      <c r="H265" s="77">
        <v>901026</v>
      </c>
      <c r="I265" s="77">
        <v>0</v>
      </c>
      <c r="J265" s="77">
        <v>0</v>
      </c>
      <c r="K265" s="77">
        <v>0</v>
      </c>
      <c r="L265" s="77">
        <v>0</v>
      </c>
      <c r="M265" s="77">
        <v>129503</v>
      </c>
      <c r="N265" s="77">
        <v>0</v>
      </c>
      <c r="O265" s="77">
        <v>0</v>
      </c>
      <c r="P265" s="82">
        <v>0</v>
      </c>
      <c r="Q265" s="83">
        <f t="shared" si="12"/>
        <v>2449113</v>
      </c>
      <c r="S265" s="1">
        <f t="shared" si="13"/>
        <v>1260726</v>
      </c>
      <c r="T265" s="1">
        <f t="shared" si="13"/>
        <v>1188387</v>
      </c>
      <c r="U265" s="1">
        <f t="shared" si="14"/>
        <v>2449113</v>
      </c>
    </row>
    <row r="266" spans="1:21" x14ac:dyDescent="0.25">
      <c r="A266" s="24" t="s">
        <v>322</v>
      </c>
      <c r="B266" s="25" t="s">
        <v>50</v>
      </c>
      <c r="C266" s="81">
        <v>0</v>
      </c>
      <c r="D266" s="81">
        <v>0</v>
      </c>
      <c r="E266" s="77">
        <v>0</v>
      </c>
      <c r="F266" s="77">
        <v>283976</v>
      </c>
      <c r="G266" s="77">
        <v>0</v>
      </c>
      <c r="H266" s="77">
        <v>0</v>
      </c>
      <c r="I266" s="77">
        <v>0</v>
      </c>
      <c r="J266" s="77">
        <v>0</v>
      </c>
      <c r="K266" s="77">
        <v>0</v>
      </c>
      <c r="L266" s="77">
        <v>0</v>
      </c>
      <c r="M266" s="77">
        <v>4000</v>
      </c>
      <c r="N266" s="77">
        <v>0</v>
      </c>
      <c r="O266" s="77">
        <v>0</v>
      </c>
      <c r="P266" s="82">
        <v>0</v>
      </c>
      <c r="Q266" s="83">
        <f t="shared" si="12"/>
        <v>287976</v>
      </c>
      <c r="S266" s="1">
        <f t="shared" si="13"/>
        <v>4000</v>
      </c>
      <c r="T266" s="1">
        <f t="shared" si="13"/>
        <v>283976</v>
      </c>
      <c r="U266" s="1">
        <f t="shared" si="14"/>
        <v>287976</v>
      </c>
    </row>
    <row r="267" spans="1:21" x14ac:dyDescent="0.25">
      <c r="A267" s="24" t="s">
        <v>476</v>
      </c>
      <c r="B267" s="25" t="s">
        <v>51</v>
      </c>
      <c r="C267" s="81">
        <v>0</v>
      </c>
      <c r="D267" s="81">
        <v>0</v>
      </c>
      <c r="E267" s="77">
        <v>0</v>
      </c>
      <c r="F267" s="77">
        <v>0</v>
      </c>
      <c r="G267" s="77">
        <v>0</v>
      </c>
      <c r="H267" s="77">
        <v>0</v>
      </c>
      <c r="I267" s="77">
        <v>0</v>
      </c>
      <c r="J267" s="77">
        <v>0</v>
      </c>
      <c r="K267" s="77">
        <v>0</v>
      </c>
      <c r="L267" s="77">
        <v>0</v>
      </c>
      <c r="M267" s="77">
        <v>0</v>
      </c>
      <c r="N267" s="77">
        <v>0</v>
      </c>
      <c r="O267" s="77">
        <v>0</v>
      </c>
      <c r="P267" s="82">
        <v>159000</v>
      </c>
      <c r="Q267" s="83">
        <f t="shared" si="12"/>
        <v>159000</v>
      </c>
      <c r="S267" s="1">
        <f t="shared" si="13"/>
        <v>0</v>
      </c>
      <c r="T267" s="1">
        <f t="shared" si="13"/>
        <v>159000</v>
      </c>
      <c r="U267" s="1">
        <f t="shared" si="14"/>
        <v>159000</v>
      </c>
    </row>
    <row r="268" spans="1:21" x14ac:dyDescent="0.25">
      <c r="A268" s="24" t="s">
        <v>515</v>
      </c>
      <c r="B268" s="25" t="s">
        <v>51</v>
      </c>
      <c r="C268" s="81">
        <v>194050</v>
      </c>
      <c r="D268" s="81">
        <v>0</v>
      </c>
      <c r="E268" s="77">
        <v>566264</v>
      </c>
      <c r="F268" s="77">
        <v>0</v>
      </c>
      <c r="G268" s="77">
        <v>1232541</v>
      </c>
      <c r="H268" s="77">
        <v>0</v>
      </c>
      <c r="I268" s="77">
        <v>0</v>
      </c>
      <c r="J268" s="77">
        <v>0</v>
      </c>
      <c r="K268" s="77">
        <v>0</v>
      </c>
      <c r="L268" s="77">
        <v>0</v>
      </c>
      <c r="M268" s="77">
        <v>161194</v>
      </c>
      <c r="N268" s="77">
        <v>0</v>
      </c>
      <c r="O268" s="77">
        <v>1117</v>
      </c>
      <c r="P268" s="82">
        <v>0</v>
      </c>
      <c r="Q268" s="83">
        <f t="shared" si="12"/>
        <v>2155166</v>
      </c>
      <c r="S268" s="1">
        <f t="shared" si="13"/>
        <v>2155166</v>
      </c>
      <c r="T268" s="1">
        <f t="shared" si="13"/>
        <v>0</v>
      </c>
      <c r="U268" s="1">
        <f t="shared" si="14"/>
        <v>2155166</v>
      </c>
    </row>
    <row r="269" spans="1:21" x14ac:dyDescent="0.25">
      <c r="A269" s="24" t="s">
        <v>324</v>
      </c>
      <c r="B269" s="25" t="s">
        <v>4</v>
      </c>
      <c r="C269" s="81">
        <v>0</v>
      </c>
      <c r="D269" s="81">
        <v>0</v>
      </c>
      <c r="E269" s="77">
        <v>0</v>
      </c>
      <c r="F269" s="77">
        <v>0</v>
      </c>
      <c r="G269" s="77">
        <v>0</v>
      </c>
      <c r="H269" s="77">
        <v>0</v>
      </c>
      <c r="I269" s="77">
        <v>0</v>
      </c>
      <c r="J269" s="77">
        <v>0</v>
      </c>
      <c r="K269" s="77">
        <v>0</v>
      </c>
      <c r="L269" s="77">
        <v>0</v>
      </c>
      <c r="M269" s="77">
        <v>0</v>
      </c>
      <c r="N269" s="77">
        <v>0</v>
      </c>
      <c r="O269" s="77">
        <v>0</v>
      </c>
      <c r="P269" s="82">
        <v>0</v>
      </c>
      <c r="Q269" s="83">
        <f t="shared" si="12"/>
        <v>0</v>
      </c>
      <c r="S269" s="1">
        <f t="shared" si="13"/>
        <v>0</v>
      </c>
      <c r="T269" s="1">
        <f t="shared" si="13"/>
        <v>0</v>
      </c>
      <c r="U269" s="1">
        <f t="shared" si="14"/>
        <v>0</v>
      </c>
    </row>
    <row r="270" spans="1:21" x14ac:dyDescent="0.25">
      <c r="A270" s="24" t="s">
        <v>325</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5">
      <c r="A271" s="24" t="s">
        <v>326</v>
      </c>
      <c r="B271" s="25" t="s">
        <v>4</v>
      </c>
      <c r="C271" s="81">
        <v>0</v>
      </c>
      <c r="D271" s="81">
        <v>0</v>
      </c>
      <c r="E271" s="77">
        <v>926421</v>
      </c>
      <c r="F271" s="77">
        <v>477737</v>
      </c>
      <c r="G271" s="77">
        <v>0</v>
      </c>
      <c r="H271" s="77">
        <v>0</v>
      </c>
      <c r="I271" s="77">
        <v>0</v>
      </c>
      <c r="J271" s="77">
        <v>0</v>
      </c>
      <c r="K271" s="77">
        <v>0</v>
      </c>
      <c r="L271" s="77">
        <v>0</v>
      </c>
      <c r="M271" s="77">
        <v>0</v>
      </c>
      <c r="N271" s="77">
        <v>0</v>
      </c>
      <c r="O271" s="77">
        <v>0</v>
      </c>
      <c r="P271" s="82">
        <v>0</v>
      </c>
      <c r="Q271" s="83">
        <f t="shared" si="12"/>
        <v>1404158</v>
      </c>
      <c r="S271" s="1">
        <f t="shared" si="13"/>
        <v>926421</v>
      </c>
      <c r="T271" s="1">
        <f t="shared" si="13"/>
        <v>477737</v>
      </c>
      <c r="U271" s="1">
        <f t="shared" si="14"/>
        <v>1404158</v>
      </c>
    </row>
    <row r="272" spans="1:21" x14ac:dyDescent="0.25">
      <c r="A272" s="24" t="s">
        <v>327</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83">
        <f t="shared" si="12"/>
        <v>0</v>
      </c>
      <c r="S272" s="1">
        <f t="shared" si="13"/>
        <v>0</v>
      </c>
      <c r="T272" s="1">
        <f t="shared" si="13"/>
        <v>0</v>
      </c>
      <c r="U272" s="1">
        <f t="shared" si="14"/>
        <v>0</v>
      </c>
    </row>
    <row r="273" spans="1:21" x14ac:dyDescent="0.25">
      <c r="A273" s="24" t="s">
        <v>542</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2"/>
        <v>0</v>
      </c>
      <c r="S273" s="1">
        <f t="shared" si="13"/>
        <v>0</v>
      </c>
      <c r="T273" s="1">
        <f t="shared" si="13"/>
        <v>0</v>
      </c>
      <c r="U273" s="1">
        <f t="shared" si="14"/>
        <v>0</v>
      </c>
    </row>
    <row r="274" spans="1:21" x14ac:dyDescent="0.25">
      <c r="A274" s="24" t="s">
        <v>328</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5">
      <c r="A275" s="24" t="s">
        <v>329</v>
      </c>
      <c r="B275" s="25" t="s">
        <v>4</v>
      </c>
      <c r="C275" s="81">
        <v>0</v>
      </c>
      <c r="D275" s="81">
        <v>0</v>
      </c>
      <c r="E275" s="77">
        <v>0</v>
      </c>
      <c r="F275" s="77">
        <v>0</v>
      </c>
      <c r="G275" s="77">
        <v>0</v>
      </c>
      <c r="H275" s="77">
        <v>0</v>
      </c>
      <c r="I275" s="77">
        <v>0</v>
      </c>
      <c r="J275" s="77">
        <v>0</v>
      </c>
      <c r="K275" s="77">
        <v>0</v>
      </c>
      <c r="L275" s="77">
        <v>0</v>
      </c>
      <c r="M275" s="77">
        <v>119500</v>
      </c>
      <c r="N275" s="77">
        <v>0</v>
      </c>
      <c r="O275" s="77">
        <v>0</v>
      </c>
      <c r="P275" s="82">
        <v>0</v>
      </c>
      <c r="Q275" s="83">
        <f t="shared" si="12"/>
        <v>119500</v>
      </c>
      <c r="S275" s="1">
        <f t="shared" si="13"/>
        <v>119500</v>
      </c>
      <c r="T275" s="1">
        <f t="shared" si="13"/>
        <v>0</v>
      </c>
      <c r="U275" s="1">
        <f t="shared" si="14"/>
        <v>119500</v>
      </c>
    </row>
    <row r="276" spans="1:21" x14ac:dyDescent="0.25">
      <c r="A276" s="24" t="s">
        <v>330</v>
      </c>
      <c r="B276" s="25" t="s">
        <v>4</v>
      </c>
      <c r="C276" s="81">
        <v>0</v>
      </c>
      <c r="D276" s="81">
        <v>0</v>
      </c>
      <c r="E276" s="77">
        <v>0</v>
      </c>
      <c r="F276" s="77">
        <v>0</v>
      </c>
      <c r="G276" s="77">
        <v>0</v>
      </c>
      <c r="H276" s="77">
        <v>0</v>
      </c>
      <c r="I276" s="77">
        <v>0</v>
      </c>
      <c r="J276" s="77">
        <v>0</v>
      </c>
      <c r="K276" s="77">
        <v>0</v>
      </c>
      <c r="L276" s="77">
        <v>0</v>
      </c>
      <c r="M276" s="77">
        <v>0</v>
      </c>
      <c r="N276" s="77">
        <v>0</v>
      </c>
      <c r="O276" s="77">
        <v>0</v>
      </c>
      <c r="P276" s="82">
        <v>0</v>
      </c>
      <c r="Q276" s="83">
        <f t="shared" si="12"/>
        <v>0</v>
      </c>
      <c r="S276" s="1">
        <f t="shared" si="13"/>
        <v>0</v>
      </c>
      <c r="T276" s="1">
        <f t="shared" si="13"/>
        <v>0</v>
      </c>
      <c r="U276" s="1">
        <f t="shared" si="14"/>
        <v>0</v>
      </c>
    </row>
    <row r="277" spans="1:21" x14ac:dyDescent="0.25">
      <c r="A277" s="24" t="s">
        <v>331</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5">
      <c r="A278" s="24" t="s">
        <v>332</v>
      </c>
      <c r="B278" s="25" t="s">
        <v>4</v>
      </c>
      <c r="C278" s="81">
        <v>0</v>
      </c>
      <c r="D278" s="81">
        <v>8010</v>
      </c>
      <c r="E278" s="77">
        <v>0</v>
      </c>
      <c r="F278" s="77">
        <v>0</v>
      </c>
      <c r="G278" s="77">
        <v>0</v>
      </c>
      <c r="H278" s="77">
        <v>0</v>
      </c>
      <c r="I278" s="77">
        <v>0</v>
      </c>
      <c r="J278" s="77">
        <v>0</v>
      </c>
      <c r="K278" s="77">
        <v>0</v>
      </c>
      <c r="L278" s="77">
        <v>0</v>
      </c>
      <c r="M278" s="77">
        <v>0</v>
      </c>
      <c r="N278" s="77">
        <v>0</v>
      </c>
      <c r="O278" s="77">
        <v>0</v>
      </c>
      <c r="P278" s="82">
        <v>0</v>
      </c>
      <c r="Q278" s="83">
        <f t="shared" si="12"/>
        <v>8010</v>
      </c>
      <c r="S278" s="1">
        <f t="shared" si="13"/>
        <v>0</v>
      </c>
      <c r="T278" s="1">
        <f t="shared" si="13"/>
        <v>8010</v>
      </c>
      <c r="U278" s="1">
        <f t="shared" si="14"/>
        <v>8010</v>
      </c>
    </row>
    <row r="279" spans="1:21" x14ac:dyDescent="0.25">
      <c r="A279" s="24" t="s">
        <v>477</v>
      </c>
      <c r="B279" s="25" t="s">
        <v>4</v>
      </c>
      <c r="C279" s="81">
        <v>0</v>
      </c>
      <c r="D279" s="81">
        <v>0</v>
      </c>
      <c r="E279" s="77">
        <v>0</v>
      </c>
      <c r="F279" s="77">
        <v>0</v>
      </c>
      <c r="G279" s="77">
        <v>0</v>
      </c>
      <c r="H279" s="77">
        <v>0</v>
      </c>
      <c r="I279" s="77">
        <v>0</v>
      </c>
      <c r="J279" s="77">
        <v>0</v>
      </c>
      <c r="K279" s="77">
        <v>0</v>
      </c>
      <c r="L279" s="77">
        <v>0</v>
      </c>
      <c r="M279" s="77">
        <v>0</v>
      </c>
      <c r="N279" s="77">
        <v>0</v>
      </c>
      <c r="O279" s="77">
        <v>0</v>
      </c>
      <c r="P279" s="82">
        <v>0</v>
      </c>
      <c r="Q279" s="83">
        <f t="shared" si="12"/>
        <v>0</v>
      </c>
      <c r="S279" s="1">
        <f t="shared" si="13"/>
        <v>0</v>
      </c>
      <c r="T279" s="1">
        <f t="shared" si="13"/>
        <v>0</v>
      </c>
      <c r="U279" s="1">
        <f t="shared" si="14"/>
        <v>0</v>
      </c>
    </row>
    <row r="280" spans="1:21" x14ac:dyDescent="0.25">
      <c r="A280" s="24" t="s">
        <v>333</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5">
      <c r="A281" s="24" t="s">
        <v>334</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83">
        <f t="shared" si="12"/>
        <v>0</v>
      </c>
      <c r="S281" s="1">
        <f t="shared" si="13"/>
        <v>0</v>
      </c>
      <c r="T281" s="1">
        <f t="shared" si="13"/>
        <v>0</v>
      </c>
      <c r="U281" s="1">
        <f t="shared" si="14"/>
        <v>0</v>
      </c>
    </row>
    <row r="282" spans="1:21" x14ac:dyDescent="0.25">
      <c r="A282" s="24" t="s">
        <v>335</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5">
      <c r="A283" s="24" t="s">
        <v>336</v>
      </c>
      <c r="B283" s="25" t="s">
        <v>4</v>
      </c>
      <c r="C283" s="81">
        <v>95</v>
      </c>
      <c r="D283" s="81">
        <v>0</v>
      </c>
      <c r="E283" s="77">
        <v>0</v>
      </c>
      <c r="F283" s="77">
        <v>0</v>
      </c>
      <c r="G283" s="77">
        <v>0</v>
      </c>
      <c r="H283" s="77">
        <v>0</v>
      </c>
      <c r="I283" s="77">
        <v>0</v>
      </c>
      <c r="J283" s="77">
        <v>0</v>
      </c>
      <c r="K283" s="77">
        <v>0</v>
      </c>
      <c r="L283" s="77">
        <v>0</v>
      </c>
      <c r="M283" s="77">
        <v>0</v>
      </c>
      <c r="N283" s="77">
        <v>0</v>
      </c>
      <c r="O283" s="77">
        <v>873</v>
      </c>
      <c r="P283" s="82">
        <v>0</v>
      </c>
      <c r="Q283" s="83">
        <f t="shared" si="12"/>
        <v>968</v>
      </c>
      <c r="S283" s="1">
        <f t="shared" si="13"/>
        <v>968</v>
      </c>
      <c r="T283" s="1">
        <f t="shared" si="13"/>
        <v>0</v>
      </c>
      <c r="U283" s="1">
        <f t="shared" si="14"/>
        <v>968</v>
      </c>
    </row>
    <row r="284" spans="1:21" x14ac:dyDescent="0.25">
      <c r="A284" s="24" t="s">
        <v>337</v>
      </c>
      <c r="B284" s="25" t="s">
        <v>4</v>
      </c>
      <c r="C284" s="81">
        <v>14611</v>
      </c>
      <c r="D284" s="81">
        <v>0</v>
      </c>
      <c r="E284" s="77">
        <v>0</v>
      </c>
      <c r="F284" s="77">
        <v>0</v>
      </c>
      <c r="G284" s="77">
        <v>153162</v>
      </c>
      <c r="H284" s="77">
        <v>0</v>
      </c>
      <c r="I284" s="77">
        <v>0</v>
      </c>
      <c r="J284" s="77">
        <v>0</v>
      </c>
      <c r="K284" s="77">
        <v>0</v>
      </c>
      <c r="L284" s="77">
        <v>0</v>
      </c>
      <c r="M284" s="77">
        <v>119426</v>
      </c>
      <c r="N284" s="77">
        <v>0</v>
      </c>
      <c r="O284" s="77">
        <v>0</v>
      </c>
      <c r="P284" s="82">
        <v>0</v>
      </c>
      <c r="Q284" s="83">
        <f t="shared" si="12"/>
        <v>287199</v>
      </c>
      <c r="S284" s="1">
        <f t="shared" si="13"/>
        <v>287199</v>
      </c>
      <c r="T284" s="1">
        <f t="shared" si="13"/>
        <v>0</v>
      </c>
      <c r="U284" s="1">
        <f t="shared" si="14"/>
        <v>287199</v>
      </c>
    </row>
    <row r="285" spans="1:21" x14ac:dyDescent="0.25">
      <c r="A285" s="24" t="s">
        <v>338</v>
      </c>
      <c r="B285" s="25" t="s">
        <v>4</v>
      </c>
      <c r="C285" s="81">
        <v>0</v>
      </c>
      <c r="D285" s="81">
        <v>0</v>
      </c>
      <c r="E285" s="77">
        <v>0</v>
      </c>
      <c r="F285" s="77">
        <v>0</v>
      </c>
      <c r="G285" s="77">
        <v>0</v>
      </c>
      <c r="H285" s="77">
        <v>0</v>
      </c>
      <c r="I285" s="77">
        <v>0</v>
      </c>
      <c r="J285" s="77">
        <v>0</v>
      </c>
      <c r="K285" s="77">
        <v>0</v>
      </c>
      <c r="L285" s="77">
        <v>0</v>
      </c>
      <c r="M285" s="77">
        <v>0</v>
      </c>
      <c r="N285" s="77">
        <v>0</v>
      </c>
      <c r="O285" s="77">
        <v>0</v>
      </c>
      <c r="P285" s="82">
        <v>0</v>
      </c>
      <c r="Q285" s="83">
        <f t="shared" si="12"/>
        <v>0</v>
      </c>
      <c r="S285" s="1">
        <f t="shared" si="13"/>
        <v>0</v>
      </c>
      <c r="T285" s="1">
        <f t="shared" si="13"/>
        <v>0</v>
      </c>
      <c r="U285" s="1">
        <f t="shared" si="14"/>
        <v>0</v>
      </c>
    </row>
    <row r="286" spans="1:21" x14ac:dyDescent="0.25">
      <c r="A286" s="24" t="s">
        <v>339</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5">
      <c r="A287" s="24" t="s">
        <v>340</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5">
      <c r="A288" s="24" t="s">
        <v>549</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5">
      <c r="A289" s="24" t="s">
        <v>341</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5">
      <c r="A290" s="24" t="s">
        <v>506</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83">
        <f t="shared" si="12"/>
        <v>0</v>
      </c>
      <c r="S290" s="1">
        <f t="shared" si="13"/>
        <v>0</v>
      </c>
      <c r="T290" s="1">
        <f t="shared" si="13"/>
        <v>0</v>
      </c>
      <c r="U290" s="1">
        <f t="shared" si="14"/>
        <v>0</v>
      </c>
    </row>
    <row r="291" spans="1:21" x14ac:dyDescent="0.25">
      <c r="A291" s="24" t="s">
        <v>342</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2"/>
        <v>0</v>
      </c>
      <c r="S291" s="1">
        <f t="shared" si="13"/>
        <v>0</v>
      </c>
      <c r="T291" s="1">
        <f t="shared" si="13"/>
        <v>0</v>
      </c>
      <c r="U291" s="1">
        <f t="shared" si="14"/>
        <v>0</v>
      </c>
    </row>
    <row r="292" spans="1:21" x14ac:dyDescent="0.25">
      <c r="A292" s="24" t="s">
        <v>343</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83">
        <f t="shared" si="12"/>
        <v>0</v>
      </c>
      <c r="S292" s="1">
        <f t="shared" si="13"/>
        <v>0</v>
      </c>
      <c r="T292" s="1">
        <f t="shared" si="13"/>
        <v>0</v>
      </c>
      <c r="U292" s="1">
        <f t="shared" si="14"/>
        <v>0</v>
      </c>
    </row>
    <row r="293" spans="1:21" x14ac:dyDescent="0.25">
      <c r="A293" s="24" t="s">
        <v>344</v>
      </c>
      <c r="B293" s="25" t="s">
        <v>4</v>
      </c>
      <c r="C293" s="81">
        <v>0</v>
      </c>
      <c r="D293" s="81">
        <v>0</v>
      </c>
      <c r="E293" s="77">
        <v>0</v>
      </c>
      <c r="F293" s="77">
        <v>0</v>
      </c>
      <c r="G293" s="77">
        <v>0</v>
      </c>
      <c r="H293" s="77">
        <v>0</v>
      </c>
      <c r="I293" s="77">
        <v>0</v>
      </c>
      <c r="J293" s="77">
        <v>0</v>
      </c>
      <c r="K293" s="77">
        <v>0</v>
      </c>
      <c r="L293" s="77">
        <v>0</v>
      </c>
      <c r="M293" s="77">
        <v>0</v>
      </c>
      <c r="N293" s="77">
        <v>250000</v>
      </c>
      <c r="O293" s="77">
        <v>0</v>
      </c>
      <c r="P293" s="82">
        <v>0</v>
      </c>
      <c r="Q293" s="83">
        <f t="shared" si="12"/>
        <v>250000</v>
      </c>
      <c r="S293" s="1">
        <f t="shared" si="13"/>
        <v>0</v>
      </c>
      <c r="T293" s="1">
        <f t="shared" si="13"/>
        <v>250000</v>
      </c>
      <c r="U293" s="1">
        <f t="shared" si="14"/>
        <v>250000</v>
      </c>
    </row>
    <row r="294" spans="1:21" x14ac:dyDescent="0.25">
      <c r="A294" s="24" t="s">
        <v>345</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2"/>
        <v>0</v>
      </c>
      <c r="S294" s="1">
        <f t="shared" si="13"/>
        <v>0</v>
      </c>
      <c r="T294" s="1">
        <f t="shared" si="13"/>
        <v>0</v>
      </c>
      <c r="U294" s="1">
        <f t="shared" si="14"/>
        <v>0</v>
      </c>
    </row>
    <row r="295" spans="1:21" x14ac:dyDescent="0.25">
      <c r="A295" s="24" t="s">
        <v>346</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5">
      <c r="A296" s="24" t="s">
        <v>4</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5">
      <c r="A297" s="24" t="s">
        <v>347</v>
      </c>
      <c r="B297" s="25" t="s">
        <v>4</v>
      </c>
      <c r="C297" s="81">
        <v>0</v>
      </c>
      <c r="D297" s="81">
        <v>90137</v>
      </c>
      <c r="E297" s="77">
        <v>0</v>
      </c>
      <c r="F297" s="77">
        <v>0</v>
      </c>
      <c r="G297" s="77">
        <v>0</v>
      </c>
      <c r="H297" s="77">
        <v>237674</v>
      </c>
      <c r="I297" s="77">
        <v>0</v>
      </c>
      <c r="J297" s="77">
        <v>0</v>
      </c>
      <c r="K297" s="77">
        <v>0</v>
      </c>
      <c r="L297" s="77">
        <v>0</v>
      </c>
      <c r="M297" s="77">
        <v>208258</v>
      </c>
      <c r="N297" s="77">
        <v>31429</v>
      </c>
      <c r="O297" s="77">
        <v>0</v>
      </c>
      <c r="P297" s="82">
        <v>0</v>
      </c>
      <c r="Q297" s="83">
        <f t="shared" si="12"/>
        <v>567498</v>
      </c>
      <c r="S297" s="1">
        <f t="shared" si="13"/>
        <v>208258</v>
      </c>
      <c r="T297" s="1">
        <f t="shared" si="13"/>
        <v>359240</v>
      </c>
      <c r="U297" s="1">
        <f t="shared" si="14"/>
        <v>567498</v>
      </c>
    </row>
    <row r="298" spans="1:21" x14ac:dyDescent="0.25">
      <c r="A298" s="24" t="s">
        <v>348</v>
      </c>
      <c r="B298" s="25" t="s">
        <v>4</v>
      </c>
      <c r="C298" s="81">
        <v>0</v>
      </c>
      <c r="D298" s="81">
        <v>0</v>
      </c>
      <c r="E298" s="77">
        <v>0</v>
      </c>
      <c r="F298" s="77">
        <v>0</v>
      </c>
      <c r="G298" s="77">
        <v>0</v>
      </c>
      <c r="H298" s="77">
        <v>0</v>
      </c>
      <c r="I298" s="77">
        <v>0</v>
      </c>
      <c r="J298" s="77">
        <v>0</v>
      </c>
      <c r="K298" s="77">
        <v>0</v>
      </c>
      <c r="L298" s="77">
        <v>0</v>
      </c>
      <c r="M298" s="77">
        <v>0</v>
      </c>
      <c r="N298" s="77">
        <v>0</v>
      </c>
      <c r="O298" s="77">
        <v>15905</v>
      </c>
      <c r="P298" s="82">
        <v>0</v>
      </c>
      <c r="Q298" s="83">
        <f t="shared" si="12"/>
        <v>15905</v>
      </c>
      <c r="S298" s="1">
        <f t="shared" si="13"/>
        <v>15905</v>
      </c>
      <c r="T298" s="1">
        <f t="shared" si="13"/>
        <v>0</v>
      </c>
      <c r="U298" s="1">
        <f t="shared" si="14"/>
        <v>15905</v>
      </c>
    </row>
    <row r="299" spans="1:21" x14ac:dyDescent="0.25">
      <c r="A299" s="24" t="s">
        <v>349</v>
      </c>
      <c r="B299" s="25" t="s">
        <v>4</v>
      </c>
      <c r="C299" s="81">
        <v>133</v>
      </c>
      <c r="D299" s="81">
        <v>0</v>
      </c>
      <c r="E299" s="77">
        <v>0</v>
      </c>
      <c r="F299" s="77">
        <v>0</v>
      </c>
      <c r="G299" s="77">
        <v>0</v>
      </c>
      <c r="H299" s="77">
        <v>0</v>
      </c>
      <c r="I299" s="77">
        <v>0</v>
      </c>
      <c r="J299" s="77">
        <v>0</v>
      </c>
      <c r="K299" s="77">
        <v>0</v>
      </c>
      <c r="L299" s="77">
        <v>0</v>
      </c>
      <c r="M299" s="77">
        <v>0</v>
      </c>
      <c r="N299" s="77">
        <v>0</v>
      </c>
      <c r="O299" s="77">
        <v>0</v>
      </c>
      <c r="P299" s="82">
        <v>0</v>
      </c>
      <c r="Q299" s="83">
        <f t="shared" si="12"/>
        <v>133</v>
      </c>
      <c r="S299" s="1">
        <f t="shared" si="13"/>
        <v>133</v>
      </c>
      <c r="T299" s="1">
        <f t="shared" si="13"/>
        <v>0</v>
      </c>
      <c r="U299" s="1">
        <f t="shared" si="14"/>
        <v>133</v>
      </c>
    </row>
    <row r="300" spans="1:21" x14ac:dyDescent="0.25">
      <c r="A300" s="24" t="s">
        <v>350</v>
      </c>
      <c r="B300" s="25" t="s">
        <v>4</v>
      </c>
      <c r="C300" s="81">
        <v>5172</v>
      </c>
      <c r="D300" s="81">
        <v>0</v>
      </c>
      <c r="E300" s="77">
        <v>0</v>
      </c>
      <c r="F300" s="77">
        <v>33652</v>
      </c>
      <c r="G300" s="77">
        <v>-5732</v>
      </c>
      <c r="H300" s="77">
        <v>0</v>
      </c>
      <c r="I300" s="77">
        <v>0</v>
      </c>
      <c r="J300" s="77">
        <v>0</v>
      </c>
      <c r="K300" s="77">
        <v>0</v>
      </c>
      <c r="L300" s="77">
        <v>0</v>
      </c>
      <c r="M300" s="77">
        <v>4697</v>
      </c>
      <c r="N300" s="77">
        <v>0</v>
      </c>
      <c r="O300" s="77">
        <v>2504</v>
      </c>
      <c r="P300" s="82">
        <v>0</v>
      </c>
      <c r="Q300" s="83">
        <f t="shared" si="12"/>
        <v>40293</v>
      </c>
      <c r="S300" s="1">
        <f t="shared" si="13"/>
        <v>6641</v>
      </c>
      <c r="T300" s="1">
        <f t="shared" si="13"/>
        <v>33652</v>
      </c>
      <c r="U300" s="1">
        <f t="shared" si="14"/>
        <v>40293</v>
      </c>
    </row>
    <row r="301" spans="1:21" x14ac:dyDescent="0.25">
      <c r="A301" s="24" t="s">
        <v>351</v>
      </c>
      <c r="B301" s="25" t="s">
        <v>4</v>
      </c>
      <c r="C301" s="81">
        <v>7378</v>
      </c>
      <c r="D301" s="81">
        <v>43598</v>
      </c>
      <c r="E301" s="77">
        <v>0</v>
      </c>
      <c r="F301" s="77">
        <v>0</v>
      </c>
      <c r="G301" s="77">
        <v>20933</v>
      </c>
      <c r="H301" s="77">
        <v>72109</v>
      </c>
      <c r="I301" s="77">
        <v>0</v>
      </c>
      <c r="J301" s="77">
        <v>0</v>
      </c>
      <c r="K301" s="77">
        <v>0</v>
      </c>
      <c r="L301" s="77">
        <v>0</v>
      </c>
      <c r="M301" s="77">
        <v>26296</v>
      </c>
      <c r="N301" s="77">
        <v>1049</v>
      </c>
      <c r="O301" s="77">
        <v>1676</v>
      </c>
      <c r="P301" s="82">
        <v>7136</v>
      </c>
      <c r="Q301" s="83">
        <f t="shared" si="12"/>
        <v>180175</v>
      </c>
      <c r="S301" s="1">
        <f t="shared" si="13"/>
        <v>56283</v>
      </c>
      <c r="T301" s="1">
        <f t="shared" si="13"/>
        <v>123892</v>
      </c>
      <c r="U301" s="1">
        <f t="shared" si="14"/>
        <v>180175</v>
      </c>
    </row>
    <row r="302" spans="1:21" x14ac:dyDescent="0.25">
      <c r="A302" s="24" t="s">
        <v>352</v>
      </c>
      <c r="B302" s="25" t="s">
        <v>4</v>
      </c>
      <c r="C302" s="81">
        <v>0</v>
      </c>
      <c r="D302" s="81">
        <v>0</v>
      </c>
      <c r="E302" s="77">
        <v>0</v>
      </c>
      <c r="F302" s="77">
        <v>0</v>
      </c>
      <c r="G302" s="77">
        <v>0</v>
      </c>
      <c r="H302" s="77">
        <v>0</v>
      </c>
      <c r="I302" s="77">
        <v>0</v>
      </c>
      <c r="J302" s="77">
        <v>0</v>
      </c>
      <c r="K302" s="77">
        <v>0</v>
      </c>
      <c r="L302" s="77">
        <v>0</v>
      </c>
      <c r="M302" s="77">
        <v>0</v>
      </c>
      <c r="N302" s="77">
        <v>0</v>
      </c>
      <c r="O302" s="77">
        <v>0</v>
      </c>
      <c r="P302" s="82">
        <v>0</v>
      </c>
      <c r="Q302" s="83">
        <f t="shared" si="12"/>
        <v>0</v>
      </c>
      <c r="S302" s="1">
        <f t="shared" si="13"/>
        <v>0</v>
      </c>
      <c r="T302" s="1">
        <f t="shared" si="13"/>
        <v>0</v>
      </c>
      <c r="U302" s="1">
        <f t="shared" si="14"/>
        <v>0</v>
      </c>
    </row>
    <row r="303" spans="1:21" x14ac:dyDescent="0.25">
      <c r="A303" s="24" t="s">
        <v>353</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5">
      <c r="A304" s="24" t="s">
        <v>354</v>
      </c>
      <c r="B304" s="25" t="s">
        <v>4</v>
      </c>
      <c r="C304" s="81">
        <v>299</v>
      </c>
      <c r="D304" s="81">
        <v>0</v>
      </c>
      <c r="E304" s="77">
        <v>58890</v>
      </c>
      <c r="F304" s="77">
        <v>0</v>
      </c>
      <c r="G304" s="77">
        <v>0</v>
      </c>
      <c r="H304" s="77">
        <v>0</v>
      </c>
      <c r="I304" s="77">
        <v>0</v>
      </c>
      <c r="J304" s="77">
        <v>0</v>
      </c>
      <c r="K304" s="77">
        <v>0</v>
      </c>
      <c r="L304" s="77">
        <v>0</v>
      </c>
      <c r="M304" s="77">
        <v>551</v>
      </c>
      <c r="N304" s="77">
        <v>0</v>
      </c>
      <c r="O304" s="77">
        <v>0</v>
      </c>
      <c r="P304" s="82">
        <v>0</v>
      </c>
      <c r="Q304" s="83">
        <f t="shared" si="12"/>
        <v>59740</v>
      </c>
      <c r="S304" s="1">
        <f t="shared" si="13"/>
        <v>59740</v>
      </c>
      <c r="T304" s="1">
        <f t="shared" si="13"/>
        <v>0</v>
      </c>
      <c r="U304" s="1">
        <f t="shared" si="14"/>
        <v>59740</v>
      </c>
    </row>
    <row r="305" spans="1:21" x14ac:dyDescent="0.25">
      <c r="A305" s="24" t="s">
        <v>355</v>
      </c>
      <c r="B305" s="25" t="s">
        <v>4</v>
      </c>
      <c r="C305" s="81">
        <v>0</v>
      </c>
      <c r="D305" s="81">
        <v>0</v>
      </c>
      <c r="E305" s="77">
        <v>0</v>
      </c>
      <c r="F305" s="77">
        <v>0</v>
      </c>
      <c r="G305" s="77">
        <v>73212</v>
      </c>
      <c r="H305" s="77">
        <v>18115</v>
      </c>
      <c r="I305" s="77">
        <v>0</v>
      </c>
      <c r="J305" s="77">
        <v>0</v>
      </c>
      <c r="K305" s="77">
        <v>0</v>
      </c>
      <c r="L305" s="77">
        <v>0</v>
      </c>
      <c r="M305" s="77">
        <v>231575</v>
      </c>
      <c r="N305" s="77">
        <v>33746</v>
      </c>
      <c r="O305" s="77">
        <v>0</v>
      </c>
      <c r="P305" s="82">
        <v>0</v>
      </c>
      <c r="Q305" s="83">
        <f t="shared" si="12"/>
        <v>356648</v>
      </c>
      <c r="S305" s="1">
        <f t="shared" si="13"/>
        <v>304787</v>
      </c>
      <c r="T305" s="1">
        <f t="shared" si="13"/>
        <v>51861</v>
      </c>
      <c r="U305" s="1">
        <f t="shared" si="14"/>
        <v>356648</v>
      </c>
    </row>
    <row r="306" spans="1:21" x14ac:dyDescent="0.25">
      <c r="A306" s="24" t="s">
        <v>356</v>
      </c>
      <c r="B306" s="25" t="s">
        <v>4</v>
      </c>
      <c r="C306" s="81">
        <v>0</v>
      </c>
      <c r="D306" s="81">
        <v>0</v>
      </c>
      <c r="E306" s="77">
        <v>0</v>
      </c>
      <c r="F306" s="77">
        <v>0</v>
      </c>
      <c r="G306" s="77">
        <v>0</v>
      </c>
      <c r="H306" s="77">
        <v>0</v>
      </c>
      <c r="I306" s="77">
        <v>0</v>
      </c>
      <c r="J306" s="77">
        <v>0</v>
      </c>
      <c r="K306" s="77">
        <v>0</v>
      </c>
      <c r="L306" s="77">
        <v>0</v>
      </c>
      <c r="M306" s="77">
        <v>0</v>
      </c>
      <c r="N306" s="77">
        <v>0</v>
      </c>
      <c r="O306" s="77">
        <v>0</v>
      </c>
      <c r="P306" s="82">
        <v>0</v>
      </c>
      <c r="Q306" s="83">
        <f t="shared" si="12"/>
        <v>0</v>
      </c>
      <c r="S306" s="1">
        <f t="shared" si="13"/>
        <v>0</v>
      </c>
      <c r="T306" s="1">
        <f t="shared" si="13"/>
        <v>0</v>
      </c>
      <c r="U306" s="1">
        <f t="shared" si="14"/>
        <v>0</v>
      </c>
    </row>
    <row r="307" spans="1:21" x14ac:dyDescent="0.25">
      <c r="A307" s="24" t="s">
        <v>357</v>
      </c>
      <c r="B307" s="25" t="s">
        <v>52</v>
      </c>
      <c r="C307" s="81">
        <v>2235</v>
      </c>
      <c r="D307" s="81">
        <v>436</v>
      </c>
      <c r="E307" s="77">
        <v>33076</v>
      </c>
      <c r="F307" s="77">
        <v>3233</v>
      </c>
      <c r="G307" s="77">
        <v>83568</v>
      </c>
      <c r="H307" s="77">
        <v>89519</v>
      </c>
      <c r="I307" s="77">
        <v>0</v>
      </c>
      <c r="J307" s="77">
        <v>0</v>
      </c>
      <c r="K307" s="77">
        <v>0</v>
      </c>
      <c r="L307" s="77">
        <v>0</v>
      </c>
      <c r="M307" s="77">
        <v>0</v>
      </c>
      <c r="N307" s="77">
        <v>0</v>
      </c>
      <c r="O307" s="77">
        <v>0</v>
      </c>
      <c r="P307" s="82">
        <v>0</v>
      </c>
      <c r="Q307" s="83">
        <f t="shared" si="12"/>
        <v>212067</v>
      </c>
      <c r="S307" s="1">
        <f t="shared" si="13"/>
        <v>118879</v>
      </c>
      <c r="T307" s="1">
        <f t="shared" si="13"/>
        <v>93188</v>
      </c>
      <c r="U307" s="1">
        <f t="shared" si="14"/>
        <v>212067</v>
      </c>
    </row>
    <row r="308" spans="1:21" x14ac:dyDescent="0.25">
      <c r="A308" s="24" t="s">
        <v>358</v>
      </c>
      <c r="B308" s="25" t="s">
        <v>52</v>
      </c>
      <c r="C308" s="81">
        <v>0</v>
      </c>
      <c r="D308" s="81">
        <v>0</v>
      </c>
      <c r="E308" s="77">
        <v>200237</v>
      </c>
      <c r="F308" s="77">
        <v>201333</v>
      </c>
      <c r="G308" s="77">
        <v>0</v>
      </c>
      <c r="H308" s="77">
        <v>0</v>
      </c>
      <c r="I308" s="77">
        <v>0</v>
      </c>
      <c r="J308" s="77">
        <v>0</v>
      </c>
      <c r="K308" s="77">
        <v>56921</v>
      </c>
      <c r="L308" s="77">
        <v>0</v>
      </c>
      <c r="M308" s="77">
        <v>0</v>
      </c>
      <c r="N308" s="77">
        <v>0</v>
      </c>
      <c r="O308" s="77">
        <v>0</v>
      </c>
      <c r="P308" s="82">
        <v>0</v>
      </c>
      <c r="Q308" s="83">
        <f t="shared" si="12"/>
        <v>458491</v>
      </c>
      <c r="S308" s="1">
        <f t="shared" si="13"/>
        <v>257158</v>
      </c>
      <c r="T308" s="1">
        <f t="shared" si="13"/>
        <v>201333</v>
      </c>
      <c r="U308" s="1">
        <f t="shared" si="14"/>
        <v>458491</v>
      </c>
    </row>
    <row r="309" spans="1:21" x14ac:dyDescent="0.25">
      <c r="A309" s="24" t="s">
        <v>359</v>
      </c>
      <c r="B309" s="25" t="s">
        <v>52</v>
      </c>
      <c r="C309" s="81">
        <v>0</v>
      </c>
      <c r="D309" s="81">
        <v>0</v>
      </c>
      <c r="E309" s="77">
        <v>15550</v>
      </c>
      <c r="F309" s="77">
        <v>0</v>
      </c>
      <c r="G309" s="77">
        <v>0</v>
      </c>
      <c r="H309" s="77">
        <v>0</v>
      </c>
      <c r="I309" s="77">
        <v>0</v>
      </c>
      <c r="J309" s="77">
        <v>0</v>
      </c>
      <c r="K309" s="77">
        <v>0</v>
      </c>
      <c r="L309" s="77">
        <v>0</v>
      </c>
      <c r="M309" s="77">
        <v>0</v>
      </c>
      <c r="N309" s="77">
        <v>0</v>
      </c>
      <c r="O309" s="77">
        <v>0</v>
      </c>
      <c r="P309" s="82">
        <v>0</v>
      </c>
      <c r="Q309" s="83">
        <f t="shared" si="12"/>
        <v>15550</v>
      </c>
      <c r="S309" s="1">
        <f t="shared" si="13"/>
        <v>15550</v>
      </c>
      <c r="T309" s="1">
        <f t="shared" si="13"/>
        <v>0</v>
      </c>
      <c r="U309" s="1">
        <f t="shared" si="14"/>
        <v>15550</v>
      </c>
    </row>
    <row r="310" spans="1:21" x14ac:dyDescent="0.25">
      <c r="A310" s="24" t="s">
        <v>361</v>
      </c>
      <c r="B310" s="25" t="s">
        <v>52</v>
      </c>
      <c r="C310" s="81">
        <v>0</v>
      </c>
      <c r="D310" s="81">
        <v>0</v>
      </c>
      <c r="E310" s="77">
        <v>0</v>
      </c>
      <c r="F310" s="77">
        <v>0</v>
      </c>
      <c r="G310" s="77">
        <v>0</v>
      </c>
      <c r="H310" s="77">
        <v>0</v>
      </c>
      <c r="I310" s="77">
        <v>0</v>
      </c>
      <c r="J310" s="77">
        <v>0</v>
      </c>
      <c r="K310" s="77">
        <v>0</v>
      </c>
      <c r="L310" s="77">
        <v>0</v>
      </c>
      <c r="M310" s="77">
        <v>0</v>
      </c>
      <c r="N310" s="77">
        <v>0</v>
      </c>
      <c r="O310" s="77">
        <v>0</v>
      </c>
      <c r="P310" s="82">
        <v>0</v>
      </c>
      <c r="Q310" s="83">
        <f t="shared" si="12"/>
        <v>0</v>
      </c>
      <c r="S310" s="1">
        <f t="shared" si="13"/>
        <v>0</v>
      </c>
      <c r="T310" s="1">
        <f t="shared" si="13"/>
        <v>0</v>
      </c>
      <c r="U310" s="1">
        <f t="shared" si="14"/>
        <v>0</v>
      </c>
    </row>
    <row r="311" spans="1:21" x14ac:dyDescent="0.25">
      <c r="A311" s="24" t="s">
        <v>516</v>
      </c>
      <c r="B311" s="25" t="s">
        <v>52</v>
      </c>
      <c r="C311" s="81">
        <v>0</v>
      </c>
      <c r="D311" s="81">
        <v>0</v>
      </c>
      <c r="E311" s="77">
        <v>0</v>
      </c>
      <c r="F311" s="77">
        <v>0</v>
      </c>
      <c r="G311" s="77">
        <v>1000</v>
      </c>
      <c r="H311" s="77">
        <v>0</v>
      </c>
      <c r="I311" s="77">
        <v>0</v>
      </c>
      <c r="J311" s="77">
        <v>0</v>
      </c>
      <c r="K311" s="77">
        <v>0</v>
      </c>
      <c r="L311" s="77">
        <v>0</v>
      </c>
      <c r="M311" s="77">
        <v>0</v>
      </c>
      <c r="N311" s="77">
        <v>0</v>
      </c>
      <c r="O311" s="77">
        <v>0</v>
      </c>
      <c r="P311" s="82">
        <v>0</v>
      </c>
      <c r="Q311" s="83">
        <f t="shared" si="12"/>
        <v>1000</v>
      </c>
      <c r="S311" s="1">
        <f t="shared" si="13"/>
        <v>1000</v>
      </c>
      <c r="T311" s="1">
        <f t="shared" si="13"/>
        <v>0</v>
      </c>
      <c r="U311" s="1">
        <f t="shared" si="14"/>
        <v>1000</v>
      </c>
    </row>
    <row r="312" spans="1:21" x14ac:dyDescent="0.25">
      <c r="A312" s="24" t="s">
        <v>362</v>
      </c>
      <c r="B312" s="25" t="s">
        <v>52</v>
      </c>
      <c r="C312" s="81">
        <v>0</v>
      </c>
      <c r="D312" s="81">
        <v>26377</v>
      </c>
      <c r="E312" s="77">
        <v>0</v>
      </c>
      <c r="F312" s="77">
        <v>0</v>
      </c>
      <c r="G312" s="77">
        <v>0</v>
      </c>
      <c r="H312" s="77">
        <v>678957</v>
      </c>
      <c r="I312" s="77">
        <v>0</v>
      </c>
      <c r="J312" s="77">
        <v>0</v>
      </c>
      <c r="K312" s="77">
        <v>0</v>
      </c>
      <c r="L312" s="77">
        <v>0</v>
      </c>
      <c r="M312" s="77">
        <v>0</v>
      </c>
      <c r="N312" s="77">
        <v>0</v>
      </c>
      <c r="O312" s="77">
        <v>0</v>
      </c>
      <c r="P312" s="82">
        <v>28220</v>
      </c>
      <c r="Q312" s="83">
        <f t="shared" si="12"/>
        <v>733554</v>
      </c>
      <c r="S312" s="1">
        <f t="shared" si="13"/>
        <v>0</v>
      </c>
      <c r="T312" s="1">
        <f t="shared" si="13"/>
        <v>733554</v>
      </c>
      <c r="U312" s="1">
        <f t="shared" si="14"/>
        <v>733554</v>
      </c>
    </row>
    <row r="313" spans="1:21" x14ac:dyDescent="0.25">
      <c r="A313" s="24" t="s">
        <v>363</v>
      </c>
      <c r="B313" s="25" t="s">
        <v>53</v>
      </c>
      <c r="C313" s="81">
        <v>0</v>
      </c>
      <c r="D313" s="81">
        <v>0</v>
      </c>
      <c r="E313" s="77">
        <v>0</v>
      </c>
      <c r="F313" s="77">
        <v>0</v>
      </c>
      <c r="G313" s="77">
        <v>0</v>
      </c>
      <c r="H313" s="77">
        <v>0</v>
      </c>
      <c r="I313" s="77">
        <v>0</v>
      </c>
      <c r="J313" s="77">
        <v>0</v>
      </c>
      <c r="K313" s="77">
        <v>0</v>
      </c>
      <c r="L313" s="77">
        <v>0</v>
      </c>
      <c r="M313" s="77">
        <v>0</v>
      </c>
      <c r="N313" s="77">
        <v>0</v>
      </c>
      <c r="O313" s="77">
        <v>0</v>
      </c>
      <c r="P313" s="82">
        <v>0</v>
      </c>
      <c r="Q313" s="83">
        <f t="shared" si="12"/>
        <v>0</v>
      </c>
      <c r="S313" s="1">
        <f t="shared" si="13"/>
        <v>0</v>
      </c>
      <c r="T313" s="1">
        <f t="shared" si="13"/>
        <v>0</v>
      </c>
      <c r="U313" s="1">
        <f t="shared" si="14"/>
        <v>0</v>
      </c>
    </row>
    <row r="314" spans="1:21" x14ac:dyDescent="0.25">
      <c r="A314" s="24" t="s">
        <v>364</v>
      </c>
      <c r="B314" s="25" t="s">
        <v>53</v>
      </c>
      <c r="C314" s="81">
        <v>0</v>
      </c>
      <c r="D314" s="81">
        <v>0</v>
      </c>
      <c r="E314" s="77">
        <v>0</v>
      </c>
      <c r="F314" s="77">
        <v>0</v>
      </c>
      <c r="G314" s="77">
        <v>0</v>
      </c>
      <c r="H314" s="77">
        <v>0</v>
      </c>
      <c r="I314" s="77">
        <v>0</v>
      </c>
      <c r="J314" s="77">
        <v>0</v>
      </c>
      <c r="K314" s="77">
        <v>0</v>
      </c>
      <c r="L314" s="77">
        <v>0</v>
      </c>
      <c r="M314" s="77">
        <v>0</v>
      </c>
      <c r="N314" s="77">
        <v>0</v>
      </c>
      <c r="O314" s="77">
        <v>0</v>
      </c>
      <c r="P314" s="82">
        <v>0</v>
      </c>
      <c r="Q314" s="83">
        <f t="shared" si="12"/>
        <v>0</v>
      </c>
      <c r="S314" s="1">
        <f t="shared" si="13"/>
        <v>0</v>
      </c>
      <c r="T314" s="1">
        <f t="shared" si="13"/>
        <v>0</v>
      </c>
      <c r="U314" s="1">
        <f t="shared" si="14"/>
        <v>0</v>
      </c>
    </row>
    <row r="315" spans="1:21" x14ac:dyDescent="0.25">
      <c r="A315" s="24" t="s">
        <v>365</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5">
      <c r="A316" s="24" t="s">
        <v>366</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5">
      <c r="A317" s="24" t="s">
        <v>367</v>
      </c>
      <c r="B317" s="25" t="s">
        <v>53</v>
      </c>
      <c r="C317" s="81">
        <v>0</v>
      </c>
      <c r="D317" s="81">
        <v>0</v>
      </c>
      <c r="E317" s="77">
        <v>0</v>
      </c>
      <c r="F317" s="77">
        <v>55984</v>
      </c>
      <c r="G317" s="77">
        <v>0</v>
      </c>
      <c r="H317" s="77">
        <v>0</v>
      </c>
      <c r="I317" s="77">
        <v>0</v>
      </c>
      <c r="J317" s="77">
        <v>0</v>
      </c>
      <c r="K317" s="77">
        <v>0</v>
      </c>
      <c r="L317" s="77">
        <v>0</v>
      </c>
      <c r="M317" s="77">
        <v>0</v>
      </c>
      <c r="N317" s="77">
        <v>0</v>
      </c>
      <c r="O317" s="77">
        <v>0</v>
      </c>
      <c r="P317" s="82">
        <v>0</v>
      </c>
      <c r="Q317" s="83">
        <f t="shared" si="12"/>
        <v>55984</v>
      </c>
      <c r="S317" s="1">
        <f t="shared" si="13"/>
        <v>0</v>
      </c>
      <c r="T317" s="1">
        <f t="shared" si="13"/>
        <v>55984</v>
      </c>
      <c r="U317" s="1">
        <f t="shared" si="14"/>
        <v>55984</v>
      </c>
    </row>
    <row r="318" spans="1:21" x14ac:dyDescent="0.25">
      <c r="A318" s="24" t="s">
        <v>368</v>
      </c>
      <c r="B318" s="25" t="s">
        <v>53</v>
      </c>
      <c r="C318" s="81">
        <v>5869</v>
      </c>
      <c r="D318" s="81">
        <v>0</v>
      </c>
      <c r="E318" s="77">
        <v>0</v>
      </c>
      <c r="F318" s="77">
        <v>0</v>
      </c>
      <c r="G318" s="77">
        <v>0</v>
      </c>
      <c r="H318" s="77">
        <v>41394</v>
      </c>
      <c r="I318" s="77">
        <v>0</v>
      </c>
      <c r="J318" s="77">
        <v>0</v>
      </c>
      <c r="K318" s="77">
        <v>0</v>
      </c>
      <c r="L318" s="77">
        <v>0</v>
      </c>
      <c r="M318" s="77">
        <v>0</v>
      </c>
      <c r="N318" s="77">
        <v>0</v>
      </c>
      <c r="O318" s="77">
        <v>0</v>
      </c>
      <c r="P318" s="82">
        <v>0</v>
      </c>
      <c r="Q318" s="83">
        <f t="shared" si="12"/>
        <v>47263</v>
      </c>
      <c r="S318" s="1">
        <f t="shared" si="13"/>
        <v>5869</v>
      </c>
      <c r="T318" s="1">
        <f t="shared" si="13"/>
        <v>41394</v>
      </c>
      <c r="U318" s="1">
        <f t="shared" si="14"/>
        <v>47263</v>
      </c>
    </row>
    <row r="319" spans="1:21" x14ac:dyDescent="0.25">
      <c r="A319" s="24" t="s">
        <v>369</v>
      </c>
      <c r="B319" s="25" t="s">
        <v>53</v>
      </c>
      <c r="C319" s="81">
        <v>0</v>
      </c>
      <c r="D319" s="81">
        <v>0</v>
      </c>
      <c r="E319" s="77">
        <v>5362</v>
      </c>
      <c r="F319" s="77">
        <v>0</v>
      </c>
      <c r="G319" s="77">
        <v>0</v>
      </c>
      <c r="H319" s="77">
        <v>0</v>
      </c>
      <c r="I319" s="77">
        <v>0</v>
      </c>
      <c r="J319" s="77">
        <v>0</v>
      </c>
      <c r="K319" s="77">
        <v>0</v>
      </c>
      <c r="L319" s="77">
        <v>0</v>
      </c>
      <c r="M319" s="77">
        <v>0</v>
      </c>
      <c r="N319" s="77">
        <v>0</v>
      </c>
      <c r="O319" s="77">
        <v>0</v>
      </c>
      <c r="P319" s="82">
        <v>0</v>
      </c>
      <c r="Q319" s="83">
        <f t="shared" si="12"/>
        <v>5362</v>
      </c>
      <c r="S319" s="1">
        <f t="shared" si="13"/>
        <v>5362</v>
      </c>
      <c r="T319" s="1">
        <f t="shared" si="13"/>
        <v>0</v>
      </c>
      <c r="U319" s="1">
        <f t="shared" si="14"/>
        <v>5362</v>
      </c>
    </row>
    <row r="320" spans="1:21" x14ac:dyDescent="0.25">
      <c r="A320" s="24" t="s">
        <v>370</v>
      </c>
      <c r="B320" s="25" t="s">
        <v>53</v>
      </c>
      <c r="C320" s="81">
        <v>0</v>
      </c>
      <c r="D320" s="81">
        <v>15764</v>
      </c>
      <c r="E320" s="77">
        <v>0</v>
      </c>
      <c r="F320" s="77">
        <v>0</v>
      </c>
      <c r="G320" s="77">
        <v>0</v>
      </c>
      <c r="H320" s="77">
        <v>0</v>
      </c>
      <c r="I320" s="77">
        <v>0</v>
      </c>
      <c r="J320" s="77">
        <v>0</v>
      </c>
      <c r="K320" s="77">
        <v>0</v>
      </c>
      <c r="L320" s="77">
        <v>0</v>
      </c>
      <c r="M320" s="77">
        <v>0</v>
      </c>
      <c r="N320" s="77">
        <v>0</v>
      </c>
      <c r="O320" s="77">
        <v>0</v>
      </c>
      <c r="P320" s="82">
        <v>0</v>
      </c>
      <c r="Q320" s="83">
        <f t="shared" si="12"/>
        <v>15764</v>
      </c>
      <c r="S320" s="1">
        <f t="shared" si="13"/>
        <v>0</v>
      </c>
      <c r="T320" s="1">
        <f t="shared" si="13"/>
        <v>15764</v>
      </c>
      <c r="U320" s="1">
        <f t="shared" si="14"/>
        <v>15764</v>
      </c>
    </row>
    <row r="321" spans="1:21" x14ac:dyDescent="0.25">
      <c r="A321" s="24" t="s">
        <v>371</v>
      </c>
      <c r="B321" s="25" t="s">
        <v>53</v>
      </c>
      <c r="C321" s="81">
        <v>0</v>
      </c>
      <c r="D321" s="81">
        <v>0</v>
      </c>
      <c r="E321" s="77">
        <v>0</v>
      </c>
      <c r="F321" s="77">
        <v>0</v>
      </c>
      <c r="G321" s="77">
        <v>0</v>
      </c>
      <c r="H321" s="77">
        <v>0</v>
      </c>
      <c r="I321" s="77">
        <v>0</v>
      </c>
      <c r="J321" s="77">
        <v>0</v>
      </c>
      <c r="K321" s="77">
        <v>0</v>
      </c>
      <c r="L321" s="77">
        <v>0</v>
      </c>
      <c r="M321" s="77">
        <v>0</v>
      </c>
      <c r="N321" s="77">
        <v>0</v>
      </c>
      <c r="O321" s="77">
        <v>0</v>
      </c>
      <c r="P321" s="82">
        <v>0</v>
      </c>
      <c r="Q321" s="83">
        <f t="shared" si="12"/>
        <v>0</v>
      </c>
      <c r="S321" s="1">
        <f t="shared" si="13"/>
        <v>0</v>
      </c>
      <c r="T321" s="1">
        <f t="shared" si="13"/>
        <v>0</v>
      </c>
      <c r="U321" s="1">
        <f t="shared" si="14"/>
        <v>0</v>
      </c>
    </row>
    <row r="322" spans="1:21" x14ac:dyDescent="0.25">
      <c r="A322" s="24" t="s">
        <v>372</v>
      </c>
      <c r="B322" s="25" t="s">
        <v>53</v>
      </c>
      <c r="C322" s="81">
        <v>0</v>
      </c>
      <c r="D322" s="81">
        <v>0</v>
      </c>
      <c r="E322" s="77">
        <v>0</v>
      </c>
      <c r="F322" s="77">
        <v>0</v>
      </c>
      <c r="G322" s="77">
        <v>0</v>
      </c>
      <c r="H322" s="77">
        <v>0</v>
      </c>
      <c r="I322" s="77">
        <v>0</v>
      </c>
      <c r="J322" s="77">
        <v>0</v>
      </c>
      <c r="K322" s="77">
        <v>0</v>
      </c>
      <c r="L322" s="77">
        <v>0</v>
      </c>
      <c r="M322" s="77">
        <v>0</v>
      </c>
      <c r="N322" s="77">
        <v>0</v>
      </c>
      <c r="O322" s="77">
        <v>0</v>
      </c>
      <c r="P322" s="82">
        <v>0</v>
      </c>
      <c r="Q322" s="83">
        <f t="shared" ref="Q322:Q385" si="15">SUM(C322:P322)</f>
        <v>0</v>
      </c>
      <c r="S322" s="1">
        <f t="shared" si="13"/>
        <v>0</v>
      </c>
      <c r="T322" s="1">
        <f t="shared" si="13"/>
        <v>0</v>
      </c>
      <c r="U322" s="1">
        <f t="shared" si="14"/>
        <v>0</v>
      </c>
    </row>
    <row r="323" spans="1:21" x14ac:dyDescent="0.25">
      <c r="A323" s="24" t="s">
        <v>373</v>
      </c>
      <c r="B323" s="25" t="s">
        <v>53</v>
      </c>
      <c r="C323" s="81">
        <v>0</v>
      </c>
      <c r="D323" s="81">
        <v>0</v>
      </c>
      <c r="E323" s="77">
        <v>0</v>
      </c>
      <c r="F323" s="77">
        <v>10</v>
      </c>
      <c r="G323" s="77">
        <v>0</v>
      </c>
      <c r="H323" s="77">
        <v>53934</v>
      </c>
      <c r="I323" s="77">
        <v>0</v>
      </c>
      <c r="J323" s="77">
        <v>0</v>
      </c>
      <c r="K323" s="77">
        <v>0</v>
      </c>
      <c r="L323" s="77">
        <v>0</v>
      </c>
      <c r="M323" s="77">
        <v>0</v>
      </c>
      <c r="N323" s="77">
        <v>123708</v>
      </c>
      <c r="O323" s="77">
        <v>0</v>
      </c>
      <c r="P323" s="82">
        <v>0</v>
      </c>
      <c r="Q323" s="83">
        <f t="shared" si="15"/>
        <v>177652</v>
      </c>
      <c r="S323" s="1">
        <f t="shared" si="13"/>
        <v>0</v>
      </c>
      <c r="T323" s="1">
        <f t="shared" si="13"/>
        <v>177652</v>
      </c>
      <c r="U323" s="1">
        <f t="shared" si="14"/>
        <v>177652</v>
      </c>
    </row>
    <row r="324" spans="1:21" x14ac:dyDescent="0.25">
      <c r="A324" s="24" t="s">
        <v>374</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5"/>
        <v>0</v>
      </c>
      <c r="S324" s="1">
        <f t="shared" si="13"/>
        <v>0</v>
      </c>
      <c r="T324" s="1">
        <f t="shared" si="13"/>
        <v>0</v>
      </c>
      <c r="U324" s="1">
        <f t="shared" si="14"/>
        <v>0</v>
      </c>
    </row>
    <row r="325" spans="1:21" x14ac:dyDescent="0.25">
      <c r="A325" s="24" t="s">
        <v>375</v>
      </c>
      <c r="B325" s="25" t="s">
        <v>53</v>
      </c>
      <c r="C325" s="81">
        <v>0</v>
      </c>
      <c r="D325" s="81">
        <v>0</v>
      </c>
      <c r="E325" s="77">
        <v>0</v>
      </c>
      <c r="F325" s="77">
        <v>0</v>
      </c>
      <c r="G325" s="77">
        <v>0</v>
      </c>
      <c r="H325" s="77">
        <v>0</v>
      </c>
      <c r="I325" s="77">
        <v>0</v>
      </c>
      <c r="J325" s="77">
        <v>0</v>
      </c>
      <c r="K325" s="77">
        <v>0</v>
      </c>
      <c r="L325" s="77">
        <v>0</v>
      </c>
      <c r="M325" s="77">
        <v>0</v>
      </c>
      <c r="N325" s="77">
        <v>0</v>
      </c>
      <c r="O325" s="77">
        <v>0</v>
      </c>
      <c r="P325" s="82">
        <v>0</v>
      </c>
      <c r="Q325" s="83">
        <f t="shared" si="15"/>
        <v>0</v>
      </c>
      <c r="S325" s="1">
        <f t="shared" si="13"/>
        <v>0</v>
      </c>
      <c r="T325" s="1">
        <f t="shared" si="13"/>
        <v>0</v>
      </c>
      <c r="U325" s="1">
        <f t="shared" si="14"/>
        <v>0</v>
      </c>
    </row>
    <row r="326" spans="1:21" x14ac:dyDescent="0.25">
      <c r="A326" s="24" t="s">
        <v>376</v>
      </c>
      <c r="B326" s="25" t="s">
        <v>53</v>
      </c>
      <c r="C326" s="81">
        <v>7216</v>
      </c>
      <c r="D326" s="81">
        <v>0</v>
      </c>
      <c r="E326" s="77">
        <v>46601</v>
      </c>
      <c r="F326" s="77">
        <v>0</v>
      </c>
      <c r="G326" s="77">
        <v>26159</v>
      </c>
      <c r="H326" s="77">
        <v>0</v>
      </c>
      <c r="I326" s="77">
        <v>4587</v>
      </c>
      <c r="J326" s="77">
        <v>0</v>
      </c>
      <c r="K326" s="77">
        <v>0</v>
      </c>
      <c r="L326" s="77">
        <v>0</v>
      </c>
      <c r="M326" s="77">
        <v>1400</v>
      </c>
      <c r="N326" s="77">
        <v>0</v>
      </c>
      <c r="O326" s="77">
        <v>0</v>
      </c>
      <c r="P326" s="82">
        <v>0</v>
      </c>
      <c r="Q326" s="83">
        <f t="shared" si="15"/>
        <v>85963</v>
      </c>
      <c r="S326" s="1">
        <f t="shared" ref="S326:T389" si="16">SUM(C326,E326,G326,I326,K326,M326,O326)</f>
        <v>85963</v>
      </c>
      <c r="T326" s="1">
        <f t="shared" si="16"/>
        <v>0</v>
      </c>
      <c r="U326" s="1">
        <f t="shared" ref="U326:U389" si="17">SUM(S326:T326)</f>
        <v>85963</v>
      </c>
    </row>
    <row r="327" spans="1:21" x14ac:dyDescent="0.25">
      <c r="A327" s="24" t="s">
        <v>377</v>
      </c>
      <c r="B327" s="25" t="s">
        <v>53</v>
      </c>
      <c r="C327" s="81">
        <v>0</v>
      </c>
      <c r="D327" s="81">
        <v>0</v>
      </c>
      <c r="E327" s="77">
        <v>0</v>
      </c>
      <c r="F327" s="77">
        <v>0</v>
      </c>
      <c r="G327" s="77">
        <v>0</v>
      </c>
      <c r="H327" s="77">
        <v>78724</v>
      </c>
      <c r="I327" s="77">
        <v>0</v>
      </c>
      <c r="J327" s="77">
        <v>0</v>
      </c>
      <c r="K327" s="77">
        <v>0</v>
      </c>
      <c r="L327" s="77">
        <v>0</v>
      </c>
      <c r="M327" s="77">
        <v>0</v>
      </c>
      <c r="N327" s="77">
        <v>0</v>
      </c>
      <c r="O327" s="77">
        <v>0</v>
      </c>
      <c r="P327" s="82">
        <v>0</v>
      </c>
      <c r="Q327" s="83">
        <f t="shared" si="15"/>
        <v>78724</v>
      </c>
      <c r="S327" s="1">
        <f t="shared" si="16"/>
        <v>0</v>
      </c>
      <c r="T327" s="1">
        <f t="shared" si="16"/>
        <v>78724</v>
      </c>
      <c r="U327" s="1">
        <f t="shared" si="17"/>
        <v>78724</v>
      </c>
    </row>
    <row r="328" spans="1:21" x14ac:dyDescent="0.25">
      <c r="A328" s="24" t="s">
        <v>378</v>
      </c>
      <c r="B328" s="25" t="s">
        <v>53</v>
      </c>
      <c r="C328" s="81">
        <v>0</v>
      </c>
      <c r="D328" s="81">
        <v>0</v>
      </c>
      <c r="E328" s="77">
        <v>0</v>
      </c>
      <c r="F328" s="77">
        <v>0</v>
      </c>
      <c r="G328" s="77">
        <v>0</v>
      </c>
      <c r="H328" s="77">
        <v>0</v>
      </c>
      <c r="I328" s="77">
        <v>0</v>
      </c>
      <c r="J328" s="77">
        <v>0</v>
      </c>
      <c r="K328" s="77">
        <v>0</v>
      </c>
      <c r="L328" s="77">
        <v>0</v>
      </c>
      <c r="M328" s="77">
        <v>0</v>
      </c>
      <c r="N328" s="77">
        <v>0</v>
      </c>
      <c r="O328" s="77">
        <v>0</v>
      </c>
      <c r="P328" s="82">
        <v>0</v>
      </c>
      <c r="Q328" s="83">
        <f t="shared" si="15"/>
        <v>0</v>
      </c>
      <c r="S328" s="1">
        <f t="shared" si="16"/>
        <v>0</v>
      </c>
      <c r="T328" s="1">
        <f t="shared" si="16"/>
        <v>0</v>
      </c>
      <c r="U328" s="1">
        <f t="shared" si="17"/>
        <v>0</v>
      </c>
    </row>
    <row r="329" spans="1:21" x14ac:dyDescent="0.25">
      <c r="A329" s="24" t="s">
        <v>379</v>
      </c>
      <c r="B329" s="25" t="s">
        <v>53</v>
      </c>
      <c r="C329" s="81">
        <v>0</v>
      </c>
      <c r="D329" s="81">
        <v>0</v>
      </c>
      <c r="E329" s="77">
        <v>0</v>
      </c>
      <c r="F329" s="77">
        <v>0</v>
      </c>
      <c r="G329" s="77">
        <v>0</v>
      </c>
      <c r="H329" s="77">
        <v>0</v>
      </c>
      <c r="I329" s="77">
        <v>0</v>
      </c>
      <c r="J329" s="77">
        <v>0</v>
      </c>
      <c r="K329" s="77">
        <v>0</v>
      </c>
      <c r="L329" s="77">
        <v>0</v>
      </c>
      <c r="M329" s="77">
        <v>13655</v>
      </c>
      <c r="N329" s="77">
        <v>0</v>
      </c>
      <c r="O329" s="77">
        <v>0</v>
      </c>
      <c r="P329" s="82">
        <v>0</v>
      </c>
      <c r="Q329" s="83">
        <f t="shared" si="15"/>
        <v>13655</v>
      </c>
      <c r="S329" s="1">
        <f t="shared" si="16"/>
        <v>13655</v>
      </c>
      <c r="T329" s="1">
        <f t="shared" si="16"/>
        <v>0</v>
      </c>
      <c r="U329" s="1">
        <f t="shared" si="17"/>
        <v>13655</v>
      </c>
    </row>
    <row r="330" spans="1:21" x14ac:dyDescent="0.25">
      <c r="A330" s="24" t="s">
        <v>380</v>
      </c>
      <c r="B330" s="25" t="s">
        <v>53</v>
      </c>
      <c r="C330" s="81">
        <v>1525</v>
      </c>
      <c r="D330" s="81">
        <v>0</v>
      </c>
      <c r="E330" s="77">
        <v>945</v>
      </c>
      <c r="F330" s="77">
        <v>0</v>
      </c>
      <c r="G330" s="77">
        <v>2944</v>
      </c>
      <c r="H330" s="77">
        <v>5139</v>
      </c>
      <c r="I330" s="77">
        <v>0</v>
      </c>
      <c r="J330" s="77">
        <v>0</v>
      </c>
      <c r="K330" s="77">
        <v>0</v>
      </c>
      <c r="L330" s="77">
        <v>0</v>
      </c>
      <c r="M330" s="77">
        <v>1149</v>
      </c>
      <c r="N330" s="77">
        <v>0</v>
      </c>
      <c r="O330" s="77">
        <v>0</v>
      </c>
      <c r="P330" s="82">
        <v>0</v>
      </c>
      <c r="Q330" s="83">
        <f t="shared" si="15"/>
        <v>11702</v>
      </c>
      <c r="S330" s="1">
        <f t="shared" si="16"/>
        <v>6563</v>
      </c>
      <c r="T330" s="1">
        <f t="shared" si="16"/>
        <v>5139</v>
      </c>
      <c r="U330" s="1">
        <f t="shared" si="17"/>
        <v>11702</v>
      </c>
    </row>
    <row r="331" spans="1:21" x14ac:dyDescent="0.25">
      <c r="A331" s="24" t="s">
        <v>5</v>
      </c>
      <c r="B331" s="25" t="s">
        <v>53</v>
      </c>
      <c r="C331" s="81">
        <v>0</v>
      </c>
      <c r="D331" s="81">
        <v>0</v>
      </c>
      <c r="E331" s="77">
        <v>0</v>
      </c>
      <c r="F331" s="77">
        <v>0</v>
      </c>
      <c r="G331" s="77">
        <v>0</v>
      </c>
      <c r="H331" s="77">
        <v>12742</v>
      </c>
      <c r="I331" s="77">
        <v>0</v>
      </c>
      <c r="J331" s="77">
        <v>0</v>
      </c>
      <c r="K331" s="77">
        <v>0</v>
      </c>
      <c r="L331" s="77">
        <v>0</v>
      </c>
      <c r="M331" s="77">
        <v>0</v>
      </c>
      <c r="N331" s="77">
        <v>0</v>
      </c>
      <c r="O331" s="77">
        <v>0</v>
      </c>
      <c r="P331" s="82">
        <v>0</v>
      </c>
      <c r="Q331" s="83">
        <f t="shared" si="15"/>
        <v>12742</v>
      </c>
      <c r="S331" s="1">
        <f t="shared" si="16"/>
        <v>0</v>
      </c>
      <c r="T331" s="1">
        <f t="shared" si="16"/>
        <v>12742</v>
      </c>
      <c r="U331" s="1">
        <f t="shared" si="17"/>
        <v>12742</v>
      </c>
    </row>
    <row r="332" spans="1:21" x14ac:dyDescent="0.25">
      <c r="A332" s="24" t="s">
        <v>383</v>
      </c>
      <c r="B332" s="25" t="s">
        <v>53</v>
      </c>
      <c r="C332" s="81">
        <v>0</v>
      </c>
      <c r="D332" s="81">
        <v>0</v>
      </c>
      <c r="E332" s="77">
        <v>0</v>
      </c>
      <c r="F332" s="77">
        <v>0</v>
      </c>
      <c r="G332" s="77">
        <v>0</v>
      </c>
      <c r="H332" s="77">
        <v>0</v>
      </c>
      <c r="I332" s="77">
        <v>0</v>
      </c>
      <c r="J332" s="77">
        <v>0</v>
      </c>
      <c r="K332" s="77">
        <v>0</v>
      </c>
      <c r="L332" s="77">
        <v>0</v>
      </c>
      <c r="M332" s="77">
        <v>0</v>
      </c>
      <c r="N332" s="77">
        <v>0</v>
      </c>
      <c r="O332" s="77">
        <v>0</v>
      </c>
      <c r="P332" s="82">
        <v>0</v>
      </c>
      <c r="Q332" s="83">
        <f t="shared" si="15"/>
        <v>0</v>
      </c>
      <c r="S332" s="1">
        <f t="shared" si="16"/>
        <v>0</v>
      </c>
      <c r="T332" s="1">
        <f t="shared" si="16"/>
        <v>0</v>
      </c>
      <c r="U332" s="1">
        <f t="shared" si="17"/>
        <v>0</v>
      </c>
    </row>
    <row r="333" spans="1:21" x14ac:dyDescent="0.25">
      <c r="A333" s="24" t="s">
        <v>525</v>
      </c>
      <c r="B333" s="25" t="s">
        <v>53</v>
      </c>
      <c r="C333" s="81">
        <v>0</v>
      </c>
      <c r="D333" s="81">
        <v>0</v>
      </c>
      <c r="E333" s="77">
        <v>2100</v>
      </c>
      <c r="F333" s="77">
        <v>34020</v>
      </c>
      <c r="G333" s="77">
        <v>0</v>
      </c>
      <c r="H333" s="77">
        <v>0</v>
      </c>
      <c r="I333" s="77">
        <v>0</v>
      </c>
      <c r="J333" s="77">
        <v>0</v>
      </c>
      <c r="K333" s="77">
        <v>0</v>
      </c>
      <c r="L333" s="77">
        <v>0</v>
      </c>
      <c r="M333" s="77">
        <v>0</v>
      </c>
      <c r="N333" s="77">
        <v>0</v>
      </c>
      <c r="O333" s="77">
        <v>0</v>
      </c>
      <c r="P333" s="82">
        <v>0</v>
      </c>
      <c r="Q333" s="83">
        <f t="shared" si="15"/>
        <v>36120</v>
      </c>
      <c r="S333" s="1">
        <f t="shared" si="16"/>
        <v>2100</v>
      </c>
      <c r="T333" s="1">
        <f t="shared" si="16"/>
        <v>34020</v>
      </c>
      <c r="U333" s="1">
        <f t="shared" si="17"/>
        <v>36120</v>
      </c>
    </row>
    <row r="334" spans="1:21" x14ac:dyDescent="0.25">
      <c r="A334" s="24" t="s">
        <v>517</v>
      </c>
      <c r="B334" s="25" t="s">
        <v>53</v>
      </c>
      <c r="C334" s="81">
        <v>0</v>
      </c>
      <c r="D334" s="81">
        <v>0</v>
      </c>
      <c r="E334" s="77">
        <v>0</v>
      </c>
      <c r="F334" s="77">
        <v>0</v>
      </c>
      <c r="G334" s="77">
        <v>0</v>
      </c>
      <c r="H334" s="77">
        <v>0</v>
      </c>
      <c r="I334" s="77">
        <v>0</v>
      </c>
      <c r="J334" s="77">
        <v>0</v>
      </c>
      <c r="K334" s="77">
        <v>0</v>
      </c>
      <c r="L334" s="77">
        <v>0</v>
      </c>
      <c r="M334" s="77">
        <v>0</v>
      </c>
      <c r="N334" s="77">
        <v>0</v>
      </c>
      <c r="O334" s="77">
        <v>319913</v>
      </c>
      <c r="P334" s="82">
        <v>62825</v>
      </c>
      <c r="Q334" s="83">
        <f t="shared" si="15"/>
        <v>382738</v>
      </c>
      <c r="S334" s="1">
        <f t="shared" si="16"/>
        <v>319913</v>
      </c>
      <c r="T334" s="1">
        <f t="shared" si="16"/>
        <v>62825</v>
      </c>
      <c r="U334" s="1">
        <f t="shared" si="17"/>
        <v>382738</v>
      </c>
    </row>
    <row r="335" spans="1:21" x14ac:dyDescent="0.25">
      <c r="A335" s="24" t="s">
        <v>384</v>
      </c>
      <c r="B335" s="25" t="s">
        <v>53</v>
      </c>
      <c r="C335" s="81">
        <v>5170</v>
      </c>
      <c r="D335" s="81">
        <v>7875</v>
      </c>
      <c r="E335" s="77">
        <v>66617</v>
      </c>
      <c r="F335" s="77">
        <v>8072</v>
      </c>
      <c r="G335" s="77">
        <v>8428</v>
      </c>
      <c r="H335" s="77">
        <v>5805</v>
      </c>
      <c r="I335" s="77">
        <v>0</v>
      </c>
      <c r="J335" s="77">
        <v>0</v>
      </c>
      <c r="K335" s="77">
        <v>0</v>
      </c>
      <c r="L335" s="77">
        <v>0</v>
      </c>
      <c r="M335" s="77">
        <v>8556</v>
      </c>
      <c r="N335" s="77">
        <v>0</v>
      </c>
      <c r="O335" s="77">
        <v>1738</v>
      </c>
      <c r="P335" s="82">
        <v>128</v>
      </c>
      <c r="Q335" s="83">
        <f t="shared" si="15"/>
        <v>112389</v>
      </c>
      <c r="S335" s="1">
        <f t="shared" si="16"/>
        <v>90509</v>
      </c>
      <c r="T335" s="1">
        <f t="shared" si="16"/>
        <v>21880</v>
      </c>
      <c r="U335" s="1">
        <f t="shared" si="17"/>
        <v>112389</v>
      </c>
    </row>
    <row r="336" spans="1:21" x14ac:dyDescent="0.25">
      <c r="A336" s="24" t="s">
        <v>385</v>
      </c>
      <c r="B336" s="25" t="s">
        <v>53</v>
      </c>
      <c r="C336" s="81">
        <v>0</v>
      </c>
      <c r="D336" s="81">
        <v>0</v>
      </c>
      <c r="E336" s="77">
        <v>0</v>
      </c>
      <c r="F336" s="77">
        <v>0</v>
      </c>
      <c r="G336" s="77">
        <v>0</v>
      </c>
      <c r="H336" s="77">
        <v>0</v>
      </c>
      <c r="I336" s="77">
        <v>0</v>
      </c>
      <c r="J336" s="77">
        <v>0</v>
      </c>
      <c r="K336" s="77">
        <v>0</v>
      </c>
      <c r="L336" s="77">
        <v>0</v>
      </c>
      <c r="M336" s="77">
        <v>0</v>
      </c>
      <c r="N336" s="77">
        <v>0</v>
      </c>
      <c r="O336" s="77">
        <v>0</v>
      </c>
      <c r="P336" s="82">
        <v>0</v>
      </c>
      <c r="Q336" s="83">
        <f t="shared" si="15"/>
        <v>0</v>
      </c>
      <c r="S336" s="1">
        <f t="shared" si="16"/>
        <v>0</v>
      </c>
      <c r="T336" s="1">
        <f t="shared" si="16"/>
        <v>0</v>
      </c>
      <c r="U336" s="1">
        <f t="shared" si="17"/>
        <v>0</v>
      </c>
    </row>
    <row r="337" spans="1:21" x14ac:dyDescent="0.25">
      <c r="A337" s="24" t="s">
        <v>386</v>
      </c>
      <c r="B337" s="25" t="s">
        <v>54</v>
      </c>
      <c r="C337" s="81">
        <v>37437</v>
      </c>
      <c r="D337" s="81">
        <v>0</v>
      </c>
      <c r="E337" s="77">
        <v>254680</v>
      </c>
      <c r="F337" s="77">
        <v>0</v>
      </c>
      <c r="G337" s="77">
        <v>0</v>
      </c>
      <c r="H337" s="77">
        <v>0</v>
      </c>
      <c r="I337" s="77">
        <v>0</v>
      </c>
      <c r="J337" s="77">
        <v>0</v>
      </c>
      <c r="K337" s="77">
        <v>0</v>
      </c>
      <c r="L337" s="77">
        <v>0</v>
      </c>
      <c r="M337" s="77">
        <v>16981</v>
      </c>
      <c r="N337" s="77">
        <v>0</v>
      </c>
      <c r="O337" s="77">
        <v>0</v>
      </c>
      <c r="P337" s="82">
        <v>0</v>
      </c>
      <c r="Q337" s="83">
        <f t="shared" si="15"/>
        <v>309098</v>
      </c>
      <c r="S337" s="1">
        <f t="shared" si="16"/>
        <v>309098</v>
      </c>
      <c r="T337" s="1">
        <f t="shared" si="16"/>
        <v>0</v>
      </c>
      <c r="U337" s="1">
        <f t="shared" si="17"/>
        <v>309098</v>
      </c>
    </row>
    <row r="338" spans="1:21" x14ac:dyDescent="0.25">
      <c r="A338" s="24" t="s">
        <v>387</v>
      </c>
      <c r="B338" s="25" t="s">
        <v>54</v>
      </c>
      <c r="C338" s="81">
        <v>0</v>
      </c>
      <c r="D338" s="81">
        <v>0</v>
      </c>
      <c r="E338" s="77">
        <v>61012</v>
      </c>
      <c r="F338" s="77">
        <v>0</v>
      </c>
      <c r="G338" s="77">
        <v>90582</v>
      </c>
      <c r="H338" s="77">
        <v>0</v>
      </c>
      <c r="I338" s="77">
        <v>0</v>
      </c>
      <c r="J338" s="77">
        <v>0</v>
      </c>
      <c r="K338" s="77">
        <v>0</v>
      </c>
      <c r="L338" s="77">
        <v>0</v>
      </c>
      <c r="M338" s="77">
        <v>39478</v>
      </c>
      <c r="N338" s="77">
        <v>0</v>
      </c>
      <c r="O338" s="77">
        <v>51964</v>
      </c>
      <c r="P338" s="82">
        <v>0</v>
      </c>
      <c r="Q338" s="83">
        <f t="shared" si="15"/>
        <v>243036</v>
      </c>
      <c r="S338" s="1">
        <f t="shared" si="16"/>
        <v>243036</v>
      </c>
      <c r="T338" s="1">
        <f t="shared" si="16"/>
        <v>0</v>
      </c>
      <c r="U338" s="1">
        <f t="shared" si="17"/>
        <v>243036</v>
      </c>
    </row>
    <row r="339" spans="1:21" x14ac:dyDescent="0.25">
      <c r="A339" s="24" t="s">
        <v>388</v>
      </c>
      <c r="B339" s="25" t="s">
        <v>54</v>
      </c>
      <c r="C339" s="81">
        <v>5351</v>
      </c>
      <c r="D339" s="81">
        <v>0</v>
      </c>
      <c r="E339" s="77">
        <v>15556</v>
      </c>
      <c r="F339" s="77">
        <v>0</v>
      </c>
      <c r="G339" s="77">
        <v>4204</v>
      </c>
      <c r="H339" s="77">
        <v>0</v>
      </c>
      <c r="I339" s="77">
        <v>0</v>
      </c>
      <c r="J339" s="77">
        <v>0</v>
      </c>
      <c r="K339" s="77">
        <v>0</v>
      </c>
      <c r="L339" s="77">
        <v>0</v>
      </c>
      <c r="M339" s="77">
        <v>7435</v>
      </c>
      <c r="N339" s="77">
        <v>0</v>
      </c>
      <c r="O339" s="77">
        <v>2757</v>
      </c>
      <c r="P339" s="82">
        <v>0</v>
      </c>
      <c r="Q339" s="83">
        <f t="shared" si="15"/>
        <v>35303</v>
      </c>
      <c r="S339" s="1">
        <f t="shared" si="16"/>
        <v>35303</v>
      </c>
      <c r="T339" s="1">
        <f t="shared" si="16"/>
        <v>0</v>
      </c>
      <c r="U339" s="1">
        <f t="shared" si="17"/>
        <v>35303</v>
      </c>
    </row>
    <row r="340" spans="1:21" x14ac:dyDescent="0.25">
      <c r="A340" s="24" t="s">
        <v>389</v>
      </c>
      <c r="B340" s="25" t="s">
        <v>54</v>
      </c>
      <c r="C340" s="81">
        <v>12787</v>
      </c>
      <c r="D340" s="81">
        <v>0</v>
      </c>
      <c r="E340" s="77">
        <v>-6301</v>
      </c>
      <c r="F340" s="77">
        <v>0</v>
      </c>
      <c r="G340" s="77">
        <v>35054</v>
      </c>
      <c r="H340" s="77">
        <v>0</v>
      </c>
      <c r="I340" s="77">
        <v>0</v>
      </c>
      <c r="J340" s="77">
        <v>0</v>
      </c>
      <c r="K340" s="77">
        <v>0</v>
      </c>
      <c r="L340" s="77">
        <v>0</v>
      </c>
      <c r="M340" s="77">
        <v>9942</v>
      </c>
      <c r="N340" s="77">
        <v>0</v>
      </c>
      <c r="O340" s="77">
        <v>0</v>
      </c>
      <c r="P340" s="82">
        <v>0</v>
      </c>
      <c r="Q340" s="83">
        <f t="shared" si="15"/>
        <v>51482</v>
      </c>
      <c r="S340" s="1">
        <f t="shared" si="16"/>
        <v>51482</v>
      </c>
      <c r="T340" s="1">
        <f t="shared" si="16"/>
        <v>0</v>
      </c>
      <c r="U340" s="1">
        <f t="shared" si="17"/>
        <v>51482</v>
      </c>
    </row>
    <row r="341" spans="1:21" x14ac:dyDescent="0.25">
      <c r="A341" s="24" t="s">
        <v>390</v>
      </c>
      <c r="B341" s="25" t="s">
        <v>54</v>
      </c>
      <c r="C341" s="81">
        <v>0</v>
      </c>
      <c r="D341" s="81">
        <v>0</v>
      </c>
      <c r="E341" s="77">
        <v>11500</v>
      </c>
      <c r="F341" s="77">
        <v>0</v>
      </c>
      <c r="G341" s="77">
        <v>0</v>
      </c>
      <c r="H341" s="77">
        <v>0</v>
      </c>
      <c r="I341" s="77">
        <v>0</v>
      </c>
      <c r="J341" s="77">
        <v>0</v>
      </c>
      <c r="K341" s="77">
        <v>0</v>
      </c>
      <c r="L341" s="77">
        <v>0</v>
      </c>
      <c r="M341" s="77">
        <v>5054</v>
      </c>
      <c r="N341" s="77">
        <v>0</v>
      </c>
      <c r="O341" s="77">
        <v>39873</v>
      </c>
      <c r="P341" s="82">
        <v>0</v>
      </c>
      <c r="Q341" s="83">
        <f t="shared" si="15"/>
        <v>56427</v>
      </c>
      <c r="S341" s="1">
        <f t="shared" si="16"/>
        <v>56427</v>
      </c>
      <c r="T341" s="1">
        <f t="shared" si="16"/>
        <v>0</v>
      </c>
      <c r="U341" s="1">
        <f t="shared" si="17"/>
        <v>56427</v>
      </c>
    </row>
    <row r="342" spans="1:21" x14ac:dyDescent="0.25">
      <c r="A342" s="24" t="s">
        <v>391</v>
      </c>
      <c r="B342" s="25" t="s">
        <v>54</v>
      </c>
      <c r="C342" s="81">
        <v>0</v>
      </c>
      <c r="D342" s="81">
        <v>0</v>
      </c>
      <c r="E342" s="77">
        <v>0</v>
      </c>
      <c r="F342" s="77">
        <v>0</v>
      </c>
      <c r="G342" s="77">
        <v>0</v>
      </c>
      <c r="H342" s="77">
        <v>0</v>
      </c>
      <c r="I342" s="77">
        <v>0</v>
      </c>
      <c r="J342" s="77">
        <v>0</v>
      </c>
      <c r="K342" s="77">
        <v>0</v>
      </c>
      <c r="L342" s="77">
        <v>0</v>
      </c>
      <c r="M342" s="77">
        <v>0</v>
      </c>
      <c r="N342" s="77">
        <v>0</v>
      </c>
      <c r="O342" s="77">
        <v>0</v>
      </c>
      <c r="P342" s="82">
        <v>0</v>
      </c>
      <c r="Q342" s="83">
        <f t="shared" si="15"/>
        <v>0</v>
      </c>
      <c r="S342" s="1">
        <f t="shared" si="16"/>
        <v>0</v>
      </c>
      <c r="T342" s="1">
        <f t="shared" si="16"/>
        <v>0</v>
      </c>
      <c r="U342" s="1">
        <f t="shared" si="17"/>
        <v>0</v>
      </c>
    </row>
    <row r="343" spans="1:21" x14ac:dyDescent="0.25">
      <c r="A343" s="24" t="s">
        <v>392</v>
      </c>
      <c r="B343" s="25" t="s">
        <v>54</v>
      </c>
      <c r="C343" s="81">
        <v>2158</v>
      </c>
      <c r="D343" s="81">
        <v>0</v>
      </c>
      <c r="E343" s="77">
        <v>0</v>
      </c>
      <c r="F343" s="77">
        <v>0</v>
      </c>
      <c r="G343" s="77">
        <v>1079</v>
      </c>
      <c r="H343" s="77">
        <v>0</v>
      </c>
      <c r="I343" s="77">
        <v>0</v>
      </c>
      <c r="J343" s="77">
        <v>0</v>
      </c>
      <c r="K343" s="77">
        <v>0</v>
      </c>
      <c r="L343" s="77">
        <v>0</v>
      </c>
      <c r="M343" s="77">
        <v>2877</v>
      </c>
      <c r="N343" s="77">
        <v>0</v>
      </c>
      <c r="O343" s="77">
        <v>1438</v>
      </c>
      <c r="P343" s="82">
        <v>68078</v>
      </c>
      <c r="Q343" s="83">
        <f t="shared" si="15"/>
        <v>75630</v>
      </c>
      <c r="S343" s="1">
        <f t="shared" si="16"/>
        <v>7552</v>
      </c>
      <c r="T343" s="1">
        <f t="shared" si="16"/>
        <v>68078</v>
      </c>
      <c r="U343" s="1">
        <f t="shared" si="17"/>
        <v>75630</v>
      </c>
    </row>
    <row r="344" spans="1:21" x14ac:dyDescent="0.25">
      <c r="A344" s="24" t="s">
        <v>393</v>
      </c>
      <c r="B344" s="25" t="s">
        <v>54</v>
      </c>
      <c r="C344" s="81">
        <v>8052</v>
      </c>
      <c r="D344" s="81">
        <v>42206</v>
      </c>
      <c r="E344" s="77">
        <v>84413</v>
      </c>
      <c r="F344" s="77">
        <v>322445</v>
      </c>
      <c r="G344" s="77">
        <v>17535</v>
      </c>
      <c r="H344" s="77">
        <v>252301</v>
      </c>
      <c r="I344" s="77">
        <v>0</v>
      </c>
      <c r="J344" s="77">
        <v>0</v>
      </c>
      <c r="K344" s="77">
        <v>0</v>
      </c>
      <c r="L344" s="77">
        <v>0</v>
      </c>
      <c r="M344" s="77">
        <v>13139</v>
      </c>
      <c r="N344" s="77">
        <v>0</v>
      </c>
      <c r="O344" s="77">
        <v>0</v>
      </c>
      <c r="P344" s="82">
        <v>0</v>
      </c>
      <c r="Q344" s="83">
        <f t="shared" si="15"/>
        <v>740091</v>
      </c>
      <c r="S344" s="1">
        <f t="shared" si="16"/>
        <v>123139</v>
      </c>
      <c r="T344" s="1">
        <f t="shared" si="16"/>
        <v>616952</v>
      </c>
      <c r="U344" s="1">
        <f t="shared" si="17"/>
        <v>740091</v>
      </c>
    </row>
    <row r="345" spans="1:21" x14ac:dyDescent="0.25">
      <c r="A345" s="24" t="s">
        <v>394</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83">
        <f t="shared" si="15"/>
        <v>0</v>
      </c>
      <c r="S345" s="1">
        <f t="shared" si="16"/>
        <v>0</v>
      </c>
      <c r="T345" s="1">
        <f t="shared" si="16"/>
        <v>0</v>
      </c>
      <c r="U345" s="1">
        <f t="shared" si="17"/>
        <v>0</v>
      </c>
    </row>
    <row r="346" spans="1:21" x14ac:dyDescent="0.25">
      <c r="A346" s="24" t="s">
        <v>395</v>
      </c>
      <c r="B346" s="25" t="s">
        <v>54</v>
      </c>
      <c r="C346" s="81">
        <v>0</v>
      </c>
      <c r="D346" s="81">
        <v>0</v>
      </c>
      <c r="E346" s="77">
        <v>0</v>
      </c>
      <c r="F346" s="77">
        <v>0</v>
      </c>
      <c r="G346" s="77">
        <v>0</v>
      </c>
      <c r="H346" s="77">
        <v>0</v>
      </c>
      <c r="I346" s="77">
        <v>0</v>
      </c>
      <c r="J346" s="77">
        <v>0</v>
      </c>
      <c r="K346" s="77">
        <v>0</v>
      </c>
      <c r="L346" s="77">
        <v>0</v>
      </c>
      <c r="M346" s="77">
        <v>0</v>
      </c>
      <c r="N346" s="77">
        <v>0</v>
      </c>
      <c r="O346" s="77">
        <v>0</v>
      </c>
      <c r="P346" s="82">
        <v>0</v>
      </c>
      <c r="Q346" s="83">
        <f t="shared" si="15"/>
        <v>0</v>
      </c>
      <c r="S346" s="1">
        <f t="shared" si="16"/>
        <v>0</v>
      </c>
      <c r="T346" s="1">
        <f t="shared" si="16"/>
        <v>0</v>
      </c>
      <c r="U346" s="1">
        <f t="shared" si="17"/>
        <v>0</v>
      </c>
    </row>
    <row r="347" spans="1:21" x14ac:dyDescent="0.25">
      <c r="A347" s="24" t="s">
        <v>396</v>
      </c>
      <c r="B347" s="25" t="s">
        <v>54</v>
      </c>
      <c r="C347" s="81">
        <v>3250</v>
      </c>
      <c r="D347" s="81">
        <v>0</v>
      </c>
      <c r="E347" s="77">
        <v>22185</v>
      </c>
      <c r="F347" s="77">
        <v>0</v>
      </c>
      <c r="G347" s="77">
        <v>0</v>
      </c>
      <c r="H347" s="77">
        <v>0</v>
      </c>
      <c r="I347" s="77">
        <v>0</v>
      </c>
      <c r="J347" s="77">
        <v>0</v>
      </c>
      <c r="K347" s="77">
        <v>0</v>
      </c>
      <c r="L347" s="77">
        <v>0</v>
      </c>
      <c r="M347" s="77">
        <v>1100</v>
      </c>
      <c r="N347" s="77">
        <v>0</v>
      </c>
      <c r="O347" s="77">
        <v>1500</v>
      </c>
      <c r="P347" s="82">
        <v>0</v>
      </c>
      <c r="Q347" s="83">
        <f t="shared" si="15"/>
        <v>28035</v>
      </c>
      <c r="S347" s="1">
        <f t="shared" si="16"/>
        <v>28035</v>
      </c>
      <c r="T347" s="1">
        <f t="shared" si="16"/>
        <v>0</v>
      </c>
      <c r="U347" s="1">
        <f t="shared" si="17"/>
        <v>28035</v>
      </c>
    </row>
    <row r="348" spans="1:21" x14ac:dyDescent="0.25">
      <c r="A348" s="24" t="s">
        <v>397</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83">
        <f t="shared" si="15"/>
        <v>0</v>
      </c>
      <c r="S348" s="1">
        <f t="shared" si="16"/>
        <v>0</v>
      </c>
      <c r="T348" s="1">
        <f t="shared" si="16"/>
        <v>0</v>
      </c>
      <c r="U348" s="1">
        <f t="shared" si="17"/>
        <v>0</v>
      </c>
    </row>
    <row r="349" spans="1:21" x14ac:dyDescent="0.25">
      <c r="A349" s="24" t="s">
        <v>398</v>
      </c>
      <c r="B349" s="25" t="s">
        <v>54</v>
      </c>
      <c r="C349" s="81">
        <v>8290</v>
      </c>
      <c r="D349" s="81">
        <v>1464</v>
      </c>
      <c r="E349" s="77">
        <v>96321</v>
      </c>
      <c r="F349" s="77">
        <v>32419</v>
      </c>
      <c r="G349" s="77">
        <v>0</v>
      </c>
      <c r="H349" s="77">
        <v>0</v>
      </c>
      <c r="I349" s="77">
        <v>0</v>
      </c>
      <c r="J349" s="77">
        <v>0</v>
      </c>
      <c r="K349" s="77">
        <v>0</v>
      </c>
      <c r="L349" s="77">
        <v>0</v>
      </c>
      <c r="M349" s="77">
        <v>22012</v>
      </c>
      <c r="N349" s="77">
        <v>0</v>
      </c>
      <c r="O349" s="77">
        <v>0</v>
      </c>
      <c r="P349" s="82">
        <v>0</v>
      </c>
      <c r="Q349" s="83">
        <f t="shared" si="15"/>
        <v>160506</v>
      </c>
      <c r="S349" s="1">
        <f t="shared" si="16"/>
        <v>126623</v>
      </c>
      <c r="T349" s="1">
        <f t="shared" si="16"/>
        <v>33883</v>
      </c>
      <c r="U349" s="1">
        <f t="shared" si="17"/>
        <v>160506</v>
      </c>
    </row>
    <row r="350" spans="1:21" x14ac:dyDescent="0.25">
      <c r="A350" s="24" t="s">
        <v>399</v>
      </c>
      <c r="B350" s="25" t="s">
        <v>54</v>
      </c>
      <c r="C350" s="81">
        <v>0</v>
      </c>
      <c r="D350" s="81">
        <v>247420</v>
      </c>
      <c r="E350" s="77">
        <v>0</v>
      </c>
      <c r="F350" s="77">
        <v>852346</v>
      </c>
      <c r="G350" s="77">
        <v>0</v>
      </c>
      <c r="H350" s="77">
        <v>25001</v>
      </c>
      <c r="I350" s="77">
        <v>0</v>
      </c>
      <c r="J350" s="77">
        <v>0</v>
      </c>
      <c r="K350" s="77">
        <v>0</v>
      </c>
      <c r="L350" s="77">
        <v>0</v>
      </c>
      <c r="M350" s="77">
        <v>0</v>
      </c>
      <c r="N350" s="77">
        <v>353303</v>
      </c>
      <c r="O350" s="77">
        <v>0</v>
      </c>
      <c r="P350" s="82">
        <v>0</v>
      </c>
      <c r="Q350" s="83">
        <f t="shared" si="15"/>
        <v>1478070</v>
      </c>
      <c r="S350" s="1">
        <f t="shared" si="16"/>
        <v>0</v>
      </c>
      <c r="T350" s="1">
        <f t="shared" si="16"/>
        <v>1478070</v>
      </c>
      <c r="U350" s="1">
        <f t="shared" si="17"/>
        <v>1478070</v>
      </c>
    </row>
    <row r="351" spans="1:21" x14ac:dyDescent="0.25">
      <c r="A351" s="24" t="s">
        <v>400</v>
      </c>
      <c r="B351" s="25" t="s">
        <v>54</v>
      </c>
      <c r="C351" s="81">
        <v>0</v>
      </c>
      <c r="D351" s="81">
        <v>0</v>
      </c>
      <c r="E351" s="77">
        <v>0</v>
      </c>
      <c r="F351" s="77">
        <v>0</v>
      </c>
      <c r="G351" s="77">
        <v>0</v>
      </c>
      <c r="H351" s="77">
        <v>0</v>
      </c>
      <c r="I351" s="77">
        <v>0</v>
      </c>
      <c r="J351" s="77">
        <v>0</v>
      </c>
      <c r="K351" s="77">
        <v>0</v>
      </c>
      <c r="L351" s="77">
        <v>0</v>
      </c>
      <c r="M351" s="77">
        <v>0</v>
      </c>
      <c r="N351" s="77">
        <v>0</v>
      </c>
      <c r="O351" s="77">
        <v>346</v>
      </c>
      <c r="P351" s="82">
        <v>0</v>
      </c>
      <c r="Q351" s="83">
        <f t="shared" si="15"/>
        <v>346</v>
      </c>
      <c r="S351" s="1">
        <f t="shared" si="16"/>
        <v>346</v>
      </c>
      <c r="T351" s="1">
        <f t="shared" si="16"/>
        <v>0</v>
      </c>
      <c r="U351" s="1">
        <f t="shared" si="17"/>
        <v>346</v>
      </c>
    </row>
    <row r="352" spans="1:21" x14ac:dyDescent="0.25">
      <c r="A352" s="24" t="s">
        <v>401</v>
      </c>
      <c r="B352" s="25" t="s">
        <v>54</v>
      </c>
      <c r="C352" s="81">
        <v>2970</v>
      </c>
      <c r="D352" s="81">
        <v>0</v>
      </c>
      <c r="E352" s="77">
        <v>21980</v>
      </c>
      <c r="F352" s="77">
        <v>0</v>
      </c>
      <c r="G352" s="77">
        <v>0</v>
      </c>
      <c r="H352" s="77">
        <v>0</v>
      </c>
      <c r="I352" s="77">
        <v>0</v>
      </c>
      <c r="J352" s="77">
        <v>0</v>
      </c>
      <c r="K352" s="77">
        <v>0</v>
      </c>
      <c r="L352" s="77">
        <v>0</v>
      </c>
      <c r="M352" s="77">
        <v>3120</v>
      </c>
      <c r="N352" s="77">
        <v>0</v>
      </c>
      <c r="O352" s="77">
        <v>5244</v>
      </c>
      <c r="P352" s="82">
        <v>0</v>
      </c>
      <c r="Q352" s="83">
        <f t="shared" si="15"/>
        <v>33314</v>
      </c>
      <c r="S352" s="1">
        <f t="shared" si="16"/>
        <v>33314</v>
      </c>
      <c r="T352" s="1">
        <f t="shared" si="16"/>
        <v>0</v>
      </c>
      <c r="U352" s="1">
        <f t="shared" si="17"/>
        <v>33314</v>
      </c>
    </row>
    <row r="353" spans="1:21" x14ac:dyDescent="0.25">
      <c r="A353" s="24" t="s">
        <v>402</v>
      </c>
      <c r="B353" s="25" t="s">
        <v>54</v>
      </c>
      <c r="C353" s="81">
        <v>85208</v>
      </c>
      <c r="D353" s="81">
        <v>9468</v>
      </c>
      <c r="E353" s="77">
        <v>0</v>
      </c>
      <c r="F353" s="77">
        <v>0</v>
      </c>
      <c r="G353" s="77">
        <v>33484</v>
      </c>
      <c r="H353" s="77">
        <v>3720</v>
      </c>
      <c r="I353" s="77">
        <v>0</v>
      </c>
      <c r="J353" s="77">
        <v>0</v>
      </c>
      <c r="K353" s="77">
        <v>0</v>
      </c>
      <c r="L353" s="77">
        <v>0</v>
      </c>
      <c r="M353" s="77">
        <v>99295</v>
      </c>
      <c r="N353" s="77">
        <v>11033</v>
      </c>
      <c r="O353" s="77">
        <v>0</v>
      </c>
      <c r="P353" s="82">
        <v>0</v>
      </c>
      <c r="Q353" s="83">
        <f t="shared" si="15"/>
        <v>242208</v>
      </c>
      <c r="S353" s="1">
        <f t="shared" si="16"/>
        <v>217987</v>
      </c>
      <c r="T353" s="1">
        <f t="shared" si="16"/>
        <v>24221</v>
      </c>
      <c r="U353" s="1">
        <f t="shared" si="17"/>
        <v>242208</v>
      </c>
    </row>
    <row r="354" spans="1:21" x14ac:dyDescent="0.25">
      <c r="A354" s="24" t="s">
        <v>403</v>
      </c>
      <c r="B354" s="25" t="s">
        <v>55</v>
      </c>
      <c r="C354" s="81">
        <v>1000</v>
      </c>
      <c r="D354" s="81">
        <v>0</v>
      </c>
      <c r="E354" s="77">
        <v>0</v>
      </c>
      <c r="F354" s="77">
        <v>0</v>
      </c>
      <c r="G354" s="77">
        <v>0</v>
      </c>
      <c r="H354" s="77">
        <v>0</v>
      </c>
      <c r="I354" s="77">
        <v>0</v>
      </c>
      <c r="J354" s="77">
        <v>0</v>
      </c>
      <c r="K354" s="77">
        <v>0</v>
      </c>
      <c r="L354" s="77">
        <v>0</v>
      </c>
      <c r="M354" s="77">
        <v>500</v>
      </c>
      <c r="N354" s="77">
        <v>0</v>
      </c>
      <c r="O354" s="77">
        <v>0</v>
      </c>
      <c r="P354" s="82">
        <v>0</v>
      </c>
      <c r="Q354" s="83">
        <f t="shared" si="15"/>
        <v>1500</v>
      </c>
      <c r="S354" s="1">
        <f t="shared" si="16"/>
        <v>1500</v>
      </c>
      <c r="T354" s="1">
        <f t="shared" si="16"/>
        <v>0</v>
      </c>
      <c r="U354" s="1">
        <f t="shared" si="17"/>
        <v>1500</v>
      </c>
    </row>
    <row r="355" spans="1:21" x14ac:dyDescent="0.25">
      <c r="A355" s="24" t="s">
        <v>404</v>
      </c>
      <c r="B355" s="25" t="s">
        <v>55</v>
      </c>
      <c r="C355" s="81">
        <v>0</v>
      </c>
      <c r="D355" s="81">
        <v>0</v>
      </c>
      <c r="E355" s="77">
        <v>0</v>
      </c>
      <c r="F355" s="77">
        <v>0</v>
      </c>
      <c r="G355" s="77">
        <v>0</v>
      </c>
      <c r="H355" s="77">
        <v>0</v>
      </c>
      <c r="I355" s="77">
        <v>0</v>
      </c>
      <c r="J355" s="77">
        <v>0</v>
      </c>
      <c r="K355" s="77">
        <v>0</v>
      </c>
      <c r="L355" s="77">
        <v>0</v>
      </c>
      <c r="M355" s="77">
        <v>0</v>
      </c>
      <c r="N355" s="77">
        <v>0</v>
      </c>
      <c r="O355" s="77">
        <v>0</v>
      </c>
      <c r="P355" s="82">
        <v>0</v>
      </c>
      <c r="Q355" s="83">
        <f t="shared" si="15"/>
        <v>0</v>
      </c>
      <c r="S355" s="1">
        <f t="shared" si="16"/>
        <v>0</v>
      </c>
      <c r="T355" s="1">
        <f t="shared" si="16"/>
        <v>0</v>
      </c>
      <c r="U355" s="1">
        <f t="shared" si="17"/>
        <v>0</v>
      </c>
    </row>
    <row r="356" spans="1:21" x14ac:dyDescent="0.25">
      <c r="A356" s="24" t="s">
        <v>405</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5">
      <c r="A357" s="24" t="s">
        <v>406</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5">
      <c r="A358" s="24" t="s">
        <v>407</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5">
      <c r="A359" s="24" t="s">
        <v>412</v>
      </c>
      <c r="B359" s="25" t="s">
        <v>57</v>
      </c>
      <c r="C359" s="81">
        <v>0</v>
      </c>
      <c r="D359" s="81">
        <v>0</v>
      </c>
      <c r="E359" s="77">
        <v>36337</v>
      </c>
      <c r="F359" s="77">
        <v>0</v>
      </c>
      <c r="G359" s="77">
        <v>0</v>
      </c>
      <c r="H359" s="77">
        <v>0</v>
      </c>
      <c r="I359" s="77">
        <v>0</v>
      </c>
      <c r="J359" s="77">
        <v>0</v>
      </c>
      <c r="K359" s="77">
        <v>0</v>
      </c>
      <c r="L359" s="77">
        <v>0</v>
      </c>
      <c r="M359" s="77">
        <v>0</v>
      </c>
      <c r="N359" s="77">
        <v>0</v>
      </c>
      <c r="O359" s="77">
        <v>0</v>
      </c>
      <c r="P359" s="82">
        <v>0</v>
      </c>
      <c r="Q359" s="83">
        <f t="shared" si="15"/>
        <v>36337</v>
      </c>
      <c r="S359" s="1">
        <f t="shared" si="16"/>
        <v>36337</v>
      </c>
      <c r="T359" s="1">
        <f t="shared" si="16"/>
        <v>0</v>
      </c>
      <c r="U359" s="1">
        <f t="shared" si="17"/>
        <v>36337</v>
      </c>
    </row>
    <row r="360" spans="1:21" x14ac:dyDescent="0.25">
      <c r="A360" s="24" t="s">
        <v>413</v>
      </c>
      <c r="B360" s="25" t="s">
        <v>57</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5">
      <c r="A361" s="24" t="s">
        <v>414</v>
      </c>
      <c r="B361" s="25" t="s">
        <v>57</v>
      </c>
      <c r="C361" s="81">
        <v>0</v>
      </c>
      <c r="D361" s="81">
        <v>0</v>
      </c>
      <c r="E361" s="77">
        <v>0</v>
      </c>
      <c r="F361" s="77">
        <v>0</v>
      </c>
      <c r="G361" s="77">
        <v>0</v>
      </c>
      <c r="H361" s="77">
        <v>0</v>
      </c>
      <c r="I361" s="77">
        <v>0</v>
      </c>
      <c r="J361" s="77">
        <v>0</v>
      </c>
      <c r="K361" s="77">
        <v>0</v>
      </c>
      <c r="L361" s="77">
        <v>0</v>
      </c>
      <c r="M361" s="77">
        <v>0</v>
      </c>
      <c r="N361" s="77">
        <v>0</v>
      </c>
      <c r="O361" s="77">
        <v>0</v>
      </c>
      <c r="P361" s="82">
        <v>409754</v>
      </c>
      <c r="Q361" s="83">
        <f t="shared" si="15"/>
        <v>409754</v>
      </c>
      <c r="S361" s="1">
        <f t="shared" si="16"/>
        <v>0</v>
      </c>
      <c r="T361" s="1">
        <f t="shared" si="16"/>
        <v>409754</v>
      </c>
      <c r="U361" s="1">
        <f t="shared" si="17"/>
        <v>409754</v>
      </c>
    </row>
    <row r="362" spans="1:21" x14ac:dyDescent="0.25">
      <c r="A362" s="24" t="s">
        <v>415</v>
      </c>
      <c r="B362" s="25" t="s">
        <v>7</v>
      </c>
      <c r="C362" s="81">
        <v>70385</v>
      </c>
      <c r="D362" s="81">
        <v>104935</v>
      </c>
      <c r="E362" s="77">
        <v>1985</v>
      </c>
      <c r="F362" s="77">
        <v>-196708</v>
      </c>
      <c r="G362" s="77">
        <v>428388</v>
      </c>
      <c r="H362" s="77">
        <v>541494</v>
      </c>
      <c r="I362" s="77">
        <v>0</v>
      </c>
      <c r="J362" s="77">
        <v>0</v>
      </c>
      <c r="K362" s="77">
        <v>0</v>
      </c>
      <c r="L362" s="77">
        <v>0</v>
      </c>
      <c r="M362" s="77">
        <v>140763</v>
      </c>
      <c r="N362" s="77">
        <v>0</v>
      </c>
      <c r="O362" s="77">
        <v>6391</v>
      </c>
      <c r="P362" s="82">
        <v>16476</v>
      </c>
      <c r="Q362" s="83">
        <f t="shared" si="15"/>
        <v>1114109</v>
      </c>
      <c r="S362" s="1">
        <f t="shared" si="16"/>
        <v>647912</v>
      </c>
      <c r="T362" s="1">
        <f t="shared" si="16"/>
        <v>466197</v>
      </c>
      <c r="U362" s="1">
        <f t="shared" si="17"/>
        <v>1114109</v>
      </c>
    </row>
    <row r="363" spans="1:21" x14ac:dyDescent="0.25">
      <c r="A363" s="24" t="s">
        <v>7</v>
      </c>
      <c r="B363" s="25" t="s">
        <v>7</v>
      </c>
      <c r="C363" s="81">
        <v>0</v>
      </c>
      <c r="D363" s="81">
        <v>0</v>
      </c>
      <c r="E363" s="77">
        <v>0</v>
      </c>
      <c r="F363" s="77">
        <v>0</v>
      </c>
      <c r="G363" s="77">
        <v>0</v>
      </c>
      <c r="H363" s="77">
        <v>0</v>
      </c>
      <c r="I363" s="77">
        <v>0</v>
      </c>
      <c r="J363" s="77">
        <v>0</v>
      </c>
      <c r="K363" s="77">
        <v>0</v>
      </c>
      <c r="L363" s="77">
        <v>0</v>
      </c>
      <c r="M363" s="77">
        <v>0</v>
      </c>
      <c r="N363" s="77">
        <v>0</v>
      </c>
      <c r="O363" s="77">
        <v>0</v>
      </c>
      <c r="P363" s="82">
        <v>0</v>
      </c>
      <c r="Q363" s="83">
        <f t="shared" si="15"/>
        <v>0</v>
      </c>
      <c r="S363" s="1">
        <f t="shared" si="16"/>
        <v>0</v>
      </c>
      <c r="T363" s="1">
        <f t="shared" si="16"/>
        <v>0</v>
      </c>
      <c r="U363" s="1">
        <f t="shared" si="17"/>
        <v>0</v>
      </c>
    </row>
    <row r="364" spans="1:21" x14ac:dyDescent="0.25">
      <c r="A364" s="24" t="s">
        <v>416</v>
      </c>
      <c r="B364" s="25" t="s">
        <v>7</v>
      </c>
      <c r="C364" s="81">
        <v>0</v>
      </c>
      <c r="D364" s="81">
        <v>0</v>
      </c>
      <c r="E364" s="77">
        <v>0</v>
      </c>
      <c r="F364" s="77">
        <v>0</v>
      </c>
      <c r="G364" s="77">
        <v>0</v>
      </c>
      <c r="H364" s="77">
        <v>0</v>
      </c>
      <c r="I364" s="77">
        <v>0</v>
      </c>
      <c r="J364" s="77">
        <v>0</v>
      </c>
      <c r="K364" s="77">
        <v>0</v>
      </c>
      <c r="L364" s="77">
        <v>0</v>
      </c>
      <c r="M364" s="77">
        <v>0</v>
      </c>
      <c r="N364" s="77">
        <v>0</v>
      </c>
      <c r="O364" s="77">
        <v>0</v>
      </c>
      <c r="P364" s="82">
        <v>0</v>
      </c>
      <c r="Q364" s="83">
        <f t="shared" si="15"/>
        <v>0</v>
      </c>
      <c r="S364" s="1">
        <f t="shared" si="16"/>
        <v>0</v>
      </c>
      <c r="T364" s="1">
        <f t="shared" si="16"/>
        <v>0</v>
      </c>
      <c r="U364" s="1">
        <f t="shared" si="17"/>
        <v>0</v>
      </c>
    </row>
    <row r="365" spans="1:21" x14ac:dyDescent="0.25">
      <c r="A365" s="24" t="s">
        <v>417</v>
      </c>
      <c r="B365" s="25" t="s">
        <v>5</v>
      </c>
      <c r="C365" s="81">
        <v>2538</v>
      </c>
      <c r="D365" s="81">
        <v>15980</v>
      </c>
      <c r="E365" s="77">
        <v>5307</v>
      </c>
      <c r="F365" s="77">
        <v>3211</v>
      </c>
      <c r="G365" s="77">
        <v>11814</v>
      </c>
      <c r="H365" s="77">
        <v>80614</v>
      </c>
      <c r="I365" s="77">
        <v>0</v>
      </c>
      <c r="J365" s="77">
        <v>0</v>
      </c>
      <c r="K365" s="77">
        <v>0</v>
      </c>
      <c r="L365" s="77">
        <v>0</v>
      </c>
      <c r="M365" s="77">
        <v>3628</v>
      </c>
      <c r="N365" s="77">
        <v>0</v>
      </c>
      <c r="O365" s="77">
        <v>0</v>
      </c>
      <c r="P365" s="82">
        <v>0</v>
      </c>
      <c r="Q365" s="83">
        <f t="shared" si="15"/>
        <v>123092</v>
      </c>
      <c r="S365" s="1">
        <f t="shared" si="16"/>
        <v>23287</v>
      </c>
      <c r="T365" s="1">
        <f t="shared" si="16"/>
        <v>99805</v>
      </c>
      <c r="U365" s="1">
        <f t="shared" si="17"/>
        <v>123092</v>
      </c>
    </row>
    <row r="366" spans="1:21" x14ac:dyDescent="0.25">
      <c r="A366" s="24" t="s">
        <v>418</v>
      </c>
      <c r="B366" s="25" t="s">
        <v>5</v>
      </c>
      <c r="C366" s="81">
        <v>0</v>
      </c>
      <c r="D366" s="81">
        <v>0</v>
      </c>
      <c r="E366" s="77">
        <v>0</v>
      </c>
      <c r="F366" s="77">
        <v>0</v>
      </c>
      <c r="G366" s="77">
        <v>0</v>
      </c>
      <c r="H366" s="77">
        <v>0</v>
      </c>
      <c r="I366" s="77">
        <v>0</v>
      </c>
      <c r="J366" s="77">
        <v>0</v>
      </c>
      <c r="K366" s="77">
        <v>0</v>
      </c>
      <c r="L366" s="77">
        <v>0</v>
      </c>
      <c r="M366" s="77">
        <v>0</v>
      </c>
      <c r="N366" s="77">
        <v>0</v>
      </c>
      <c r="O366" s="77">
        <v>0</v>
      </c>
      <c r="P366" s="82">
        <v>0</v>
      </c>
      <c r="Q366" s="83">
        <f t="shared" si="15"/>
        <v>0</v>
      </c>
      <c r="S366" s="1">
        <f t="shared" si="16"/>
        <v>0</v>
      </c>
      <c r="T366" s="1">
        <f t="shared" si="16"/>
        <v>0</v>
      </c>
      <c r="U366" s="1">
        <f t="shared" si="17"/>
        <v>0</v>
      </c>
    </row>
    <row r="367" spans="1:21" x14ac:dyDescent="0.25">
      <c r="A367" s="24" t="s">
        <v>419</v>
      </c>
      <c r="B367" s="25" t="s">
        <v>5</v>
      </c>
      <c r="C367" s="81">
        <v>13103</v>
      </c>
      <c r="D367" s="81">
        <v>0</v>
      </c>
      <c r="E367" s="77">
        <v>40873</v>
      </c>
      <c r="F367" s="77">
        <v>0</v>
      </c>
      <c r="G367" s="77">
        <v>0</v>
      </c>
      <c r="H367" s="77">
        <v>0</v>
      </c>
      <c r="I367" s="77">
        <v>0</v>
      </c>
      <c r="J367" s="77">
        <v>0</v>
      </c>
      <c r="K367" s="77">
        <v>0</v>
      </c>
      <c r="L367" s="77">
        <v>0</v>
      </c>
      <c r="M367" s="77">
        <v>5163</v>
      </c>
      <c r="N367" s="77">
        <v>0</v>
      </c>
      <c r="O367" s="77">
        <v>0</v>
      </c>
      <c r="P367" s="82">
        <v>0</v>
      </c>
      <c r="Q367" s="83">
        <f t="shared" si="15"/>
        <v>59139</v>
      </c>
      <c r="S367" s="1">
        <f t="shared" si="16"/>
        <v>59139</v>
      </c>
      <c r="T367" s="1">
        <f t="shared" si="16"/>
        <v>0</v>
      </c>
      <c r="U367" s="1">
        <f t="shared" si="17"/>
        <v>59139</v>
      </c>
    </row>
    <row r="368" spans="1:21" x14ac:dyDescent="0.25">
      <c r="A368" s="24" t="s">
        <v>420</v>
      </c>
      <c r="B368" s="25" t="s">
        <v>5</v>
      </c>
      <c r="C368" s="81">
        <v>0</v>
      </c>
      <c r="D368" s="81">
        <v>0</v>
      </c>
      <c r="E368" s="77">
        <v>62809</v>
      </c>
      <c r="F368" s="77">
        <v>0</v>
      </c>
      <c r="G368" s="77">
        <v>0</v>
      </c>
      <c r="H368" s="77">
        <v>0</v>
      </c>
      <c r="I368" s="77">
        <v>0</v>
      </c>
      <c r="J368" s="77">
        <v>0</v>
      </c>
      <c r="K368" s="77">
        <v>0</v>
      </c>
      <c r="L368" s="77">
        <v>0</v>
      </c>
      <c r="M368" s="77">
        <v>0</v>
      </c>
      <c r="N368" s="77">
        <v>0</v>
      </c>
      <c r="O368" s="77">
        <v>0</v>
      </c>
      <c r="P368" s="82">
        <v>0</v>
      </c>
      <c r="Q368" s="83">
        <f t="shared" si="15"/>
        <v>62809</v>
      </c>
      <c r="S368" s="1">
        <f t="shared" si="16"/>
        <v>62809</v>
      </c>
      <c r="T368" s="1">
        <f t="shared" si="16"/>
        <v>0</v>
      </c>
      <c r="U368" s="1">
        <f t="shared" si="17"/>
        <v>62809</v>
      </c>
    </row>
    <row r="369" spans="1:21" x14ac:dyDescent="0.25">
      <c r="A369" s="24" t="s">
        <v>421</v>
      </c>
      <c r="B369" s="25" t="s">
        <v>5</v>
      </c>
      <c r="C369" s="81">
        <v>51017</v>
      </c>
      <c r="D369" s="81">
        <v>57431</v>
      </c>
      <c r="E369" s="77">
        <v>0</v>
      </c>
      <c r="F369" s="77">
        <v>0</v>
      </c>
      <c r="G369" s="77">
        <v>78650</v>
      </c>
      <c r="H369" s="77">
        <v>126161</v>
      </c>
      <c r="I369" s="77">
        <v>0</v>
      </c>
      <c r="J369" s="77">
        <v>0</v>
      </c>
      <c r="K369" s="77">
        <v>0</v>
      </c>
      <c r="L369" s="77">
        <v>0</v>
      </c>
      <c r="M369" s="77">
        <v>88972</v>
      </c>
      <c r="N369" s="77">
        <v>0</v>
      </c>
      <c r="O369" s="77">
        <v>38587</v>
      </c>
      <c r="P369" s="82">
        <v>33326</v>
      </c>
      <c r="Q369" s="83">
        <f t="shared" si="15"/>
        <v>474144</v>
      </c>
      <c r="S369" s="1">
        <f t="shared" si="16"/>
        <v>257226</v>
      </c>
      <c r="T369" s="1">
        <f t="shared" si="16"/>
        <v>216918</v>
      </c>
      <c r="U369" s="1">
        <f t="shared" si="17"/>
        <v>474144</v>
      </c>
    </row>
    <row r="370" spans="1:21" x14ac:dyDescent="0.25">
      <c r="A370" s="24" t="s">
        <v>422</v>
      </c>
      <c r="B370" s="25" t="s">
        <v>5</v>
      </c>
      <c r="C370" s="81">
        <v>0</v>
      </c>
      <c r="D370" s="81">
        <v>280739</v>
      </c>
      <c r="E370" s="77">
        <v>504648</v>
      </c>
      <c r="F370" s="77">
        <v>478146</v>
      </c>
      <c r="G370" s="77">
        <v>0</v>
      </c>
      <c r="H370" s="77">
        <v>0</v>
      </c>
      <c r="I370" s="77">
        <v>0</v>
      </c>
      <c r="J370" s="77">
        <v>0</v>
      </c>
      <c r="K370" s="77">
        <v>0</v>
      </c>
      <c r="L370" s="77">
        <v>0</v>
      </c>
      <c r="M370" s="77">
        <v>95667</v>
      </c>
      <c r="N370" s="77">
        <v>0</v>
      </c>
      <c r="O370" s="77">
        <v>0</v>
      </c>
      <c r="P370" s="82">
        <v>0</v>
      </c>
      <c r="Q370" s="83">
        <f t="shared" si="15"/>
        <v>1359200</v>
      </c>
      <c r="S370" s="1">
        <f t="shared" si="16"/>
        <v>600315</v>
      </c>
      <c r="T370" s="1">
        <f t="shared" si="16"/>
        <v>758885</v>
      </c>
      <c r="U370" s="1">
        <f t="shared" si="17"/>
        <v>1359200</v>
      </c>
    </row>
    <row r="371" spans="1:21" x14ac:dyDescent="0.25">
      <c r="A371" s="24" t="s">
        <v>423</v>
      </c>
      <c r="B371" s="25" t="s">
        <v>5</v>
      </c>
      <c r="C371" s="81">
        <v>0</v>
      </c>
      <c r="D371" s="81">
        <v>0</v>
      </c>
      <c r="E371" s="77">
        <v>0</v>
      </c>
      <c r="F371" s="77">
        <v>0</v>
      </c>
      <c r="G371" s="77">
        <v>0</v>
      </c>
      <c r="H371" s="77">
        <v>0</v>
      </c>
      <c r="I371" s="77">
        <v>0</v>
      </c>
      <c r="J371" s="77">
        <v>0</v>
      </c>
      <c r="K371" s="77">
        <v>0</v>
      </c>
      <c r="L371" s="77">
        <v>0</v>
      </c>
      <c r="M371" s="77">
        <v>0</v>
      </c>
      <c r="N371" s="77">
        <v>0</v>
      </c>
      <c r="O371" s="77">
        <v>0</v>
      </c>
      <c r="P371" s="82">
        <v>0</v>
      </c>
      <c r="Q371" s="83">
        <f t="shared" si="15"/>
        <v>0</v>
      </c>
      <c r="S371" s="1">
        <f t="shared" si="16"/>
        <v>0</v>
      </c>
      <c r="T371" s="1">
        <f t="shared" si="16"/>
        <v>0</v>
      </c>
      <c r="U371" s="1">
        <f t="shared" si="17"/>
        <v>0</v>
      </c>
    </row>
    <row r="372" spans="1:21" x14ac:dyDescent="0.25">
      <c r="A372" s="24" t="s">
        <v>408</v>
      </c>
      <c r="B372" s="25" t="s">
        <v>518</v>
      </c>
      <c r="C372" s="81">
        <v>0</v>
      </c>
      <c r="D372" s="81">
        <v>0</v>
      </c>
      <c r="E372" s="77">
        <v>0</v>
      </c>
      <c r="F372" s="77">
        <v>0</v>
      </c>
      <c r="G372" s="77">
        <v>0</v>
      </c>
      <c r="H372" s="77">
        <v>0</v>
      </c>
      <c r="I372" s="77">
        <v>0</v>
      </c>
      <c r="J372" s="77">
        <v>0</v>
      </c>
      <c r="K372" s="77">
        <v>0</v>
      </c>
      <c r="L372" s="77">
        <v>0</v>
      </c>
      <c r="M372" s="77">
        <v>0</v>
      </c>
      <c r="N372" s="77">
        <v>0</v>
      </c>
      <c r="O372" s="77">
        <v>0</v>
      </c>
      <c r="P372" s="82">
        <v>0</v>
      </c>
      <c r="Q372" s="83">
        <f t="shared" si="15"/>
        <v>0</v>
      </c>
      <c r="S372" s="1">
        <f t="shared" si="16"/>
        <v>0</v>
      </c>
      <c r="T372" s="1">
        <f t="shared" si="16"/>
        <v>0</v>
      </c>
      <c r="U372" s="1">
        <f t="shared" si="17"/>
        <v>0</v>
      </c>
    </row>
    <row r="373" spans="1:21" x14ac:dyDescent="0.25">
      <c r="A373" s="24" t="s">
        <v>519</v>
      </c>
      <c r="B373" s="25" t="s">
        <v>518</v>
      </c>
      <c r="C373" s="81">
        <v>0</v>
      </c>
      <c r="D373" s="81">
        <v>0</v>
      </c>
      <c r="E373" s="77">
        <v>0</v>
      </c>
      <c r="F373" s="77">
        <v>0</v>
      </c>
      <c r="G373" s="77">
        <v>0</v>
      </c>
      <c r="H373" s="77">
        <v>0</v>
      </c>
      <c r="I373" s="77">
        <v>0</v>
      </c>
      <c r="J373" s="77">
        <v>0</v>
      </c>
      <c r="K373" s="77">
        <v>0</v>
      </c>
      <c r="L373" s="77">
        <v>0</v>
      </c>
      <c r="M373" s="77">
        <v>0</v>
      </c>
      <c r="N373" s="77">
        <v>0</v>
      </c>
      <c r="O373" s="77">
        <v>0</v>
      </c>
      <c r="P373" s="82">
        <v>0</v>
      </c>
      <c r="Q373" s="83">
        <f t="shared" si="15"/>
        <v>0</v>
      </c>
      <c r="S373" s="1">
        <f t="shared" si="16"/>
        <v>0</v>
      </c>
      <c r="T373" s="1">
        <f t="shared" si="16"/>
        <v>0</v>
      </c>
      <c r="U373" s="1">
        <f t="shared" si="17"/>
        <v>0</v>
      </c>
    </row>
    <row r="374" spans="1:21" x14ac:dyDescent="0.25">
      <c r="A374" s="24" t="s">
        <v>520</v>
      </c>
      <c r="B374" s="25" t="s">
        <v>518</v>
      </c>
      <c r="C374" s="81">
        <v>2730</v>
      </c>
      <c r="D374" s="81">
        <v>0</v>
      </c>
      <c r="E374" s="77">
        <v>0</v>
      </c>
      <c r="F374" s="77">
        <v>0</v>
      </c>
      <c r="G374" s="77">
        <v>35981</v>
      </c>
      <c r="H374" s="77">
        <v>0</v>
      </c>
      <c r="I374" s="77">
        <v>0</v>
      </c>
      <c r="J374" s="77">
        <v>0</v>
      </c>
      <c r="K374" s="77">
        <v>0</v>
      </c>
      <c r="L374" s="77">
        <v>0</v>
      </c>
      <c r="M374" s="77">
        <v>3654</v>
      </c>
      <c r="N374" s="77">
        <v>0</v>
      </c>
      <c r="O374" s="77">
        <v>3666</v>
      </c>
      <c r="P374" s="82">
        <v>0</v>
      </c>
      <c r="Q374" s="83">
        <f t="shared" si="15"/>
        <v>46031</v>
      </c>
      <c r="S374" s="1">
        <f t="shared" si="16"/>
        <v>46031</v>
      </c>
      <c r="T374" s="1">
        <f t="shared" si="16"/>
        <v>0</v>
      </c>
      <c r="U374" s="1">
        <f t="shared" si="17"/>
        <v>46031</v>
      </c>
    </row>
    <row r="375" spans="1:21" x14ac:dyDescent="0.25">
      <c r="A375" s="24" t="s">
        <v>478</v>
      </c>
      <c r="B375" s="25" t="s">
        <v>521</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15"/>
        <v>0</v>
      </c>
      <c r="S375" s="1">
        <f t="shared" si="16"/>
        <v>0</v>
      </c>
      <c r="T375" s="1">
        <f t="shared" si="16"/>
        <v>0</v>
      </c>
      <c r="U375" s="1">
        <f t="shared" si="17"/>
        <v>0</v>
      </c>
    </row>
    <row r="376" spans="1:21" x14ac:dyDescent="0.25">
      <c r="A376" s="24" t="s">
        <v>522</v>
      </c>
      <c r="B376" s="25" t="s">
        <v>521</v>
      </c>
      <c r="C376" s="81">
        <v>25116</v>
      </c>
      <c r="D376" s="81">
        <v>50071</v>
      </c>
      <c r="E376" s="77">
        <v>0</v>
      </c>
      <c r="F376" s="77">
        <v>0</v>
      </c>
      <c r="G376" s="77">
        <v>244926</v>
      </c>
      <c r="H376" s="77">
        <v>654905</v>
      </c>
      <c r="I376" s="77">
        <v>0</v>
      </c>
      <c r="J376" s="77">
        <v>0</v>
      </c>
      <c r="K376" s="77">
        <v>0</v>
      </c>
      <c r="L376" s="77">
        <v>0</v>
      </c>
      <c r="M376" s="77">
        <v>48295</v>
      </c>
      <c r="N376" s="77">
        <v>7283</v>
      </c>
      <c r="O376" s="77">
        <v>201549</v>
      </c>
      <c r="P376" s="82">
        <v>1814891</v>
      </c>
      <c r="Q376" s="83">
        <f t="shared" si="15"/>
        <v>3047036</v>
      </c>
      <c r="S376" s="1">
        <f t="shared" si="16"/>
        <v>519886</v>
      </c>
      <c r="T376" s="1">
        <f t="shared" si="16"/>
        <v>2527150</v>
      </c>
      <c r="U376" s="1">
        <f t="shared" si="17"/>
        <v>3047036</v>
      </c>
    </row>
    <row r="377" spans="1:21" x14ac:dyDescent="0.25">
      <c r="A377" s="24" t="s">
        <v>523</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5">
      <c r="A378" s="24" t="s">
        <v>424</v>
      </c>
      <c r="B378" s="25" t="s">
        <v>58</v>
      </c>
      <c r="C378" s="81">
        <v>0</v>
      </c>
      <c r="D378" s="81">
        <v>0</v>
      </c>
      <c r="E378" s="77">
        <v>0</v>
      </c>
      <c r="F378" s="77">
        <v>0</v>
      </c>
      <c r="G378" s="77">
        <v>0</v>
      </c>
      <c r="H378" s="77">
        <v>0</v>
      </c>
      <c r="I378" s="77">
        <v>0</v>
      </c>
      <c r="J378" s="77">
        <v>0</v>
      </c>
      <c r="K378" s="77">
        <v>0</v>
      </c>
      <c r="L378" s="77">
        <v>0</v>
      </c>
      <c r="M378" s="77">
        <v>0</v>
      </c>
      <c r="N378" s="77">
        <v>0</v>
      </c>
      <c r="O378" s="77">
        <v>0</v>
      </c>
      <c r="P378" s="82">
        <v>0</v>
      </c>
      <c r="Q378" s="83">
        <f t="shared" si="15"/>
        <v>0</v>
      </c>
      <c r="S378" s="1">
        <f t="shared" si="16"/>
        <v>0</v>
      </c>
      <c r="T378" s="1">
        <f t="shared" si="16"/>
        <v>0</v>
      </c>
      <c r="U378" s="1">
        <f t="shared" si="17"/>
        <v>0</v>
      </c>
    </row>
    <row r="379" spans="1:21" x14ac:dyDescent="0.25">
      <c r="A379" s="24" t="s">
        <v>425</v>
      </c>
      <c r="B379" s="25" t="s">
        <v>58</v>
      </c>
      <c r="C379" s="81">
        <v>0</v>
      </c>
      <c r="D379" s="81">
        <v>0</v>
      </c>
      <c r="E379" s="77">
        <v>0</v>
      </c>
      <c r="F379" s="77">
        <v>0</v>
      </c>
      <c r="G379" s="77">
        <v>0</v>
      </c>
      <c r="H379" s="77">
        <v>0</v>
      </c>
      <c r="I379" s="77">
        <v>0</v>
      </c>
      <c r="J379" s="77">
        <v>0</v>
      </c>
      <c r="K379" s="77">
        <v>0</v>
      </c>
      <c r="L379" s="77">
        <v>0</v>
      </c>
      <c r="M379" s="77">
        <v>0</v>
      </c>
      <c r="N379" s="77">
        <v>0</v>
      </c>
      <c r="O379" s="77">
        <v>0</v>
      </c>
      <c r="P379" s="82">
        <v>2179</v>
      </c>
      <c r="Q379" s="83">
        <f t="shared" si="15"/>
        <v>2179</v>
      </c>
      <c r="S379" s="1">
        <f t="shared" si="16"/>
        <v>0</v>
      </c>
      <c r="T379" s="1">
        <f t="shared" si="16"/>
        <v>2179</v>
      </c>
      <c r="U379" s="1">
        <f t="shared" si="17"/>
        <v>2179</v>
      </c>
    </row>
    <row r="380" spans="1:21" x14ac:dyDescent="0.25">
      <c r="A380" s="24" t="s">
        <v>426</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15"/>
        <v>0</v>
      </c>
      <c r="S380" s="1">
        <f t="shared" si="16"/>
        <v>0</v>
      </c>
      <c r="T380" s="1">
        <f t="shared" si="16"/>
        <v>0</v>
      </c>
      <c r="U380" s="1">
        <f t="shared" si="17"/>
        <v>0</v>
      </c>
    </row>
    <row r="381" spans="1:21" x14ac:dyDescent="0.25">
      <c r="A381" s="24" t="s">
        <v>427</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15"/>
        <v>0</v>
      </c>
      <c r="S381" s="1">
        <f t="shared" si="16"/>
        <v>0</v>
      </c>
      <c r="T381" s="1">
        <f t="shared" si="16"/>
        <v>0</v>
      </c>
      <c r="U381" s="1">
        <f t="shared" si="17"/>
        <v>0</v>
      </c>
    </row>
    <row r="382" spans="1:21" x14ac:dyDescent="0.25">
      <c r="A382" s="24" t="s">
        <v>428</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15"/>
        <v>0</v>
      </c>
      <c r="S382" s="1">
        <f t="shared" si="16"/>
        <v>0</v>
      </c>
      <c r="T382" s="1">
        <f t="shared" si="16"/>
        <v>0</v>
      </c>
      <c r="U382" s="1">
        <f t="shared" si="17"/>
        <v>0</v>
      </c>
    </row>
    <row r="383" spans="1:21" x14ac:dyDescent="0.25">
      <c r="A383" s="24" t="s">
        <v>429</v>
      </c>
      <c r="B383" s="25" t="s">
        <v>59</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5">
      <c r="A384" s="24" t="s">
        <v>430</v>
      </c>
      <c r="B384" s="25" t="s">
        <v>59</v>
      </c>
      <c r="C384" s="81">
        <v>0</v>
      </c>
      <c r="D384" s="81">
        <v>0</v>
      </c>
      <c r="E384" s="77">
        <v>24785</v>
      </c>
      <c r="F384" s="77">
        <v>2317890</v>
      </c>
      <c r="G384" s="77">
        <v>0</v>
      </c>
      <c r="H384" s="77">
        <v>0</v>
      </c>
      <c r="I384" s="77">
        <v>0</v>
      </c>
      <c r="J384" s="77">
        <v>0</v>
      </c>
      <c r="K384" s="77">
        <v>0</v>
      </c>
      <c r="L384" s="77">
        <v>0</v>
      </c>
      <c r="M384" s="77">
        <v>0</v>
      </c>
      <c r="N384" s="77">
        <v>0</v>
      </c>
      <c r="O384" s="77">
        <v>0</v>
      </c>
      <c r="P384" s="82">
        <v>0</v>
      </c>
      <c r="Q384" s="83">
        <f t="shared" si="15"/>
        <v>2342675</v>
      </c>
      <c r="S384" s="1">
        <f t="shared" si="16"/>
        <v>24785</v>
      </c>
      <c r="T384" s="1">
        <f t="shared" si="16"/>
        <v>2317890</v>
      </c>
      <c r="U384" s="1">
        <f t="shared" si="17"/>
        <v>2342675</v>
      </c>
    </row>
    <row r="385" spans="1:21" x14ac:dyDescent="0.25">
      <c r="A385" s="24" t="s">
        <v>431</v>
      </c>
      <c r="B385" s="25" t="s">
        <v>60</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5">
      <c r="A386" s="24" t="s">
        <v>432</v>
      </c>
      <c r="B386" s="25" t="s">
        <v>61</v>
      </c>
      <c r="C386" s="81">
        <v>0</v>
      </c>
      <c r="D386" s="81">
        <v>0</v>
      </c>
      <c r="E386" s="77">
        <v>0</v>
      </c>
      <c r="F386" s="77">
        <v>0</v>
      </c>
      <c r="G386" s="77">
        <v>0</v>
      </c>
      <c r="H386" s="77">
        <v>0</v>
      </c>
      <c r="I386" s="77">
        <v>0</v>
      </c>
      <c r="J386" s="77">
        <v>0</v>
      </c>
      <c r="K386" s="77">
        <v>0</v>
      </c>
      <c r="L386" s="77">
        <v>0</v>
      </c>
      <c r="M386" s="77">
        <v>0</v>
      </c>
      <c r="N386" s="77">
        <v>0</v>
      </c>
      <c r="O386" s="77">
        <v>0</v>
      </c>
      <c r="P386" s="82">
        <v>0</v>
      </c>
      <c r="Q386" s="83">
        <f t="shared" ref="Q386:Q414" si="18">SUM(C386:P386)</f>
        <v>0</v>
      </c>
      <c r="S386" s="1">
        <f t="shared" si="16"/>
        <v>0</v>
      </c>
      <c r="T386" s="1">
        <f t="shared" si="16"/>
        <v>0</v>
      </c>
      <c r="U386" s="1">
        <f t="shared" si="17"/>
        <v>0</v>
      </c>
    </row>
    <row r="387" spans="1:21" x14ac:dyDescent="0.25">
      <c r="A387" s="24" t="s">
        <v>433</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8"/>
        <v>0</v>
      </c>
      <c r="S387" s="1">
        <f t="shared" si="16"/>
        <v>0</v>
      </c>
      <c r="T387" s="1">
        <f t="shared" si="16"/>
        <v>0</v>
      </c>
      <c r="U387" s="1">
        <f t="shared" si="17"/>
        <v>0</v>
      </c>
    </row>
    <row r="388" spans="1:21" x14ac:dyDescent="0.25">
      <c r="A388" s="24" t="s">
        <v>434</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18"/>
        <v>0</v>
      </c>
      <c r="S388" s="1">
        <f t="shared" si="16"/>
        <v>0</v>
      </c>
      <c r="T388" s="1">
        <f t="shared" si="16"/>
        <v>0</v>
      </c>
      <c r="U388" s="1">
        <f t="shared" si="17"/>
        <v>0</v>
      </c>
    </row>
    <row r="389" spans="1:21" x14ac:dyDescent="0.25">
      <c r="A389" s="24" t="s">
        <v>435</v>
      </c>
      <c r="B389" s="25" t="s">
        <v>62</v>
      </c>
      <c r="C389" s="81">
        <v>69892</v>
      </c>
      <c r="D389" s="81">
        <v>0</v>
      </c>
      <c r="E389" s="77">
        <v>0</v>
      </c>
      <c r="F389" s="77">
        <v>0</v>
      </c>
      <c r="G389" s="77">
        <v>40298</v>
      </c>
      <c r="H389" s="77">
        <v>0</v>
      </c>
      <c r="I389" s="77">
        <v>0</v>
      </c>
      <c r="J389" s="77">
        <v>0</v>
      </c>
      <c r="K389" s="77">
        <v>0</v>
      </c>
      <c r="L389" s="77">
        <v>0</v>
      </c>
      <c r="M389" s="77">
        <v>80045</v>
      </c>
      <c r="N389" s="77">
        <v>0</v>
      </c>
      <c r="O389" s="77">
        <v>80431</v>
      </c>
      <c r="P389" s="82">
        <v>0</v>
      </c>
      <c r="Q389" s="83">
        <f t="shared" si="18"/>
        <v>270666</v>
      </c>
      <c r="S389" s="1">
        <f t="shared" si="16"/>
        <v>270666</v>
      </c>
      <c r="T389" s="1">
        <f t="shared" si="16"/>
        <v>0</v>
      </c>
      <c r="U389" s="1">
        <f t="shared" si="17"/>
        <v>270666</v>
      </c>
    </row>
    <row r="390" spans="1:21" x14ac:dyDescent="0.25">
      <c r="A390" s="24" t="s">
        <v>436</v>
      </c>
      <c r="B390" s="25" t="s">
        <v>62</v>
      </c>
      <c r="C390" s="81">
        <v>0</v>
      </c>
      <c r="D390" s="81">
        <v>0</v>
      </c>
      <c r="E390" s="77">
        <v>19525</v>
      </c>
      <c r="F390" s="77">
        <v>0</v>
      </c>
      <c r="G390" s="77">
        <v>0</v>
      </c>
      <c r="H390" s="77">
        <v>0</v>
      </c>
      <c r="I390" s="77">
        <v>0</v>
      </c>
      <c r="J390" s="77">
        <v>0</v>
      </c>
      <c r="K390" s="77">
        <v>0</v>
      </c>
      <c r="L390" s="77">
        <v>0</v>
      </c>
      <c r="M390" s="77">
        <v>0</v>
      </c>
      <c r="N390" s="77">
        <v>0</v>
      </c>
      <c r="O390" s="77">
        <v>0</v>
      </c>
      <c r="P390" s="82">
        <v>0</v>
      </c>
      <c r="Q390" s="83">
        <f t="shared" si="18"/>
        <v>19525</v>
      </c>
      <c r="S390" s="1">
        <f t="shared" ref="S390:T415" si="19">SUM(C390,E390,G390,I390,K390,M390,O390)</f>
        <v>19525</v>
      </c>
      <c r="T390" s="1">
        <f t="shared" si="19"/>
        <v>0</v>
      </c>
      <c r="U390" s="1">
        <f t="shared" ref="U390:U415" si="20">SUM(S390:T390)</f>
        <v>19525</v>
      </c>
    </row>
    <row r="391" spans="1:21" x14ac:dyDescent="0.25">
      <c r="A391" s="24" t="s">
        <v>480</v>
      </c>
      <c r="B391" s="25" t="s">
        <v>62</v>
      </c>
      <c r="C391" s="81">
        <v>0</v>
      </c>
      <c r="D391" s="81">
        <v>0</v>
      </c>
      <c r="E391" s="77">
        <v>0</v>
      </c>
      <c r="F391" s="77">
        <v>0</v>
      </c>
      <c r="G391" s="77">
        <v>0</v>
      </c>
      <c r="H391" s="77">
        <v>0</v>
      </c>
      <c r="I391" s="77">
        <v>0</v>
      </c>
      <c r="J391" s="77">
        <v>0</v>
      </c>
      <c r="K391" s="77">
        <v>0</v>
      </c>
      <c r="L391" s="77">
        <v>0</v>
      </c>
      <c r="M391" s="77">
        <v>4469</v>
      </c>
      <c r="N391" s="77">
        <v>0</v>
      </c>
      <c r="O391" s="77">
        <v>7622</v>
      </c>
      <c r="P391" s="82">
        <v>0</v>
      </c>
      <c r="Q391" s="83">
        <f t="shared" si="18"/>
        <v>12091</v>
      </c>
      <c r="S391" s="1">
        <f t="shared" si="19"/>
        <v>12091</v>
      </c>
      <c r="T391" s="1">
        <f t="shared" si="19"/>
        <v>0</v>
      </c>
      <c r="U391" s="1">
        <f t="shared" si="20"/>
        <v>12091</v>
      </c>
    </row>
    <row r="392" spans="1:21" x14ac:dyDescent="0.25">
      <c r="A392" s="24" t="s">
        <v>481</v>
      </c>
      <c r="B392" s="25" t="s">
        <v>62</v>
      </c>
      <c r="C392" s="81">
        <v>22216</v>
      </c>
      <c r="D392" s="81">
        <v>0</v>
      </c>
      <c r="E392" s="77">
        <v>773142</v>
      </c>
      <c r="F392" s="77">
        <v>0</v>
      </c>
      <c r="G392" s="77">
        <v>0</v>
      </c>
      <c r="H392" s="77">
        <v>0</v>
      </c>
      <c r="I392" s="77">
        <v>0</v>
      </c>
      <c r="J392" s="77">
        <v>0</v>
      </c>
      <c r="K392" s="77">
        <v>0</v>
      </c>
      <c r="L392" s="77">
        <v>0</v>
      </c>
      <c r="M392" s="77">
        <v>107167</v>
      </c>
      <c r="N392" s="77">
        <v>0</v>
      </c>
      <c r="O392" s="77">
        <v>48082</v>
      </c>
      <c r="P392" s="82">
        <v>0</v>
      </c>
      <c r="Q392" s="83">
        <f t="shared" si="18"/>
        <v>950607</v>
      </c>
      <c r="S392" s="1">
        <f t="shared" si="19"/>
        <v>950607</v>
      </c>
      <c r="T392" s="1">
        <f t="shared" si="19"/>
        <v>0</v>
      </c>
      <c r="U392" s="1">
        <f t="shared" si="20"/>
        <v>950607</v>
      </c>
    </row>
    <row r="393" spans="1:21" x14ac:dyDescent="0.25">
      <c r="A393" s="24" t="s">
        <v>437</v>
      </c>
      <c r="B393" s="25" t="s">
        <v>62</v>
      </c>
      <c r="C393" s="81">
        <v>15872</v>
      </c>
      <c r="D393" s="81">
        <v>6078</v>
      </c>
      <c r="E393" s="77">
        <v>15221</v>
      </c>
      <c r="F393" s="77">
        <v>0</v>
      </c>
      <c r="G393" s="77">
        <v>81676</v>
      </c>
      <c r="H393" s="77">
        <v>32508</v>
      </c>
      <c r="I393" s="77">
        <v>0</v>
      </c>
      <c r="J393" s="77">
        <v>0</v>
      </c>
      <c r="K393" s="77">
        <v>8606</v>
      </c>
      <c r="L393" s="77">
        <v>3286</v>
      </c>
      <c r="M393" s="77">
        <v>116715</v>
      </c>
      <c r="N393" s="77">
        <v>0</v>
      </c>
      <c r="O393" s="77">
        <v>0</v>
      </c>
      <c r="P393" s="82">
        <v>0</v>
      </c>
      <c r="Q393" s="83">
        <f t="shared" si="18"/>
        <v>279962</v>
      </c>
      <c r="S393" s="1">
        <f t="shared" si="19"/>
        <v>238090</v>
      </c>
      <c r="T393" s="1">
        <f t="shared" si="19"/>
        <v>41872</v>
      </c>
      <c r="U393" s="1">
        <f t="shared" si="20"/>
        <v>279962</v>
      </c>
    </row>
    <row r="394" spans="1:21" x14ac:dyDescent="0.25">
      <c r="A394" s="24" t="s">
        <v>438</v>
      </c>
      <c r="B394" s="25" t="s">
        <v>62</v>
      </c>
      <c r="C394" s="81">
        <v>12914</v>
      </c>
      <c r="D394" s="81">
        <v>0</v>
      </c>
      <c r="E394" s="77">
        <v>0</v>
      </c>
      <c r="F394" s="77">
        <v>0</v>
      </c>
      <c r="G394" s="77">
        <v>43569</v>
      </c>
      <c r="H394" s="77">
        <v>0</v>
      </c>
      <c r="I394" s="77">
        <v>0</v>
      </c>
      <c r="J394" s="77">
        <v>0</v>
      </c>
      <c r="K394" s="77">
        <v>0</v>
      </c>
      <c r="L394" s="77">
        <v>0</v>
      </c>
      <c r="M394" s="77">
        <v>6726</v>
      </c>
      <c r="N394" s="77">
        <v>0</v>
      </c>
      <c r="O394" s="77">
        <v>0</v>
      </c>
      <c r="P394" s="82">
        <v>0</v>
      </c>
      <c r="Q394" s="83">
        <f t="shared" si="18"/>
        <v>63209</v>
      </c>
      <c r="S394" s="1">
        <f t="shared" si="19"/>
        <v>63209</v>
      </c>
      <c r="T394" s="1">
        <f t="shared" si="19"/>
        <v>0</v>
      </c>
      <c r="U394" s="1">
        <f t="shared" si="20"/>
        <v>63209</v>
      </c>
    </row>
    <row r="395" spans="1:21" x14ac:dyDescent="0.25">
      <c r="A395" s="24" t="s">
        <v>439</v>
      </c>
      <c r="B395" s="25" t="s">
        <v>62</v>
      </c>
      <c r="C395" s="81">
        <v>0</v>
      </c>
      <c r="D395" s="81">
        <v>652</v>
      </c>
      <c r="E395" s="77">
        <v>0</v>
      </c>
      <c r="F395" s="77">
        <v>3330</v>
      </c>
      <c r="G395" s="77">
        <v>0</v>
      </c>
      <c r="H395" s="77">
        <v>254</v>
      </c>
      <c r="I395" s="77">
        <v>0</v>
      </c>
      <c r="J395" s="77">
        <v>0</v>
      </c>
      <c r="K395" s="77">
        <v>0</v>
      </c>
      <c r="L395" s="77">
        <v>0</v>
      </c>
      <c r="M395" s="77">
        <v>0</v>
      </c>
      <c r="N395" s="77">
        <v>0</v>
      </c>
      <c r="O395" s="77">
        <v>0</v>
      </c>
      <c r="P395" s="82">
        <v>0</v>
      </c>
      <c r="Q395" s="83">
        <f t="shared" si="18"/>
        <v>4236</v>
      </c>
      <c r="S395" s="1">
        <f t="shared" si="19"/>
        <v>0</v>
      </c>
      <c r="T395" s="1">
        <f t="shared" si="19"/>
        <v>4236</v>
      </c>
      <c r="U395" s="1">
        <f t="shared" si="20"/>
        <v>4236</v>
      </c>
    </row>
    <row r="396" spans="1:21" x14ac:dyDescent="0.25">
      <c r="A396" s="24" t="s">
        <v>440</v>
      </c>
      <c r="B396" s="25" t="s">
        <v>62</v>
      </c>
      <c r="C396" s="81">
        <v>200</v>
      </c>
      <c r="D396" s="81">
        <v>0</v>
      </c>
      <c r="E396" s="77">
        <v>1000</v>
      </c>
      <c r="F396" s="77">
        <v>0</v>
      </c>
      <c r="G396" s="77">
        <v>550</v>
      </c>
      <c r="H396" s="77">
        <v>0</v>
      </c>
      <c r="I396" s="77">
        <v>0</v>
      </c>
      <c r="J396" s="77">
        <v>0</v>
      </c>
      <c r="K396" s="77">
        <v>0</v>
      </c>
      <c r="L396" s="77">
        <v>0</v>
      </c>
      <c r="M396" s="77">
        <v>200</v>
      </c>
      <c r="N396" s="77">
        <v>0</v>
      </c>
      <c r="O396" s="77">
        <v>200</v>
      </c>
      <c r="P396" s="82">
        <v>0</v>
      </c>
      <c r="Q396" s="83">
        <f t="shared" si="18"/>
        <v>2150</v>
      </c>
      <c r="S396" s="1">
        <f t="shared" si="19"/>
        <v>2150</v>
      </c>
      <c r="T396" s="1">
        <f t="shared" si="19"/>
        <v>0</v>
      </c>
      <c r="U396" s="1">
        <f t="shared" si="20"/>
        <v>2150</v>
      </c>
    </row>
    <row r="397" spans="1:21" x14ac:dyDescent="0.25">
      <c r="A397" s="24" t="s">
        <v>441</v>
      </c>
      <c r="B397" s="25" t="s">
        <v>62</v>
      </c>
      <c r="C397" s="81">
        <v>42394</v>
      </c>
      <c r="D397" s="81">
        <v>0</v>
      </c>
      <c r="E397" s="77">
        <v>0</v>
      </c>
      <c r="F397" s="77">
        <v>0</v>
      </c>
      <c r="G397" s="77">
        <v>133492</v>
      </c>
      <c r="H397" s="77">
        <v>0</v>
      </c>
      <c r="I397" s="77">
        <v>0</v>
      </c>
      <c r="J397" s="77">
        <v>0</v>
      </c>
      <c r="K397" s="77">
        <v>0</v>
      </c>
      <c r="L397" s="77">
        <v>0</v>
      </c>
      <c r="M397" s="77">
        <v>9190</v>
      </c>
      <c r="N397" s="77">
        <v>0</v>
      </c>
      <c r="O397" s="77">
        <v>0</v>
      </c>
      <c r="P397" s="82">
        <v>0</v>
      </c>
      <c r="Q397" s="83">
        <f t="shared" si="18"/>
        <v>185076</v>
      </c>
      <c r="S397" s="1">
        <f t="shared" si="19"/>
        <v>185076</v>
      </c>
      <c r="T397" s="1">
        <f t="shared" si="19"/>
        <v>0</v>
      </c>
      <c r="U397" s="1">
        <f t="shared" si="20"/>
        <v>185076</v>
      </c>
    </row>
    <row r="398" spans="1:21" x14ac:dyDescent="0.25">
      <c r="A398" s="24" t="s">
        <v>442</v>
      </c>
      <c r="B398" s="25" t="s">
        <v>62</v>
      </c>
      <c r="C398" s="81">
        <v>0</v>
      </c>
      <c r="D398" s="81">
        <v>0</v>
      </c>
      <c r="E398" s="77">
        <v>0</v>
      </c>
      <c r="F398" s="77">
        <v>0</v>
      </c>
      <c r="G398" s="77">
        <v>0</v>
      </c>
      <c r="H398" s="77">
        <v>0</v>
      </c>
      <c r="I398" s="77">
        <v>0</v>
      </c>
      <c r="J398" s="77">
        <v>0</v>
      </c>
      <c r="K398" s="77">
        <v>0</v>
      </c>
      <c r="L398" s="77">
        <v>0</v>
      </c>
      <c r="M398" s="77">
        <v>0</v>
      </c>
      <c r="N398" s="77">
        <v>0</v>
      </c>
      <c r="O398" s="77">
        <v>0</v>
      </c>
      <c r="P398" s="82">
        <v>0</v>
      </c>
      <c r="Q398" s="83">
        <f t="shared" si="18"/>
        <v>0</v>
      </c>
      <c r="S398" s="1">
        <f t="shared" si="19"/>
        <v>0</v>
      </c>
      <c r="T398" s="1">
        <f t="shared" si="19"/>
        <v>0</v>
      </c>
      <c r="U398" s="1">
        <f t="shared" si="20"/>
        <v>0</v>
      </c>
    </row>
    <row r="399" spans="1:21" x14ac:dyDescent="0.25">
      <c r="A399" s="24" t="s">
        <v>443</v>
      </c>
      <c r="B399" s="25" t="s">
        <v>62</v>
      </c>
      <c r="C399" s="81">
        <v>2413</v>
      </c>
      <c r="D399" s="81">
        <v>26510</v>
      </c>
      <c r="E399" s="77">
        <v>0</v>
      </c>
      <c r="F399" s="77">
        <v>127971</v>
      </c>
      <c r="G399" s="77">
        <v>4368</v>
      </c>
      <c r="H399" s="77">
        <v>45090</v>
      </c>
      <c r="I399" s="77">
        <v>0</v>
      </c>
      <c r="J399" s="77">
        <v>0</v>
      </c>
      <c r="K399" s="77">
        <v>0</v>
      </c>
      <c r="L399" s="77">
        <v>0</v>
      </c>
      <c r="M399" s="77">
        <v>3416</v>
      </c>
      <c r="N399" s="77">
        <v>0</v>
      </c>
      <c r="O399" s="77">
        <v>0</v>
      </c>
      <c r="P399" s="82">
        <v>0</v>
      </c>
      <c r="Q399" s="83">
        <f t="shared" si="18"/>
        <v>209768</v>
      </c>
      <c r="S399" s="1">
        <f t="shared" si="19"/>
        <v>10197</v>
      </c>
      <c r="T399" s="1">
        <f t="shared" si="19"/>
        <v>199571</v>
      </c>
      <c r="U399" s="1">
        <f t="shared" si="20"/>
        <v>209768</v>
      </c>
    </row>
    <row r="400" spans="1:21" x14ac:dyDescent="0.25">
      <c r="A400" s="24" t="s">
        <v>444</v>
      </c>
      <c r="B400" s="25" t="s">
        <v>62</v>
      </c>
      <c r="C400" s="81">
        <v>0</v>
      </c>
      <c r="D400" s="81">
        <v>0</v>
      </c>
      <c r="E400" s="77">
        <v>266000</v>
      </c>
      <c r="F400" s="77">
        <v>0</v>
      </c>
      <c r="G400" s="77">
        <v>22000</v>
      </c>
      <c r="H400" s="77">
        <v>0</v>
      </c>
      <c r="I400" s="77">
        <v>0</v>
      </c>
      <c r="J400" s="77">
        <v>0</v>
      </c>
      <c r="K400" s="77">
        <v>0</v>
      </c>
      <c r="L400" s="77">
        <v>0</v>
      </c>
      <c r="M400" s="77">
        <v>100000</v>
      </c>
      <c r="N400" s="77">
        <v>0</v>
      </c>
      <c r="O400" s="77">
        <v>0</v>
      </c>
      <c r="P400" s="82">
        <v>0</v>
      </c>
      <c r="Q400" s="83">
        <f t="shared" si="18"/>
        <v>388000</v>
      </c>
      <c r="S400" s="1">
        <f t="shared" si="19"/>
        <v>388000</v>
      </c>
      <c r="T400" s="1">
        <f t="shared" si="19"/>
        <v>0</v>
      </c>
      <c r="U400" s="1">
        <f t="shared" si="20"/>
        <v>388000</v>
      </c>
    </row>
    <row r="401" spans="1:21" x14ac:dyDescent="0.25">
      <c r="A401" s="24" t="s">
        <v>445</v>
      </c>
      <c r="B401" s="25" t="s">
        <v>62</v>
      </c>
      <c r="C401" s="81">
        <v>0</v>
      </c>
      <c r="D401" s="81">
        <v>0</v>
      </c>
      <c r="E401" s="77">
        <v>0</v>
      </c>
      <c r="F401" s="77">
        <v>0</v>
      </c>
      <c r="G401" s="77">
        <v>0</v>
      </c>
      <c r="H401" s="77">
        <v>0</v>
      </c>
      <c r="I401" s="77">
        <v>0</v>
      </c>
      <c r="J401" s="77">
        <v>0</v>
      </c>
      <c r="K401" s="77">
        <v>0</v>
      </c>
      <c r="L401" s="77">
        <v>0</v>
      </c>
      <c r="M401" s="77">
        <v>0</v>
      </c>
      <c r="N401" s="77">
        <v>0</v>
      </c>
      <c r="O401" s="77">
        <v>0</v>
      </c>
      <c r="P401" s="82">
        <v>0</v>
      </c>
      <c r="Q401" s="83">
        <f t="shared" si="18"/>
        <v>0</v>
      </c>
      <c r="S401" s="1">
        <f t="shared" si="19"/>
        <v>0</v>
      </c>
      <c r="T401" s="1">
        <f t="shared" si="19"/>
        <v>0</v>
      </c>
      <c r="U401" s="1">
        <f t="shared" si="20"/>
        <v>0</v>
      </c>
    </row>
    <row r="402" spans="1:21" x14ac:dyDescent="0.25">
      <c r="A402" s="24" t="s">
        <v>446</v>
      </c>
      <c r="B402" s="25" t="s">
        <v>62</v>
      </c>
      <c r="C402" s="81">
        <v>0</v>
      </c>
      <c r="D402" s="81">
        <v>0</v>
      </c>
      <c r="E402" s="77">
        <v>16669</v>
      </c>
      <c r="F402" s="77">
        <v>0</v>
      </c>
      <c r="G402" s="77">
        <v>0</v>
      </c>
      <c r="H402" s="77">
        <v>0</v>
      </c>
      <c r="I402" s="77">
        <v>0</v>
      </c>
      <c r="J402" s="77">
        <v>0</v>
      </c>
      <c r="K402" s="77">
        <v>0</v>
      </c>
      <c r="L402" s="77">
        <v>0</v>
      </c>
      <c r="M402" s="77">
        <v>348</v>
      </c>
      <c r="N402" s="77">
        <v>0</v>
      </c>
      <c r="O402" s="77">
        <v>0</v>
      </c>
      <c r="P402" s="82">
        <v>0</v>
      </c>
      <c r="Q402" s="83">
        <f t="shared" si="18"/>
        <v>17017</v>
      </c>
      <c r="S402" s="1">
        <f t="shared" si="19"/>
        <v>17017</v>
      </c>
      <c r="T402" s="1">
        <f t="shared" si="19"/>
        <v>0</v>
      </c>
      <c r="U402" s="1">
        <f t="shared" si="20"/>
        <v>17017</v>
      </c>
    </row>
    <row r="403" spans="1:21" x14ac:dyDescent="0.25">
      <c r="A403" s="24" t="s">
        <v>447</v>
      </c>
      <c r="B403" s="25" t="s">
        <v>62</v>
      </c>
      <c r="C403" s="81">
        <v>88328</v>
      </c>
      <c r="D403" s="81">
        <v>0</v>
      </c>
      <c r="E403" s="77">
        <v>912036</v>
      </c>
      <c r="F403" s="77">
        <v>200489</v>
      </c>
      <c r="G403" s="77">
        <v>0</v>
      </c>
      <c r="H403" s="77">
        <v>167286</v>
      </c>
      <c r="I403" s="77">
        <v>0</v>
      </c>
      <c r="J403" s="77">
        <v>0</v>
      </c>
      <c r="K403" s="77">
        <v>0</v>
      </c>
      <c r="L403" s="77">
        <v>0</v>
      </c>
      <c r="M403" s="77">
        <v>125051</v>
      </c>
      <c r="N403" s="77">
        <v>0</v>
      </c>
      <c r="O403" s="77">
        <v>0</v>
      </c>
      <c r="P403" s="82">
        <v>0</v>
      </c>
      <c r="Q403" s="83">
        <f t="shared" si="18"/>
        <v>1493190</v>
      </c>
      <c r="S403" s="1">
        <f t="shared" si="19"/>
        <v>1125415</v>
      </c>
      <c r="T403" s="1">
        <f t="shared" si="19"/>
        <v>367775</v>
      </c>
      <c r="U403" s="1">
        <f t="shared" si="20"/>
        <v>1493190</v>
      </c>
    </row>
    <row r="404" spans="1:21" x14ac:dyDescent="0.25">
      <c r="A404" s="24" t="s">
        <v>448</v>
      </c>
      <c r="B404" s="25" t="s">
        <v>62</v>
      </c>
      <c r="C404" s="81">
        <v>0</v>
      </c>
      <c r="D404" s="81">
        <v>9792</v>
      </c>
      <c r="E404" s="77">
        <v>0</v>
      </c>
      <c r="F404" s="77">
        <v>40829</v>
      </c>
      <c r="G404" s="77">
        <v>0</v>
      </c>
      <c r="H404" s="77">
        <v>10649</v>
      </c>
      <c r="I404" s="77">
        <v>0</v>
      </c>
      <c r="J404" s="77">
        <v>0</v>
      </c>
      <c r="K404" s="77">
        <v>0</v>
      </c>
      <c r="L404" s="77">
        <v>0</v>
      </c>
      <c r="M404" s="77">
        <v>643</v>
      </c>
      <c r="N404" s="77">
        <v>0</v>
      </c>
      <c r="O404" s="77">
        <v>0</v>
      </c>
      <c r="P404" s="82">
        <v>0</v>
      </c>
      <c r="Q404" s="83">
        <f t="shared" si="18"/>
        <v>61913</v>
      </c>
      <c r="S404" s="1">
        <f t="shared" si="19"/>
        <v>643</v>
      </c>
      <c r="T404" s="1">
        <f t="shared" si="19"/>
        <v>61270</v>
      </c>
      <c r="U404" s="1">
        <f t="shared" si="20"/>
        <v>61913</v>
      </c>
    </row>
    <row r="405" spans="1:21" x14ac:dyDescent="0.25">
      <c r="A405" s="24" t="s">
        <v>450</v>
      </c>
      <c r="B405" s="25" t="s">
        <v>63</v>
      </c>
      <c r="C405" s="81">
        <v>0</v>
      </c>
      <c r="D405" s="81">
        <v>0</v>
      </c>
      <c r="E405" s="77">
        <v>0</v>
      </c>
      <c r="F405" s="77">
        <v>0</v>
      </c>
      <c r="G405" s="77">
        <v>0</v>
      </c>
      <c r="H405" s="77">
        <v>0</v>
      </c>
      <c r="I405" s="77">
        <v>0</v>
      </c>
      <c r="J405" s="77">
        <v>0</v>
      </c>
      <c r="K405" s="77">
        <v>0</v>
      </c>
      <c r="L405" s="77">
        <v>0</v>
      </c>
      <c r="M405" s="77">
        <v>0</v>
      </c>
      <c r="N405" s="77">
        <v>0</v>
      </c>
      <c r="O405" s="77">
        <v>0</v>
      </c>
      <c r="P405" s="82">
        <v>0</v>
      </c>
      <c r="Q405" s="83">
        <f t="shared" si="18"/>
        <v>0</v>
      </c>
      <c r="S405" s="1">
        <f t="shared" si="19"/>
        <v>0</v>
      </c>
      <c r="T405" s="1">
        <f t="shared" si="19"/>
        <v>0</v>
      </c>
      <c r="U405" s="1">
        <f t="shared" si="20"/>
        <v>0</v>
      </c>
    </row>
    <row r="406" spans="1:21" x14ac:dyDescent="0.25">
      <c r="A406" s="24" t="s">
        <v>524</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5">
      <c r="A407" s="24" t="s">
        <v>451</v>
      </c>
      <c r="B407" s="25" t="s">
        <v>64</v>
      </c>
      <c r="C407" s="81">
        <v>0</v>
      </c>
      <c r="D407" s="81">
        <v>23180</v>
      </c>
      <c r="E407" s="77">
        <v>0</v>
      </c>
      <c r="F407" s="77">
        <v>0</v>
      </c>
      <c r="G407" s="77">
        <v>0</v>
      </c>
      <c r="H407" s="77">
        <v>0</v>
      </c>
      <c r="I407" s="77">
        <v>0</v>
      </c>
      <c r="J407" s="77">
        <v>0</v>
      </c>
      <c r="K407" s="77">
        <v>0</v>
      </c>
      <c r="L407" s="77">
        <v>0</v>
      </c>
      <c r="M407" s="77">
        <v>0</v>
      </c>
      <c r="N407" s="77">
        <v>0</v>
      </c>
      <c r="O407" s="77">
        <v>0</v>
      </c>
      <c r="P407" s="82">
        <v>0</v>
      </c>
      <c r="Q407" s="83">
        <f t="shared" si="18"/>
        <v>23180</v>
      </c>
      <c r="S407" s="1">
        <f t="shared" si="19"/>
        <v>0</v>
      </c>
      <c r="T407" s="1">
        <f t="shared" si="19"/>
        <v>23180</v>
      </c>
      <c r="U407" s="1">
        <f t="shared" si="20"/>
        <v>23180</v>
      </c>
    </row>
    <row r="408" spans="1:21" x14ac:dyDescent="0.25">
      <c r="A408" s="24" t="s">
        <v>452</v>
      </c>
      <c r="B408" s="25" t="s">
        <v>64</v>
      </c>
      <c r="C408" s="81">
        <v>0</v>
      </c>
      <c r="D408" s="81">
        <v>5688</v>
      </c>
      <c r="E408" s="77">
        <v>0</v>
      </c>
      <c r="F408" s="77">
        <v>0</v>
      </c>
      <c r="G408" s="77">
        <v>0</v>
      </c>
      <c r="H408" s="77">
        <v>0</v>
      </c>
      <c r="I408" s="77">
        <v>0</v>
      </c>
      <c r="J408" s="77">
        <v>0</v>
      </c>
      <c r="K408" s="77">
        <v>0</v>
      </c>
      <c r="L408" s="77">
        <v>0</v>
      </c>
      <c r="M408" s="77">
        <v>0</v>
      </c>
      <c r="N408" s="77">
        <v>0</v>
      </c>
      <c r="O408" s="77">
        <v>172513</v>
      </c>
      <c r="P408" s="82">
        <v>0</v>
      </c>
      <c r="Q408" s="83">
        <f t="shared" si="18"/>
        <v>178201</v>
      </c>
      <c r="S408" s="1">
        <f t="shared" si="19"/>
        <v>172513</v>
      </c>
      <c r="T408" s="1">
        <f t="shared" si="19"/>
        <v>5688</v>
      </c>
      <c r="U408" s="1">
        <f t="shared" si="20"/>
        <v>178201</v>
      </c>
    </row>
    <row r="409" spans="1:21" x14ac:dyDescent="0.25">
      <c r="A409" s="24" t="s">
        <v>453</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83">
        <f t="shared" si="18"/>
        <v>0</v>
      </c>
      <c r="S409" s="1">
        <f t="shared" si="19"/>
        <v>0</v>
      </c>
      <c r="T409" s="1">
        <f t="shared" si="19"/>
        <v>0</v>
      </c>
      <c r="U409" s="1">
        <f t="shared" si="20"/>
        <v>0</v>
      </c>
    </row>
    <row r="410" spans="1:21" x14ac:dyDescent="0.25">
      <c r="A410" s="24" t="s">
        <v>454</v>
      </c>
      <c r="B410" s="25" t="s">
        <v>65</v>
      </c>
      <c r="C410" s="81">
        <v>0</v>
      </c>
      <c r="D410" s="81">
        <v>0</v>
      </c>
      <c r="E410" s="77">
        <v>0</v>
      </c>
      <c r="F410" s="77">
        <v>0</v>
      </c>
      <c r="G410" s="77">
        <v>0</v>
      </c>
      <c r="H410" s="77">
        <v>0</v>
      </c>
      <c r="I410" s="77">
        <v>0</v>
      </c>
      <c r="J410" s="77">
        <v>0</v>
      </c>
      <c r="K410" s="77">
        <v>0</v>
      </c>
      <c r="L410" s="77">
        <v>0</v>
      </c>
      <c r="M410" s="77">
        <v>0</v>
      </c>
      <c r="N410" s="77">
        <v>0</v>
      </c>
      <c r="O410" s="77">
        <v>0</v>
      </c>
      <c r="P410" s="82">
        <v>0</v>
      </c>
      <c r="Q410" s="83">
        <f t="shared" si="18"/>
        <v>0</v>
      </c>
      <c r="S410" s="1">
        <f t="shared" si="19"/>
        <v>0</v>
      </c>
      <c r="T410" s="1">
        <f t="shared" si="19"/>
        <v>0</v>
      </c>
      <c r="U410" s="1">
        <f t="shared" si="20"/>
        <v>0</v>
      </c>
    </row>
    <row r="411" spans="1:21" x14ac:dyDescent="0.25">
      <c r="A411" s="24" t="s">
        <v>455</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5">
      <c r="A412" s="24" t="s">
        <v>456</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5">
      <c r="A413" s="24" t="s">
        <v>457</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5">
      <c r="A414" s="24" t="s">
        <v>458</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18"/>
        <v>0</v>
      </c>
      <c r="S414" s="1">
        <f t="shared" si="19"/>
        <v>0</v>
      </c>
      <c r="T414" s="1">
        <f t="shared" si="19"/>
        <v>0</v>
      </c>
      <c r="U414" s="1">
        <f t="shared" si="20"/>
        <v>0</v>
      </c>
    </row>
    <row r="415" spans="1:21" x14ac:dyDescent="0.25">
      <c r="A415" s="51" t="s">
        <v>498</v>
      </c>
      <c r="B415" s="70"/>
      <c r="C415" s="49">
        <f t="shared" ref="C415:Q415" si="21">SUM(C5:C414)</f>
        <v>9626856</v>
      </c>
      <c r="D415" s="52">
        <f t="shared" si="21"/>
        <v>11266930</v>
      </c>
      <c r="E415" s="52">
        <f t="shared" si="21"/>
        <v>30808659</v>
      </c>
      <c r="F415" s="52">
        <f t="shared" si="21"/>
        <v>36335855</v>
      </c>
      <c r="G415" s="52">
        <f t="shared" si="21"/>
        <v>9334610</v>
      </c>
      <c r="H415" s="52">
        <f t="shared" si="21"/>
        <v>15962293</v>
      </c>
      <c r="I415" s="52">
        <f t="shared" si="21"/>
        <v>103021</v>
      </c>
      <c r="J415" s="52">
        <f t="shared" si="21"/>
        <v>813712</v>
      </c>
      <c r="K415" s="52">
        <f t="shared" si="21"/>
        <v>65527</v>
      </c>
      <c r="L415" s="52">
        <f t="shared" si="21"/>
        <v>3286</v>
      </c>
      <c r="M415" s="52">
        <f t="shared" si="21"/>
        <v>6788212</v>
      </c>
      <c r="N415" s="52">
        <f t="shared" si="21"/>
        <v>1119529</v>
      </c>
      <c r="O415" s="52">
        <f t="shared" si="21"/>
        <v>9091181</v>
      </c>
      <c r="P415" s="52">
        <f t="shared" si="21"/>
        <v>7988151</v>
      </c>
      <c r="Q415" s="66">
        <f t="shared" si="21"/>
        <v>139307822</v>
      </c>
      <c r="S415" s="1">
        <f t="shared" si="19"/>
        <v>65818066</v>
      </c>
      <c r="T415" s="1">
        <f t="shared" si="19"/>
        <v>73489756</v>
      </c>
      <c r="U415" s="1">
        <f t="shared" si="20"/>
        <v>139307822</v>
      </c>
    </row>
    <row r="416" spans="1:21" x14ac:dyDescent="0.25">
      <c r="A416" s="51" t="s">
        <v>461</v>
      </c>
      <c r="B416" s="70"/>
      <c r="C416" s="58">
        <f>(C415/$Q415)</f>
        <v>6.9104920755993157E-2</v>
      </c>
      <c r="D416" s="67">
        <f>(D415/$Q415)</f>
        <v>8.0877942374262379E-2</v>
      </c>
      <c r="E416" s="58">
        <f t="shared" ref="E416:Q416" si="22">(E415/$Q415)</f>
        <v>0.22115527008957186</v>
      </c>
      <c r="F416" s="58">
        <f t="shared" si="22"/>
        <v>0.26083140543249611</v>
      </c>
      <c r="G416" s="58">
        <f t="shared" si="22"/>
        <v>6.7007077319750211E-2</v>
      </c>
      <c r="H416" s="58">
        <f t="shared" si="22"/>
        <v>0.11458289111719799</v>
      </c>
      <c r="I416" s="58">
        <f t="shared" si="22"/>
        <v>7.3952057049603433E-4</v>
      </c>
      <c r="J416" s="58">
        <f t="shared" si="22"/>
        <v>5.841107759189574E-3</v>
      </c>
      <c r="K416" s="58">
        <f t="shared" si="22"/>
        <v>4.7037559743055922E-4</v>
      </c>
      <c r="L416" s="58">
        <f t="shared" si="22"/>
        <v>2.3588050927965839E-5</v>
      </c>
      <c r="M416" s="58">
        <f t="shared" si="22"/>
        <v>4.8728146794226671E-2</v>
      </c>
      <c r="N416" s="58">
        <f t="shared" si="22"/>
        <v>8.0363685536624062E-3</v>
      </c>
      <c r="O416" s="58">
        <f t="shared" si="22"/>
        <v>6.525965928890913E-2</v>
      </c>
      <c r="P416" s="58">
        <f t="shared" si="22"/>
        <v>5.7341726295885957E-2</v>
      </c>
      <c r="Q416" s="68">
        <f t="shared" si="22"/>
        <v>1</v>
      </c>
    </row>
    <row r="417" spans="1:17" x14ac:dyDescent="0.25">
      <c r="A417" s="47" t="s">
        <v>500</v>
      </c>
      <c r="B417" s="71"/>
      <c r="C417" s="54">
        <f t="shared" ref="C417:Q417" si="23">COUNTIF(C5:C414,"&gt;0")</f>
        <v>81</v>
      </c>
      <c r="D417" s="69">
        <f t="shared" si="23"/>
        <v>54</v>
      </c>
      <c r="E417" s="69">
        <f t="shared" si="23"/>
        <v>82</v>
      </c>
      <c r="F417" s="69">
        <f t="shared" si="23"/>
        <v>57</v>
      </c>
      <c r="G417" s="69">
        <f t="shared" si="23"/>
        <v>55</v>
      </c>
      <c r="H417" s="69">
        <f t="shared" si="23"/>
        <v>48</v>
      </c>
      <c r="I417" s="69">
        <f t="shared" si="23"/>
        <v>4</v>
      </c>
      <c r="J417" s="69">
        <f t="shared" si="23"/>
        <v>1</v>
      </c>
      <c r="K417" s="69">
        <f t="shared" si="23"/>
        <v>2</v>
      </c>
      <c r="L417" s="69">
        <f t="shared" si="23"/>
        <v>1</v>
      </c>
      <c r="M417" s="69">
        <f t="shared" si="23"/>
        <v>86</v>
      </c>
      <c r="N417" s="69">
        <f t="shared" si="23"/>
        <v>21</v>
      </c>
      <c r="O417" s="69">
        <f t="shared" si="23"/>
        <v>48</v>
      </c>
      <c r="P417" s="69">
        <f t="shared" si="23"/>
        <v>18</v>
      </c>
      <c r="Q417" s="57">
        <f t="shared" si="23"/>
        <v>185</v>
      </c>
    </row>
    <row r="418" spans="1:17" x14ac:dyDescent="0.25">
      <c r="A418" s="37"/>
      <c r="B418" s="28"/>
      <c r="C418" s="14"/>
      <c r="D418" s="14"/>
      <c r="E418" s="26"/>
      <c r="F418" s="26"/>
      <c r="G418" s="26"/>
      <c r="H418" s="26"/>
      <c r="I418" s="26"/>
      <c r="J418" s="26"/>
      <c r="K418" s="26"/>
      <c r="L418" s="26"/>
      <c r="M418" s="26"/>
      <c r="N418" s="26"/>
      <c r="O418" s="26"/>
      <c r="P418" s="26"/>
      <c r="Q418" s="27"/>
    </row>
    <row r="419" spans="1:17" ht="13.8" thickBot="1" x14ac:dyDescent="0.3">
      <c r="A419" s="29" t="s">
        <v>465</v>
      </c>
      <c r="B419" s="31"/>
      <c r="C419" s="31"/>
      <c r="D419" s="31"/>
      <c r="E419" s="32"/>
      <c r="F419" s="32"/>
      <c r="G419" s="32"/>
      <c r="H419" s="32"/>
      <c r="I419" s="32"/>
      <c r="J419" s="32"/>
      <c r="K419" s="32"/>
      <c r="L419" s="32"/>
      <c r="M419" s="32"/>
      <c r="N419" s="32"/>
      <c r="O419" s="32"/>
      <c r="P419" s="32"/>
      <c r="Q419" s="33"/>
    </row>
    <row r="420" spans="1:17" x14ac:dyDescent="0.25">
      <c r="E420" s="1"/>
      <c r="F420" s="1"/>
      <c r="G420" s="1"/>
      <c r="H420" s="1"/>
      <c r="I420" s="1"/>
      <c r="J420" s="1"/>
      <c r="K420" s="1"/>
      <c r="L420" s="1"/>
      <c r="M420" s="1"/>
      <c r="N420" s="1"/>
      <c r="O420" s="1"/>
      <c r="P420" s="1"/>
      <c r="Q420" s="1"/>
    </row>
  </sheetData>
  <mergeCells count="7">
    <mergeCell ref="O3:P3"/>
    <mergeCell ref="C3:D3"/>
    <mergeCell ref="E3:F3"/>
    <mergeCell ref="G3:H3"/>
    <mergeCell ref="I3:J3"/>
    <mergeCell ref="K3:L3"/>
    <mergeCell ref="M3:N3"/>
  </mergeCells>
  <printOptions horizontalCentered="1"/>
  <pageMargins left="0.5" right="0.5" top="0.45" bottom="0.5" header="0.3" footer="0.3"/>
  <pageSetup paperSize="5" scale="67" fitToHeight="0" orientation="landscape" r:id="rId1"/>
  <headerFooter>
    <oddFooter>&amp;L&amp;12Office of Economic and Demographic Research&amp;R&amp;12Page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J420"/>
  <sheetViews>
    <sheetView workbookViewId="0"/>
  </sheetViews>
  <sheetFormatPr defaultRowHeight="13.2" x14ac:dyDescent="0.25"/>
  <cols>
    <col min="1" max="1" width="24.6640625" customWidth="1"/>
    <col min="2" max="2" width="17.6640625" customWidth="1"/>
    <col min="3" max="10" width="14.6640625" customWidth="1"/>
  </cols>
  <sheetData>
    <row r="1" spans="1:10" ht="22.8" x14ac:dyDescent="0.4">
      <c r="A1" s="3" t="s">
        <v>78</v>
      </c>
      <c r="B1" s="4"/>
      <c r="C1" s="5"/>
      <c r="D1" s="6"/>
      <c r="E1" s="6"/>
      <c r="F1" s="6"/>
      <c r="G1" s="6"/>
      <c r="H1" s="6"/>
      <c r="I1" s="6"/>
      <c r="J1" s="7"/>
    </row>
    <row r="2" spans="1:10" ht="18" thickBot="1" x14ac:dyDescent="0.35">
      <c r="A2" s="8" t="s">
        <v>510</v>
      </c>
      <c r="B2" s="9"/>
      <c r="C2" s="10"/>
      <c r="D2" s="11"/>
      <c r="E2" s="11"/>
      <c r="F2" s="11"/>
      <c r="G2" s="11"/>
      <c r="H2" s="11"/>
      <c r="I2" s="11"/>
      <c r="J2" s="12"/>
    </row>
    <row r="3" spans="1:10" x14ac:dyDescent="0.25">
      <c r="A3" s="38"/>
      <c r="B3" s="42"/>
      <c r="C3" s="43"/>
      <c r="D3" s="43" t="s">
        <v>67</v>
      </c>
      <c r="E3" s="43"/>
      <c r="F3" s="43" t="s">
        <v>70</v>
      </c>
      <c r="G3" s="43" t="s">
        <v>71</v>
      </c>
      <c r="H3" s="43" t="s">
        <v>73</v>
      </c>
      <c r="I3" s="43"/>
      <c r="J3" s="39" t="s">
        <v>460</v>
      </c>
    </row>
    <row r="4" spans="1:10" ht="13.8" thickBot="1" x14ac:dyDescent="0.3">
      <c r="A4" s="40" t="s">
        <v>77</v>
      </c>
      <c r="B4" s="44" t="s">
        <v>459</v>
      </c>
      <c r="C4" s="45" t="s">
        <v>66</v>
      </c>
      <c r="D4" s="45" t="s">
        <v>68</v>
      </c>
      <c r="E4" s="45" t="s">
        <v>69</v>
      </c>
      <c r="F4" s="45" t="s">
        <v>68</v>
      </c>
      <c r="G4" s="45" t="s">
        <v>72</v>
      </c>
      <c r="H4" s="45" t="s">
        <v>74</v>
      </c>
      <c r="I4" s="45" t="s">
        <v>75</v>
      </c>
      <c r="J4" s="41" t="s">
        <v>76</v>
      </c>
    </row>
    <row r="5" spans="1:10" x14ac:dyDescent="0.25">
      <c r="A5" s="18" t="s">
        <v>0</v>
      </c>
      <c r="B5" s="19" t="s">
        <v>0</v>
      </c>
      <c r="C5" s="20">
        <v>0</v>
      </c>
      <c r="D5" s="20">
        <v>0</v>
      </c>
      <c r="E5" s="46">
        <v>0</v>
      </c>
      <c r="F5" s="46">
        <v>0</v>
      </c>
      <c r="G5" s="20">
        <v>0</v>
      </c>
      <c r="H5" s="20">
        <v>0</v>
      </c>
      <c r="I5" s="20">
        <v>0</v>
      </c>
      <c r="J5" s="36">
        <f t="shared" ref="J5:J68" si="0">SUM(C5:I5)</f>
        <v>0</v>
      </c>
    </row>
    <row r="6" spans="1:10" x14ac:dyDescent="0.25">
      <c r="A6" s="24" t="s">
        <v>79</v>
      </c>
      <c r="B6" s="25" t="s">
        <v>0</v>
      </c>
      <c r="C6" s="75">
        <v>0</v>
      </c>
      <c r="D6" s="77">
        <v>0</v>
      </c>
      <c r="E6" s="77">
        <v>0</v>
      </c>
      <c r="F6" s="77">
        <v>0</v>
      </c>
      <c r="G6" s="77">
        <v>0</v>
      </c>
      <c r="H6" s="77">
        <v>0</v>
      </c>
      <c r="I6" s="77">
        <v>0</v>
      </c>
      <c r="J6" s="79">
        <f t="shared" si="0"/>
        <v>0</v>
      </c>
    </row>
    <row r="7" spans="1:10" x14ac:dyDescent="0.25">
      <c r="A7" s="24" t="s">
        <v>80</v>
      </c>
      <c r="B7" s="25" t="s">
        <v>0</v>
      </c>
      <c r="C7" s="75">
        <v>0</v>
      </c>
      <c r="D7" s="77">
        <v>0</v>
      </c>
      <c r="E7" s="77">
        <v>0</v>
      </c>
      <c r="F7" s="77">
        <v>0</v>
      </c>
      <c r="G7" s="77">
        <v>0</v>
      </c>
      <c r="H7" s="77">
        <v>0</v>
      </c>
      <c r="I7" s="77">
        <v>0</v>
      </c>
      <c r="J7" s="79">
        <f t="shared" si="0"/>
        <v>0</v>
      </c>
    </row>
    <row r="8" spans="1:10" x14ac:dyDescent="0.25">
      <c r="A8" s="24" t="s">
        <v>81</v>
      </c>
      <c r="B8" s="25" t="s">
        <v>0</v>
      </c>
      <c r="C8" s="75">
        <v>0</v>
      </c>
      <c r="D8" s="77">
        <v>0</v>
      </c>
      <c r="E8" s="77">
        <v>0</v>
      </c>
      <c r="F8" s="77">
        <v>0</v>
      </c>
      <c r="G8" s="77">
        <v>0</v>
      </c>
      <c r="H8" s="77">
        <v>0</v>
      </c>
      <c r="I8" s="77">
        <v>0</v>
      </c>
      <c r="J8" s="79">
        <f t="shared" si="0"/>
        <v>0</v>
      </c>
    </row>
    <row r="9" spans="1:10" x14ac:dyDescent="0.25">
      <c r="A9" s="24" t="s">
        <v>82</v>
      </c>
      <c r="B9" s="25" t="s">
        <v>0</v>
      </c>
      <c r="C9" s="75">
        <v>0</v>
      </c>
      <c r="D9" s="77">
        <v>164394</v>
      </c>
      <c r="E9" s="77">
        <v>0</v>
      </c>
      <c r="F9" s="77">
        <v>0</v>
      </c>
      <c r="G9" s="77">
        <v>0</v>
      </c>
      <c r="H9" s="77">
        <v>0</v>
      </c>
      <c r="I9" s="77">
        <v>0</v>
      </c>
      <c r="J9" s="79">
        <f t="shared" si="0"/>
        <v>164394</v>
      </c>
    </row>
    <row r="10" spans="1:10" x14ac:dyDescent="0.25">
      <c r="A10" s="60" t="s">
        <v>534</v>
      </c>
      <c r="B10" s="25" t="s">
        <v>0</v>
      </c>
      <c r="C10" s="75">
        <v>0</v>
      </c>
      <c r="D10" s="77">
        <v>0</v>
      </c>
      <c r="E10" s="77">
        <v>0</v>
      </c>
      <c r="F10" s="77">
        <v>0</v>
      </c>
      <c r="G10" s="77">
        <v>0</v>
      </c>
      <c r="H10" s="77">
        <v>0</v>
      </c>
      <c r="I10" s="77">
        <v>0</v>
      </c>
      <c r="J10" s="79">
        <f t="shared" si="0"/>
        <v>0</v>
      </c>
    </row>
    <row r="11" spans="1:10" x14ac:dyDescent="0.25">
      <c r="A11" s="24" t="s">
        <v>83</v>
      </c>
      <c r="B11" s="25" t="s">
        <v>0</v>
      </c>
      <c r="C11" s="75">
        <v>0</v>
      </c>
      <c r="D11" s="77">
        <v>0</v>
      </c>
      <c r="E11" s="77">
        <v>0</v>
      </c>
      <c r="F11" s="77">
        <v>0</v>
      </c>
      <c r="G11" s="77">
        <v>0</v>
      </c>
      <c r="H11" s="77">
        <v>0</v>
      </c>
      <c r="I11" s="77">
        <v>0</v>
      </c>
      <c r="J11" s="79">
        <f t="shared" si="0"/>
        <v>0</v>
      </c>
    </row>
    <row r="12" spans="1:10" x14ac:dyDescent="0.25">
      <c r="A12" s="24" t="s">
        <v>84</v>
      </c>
      <c r="B12" s="25" t="s">
        <v>0</v>
      </c>
      <c r="C12" s="75">
        <v>0</v>
      </c>
      <c r="D12" s="77">
        <v>0</v>
      </c>
      <c r="E12" s="77">
        <v>0</v>
      </c>
      <c r="F12" s="77">
        <v>0</v>
      </c>
      <c r="G12" s="77">
        <v>0</v>
      </c>
      <c r="H12" s="77">
        <v>0</v>
      </c>
      <c r="I12" s="77">
        <v>0</v>
      </c>
      <c r="J12" s="79">
        <f t="shared" si="0"/>
        <v>0</v>
      </c>
    </row>
    <row r="13" spans="1:10" x14ac:dyDescent="0.25">
      <c r="A13" s="24" t="s">
        <v>85</v>
      </c>
      <c r="B13" s="25" t="s">
        <v>0</v>
      </c>
      <c r="C13" s="75">
        <v>0</v>
      </c>
      <c r="D13" s="77">
        <v>0</v>
      </c>
      <c r="E13" s="77">
        <v>0</v>
      </c>
      <c r="F13" s="77">
        <v>0</v>
      </c>
      <c r="G13" s="77">
        <v>0</v>
      </c>
      <c r="H13" s="77">
        <v>0</v>
      </c>
      <c r="I13" s="77">
        <v>0</v>
      </c>
      <c r="J13" s="79">
        <f t="shared" si="0"/>
        <v>0</v>
      </c>
    </row>
    <row r="14" spans="1:10" x14ac:dyDescent="0.25">
      <c r="A14" s="24" t="s">
        <v>512</v>
      </c>
      <c r="B14" s="25" t="s">
        <v>8</v>
      </c>
      <c r="C14" s="75">
        <v>1666</v>
      </c>
      <c r="D14" s="77">
        <v>0</v>
      </c>
      <c r="E14" s="77">
        <v>980</v>
      </c>
      <c r="F14" s="77">
        <v>0</v>
      </c>
      <c r="G14" s="77">
        <v>0</v>
      </c>
      <c r="H14" s="77">
        <v>0</v>
      </c>
      <c r="I14" s="77">
        <v>1604</v>
      </c>
      <c r="J14" s="79">
        <f t="shared" si="0"/>
        <v>4250</v>
      </c>
    </row>
    <row r="15" spans="1:10" x14ac:dyDescent="0.25">
      <c r="A15" s="24" t="s">
        <v>87</v>
      </c>
      <c r="B15" s="25" t="s">
        <v>8</v>
      </c>
      <c r="C15" s="75">
        <v>124471</v>
      </c>
      <c r="D15" s="77">
        <v>0</v>
      </c>
      <c r="E15" s="77">
        <v>60658</v>
      </c>
      <c r="F15" s="77">
        <v>0</v>
      </c>
      <c r="G15" s="77">
        <v>0</v>
      </c>
      <c r="H15" s="77">
        <v>14347</v>
      </c>
      <c r="I15" s="77">
        <v>4051</v>
      </c>
      <c r="J15" s="79">
        <f t="shared" si="0"/>
        <v>203527</v>
      </c>
    </row>
    <row r="16" spans="1:10" x14ac:dyDescent="0.25">
      <c r="A16" s="24" t="s">
        <v>88</v>
      </c>
      <c r="B16" s="25" t="s">
        <v>9</v>
      </c>
      <c r="C16" s="75">
        <v>0</v>
      </c>
      <c r="D16" s="77">
        <v>265165</v>
      </c>
      <c r="E16" s="77">
        <v>0</v>
      </c>
      <c r="F16" s="77">
        <v>0</v>
      </c>
      <c r="G16" s="77">
        <v>0</v>
      </c>
      <c r="H16" s="77">
        <v>0</v>
      </c>
      <c r="I16" s="77">
        <v>0</v>
      </c>
      <c r="J16" s="79">
        <f t="shared" si="0"/>
        <v>265165</v>
      </c>
    </row>
    <row r="17" spans="1:10" x14ac:dyDescent="0.25">
      <c r="A17" s="24" t="s">
        <v>89</v>
      </c>
      <c r="B17" s="25" t="s">
        <v>9</v>
      </c>
      <c r="C17" s="75">
        <v>44168</v>
      </c>
      <c r="D17" s="77">
        <v>608288</v>
      </c>
      <c r="E17" s="77">
        <v>66426</v>
      </c>
      <c r="F17" s="77">
        <v>0</v>
      </c>
      <c r="G17" s="77">
        <v>0</v>
      </c>
      <c r="H17" s="77">
        <v>53773</v>
      </c>
      <c r="I17" s="77">
        <v>0</v>
      </c>
      <c r="J17" s="79">
        <f t="shared" si="0"/>
        <v>772655</v>
      </c>
    </row>
    <row r="18" spans="1:10" x14ac:dyDescent="0.25">
      <c r="A18" s="24" t="s">
        <v>90</v>
      </c>
      <c r="B18" s="25" t="s">
        <v>9</v>
      </c>
      <c r="C18" s="75">
        <v>0</v>
      </c>
      <c r="D18" s="77">
        <v>31515</v>
      </c>
      <c r="E18" s="77">
        <v>0</v>
      </c>
      <c r="F18" s="77">
        <v>0</v>
      </c>
      <c r="G18" s="77">
        <v>0</v>
      </c>
      <c r="H18" s="77">
        <v>0</v>
      </c>
      <c r="I18" s="77">
        <v>50851</v>
      </c>
      <c r="J18" s="79">
        <f t="shared" si="0"/>
        <v>82366</v>
      </c>
    </row>
    <row r="19" spans="1:10" x14ac:dyDescent="0.25">
      <c r="A19" s="24" t="s">
        <v>91</v>
      </c>
      <c r="B19" s="25" t="s">
        <v>9</v>
      </c>
      <c r="C19" s="75">
        <v>0</v>
      </c>
      <c r="D19" s="77">
        <v>0</v>
      </c>
      <c r="E19" s="77">
        <v>0</v>
      </c>
      <c r="F19" s="77">
        <v>0</v>
      </c>
      <c r="G19" s="77">
        <v>0</v>
      </c>
      <c r="H19" s="77">
        <v>0</v>
      </c>
      <c r="I19" s="77">
        <v>0</v>
      </c>
      <c r="J19" s="79">
        <f t="shared" si="0"/>
        <v>0</v>
      </c>
    </row>
    <row r="20" spans="1:10" x14ac:dyDescent="0.25">
      <c r="A20" s="24" t="s">
        <v>92</v>
      </c>
      <c r="B20" s="25" t="s">
        <v>9</v>
      </c>
      <c r="C20" s="75">
        <v>160108</v>
      </c>
      <c r="D20" s="77">
        <v>2424631</v>
      </c>
      <c r="E20" s="77">
        <v>0</v>
      </c>
      <c r="F20" s="77">
        <v>0</v>
      </c>
      <c r="G20" s="77">
        <v>0</v>
      </c>
      <c r="H20" s="77">
        <v>30636</v>
      </c>
      <c r="I20" s="77">
        <v>0</v>
      </c>
      <c r="J20" s="79">
        <f t="shared" si="0"/>
        <v>2615375</v>
      </c>
    </row>
    <row r="21" spans="1:10" x14ac:dyDescent="0.25">
      <c r="A21" s="24" t="s">
        <v>93</v>
      </c>
      <c r="B21" s="25" t="s">
        <v>9</v>
      </c>
      <c r="C21" s="75">
        <v>0</v>
      </c>
      <c r="D21" s="77">
        <v>10100</v>
      </c>
      <c r="E21" s="77">
        <v>0</v>
      </c>
      <c r="F21" s="77">
        <v>0</v>
      </c>
      <c r="G21" s="77">
        <v>0</v>
      </c>
      <c r="H21" s="77">
        <v>0</v>
      </c>
      <c r="I21" s="77">
        <v>0</v>
      </c>
      <c r="J21" s="79">
        <f t="shared" si="0"/>
        <v>10100</v>
      </c>
    </row>
    <row r="22" spans="1:10" x14ac:dyDescent="0.25">
      <c r="A22" s="24" t="s">
        <v>94</v>
      </c>
      <c r="B22" s="25" t="s">
        <v>9</v>
      </c>
      <c r="C22" s="75">
        <v>0</v>
      </c>
      <c r="D22" s="77">
        <v>408029</v>
      </c>
      <c r="E22" s="77">
        <v>0</v>
      </c>
      <c r="F22" s="77">
        <v>0</v>
      </c>
      <c r="G22" s="77">
        <v>0</v>
      </c>
      <c r="H22" s="77">
        <v>0</v>
      </c>
      <c r="I22" s="77">
        <v>0</v>
      </c>
      <c r="J22" s="79">
        <f t="shared" si="0"/>
        <v>408029</v>
      </c>
    </row>
    <row r="23" spans="1:10" x14ac:dyDescent="0.25">
      <c r="A23" s="24" t="s">
        <v>95</v>
      </c>
      <c r="B23" s="25" t="s">
        <v>10</v>
      </c>
      <c r="C23" s="75">
        <v>0</v>
      </c>
      <c r="D23" s="77">
        <v>0</v>
      </c>
      <c r="E23" s="77">
        <v>0</v>
      </c>
      <c r="F23" s="77">
        <v>0</v>
      </c>
      <c r="G23" s="77">
        <v>0</v>
      </c>
      <c r="H23" s="77">
        <v>0</v>
      </c>
      <c r="I23" s="77">
        <v>0</v>
      </c>
      <c r="J23" s="79">
        <f t="shared" si="0"/>
        <v>0</v>
      </c>
    </row>
    <row r="24" spans="1:10" x14ac:dyDescent="0.25">
      <c r="A24" s="24" t="s">
        <v>96</v>
      </c>
      <c r="B24" s="25" t="s">
        <v>10</v>
      </c>
      <c r="C24" s="75">
        <v>0</v>
      </c>
      <c r="D24" s="77">
        <v>0</v>
      </c>
      <c r="E24" s="77">
        <v>0</v>
      </c>
      <c r="F24" s="77">
        <v>0</v>
      </c>
      <c r="G24" s="77">
        <v>0</v>
      </c>
      <c r="H24" s="77">
        <v>0</v>
      </c>
      <c r="I24" s="77">
        <v>0</v>
      </c>
      <c r="J24" s="79">
        <f t="shared" si="0"/>
        <v>0</v>
      </c>
    </row>
    <row r="25" spans="1:10" x14ac:dyDescent="0.25">
      <c r="A25" s="24" t="s">
        <v>97</v>
      </c>
      <c r="B25" s="25" t="s">
        <v>10</v>
      </c>
      <c r="C25" s="75">
        <v>0</v>
      </c>
      <c r="D25" s="77">
        <v>0</v>
      </c>
      <c r="E25" s="77">
        <v>0</v>
      </c>
      <c r="F25" s="77">
        <v>0</v>
      </c>
      <c r="G25" s="77">
        <v>0</v>
      </c>
      <c r="H25" s="77">
        <v>0</v>
      </c>
      <c r="I25" s="77">
        <v>0</v>
      </c>
      <c r="J25" s="79">
        <f t="shared" si="0"/>
        <v>0</v>
      </c>
    </row>
    <row r="26" spans="1:10" x14ac:dyDescent="0.25">
      <c r="A26" s="24" t="s">
        <v>98</v>
      </c>
      <c r="B26" s="25" t="s">
        <v>10</v>
      </c>
      <c r="C26" s="75">
        <v>3721</v>
      </c>
      <c r="D26" s="77">
        <v>0</v>
      </c>
      <c r="E26" s="77">
        <v>35058</v>
      </c>
      <c r="F26" s="77">
        <v>0</v>
      </c>
      <c r="G26" s="77">
        <v>0</v>
      </c>
      <c r="H26" s="77">
        <v>3462</v>
      </c>
      <c r="I26" s="77">
        <v>2966</v>
      </c>
      <c r="J26" s="79">
        <f t="shared" si="0"/>
        <v>45207</v>
      </c>
    </row>
    <row r="27" spans="1:10" x14ac:dyDescent="0.25">
      <c r="A27" s="24" t="s">
        <v>99</v>
      </c>
      <c r="B27" s="25" t="s">
        <v>11</v>
      </c>
      <c r="C27" s="75">
        <v>7231</v>
      </c>
      <c r="D27" s="77">
        <v>0</v>
      </c>
      <c r="E27" s="77">
        <v>0</v>
      </c>
      <c r="F27" s="77">
        <v>0</v>
      </c>
      <c r="G27" s="77">
        <v>0</v>
      </c>
      <c r="H27" s="77">
        <v>926</v>
      </c>
      <c r="I27" s="77">
        <v>38578</v>
      </c>
      <c r="J27" s="79">
        <f t="shared" si="0"/>
        <v>46735</v>
      </c>
    </row>
    <row r="28" spans="1:10" x14ac:dyDescent="0.25">
      <c r="A28" s="24" t="s">
        <v>100</v>
      </c>
      <c r="B28" s="25" t="s">
        <v>11</v>
      </c>
      <c r="C28" s="75">
        <v>0</v>
      </c>
      <c r="D28" s="77">
        <v>0</v>
      </c>
      <c r="E28" s="77">
        <v>0</v>
      </c>
      <c r="F28" s="77">
        <v>990848</v>
      </c>
      <c r="G28" s="77">
        <v>0</v>
      </c>
      <c r="H28" s="77">
        <v>0</v>
      </c>
      <c r="I28" s="77">
        <v>0</v>
      </c>
      <c r="J28" s="79">
        <f t="shared" si="0"/>
        <v>990848</v>
      </c>
    </row>
    <row r="29" spans="1:10" x14ac:dyDescent="0.25">
      <c r="A29" s="24" t="s">
        <v>101</v>
      </c>
      <c r="B29" s="25" t="s">
        <v>11</v>
      </c>
      <c r="C29" s="75">
        <v>0</v>
      </c>
      <c r="D29" s="77">
        <v>0</v>
      </c>
      <c r="E29" s="77">
        <v>0</v>
      </c>
      <c r="F29" s="77">
        <v>0</v>
      </c>
      <c r="G29" s="77">
        <v>0</v>
      </c>
      <c r="H29" s="77">
        <v>0</v>
      </c>
      <c r="I29" s="77">
        <v>0</v>
      </c>
      <c r="J29" s="79">
        <f t="shared" si="0"/>
        <v>0</v>
      </c>
    </row>
    <row r="30" spans="1:10" x14ac:dyDescent="0.25">
      <c r="A30" s="24" t="s">
        <v>507</v>
      </c>
      <c r="B30" s="25" t="s">
        <v>11</v>
      </c>
      <c r="C30" s="75">
        <v>0</v>
      </c>
      <c r="D30" s="77">
        <v>0</v>
      </c>
      <c r="E30" s="77">
        <v>0</v>
      </c>
      <c r="F30" s="77">
        <v>0</v>
      </c>
      <c r="G30" s="77">
        <v>0</v>
      </c>
      <c r="H30" s="77">
        <v>0</v>
      </c>
      <c r="I30" s="77">
        <v>0</v>
      </c>
      <c r="J30" s="79">
        <f t="shared" si="0"/>
        <v>0</v>
      </c>
    </row>
    <row r="31" spans="1:10" x14ac:dyDescent="0.25">
      <c r="A31" s="24" t="s">
        <v>102</v>
      </c>
      <c r="B31" s="25" t="s">
        <v>11</v>
      </c>
      <c r="C31" s="75">
        <v>0</v>
      </c>
      <c r="D31" s="77">
        <v>0</v>
      </c>
      <c r="E31" s="77">
        <v>0</v>
      </c>
      <c r="F31" s="77">
        <v>0</v>
      </c>
      <c r="G31" s="77">
        <v>0</v>
      </c>
      <c r="H31" s="77">
        <v>0</v>
      </c>
      <c r="I31" s="77">
        <v>0</v>
      </c>
      <c r="J31" s="79">
        <f t="shared" si="0"/>
        <v>0</v>
      </c>
    </row>
    <row r="32" spans="1:10" x14ac:dyDescent="0.25">
      <c r="A32" s="24" t="s">
        <v>103</v>
      </c>
      <c r="B32" s="25" t="s">
        <v>11</v>
      </c>
      <c r="C32" s="75">
        <v>0</v>
      </c>
      <c r="D32" s="77">
        <v>0</v>
      </c>
      <c r="E32" s="77">
        <v>0</v>
      </c>
      <c r="F32" s="77">
        <v>0</v>
      </c>
      <c r="G32" s="77">
        <v>0</v>
      </c>
      <c r="H32" s="77">
        <v>0</v>
      </c>
      <c r="I32" s="77">
        <v>0</v>
      </c>
      <c r="J32" s="79">
        <f t="shared" si="0"/>
        <v>0</v>
      </c>
    </row>
    <row r="33" spans="1:10" x14ac:dyDescent="0.25">
      <c r="A33" s="24" t="s">
        <v>104</v>
      </c>
      <c r="B33" s="25" t="s">
        <v>11</v>
      </c>
      <c r="C33" s="75">
        <v>0</v>
      </c>
      <c r="D33" s="77">
        <v>0</v>
      </c>
      <c r="E33" s="77">
        <v>52904</v>
      </c>
      <c r="F33" s="77">
        <v>0</v>
      </c>
      <c r="G33" s="77">
        <v>0</v>
      </c>
      <c r="H33" s="77">
        <v>0</v>
      </c>
      <c r="I33" s="77">
        <v>0</v>
      </c>
      <c r="J33" s="79">
        <f t="shared" si="0"/>
        <v>52904</v>
      </c>
    </row>
    <row r="34" spans="1:10" x14ac:dyDescent="0.25">
      <c r="A34" s="24" t="s">
        <v>105</v>
      </c>
      <c r="B34" s="25" t="s">
        <v>11</v>
      </c>
      <c r="C34" s="75">
        <v>0</v>
      </c>
      <c r="D34" s="77">
        <v>3318972</v>
      </c>
      <c r="E34" s="77">
        <v>5548466</v>
      </c>
      <c r="F34" s="77">
        <v>0</v>
      </c>
      <c r="G34" s="77">
        <v>0</v>
      </c>
      <c r="H34" s="77">
        <v>143499</v>
      </c>
      <c r="I34" s="77">
        <v>137760</v>
      </c>
      <c r="J34" s="79">
        <f t="shared" si="0"/>
        <v>9148697</v>
      </c>
    </row>
    <row r="35" spans="1:10" x14ac:dyDescent="0.25">
      <c r="A35" s="24" t="s">
        <v>106</v>
      </c>
      <c r="B35" s="25" t="s">
        <v>11</v>
      </c>
      <c r="C35" s="75">
        <v>0</v>
      </c>
      <c r="D35" s="77">
        <v>0</v>
      </c>
      <c r="E35" s="77">
        <v>0</v>
      </c>
      <c r="F35" s="77">
        <v>0</v>
      </c>
      <c r="G35" s="77">
        <v>0</v>
      </c>
      <c r="H35" s="77">
        <v>0</v>
      </c>
      <c r="I35" s="77">
        <v>0</v>
      </c>
      <c r="J35" s="79">
        <f t="shared" si="0"/>
        <v>0</v>
      </c>
    </row>
    <row r="36" spans="1:10" x14ac:dyDescent="0.25">
      <c r="A36" s="24" t="s">
        <v>107</v>
      </c>
      <c r="B36" s="25" t="s">
        <v>11</v>
      </c>
      <c r="C36" s="75">
        <v>100</v>
      </c>
      <c r="D36" s="77">
        <v>0</v>
      </c>
      <c r="E36" s="77">
        <v>400</v>
      </c>
      <c r="F36" s="77">
        <v>0</v>
      </c>
      <c r="G36" s="77">
        <v>0</v>
      </c>
      <c r="H36" s="77">
        <v>0</v>
      </c>
      <c r="I36" s="77">
        <v>0</v>
      </c>
      <c r="J36" s="79">
        <f t="shared" si="0"/>
        <v>500</v>
      </c>
    </row>
    <row r="37" spans="1:10" x14ac:dyDescent="0.25">
      <c r="A37" s="24" t="s">
        <v>108</v>
      </c>
      <c r="B37" s="25" t="s">
        <v>11</v>
      </c>
      <c r="C37" s="75">
        <v>198280</v>
      </c>
      <c r="D37" s="77">
        <v>0</v>
      </c>
      <c r="E37" s="77">
        <v>3095516</v>
      </c>
      <c r="F37" s="77">
        <v>0</v>
      </c>
      <c r="G37" s="77">
        <v>0</v>
      </c>
      <c r="H37" s="77">
        <v>288414</v>
      </c>
      <c r="I37" s="77">
        <v>0</v>
      </c>
      <c r="J37" s="79">
        <f t="shared" si="0"/>
        <v>3582210</v>
      </c>
    </row>
    <row r="38" spans="1:10" x14ac:dyDescent="0.25">
      <c r="A38" s="24" t="s">
        <v>109</v>
      </c>
      <c r="B38" s="25" t="s">
        <v>11</v>
      </c>
      <c r="C38" s="75">
        <v>0</v>
      </c>
      <c r="D38" s="77">
        <v>0</v>
      </c>
      <c r="E38" s="77">
        <v>0</v>
      </c>
      <c r="F38" s="77">
        <v>0</v>
      </c>
      <c r="G38" s="77">
        <v>0</v>
      </c>
      <c r="H38" s="77">
        <v>0</v>
      </c>
      <c r="I38" s="77">
        <v>20743</v>
      </c>
      <c r="J38" s="79">
        <f t="shared" si="0"/>
        <v>20743</v>
      </c>
    </row>
    <row r="39" spans="1:10" x14ac:dyDescent="0.25">
      <c r="A39" s="24" t="s">
        <v>110</v>
      </c>
      <c r="B39" s="25" t="s">
        <v>11</v>
      </c>
      <c r="C39" s="75">
        <v>0</v>
      </c>
      <c r="D39" s="77">
        <v>0</v>
      </c>
      <c r="E39" s="77">
        <v>0</v>
      </c>
      <c r="F39" s="77">
        <v>0</v>
      </c>
      <c r="G39" s="77">
        <v>0</v>
      </c>
      <c r="H39" s="77">
        <v>0</v>
      </c>
      <c r="I39" s="77">
        <v>0</v>
      </c>
      <c r="J39" s="79">
        <f t="shared" si="0"/>
        <v>0</v>
      </c>
    </row>
    <row r="40" spans="1:10" x14ac:dyDescent="0.25">
      <c r="A40" s="24" t="s">
        <v>111</v>
      </c>
      <c r="B40" s="25" t="s">
        <v>11</v>
      </c>
      <c r="C40" s="75">
        <v>0</v>
      </c>
      <c r="D40" s="77">
        <v>0</v>
      </c>
      <c r="E40" s="77">
        <v>0</v>
      </c>
      <c r="F40" s="77">
        <v>0</v>
      </c>
      <c r="G40" s="77">
        <v>0</v>
      </c>
      <c r="H40" s="77">
        <v>0</v>
      </c>
      <c r="I40" s="77">
        <v>0</v>
      </c>
      <c r="J40" s="79">
        <f t="shared" si="0"/>
        <v>0</v>
      </c>
    </row>
    <row r="41" spans="1:10" x14ac:dyDescent="0.25">
      <c r="A41" s="24" t="s">
        <v>112</v>
      </c>
      <c r="B41" s="25" t="s">
        <v>11</v>
      </c>
      <c r="C41" s="75">
        <v>174226</v>
      </c>
      <c r="D41" s="77">
        <v>1674373</v>
      </c>
      <c r="E41" s="77">
        <v>289</v>
      </c>
      <c r="F41" s="77">
        <v>0</v>
      </c>
      <c r="G41" s="77">
        <v>0</v>
      </c>
      <c r="H41" s="77">
        <v>0</v>
      </c>
      <c r="I41" s="77">
        <v>4764</v>
      </c>
      <c r="J41" s="79">
        <f t="shared" si="0"/>
        <v>1853652</v>
      </c>
    </row>
    <row r="42" spans="1:10" x14ac:dyDescent="0.25">
      <c r="A42" s="24" t="s">
        <v>113</v>
      </c>
      <c r="B42" s="25" t="s">
        <v>11</v>
      </c>
      <c r="C42" s="75">
        <v>0</v>
      </c>
      <c r="D42" s="77">
        <v>0</v>
      </c>
      <c r="E42" s="77">
        <v>1303745</v>
      </c>
      <c r="F42" s="77">
        <v>0</v>
      </c>
      <c r="G42" s="77">
        <v>0</v>
      </c>
      <c r="H42" s="77">
        <v>28501</v>
      </c>
      <c r="I42" s="77">
        <v>0</v>
      </c>
      <c r="J42" s="79">
        <f t="shared" si="0"/>
        <v>1332246</v>
      </c>
    </row>
    <row r="43" spans="1:10" x14ac:dyDescent="0.25">
      <c r="A43" s="24" t="s">
        <v>114</v>
      </c>
      <c r="B43" s="25" t="s">
        <v>12</v>
      </c>
      <c r="C43" s="75">
        <v>86315</v>
      </c>
      <c r="D43" s="77">
        <v>37166</v>
      </c>
      <c r="E43" s="77">
        <v>0</v>
      </c>
      <c r="F43" s="77">
        <v>627617</v>
      </c>
      <c r="G43" s="77">
        <v>0</v>
      </c>
      <c r="H43" s="77">
        <v>0</v>
      </c>
      <c r="I43" s="77">
        <v>1082652</v>
      </c>
      <c r="J43" s="79">
        <f t="shared" si="0"/>
        <v>1833750</v>
      </c>
    </row>
    <row r="44" spans="1:10" x14ac:dyDescent="0.25">
      <c r="A44" s="24" t="s">
        <v>115</v>
      </c>
      <c r="B44" s="25" t="s">
        <v>12</v>
      </c>
      <c r="C44" s="75">
        <v>1024</v>
      </c>
      <c r="D44" s="77">
        <v>0</v>
      </c>
      <c r="E44" s="77">
        <v>0</v>
      </c>
      <c r="F44" s="77">
        <v>0</v>
      </c>
      <c r="G44" s="77">
        <v>0</v>
      </c>
      <c r="H44" s="77">
        <v>3840</v>
      </c>
      <c r="I44" s="77">
        <v>11582</v>
      </c>
      <c r="J44" s="79">
        <f t="shared" si="0"/>
        <v>16446</v>
      </c>
    </row>
    <row r="45" spans="1:10" x14ac:dyDescent="0.25">
      <c r="A45" s="24" t="s">
        <v>116</v>
      </c>
      <c r="B45" s="25" t="s">
        <v>12</v>
      </c>
      <c r="C45" s="75">
        <v>0</v>
      </c>
      <c r="D45" s="77">
        <v>1284527</v>
      </c>
      <c r="E45" s="77">
        <v>0</v>
      </c>
      <c r="F45" s="77">
        <v>0</v>
      </c>
      <c r="G45" s="77">
        <v>0</v>
      </c>
      <c r="H45" s="77">
        <v>0</v>
      </c>
      <c r="I45" s="77">
        <v>0</v>
      </c>
      <c r="J45" s="79">
        <f t="shared" si="0"/>
        <v>1284527</v>
      </c>
    </row>
    <row r="46" spans="1:10" x14ac:dyDescent="0.25">
      <c r="A46" s="24" t="s">
        <v>467</v>
      </c>
      <c r="B46" s="25" t="s">
        <v>12</v>
      </c>
      <c r="C46" s="75">
        <v>105149</v>
      </c>
      <c r="D46" s="77">
        <v>55814</v>
      </c>
      <c r="E46" s="77">
        <v>0</v>
      </c>
      <c r="F46" s="77">
        <v>0</v>
      </c>
      <c r="G46" s="77">
        <v>0</v>
      </c>
      <c r="H46" s="77">
        <v>0</v>
      </c>
      <c r="I46" s="77">
        <v>29728</v>
      </c>
      <c r="J46" s="79">
        <f t="shared" si="0"/>
        <v>190691</v>
      </c>
    </row>
    <row r="47" spans="1:10" x14ac:dyDescent="0.25">
      <c r="A47" s="24" t="s">
        <v>117</v>
      </c>
      <c r="B47" s="25" t="s">
        <v>12</v>
      </c>
      <c r="C47" s="75">
        <v>0</v>
      </c>
      <c r="D47" s="77">
        <v>0</v>
      </c>
      <c r="E47" s="77">
        <v>0</v>
      </c>
      <c r="F47" s="77">
        <v>0</v>
      </c>
      <c r="G47" s="77">
        <v>0</v>
      </c>
      <c r="H47" s="77">
        <v>0</v>
      </c>
      <c r="I47" s="77">
        <v>0</v>
      </c>
      <c r="J47" s="79">
        <f t="shared" si="0"/>
        <v>0</v>
      </c>
    </row>
    <row r="48" spans="1:10" x14ac:dyDescent="0.25">
      <c r="A48" s="24" t="s">
        <v>118</v>
      </c>
      <c r="B48" s="25" t="s">
        <v>12</v>
      </c>
      <c r="C48" s="75">
        <v>6236182</v>
      </c>
      <c r="D48" s="77">
        <v>0</v>
      </c>
      <c r="E48" s="77">
        <v>0</v>
      </c>
      <c r="F48" s="77">
        <v>0</v>
      </c>
      <c r="G48" s="77">
        <v>0</v>
      </c>
      <c r="H48" s="77">
        <v>0</v>
      </c>
      <c r="I48" s="77">
        <v>0</v>
      </c>
      <c r="J48" s="79">
        <f t="shared" si="0"/>
        <v>6236182</v>
      </c>
    </row>
    <row r="49" spans="1:10" x14ac:dyDescent="0.25">
      <c r="A49" s="24" t="s">
        <v>119</v>
      </c>
      <c r="B49" s="25" t="s">
        <v>12</v>
      </c>
      <c r="C49" s="75">
        <v>0</v>
      </c>
      <c r="D49" s="77">
        <v>0</v>
      </c>
      <c r="E49" s="77">
        <v>0</v>
      </c>
      <c r="F49" s="77">
        <v>0</v>
      </c>
      <c r="G49" s="77">
        <v>0</v>
      </c>
      <c r="H49" s="77">
        <v>0</v>
      </c>
      <c r="I49" s="77">
        <v>0</v>
      </c>
      <c r="J49" s="79">
        <f t="shared" si="0"/>
        <v>0</v>
      </c>
    </row>
    <row r="50" spans="1:10" x14ac:dyDescent="0.25">
      <c r="A50" s="24" t="s">
        <v>468</v>
      </c>
      <c r="B50" s="25" t="s">
        <v>12</v>
      </c>
      <c r="C50" s="75">
        <v>0</v>
      </c>
      <c r="D50" s="77">
        <v>27605</v>
      </c>
      <c r="E50" s="77">
        <v>0</v>
      </c>
      <c r="F50" s="77">
        <v>0</v>
      </c>
      <c r="G50" s="77">
        <v>0</v>
      </c>
      <c r="H50" s="77">
        <v>0</v>
      </c>
      <c r="I50" s="77">
        <v>0</v>
      </c>
      <c r="J50" s="79">
        <f t="shared" si="0"/>
        <v>27605</v>
      </c>
    </row>
    <row r="51" spans="1:10" x14ac:dyDescent="0.25">
      <c r="A51" s="24" t="s">
        <v>120</v>
      </c>
      <c r="B51" s="25" t="s">
        <v>12</v>
      </c>
      <c r="C51" s="75">
        <v>0</v>
      </c>
      <c r="D51" s="77">
        <v>0</v>
      </c>
      <c r="E51" s="77">
        <v>0</v>
      </c>
      <c r="F51" s="77">
        <v>0</v>
      </c>
      <c r="G51" s="77">
        <v>0</v>
      </c>
      <c r="H51" s="77">
        <v>0</v>
      </c>
      <c r="I51" s="77">
        <v>0</v>
      </c>
      <c r="J51" s="79">
        <f t="shared" si="0"/>
        <v>0</v>
      </c>
    </row>
    <row r="52" spans="1:10" x14ac:dyDescent="0.25">
      <c r="A52" s="24" t="s">
        <v>121</v>
      </c>
      <c r="B52" s="25" t="s">
        <v>12</v>
      </c>
      <c r="C52" s="75">
        <v>0</v>
      </c>
      <c r="D52" s="77">
        <v>0</v>
      </c>
      <c r="E52" s="77">
        <v>0</v>
      </c>
      <c r="F52" s="77">
        <v>0</v>
      </c>
      <c r="G52" s="77">
        <v>0</v>
      </c>
      <c r="H52" s="77">
        <v>0</v>
      </c>
      <c r="I52" s="77">
        <v>0</v>
      </c>
      <c r="J52" s="79">
        <f t="shared" si="0"/>
        <v>0</v>
      </c>
    </row>
    <row r="53" spans="1:10" x14ac:dyDescent="0.25">
      <c r="A53" s="24" t="s">
        <v>122</v>
      </c>
      <c r="B53" s="25" t="s">
        <v>12</v>
      </c>
      <c r="C53" s="75">
        <v>0</v>
      </c>
      <c r="D53" s="77">
        <v>0</v>
      </c>
      <c r="E53" s="77">
        <v>0</v>
      </c>
      <c r="F53" s="77">
        <v>0</v>
      </c>
      <c r="G53" s="77">
        <v>0</v>
      </c>
      <c r="H53" s="77">
        <v>0</v>
      </c>
      <c r="I53" s="77">
        <v>0</v>
      </c>
      <c r="J53" s="79">
        <f t="shared" si="0"/>
        <v>0</v>
      </c>
    </row>
    <row r="54" spans="1:10" x14ac:dyDescent="0.25">
      <c r="A54" s="24" t="s">
        <v>123</v>
      </c>
      <c r="B54" s="25" t="s">
        <v>12</v>
      </c>
      <c r="C54" s="75">
        <v>0</v>
      </c>
      <c r="D54" s="77">
        <v>0</v>
      </c>
      <c r="E54" s="77">
        <v>0</v>
      </c>
      <c r="F54" s="77">
        <v>0</v>
      </c>
      <c r="G54" s="77">
        <v>0</v>
      </c>
      <c r="H54" s="77">
        <v>0</v>
      </c>
      <c r="I54" s="77">
        <v>0</v>
      </c>
      <c r="J54" s="79">
        <f t="shared" si="0"/>
        <v>0</v>
      </c>
    </row>
    <row r="55" spans="1:10" x14ac:dyDescent="0.25">
      <c r="A55" s="24" t="s">
        <v>124</v>
      </c>
      <c r="B55" s="25" t="s">
        <v>12</v>
      </c>
      <c r="C55" s="75">
        <v>0</v>
      </c>
      <c r="D55" s="77">
        <v>0</v>
      </c>
      <c r="E55" s="77">
        <v>0</v>
      </c>
      <c r="F55" s="77">
        <v>0</v>
      </c>
      <c r="G55" s="77">
        <v>0</v>
      </c>
      <c r="H55" s="77">
        <v>0</v>
      </c>
      <c r="I55" s="77">
        <v>0</v>
      </c>
      <c r="J55" s="79">
        <f t="shared" si="0"/>
        <v>0</v>
      </c>
    </row>
    <row r="56" spans="1:10" x14ac:dyDescent="0.25">
      <c r="A56" s="24" t="s">
        <v>125</v>
      </c>
      <c r="B56" s="25" t="s">
        <v>12</v>
      </c>
      <c r="C56" s="75">
        <v>0</v>
      </c>
      <c r="D56" s="77">
        <v>0</v>
      </c>
      <c r="E56" s="77">
        <v>0</v>
      </c>
      <c r="F56" s="77">
        <v>0</v>
      </c>
      <c r="G56" s="77">
        <v>0</v>
      </c>
      <c r="H56" s="77">
        <v>0</v>
      </c>
      <c r="I56" s="77">
        <v>0</v>
      </c>
      <c r="J56" s="79">
        <f t="shared" si="0"/>
        <v>0</v>
      </c>
    </row>
    <row r="57" spans="1:10" x14ac:dyDescent="0.25">
      <c r="A57" s="24" t="s">
        <v>126</v>
      </c>
      <c r="B57" s="25" t="s">
        <v>12</v>
      </c>
      <c r="C57" s="75">
        <v>0</v>
      </c>
      <c r="D57" s="77">
        <v>0</v>
      </c>
      <c r="E57" s="77">
        <v>0</v>
      </c>
      <c r="F57" s="77">
        <v>0</v>
      </c>
      <c r="G57" s="77">
        <v>0</v>
      </c>
      <c r="H57" s="77">
        <v>0</v>
      </c>
      <c r="I57" s="77">
        <v>0</v>
      </c>
      <c r="J57" s="79">
        <f t="shared" si="0"/>
        <v>0</v>
      </c>
    </row>
    <row r="58" spans="1:10" x14ac:dyDescent="0.25">
      <c r="A58" s="24" t="s">
        <v>127</v>
      </c>
      <c r="B58" s="25" t="s">
        <v>12</v>
      </c>
      <c r="C58" s="75">
        <v>0</v>
      </c>
      <c r="D58" s="77">
        <v>0</v>
      </c>
      <c r="E58" s="77">
        <v>0</v>
      </c>
      <c r="F58" s="77">
        <v>0</v>
      </c>
      <c r="G58" s="77">
        <v>0</v>
      </c>
      <c r="H58" s="77">
        <v>0</v>
      </c>
      <c r="I58" s="77">
        <v>0</v>
      </c>
      <c r="J58" s="79">
        <f t="shared" si="0"/>
        <v>0</v>
      </c>
    </row>
    <row r="59" spans="1:10" x14ac:dyDescent="0.25">
      <c r="A59" s="24" t="s">
        <v>128</v>
      </c>
      <c r="B59" s="25" t="s">
        <v>12</v>
      </c>
      <c r="C59" s="75">
        <v>432033</v>
      </c>
      <c r="D59" s="77">
        <v>1686283</v>
      </c>
      <c r="E59" s="77">
        <v>0</v>
      </c>
      <c r="F59" s="77">
        <v>0</v>
      </c>
      <c r="G59" s="77">
        <v>0</v>
      </c>
      <c r="H59" s="77">
        <v>2053787</v>
      </c>
      <c r="I59" s="77">
        <v>0</v>
      </c>
      <c r="J59" s="79">
        <f t="shared" si="0"/>
        <v>4172103</v>
      </c>
    </row>
    <row r="60" spans="1:10" x14ac:dyDescent="0.25">
      <c r="A60" s="24" t="s">
        <v>129</v>
      </c>
      <c r="B60" s="25" t="s">
        <v>12</v>
      </c>
      <c r="C60" s="75">
        <v>0</v>
      </c>
      <c r="D60" s="77">
        <v>0</v>
      </c>
      <c r="E60" s="77">
        <v>0</v>
      </c>
      <c r="F60" s="77">
        <v>0</v>
      </c>
      <c r="G60" s="77">
        <v>0</v>
      </c>
      <c r="H60" s="77">
        <v>0</v>
      </c>
      <c r="I60" s="77">
        <v>808922</v>
      </c>
      <c r="J60" s="79">
        <f t="shared" si="0"/>
        <v>808922</v>
      </c>
    </row>
    <row r="61" spans="1:10" x14ac:dyDescent="0.25">
      <c r="A61" s="24" t="s">
        <v>130</v>
      </c>
      <c r="B61" s="25" t="s">
        <v>12</v>
      </c>
      <c r="C61" s="75">
        <v>0</v>
      </c>
      <c r="D61" s="77">
        <v>0</v>
      </c>
      <c r="E61" s="77">
        <v>0</v>
      </c>
      <c r="F61" s="77">
        <v>0</v>
      </c>
      <c r="G61" s="77">
        <v>0</v>
      </c>
      <c r="H61" s="77">
        <v>202026</v>
      </c>
      <c r="I61" s="77">
        <v>0</v>
      </c>
      <c r="J61" s="79">
        <f t="shared" si="0"/>
        <v>202026</v>
      </c>
    </row>
    <row r="62" spans="1:10" x14ac:dyDescent="0.25">
      <c r="A62" s="24" t="s">
        <v>131</v>
      </c>
      <c r="B62" s="25" t="s">
        <v>12</v>
      </c>
      <c r="C62" s="75">
        <v>0</v>
      </c>
      <c r="D62" s="77">
        <v>0</v>
      </c>
      <c r="E62" s="77">
        <v>0</v>
      </c>
      <c r="F62" s="77">
        <v>0</v>
      </c>
      <c r="G62" s="77">
        <v>0</v>
      </c>
      <c r="H62" s="77">
        <v>22318</v>
      </c>
      <c r="I62" s="77">
        <v>0</v>
      </c>
      <c r="J62" s="79">
        <f t="shared" si="0"/>
        <v>22318</v>
      </c>
    </row>
    <row r="63" spans="1:10" x14ac:dyDescent="0.25">
      <c r="A63" s="24" t="s">
        <v>132</v>
      </c>
      <c r="B63" s="25" t="s">
        <v>12</v>
      </c>
      <c r="C63" s="75">
        <v>0</v>
      </c>
      <c r="D63" s="77">
        <v>13115</v>
      </c>
      <c r="E63" s="77">
        <v>0</v>
      </c>
      <c r="F63" s="77">
        <v>0</v>
      </c>
      <c r="G63" s="77">
        <v>0</v>
      </c>
      <c r="H63" s="77">
        <v>0</v>
      </c>
      <c r="I63" s="77">
        <v>100145</v>
      </c>
      <c r="J63" s="79">
        <f t="shared" si="0"/>
        <v>113260</v>
      </c>
    </row>
    <row r="64" spans="1:10" x14ac:dyDescent="0.25">
      <c r="A64" s="24" t="s">
        <v>133</v>
      </c>
      <c r="B64" s="25" t="s">
        <v>12</v>
      </c>
      <c r="C64" s="75">
        <v>0</v>
      </c>
      <c r="D64" s="77">
        <v>0</v>
      </c>
      <c r="E64" s="77">
        <v>0</v>
      </c>
      <c r="F64" s="77">
        <v>0</v>
      </c>
      <c r="G64" s="77">
        <v>0</v>
      </c>
      <c r="H64" s="77">
        <v>0</v>
      </c>
      <c r="I64" s="77">
        <v>0</v>
      </c>
      <c r="J64" s="79">
        <f t="shared" si="0"/>
        <v>0</v>
      </c>
    </row>
    <row r="65" spans="1:10" x14ac:dyDescent="0.25">
      <c r="A65" s="24" t="s">
        <v>134</v>
      </c>
      <c r="B65" s="25" t="s">
        <v>12</v>
      </c>
      <c r="C65" s="75">
        <v>0</v>
      </c>
      <c r="D65" s="77">
        <v>1215402</v>
      </c>
      <c r="E65" s="77">
        <v>0</v>
      </c>
      <c r="F65" s="77">
        <v>0</v>
      </c>
      <c r="G65" s="77">
        <v>0</v>
      </c>
      <c r="H65" s="77">
        <v>228258</v>
      </c>
      <c r="I65" s="77">
        <v>0</v>
      </c>
      <c r="J65" s="79">
        <f t="shared" si="0"/>
        <v>1443660</v>
      </c>
    </row>
    <row r="66" spans="1:10" x14ac:dyDescent="0.25">
      <c r="A66" s="24" t="s">
        <v>135</v>
      </c>
      <c r="B66" s="25" t="s">
        <v>12</v>
      </c>
      <c r="C66" s="75">
        <v>0</v>
      </c>
      <c r="D66" s="77">
        <v>0</v>
      </c>
      <c r="E66" s="77">
        <v>0</v>
      </c>
      <c r="F66" s="77">
        <v>0</v>
      </c>
      <c r="G66" s="77">
        <v>0</v>
      </c>
      <c r="H66" s="77">
        <v>99834</v>
      </c>
      <c r="I66" s="77">
        <v>0</v>
      </c>
      <c r="J66" s="79">
        <f t="shared" si="0"/>
        <v>99834</v>
      </c>
    </row>
    <row r="67" spans="1:10" x14ac:dyDescent="0.25">
      <c r="A67" s="24" t="s">
        <v>136</v>
      </c>
      <c r="B67" s="25" t="s">
        <v>12</v>
      </c>
      <c r="C67" s="75">
        <v>0</v>
      </c>
      <c r="D67" s="77">
        <v>0</v>
      </c>
      <c r="E67" s="77">
        <v>0</v>
      </c>
      <c r="F67" s="77">
        <v>0</v>
      </c>
      <c r="G67" s="77">
        <v>0</v>
      </c>
      <c r="H67" s="77">
        <v>0</v>
      </c>
      <c r="I67" s="77">
        <v>0</v>
      </c>
      <c r="J67" s="79">
        <f t="shared" si="0"/>
        <v>0</v>
      </c>
    </row>
    <row r="68" spans="1:10" x14ac:dyDescent="0.25">
      <c r="A68" s="24" t="s">
        <v>137</v>
      </c>
      <c r="B68" s="25" t="s">
        <v>12</v>
      </c>
      <c r="C68" s="75">
        <v>0</v>
      </c>
      <c r="D68" s="77">
        <v>0</v>
      </c>
      <c r="E68" s="77">
        <v>0</v>
      </c>
      <c r="F68" s="77">
        <v>0</v>
      </c>
      <c r="G68" s="77">
        <v>0</v>
      </c>
      <c r="H68" s="77">
        <v>0</v>
      </c>
      <c r="I68" s="77">
        <v>0</v>
      </c>
      <c r="J68" s="79">
        <f t="shared" si="0"/>
        <v>0</v>
      </c>
    </row>
    <row r="69" spans="1:10" x14ac:dyDescent="0.25">
      <c r="A69" s="24" t="s">
        <v>138</v>
      </c>
      <c r="B69" s="25" t="s">
        <v>12</v>
      </c>
      <c r="C69" s="75">
        <v>45285</v>
      </c>
      <c r="D69" s="77">
        <v>0</v>
      </c>
      <c r="E69" s="77">
        <v>33898</v>
      </c>
      <c r="F69" s="77">
        <v>0</v>
      </c>
      <c r="G69" s="77">
        <v>0</v>
      </c>
      <c r="H69" s="77">
        <v>59331</v>
      </c>
      <c r="I69" s="77">
        <v>0</v>
      </c>
      <c r="J69" s="79">
        <f t="shared" ref="J69:J132" si="1">SUM(C69:I69)</f>
        <v>138514</v>
      </c>
    </row>
    <row r="70" spans="1:10" x14ac:dyDescent="0.25">
      <c r="A70" s="24" t="s">
        <v>139</v>
      </c>
      <c r="B70" s="25" t="s">
        <v>12</v>
      </c>
      <c r="C70" s="75">
        <v>6715675</v>
      </c>
      <c r="D70" s="77">
        <v>144800</v>
      </c>
      <c r="E70" s="77">
        <v>0</v>
      </c>
      <c r="F70" s="77">
        <v>0</v>
      </c>
      <c r="G70" s="77">
        <v>0</v>
      </c>
      <c r="H70" s="77">
        <v>0</v>
      </c>
      <c r="I70" s="77">
        <v>0</v>
      </c>
      <c r="J70" s="79">
        <f t="shared" si="1"/>
        <v>6860475</v>
      </c>
    </row>
    <row r="71" spans="1:10" x14ac:dyDescent="0.25">
      <c r="A71" s="24" t="s">
        <v>508</v>
      </c>
      <c r="B71" s="25" t="s">
        <v>12</v>
      </c>
      <c r="C71" s="75">
        <v>0</v>
      </c>
      <c r="D71" s="77">
        <v>0</v>
      </c>
      <c r="E71" s="77">
        <v>0</v>
      </c>
      <c r="F71" s="77">
        <v>0</v>
      </c>
      <c r="G71" s="77">
        <v>0</v>
      </c>
      <c r="H71" s="77">
        <v>0</v>
      </c>
      <c r="I71" s="77">
        <v>0</v>
      </c>
      <c r="J71" s="79">
        <f t="shared" si="1"/>
        <v>0</v>
      </c>
    </row>
    <row r="72" spans="1:10" x14ac:dyDescent="0.25">
      <c r="A72" s="24" t="s">
        <v>140</v>
      </c>
      <c r="B72" s="25" t="s">
        <v>12</v>
      </c>
      <c r="C72" s="75">
        <v>0</v>
      </c>
      <c r="D72" s="77">
        <v>0</v>
      </c>
      <c r="E72" s="77">
        <v>0</v>
      </c>
      <c r="F72" s="77">
        <v>0</v>
      </c>
      <c r="G72" s="77">
        <v>0</v>
      </c>
      <c r="H72" s="77">
        <v>0</v>
      </c>
      <c r="I72" s="77">
        <v>0</v>
      </c>
      <c r="J72" s="79">
        <f t="shared" si="1"/>
        <v>0</v>
      </c>
    </row>
    <row r="73" spans="1:10" x14ac:dyDescent="0.25">
      <c r="A73" s="24" t="s">
        <v>141</v>
      </c>
      <c r="B73" s="25" t="s">
        <v>12</v>
      </c>
      <c r="C73" s="75">
        <v>24853</v>
      </c>
      <c r="D73" s="77">
        <v>242360</v>
      </c>
      <c r="E73" s="77">
        <v>0</v>
      </c>
      <c r="F73" s="77">
        <v>0</v>
      </c>
      <c r="G73" s="77">
        <v>0</v>
      </c>
      <c r="H73" s="77">
        <v>147990</v>
      </c>
      <c r="I73" s="77">
        <v>56285</v>
      </c>
      <c r="J73" s="79">
        <f t="shared" si="1"/>
        <v>471488</v>
      </c>
    </row>
    <row r="74" spans="1:10" x14ac:dyDescent="0.25">
      <c r="A74" s="24" t="s">
        <v>142</v>
      </c>
      <c r="B74" s="25" t="s">
        <v>13</v>
      </c>
      <c r="C74" s="75">
        <v>0</v>
      </c>
      <c r="D74" s="77">
        <v>0</v>
      </c>
      <c r="E74" s="77">
        <v>0</v>
      </c>
      <c r="F74" s="77">
        <v>0</v>
      </c>
      <c r="G74" s="77">
        <v>0</v>
      </c>
      <c r="H74" s="77">
        <v>0</v>
      </c>
      <c r="I74" s="77">
        <v>0</v>
      </c>
      <c r="J74" s="79">
        <f t="shared" si="1"/>
        <v>0</v>
      </c>
    </row>
    <row r="75" spans="1:10" x14ac:dyDescent="0.25">
      <c r="A75" s="24" t="s">
        <v>143</v>
      </c>
      <c r="B75" s="25" t="s">
        <v>13</v>
      </c>
      <c r="C75" s="75">
        <v>0</v>
      </c>
      <c r="D75" s="77">
        <v>0</v>
      </c>
      <c r="E75" s="77">
        <v>22368</v>
      </c>
      <c r="F75" s="77">
        <v>0</v>
      </c>
      <c r="G75" s="77">
        <v>0</v>
      </c>
      <c r="H75" s="77">
        <v>0</v>
      </c>
      <c r="I75" s="77">
        <v>0</v>
      </c>
      <c r="J75" s="79">
        <f t="shared" si="1"/>
        <v>22368</v>
      </c>
    </row>
    <row r="76" spans="1:10" x14ac:dyDescent="0.25">
      <c r="A76" s="24" t="s">
        <v>144</v>
      </c>
      <c r="B76" s="25" t="s">
        <v>14</v>
      </c>
      <c r="C76" s="75">
        <v>20759</v>
      </c>
      <c r="D76" s="77">
        <v>942219</v>
      </c>
      <c r="E76" s="77">
        <v>141088</v>
      </c>
      <c r="F76" s="77">
        <v>0</v>
      </c>
      <c r="G76" s="77">
        <v>0</v>
      </c>
      <c r="H76" s="77">
        <v>7369</v>
      </c>
      <c r="I76" s="77">
        <v>0</v>
      </c>
      <c r="J76" s="79">
        <f t="shared" si="1"/>
        <v>1111435</v>
      </c>
    </row>
    <row r="77" spans="1:10" x14ac:dyDescent="0.25">
      <c r="A77" s="24" t="s">
        <v>145</v>
      </c>
      <c r="B77" s="25" t="s">
        <v>15</v>
      </c>
      <c r="C77" s="75">
        <v>3550</v>
      </c>
      <c r="D77" s="77">
        <v>0</v>
      </c>
      <c r="E77" s="77">
        <v>0</v>
      </c>
      <c r="F77" s="77">
        <v>0</v>
      </c>
      <c r="G77" s="77">
        <v>0</v>
      </c>
      <c r="H77" s="77">
        <v>0</v>
      </c>
      <c r="I77" s="77">
        <v>44097</v>
      </c>
      <c r="J77" s="79">
        <f t="shared" si="1"/>
        <v>47647</v>
      </c>
    </row>
    <row r="78" spans="1:10" x14ac:dyDescent="0.25">
      <c r="A78" s="24" t="s">
        <v>146</v>
      </c>
      <c r="B78" s="25" t="s">
        <v>15</v>
      </c>
      <c r="C78" s="75">
        <v>7681</v>
      </c>
      <c r="D78" s="77">
        <v>0</v>
      </c>
      <c r="E78" s="77">
        <v>0</v>
      </c>
      <c r="F78" s="77">
        <v>0</v>
      </c>
      <c r="G78" s="77">
        <v>0</v>
      </c>
      <c r="H78" s="77">
        <v>0</v>
      </c>
      <c r="I78" s="77">
        <v>0</v>
      </c>
      <c r="J78" s="79">
        <f t="shared" si="1"/>
        <v>7681</v>
      </c>
    </row>
    <row r="79" spans="1:10" x14ac:dyDescent="0.25">
      <c r="A79" s="24" t="s">
        <v>147</v>
      </c>
      <c r="B79" s="25" t="s">
        <v>16</v>
      </c>
      <c r="C79" s="75">
        <v>0</v>
      </c>
      <c r="D79" s="77">
        <v>0</v>
      </c>
      <c r="E79" s="77">
        <v>0</v>
      </c>
      <c r="F79" s="77">
        <v>0</v>
      </c>
      <c r="G79" s="77">
        <v>0</v>
      </c>
      <c r="H79" s="77">
        <v>0</v>
      </c>
      <c r="I79" s="77">
        <v>0</v>
      </c>
      <c r="J79" s="79">
        <f t="shared" si="1"/>
        <v>0</v>
      </c>
    </row>
    <row r="80" spans="1:10" x14ac:dyDescent="0.25">
      <c r="A80" s="24" t="s">
        <v>148</v>
      </c>
      <c r="B80" s="25" t="s">
        <v>16</v>
      </c>
      <c r="C80" s="75">
        <v>0</v>
      </c>
      <c r="D80" s="77">
        <v>0</v>
      </c>
      <c r="E80" s="77">
        <v>0</v>
      </c>
      <c r="F80" s="77">
        <v>0</v>
      </c>
      <c r="G80" s="77">
        <v>0</v>
      </c>
      <c r="H80" s="77">
        <v>0</v>
      </c>
      <c r="I80" s="77">
        <v>0</v>
      </c>
      <c r="J80" s="79">
        <f t="shared" si="1"/>
        <v>0</v>
      </c>
    </row>
    <row r="81" spans="1:10" x14ac:dyDescent="0.25">
      <c r="A81" s="24" t="s">
        <v>149</v>
      </c>
      <c r="B81" s="25" t="s">
        <v>16</v>
      </c>
      <c r="C81" s="75">
        <v>0</v>
      </c>
      <c r="D81" s="77">
        <v>0</v>
      </c>
      <c r="E81" s="77">
        <v>75600</v>
      </c>
      <c r="F81" s="77">
        <v>0</v>
      </c>
      <c r="G81" s="77">
        <v>0</v>
      </c>
      <c r="H81" s="77">
        <v>0</v>
      </c>
      <c r="I81" s="77">
        <v>0</v>
      </c>
      <c r="J81" s="79">
        <f t="shared" si="1"/>
        <v>75600</v>
      </c>
    </row>
    <row r="82" spans="1:10" x14ac:dyDescent="0.25">
      <c r="A82" s="24" t="s">
        <v>150</v>
      </c>
      <c r="B82" s="25" t="s">
        <v>16</v>
      </c>
      <c r="C82" s="75">
        <v>0</v>
      </c>
      <c r="D82" s="77">
        <v>0</v>
      </c>
      <c r="E82" s="77">
        <v>0</v>
      </c>
      <c r="F82" s="77">
        <v>0</v>
      </c>
      <c r="G82" s="77">
        <v>0</v>
      </c>
      <c r="H82" s="77">
        <v>0</v>
      </c>
      <c r="I82" s="77">
        <v>0</v>
      </c>
      <c r="J82" s="79">
        <f t="shared" si="1"/>
        <v>0</v>
      </c>
    </row>
    <row r="83" spans="1:10" x14ac:dyDescent="0.25">
      <c r="A83" s="24" t="s">
        <v>151</v>
      </c>
      <c r="B83" s="25" t="s">
        <v>17</v>
      </c>
      <c r="C83" s="75">
        <v>0</v>
      </c>
      <c r="D83" s="77">
        <v>0</v>
      </c>
      <c r="E83" s="77">
        <v>0</v>
      </c>
      <c r="F83" s="77">
        <v>0</v>
      </c>
      <c r="G83" s="77">
        <v>0</v>
      </c>
      <c r="H83" s="77">
        <v>0</v>
      </c>
      <c r="I83" s="77">
        <v>0</v>
      </c>
      <c r="J83" s="79">
        <f t="shared" si="1"/>
        <v>0</v>
      </c>
    </row>
    <row r="84" spans="1:10" x14ac:dyDescent="0.25">
      <c r="A84" s="24" t="s">
        <v>152</v>
      </c>
      <c r="B84" s="25" t="s">
        <v>17</v>
      </c>
      <c r="C84" s="75">
        <v>52787</v>
      </c>
      <c r="D84" s="77">
        <v>426496</v>
      </c>
      <c r="E84" s="77">
        <v>161475</v>
      </c>
      <c r="F84" s="77">
        <v>0</v>
      </c>
      <c r="G84" s="77">
        <v>0</v>
      </c>
      <c r="H84" s="77">
        <v>22364</v>
      </c>
      <c r="I84" s="77">
        <v>0</v>
      </c>
      <c r="J84" s="79">
        <f t="shared" si="1"/>
        <v>663122</v>
      </c>
    </row>
    <row r="85" spans="1:10" x14ac:dyDescent="0.25">
      <c r="A85" s="24" t="s">
        <v>153</v>
      </c>
      <c r="B85" s="25" t="s">
        <v>17</v>
      </c>
      <c r="C85" s="75">
        <v>101361</v>
      </c>
      <c r="D85" s="77">
        <v>0</v>
      </c>
      <c r="E85" s="77">
        <v>200000</v>
      </c>
      <c r="F85" s="77">
        <v>0</v>
      </c>
      <c r="G85" s="77">
        <v>0</v>
      </c>
      <c r="H85" s="77">
        <v>6823</v>
      </c>
      <c r="I85" s="77">
        <v>11638</v>
      </c>
      <c r="J85" s="79">
        <f t="shared" si="1"/>
        <v>319822</v>
      </c>
    </row>
    <row r="86" spans="1:10" x14ac:dyDescent="0.25">
      <c r="A86" s="24" t="s">
        <v>154</v>
      </c>
      <c r="B86" s="25" t="s">
        <v>18</v>
      </c>
      <c r="C86" s="75">
        <v>0</v>
      </c>
      <c r="D86" s="77">
        <v>0</v>
      </c>
      <c r="E86" s="77">
        <v>0</v>
      </c>
      <c r="F86" s="77">
        <v>0</v>
      </c>
      <c r="G86" s="77">
        <v>0</v>
      </c>
      <c r="H86" s="77">
        <v>0</v>
      </c>
      <c r="I86" s="77">
        <v>0</v>
      </c>
      <c r="J86" s="79">
        <f t="shared" si="1"/>
        <v>0</v>
      </c>
    </row>
    <row r="87" spans="1:10" x14ac:dyDescent="0.25">
      <c r="A87" s="24" t="s">
        <v>155</v>
      </c>
      <c r="B87" s="25" t="s">
        <v>18</v>
      </c>
      <c r="C87" s="75">
        <v>0</v>
      </c>
      <c r="D87" s="77">
        <v>0</v>
      </c>
      <c r="E87" s="77">
        <v>0</v>
      </c>
      <c r="F87" s="77">
        <v>0</v>
      </c>
      <c r="G87" s="77">
        <v>0</v>
      </c>
      <c r="H87" s="77">
        <v>0</v>
      </c>
      <c r="I87" s="77">
        <v>3000</v>
      </c>
      <c r="J87" s="79">
        <f t="shared" si="1"/>
        <v>3000</v>
      </c>
    </row>
    <row r="88" spans="1:10" x14ac:dyDescent="0.25">
      <c r="A88" s="24" t="s">
        <v>156</v>
      </c>
      <c r="B88" s="25" t="s">
        <v>464</v>
      </c>
      <c r="C88" s="75">
        <v>0</v>
      </c>
      <c r="D88" s="77">
        <v>0</v>
      </c>
      <c r="E88" s="77">
        <v>0</v>
      </c>
      <c r="F88" s="77">
        <v>0</v>
      </c>
      <c r="G88" s="77">
        <v>0</v>
      </c>
      <c r="H88" s="77">
        <v>0</v>
      </c>
      <c r="I88" s="77">
        <v>0</v>
      </c>
      <c r="J88" s="79">
        <f t="shared" si="1"/>
        <v>0</v>
      </c>
    </row>
    <row r="89" spans="1:10" x14ac:dyDescent="0.25">
      <c r="A89" s="24" t="s">
        <v>157</v>
      </c>
      <c r="B89" s="25" t="s">
        <v>19</v>
      </c>
      <c r="C89" s="75">
        <v>0</v>
      </c>
      <c r="D89" s="77">
        <v>3850</v>
      </c>
      <c r="E89" s="77">
        <v>0</v>
      </c>
      <c r="F89" s="77">
        <v>0</v>
      </c>
      <c r="G89" s="77">
        <v>0</v>
      </c>
      <c r="H89" s="77">
        <v>0</v>
      </c>
      <c r="I89" s="77">
        <v>0</v>
      </c>
      <c r="J89" s="79">
        <f t="shared" si="1"/>
        <v>3850</v>
      </c>
    </row>
    <row r="90" spans="1:10" x14ac:dyDescent="0.25">
      <c r="A90" s="24" t="s">
        <v>158</v>
      </c>
      <c r="B90" s="25" t="s">
        <v>19</v>
      </c>
      <c r="C90" s="75">
        <v>0</v>
      </c>
      <c r="D90" s="77">
        <v>0</v>
      </c>
      <c r="E90" s="77">
        <v>0</v>
      </c>
      <c r="F90" s="77">
        <v>0</v>
      </c>
      <c r="G90" s="77">
        <v>0</v>
      </c>
      <c r="H90" s="77">
        <v>0</v>
      </c>
      <c r="I90" s="77">
        <v>0</v>
      </c>
      <c r="J90" s="79">
        <f t="shared" si="1"/>
        <v>0</v>
      </c>
    </row>
    <row r="91" spans="1:10" x14ac:dyDescent="0.25">
      <c r="A91" s="24" t="s">
        <v>159</v>
      </c>
      <c r="B91" s="25" t="s">
        <v>20</v>
      </c>
      <c r="C91" s="75">
        <v>0</v>
      </c>
      <c r="D91" s="77">
        <v>41960</v>
      </c>
      <c r="E91" s="77">
        <v>0</v>
      </c>
      <c r="F91" s="77">
        <v>0</v>
      </c>
      <c r="G91" s="77">
        <v>0</v>
      </c>
      <c r="H91" s="77">
        <v>0</v>
      </c>
      <c r="I91" s="77">
        <v>0</v>
      </c>
      <c r="J91" s="79">
        <f t="shared" si="1"/>
        <v>41960</v>
      </c>
    </row>
    <row r="92" spans="1:10" x14ac:dyDescent="0.25">
      <c r="A92" s="24" t="s">
        <v>160</v>
      </c>
      <c r="B92" s="25" t="s">
        <v>20</v>
      </c>
      <c r="C92" s="75">
        <v>0</v>
      </c>
      <c r="D92" s="77">
        <v>3357</v>
      </c>
      <c r="E92" s="77">
        <v>0</v>
      </c>
      <c r="F92" s="77">
        <v>0</v>
      </c>
      <c r="G92" s="77">
        <v>0</v>
      </c>
      <c r="H92" s="77">
        <v>0</v>
      </c>
      <c r="I92" s="77">
        <v>0</v>
      </c>
      <c r="J92" s="79">
        <f t="shared" si="1"/>
        <v>3357</v>
      </c>
    </row>
    <row r="93" spans="1:10" x14ac:dyDescent="0.25">
      <c r="A93" s="24" t="s">
        <v>469</v>
      </c>
      <c r="B93" s="25" t="s">
        <v>20</v>
      </c>
      <c r="C93" s="75">
        <v>0</v>
      </c>
      <c r="D93" s="77">
        <v>0</v>
      </c>
      <c r="E93" s="77">
        <v>0</v>
      </c>
      <c r="F93" s="77">
        <v>0</v>
      </c>
      <c r="G93" s="77">
        <v>0</v>
      </c>
      <c r="H93" s="77">
        <v>0</v>
      </c>
      <c r="I93" s="77">
        <v>0</v>
      </c>
      <c r="J93" s="79">
        <f t="shared" si="1"/>
        <v>0</v>
      </c>
    </row>
    <row r="94" spans="1:10" x14ac:dyDescent="0.25">
      <c r="A94" s="24" t="s">
        <v>161</v>
      </c>
      <c r="B94" s="25" t="s">
        <v>20</v>
      </c>
      <c r="C94" s="75">
        <v>0</v>
      </c>
      <c r="D94" s="77">
        <v>0</v>
      </c>
      <c r="E94" s="77">
        <v>0</v>
      </c>
      <c r="F94" s="77">
        <v>0</v>
      </c>
      <c r="G94" s="77">
        <v>0</v>
      </c>
      <c r="H94" s="77">
        <v>0</v>
      </c>
      <c r="I94" s="77">
        <v>153473</v>
      </c>
      <c r="J94" s="79">
        <f t="shared" si="1"/>
        <v>153473</v>
      </c>
    </row>
    <row r="95" spans="1:10" x14ac:dyDescent="0.25">
      <c r="A95" s="24" t="s">
        <v>162</v>
      </c>
      <c r="B95" s="25" t="s">
        <v>20</v>
      </c>
      <c r="C95" s="75">
        <v>0</v>
      </c>
      <c r="D95" s="77">
        <v>14961</v>
      </c>
      <c r="E95" s="77">
        <v>0</v>
      </c>
      <c r="F95" s="77">
        <v>0</v>
      </c>
      <c r="G95" s="77">
        <v>0</v>
      </c>
      <c r="H95" s="77">
        <v>0</v>
      </c>
      <c r="I95" s="77">
        <v>0</v>
      </c>
      <c r="J95" s="79">
        <f t="shared" si="1"/>
        <v>14961</v>
      </c>
    </row>
    <row r="96" spans="1:10" x14ac:dyDescent="0.25">
      <c r="A96" s="24" t="s">
        <v>163</v>
      </c>
      <c r="B96" s="25" t="s">
        <v>22</v>
      </c>
      <c r="C96" s="75">
        <v>0</v>
      </c>
      <c r="D96" s="77">
        <v>0</v>
      </c>
      <c r="E96" s="77">
        <v>0</v>
      </c>
      <c r="F96" s="77">
        <v>0</v>
      </c>
      <c r="G96" s="77">
        <v>0</v>
      </c>
      <c r="H96" s="77">
        <v>0</v>
      </c>
      <c r="I96" s="77">
        <v>14000</v>
      </c>
      <c r="J96" s="79">
        <f t="shared" si="1"/>
        <v>14000</v>
      </c>
    </row>
    <row r="97" spans="1:10" x14ac:dyDescent="0.25">
      <c r="A97" s="24" t="s">
        <v>164</v>
      </c>
      <c r="B97" s="25" t="s">
        <v>22</v>
      </c>
      <c r="C97" s="75">
        <v>0</v>
      </c>
      <c r="D97" s="77">
        <v>0</v>
      </c>
      <c r="E97" s="77">
        <v>0</v>
      </c>
      <c r="F97" s="77">
        <v>0</v>
      </c>
      <c r="G97" s="77">
        <v>0</v>
      </c>
      <c r="H97" s="77">
        <v>0</v>
      </c>
      <c r="I97" s="77">
        <v>0</v>
      </c>
      <c r="J97" s="79">
        <f t="shared" si="1"/>
        <v>0</v>
      </c>
    </row>
    <row r="98" spans="1:10" x14ac:dyDescent="0.25">
      <c r="A98" s="24" t="s">
        <v>165</v>
      </c>
      <c r="B98" s="25" t="s">
        <v>21</v>
      </c>
      <c r="C98" s="75">
        <v>0</v>
      </c>
      <c r="D98" s="77">
        <v>0</v>
      </c>
      <c r="E98" s="77">
        <v>0</v>
      </c>
      <c r="F98" s="77">
        <v>0</v>
      </c>
      <c r="G98" s="77">
        <v>0</v>
      </c>
      <c r="H98" s="77">
        <v>0</v>
      </c>
      <c r="I98" s="77">
        <v>0</v>
      </c>
      <c r="J98" s="79">
        <f t="shared" si="1"/>
        <v>0</v>
      </c>
    </row>
    <row r="99" spans="1:10" x14ac:dyDescent="0.25">
      <c r="A99" s="24" t="s">
        <v>166</v>
      </c>
      <c r="B99" s="25" t="s">
        <v>21</v>
      </c>
      <c r="C99" s="75">
        <v>0</v>
      </c>
      <c r="D99" s="77">
        <v>0</v>
      </c>
      <c r="E99" s="77">
        <v>0</v>
      </c>
      <c r="F99" s="77">
        <v>0</v>
      </c>
      <c r="G99" s="77">
        <v>0</v>
      </c>
      <c r="H99" s="77">
        <v>0</v>
      </c>
      <c r="I99" s="77">
        <v>0</v>
      </c>
      <c r="J99" s="79">
        <f t="shared" si="1"/>
        <v>0</v>
      </c>
    </row>
    <row r="100" spans="1:10" x14ac:dyDescent="0.25">
      <c r="A100" s="24" t="s">
        <v>462</v>
      </c>
      <c r="B100" s="25" t="s">
        <v>21</v>
      </c>
      <c r="C100" s="75">
        <v>116269</v>
      </c>
      <c r="D100" s="77">
        <v>5776854</v>
      </c>
      <c r="E100" s="77">
        <v>2587028</v>
      </c>
      <c r="F100" s="77">
        <v>0</v>
      </c>
      <c r="G100" s="77">
        <v>0</v>
      </c>
      <c r="H100" s="77">
        <v>567600</v>
      </c>
      <c r="I100" s="77">
        <v>0</v>
      </c>
      <c r="J100" s="79">
        <f t="shared" si="1"/>
        <v>9047751</v>
      </c>
    </row>
    <row r="101" spans="1:10" x14ac:dyDescent="0.25">
      <c r="A101" s="24" t="s">
        <v>167</v>
      </c>
      <c r="B101" s="25" t="s">
        <v>513</v>
      </c>
      <c r="C101" s="75">
        <v>0</v>
      </c>
      <c r="D101" s="77">
        <v>0</v>
      </c>
      <c r="E101" s="77">
        <v>0</v>
      </c>
      <c r="F101" s="77">
        <v>0</v>
      </c>
      <c r="G101" s="77">
        <v>0</v>
      </c>
      <c r="H101" s="77">
        <v>0</v>
      </c>
      <c r="I101" s="77">
        <v>0</v>
      </c>
      <c r="J101" s="79">
        <f t="shared" si="1"/>
        <v>0</v>
      </c>
    </row>
    <row r="102" spans="1:10" x14ac:dyDescent="0.25">
      <c r="A102" s="24" t="s">
        <v>169</v>
      </c>
      <c r="B102" s="25" t="s">
        <v>170</v>
      </c>
      <c r="C102" s="75">
        <v>0</v>
      </c>
      <c r="D102" s="77">
        <v>40565</v>
      </c>
      <c r="E102" s="77">
        <v>0</v>
      </c>
      <c r="F102" s="77">
        <v>0</v>
      </c>
      <c r="G102" s="77">
        <v>0</v>
      </c>
      <c r="H102" s="77">
        <v>0</v>
      </c>
      <c r="I102" s="77">
        <v>0</v>
      </c>
      <c r="J102" s="79">
        <f t="shared" si="1"/>
        <v>40565</v>
      </c>
    </row>
    <row r="103" spans="1:10" x14ac:dyDescent="0.25">
      <c r="A103" s="24" t="s">
        <v>171</v>
      </c>
      <c r="B103" s="25" t="s">
        <v>23</v>
      </c>
      <c r="C103" s="75">
        <v>0</v>
      </c>
      <c r="D103" s="77">
        <v>0</v>
      </c>
      <c r="E103" s="77">
        <v>0</v>
      </c>
      <c r="F103" s="77">
        <v>0</v>
      </c>
      <c r="G103" s="77">
        <v>0</v>
      </c>
      <c r="H103" s="77">
        <v>0</v>
      </c>
      <c r="I103" s="77">
        <v>0</v>
      </c>
      <c r="J103" s="79">
        <f t="shared" si="1"/>
        <v>0</v>
      </c>
    </row>
    <row r="104" spans="1:10" x14ac:dyDescent="0.25">
      <c r="A104" s="24" t="s">
        <v>172</v>
      </c>
      <c r="B104" s="25" t="s">
        <v>23</v>
      </c>
      <c r="C104" s="75">
        <v>0</v>
      </c>
      <c r="D104" s="77">
        <v>0</v>
      </c>
      <c r="E104" s="77">
        <v>0</v>
      </c>
      <c r="F104" s="77">
        <v>0</v>
      </c>
      <c r="G104" s="77">
        <v>0</v>
      </c>
      <c r="H104" s="77">
        <v>0</v>
      </c>
      <c r="I104" s="77">
        <v>0</v>
      </c>
      <c r="J104" s="79">
        <f t="shared" si="1"/>
        <v>0</v>
      </c>
    </row>
    <row r="105" spans="1:10" x14ac:dyDescent="0.25">
      <c r="A105" s="24" t="s">
        <v>173</v>
      </c>
      <c r="B105" s="25" t="s">
        <v>24</v>
      </c>
      <c r="C105" s="75">
        <v>0</v>
      </c>
      <c r="D105" s="77">
        <v>0</v>
      </c>
      <c r="E105" s="77">
        <v>0</v>
      </c>
      <c r="F105" s="77">
        <v>0</v>
      </c>
      <c r="G105" s="77">
        <v>0</v>
      </c>
      <c r="H105" s="77">
        <v>0</v>
      </c>
      <c r="I105" s="77">
        <v>0</v>
      </c>
      <c r="J105" s="79">
        <f t="shared" si="1"/>
        <v>0</v>
      </c>
    </row>
    <row r="106" spans="1:10" x14ac:dyDescent="0.25">
      <c r="A106" s="24" t="s">
        <v>174</v>
      </c>
      <c r="B106" s="25" t="s">
        <v>24</v>
      </c>
      <c r="C106" s="75">
        <v>0</v>
      </c>
      <c r="D106" s="77">
        <v>0</v>
      </c>
      <c r="E106" s="77">
        <v>0</v>
      </c>
      <c r="F106" s="77">
        <v>0</v>
      </c>
      <c r="G106" s="77">
        <v>0</v>
      </c>
      <c r="H106" s="77">
        <v>0</v>
      </c>
      <c r="I106" s="77">
        <v>0</v>
      </c>
      <c r="J106" s="79">
        <f t="shared" si="1"/>
        <v>0</v>
      </c>
    </row>
    <row r="107" spans="1:10" x14ac:dyDescent="0.25">
      <c r="A107" s="24" t="s">
        <v>175</v>
      </c>
      <c r="B107" s="25" t="s">
        <v>24</v>
      </c>
      <c r="C107" s="75">
        <v>0</v>
      </c>
      <c r="D107" s="77">
        <v>0</v>
      </c>
      <c r="E107" s="77">
        <v>0</v>
      </c>
      <c r="F107" s="77">
        <v>272158</v>
      </c>
      <c r="G107" s="77">
        <v>0</v>
      </c>
      <c r="H107" s="77">
        <v>0</v>
      </c>
      <c r="I107" s="77">
        <v>0</v>
      </c>
      <c r="J107" s="79">
        <f t="shared" si="1"/>
        <v>272158</v>
      </c>
    </row>
    <row r="108" spans="1:10" x14ac:dyDescent="0.25">
      <c r="A108" s="24" t="s">
        <v>176</v>
      </c>
      <c r="B108" s="25" t="s">
        <v>24</v>
      </c>
      <c r="C108" s="75">
        <v>0</v>
      </c>
      <c r="D108" s="77">
        <v>0</v>
      </c>
      <c r="E108" s="77">
        <v>0</v>
      </c>
      <c r="F108" s="77">
        <v>0</v>
      </c>
      <c r="G108" s="77">
        <v>0</v>
      </c>
      <c r="H108" s="77">
        <v>0</v>
      </c>
      <c r="I108" s="77">
        <v>0</v>
      </c>
      <c r="J108" s="79">
        <f t="shared" si="1"/>
        <v>0</v>
      </c>
    </row>
    <row r="109" spans="1:10" x14ac:dyDescent="0.25">
      <c r="A109" s="24" t="s">
        <v>177</v>
      </c>
      <c r="B109" s="25" t="s">
        <v>24</v>
      </c>
      <c r="C109" s="75">
        <v>0</v>
      </c>
      <c r="D109" s="77">
        <v>0</v>
      </c>
      <c r="E109" s="77">
        <v>0</v>
      </c>
      <c r="F109" s="77">
        <v>0</v>
      </c>
      <c r="G109" s="77">
        <v>0</v>
      </c>
      <c r="H109" s="77">
        <v>0</v>
      </c>
      <c r="I109" s="77">
        <v>2000</v>
      </c>
      <c r="J109" s="79">
        <f t="shared" si="1"/>
        <v>2000</v>
      </c>
    </row>
    <row r="110" spans="1:10" x14ac:dyDescent="0.25">
      <c r="A110" s="24" t="s">
        <v>178</v>
      </c>
      <c r="B110" s="25" t="s">
        <v>24</v>
      </c>
      <c r="C110" s="75"/>
      <c r="D110" s="77">
        <v>0</v>
      </c>
      <c r="E110" s="77"/>
      <c r="F110" s="77"/>
      <c r="G110" s="77">
        <v>0</v>
      </c>
      <c r="H110" s="77"/>
      <c r="I110" s="77"/>
      <c r="J110" s="79">
        <f t="shared" si="1"/>
        <v>0</v>
      </c>
    </row>
    <row r="111" spans="1:10" x14ac:dyDescent="0.25">
      <c r="A111" s="24" t="s">
        <v>179</v>
      </c>
      <c r="B111" s="25" t="s">
        <v>25</v>
      </c>
      <c r="C111" s="75">
        <v>0</v>
      </c>
      <c r="D111" s="77">
        <v>0</v>
      </c>
      <c r="E111" s="77">
        <v>0</v>
      </c>
      <c r="F111" s="77">
        <v>0</v>
      </c>
      <c r="G111" s="77">
        <v>0</v>
      </c>
      <c r="H111" s="77">
        <v>0</v>
      </c>
      <c r="I111" s="77">
        <v>0</v>
      </c>
      <c r="J111" s="79">
        <f t="shared" si="1"/>
        <v>0</v>
      </c>
    </row>
    <row r="112" spans="1:10" x14ac:dyDescent="0.25">
      <c r="A112" s="24" t="s">
        <v>180</v>
      </c>
      <c r="B112" s="25" t="s">
        <v>25</v>
      </c>
      <c r="C112" s="75">
        <v>0</v>
      </c>
      <c r="D112" s="77">
        <v>0</v>
      </c>
      <c r="E112" s="77">
        <v>0</v>
      </c>
      <c r="F112" s="77">
        <v>0</v>
      </c>
      <c r="G112" s="77">
        <v>0</v>
      </c>
      <c r="H112" s="77">
        <v>0</v>
      </c>
      <c r="I112" s="77">
        <v>0</v>
      </c>
      <c r="J112" s="79">
        <f t="shared" si="1"/>
        <v>0</v>
      </c>
    </row>
    <row r="113" spans="1:10" x14ac:dyDescent="0.25">
      <c r="A113" s="24" t="s">
        <v>181</v>
      </c>
      <c r="B113" s="25" t="s">
        <v>182</v>
      </c>
      <c r="C113" s="75">
        <v>0</v>
      </c>
      <c r="D113" s="77">
        <v>0</v>
      </c>
      <c r="E113" s="77">
        <v>0</v>
      </c>
      <c r="F113" s="77">
        <v>0</v>
      </c>
      <c r="G113" s="77">
        <v>0</v>
      </c>
      <c r="H113" s="77">
        <v>0</v>
      </c>
      <c r="I113" s="77">
        <v>0</v>
      </c>
      <c r="J113" s="79">
        <f t="shared" si="1"/>
        <v>0</v>
      </c>
    </row>
    <row r="114" spans="1:10" x14ac:dyDescent="0.25">
      <c r="A114" s="24" t="s">
        <v>183</v>
      </c>
      <c r="B114" s="25" t="s">
        <v>26</v>
      </c>
      <c r="C114" s="75">
        <v>0</v>
      </c>
      <c r="D114" s="77">
        <v>0</v>
      </c>
      <c r="E114" s="77">
        <v>0</v>
      </c>
      <c r="F114" s="77">
        <v>0</v>
      </c>
      <c r="G114" s="77">
        <v>0</v>
      </c>
      <c r="H114" s="77">
        <v>0</v>
      </c>
      <c r="I114" s="77">
        <v>0</v>
      </c>
      <c r="J114" s="79">
        <f t="shared" si="1"/>
        <v>0</v>
      </c>
    </row>
    <row r="115" spans="1:10" x14ac:dyDescent="0.25">
      <c r="A115" s="24" t="s">
        <v>514</v>
      </c>
      <c r="B115" s="25" t="s">
        <v>27</v>
      </c>
      <c r="C115" s="75">
        <v>0</v>
      </c>
      <c r="D115" s="77">
        <v>0</v>
      </c>
      <c r="E115" s="77">
        <v>0</v>
      </c>
      <c r="F115" s="77">
        <v>0</v>
      </c>
      <c r="G115" s="77">
        <v>0</v>
      </c>
      <c r="H115" s="77">
        <v>0</v>
      </c>
      <c r="I115" s="77">
        <v>0</v>
      </c>
      <c r="J115" s="79">
        <f t="shared" si="1"/>
        <v>0</v>
      </c>
    </row>
    <row r="116" spans="1:10" x14ac:dyDescent="0.25">
      <c r="A116" s="24" t="s">
        <v>185</v>
      </c>
      <c r="B116" s="25" t="s">
        <v>27</v>
      </c>
      <c r="C116" s="75">
        <v>0</v>
      </c>
      <c r="D116" s="77">
        <v>0</v>
      </c>
      <c r="E116" s="77">
        <v>0</v>
      </c>
      <c r="F116" s="77">
        <v>0</v>
      </c>
      <c r="G116" s="77">
        <v>0</v>
      </c>
      <c r="H116" s="77">
        <v>0</v>
      </c>
      <c r="I116" s="77">
        <v>0</v>
      </c>
      <c r="J116" s="79">
        <f t="shared" si="1"/>
        <v>0</v>
      </c>
    </row>
    <row r="117" spans="1:10" x14ac:dyDescent="0.25">
      <c r="A117" s="24" t="s">
        <v>186</v>
      </c>
      <c r="B117" s="25" t="s">
        <v>28</v>
      </c>
      <c r="C117" s="75">
        <v>0</v>
      </c>
      <c r="D117" s="77">
        <v>0</v>
      </c>
      <c r="E117" s="77">
        <v>0</v>
      </c>
      <c r="F117" s="77">
        <v>0</v>
      </c>
      <c r="G117" s="77">
        <v>0</v>
      </c>
      <c r="H117" s="77">
        <v>0</v>
      </c>
      <c r="I117" s="77">
        <v>0</v>
      </c>
      <c r="J117" s="79">
        <f t="shared" si="1"/>
        <v>0</v>
      </c>
    </row>
    <row r="118" spans="1:10" x14ac:dyDescent="0.25">
      <c r="A118" s="24" t="s">
        <v>187</v>
      </c>
      <c r="B118" s="25" t="s">
        <v>28</v>
      </c>
      <c r="C118" s="75">
        <v>0</v>
      </c>
      <c r="D118" s="77">
        <v>0</v>
      </c>
      <c r="E118" s="77">
        <v>0</v>
      </c>
      <c r="F118" s="77">
        <v>0</v>
      </c>
      <c r="G118" s="77">
        <v>0</v>
      </c>
      <c r="H118" s="77">
        <v>0</v>
      </c>
      <c r="I118" s="77">
        <v>0</v>
      </c>
      <c r="J118" s="79">
        <f t="shared" si="1"/>
        <v>0</v>
      </c>
    </row>
    <row r="119" spans="1:10" x14ac:dyDescent="0.25">
      <c r="A119" s="24" t="s">
        <v>188</v>
      </c>
      <c r="B119" s="25" t="s">
        <v>28</v>
      </c>
      <c r="C119" s="75">
        <v>0</v>
      </c>
      <c r="D119" s="77">
        <v>0</v>
      </c>
      <c r="E119" s="77">
        <v>0</v>
      </c>
      <c r="F119" s="77">
        <v>0</v>
      </c>
      <c r="G119" s="77">
        <v>0</v>
      </c>
      <c r="H119" s="77">
        <v>0</v>
      </c>
      <c r="I119" s="77">
        <v>0</v>
      </c>
      <c r="J119" s="79">
        <f t="shared" si="1"/>
        <v>0</v>
      </c>
    </row>
    <row r="120" spans="1:10" x14ac:dyDescent="0.25">
      <c r="A120" s="24" t="s">
        <v>189</v>
      </c>
      <c r="B120" s="25" t="s">
        <v>29</v>
      </c>
      <c r="C120" s="75">
        <v>0</v>
      </c>
      <c r="D120" s="77">
        <v>0</v>
      </c>
      <c r="E120" s="77">
        <v>0</v>
      </c>
      <c r="F120" s="77">
        <v>0</v>
      </c>
      <c r="G120" s="77">
        <v>0</v>
      </c>
      <c r="H120" s="77">
        <v>0</v>
      </c>
      <c r="I120" s="77">
        <v>0</v>
      </c>
      <c r="J120" s="79">
        <f t="shared" si="1"/>
        <v>0</v>
      </c>
    </row>
    <row r="121" spans="1:10" x14ac:dyDescent="0.25">
      <c r="A121" s="24" t="s">
        <v>190</v>
      </c>
      <c r="B121" s="25" t="s">
        <v>29</v>
      </c>
      <c r="C121" s="75">
        <v>0</v>
      </c>
      <c r="D121" s="77">
        <v>0</v>
      </c>
      <c r="E121" s="77">
        <v>0</v>
      </c>
      <c r="F121" s="77">
        <v>0</v>
      </c>
      <c r="G121" s="77">
        <v>0</v>
      </c>
      <c r="H121" s="77">
        <v>0</v>
      </c>
      <c r="I121" s="77">
        <v>0</v>
      </c>
      <c r="J121" s="79">
        <f t="shared" si="1"/>
        <v>0</v>
      </c>
    </row>
    <row r="122" spans="1:10" x14ac:dyDescent="0.25">
      <c r="A122" s="24" t="s">
        <v>191</v>
      </c>
      <c r="B122" s="25" t="s">
        <v>29</v>
      </c>
      <c r="C122" s="75">
        <v>0</v>
      </c>
      <c r="D122" s="77">
        <v>0</v>
      </c>
      <c r="E122" s="77">
        <v>0</v>
      </c>
      <c r="F122" s="77">
        <v>0</v>
      </c>
      <c r="G122" s="77">
        <v>0</v>
      </c>
      <c r="H122" s="77">
        <v>0</v>
      </c>
      <c r="I122" s="77">
        <v>0</v>
      </c>
      <c r="J122" s="79">
        <f t="shared" si="1"/>
        <v>0</v>
      </c>
    </row>
    <row r="123" spans="1:10" x14ac:dyDescent="0.25">
      <c r="A123" s="24" t="s">
        <v>192</v>
      </c>
      <c r="B123" s="25" t="s">
        <v>30</v>
      </c>
      <c r="C123" s="75">
        <v>0</v>
      </c>
      <c r="D123" s="77">
        <v>0</v>
      </c>
      <c r="E123" s="77">
        <v>0</v>
      </c>
      <c r="F123" s="77">
        <v>0</v>
      </c>
      <c r="G123" s="77">
        <v>0</v>
      </c>
      <c r="H123" s="77">
        <v>0</v>
      </c>
      <c r="I123" s="77">
        <v>0</v>
      </c>
      <c r="J123" s="79">
        <f t="shared" si="1"/>
        <v>0</v>
      </c>
    </row>
    <row r="124" spans="1:10" x14ac:dyDescent="0.25">
      <c r="A124" s="60" t="s">
        <v>533</v>
      </c>
      <c r="B124" s="25" t="s">
        <v>30</v>
      </c>
      <c r="C124" s="75">
        <v>0</v>
      </c>
      <c r="D124" s="77">
        <v>0</v>
      </c>
      <c r="E124" s="77">
        <v>0</v>
      </c>
      <c r="F124" s="77">
        <v>0</v>
      </c>
      <c r="G124" s="77">
        <v>0</v>
      </c>
      <c r="H124" s="77">
        <v>0</v>
      </c>
      <c r="I124" s="77">
        <v>0</v>
      </c>
      <c r="J124" s="79">
        <f t="shared" si="1"/>
        <v>0</v>
      </c>
    </row>
    <row r="125" spans="1:10" x14ac:dyDescent="0.25">
      <c r="A125" s="24" t="s">
        <v>194</v>
      </c>
      <c r="B125" s="25" t="s">
        <v>31</v>
      </c>
      <c r="C125" s="75">
        <v>29637</v>
      </c>
      <c r="D125" s="77">
        <v>34656</v>
      </c>
      <c r="E125" s="77">
        <v>301081</v>
      </c>
      <c r="F125" s="77">
        <v>0</v>
      </c>
      <c r="G125" s="77">
        <v>0</v>
      </c>
      <c r="H125" s="77">
        <v>17416</v>
      </c>
      <c r="I125" s="77">
        <v>0</v>
      </c>
      <c r="J125" s="79">
        <f t="shared" si="1"/>
        <v>382790</v>
      </c>
    </row>
    <row r="126" spans="1:10" x14ac:dyDescent="0.25">
      <c r="A126" s="24" t="s">
        <v>195</v>
      </c>
      <c r="B126" s="25" t="s">
        <v>31</v>
      </c>
      <c r="C126" s="75">
        <v>0</v>
      </c>
      <c r="D126" s="77">
        <v>0</v>
      </c>
      <c r="E126" s="77">
        <v>0</v>
      </c>
      <c r="F126" s="77">
        <v>0</v>
      </c>
      <c r="G126" s="77">
        <v>0</v>
      </c>
      <c r="H126" s="77">
        <v>0</v>
      </c>
      <c r="I126" s="77">
        <v>0</v>
      </c>
      <c r="J126" s="79">
        <f t="shared" si="1"/>
        <v>0</v>
      </c>
    </row>
    <row r="127" spans="1:10" x14ac:dyDescent="0.25">
      <c r="A127" s="24" t="s">
        <v>196</v>
      </c>
      <c r="B127" s="25" t="s">
        <v>32</v>
      </c>
      <c r="C127" s="75">
        <v>0</v>
      </c>
      <c r="D127" s="77">
        <v>0</v>
      </c>
      <c r="E127" s="77">
        <v>0</v>
      </c>
      <c r="F127" s="77">
        <v>0</v>
      </c>
      <c r="G127" s="77">
        <v>0</v>
      </c>
      <c r="H127" s="77">
        <v>0</v>
      </c>
      <c r="I127" s="77">
        <v>0</v>
      </c>
      <c r="J127" s="79">
        <f t="shared" si="1"/>
        <v>0</v>
      </c>
    </row>
    <row r="128" spans="1:10" x14ac:dyDescent="0.25">
      <c r="A128" s="24" t="s">
        <v>197</v>
      </c>
      <c r="B128" s="25" t="s">
        <v>32</v>
      </c>
      <c r="C128" s="75">
        <v>0</v>
      </c>
      <c r="D128" s="77">
        <v>0</v>
      </c>
      <c r="E128" s="77">
        <v>0</v>
      </c>
      <c r="F128" s="77">
        <v>0</v>
      </c>
      <c r="G128" s="77">
        <v>0</v>
      </c>
      <c r="H128" s="77">
        <v>0</v>
      </c>
      <c r="I128" s="77">
        <v>0</v>
      </c>
      <c r="J128" s="79">
        <f t="shared" si="1"/>
        <v>0</v>
      </c>
    </row>
    <row r="129" spans="1:10" x14ac:dyDescent="0.25">
      <c r="A129" s="24" t="s">
        <v>198</v>
      </c>
      <c r="B129" s="25" t="s">
        <v>32</v>
      </c>
      <c r="C129" s="75">
        <v>0</v>
      </c>
      <c r="D129" s="77">
        <v>0</v>
      </c>
      <c r="E129" s="77">
        <v>0</v>
      </c>
      <c r="F129" s="77">
        <v>0</v>
      </c>
      <c r="G129" s="77">
        <v>0</v>
      </c>
      <c r="H129" s="77">
        <v>0</v>
      </c>
      <c r="I129" s="77">
        <v>0</v>
      </c>
      <c r="J129" s="79">
        <f t="shared" si="1"/>
        <v>0</v>
      </c>
    </row>
    <row r="130" spans="1:10" x14ac:dyDescent="0.25">
      <c r="A130" s="24" t="s">
        <v>199</v>
      </c>
      <c r="B130" s="25" t="s">
        <v>33</v>
      </c>
      <c r="C130" s="75">
        <v>215225</v>
      </c>
      <c r="D130" s="77">
        <v>0</v>
      </c>
      <c r="E130" s="77">
        <v>1175763</v>
      </c>
      <c r="F130" s="77">
        <v>0</v>
      </c>
      <c r="G130" s="77">
        <v>0</v>
      </c>
      <c r="H130" s="77">
        <v>218795</v>
      </c>
      <c r="I130" s="77">
        <v>0</v>
      </c>
      <c r="J130" s="79">
        <f t="shared" si="1"/>
        <v>1609783</v>
      </c>
    </row>
    <row r="131" spans="1:10" x14ac:dyDescent="0.25">
      <c r="A131" s="24" t="s">
        <v>200</v>
      </c>
      <c r="B131" s="25" t="s">
        <v>33</v>
      </c>
      <c r="C131" s="75">
        <v>0</v>
      </c>
      <c r="D131" s="77">
        <v>4347811</v>
      </c>
      <c r="E131" s="77">
        <v>5857551</v>
      </c>
      <c r="F131" s="77">
        <v>0</v>
      </c>
      <c r="G131" s="77">
        <v>0</v>
      </c>
      <c r="H131" s="77">
        <v>0</v>
      </c>
      <c r="I131" s="77">
        <v>0</v>
      </c>
      <c r="J131" s="79">
        <f t="shared" si="1"/>
        <v>10205362</v>
      </c>
    </row>
    <row r="132" spans="1:10" x14ac:dyDescent="0.25">
      <c r="A132" s="24" t="s">
        <v>201</v>
      </c>
      <c r="B132" s="25" t="s">
        <v>33</v>
      </c>
      <c r="C132" s="75">
        <v>0</v>
      </c>
      <c r="D132" s="77">
        <v>753453</v>
      </c>
      <c r="E132" s="77">
        <v>17225</v>
      </c>
      <c r="F132" s="77">
        <v>0</v>
      </c>
      <c r="G132" s="77">
        <v>0</v>
      </c>
      <c r="H132" s="77">
        <v>0</v>
      </c>
      <c r="I132" s="77">
        <v>0</v>
      </c>
      <c r="J132" s="79">
        <f t="shared" si="1"/>
        <v>770678</v>
      </c>
    </row>
    <row r="133" spans="1:10" x14ac:dyDescent="0.25">
      <c r="A133" s="24" t="s">
        <v>202</v>
      </c>
      <c r="B133" s="25" t="s">
        <v>34</v>
      </c>
      <c r="C133" s="75">
        <v>0</v>
      </c>
      <c r="D133" s="77">
        <v>0</v>
      </c>
      <c r="E133" s="77">
        <v>0</v>
      </c>
      <c r="F133" s="77">
        <v>0</v>
      </c>
      <c r="G133" s="77">
        <v>0</v>
      </c>
      <c r="H133" s="77">
        <v>0</v>
      </c>
      <c r="I133" s="77">
        <v>0</v>
      </c>
      <c r="J133" s="79">
        <f t="shared" ref="J133:J196" si="2">SUM(C133:I133)</f>
        <v>0</v>
      </c>
    </row>
    <row r="134" spans="1:10" x14ac:dyDescent="0.25">
      <c r="A134" s="24" t="s">
        <v>203</v>
      </c>
      <c r="B134" s="25" t="s">
        <v>34</v>
      </c>
      <c r="C134" s="75">
        <v>0</v>
      </c>
      <c r="D134" s="77">
        <v>0</v>
      </c>
      <c r="E134" s="77">
        <v>0</v>
      </c>
      <c r="F134" s="77">
        <v>0</v>
      </c>
      <c r="G134" s="77">
        <v>0</v>
      </c>
      <c r="H134" s="77">
        <v>0</v>
      </c>
      <c r="I134" s="77">
        <v>0</v>
      </c>
      <c r="J134" s="79">
        <f t="shared" si="2"/>
        <v>0</v>
      </c>
    </row>
    <row r="135" spans="1:10" x14ac:dyDescent="0.25">
      <c r="A135" s="24" t="s">
        <v>204</v>
      </c>
      <c r="B135" s="25" t="s">
        <v>34</v>
      </c>
      <c r="C135" s="75">
        <v>0</v>
      </c>
      <c r="D135" s="77">
        <v>0</v>
      </c>
      <c r="E135" s="77">
        <v>0</v>
      </c>
      <c r="F135" s="77">
        <v>0</v>
      </c>
      <c r="G135" s="77">
        <v>0</v>
      </c>
      <c r="H135" s="77">
        <v>0</v>
      </c>
      <c r="I135" s="77">
        <v>0</v>
      </c>
      <c r="J135" s="79">
        <f t="shared" si="2"/>
        <v>0</v>
      </c>
    </row>
    <row r="136" spans="1:10" x14ac:dyDescent="0.25">
      <c r="A136" s="24" t="s">
        <v>205</v>
      </c>
      <c r="B136" s="25" t="s">
        <v>34</v>
      </c>
      <c r="C136" s="75">
        <v>0</v>
      </c>
      <c r="D136" s="77">
        <v>0</v>
      </c>
      <c r="E136" s="77">
        <v>0</v>
      </c>
      <c r="F136" s="77">
        <v>0</v>
      </c>
      <c r="G136" s="77">
        <v>0</v>
      </c>
      <c r="H136" s="77">
        <v>0</v>
      </c>
      <c r="I136" s="77">
        <v>0</v>
      </c>
      <c r="J136" s="79">
        <f t="shared" si="2"/>
        <v>0</v>
      </c>
    </row>
    <row r="137" spans="1:10" x14ac:dyDescent="0.25">
      <c r="A137" s="24" t="s">
        <v>206</v>
      </c>
      <c r="B137" s="25" t="s">
        <v>34</v>
      </c>
      <c r="C137" s="75">
        <v>0</v>
      </c>
      <c r="D137" s="77">
        <v>0</v>
      </c>
      <c r="E137" s="77">
        <v>0</v>
      </c>
      <c r="F137" s="77">
        <v>0</v>
      </c>
      <c r="G137" s="77">
        <v>0</v>
      </c>
      <c r="H137" s="77">
        <v>0</v>
      </c>
      <c r="I137" s="77">
        <v>0</v>
      </c>
      <c r="J137" s="79">
        <f t="shared" si="2"/>
        <v>0</v>
      </c>
    </row>
    <row r="138" spans="1:10" x14ac:dyDescent="0.25">
      <c r="A138" s="24" t="s">
        <v>207</v>
      </c>
      <c r="B138" s="25" t="s">
        <v>35</v>
      </c>
      <c r="C138" s="75">
        <v>0</v>
      </c>
      <c r="D138" s="77">
        <v>0</v>
      </c>
      <c r="E138" s="77">
        <v>0</v>
      </c>
      <c r="F138" s="77">
        <v>0</v>
      </c>
      <c r="G138" s="77">
        <v>0</v>
      </c>
      <c r="H138" s="77">
        <v>0</v>
      </c>
      <c r="I138" s="77">
        <v>0</v>
      </c>
      <c r="J138" s="79">
        <f t="shared" si="2"/>
        <v>0</v>
      </c>
    </row>
    <row r="139" spans="1:10" x14ac:dyDescent="0.25">
      <c r="A139" s="24" t="s">
        <v>208</v>
      </c>
      <c r="B139" s="25" t="s">
        <v>35</v>
      </c>
      <c r="C139" s="75">
        <v>0</v>
      </c>
      <c r="D139" s="77">
        <v>5441</v>
      </c>
      <c r="E139" s="77">
        <v>0</v>
      </c>
      <c r="F139" s="77">
        <v>0</v>
      </c>
      <c r="G139" s="77">
        <v>0</v>
      </c>
      <c r="H139" s="77">
        <v>0</v>
      </c>
      <c r="I139" s="77">
        <v>0</v>
      </c>
      <c r="J139" s="79">
        <f t="shared" si="2"/>
        <v>5441</v>
      </c>
    </row>
    <row r="140" spans="1:10" x14ac:dyDescent="0.25">
      <c r="A140" s="24" t="s">
        <v>209</v>
      </c>
      <c r="B140" s="25" t="s">
        <v>35</v>
      </c>
      <c r="C140" s="75">
        <v>0</v>
      </c>
      <c r="D140" s="77">
        <v>0</v>
      </c>
      <c r="E140" s="77">
        <v>0</v>
      </c>
      <c r="F140" s="77">
        <v>0</v>
      </c>
      <c r="G140" s="77">
        <v>0</v>
      </c>
      <c r="H140" s="77">
        <v>0</v>
      </c>
      <c r="I140" s="77">
        <v>0</v>
      </c>
      <c r="J140" s="79">
        <f t="shared" si="2"/>
        <v>0</v>
      </c>
    </row>
    <row r="141" spans="1:10" x14ac:dyDescent="0.25">
      <c r="A141" s="24" t="s">
        <v>210</v>
      </c>
      <c r="B141" s="25" t="s">
        <v>35</v>
      </c>
      <c r="C141" s="75">
        <v>0</v>
      </c>
      <c r="D141" s="77">
        <v>0</v>
      </c>
      <c r="E141" s="77">
        <v>32825</v>
      </c>
      <c r="F141" s="77">
        <v>0</v>
      </c>
      <c r="G141" s="77">
        <v>0</v>
      </c>
      <c r="H141" s="77">
        <v>0</v>
      </c>
      <c r="I141" s="77">
        <v>0</v>
      </c>
      <c r="J141" s="79">
        <f t="shared" si="2"/>
        <v>32825</v>
      </c>
    </row>
    <row r="142" spans="1:10" x14ac:dyDescent="0.25">
      <c r="A142" s="24" t="s">
        <v>211</v>
      </c>
      <c r="B142" s="25" t="s">
        <v>35</v>
      </c>
      <c r="C142" s="75">
        <v>0</v>
      </c>
      <c r="D142" s="77">
        <v>0</v>
      </c>
      <c r="E142" s="77">
        <v>174437</v>
      </c>
      <c r="F142" s="77">
        <v>0</v>
      </c>
      <c r="G142" s="77">
        <v>0</v>
      </c>
      <c r="H142" s="77">
        <v>0</v>
      </c>
      <c r="I142" s="77">
        <v>0</v>
      </c>
      <c r="J142" s="79">
        <f t="shared" si="2"/>
        <v>174437</v>
      </c>
    </row>
    <row r="143" spans="1:10" x14ac:dyDescent="0.25">
      <c r="A143" s="24" t="s">
        <v>212</v>
      </c>
      <c r="B143" s="25" t="s">
        <v>36</v>
      </c>
      <c r="C143" s="75">
        <v>0</v>
      </c>
      <c r="D143" s="77">
        <v>0</v>
      </c>
      <c r="E143" s="77">
        <v>0</v>
      </c>
      <c r="F143" s="77">
        <v>0</v>
      </c>
      <c r="G143" s="77">
        <v>0</v>
      </c>
      <c r="H143" s="77">
        <v>0</v>
      </c>
      <c r="I143" s="77">
        <v>0</v>
      </c>
      <c r="J143" s="79">
        <f t="shared" si="2"/>
        <v>0</v>
      </c>
    </row>
    <row r="144" spans="1:10" x14ac:dyDescent="0.25">
      <c r="A144" s="24" t="s">
        <v>213</v>
      </c>
      <c r="B144" s="25" t="s">
        <v>36</v>
      </c>
      <c r="C144" s="75">
        <v>0</v>
      </c>
      <c r="D144" s="77">
        <v>0</v>
      </c>
      <c r="E144" s="77">
        <v>0</v>
      </c>
      <c r="F144" s="77">
        <v>0</v>
      </c>
      <c r="G144" s="77">
        <v>0</v>
      </c>
      <c r="H144" s="77">
        <v>0</v>
      </c>
      <c r="I144" s="77">
        <v>0</v>
      </c>
      <c r="J144" s="79">
        <f t="shared" si="2"/>
        <v>0</v>
      </c>
    </row>
    <row r="145" spans="1:10" x14ac:dyDescent="0.25">
      <c r="A145" s="24" t="s">
        <v>214</v>
      </c>
      <c r="B145" s="25" t="s">
        <v>36</v>
      </c>
      <c r="C145" s="75">
        <v>0</v>
      </c>
      <c r="D145" s="77">
        <v>0</v>
      </c>
      <c r="E145" s="77">
        <v>0</v>
      </c>
      <c r="F145" s="77">
        <v>0</v>
      </c>
      <c r="G145" s="77">
        <v>0</v>
      </c>
      <c r="H145" s="77">
        <v>0</v>
      </c>
      <c r="I145" s="77">
        <v>0</v>
      </c>
      <c r="J145" s="79">
        <f t="shared" si="2"/>
        <v>0</v>
      </c>
    </row>
    <row r="146" spans="1:10" x14ac:dyDescent="0.25">
      <c r="A146" s="24" t="s">
        <v>215</v>
      </c>
      <c r="B146" s="25" t="s">
        <v>36</v>
      </c>
      <c r="C146" s="75">
        <v>0</v>
      </c>
      <c r="D146" s="77">
        <v>750</v>
      </c>
      <c r="E146" s="77">
        <v>0</v>
      </c>
      <c r="F146" s="77">
        <v>0</v>
      </c>
      <c r="G146" s="77">
        <v>0</v>
      </c>
      <c r="H146" s="77">
        <v>0</v>
      </c>
      <c r="I146" s="77">
        <v>0</v>
      </c>
      <c r="J146" s="79">
        <f t="shared" si="2"/>
        <v>750</v>
      </c>
    </row>
    <row r="147" spans="1:10" x14ac:dyDescent="0.25">
      <c r="A147" s="24" t="s">
        <v>216</v>
      </c>
      <c r="B147" s="25" t="s">
        <v>36</v>
      </c>
      <c r="C147" s="75">
        <v>0</v>
      </c>
      <c r="D147" s="77">
        <v>0</v>
      </c>
      <c r="E147" s="77">
        <v>0</v>
      </c>
      <c r="F147" s="77">
        <v>0</v>
      </c>
      <c r="G147" s="77">
        <v>0</v>
      </c>
      <c r="H147" s="77">
        <v>0</v>
      </c>
      <c r="I147" s="77">
        <v>5376</v>
      </c>
      <c r="J147" s="79">
        <f t="shared" si="2"/>
        <v>5376</v>
      </c>
    </row>
    <row r="148" spans="1:10" x14ac:dyDescent="0.25">
      <c r="A148" s="24" t="s">
        <v>217</v>
      </c>
      <c r="B148" s="25" t="s">
        <v>36</v>
      </c>
      <c r="C148" s="75">
        <v>0</v>
      </c>
      <c r="D148" s="77">
        <v>0</v>
      </c>
      <c r="E148" s="77">
        <v>0</v>
      </c>
      <c r="F148" s="77">
        <v>0</v>
      </c>
      <c r="G148" s="77">
        <v>0</v>
      </c>
      <c r="H148" s="77">
        <v>0</v>
      </c>
      <c r="I148" s="77">
        <v>0</v>
      </c>
      <c r="J148" s="79">
        <f t="shared" si="2"/>
        <v>0</v>
      </c>
    </row>
    <row r="149" spans="1:10" x14ac:dyDescent="0.25">
      <c r="A149" s="24" t="s">
        <v>218</v>
      </c>
      <c r="B149" s="25" t="s">
        <v>36</v>
      </c>
      <c r="C149" s="75">
        <v>0</v>
      </c>
      <c r="D149" s="77">
        <v>0</v>
      </c>
      <c r="E149" s="77">
        <v>0</v>
      </c>
      <c r="F149" s="77">
        <v>0</v>
      </c>
      <c r="G149" s="77">
        <v>0</v>
      </c>
      <c r="H149" s="77">
        <v>0</v>
      </c>
      <c r="I149" s="77">
        <v>0</v>
      </c>
      <c r="J149" s="79">
        <f t="shared" si="2"/>
        <v>0</v>
      </c>
    </row>
    <row r="150" spans="1:10" x14ac:dyDescent="0.25">
      <c r="A150" s="24" t="s">
        <v>219</v>
      </c>
      <c r="B150" s="25" t="s">
        <v>36</v>
      </c>
      <c r="C150" s="75">
        <v>0</v>
      </c>
      <c r="D150" s="77">
        <v>0</v>
      </c>
      <c r="E150" s="77">
        <v>0</v>
      </c>
      <c r="F150" s="77">
        <v>0</v>
      </c>
      <c r="G150" s="77">
        <v>0</v>
      </c>
      <c r="H150" s="77">
        <v>0</v>
      </c>
      <c r="I150" s="77">
        <v>0</v>
      </c>
      <c r="J150" s="79">
        <f t="shared" si="2"/>
        <v>0</v>
      </c>
    </row>
    <row r="151" spans="1:10" x14ac:dyDescent="0.25">
      <c r="A151" s="24" t="s">
        <v>220</v>
      </c>
      <c r="B151" s="25" t="s">
        <v>36</v>
      </c>
      <c r="C151" s="75">
        <v>0</v>
      </c>
      <c r="D151" s="77">
        <v>0</v>
      </c>
      <c r="E151" s="77">
        <v>0</v>
      </c>
      <c r="F151" s="77">
        <v>0</v>
      </c>
      <c r="G151" s="77">
        <v>0</v>
      </c>
      <c r="H151" s="77">
        <v>0</v>
      </c>
      <c r="I151" s="77">
        <v>0</v>
      </c>
      <c r="J151" s="79">
        <f t="shared" si="2"/>
        <v>0</v>
      </c>
    </row>
    <row r="152" spans="1:10" x14ac:dyDescent="0.25">
      <c r="A152" s="24" t="s">
        <v>221</v>
      </c>
      <c r="B152" s="25" t="s">
        <v>36</v>
      </c>
      <c r="C152" s="75">
        <v>0</v>
      </c>
      <c r="D152" s="77">
        <v>0</v>
      </c>
      <c r="E152" s="77">
        <v>0</v>
      </c>
      <c r="F152" s="77">
        <v>0</v>
      </c>
      <c r="G152" s="77">
        <v>0</v>
      </c>
      <c r="H152" s="77">
        <v>0</v>
      </c>
      <c r="I152" s="77">
        <v>0</v>
      </c>
      <c r="J152" s="79">
        <f t="shared" si="2"/>
        <v>0</v>
      </c>
    </row>
    <row r="153" spans="1:10" x14ac:dyDescent="0.25">
      <c r="A153" s="24" t="s">
        <v>222</v>
      </c>
      <c r="B153" s="25" t="s">
        <v>36</v>
      </c>
      <c r="C153" s="75">
        <v>0</v>
      </c>
      <c r="D153" s="77">
        <v>0</v>
      </c>
      <c r="E153" s="77">
        <v>0</v>
      </c>
      <c r="F153" s="77">
        <v>0</v>
      </c>
      <c r="G153" s="77">
        <v>0</v>
      </c>
      <c r="H153" s="77">
        <v>0</v>
      </c>
      <c r="I153" s="77">
        <v>0</v>
      </c>
      <c r="J153" s="79">
        <f t="shared" si="2"/>
        <v>0</v>
      </c>
    </row>
    <row r="154" spans="1:10" x14ac:dyDescent="0.25">
      <c r="A154" s="24" t="s">
        <v>223</v>
      </c>
      <c r="B154" s="25" t="s">
        <v>37</v>
      </c>
      <c r="C154" s="75">
        <v>0</v>
      </c>
      <c r="D154" s="77">
        <v>0</v>
      </c>
      <c r="E154" s="77">
        <v>0</v>
      </c>
      <c r="F154" s="77">
        <v>0</v>
      </c>
      <c r="G154" s="77">
        <v>0</v>
      </c>
      <c r="H154" s="77">
        <v>0</v>
      </c>
      <c r="I154" s="77">
        <v>0</v>
      </c>
      <c r="J154" s="79">
        <f t="shared" si="2"/>
        <v>0</v>
      </c>
    </row>
    <row r="155" spans="1:10" x14ac:dyDescent="0.25">
      <c r="A155" s="24" t="s">
        <v>224</v>
      </c>
      <c r="B155" s="25" t="s">
        <v>38</v>
      </c>
      <c r="C155" s="75">
        <v>0</v>
      </c>
      <c r="D155" s="77">
        <v>0</v>
      </c>
      <c r="E155" s="77">
        <v>0</v>
      </c>
      <c r="F155" s="77">
        <v>0</v>
      </c>
      <c r="G155" s="77">
        <v>0</v>
      </c>
      <c r="H155" s="77">
        <v>0</v>
      </c>
      <c r="I155" s="77">
        <v>0</v>
      </c>
      <c r="J155" s="79">
        <f t="shared" si="2"/>
        <v>0</v>
      </c>
    </row>
    <row r="156" spans="1:10" x14ac:dyDescent="0.25">
      <c r="A156" s="24" t="s">
        <v>225</v>
      </c>
      <c r="B156" s="25" t="s">
        <v>39</v>
      </c>
      <c r="C156" s="75">
        <v>11562</v>
      </c>
      <c r="D156" s="77">
        <v>0</v>
      </c>
      <c r="E156" s="77">
        <v>0</v>
      </c>
      <c r="F156" s="77">
        <v>0</v>
      </c>
      <c r="G156" s="77">
        <v>0</v>
      </c>
      <c r="H156" s="77">
        <v>1899</v>
      </c>
      <c r="I156" s="77">
        <v>0</v>
      </c>
      <c r="J156" s="79">
        <f t="shared" si="2"/>
        <v>13461</v>
      </c>
    </row>
    <row r="157" spans="1:10" x14ac:dyDescent="0.25">
      <c r="A157" s="24" t="s">
        <v>226</v>
      </c>
      <c r="B157" s="25" t="s">
        <v>39</v>
      </c>
      <c r="C157" s="75">
        <v>552452</v>
      </c>
      <c r="D157" s="77">
        <v>1479537</v>
      </c>
      <c r="E157" s="77">
        <v>0</v>
      </c>
      <c r="F157" s="77">
        <v>0</v>
      </c>
      <c r="G157" s="77">
        <v>0</v>
      </c>
      <c r="H157" s="77">
        <v>656908</v>
      </c>
      <c r="I157" s="77">
        <v>0</v>
      </c>
      <c r="J157" s="79">
        <f t="shared" si="2"/>
        <v>2688897</v>
      </c>
    </row>
    <row r="158" spans="1:10" x14ac:dyDescent="0.25">
      <c r="A158" s="24" t="s">
        <v>227</v>
      </c>
      <c r="B158" s="25" t="s">
        <v>39</v>
      </c>
      <c r="C158" s="75">
        <v>27191</v>
      </c>
      <c r="D158" s="77">
        <v>251570</v>
      </c>
      <c r="E158" s="77">
        <v>0</v>
      </c>
      <c r="F158" s="77">
        <v>0</v>
      </c>
      <c r="G158" s="77">
        <v>0</v>
      </c>
      <c r="H158" s="77">
        <v>44197</v>
      </c>
      <c r="I158" s="77">
        <v>0</v>
      </c>
      <c r="J158" s="79">
        <f t="shared" si="2"/>
        <v>322958</v>
      </c>
    </row>
    <row r="159" spans="1:10" x14ac:dyDescent="0.25">
      <c r="A159" s="24" t="s">
        <v>228</v>
      </c>
      <c r="B159" s="25" t="s">
        <v>39</v>
      </c>
      <c r="C159" s="75">
        <v>103175</v>
      </c>
      <c r="D159" s="77">
        <v>121887</v>
      </c>
      <c r="E159" s="77">
        <v>0</v>
      </c>
      <c r="F159" s="77">
        <v>0</v>
      </c>
      <c r="G159" s="77">
        <v>0</v>
      </c>
      <c r="H159" s="77">
        <v>0</v>
      </c>
      <c r="I159" s="77">
        <v>0</v>
      </c>
      <c r="J159" s="79">
        <f t="shared" si="2"/>
        <v>225062</v>
      </c>
    </row>
    <row r="160" spans="1:10" x14ac:dyDescent="0.25">
      <c r="A160" s="24" t="s">
        <v>229</v>
      </c>
      <c r="B160" s="25" t="s">
        <v>39</v>
      </c>
      <c r="C160" s="75">
        <v>124682</v>
      </c>
      <c r="D160" s="77">
        <v>0</v>
      </c>
      <c r="E160" s="77">
        <v>0</v>
      </c>
      <c r="F160" s="77">
        <v>0</v>
      </c>
      <c r="G160" s="77">
        <v>0</v>
      </c>
      <c r="H160" s="77">
        <v>60253</v>
      </c>
      <c r="I160" s="77">
        <v>325976</v>
      </c>
      <c r="J160" s="79">
        <f t="shared" si="2"/>
        <v>510911</v>
      </c>
    </row>
    <row r="161" spans="1:10" x14ac:dyDescent="0.25">
      <c r="A161" s="24" t="s">
        <v>230</v>
      </c>
      <c r="B161" s="25" t="s">
        <v>39</v>
      </c>
      <c r="C161" s="75">
        <v>1695</v>
      </c>
      <c r="D161" s="77">
        <v>3004</v>
      </c>
      <c r="E161" s="77">
        <v>0</v>
      </c>
      <c r="F161" s="77">
        <v>0</v>
      </c>
      <c r="G161" s="77">
        <v>0</v>
      </c>
      <c r="H161" s="77">
        <v>1587</v>
      </c>
      <c r="I161" s="77">
        <v>9706</v>
      </c>
      <c r="J161" s="79">
        <f t="shared" si="2"/>
        <v>15992</v>
      </c>
    </row>
    <row r="162" spans="1:10" x14ac:dyDescent="0.25">
      <c r="A162" s="24" t="s">
        <v>231</v>
      </c>
      <c r="B162" s="25" t="s">
        <v>39</v>
      </c>
      <c r="C162" s="75">
        <v>0</v>
      </c>
      <c r="D162" s="77">
        <v>827540</v>
      </c>
      <c r="E162" s="77">
        <v>0</v>
      </c>
      <c r="F162" s="77">
        <v>0</v>
      </c>
      <c r="G162" s="77">
        <v>0</v>
      </c>
      <c r="H162" s="77">
        <v>0</v>
      </c>
      <c r="I162" s="77">
        <v>193200</v>
      </c>
      <c r="J162" s="79">
        <f t="shared" si="2"/>
        <v>1020740</v>
      </c>
    </row>
    <row r="163" spans="1:10" x14ac:dyDescent="0.25">
      <c r="A163" s="24" t="s">
        <v>232</v>
      </c>
      <c r="B163" s="25" t="s">
        <v>39</v>
      </c>
      <c r="C163" s="75">
        <v>202980</v>
      </c>
      <c r="D163" s="77">
        <v>1594054</v>
      </c>
      <c r="E163" s="77">
        <v>0</v>
      </c>
      <c r="F163" s="77">
        <v>0</v>
      </c>
      <c r="G163" s="77">
        <v>0</v>
      </c>
      <c r="H163" s="77">
        <v>132935</v>
      </c>
      <c r="I163" s="77">
        <v>0</v>
      </c>
      <c r="J163" s="79">
        <f t="shared" si="2"/>
        <v>1929969</v>
      </c>
    </row>
    <row r="164" spans="1:10" x14ac:dyDescent="0.25">
      <c r="A164" s="24" t="s">
        <v>233</v>
      </c>
      <c r="B164" s="25" t="s">
        <v>39</v>
      </c>
      <c r="C164" s="75">
        <v>19604</v>
      </c>
      <c r="D164" s="77">
        <v>11550</v>
      </c>
      <c r="E164" s="77">
        <v>0</v>
      </c>
      <c r="F164" s="77">
        <v>0</v>
      </c>
      <c r="G164" s="77">
        <v>0</v>
      </c>
      <c r="H164" s="77">
        <v>12081</v>
      </c>
      <c r="I164" s="77">
        <v>9973</v>
      </c>
      <c r="J164" s="79">
        <f t="shared" si="2"/>
        <v>53208</v>
      </c>
    </row>
    <row r="165" spans="1:10" x14ac:dyDescent="0.25">
      <c r="A165" s="24" t="s">
        <v>234</v>
      </c>
      <c r="B165" s="25" t="s">
        <v>39</v>
      </c>
      <c r="C165" s="75">
        <v>27550</v>
      </c>
      <c r="D165" s="77">
        <v>0</v>
      </c>
      <c r="E165" s="77">
        <v>0</v>
      </c>
      <c r="F165" s="77">
        <v>0</v>
      </c>
      <c r="G165" s="77">
        <v>0</v>
      </c>
      <c r="H165" s="77">
        <v>0</v>
      </c>
      <c r="I165" s="77">
        <v>0</v>
      </c>
      <c r="J165" s="79">
        <f t="shared" si="2"/>
        <v>27550</v>
      </c>
    </row>
    <row r="166" spans="1:10" x14ac:dyDescent="0.25">
      <c r="A166" s="24" t="s">
        <v>235</v>
      </c>
      <c r="B166" s="25" t="s">
        <v>39</v>
      </c>
      <c r="C166" s="75">
        <v>41499</v>
      </c>
      <c r="D166" s="77">
        <v>0</v>
      </c>
      <c r="E166" s="77">
        <v>0</v>
      </c>
      <c r="F166" s="77">
        <v>0</v>
      </c>
      <c r="G166" s="77">
        <v>0</v>
      </c>
      <c r="H166" s="77">
        <v>0</v>
      </c>
      <c r="I166" s="77">
        <v>9064</v>
      </c>
      <c r="J166" s="79">
        <f t="shared" si="2"/>
        <v>50563</v>
      </c>
    </row>
    <row r="167" spans="1:10" x14ac:dyDescent="0.25">
      <c r="A167" s="24" t="s">
        <v>236</v>
      </c>
      <c r="B167" s="25" t="s">
        <v>39</v>
      </c>
      <c r="C167" s="75">
        <v>317429</v>
      </c>
      <c r="D167" s="77">
        <v>1986578</v>
      </c>
      <c r="E167" s="77">
        <v>0</v>
      </c>
      <c r="F167" s="77">
        <v>0</v>
      </c>
      <c r="G167" s="77">
        <v>0</v>
      </c>
      <c r="H167" s="77">
        <v>912308</v>
      </c>
      <c r="I167" s="77">
        <v>0</v>
      </c>
      <c r="J167" s="79">
        <f t="shared" si="2"/>
        <v>3216315</v>
      </c>
    </row>
    <row r="168" spans="1:10" x14ac:dyDescent="0.25">
      <c r="A168" s="24" t="s">
        <v>237</v>
      </c>
      <c r="B168" s="25" t="s">
        <v>39</v>
      </c>
      <c r="C168" s="75">
        <v>157596</v>
      </c>
      <c r="D168" s="77">
        <v>0</v>
      </c>
      <c r="E168" s="77">
        <v>0</v>
      </c>
      <c r="F168" s="77">
        <v>0</v>
      </c>
      <c r="G168" s="77">
        <v>0</v>
      </c>
      <c r="H168" s="77">
        <v>0</v>
      </c>
      <c r="I168" s="77">
        <v>345124</v>
      </c>
      <c r="J168" s="79">
        <f t="shared" si="2"/>
        <v>502720</v>
      </c>
    </row>
    <row r="169" spans="1:10" x14ac:dyDescent="0.25">
      <c r="A169" s="24" t="s">
        <v>238</v>
      </c>
      <c r="B169" s="25" t="s">
        <v>39</v>
      </c>
      <c r="C169" s="75">
        <v>0</v>
      </c>
      <c r="D169" s="77">
        <v>0</v>
      </c>
      <c r="E169" s="77">
        <v>0</v>
      </c>
      <c r="F169" s="77">
        <v>0</v>
      </c>
      <c r="G169" s="77">
        <v>0</v>
      </c>
      <c r="H169" s="77">
        <v>0</v>
      </c>
      <c r="I169" s="77">
        <v>26010</v>
      </c>
      <c r="J169" s="79">
        <f t="shared" si="2"/>
        <v>26010</v>
      </c>
    </row>
    <row r="170" spans="1:10" x14ac:dyDescent="0.25">
      <c r="A170" s="24" t="s">
        <v>239</v>
      </c>
      <c r="B170" s="25" t="s">
        <v>1</v>
      </c>
      <c r="C170" s="75">
        <v>45220</v>
      </c>
      <c r="D170" s="77">
        <v>2820</v>
      </c>
      <c r="E170" s="77">
        <v>2231493</v>
      </c>
      <c r="F170" s="77">
        <v>0</v>
      </c>
      <c r="G170" s="77">
        <v>0</v>
      </c>
      <c r="H170" s="77">
        <v>115152</v>
      </c>
      <c r="I170" s="77">
        <v>0</v>
      </c>
      <c r="J170" s="79">
        <f t="shared" si="2"/>
        <v>2394685</v>
      </c>
    </row>
    <row r="171" spans="1:10" x14ac:dyDescent="0.25">
      <c r="A171" s="24" t="s">
        <v>240</v>
      </c>
      <c r="B171" s="25" t="s">
        <v>1</v>
      </c>
      <c r="C171" s="75">
        <v>167649</v>
      </c>
      <c r="D171" s="77">
        <v>9537306</v>
      </c>
      <c r="E171" s="77">
        <v>3217755</v>
      </c>
      <c r="F171" s="77">
        <v>0</v>
      </c>
      <c r="G171" s="77">
        <v>0</v>
      </c>
      <c r="H171" s="77">
        <v>11149</v>
      </c>
      <c r="I171" s="77">
        <v>250995</v>
      </c>
      <c r="J171" s="79">
        <f t="shared" si="2"/>
        <v>13184854</v>
      </c>
    </row>
    <row r="172" spans="1:10" x14ac:dyDescent="0.25">
      <c r="A172" s="24" t="s">
        <v>241</v>
      </c>
      <c r="B172" s="25" t="s">
        <v>1</v>
      </c>
      <c r="C172" s="75">
        <v>419922</v>
      </c>
      <c r="D172" s="77">
        <v>1162047</v>
      </c>
      <c r="E172" s="77">
        <v>10336072</v>
      </c>
      <c r="F172" s="77">
        <v>0</v>
      </c>
      <c r="G172" s="77">
        <v>0</v>
      </c>
      <c r="H172" s="77">
        <v>0</v>
      </c>
      <c r="I172" s="77">
        <v>0</v>
      </c>
      <c r="J172" s="79">
        <f t="shared" si="2"/>
        <v>11918041</v>
      </c>
    </row>
    <row r="173" spans="1:10" x14ac:dyDescent="0.25">
      <c r="A173" s="24" t="s">
        <v>242</v>
      </c>
      <c r="B173" s="25" t="s">
        <v>1</v>
      </c>
      <c r="C173" s="75">
        <v>0</v>
      </c>
      <c r="D173" s="77">
        <v>0</v>
      </c>
      <c r="E173" s="77">
        <v>88496</v>
      </c>
      <c r="F173" s="77">
        <v>0</v>
      </c>
      <c r="G173" s="77">
        <v>0</v>
      </c>
      <c r="H173" s="77">
        <v>257546</v>
      </c>
      <c r="I173" s="77">
        <v>0</v>
      </c>
      <c r="J173" s="79">
        <f t="shared" si="2"/>
        <v>346042</v>
      </c>
    </row>
    <row r="174" spans="1:10" x14ac:dyDescent="0.25">
      <c r="A174" s="24" t="s">
        <v>243</v>
      </c>
      <c r="B174" s="25" t="s">
        <v>1</v>
      </c>
      <c r="C174" s="75">
        <v>0</v>
      </c>
      <c r="D174" s="77">
        <v>0</v>
      </c>
      <c r="E174" s="77">
        <v>96273</v>
      </c>
      <c r="F174" s="77">
        <v>0</v>
      </c>
      <c r="G174" s="77">
        <v>0</v>
      </c>
      <c r="H174" s="77">
        <v>7092</v>
      </c>
      <c r="I174" s="77">
        <v>0</v>
      </c>
      <c r="J174" s="79">
        <f t="shared" si="2"/>
        <v>103365</v>
      </c>
    </row>
    <row r="175" spans="1:10" x14ac:dyDescent="0.25">
      <c r="A175" s="24" t="s">
        <v>244</v>
      </c>
      <c r="B175" s="25" t="s">
        <v>40</v>
      </c>
      <c r="C175" s="75">
        <v>0</v>
      </c>
      <c r="D175" s="77">
        <v>0</v>
      </c>
      <c r="E175" s="77">
        <v>0</v>
      </c>
      <c r="F175" s="77">
        <v>0</v>
      </c>
      <c r="G175" s="77">
        <v>0</v>
      </c>
      <c r="H175" s="77">
        <v>0</v>
      </c>
      <c r="I175" s="77">
        <v>0</v>
      </c>
      <c r="J175" s="79">
        <f t="shared" si="2"/>
        <v>0</v>
      </c>
    </row>
    <row r="176" spans="1:10" x14ac:dyDescent="0.25">
      <c r="A176" s="24" t="s">
        <v>245</v>
      </c>
      <c r="B176" s="25" t="s">
        <v>41</v>
      </c>
      <c r="C176" s="75">
        <v>0</v>
      </c>
      <c r="D176" s="77">
        <v>0</v>
      </c>
      <c r="E176" s="77">
        <v>0</v>
      </c>
      <c r="F176" s="77">
        <v>0</v>
      </c>
      <c r="G176" s="77">
        <v>0</v>
      </c>
      <c r="H176" s="77">
        <v>0</v>
      </c>
      <c r="I176" s="77">
        <v>0</v>
      </c>
      <c r="J176" s="79">
        <f t="shared" si="2"/>
        <v>0</v>
      </c>
    </row>
    <row r="177" spans="1:10" x14ac:dyDescent="0.25">
      <c r="A177" s="24" t="s">
        <v>246</v>
      </c>
      <c r="B177" s="25" t="s">
        <v>41</v>
      </c>
      <c r="C177" s="75">
        <v>0</v>
      </c>
      <c r="D177" s="77">
        <v>0</v>
      </c>
      <c r="E177" s="77">
        <v>0</v>
      </c>
      <c r="F177" s="77">
        <v>0</v>
      </c>
      <c r="G177" s="77">
        <v>0</v>
      </c>
      <c r="H177" s="77">
        <v>0</v>
      </c>
      <c r="I177" s="77">
        <v>0</v>
      </c>
      <c r="J177" s="79">
        <f t="shared" si="2"/>
        <v>0</v>
      </c>
    </row>
    <row r="178" spans="1:10" x14ac:dyDescent="0.25">
      <c r="A178" s="24" t="s">
        <v>247</v>
      </c>
      <c r="B178" s="25" t="s">
        <v>41</v>
      </c>
      <c r="C178" s="75">
        <v>15774</v>
      </c>
      <c r="D178" s="77">
        <v>14868</v>
      </c>
      <c r="E178" s="77">
        <v>8547</v>
      </c>
      <c r="F178" s="77">
        <v>0</v>
      </c>
      <c r="G178" s="77">
        <v>0</v>
      </c>
      <c r="H178" s="77">
        <v>512</v>
      </c>
      <c r="I178" s="77">
        <v>0</v>
      </c>
      <c r="J178" s="79">
        <f t="shared" si="2"/>
        <v>39701</v>
      </c>
    </row>
    <row r="179" spans="1:10" x14ac:dyDescent="0.25">
      <c r="A179" s="24" t="s">
        <v>248</v>
      </c>
      <c r="B179" s="25" t="s">
        <v>41</v>
      </c>
      <c r="C179" s="75">
        <v>0</v>
      </c>
      <c r="D179" s="77">
        <v>0</v>
      </c>
      <c r="E179" s="77">
        <v>0</v>
      </c>
      <c r="F179" s="77">
        <v>0</v>
      </c>
      <c r="G179" s="77">
        <v>0</v>
      </c>
      <c r="H179" s="77">
        <v>0</v>
      </c>
      <c r="I179" s="77">
        <v>0</v>
      </c>
      <c r="J179" s="79">
        <f t="shared" si="2"/>
        <v>0</v>
      </c>
    </row>
    <row r="180" spans="1:10" x14ac:dyDescent="0.25">
      <c r="A180" s="24" t="s">
        <v>249</v>
      </c>
      <c r="B180" s="25" t="s">
        <v>41</v>
      </c>
      <c r="C180" s="75">
        <v>0</v>
      </c>
      <c r="D180" s="77">
        <v>0</v>
      </c>
      <c r="E180" s="77">
        <v>0</v>
      </c>
      <c r="F180" s="77">
        <v>0</v>
      </c>
      <c r="G180" s="77">
        <v>0</v>
      </c>
      <c r="H180" s="77">
        <v>0</v>
      </c>
      <c r="I180" s="77">
        <v>0</v>
      </c>
      <c r="J180" s="79">
        <f t="shared" si="2"/>
        <v>0</v>
      </c>
    </row>
    <row r="181" spans="1:10" x14ac:dyDescent="0.25">
      <c r="A181" s="24" t="s">
        <v>250</v>
      </c>
      <c r="B181" s="25" t="s">
        <v>41</v>
      </c>
      <c r="C181" s="75">
        <v>0</v>
      </c>
      <c r="D181" s="77">
        <v>26637</v>
      </c>
      <c r="E181" s="77">
        <v>0</v>
      </c>
      <c r="F181" s="77">
        <v>0</v>
      </c>
      <c r="G181" s="77">
        <v>0</v>
      </c>
      <c r="H181" s="77">
        <v>0</v>
      </c>
      <c r="I181" s="77">
        <v>0</v>
      </c>
      <c r="J181" s="79">
        <f t="shared" si="2"/>
        <v>26637</v>
      </c>
    </row>
    <row r="182" spans="1:10" x14ac:dyDescent="0.25">
      <c r="A182" s="24" t="s">
        <v>251</v>
      </c>
      <c r="B182" s="25" t="s">
        <v>41</v>
      </c>
      <c r="C182" s="75">
        <v>0</v>
      </c>
      <c r="D182" s="77">
        <v>0</v>
      </c>
      <c r="E182" s="77">
        <v>0</v>
      </c>
      <c r="F182" s="77">
        <v>0</v>
      </c>
      <c r="G182" s="77">
        <v>0</v>
      </c>
      <c r="H182" s="77">
        <v>0</v>
      </c>
      <c r="I182" s="77">
        <v>0</v>
      </c>
      <c r="J182" s="79">
        <f t="shared" si="2"/>
        <v>0</v>
      </c>
    </row>
    <row r="183" spans="1:10" x14ac:dyDescent="0.25">
      <c r="A183" s="24" t="s">
        <v>252</v>
      </c>
      <c r="B183" s="25" t="s">
        <v>42</v>
      </c>
      <c r="C183" s="75">
        <v>0</v>
      </c>
      <c r="D183" s="77">
        <v>0</v>
      </c>
      <c r="E183" s="77">
        <v>0</v>
      </c>
      <c r="F183" s="77">
        <v>0</v>
      </c>
      <c r="G183" s="77">
        <v>0</v>
      </c>
      <c r="H183" s="77">
        <v>0</v>
      </c>
      <c r="I183" s="77">
        <v>0</v>
      </c>
      <c r="J183" s="79">
        <f t="shared" si="2"/>
        <v>0</v>
      </c>
    </row>
    <row r="184" spans="1:10" x14ac:dyDescent="0.25">
      <c r="A184" s="24" t="s">
        <v>253</v>
      </c>
      <c r="B184" s="25" t="s">
        <v>2</v>
      </c>
      <c r="C184" s="75">
        <v>0</v>
      </c>
      <c r="D184" s="77">
        <v>0</v>
      </c>
      <c r="E184" s="77">
        <v>0</v>
      </c>
      <c r="F184" s="77">
        <v>0</v>
      </c>
      <c r="G184" s="77">
        <v>0</v>
      </c>
      <c r="H184" s="77">
        <v>0</v>
      </c>
      <c r="I184" s="77">
        <v>0</v>
      </c>
      <c r="J184" s="79">
        <f t="shared" si="2"/>
        <v>0</v>
      </c>
    </row>
    <row r="185" spans="1:10" x14ac:dyDescent="0.25">
      <c r="A185" s="24" t="s">
        <v>1</v>
      </c>
      <c r="B185" s="25" t="s">
        <v>2</v>
      </c>
      <c r="C185" s="75">
        <v>0</v>
      </c>
      <c r="D185" s="77">
        <v>10000</v>
      </c>
      <c r="E185" s="77">
        <v>0</v>
      </c>
      <c r="F185" s="77">
        <v>0</v>
      </c>
      <c r="G185" s="77">
        <v>0</v>
      </c>
      <c r="H185" s="77">
        <v>0</v>
      </c>
      <c r="I185" s="77">
        <v>0</v>
      </c>
      <c r="J185" s="79">
        <f t="shared" si="2"/>
        <v>10000</v>
      </c>
    </row>
    <row r="186" spans="1:10" x14ac:dyDescent="0.25">
      <c r="A186" s="24" t="s">
        <v>2</v>
      </c>
      <c r="B186" s="25" t="s">
        <v>2</v>
      </c>
      <c r="C186" s="75">
        <v>0</v>
      </c>
      <c r="D186" s="77">
        <v>0</v>
      </c>
      <c r="E186" s="77">
        <v>0</v>
      </c>
      <c r="F186" s="77">
        <v>0</v>
      </c>
      <c r="G186" s="77">
        <v>0</v>
      </c>
      <c r="H186" s="77">
        <v>0</v>
      </c>
      <c r="I186" s="77">
        <v>0</v>
      </c>
      <c r="J186" s="79">
        <f t="shared" si="2"/>
        <v>0</v>
      </c>
    </row>
    <row r="187" spans="1:10" x14ac:dyDescent="0.25">
      <c r="A187" s="24" t="s">
        <v>254</v>
      </c>
      <c r="B187" s="25" t="s">
        <v>43</v>
      </c>
      <c r="C187" s="75">
        <v>0</v>
      </c>
      <c r="D187" s="77">
        <v>0</v>
      </c>
      <c r="E187" s="77">
        <v>0</v>
      </c>
      <c r="F187" s="77">
        <v>0</v>
      </c>
      <c r="G187" s="77">
        <v>0</v>
      </c>
      <c r="H187" s="77">
        <v>0</v>
      </c>
      <c r="I187" s="77">
        <v>0</v>
      </c>
      <c r="J187" s="79">
        <f t="shared" si="2"/>
        <v>0</v>
      </c>
    </row>
    <row r="188" spans="1:10" x14ac:dyDescent="0.25">
      <c r="A188" s="24" t="s">
        <v>255</v>
      </c>
      <c r="B188" s="25" t="s">
        <v>43</v>
      </c>
      <c r="C188" s="75">
        <v>82712</v>
      </c>
      <c r="D188" s="77">
        <v>378004</v>
      </c>
      <c r="E188" s="77">
        <v>22967</v>
      </c>
      <c r="F188" s="77">
        <v>0</v>
      </c>
      <c r="G188" s="77">
        <v>0</v>
      </c>
      <c r="H188" s="77">
        <v>53568</v>
      </c>
      <c r="I188" s="77">
        <v>0</v>
      </c>
      <c r="J188" s="79">
        <f t="shared" si="2"/>
        <v>537251</v>
      </c>
    </row>
    <row r="189" spans="1:10" x14ac:dyDescent="0.25">
      <c r="A189" s="24" t="s">
        <v>256</v>
      </c>
      <c r="B189" s="25" t="s">
        <v>43</v>
      </c>
      <c r="C189" s="75">
        <v>0</v>
      </c>
      <c r="D189" s="77">
        <v>0</v>
      </c>
      <c r="E189" s="77">
        <v>0</v>
      </c>
      <c r="F189" s="77">
        <v>0</v>
      </c>
      <c r="G189" s="77">
        <v>0</v>
      </c>
      <c r="H189" s="77">
        <v>0</v>
      </c>
      <c r="I189" s="77">
        <v>0</v>
      </c>
      <c r="J189" s="79">
        <f t="shared" si="2"/>
        <v>0</v>
      </c>
    </row>
    <row r="190" spans="1:10" x14ac:dyDescent="0.25">
      <c r="A190" s="24" t="s">
        <v>257</v>
      </c>
      <c r="B190" s="25" t="s">
        <v>43</v>
      </c>
      <c r="C190" s="75">
        <v>0</v>
      </c>
      <c r="D190" s="77">
        <v>0</v>
      </c>
      <c r="E190" s="77">
        <v>0</v>
      </c>
      <c r="F190" s="77">
        <v>0</v>
      </c>
      <c r="G190" s="77">
        <v>0</v>
      </c>
      <c r="H190" s="77">
        <v>0</v>
      </c>
      <c r="I190" s="77">
        <v>0</v>
      </c>
      <c r="J190" s="79">
        <f t="shared" si="2"/>
        <v>0</v>
      </c>
    </row>
    <row r="191" spans="1:10" x14ac:dyDescent="0.25">
      <c r="A191" s="24" t="s">
        <v>258</v>
      </c>
      <c r="B191" s="25" t="s">
        <v>43</v>
      </c>
      <c r="C191" s="75">
        <v>11788</v>
      </c>
      <c r="D191" s="77">
        <v>127576</v>
      </c>
      <c r="E191" s="77">
        <v>1386</v>
      </c>
      <c r="F191" s="77">
        <v>0</v>
      </c>
      <c r="G191" s="77">
        <v>0</v>
      </c>
      <c r="H191" s="77">
        <v>0</v>
      </c>
      <c r="I191" s="77">
        <v>21126</v>
      </c>
      <c r="J191" s="79">
        <f t="shared" si="2"/>
        <v>161876</v>
      </c>
    </row>
    <row r="192" spans="1:10" x14ac:dyDescent="0.25">
      <c r="A192" s="24" t="s">
        <v>259</v>
      </c>
      <c r="B192" s="25" t="s">
        <v>260</v>
      </c>
      <c r="C192" s="75">
        <v>0</v>
      </c>
      <c r="D192" s="77">
        <v>0</v>
      </c>
      <c r="E192" s="77">
        <v>0</v>
      </c>
      <c r="F192" s="77">
        <v>0</v>
      </c>
      <c r="G192" s="77">
        <v>0</v>
      </c>
      <c r="H192" s="77">
        <v>0</v>
      </c>
      <c r="I192" s="77">
        <v>0</v>
      </c>
      <c r="J192" s="79">
        <f t="shared" si="2"/>
        <v>0</v>
      </c>
    </row>
    <row r="193" spans="1:10" x14ac:dyDescent="0.25">
      <c r="A193" s="24" t="s">
        <v>261</v>
      </c>
      <c r="B193" s="25" t="s">
        <v>44</v>
      </c>
      <c r="C193" s="75">
        <v>0</v>
      </c>
      <c r="D193" s="77">
        <v>309336</v>
      </c>
      <c r="E193" s="77">
        <v>0</v>
      </c>
      <c r="F193" s="77">
        <v>0</v>
      </c>
      <c r="G193" s="77">
        <v>0</v>
      </c>
      <c r="H193" s="77">
        <v>7270</v>
      </c>
      <c r="I193" s="77">
        <v>0</v>
      </c>
      <c r="J193" s="79">
        <f t="shared" si="2"/>
        <v>316606</v>
      </c>
    </row>
    <row r="194" spans="1:10" x14ac:dyDescent="0.25">
      <c r="A194" s="24" t="s">
        <v>262</v>
      </c>
      <c r="B194" s="25" t="s">
        <v>44</v>
      </c>
      <c r="C194" s="75">
        <v>0</v>
      </c>
      <c r="D194" s="77">
        <v>235430</v>
      </c>
      <c r="E194" s="77">
        <v>0</v>
      </c>
      <c r="F194" s="77">
        <v>0</v>
      </c>
      <c r="G194" s="77">
        <v>0</v>
      </c>
      <c r="H194" s="77">
        <v>0</v>
      </c>
      <c r="I194" s="77">
        <v>0</v>
      </c>
      <c r="J194" s="79">
        <f t="shared" si="2"/>
        <v>235430</v>
      </c>
    </row>
    <row r="195" spans="1:10" x14ac:dyDescent="0.25">
      <c r="A195" s="24" t="s">
        <v>263</v>
      </c>
      <c r="B195" s="25" t="s">
        <v>44</v>
      </c>
      <c r="C195" s="75">
        <v>0</v>
      </c>
      <c r="D195" s="77">
        <v>0</v>
      </c>
      <c r="E195" s="77">
        <v>0</v>
      </c>
      <c r="F195" s="77">
        <v>0</v>
      </c>
      <c r="G195" s="77">
        <v>0</v>
      </c>
      <c r="H195" s="77">
        <v>0</v>
      </c>
      <c r="I195" s="77">
        <v>0</v>
      </c>
      <c r="J195" s="79">
        <f t="shared" si="2"/>
        <v>0</v>
      </c>
    </row>
    <row r="196" spans="1:10" x14ac:dyDescent="0.25">
      <c r="A196" s="24" t="s">
        <v>264</v>
      </c>
      <c r="B196" s="25" t="s">
        <v>44</v>
      </c>
      <c r="C196" s="75">
        <v>278563</v>
      </c>
      <c r="D196" s="77">
        <v>202915</v>
      </c>
      <c r="E196" s="77">
        <v>0</v>
      </c>
      <c r="F196" s="77">
        <v>0</v>
      </c>
      <c r="G196" s="77">
        <v>0</v>
      </c>
      <c r="H196" s="77">
        <v>0</v>
      </c>
      <c r="I196" s="77">
        <v>2832832</v>
      </c>
      <c r="J196" s="79">
        <f t="shared" si="2"/>
        <v>3314310</v>
      </c>
    </row>
    <row r="197" spans="1:10" x14ac:dyDescent="0.25">
      <c r="A197" s="24" t="s">
        <v>265</v>
      </c>
      <c r="B197" s="25" t="s">
        <v>44</v>
      </c>
      <c r="C197" s="75">
        <v>0</v>
      </c>
      <c r="D197" s="77">
        <v>0</v>
      </c>
      <c r="E197" s="77">
        <v>0</v>
      </c>
      <c r="F197" s="77">
        <v>0</v>
      </c>
      <c r="G197" s="77">
        <v>0</v>
      </c>
      <c r="H197" s="77">
        <v>0</v>
      </c>
      <c r="I197" s="77">
        <v>0</v>
      </c>
      <c r="J197" s="79">
        <f t="shared" ref="J197:J260" si="3">SUM(C197:I197)</f>
        <v>0</v>
      </c>
    </row>
    <row r="198" spans="1:10" x14ac:dyDescent="0.25">
      <c r="A198" s="24" t="s">
        <v>266</v>
      </c>
      <c r="B198" s="25" t="s">
        <v>45</v>
      </c>
      <c r="C198" s="75">
        <v>0</v>
      </c>
      <c r="D198" s="77">
        <v>0</v>
      </c>
      <c r="E198" s="77">
        <v>0</v>
      </c>
      <c r="F198" s="77">
        <v>0</v>
      </c>
      <c r="G198" s="77">
        <v>0</v>
      </c>
      <c r="H198" s="77">
        <v>0</v>
      </c>
      <c r="I198" s="77">
        <v>0</v>
      </c>
      <c r="J198" s="79">
        <f t="shared" si="3"/>
        <v>0</v>
      </c>
    </row>
    <row r="199" spans="1:10" x14ac:dyDescent="0.25">
      <c r="A199" s="60" t="s">
        <v>536</v>
      </c>
      <c r="B199" s="25" t="s">
        <v>45</v>
      </c>
      <c r="C199" s="75">
        <v>0</v>
      </c>
      <c r="D199" s="77">
        <v>0</v>
      </c>
      <c r="E199" s="77">
        <v>0</v>
      </c>
      <c r="F199" s="77">
        <v>0</v>
      </c>
      <c r="G199" s="77">
        <v>0</v>
      </c>
      <c r="H199" s="77">
        <v>0</v>
      </c>
      <c r="I199" s="77">
        <v>0</v>
      </c>
      <c r="J199" s="79">
        <f t="shared" si="3"/>
        <v>0</v>
      </c>
    </row>
    <row r="200" spans="1:10" x14ac:dyDescent="0.25">
      <c r="A200" s="24" t="s">
        <v>267</v>
      </c>
      <c r="B200" s="25" t="s">
        <v>45</v>
      </c>
      <c r="C200" s="75">
        <v>0</v>
      </c>
      <c r="D200" s="77">
        <v>0</v>
      </c>
      <c r="E200" s="77">
        <v>0</v>
      </c>
      <c r="F200" s="77">
        <v>0</v>
      </c>
      <c r="G200" s="77">
        <v>0</v>
      </c>
      <c r="H200" s="77">
        <v>0</v>
      </c>
      <c r="I200" s="77">
        <v>0</v>
      </c>
      <c r="J200" s="79">
        <f t="shared" si="3"/>
        <v>0</v>
      </c>
    </row>
    <row r="201" spans="1:10" x14ac:dyDescent="0.25">
      <c r="A201" s="24" t="s">
        <v>268</v>
      </c>
      <c r="B201" s="25" t="s">
        <v>45</v>
      </c>
      <c r="C201" s="75">
        <v>399465</v>
      </c>
      <c r="D201" s="77">
        <v>0</v>
      </c>
      <c r="E201" s="77">
        <v>203386</v>
      </c>
      <c r="F201" s="77">
        <v>0</v>
      </c>
      <c r="G201" s="77">
        <v>0</v>
      </c>
      <c r="H201" s="77">
        <v>18218</v>
      </c>
      <c r="I201" s="77">
        <v>86795</v>
      </c>
      <c r="J201" s="79">
        <f t="shared" si="3"/>
        <v>707864</v>
      </c>
    </row>
    <row r="202" spans="1:10" x14ac:dyDescent="0.25">
      <c r="A202" s="24" t="s">
        <v>269</v>
      </c>
      <c r="B202" s="25" t="s">
        <v>46</v>
      </c>
      <c r="C202" s="75">
        <v>0</v>
      </c>
      <c r="D202" s="77">
        <v>0</v>
      </c>
      <c r="E202" s="77">
        <v>0</v>
      </c>
      <c r="F202" s="77">
        <v>0</v>
      </c>
      <c r="G202" s="77">
        <v>0</v>
      </c>
      <c r="H202" s="77">
        <v>0</v>
      </c>
      <c r="I202" s="77">
        <v>0</v>
      </c>
      <c r="J202" s="79">
        <f t="shared" si="3"/>
        <v>0</v>
      </c>
    </row>
    <row r="203" spans="1:10" x14ac:dyDescent="0.25">
      <c r="A203" s="24" t="s">
        <v>470</v>
      </c>
      <c r="B203" s="25" t="s">
        <v>46</v>
      </c>
      <c r="C203" s="75">
        <v>0</v>
      </c>
      <c r="D203" s="77">
        <v>0</v>
      </c>
      <c r="E203" s="77">
        <v>0</v>
      </c>
      <c r="F203" s="77">
        <v>0</v>
      </c>
      <c r="G203" s="77">
        <v>0</v>
      </c>
      <c r="H203" s="77">
        <v>0</v>
      </c>
      <c r="I203" s="77">
        <v>0</v>
      </c>
      <c r="J203" s="79">
        <f t="shared" si="3"/>
        <v>0</v>
      </c>
    </row>
    <row r="204" spans="1:10" x14ac:dyDescent="0.25">
      <c r="A204" s="24" t="s">
        <v>270</v>
      </c>
      <c r="B204" s="25" t="s">
        <v>46</v>
      </c>
      <c r="C204" s="75">
        <v>0</v>
      </c>
      <c r="D204" s="77">
        <v>0</v>
      </c>
      <c r="E204" s="77">
        <v>0</v>
      </c>
      <c r="F204" s="77">
        <v>0</v>
      </c>
      <c r="G204" s="77">
        <v>0</v>
      </c>
      <c r="H204" s="77">
        <v>0</v>
      </c>
      <c r="I204" s="77">
        <v>0</v>
      </c>
      <c r="J204" s="79">
        <f t="shared" si="3"/>
        <v>0</v>
      </c>
    </row>
    <row r="205" spans="1:10" x14ac:dyDescent="0.25">
      <c r="A205" s="24" t="s">
        <v>271</v>
      </c>
      <c r="B205" s="25" t="s">
        <v>46</v>
      </c>
      <c r="C205" s="75">
        <v>0</v>
      </c>
      <c r="D205" s="77">
        <v>0</v>
      </c>
      <c r="E205" s="77">
        <v>0</v>
      </c>
      <c r="F205" s="77">
        <v>0</v>
      </c>
      <c r="G205" s="77">
        <v>0</v>
      </c>
      <c r="H205" s="77">
        <v>0</v>
      </c>
      <c r="I205" s="77">
        <v>0</v>
      </c>
      <c r="J205" s="79">
        <f t="shared" si="3"/>
        <v>0</v>
      </c>
    </row>
    <row r="206" spans="1:10" x14ac:dyDescent="0.25">
      <c r="A206" s="24" t="s">
        <v>272</v>
      </c>
      <c r="B206" s="25" t="s">
        <v>46</v>
      </c>
      <c r="C206" s="75">
        <v>0</v>
      </c>
      <c r="D206" s="77">
        <v>0</v>
      </c>
      <c r="E206" s="77">
        <v>0</v>
      </c>
      <c r="F206" s="77">
        <v>0</v>
      </c>
      <c r="G206" s="77">
        <v>0</v>
      </c>
      <c r="H206" s="77">
        <v>0</v>
      </c>
      <c r="I206" s="77">
        <v>385249</v>
      </c>
      <c r="J206" s="79">
        <f t="shared" si="3"/>
        <v>385249</v>
      </c>
    </row>
    <row r="207" spans="1:10" x14ac:dyDescent="0.25">
      <c r="A207" s="24" t="s">
        <v>505</v>
      </c>
      <c r="B207" s="25" t="s">
        <v>46</v>
      </c>
      <c r="C207" s="75">
        <v>3889</v>
      </c>
      <c r="D207" s="77">
        <v>0</v>
      </c>
      <c r="E207" s="77">
        <v>0</v>
      </c>
      <c r="F207" s="77">
        <v>0</v>
      </c>
      <c r="G207" s="77">
        <v>0</v>
      </c>
      <c r="H207" s="77">
        <v>12784</v>
      </c>
      <c r="I207" s="77">
        <v>0</v>
      </c>
      <c r="J207" s="79">
        <f t="shared" si="3"/>
        <v>16673</v>
      </c>
    </row>
    <row r="208" spans="1:10" x14ac:dyDescent="0.25">
      <c r="A208" s="24" t="s">
        <v>503</v>
      </c>
      <c r="B208" s="25" t="s">
        <v>46</v>
      </c>
      <c r="C208" s="75">
        <v>177706</v>
      </c>
      <c r="D208" s="77">
        <v>0</v>
      </c>
      <c r="E208" s="77">
        <v>181925</v>
      </c>
      <c r="F208" s="77">
        <v>0</v>
      </c>
      <c r="G208" s="77">
        <v>0</v>
      </c>
      <c r="H208" s="77">
        <v>152607</v>
      </c>
      <c r="I208" s="77">
        <v>0</v>
      </c>
      <c r="J208" s="79">
        <f t="shared" si="3"/>
        <v>512238</v>
      </c>
    </row>
    <row r="209" spans="1:10" x14ac:dyDescent="0.25">
      <c r="A209" s="24" t="s">
        <v>273</v>
      </c>
      <c r="B209" s="25" t="s">
        <v>46</v>
      </c>
      <c r="C209" s="75">
        <v>0</v>
      </c>
      <c r="D209" s="77">
        <v>0</v>
      </c>
      <c r="E209" s="77">
        <v>0</v>
      </c>
      <c r="F209" s="77">
        <v>0</v>
      </c>
      <c r="G209" s="77">
        <v>0</v>
      </c>
      <c r="H209" s="77">
        <v>0</v>
      </c>
      <c r="I209" s="77">
        <v>0</v>
      </c>
      <c r="J209" s="79">
        <f t="shared" si="3"/>
        <v>0</v>
      </c>
    </row>
    <row r="210" spans="1:10" x14ac:dyDescent="0.25">
      <c r="A210" s="24" t="s">
        <v>274</v>
      </c>
      <c r="B210" s="25" t="s">
        <v>46</v>
      </c>
      <c r="C210" s="75">
        <v>17308</v>
      </c>
      <c r="D210" s="77">
        <v>94307</v>
      </c>
      <c r="E210" s="77">
        <v>0</v>
      </c>
      <c r="F210" s="77">
        <v>0</v>
      </c>
      <c r="G210" s="77">
        <v>0</v>
      </c>
      <c r="H210" s="77">
        <v>29426</v>
      </c>
      <c r="I210" s="77">
        <v>0</v>
      </c>
      <c r="J210" s="79">
        <f t="shared" si="3"/>
        <v>141041</v>
      </c>
    </row>
    <row r="211" spans="1:10" x14ac:dyDescent="0.25">
      <c r="A211" s="24" t="s">
        <v>275</v>
      </c>
      <c r="B211" s="25" t="s">
        <v>46</v>
      </c>
      <c r="C211" s="75">
        <v>0</v>
      </c>
      <c r="D211" s="77">
        <v>0</v>
      </c>
      <c r="E211" s="77">
        <v>0</v>
      </c>
      <c r="F211" s="77">
        <v>0</v>
      </c>
      <c r="G211" s="77">
        <v>0</v>
      </c>
      <c r="H211" s="77">
        <v>0</v>
      </c>
      <c r="I211" s="77">
        <v>162122</v>
      </c>
      <c r="J211" s="79">
        <f t="shared" si="3"/>
        <v>162122</v>
      </c>
    </row>
    <row r="212" spans="1:10" x14ac:dyDescent="0.25">
      <c r="A212" s="24" t="s">
        <v>276</v>
      </c>
      <c r="B212" s="25" t="s">
        <v>46</v>
      </c>
      <c r="C212" s="75">
        <v>0</v>
      </c>
      <c r="D212" s="77">
        <v>0</v>
      </c>
      <c r="E212" s="77">
        <v>0</v>
      </c>
      <c r="F212" s="77">
        <v>0</v>
      </c>
      <c r="G212" s="77">
        <v>0</v>
      </c>
      <c r="H212" s="77">
        <v>29779</v>
      </c>
      <c r="I212" s="77">
        <v>0</v>
      </c>
      <c r="J212" s="79">
        <f t="shared" si="3"/>
        <v>29779</v>
      </c>
    </row>
    <row r="213" spans="1:10" x14ac:dyDescent="0.25">
      <c r="A213" s="24" t="s">
        <v>277</v>
      </c>
      <c r="B213" s="25" t="s">
        <v>46</v>
      </c>
      <c r="C213" s="75">
        <v>0</v>
      </c>
      <c r="D213" s="77">
        <v>0</v>
      </c>
      <c r="E213" s="77">
        <v>0</v>
      </c>
      <c r="F213" s="77">
        <v>0</v>
      </c>
      <c r="G213" s="77">
        <v>0</v>
      </c>
      <c r="H213" s="77">
        <v>3680521</v>
      </c>
      <c r="I213" s="77">
        <v>0</v>
      </c>
      <c r="J213" s="79">
        <f t="shared" si="3"/>
        <v>3680521</v>
      </c>
    </row>
    <row r="214" spans="1:10" x14ac:dyDescent="0.25">
      <c r="A214" s="24" t="s">
        <v>278</v>
      </c>
      <c r="B214" s="25" t="s">
        <v>46</v>
      </c>
      <c r="C214" s="75">
        <v>275256</v>
      </c>
      <c r="D214" s="77">
        <v>69192</v>
      </c>
      <c r="E214" s="77">
        <v>0</v>
      </c>
      <c r="F214" s="77">
        <v>0</v>
      </c>
      <c r="G214" s="77">
        <v>0</v>
      </c>
      <c r="H214" s="77">
        <v>298482</v>
      </c>
      <c r="I214" s="77">
        <v>0</v>
      </c>
      <c r="J214" s="79">
        <f t="shared" si="3"/>
        <v>642930</v>
      </c>
    </row>
    <row r="215" spans="1:10" x14ac:dyDescent="0.25">
      <c r="A215" s="24" t="s">
        <v>279</v>
      </c>
      <c r="B215" s="25" t="s">
        <v>46</v>
      </c>
      <c r="C215" s="75">
        <v>0</v>
      </c>
      <c r="D215" s="77">
        <v>0</v>
      </c>
      <c r="E215" s="77">
        <v>0</v>
      </c>
      <c r="F215" s="77">
        <v>0</v>
      </c>
      <c r="G215" s="77">
        <v>0</v>
      </c>
      <c r="H215" s="77">
        <v>0</v>
      </c>
      <c r="I215" s="77">
        <v>0</v>
      </c>
      <c r="J215" s="79">
        <f t="shared" si="3"/>
        <v>0</v>
      </c>
    </row>
    <row r="216" spans="1:10" x14ac:dyDescent="0.25">
      <c r="A216" s="24" t="s">
        <v>280</v>
      </c>
      <c r="B216" s="25" t="s">
        <v>46</v>
      </c>
      <c r="C216" s="75">
        <v>0</v>
      </c>
      <c r="D216" s="77">
        <v>0</v>
      </c>
      <c r="E216" s="77">
        <v>0</v>
      </c>
      <c r="F216" s="77">
        <v>0</v>
      </c>
      <c r="G216" s="77">
        <v>0</v>
      </c>
      <c r="H216" s="77">
        <v>0</v>
      </c>
      <c r="I216" s="77">
        <v>0</v>
      </c>
      <c r="J216" s="79">
        <f t="shared" si="3"/>
        <v>0</v>
      </c>
    </row>
    <row r="217" spans="1:10" x14ac:dyDescent="0.25">
      <c r="A217" s="24" t="s">
        <v>281</v>
      </c>
      <c r="B217" s="25" t="s">
        <v>46</v>
      </c>
      <c r="C217" s="75">
        <v>0</v>
      </c>
      <c r="D217" s="77">
        <v>0</v>
      </c>
      <c r="E217" s="77">
        <v>0</v>
      </c>
      <c r="F217" s="77">
        <v>0</v>
      </c>
      <c r="G217" s="77">
        <v>0</v>
      </c>
      <c r="H217" s="77">
        <v>0</v>
      </c>
      <c r="I217" s="77">
        <v>0</v>
      </c>
      <c r="J217" s="79">
        <f t="shared" si="3"/>
        <v>0</v>
      </c>
    </row>
    <row r="218" spans="1:10" x14ac:dyDescent="0.25">
      <c r="A218" s="24" t="s">
        <v>471</v>
      </c>
      <c r="B218" s="25" t="s">
        <v>46</v>
      </c>
      <c r="C218" s="75">
        <v>0</v>
      </c>
      <c r="D218" s="77">
        <v>0</v>
      </c>
      <c r="E218" s="77">
        <v>4679000</v>
      </c>
      <c r="F218" s="77">
        <v>0</v>
      </c>
      <c r="G218" s="77">
        <v>0</v>
      </c>
      <c r="H218" s="77">
        <v>0</v>
      </c>
      <c r="I218" s="77">
        <v>0</v>
      </c>
      <c r="J218" s="79">
        <f t="shared" si="3"/>
        <v>4679000</v>
      </c>
    </row>
    <row r="219" spans="1:10" x14ac:dyDescent="0.25">
      <c r="A219" s="24" t="s">
        <v>282</v>
      </c>
      <c r="B219" s="25" t="s">
        <v>46</v>
      </c>
      <c r="C219" s="75">
        <v>0</v>
      </c>
      <c r="D219" s="77">
        <v>0</v>
      </c>
      <c r="E219" s="77">
        <v>5746023</v>
      </c>
      <c r="F219" s="77">
        <v>0</v>
      </c>
      <c r="G219" s="77">
        <v>0</v>
      </c>
      <c r="H219" s="77">
        <v>0</v>
      </c>
      <c r="I219" s="77">
        <v>1285621</v>
      </c>
      <c r="J219" s="79">
        <f t="shared" si="3"/>
        <v>7031644</v>
      </c>
    </row>
    <row r="220" spans="1:10" x14ac:dyDescent="0.25">
      <c r="A220" s="24" t="s">
        <v>504</v>
      </c>
      <c r="B220" s="25" t="s">
        <v>46</v>
      </c>
      <c r="C220" s="75">
        <v>45125</v>
      </c>
      <c r="D220" s="77">
        <v>0</v>
      </c>
      <c r="E220" s="77">
        <v>0</v>
      </c>
      <c r="F220" s="77">
        <v>0</v>
      </c>
      <c r="G220" s="77">
        <v>0</v>
      </c>
      <c r="H220" s="77">
        <v>137085</v>
      </c>
      <c r="I220" s="77">
        <v>0</v>
      </c>
      <c r="J220" s="79">
        <f t="shared" si="3"/>
        <v>182210</v>
      </c>
    </row>
    <row r="221" spans="1:10" x14ac:dyDescent="0.25">
      <c r="A221" s="24" t="s">
        <v>283</v>
      </c>
      <c r="B221" s="25" t="s">
        <v>46</v>
      </c>
      <c r="C221" s="75">
        <v>181016</v>
      </c>
      <c r="D221" s="77">
        <v>0</v>
      </c>
      <c r="E221" s="77">
        <v>0</v>
      </c>
      <c r="F221" s="77">
        <v>0</v>
      </c>
      <c r="G221" s="77">
        <v>0</v>
      </c>
      <c r="H221" s="77">
        <v>504169</v>
      </c>
      <c r="I221" s="77">
        <v>0</v>
      </c>
      <c r="J221" s="79">
        <f t="shared" si="3"/>
        <v>685185</v>
      </c>
    </row>
    <row r="222" spans="1:10" x14ac:dyDescent="0.25">
      <c r="A222" s="24" t="s">
        <v>284</v>
      </c>
      <c r="B222" s="25" t="s">
        <v>46</v>
      </c>
      <c r="C222" s="75">
        <v>0</v>
      </c>
      <c r="D222" s="77">
        <v>0</v>
      </c>
      <c r="E222" s="77">
        <v>0</v>
      </c>
      <c r="F222" s="77">
        <v>0</v>
      </c>
      <c r="G222" s="77">
        <v>0</v>
      </c>
      <c r="H222" s="77">
        <v>0</v>
      </c>
      <c r="I222" s="77">
        <v>0</v>
      </c>
      <c r="J222" s="79">
        <f t="shared" si="3"/>
        <v>0</v>
      </c>
    </row>
    <row r="223" spans="1:10" x14ac:dyDescent="0.25">
      <c r="A223" s="24" t="s">
        <v>285</v>
      </c>
      <c r="B223" s="25" t="s">
        <v>46</v>
      </c>
      <c r="C223" s="75">
        <v>0</v>
      </c>
      <c r="D223" s="77">
        <v>0</v>
      </c>
      <c r="E223" s="77">
        <v>0</v>
      </c>
      <c r="F223" s="77">
        <v>0</v>
      </c>
      <c r="G223" s="77">
        <v>0</v>
      </c>
      <c r="H223" s="77">
        <v>0</v>
      </c>
      <c r="I223" s="77">
        <v>0</v>
      </c>
      <c r="J223" s="79">
        <f t="shared" si="3"/>
        <v>0</v>
      </c>
    </row>
    <row r="224" spans="1:10" x14ac:dyDescent="0.25">
      <c r="A224" s="24" t="s">
        <v>286</v>
      </c>
      <c r="B224" s="25" t="s">
        <v>46</v>
      </c>
      <c r="C224" s="75">
        <v>0</v>
      </c>
      <c r="D224" s="77">
        <v>0</v>
      </c>
      <c r="E224" s="77">
        <v>0</v>
      </c>
      <c r="F224" s="77">
        <v>0</v>
      </c>
      <c r="G224" s="77">
        <v>0</v>
      </c>
      <c r="H224" s="77">
        <v>0</v>
      </c>
      <c r="I224" s="77">
        <v>0</v>
      </c>
      <c r="J224" s="79">
        <f t="shared" si="3"/>
        <v>0</v>
      </c>
    </row>
    <row r="225" spans="1:10" x14ac:dyDescent="0.25">
      <c r="A225" s="24" t="s">
        <v>287</v>
      </c>
      <c r="B225" s="25" t="s">
        <v>46</v>
      </c>
      <c r="C225" s="75">
        <v>0</v>
      </c>
      <c r="D225" s="77">
        <v>0</v>
      </c>
      <c r="E225" s="77">
        <v>0</v>
      </c>
      <c r="F225" s="77">
        <v>0</v>
      </c>
      <c r="G225" s="77">
        <v>0</v>
      </c>
      <c r="H225" s="77">
        <v>0</v>
      </c>
      <c r="I225" s="77">
        <v>0</v>
      </c>
      <c r="J225" s="79">
        <f t="shared" si="3"/>
        <v>0</v>
      </c>
    </row>
    <row r="226" spans="1:10" x14ac:dyDescent="0.25">
      <c r="A226" s="24" t="s">
        <v>288</v>
      </c>
      <c r="B226" s="25" t="s">
        <v>46</v>
      </c>
      <c r="C226" s="75">
        <v>21256</v>
      </c>
      <c r="D226" s="77">
        <v>628330</v>
      </c>
      <c r="E226" s="77">
        <v>0</v>
      </c>
      <c r="F226" s="77">
        <v>0</v>
      </c>
      <c r="G226" s="77">
        <v>0</v>
      </c>
      <c r="H226" s="77">
        <v>164897</v>
      </c>
      <c r="I226" s="77">
        <v>9307</v>
      </c>
      <c r="J226" s="79">
        <f t="shared" si="3"/>
        <v>823790</v>
      </c>
    </row>
    <row r="227" spans="1:10" x14ac:dyDescent="0.25">
      <c r="A227" s="24" t="s">
        <v>289</v>
      </c>
      <c r="B227" s="25" t="s">
        <v>46</v>
      </c>
      <c r="C227" s="75">
        <v>0</v>
      </c>
      <c r="D227" s="77">
        <v>0</v>
      </c>
      <c r="E227" s="77">
        <v>0</v>
      </c>
      <c r="F227" s="77">
        <v>0</v>
      </c>
      <c r="G227" s="77">
        <v>0</v>
      </c>
      <c r="H227" s="77">
        <v>0</v>
      </c>
      <c r="I227" s="77">
        <v>0</v>
      </c>
      <c r="J227" s="79">
        <f t="shared" si="3"/>
        <v>0</v>
      </c>
    </row>
    <row r="228" spans="1:10" x14ac:dyDescent="0.25">
      <c r="A228" s="24" t="s">
        <v>472</v>
      </c>
      <c r="B228" s="25" t="s">
        <v>46</v>
      </c>
      <c r="C228" s="75">
        <v>1364</v>
      </c>
      <c r="D228" s="77">
        <v>0</v>
      </c>
      <c r="E228" s="77">
        <v>0</v>
      </c>
      <c r="F228" s="77">
        <v>0</v>
      </c>
      <c r="G228" s="77">
        <v>0</v>
      </c>
      <c r="H228" s="77">
        <v>6249</v>
      </c>
      <c r="I228" s="77">
        <v>0</v>
      </c>
      <c r="J228" s="79">
        <f t="shared" si="3"/>
        <v>7613</v>
      </c>
    </row>
    <row r="229" spans="1:10" x14ac:dyDescent="0.25">
      <c r="A229" s="24" t="s">
        <v>290</v>
      </c>
      <c r="B229" s="25" t="s">
        <v>46</v>
      </c>
      <c r="C229" s="75">
        <v>2274</v>
      </c>
      <c r="D229" s="77">
        <v>0</v>
      </c>
      <c r="E229" s="77">
        <v>0</v>
      </c>
      <c r="F229" s="77">
        <v>0</v>
      </c>
      <c r="G229" s="77">
        <v>0</v>
      </c>
      <c r="H229" s="77">
        <v>193</v>
      </c>
      <c r="I229" s="77">
        <v>0</v>
      </c>
      <c r="J229" s="79">
        <f t="shared" si="3"/>
        <v>2467</v>
      </c>
    </row>
    <row r="230" spans="1:10" x14ac:dyDescent="0.25">
      <c r="A230" s="24" t="s">
        <v>291</v>
      </c>
      <c r="B230" s="25" t="s">
        <v>46</v>
      </c>
      <c r="C230" s="75">
        <v>0</v>
      </c>
      <c r="D230" s="77">
        <v>0</v>
      </c>
      <c r="E230" s="77">
        <v>0</v>
      </c>
      <c r="F230" s="77">
        <v>0</v>
      </c>
      <c r="G230" s="77">
        <v>0</v>
      </c>
      <c r="H230" s="77">
        <v>0</v>
      </c>
      <c r="I230" s="77">
        <v>0</v>
      </c>
      <c r="J230" s="79">
        <f t="shared" si="3"/>
        <v>0</v>
      </c>
    </row>
    <row r="231" spans="1:10" x14ac:dyDescent="0.25">
      <c r="A231" s="24" t="s">
        <v>292</v>
      </c>
      <c r="B231" s="25" t="s">
        <v>46</v>
      </c>
      <c r="C231" s="75">
        <v>0</v>
      </c>
      <c r="D231" s="77">
        <v>0</v>
      </c>
      <c r="E231" s="77">
        <v>0</v>
      </c>
      <c r="F231" s="77">
        <v>0</v>
      </c>
      <c r="G231" s="77">
        <v>0</v>
      </c>
      <c r="H231" s="77">
        <v>0</v>
      </c>
      <c r="I231" s="77">
        <v>0</v>
      </c>
      <c r="J231" s="79">
        <f t="shared" si="3"/>
        <v>0</v>
      </c>
    </row>
    <row r="232" spans="1:10" x14ac:dyDescent="0.25">
      <c r="A232" s="24" t="s">
        <v>293</v>
      </c>
      <c r="B232" s="25" t="s">
        <v>46</v>
      </c>
      <c r="C232" s="75">
        <v>0</v>
      </c>
      <c r="D232" s="77">
        <v>0</v>
      </c>
      <c r="E232" s="77">
        <v>0</v>
      </c>
      <c r="F232" s="77">
        <v>0</v>
      </c>
      <c r="G232" s="77">
        <v>0</v>
      </c>
      <c r="H232" s="77">
        <v>0</v>
      </c>
      <c r="I232" s="77">
        <v>0</v>
      </c>
      <c r="J232" s="79">
        <f t="shared" si="3"/>
        <v>0</v>
      </c>
    </row>
    <row r="233" spans="1:10" x14ac:dyDescent="0.25">
      <c r="A233" s="24" t="s">
        <v>294</v>
      </c>
      <c r="B233" s="25" t="s">
        <v>46</v>
      </c>
      <c r="C233" s="75">
        <v>0</v>
      </c>
      <c r="D233" s="77">
        <v>0</v>
      </c>
      <c r="E233" s="77">
        <v>0</v>
      </c>
      <c r="F233" s="77">
        <v>0</v>
      </c>
      <c r="G233" s="77">
        <v>0</v>
      </c>
      <c r="H233" s="77">
        <v>0</v>
      </c>
      <c r="I233" s="77">
        <v>0</v>
      </c>
      <c r="J233" s="79">
        <f t="shared" si="3"/>
        <v>0</v>
      </c>
    </row>
    <row r="234" spans="1:10" x14ac:dyDescent="0.25">
      <c r="A234" s="24" t="s">
        <v>295</v>
      </c>
      <c r="B234" s="25" t="s">
        <v>46</v>
      </c>
      <c r="C234" s="75">
        <v>0</v>
      </c>
      <c r="D234" s="77">
        <v>0</v>
      </c>
      <c r="E234" s="77">
        <v>0</v>
      </c>
      <c r="F234" s="77">
        <v>0</v>
      </c>
      <c r="G234" s="77">
        <v>0</v>
      </c>
      <c r="H234" s="77">
        <v>0</v>
      </c>
      <c r="I234" s="77">
        <v>0</v>
      </c>
      <c r="J234" s="79">
        <f t="shared" si="3"/>
        <v>0</v>
      </c>
    </row>
    <row r="235" spans="1:10" x14ac:dyDescent="0.25">
      <c r="A235" s="24" t="s">
        <v>296</v>
      </c>
      <c r="B235" s="25" t="s">
        <v>46</v>
      </c>
      <c r="C235" s="75">
        <v>0</v>
      </c>
      <c r="D235" s="77">
        <v>0</v>
      </c>
      <c r="E235" s="77">
        <v>0</v>
      </c>
      <c r="F235" s="77">
        <v>0</v>
      </c>
      <c r="G235" s="77">
        <v>0</v>
      </c>
      <c r="H235" s="77">
        <v>0</v>
      </c>
      <c r="I235" s="77">
        <v>0</v>
      </c>
      <c r="J235" s="79">
        <f t="shared" si="3"/>
        <v>0</v>
      </c>
    </row>
    <row r="236" spans="1:10" x14ac:dyDescent="0.25">
      <c r="A236" s="24" t="s">
        <v>297</v>
      </c>
      <c r="B236" s="25" t="s">
        <v>47</v>
      </c>
      <c r="C236" s="75">
        <v>36420</v>
      </c>
      <c r="D236" s="77">
        <v>43222</v>
      </c>
      <c r="E236" s="77">
        <v>44931</v>
      </c>
      <c r="F236" s="77">
        <v>0</v>
      </c>
      <c r="G236" s="77">
        <v>0</v>
      </c>
      <c r="H236" s="77">
        <v>160816</v>
      </c>
      <c r="I236" s="77">
        <v>0</v>
      </c>
      <c r="J236" s="79">
        <f t="shared" si="3"/>
        <v>285389</v>
      </c>
    </row>
    <row r="237" spans="1:10" x14ac:dyDescent="0.25">
      <c r="A237" s="24" t="s">
        <v>298</v>
      </c>
      <c r="B237" s="25" t="s">
        <v>47</v>
      </c>
      <c r="C237" s="75">
        <v>1174</v>
      </c>
      <c r="D237" s="77">
        <v>0</v>
      </c>
      <c r="E237" s="77">
        <v>3165</v>
      </c>
      <c r="F237" s="77">
        <v>0</v>
      </c>
      <c r="G237" s="77">
        <v>0</v>
      </c>
      <c r="H237" s="77">
        <v>1700</v>
      </c>
      <c r="I237" s="77">
        <v>0</v>
      </c>
      <c r="J237" s="79">
        <f t="shared" si="3"/>
        <v>6039</v>
      </c>
    </row>
    <row r="238" spans="1:10" x14ac:dyDescent="0.25">
      <c r="A238" s="24" t="s">
        <v>473</v>
      </c>
      <c r="B238" s="25" t="s">
        <v>47</v>
      </c>
      <c r="C238" s="75">
        <v>0</v>
      </c>
      <c r="D238" s="77">
        <v>0</v>
      </c>
      <c r="E238" s="77">
        <v>0</v>
      </c>
      <c r="F238" s="77">
        <v>0</v>
      </c>
      <c r="G238" s="77">
        <v>0</v>
      </c>
      <c r="H238" s="77">
        <v>0</v>
      </c>
      <c r="I238" s="77">
        <v>0</v>
      </c>
      <c r="J238" s="79">
        <f t="shared" si="3"/>
        <v>0</v>
      </c>
    </row>
    <row r="239" spans="1:10" x14ac:dyDescent="0.25">
      <c r="A239" s="24" t="s">
        <v>299</v>
      </c>
      <c r="B239" s="25" t="s">
        <v>47</v>
      </c>
      <c r="C239" s="75">
        <v>0</v>
      </c>
      <c r="D239" s="77">
        <v>0</v>
      </c>
      <c r="E239" s="77">
        <v>0</v>
      </c>
      <c r="F239" s="77">
        <v>0</v>
      </c>
      <c r="G239" s="77">
        <v>0</v>
      </c>
      <c r="H239" s="77">
        <v>0</v>
      </c>
      <c r="I239" s="77">
        <v>0</v>
      </c>
      <c r="J239" s="79">
        <f t="shared" si="3"/>
        <v>0</v>
      </c>
    </row>
    <row r="240" spans="1:10" x14ac:dyDescent="0.25">
      <c r="A240" s="24" t="s">
        <v>463</v>
      </c>
      <c r="B240" s="25" t="s">
        <v>47</v>
      </c>
      <c r="C240" s="75">
        <v>44327</v>
      </c>
      <c r="D240" s="77">
        <v>2458</v>
      </c>
      <c r="E240" s="77">
        <v>117535</v>
      </c>
      <c r="F240" s="77">
        <v>0</v>
      </c>
      <c r="G240" s="77">
        <v>0</v>
      </c>
      <c r="H240" s="77">
        <v>44327</v>
      </c>
      <c r="I240" s="77">
        <v>33956</v>
      </c>
      <c r="J240" s="79">
        <f t="shared" si="3"/>
        <v>242603</v>
      </c>
    </row>
    <row r="241" spans="1:10" x14ac:dyDescent="0.25">
      <c r="A241" s="24" t="s">
        <v>300</v>
      </c>
      <c r="B241" s="25" t="s">
        <v>48</v>
      </c>
      <c r="C241" s="75">
        <v>0</v>
      </c>
      <c r="D241" s="77">
        <v>0</v>
      </c>
      <c r="E241" s="77">
        <v>0</v>
      </c>
      <c r="F241" s="77">
        <v>0</v>
      </c>
      <c r="G241" s="77">
        <v>0</v>
      </c>
      <c r="H241" s="77">
        <v>0</v>
      </c>
      <c r="I241" s="77">
        <v>0</v>
      </c>
      <c r="J241" s="79">
        <f t="shared" si="3"/>
        <v>0</v>
      </c>
    </row>
    <row r="242" spans="1:10" x14ac:dyDescent="0.25">
      <c r="A242" s="24" t="s">
        <v>301</v>
      </c>
      <c r="B242" s="25" t="s">
        <v>48</v>
      </c>
      <c r="C242" s="75">
        <v>110252</v>
      </c>
      <c r="D242" s="77">
        <v>0</v>
      </c>
      <c r="E242" s="77">
        <v>0</v>
      </c>
      <c r="F242" s="77">
        <v>0</v>
      </c>
      <c r="G242" s="77">
        <v>0</v>
      </c>
      <c r="H242" s="77">
        <v>281470</v>
      </c>
      <c r="I242" s="77">
        <v>99866</v>
      </c>
      <c r="J242" s="79">
        <f t="shared" si="3"/>
        <v>491588</v>
      </c>
    </row>
    <row r="243" spans="1:10" x14ac:dyDescent="0.25">
      <c r="A243" s="24" t="s">
        <v>302</v>
      </c>
      <c r="B243" s="25" t="s">
        <v>48</v>
      </c>
      <c r="C243" s="75">
        <v>0</v>
      </c>
      <c r="D243" s="77">
        <v>2899</v>
      </c>
      <c r="E243" s="77">
        <v>0</v>
      </c>
      <c r="F243" s="77">
        <v>0</v>
      </c>
      <c r="G243" s="77">
        <v>0</v>
      </c>
      <c r="H243" s="77">
        <v>0</v>
      </c>
      <c r="I243" s="77">
        <v>112</v>
      </c>
      <c r="J243" s="79">
        <f t="shared" si="3"/>
        <v>3011</v>
      </c>
    </row>
    <row r="244" spans="1:10" x14ac:dyDescent="0.25">
      <c r="A244" s="24" t="s">
        <v>303</v>
      </c>
      <c r="B244" s="25" t="s">
        <v>49</v>
      </c>
      <c r="C244" s="75">
        <v>0</v>
      </c>
      <c r="D244" s="77">
        <v>0</v>
      </c>
      <c r="E244" s="77">
        <v>0</v>
      </c>
      <c r="F244" s="77">
        <v>0</v>
      </c>
      <c r="G244" s="77">
        <v>0</v>
      </c>
      <c r="H244" s="77">
        <v>0</v>
      </c>
      <c r="I244" s="77">
        <v>0</v>
      </c>
      <c r="J244" s="79">
        <f t="shared" si="3"/>
        <v>0</v>
      </c>
    </row>
    <row r="245" spans="1:10" x14ac:dyDescent="0.25">
      <c r="A245" s="24" t="s">
        <v>304</v>
      </c>
      <c r="B245" s="25" t="s">
        <v>49</v>
      </c>
      <c r="C245" s="75">
        <v>74400</v>
      </c>
      <c r="D245" s="77">
        <v>558584</v>
      </c>
      <c r="E245" s="77">
        <v>0</v>
      </c>
      <c r="F245" s="77">
        <v>0</v>
      </c>
      <c r="G245" s="77">
        <v>0</v>
      </c>
      <c r="H245" s="77">
        <v>0</v>
      </c>
      <c r="I245" s="77">
        <v>0</v>
      </c>
      <c r="J245" s="79">
        <f t="shared" si="3"/>
        <v>632984</v>
      </c>
    </row>
    <row r="246" spans="1:10" x14ac:dyDescent="0.25">
      <c r="A246" s="24" t="s">
        <v>305</v>
      </c>
      <c r="B246" s="25" t="s">
        <v>49</v>
      </c>
      <c r="C246" s="75">
        <v>0</v>
      </c>
      <c r="D246" s="77">
        <v>0</v>
      </c>
      <c r="E246" s="77">
        <v>455009</v>
      </c>
      <c r="F246" s="77">
        <v>23100</v>
      </c>
      <c r="G246" s="77">
        <v>0</v>
      </c>
      <c r="H246" s="77">
        <v>0</v>
      </c>
      <c r="I246" s="77">
        <v>0</v>
      </c>
      <c r="J246" s="79">
        <f t="shared" si="3"/>
        <v>478109</v>
      </c>
    </row>
    <row r="247" spans="1:10" x14ac:dyDescent="0.25">
      <c r="A247" s="24" t="s">
        <v>306</v>
      </c>
      <c r="B247" s="25" t="s">
        <v>49</v>
      </c>
      <c r="C247" s="75">
        <v>0</v>
      </c>
      <c r="D247" s="77">
        <v>82009</v>
      </c>
      <c r="E247" s="77">
        <v>0</v>
      </c>
      <c r="F247" s="77">
        <v>0</v>
      </c>
      <c r="G247" s="77">
        <v>0</v>
      </c>
      <c r="H247" s="77">
        <v>0</v>
      </c>
      <c r="I247" s="77">
        <v>0</v>
      </c>
      <c r="J247" s="79">
        <f t="shared" si="3"/>
        <v>82009</v>
      </c>
    </row>
    <row r="248" spans="1:10" x14ac:dyDescent="0.25">
      <c r="A248" s="24" t="s">
        <v>307</v>
      </c>
      <c r="B248" s="25" t="s">
        <v>49</v>
      </c>
      <c r="C248" s="75">
        <v>0</v>
      </c>
      <c r="D248" s="77">
        <v>24300</v>
      </c>
      <c r="E248" s="77">
        <v>0</v>
      </c>
      <c r="F248" s="77">
        <v>0</v>
      </c>
      <c r="G248" s="77">
        <v>0</v>
      </c>
      <c r="H248" s="77">
        <v>0</v>
      </c>
      <c r="I248" s="77">
        <v>0</v>
      </c>
      <c r="J248" s="79">
        <f t="shared" si="3"/>
        <v>24300</v>
      </c>
    </row>
    <row r="249" spans="1:10" x14ac:dyDescent="0.25">
      <c r="A249" s="24" t="s">
        <v>308</v>
      </c>
      <c r="B249" s="25" t="s">
        <v>49</v>
      </c>
      <c r="C249" s="75">
        <v>0</v>
      </c>
      <c r="D249" s="77">
        <v>0</v>
      </c>
      <c r="E249" s="77">
        <v>0</v>
      </c>
      <c r="F249" s="77">
        <v>0</v>
      </c>
      <c r="G249" s="77">
        <v>0</v>
      </c>
      <c r="H249" s="77">
        <v>0</v>
      </c>
      <c r="I249" s="77">
        <v>0</v>
      </c>
      <c r="J249" s="79">
        <f t="shared" si="3"/>
        <v>0</v>
      </c>
    </row>
    <row r="250" spans="1:10" x14ac:dyDescent="0.25">
      <c r="A250" s="24" t="s">
        <v>309</v>
      </c>
      <c r="B250" s="25" t="s">
        <v>49</v>
      </c>
      <c r="C250" s="75">
        <v>0</v>
      </c>
      <c r="D250" s="77">
        <v>0</v>
      </c>
      <c r="E250" s="77">
        <v>0</v>
      </c>
      <c r="F250" s="77">
        <v>0</v>
      </c>
      <c r="G250" s="77">
        <v>0</v>
      </c>
      <c r="H250" s="77">
        <v>0</v>
      </c>
      <c r="I250" s="77">
        <v>0</v>
      </c>
      <c r="J250" s="79">
        <f t="shared" si="3"/>
        <v>0</v>
      </c>
    </row>
    <row r="251" spans="1:10" x14ac:dyDescent="0.25">
      <c r="A251" s="24" t="s">
        <v>310</v>
      </c>
      <c r="B251" s="25" t="s">
        <v>49</v>
      </c>
      <c r="C251" s="75">
        <v>0</v>
      </c>
      <c r="D251" s="77">
        <v>0</v>
      </c>
      <c r="E251" s="77">
        <v>0</v>
      </c>
      <c r="F251" s="77">
        <v>0</v>
      </c>
      <c r="G251" s="77">
        <v>0</v>
      </c>
      <c r="H251" s="77">
        <v>0</v>
      </c>
      <c r="I251" s="77">
        <v>0</v>
      </c>
      <c r="J251" s="79">
        <f t="shared" si="3"/>
        <v>0</v>
      </c>
    </row>
    <row r="252" spans="1:10" x14ac:dyDescent="0.25">
      <c r="A252" s="24" t="s">
        <v>311</v>
      </c>
      <c r="B252" s="25" t="s">
        <v>49</v>
      </c>
      <c r="C252" s="75">
        <v>0</v>
      </c>
      <c r="D252" s="77">
        <v>0</v>
      </c>
      <c r="E252" s="77">
        <v>0</v>
      </c>
      <c r="F252" s="77">
        <v>0</v>
      </c>
      <c r="G252" s="77">
        <v>0</v>
      </c>
      <c r="H252" s="77">
        <v>0</v>
      </c>
      <c r="I252" s="77">
        <v>0</v>
      </c>
      <c r="J252" s="79">
        <f t="shared" si="3"/>
        <v>0</v>
      </c>
    </row>
    <row r="253" spans="1:10" x14ac:dyDescent="0.25">
      <c r="A253" s="24" t="s">
        <v>3</v>
      </c>
      <c r="B253" s="25" t="s">
        <v>3</v>
      </c>
      <c r="C253" s="75">
        <v>44552</v>
      </c>
      <c r="D253" s="77">
        <v>0</v>
      </c>
      <c r="E253" s="77">
        <v>16442</v>
      </c>
      <c r="F253" s="77">
        <v>0</v>
      </c>
      <c r="G253" s="77">
        <v>0</v>
      </c>
      <c r="H253" s="77">
        <v>0</v>
      </c>
      <c r="I253" s="77">
        <v>0</v>
      </c>
      <c r="J253" s="79">
        <f t="shared" si="3"/>
        <v>60994</v>
      </c>
    </row>
    <row r="254" spans="1:10" x14ac:dyDescent="0.25">
      <c r="A254" s="24" t="s">
        <v>312</v>
      </c>
      <c r="B254" s="25" t="s">
        <v>50</v>
      </c>
      <c r="C254" s="75">
        <v>0</v>
      </c>
      <c r="D254" s="77">
        <v>1652886</v>
      </c>
      <c r="E254" s="77">
        <v>1297569</v>
      </c>
      <c r="F254" s="77">
        <v>0</v>
      </c>
      <c r="G254" s="77">
        <v>0</v>
      </c>
      <c r="H254" s="77">
        <v>60745</v>
      </c>
      <c r="I254" s="77">
        <v>0</v>
      </c>
      <c r="J254" s="79">
        <f t="shared" si="3"/>
        <v>3011200</v>
      </c>
    </row>
    <row r="255" spans="1:10" x14ac:dyDescent="0.25">
      <c r="A255" s="24" t="s">
        <v>474</v>
      </c>
      <c r="B255" s="25" t="s">
        <v>50</v>
      </c>
      <c r="C255" s="75">
        <v>0</v>
      </c>
      <c r="D255" s="77">
        <v>0</v>
      </c>
      <c r="E255" s="77">
        <v>0</v>
      </c>
      <c r="F255" s="77">
        <v>0</v>
      </c>
      <c r="G255" s="77">
        <v>0</v>
      </c>
      <c r="H255" s="77">
        <v>0</v>
      </c>
      <c r="I255" s="77">
        <v>0</v>
      </c>
      <c r="J255" s="79">
        <f t="shared" si="3"/>
        <v>0</v>
      </c>
    </row>
    <row r="256" spans="1:10" x14ac:dyDescent="0.25">
      <c r="A256" s="24" t="s">
        <v>313</v>
      </c>
      <c r="B256" s="25" t="s">
        <v>50</v>
      </c>
      <c r="C256" s="75">
        <v>0</v>
      </c>
      <c r="D256" s="77">
        <v>0</v>
      </c>
      <c r="E256" s="77">
        <v>8745</v>
      </c>
      <c r="F256" s="77">
        <v>0</v>
      </c>
      <c r="G256" s="77">
        <v>0</v>
      </c>
      <c r="H256" s="77">
        <v>0</v>
      </c>
      <c r="I256" s="77">
        <v>0</v>
      </c>
      <c r="J256" s="79">
        <f t="shared" si="3"/>
        <v>8745</v>
      </c>
    </row>
    <row r="257" spans="1:10" x14ac:dyDescent="0.25">
      <c r="A257" s="24" t="s">
        <v>314</v>
      </c>
      <c r="B257" s="25" t="s">
        <v>50</v>
      </c>
      <c r="C257" s="75">
        <v>0</v>
      </c>
      <c r="D257" s="77">
        <v>0</v>
      </c>
      <c r="E257" s="77">
        <v>0</v>
      </c>
      <c r="F257" s="77">
        <v>0</v>
      </c>
      <c r="G257" s="77">
        <v>0</v>
      </c>
      <c r="H257" s="77">
        <v>0</v>
      </c>
      <c r="I257" s="77">
        <v>0</v>
      </c>
      <c r="J257" s="79">
        <f t="shared" si="3"/>
        <v>0</v>
      </c>
    </row>
    <row r="258" spans="1:10" x14ac:dyDescent="0.25">
      <c r="A258" s="24" t="s">
        <v>315</v>
      </c>
      <c r="B258" s="25" t="s">
        <v>50</v>
      </c>
      <c r="C258" s="75">
        <v>10561</v>
      </c>
      <c r="D258" s="77">
        <v>0</v>
      </c>
      <c r="E258" s="77">
        <v>83296</v>
      </c>
      <c r="F258" s="77">
        <v>0</v>
      </c>
      <c r="G258" s="77">
        <v>0</v>
      </c>
      <c r="H258" s="77">
        <v>0</v>
      </c>
      <c r="I258" s="77">
        <v>11900</v>
      </c>
      <c r="J258" s="79">
        <f t="shared" si="3"/>
        <v>105757</v>
      </c>
    </row>
    <row r="259" spans="1:10" x14ac:dyDescent="0.25">
      <c r="A259" s="24" t="s">
        <v>316</v>
      </c>
      <c r="B259" s="25" t="s">
        <v>50</v>
      </c>
      <c r="C259" s="75">
        <v>0</v>
      </c>
      <c r="D259" s="77">
        <v>0</v>
      </c>
      <c r="E259" s="77">
        <v>0</v>
      </c>
      <c r="F259" s="77">
        <v>0</v>
      </c>
      <c r="G259" s="77">
        <v>0</v>
      </c>
      <c r="H259" s="77">
        <v>0</v>
      </c>
      <c r="I259" s="77">
        <v>0</v>
      </c>
      <c r="J259" s="79">
        <f t="shared" si="3"/>
        <v>0</v>
      </c>
    </row>
    <row r="260" spans="1:10" x14ac:dyDescent="0.25">
      <c r="A260" s="24" t="s">
        <v>317</v>
      </c>
      <c r="B260" s="25" t="s">
        <v>50</v>
      </c>
      <c r="C260" s="75">
        <v>17410</v>
      </c>
      <c r="D260" s="77">
        <v>489000</v>
      </c>
      <c r="E260" s="77">
        <v>269406</v>
      </c>
      <c r="F260" s="77">
        <v>0</v>
      </c>
      <c r="G260" s="77">
        <v>0</v>
      </c>
      <c r="H260" s="77">
        <v>0</v>
      </c>
      <c r="I260" s="77">
        <v>0</v>
      </c>
      <c r="J260" s="79">
        <f t="shared" si="3"/>
        <v>775816</v>
      </c>
    </row>
    <row r="261" spans="1:10" x14ac:dyDescent="0.25">
      <c r="A261" s="24" t="s">
        <v>318</v>
      </c>
      <c r="B261" s="25" t="s">
        <v>50</v>
      </c>
      <c r="C261" s="75">
        <v>1250</v>
      </c>
      <c r="D261" s="77">
        <v>4000</v>
      </c>
      <c r="E261" s="77">
        <v>14681</v>
      </c>
      <c r="F261" s="77">
        <v>0</v>
      </c>
      <c r="G261" s="77">
        <v>0</v>
      </c>
      <c r="H261" s="77">
        <v>1750</v>
      </c>
      <c r="I261" s="77">
        <v>1675</v>
      </c>
      <c r="J261" s="79">
        <f t="shared" ref="J261:J324" si="4">SUM(C261:I261)</f>
        <v>23356</v>
      </c>
    </row>
    <row r="262" spans="1:10" x14ac:dyDescent="0.25">
      <c r="A262" s="24" t="s">
        <v>319</v>
      </c>
      <c r="B262" s="25" t="s">
        <v>50</v>
      </c>
      <c r="C262" s="75">
        <v>310323</v>
      </c>
      <c r="D262" s="77">
        <v>1820995</v>
      </c>
      <c r="E262" s="77">
        <v>0</v>
      </c>
      <c r="F262" s="77">
        <v>0</v>
      </c>
      <c r="G262" s="77">
        <v>0</v>
      </c>
      <c r="H262" s="77">
        <v>237120</v>
      </c>
      <c r="I262" s="77">
        <v>0</v>
      </c>
      <c r="J262" s="79">
        <f t="shared" si="4"/>
        <v>2368438</v>
      </c>
    </row>
    <row r="263" spans="1:10" x14ac:dyDescent="0.25">
      <c r="A263" s="24" t="s">
        <v>475</v>
      </c>
      <c r="B263" s="25" t="s">
        <v>50</v>
      </c>
      <c r="C263" s="75">
        <v>0</v>
      </c>
      <c r="D263" s="77">
        <v>11567062</v>
      </c>
      <c r="E263" s="77">
        <v>11535321</v>
      </c>
      <c r="F263" s="77">
        <v>0</v>
      </c>
      <c r="G263" s="77">
        <v>0</v>
      </c>
      <c r="H263" s="77">
        <v>0</v>
      </c>
      <c r="I263" s="77">
        <v>0</v>
      </c>
      <c r="J263" s="79">
        <f t="shared" si="4"/>
        <v>23102383</v>
      </c>
    </row>
    <row r="264" spans="1:10" x14ac:dyDescent="0.25">
      <c r="A264" s="24" t="s">
        <v>320</v>
      </c>
      <c r="B264" s="25" t="s">
        <v>50</v>
      </c>
      <c r="C264" s="75">
        <v>0</v>
      </c>
      <c r="D264" s="77">
        <v>0</v>
      </c>
      <c r="E264" s="77">
        <v>0</v>
      </c>
      <c r="F264" s="77">
        <v>0</v>
      </c>
      <c r="G264" s="77">
        <v>0</v>
      </c>
      <c r="H264" s="77">
        <v>0</v>
      </c>
      <c r="I264" s="77">
        <v>0</v>
      </c>
      <c r="J264" s="79">
        <f t="shared" si="4"/>
        <v>0</v>
      </c>
    </row>
    <row r="265" spans="1:10" x14ac:dyDescent="0.25">
      <c r="A265" s="24" t="s">
        <v>321</v>
      </c>
      <c r="B265" s="25" t="s">
        <v>50</v>
      </c>
      <c r="C265" s="75">
        <v>243256</v>
      </c>
      <c r="D265" s="77">
        <v>1178103</v>
      </c>
      <c r="E265" s="77">
        <v>2637909</v>
      </c>
      <c r="F265" s="77">
        <v>0</v>
      </c>
      <c r="G265" s="77">
        <v>0</v>
      </c>
      <c r="H265" s="77">
        <v>222772</v>
      </c>
      <c r="I265" s="77">
        <v>0</v>
      </c>
      <c r="J265" s="79">
        <f t="shared" si="4"/>
        <v>4282040</v>
      </c>
    </row>
    <row r="266" spans="1:10" x14ac:dyDescent="0.25">
      <c r="A266" s="24" t="s">
        <v>322</v>
      </c>
      <c r="B266" s="25" t="s">
        <v>50</v>
      </c>
      <c r="C266" s="75">
        <v>0</v>
      </c>
      <c r="D266" s="77">
        <v>0</v>
      </c>
      <c r="E266" s="77">
        <v>0</v>
      </c>
      <c r="F266" s="77">
        <v>0</v>
      </c>
      <c r="G266" s="77">
        <v>0</v>
      </c>
      <c r="H266" s="77">
        <v>20000</v>
      </c>
      <c r="I266" s="77">
        <v>0</v>
      </c>
      <c r="J266" s="79">
        <f t="shared" si="4"/>
        <v>20000</v>
      </c>
    </row>
    <row r="267" spans="1:10" x14ac:dyDescent="0.25">
      <c r="A267" s="24" t="s">
        <v>476</v>
      </c>
      <c r="B267" s="25" t="s">
        <v>51</v>
      </c>
      <c r="C267" s="75">
        <v>0</v>
      </c>
      <c r="D267" s="77">
        <v>0</v>
      </c>
      <c r="E267" s="77">
        <v>855000</v>
      </c>
      <c r="F267" s="77">
        <v>0</v>
      </c>
      <c r="G267" s="77">
        <v>0</v>
      </c>
      <c r="H267" s="77">
        <v>0</v>
      </c>
      <c r="I267" s="77">
        <v>0</v>
      </c>
      <c r="J267" s="79">
        <f t="shared" si="4"/>
        <v>855000</v>
      </c>
    </row>
    <row r="268" spans="1:10" x14ac:dyDescent="0.25">
      <c r="A268" s="24" t="s">
        <v>515</v>
      </c>
      <c r="B268" s="25" t="s">
        <v>51</v>
      </c>
      <c r="C268" s="75">
        <v>480622</v>
      </c>
      <c r="D268" s="77">
        <v>2127671</v>
      </c>
      <c r="E268" s="77">
        <v>3092468</v>
      </c>
      <c r="F268" s="77">
        <v>0</v>
      </c>
      <c r="G268" s="77">
        <v>0</v>
      </c>
      <c r="H268" s="77">
        <v>156637</v>
      </c>
      <c r="I268" s="77">
        <v>0</v>
      </c>
      <c r="J268" s="79">
        <f t="shared" si="4"/>
        <v>5857398</v>
      </c>
    </row>
    <row r="269" spans="1:10" x14ac:dyDescent="0.25">
      <c r="A269" s="24" t="s">
        <v>324</v>
      </c>
      <c r="B269" s="25" t="s">
        <v>4</v>
      </c>
      <c r="C269" s="75">
        <v>0</v>
      </c>
      <c r="D269" s="77">
        <v>0</v>
      </c>
      <c r="E269" s="77">
        <v>0</v>
      </c>
      <c r="F269" s="77">
        <v>0</v>
      </c>
      <c r="G269" s="77">
        <v>0</v>
      </c>
      <c r="H269" s="77">
        <v>0</v>
      </c>
      <c r="I269" s="77">
        <v>0</v>
      </c>
      <c r="J269" s="79">
        <f t="shared" si="4"/>
        <v>0</v>
      </c>
    </row>
    <row r="270" spans="1:10" x14ac:dyDescent="0.25">
      <c r="A270" s="24" t="s">
        <v>325</v>
      </c>
      <c r="B270" s="25" t="s">
        <v>4</v>
      </c>
      <c r="C270" s="75">
        <v>0</v>
      </c>
      <c r="D270" s="77">
        <v>0</v>
      </c>
      <c r="E270" s="77">
        <v>0</v>
      </c>
      <c r="F270" s="77">
        <v>0</v>
      </c>
      <c r="G270" s="77">
        <v>0</v>
      </c>
      <c r="H270" s="77">
        <v>0</v>
      </c>
      <c r="I270" s="77">
        <v>0</v>
      </c>
      <c r="J270" s="79">
        <f t="shared" si="4"/>
        <v>0</v>
      </c>
    </row>
    <row r="271" spans="1:10" x14ac:dyDescent="0.25">
      <c r="A271" s="24" t="s">
        <v>326</v>
      </c>
      <c r="B271" s="25" t="s">
        <v>4</v>
      </c>
      <c r="C271" s="75">
        <v>0</v>
      </c>
      <c r="D271" s="77">
        <v>0</v>
      </c>
      <c r="E271" s="77">
        <v>0</v>
      </c>
      <c r="F271" s="77">
        <v>0</v>
      </c>
      <c r="G271" s="77">
        <v>0</v>
      </c>
      <c r="H271" s="77">
        <v>0</v>
      </c>
      <c r="I271" s="77">
        <v>0</v>
      </c>
      <c r="J271" s="79">
        <f t="shared" si="4"/>
        <v>0</v>
      </c>
    </row>
    <row r="272" spans="1:10" x14ac:dyDescent="0.25">
      <c r="A272" s="24" t="s">
        <v>327</v>
      </c>
      <c r="B272" s="25" t="s">
        <v>4</v>
      </c>
      <c r="C272" s="75">
        <v>0</v>
      </c>
      <c r="D272" s="77">
        <v>0</v>
      </c>
      <c r="E272" s="77">
        <v>0</v>
      </c>
      <c r="F272" s="77">
        <v>0</v>
      </c>
      <c r="G272" s="77">
        <v>0</v>
      </c>
      <c r="H272" s="77">
        <v>0</v>
      </c>
      <c r="I272" s="77">
        <v>0</v>
      </c>
      <c r="J272" s="79">
        <f t="shared" si="4"/>
        <v>0</v>
      </c>
    </row>
    <row r="273" spans="1:10" x14ac:dyDescent="0.25">
      <c r="A273" s="24" t="s">
        <v>542</v>
      </c>
      <c r="B273" s="25" t="s">
        <v>4</v>
      </c>
      <c r="C273" s="75">
        <v>0</v>
      </c>
      <c r="D273" s="77">
        <v>0</v>
      </c>
      <c r="E273" s="77">
        <v>0</v>
      </c>
      <c r="F273" s="77">
        <v>0</v>
      </c>
      <c r="G273" s="77">
        <v>0</v>
      </c>
      <c r="H273" s="77">
        <v>0</v>
      </c>
      <c r="I273" s="77">
        <v>0</v>
      </c>
      <c r="J273" s="79">
        <f t="shared" si="4"/>
        <v>0</v>
      </c>
    </row>
    <row r="274" spans="1:10" x14ac:dyDescent="0.25">
      <c r="A274" s="24" t="s">
        <v>328</v>
      </c>
      <c r="B274" s="25" t="s">
        <v>4</v>
      </c>
      <c r="C274" s="75">
        <v>0</v>
      </c>
      <c r="D274" s="77">
        <v>0</v>
      </c>
      <c r="E274" s="77">
        <v>0</v>
      </c>
      <c r="F274" s="77">
        <v>0</v>
      </c>
      <c r="G274" s="77">
        <v>0</v>
      </c>
      <c r="H274" s="77">
        <v>0</v>
      </c>
      <c r="I274" s="77">
        <v>0</v>
      </c>
      <c r="J274" s="79">
        <f t="shared" si="4"/>
        <v>0</v>
      </c>
    </row>
    <row r="275" spans="1:10" x14ac:dyDescent="0.25">
      <c r="A275" s="24" t="s">
        <v>329</v>
      </c>
      <c r="B275" s="25" t="s">
        <v>4</v>
      </c>
      <c r="C275" s="75">
        <v>0</v>
      </c>
      <c r="D275" s="77">
        <v>0</v>
      </c>
      <c r="E275" s="77">
        <v>0</v>
      </c>
      <c r="F275" s="77">
        <v>0</v>
      </c>
      <c r="G275" s="77">
        <v>0</v>
      </c>
      <c r="H275" s="77">
        <v>167823</v>
      </c>
      <c r="I275" s="77">
        <v>0</v>
      </c>
      <c r="J275" s="79">
        <f t="shared" si="4"/>
        <v>167823</v>
      </c>
    </row>
    <row r="276" spans="1:10" x14ac:dyDescent="0.25">
      <c r="A276" s="24" t="s">
        <v>330</v>
      </c>
      <c r="B276" s="25" t="s">
        <v>4</v>
      </c>
      <c r="C276" s="75">
        <v>0</v>
      </c>
      <c r="D276" s="77">
        <v>0</v>
      </c>
      <c r="E276" s="77">
        <v>0</v>
      </c>
      <c r="F276" s="77">
        <v>0</v>
      </c>
      <c r="G276" s="77">
        <v>0</v>
      </c>
      <c r="H276" s="77">
        <v>0</v>
      </c>
      <c r="I276" s="77">
        <v>0</v>
      </c>
      <c r="J276" s="79">
        <f t="shared" si="4"/>
        <v>0</v>
      </c>
    </row>
    <row r="277" spans="1:10" x14ac:dyDescent="0.25">
      <c r="A277" s="24" t="s">
        <v>331</v>
      </c>
      <c r="B277" s="25" t="s">
        <v>4</v>
      </c>
      <c r="C277" s="75">
        <v>0</v>
      </c>
      <c r="D277" s="77">
        <v>0</v>
      </c>
      <c r="E277" s="77">
        <v>0</v>
      </c>
      <c r="F277" s="77">
        <v>0</v>
      </c>
      <c r="G277" s="77">
        <v>0</v>
      </c>
      <c r="H277" s="77">
        <v>0</v>
      </c>
      <c r="I277" s="77">
        <v>0</v>
      </c>
      <c r="J277" s="79">
        <f t="shared" si="4"/>
        <v>0</v>
      </c>
    </row>
    <row r="278" spans="1:10" x14ac:dyDescent="0.25">
      <c r="A278" s="24" t="s">
        <v>332</v>
      </c>
      <c r="B278" s="25" t="s">
        <v>4</v>
      </c>
      <c r="C278" s="75">
        <v>3656</v>
      </c>
      <c r="D278" s="77">
        <v>0</v>
      </c>
      <c r="E278" s="77">
        <v>0</v>
      </c>
      <c r="F278" s="77">
        <v>0</v>
      </c>
      <c r="G278" s="77">
        <v>0</v>
      </c>
      <c r="H278" s="77">
        <v>0</v>
      </c>
      <c r="I278" s="77">
        <v>0</v>
      </c>
      <c r="J278" s="79">
        <f t="shared" si="4"/>
        <v>3656</v>
      </c>
    </row>
    <row r="279" spans="1:10" x14ac:dyDescent="0.25">
      <c r="A279" s="24" t="s">
        <v>477</v>
      </c>
      <c r="B279" s="25" t="s">
        <v>4</v>
      </c>
      <c r="C279" s="75">
        <v>0</v>
      </c>
      <c r="D279" s="77">
        <v>0</v>
      </c>
      <c r="E279" s="77">
        <v>0</v>
      </c>
      <c r="F279" s="77">
        <v>0</v>
      </c>
      <c r="G279" s="77">
        <v>0</v>
      </c>
      <c r="H279" s="77">
        <v>0</v>
      </c>
      <c r="I279" s="77">
        <v>0</v>
      </c>
      <c r="J279" s="79">
        <f t="shared" si="4"/>
        <v>0</v>
      </c>
    </row>
    <row r="280" spans="1:10" x14ac:dyDescent="0.25">
      <c r="A280" s="24" t="s">
        <v>333</v>
      </c>
      <c r="B280" s="25" t="s">
        <v>4</v>
      </c>
      <c r="C280" s="75">
        <v>0</v>
      </c>
      <c r="D280" s="77">
        <v>0</v>
      </c>
      <c r="E280" s="77">
        <v>0</v>
      </c>
      <c r="F280" s="77">
        <v>0</v>
      </c>
      <c r="G280" s="77">
        <v>0</v>
      </c>
      <c r="H280" s="77">
        <v>0</v>
      </c>
      <c r="I280" s="77">
        <v>0</v>
      </c>
      <c r="J280" s="79">
        <f t="shared" si="4"/>
        <v>0</v>
      </c>
    </row>
    <row r="281" spans="1:10" x14ac:dyDescent="0.25">
      <c r="A281" s="24" t="s">
        <v>334</v>
      </c>
      <c r="B281" s="25" t="s">
        <v>4</v>
      </c>
      <c r="C281" s="75">
        <v>0</v>
      </c>
      <c r="D281" s="77">
        <v>0</v>
      </c>
      <c r="E281" s="77">
        <v>0</v>
      </c>
      <c r="F281" s="77">
        <v>0</v>
      </c>
      <c r="G281" s="77">
        <v>0</v>
      </c>
      <c r="H281" s="77">
        <v>0</v>
      </c>
      <c r="I281" s="77">
        <v>0</v>
      </c>
      <c r="J281" s="79">
        <f t="shared" si="4"/>
        <v>0</v>
      </c>
    </row>
    <row r="282" spans="1:10" x14ac:dyDescent="0.25">
      <c r="A282" s="24" t="s">
        <v>335</v>
      </c>
      <c r="B282" s="25" t="s">
        <v>4</v>
      </c>
      <c r="C282" s="75">
        <v>0</v>
      </c>
      <c r="D282" s="77">
        <v>0</v>
      </c>
      <c r="E282" s="77">
        <v>0</v>
      </c>
      <c r="F282" s="77">
        <v>0</v>
      </c>
      <c r="G282" s="77">
        <v>0</v>
      </c>
      <c r="H282" s="77">
        <v>0</v>
      </c>
      <c r="I282" s="77">
        <v>0</v>
      </c>
      <c r="J282" s="79">
        <f t="shared" si="4"/>
        <v>0</v>
      </c>
    </row>
    <row r="283" spans="1:10" x14ac:dyDescent="0.25">
      <c r="A283" s="24" t="s">
        <v>336</v>
      </c>
      <c r="B283" s="25" t="s">
        <v>4</v>
      </c>
      <c r="C283" s="75">
        <v>1326</v>
      </c>
      <c r="D283" s="77">
        <v>0</v>
      </c>
      <c r="E283" s="77">
        <v>0</v>
      </c>
      <c r="F283" s="77">
        <v>0</v>
      </c>
      <c r="G283" s="77">
        <v>0</v>
      </c>
      <c r="H283" s="77">
        <v>0</v>
      </c>
      <c r="I283" s="77">
        <v>8263</v>
      </c>
      <c r="J283" s="79">
        <f t="shared" si="4"/>
        <v>9589</v>
      </c>
    </row>
    <row r="284" spans="1:10" x14ac:dyDescent="0.25">
      <c r="A284" s="24" t="s">
        <v>337</v>
      </c>
      <c r="B284" s="25" t="s">
        <v>4</v>
      </c>
      <c r="C284" s="75">
        <v>26533</v>
      </c>
      <c r="D284" s="77">
        <v>0</v>
      </c>
      <c r="E284" s="77">
        <v>212287</v>
      </c>
      <c r="F284" s="77">
        <v>0</v>
      </c>
      <c r="G284" s="77">
        <v>0</v>
      </c>
      <c r="H284" s="77">
        <v>214246</v>
      </c>
      <c r="I284" s="77">
        <v>0</v>
      </c>
      <c r="J284" s="79">
        <f t="shared" si="4"/>
        <v>453066</v>
      </c>
    </row>
    <row r="285" spans="1:10" x14ac:dyDescent="0.25">
      <c r="A285" s="24" t="s">
        <v>338</v>
      </c>
      <c r="B285" s="25" t="s">
        <v>4</v>
      </c>
      <c r="C285" s="75">
        <v>0</v>
      </c>
      <c r="D285" s="77">
        <v>0</v>
      </c>
      <c r="E285" s="77">
        <v>0</v>
      </c>
      <c r="F285" s="77">
        <v>0</v>
      </c>
      <c r="G285" s="77">
        <v>0</v>
      </c>
      <c r="H285" s="77">
        <v>0</v>
      </c>
      <c r="I285" s="77">
        <v>0</v>
      </c>
      <c r="J285" s="79">
        <f t="shared" si="4"/>
        <v>0</v>
      </c>
    </row>
    <row r="286" spans="1:10" x14ac:dyDescent="0.25">
      <c r="A286" s="24" t="s">
        <v>339</v>
      </c>
      <c r="B286" s="25" t="s">
        <v>4</v>
      </c>
      <c r="C286" s="75">
        <v>0</v>
      </c>
      <c r="D286" s="77">
        <v>0</v>
      </c>
      <c r="E286" s="77">
        <v>0</v>
      </c>
      <c r="F286" s="77">
        <v>0</v>
      </c>
      <c r="G286" s="77">
        <v>0</v>
      </c>
      <c r="H286" s="77">
        <v>0</v>
      </c>
      <c r="I286" s="77">
        <v>0</v>
      </c>
      <c r="J286" s="79">
        <f t="shared" si="4"/>
        <v>0</v>
      </c>
    </row>
    <row r="287" spans="1:10" x14ac:dyDescent="0.25">
      <c r="A287" s="24" t="s">
        <v>340</v>
      </c>
      <c r="B287" s="25" t="s">
        <v>4</v>
      </c>
      <c r="C287" s="75">
        <v>0</v>
      </c>
      <c r="D287" s="77">
        <v>0</v>
      </c>
      <c r="E287" s="77">
        <v>0</v>
      </c>
      <c r="F287" s="77">
        <v>0</v>
      </c>
      <c r="G287" s="77">
        <v>0</v>
      </c>
      <c r="H287" s="77">
        <v>0</v>
      </c>
      <c r="I287" s="77">
        <v>0</v>
      </c>
      <c r="J287" s="79">
        <f t="shared" si="4"/>
        <v>0</v>
      </c>
    </row>
    <row r="288" spans="1:10" x14ac:dyDescent="0.25">
      <c r="A288" s="24" t="s">
        <v>549</v>
      </c>
      <c r="B288" s="25" t="s">
        <v>4</v>
      </c>
      <c r="C288" s="75">
        <v>0</v>
      </c>
      <c r="D288" s="77">
        <v>358405</v>
      </c>
      <c r="E288" s="77">
        <v>0</v>
      </c>
      <c r="F288" s="77">
        <v>0</v>
      </c>
      <c r="G288" s="77">
        <v>0</v>
      </c>
      <c r="H288" s="77">
        <v>0</v>
      </c>
      <c r="I288" s="77">
        <v>0</v>
      </c>
      <c r="J288" s="79">
        <f t="shared" si="4"/>
        <v>358405</v>
      </c>
    </row>
    <row r="289" spans="1:10" x14ac:dyDescent="0.25">
      <c r="A289" s="24" t="s">
        <v>341</v>
      </c>
      <c r="B289" s="25" t="s">
        <v>4</v>
      </c>
      <c r="C289" s="75">
        <v>0</v>
      </c>
      <c r="D289" s="77">
        <v>0</v>
      </c>
      <c r="E289" s="77">
        <v>0</v>
      </c>
      <c r="F289" s="77">
        <v>0</v>
      </c>
      <c r="G289" s="77">
        <v>0</v>
      </c>
      <c r="H289" s="77">
        <v>0</v>
      </c>
      <c r="I289" s="77">
        <v>0</v>
      </c>
      <c r="J289" s="79">
        <f t="shared" si="4"/>
        <v>0</v>
      </c>
    </row>
    <row r="290" spans="1:10" x14ac:dyDescent="0.25">
      <c r="A290" s="24" t="s">
        <v>506</v>
      </c>
      <c r="B290" s="25" t="s">
        <v>4</v>
      </c>
      <c r="C290" s="75">
        <v>0</v>
      </c>
      <c r="D290" s="77">
        <v>0</v>
      </c>
      <c r="E290" s="77">
        <v>0</v>
      </c>
      <c r="F290" s="77">
        <v>0</v>
      </c>
      <c r="G290" s="77">
        <v>0</v>
      </c>
      <c r="H290" s="77">
        <v>0</v>
      </c>
      <c r="I290" s="77">
        <v>0</v>
      </c>
      <c r="J290" s="79">
        <f t="shared" si="4"/>
        <v>0</v>
      </c>
    </row>
    <row r="291" spans="1:10" x14ac:dyDescent="0.25">
      <c r="A291" s="24" t="s">
        <v>342</v>
      </c>
      <c r="B291" s="25" t="s">
        <v>4</v>
      </c>
      <c r="C291" s="75">
        <v>0</v>
      </c>
      <c r="D291" s="77">
        <v>0</v>
      </c>
      <c r="E291" s="77">
        <v>0</v>
      </c>
      <c r="F291" s="77">
        <v>0</v>
      </c>
      <c r="G291" s="77">
        <v>0</v>
      </c>
      <c r="H291" s="77">
        <v>0</v>
      </c>
      <c r="I291" s="77">
        <v>0</v>
      </c>
      <c r="J291" s="79">
        <f t="shared" si="4"/>
        <v>0</v>
      </c>
    </row>
    <row r="292" spans="1:10" x14ac:dyDescent="0.25">
      <c r="A292" s="24" t="s">
        <v>343</v>
      </c>
      <c r="B292" s="25" t="s">
        <v>4</v>
      </c>
      <c r="C292" s="75">
        <v>0</v>
      </c>
      <c r="D292" s="77">
        <v>0</v>
      </c>
      <c r="E292" s="77">
        <v>0</v>
      </c>
      <c r="F292" s="77">
        <v>0</v>
      </c>
      <c r="G292" s="77">
        <v>0</v>
      </c>
      <c r="H292" s="77">
        <v>0</v>
      </c>
      <c r="I292" s="77">
        <v>0</v>
      </c>
      <c r="J292" s="79">
        <f t="shared" si="4"/>
        <v>0</v>
      </c>
    </row>
    <row r="293" spans="1:10" x14ac:dyDescent="0.25">
      <c r="A293" s="24" t="s">
        <v>344</v>
      </c>
      <c r="B293" s="25" t="s">
        <v>4</v>
      </c>
      <c r="C293" s="75">
        <v>0</v>
      </c>
      <c r="D293" s="77">
        <v>0</v>
      </c>
      <c r="E293" s="77">
        <v>0</v>
      </c>
      <c r="F293" s="77">
        <v>0</v>
      </c>
      <c r="G293" s="77">
        <v>0</v>
      </c>
      <c r="H293" s="77">
        <v>250000</v>
      </c>
      <c r="I293" s="77">
        <v>0</v>
      </c>
      <c r="J293" s="79">
        <f t="shared" si="4"/>
        <v>250000</v>
      </c>
    </row>
    <row r="294" spans="1:10" x14ac:dyDescent="0.25">
      <c r="A294" s="24" t="s">
        <v>345</v>
      </c>
      <c r="B294" s="25" t="s">
        <v>4</v>
      </c>
      <c r="C294" s="75">
        <v>0</v>
      </c>
      <c r="D294" s="77">
        <v>0</v>
      </c>
      <c r="E294" s="77">
        <v>0</v>
      </c>
      <c r="F294" s="77">
        <v>0</v>
      </c>
      <c r="G294" s="77">
        <v>0</v>
      </c>
      <c r="H294" s="77">
        <v>0</v>
      </c>
      <c r="I294" s="77">
        <v>0</v>
      </c>
      <c r="J294" s="79">
        <f t="shared" si="4"/>
        <v>0</v>
      </c>
    </row>
    <row r="295" spans="1:10" x14ac:dyDescent="0.25">
      <c r="A295" s="24" t="s">
        <v>346</v>
      </c>
      <c r="B295" s="25" t="s">
        <v>4</v>
      </c>
      <c r="C295" s="75">
        <v>0</v>
      </c>
      <c r="D295" s="77">
        <v>0</v>
      </c>
      <c r="E295" s="77">
        <v>0</v>
      </c>
      <c r="F295" s="77">
        <v>0</v>
      </c>
      <c r="G295" s="77">
        <v>0</v>
      </c>
      <c r="H295" s="77">
        <v>0</v>
      </c>
      <c r="I295" s="77">
        <v>0</v>
      </c>
      <c r="J295" s="79">
        <f t="shared" si="4"/>
        <v>0</v>
      </c>
    </row>
    <row r="296" spans="1:10" x14ac:dyDescent="0.25">
      <c r="A296" s="24" t="s">
        <v>4</v>
      </c>
      <c r="B296" s="25" t="s">
        <v>4</v>
      </c>
      <c r="C296" s="75">
        <v>0</v>
      </c>
      <c r="D296" s="77">
        <v>0</v>
      </c>
      <c r="E296" s="77">
        <v>0</v>
      </c>
      <c r="F296" s="77">
        <v>0</v>
      </c>
      <c r="G296" s="77">
        <v>0</v>
      </c>
      <c r="H296" s="77">
        <v>0</v>
      </c>
      <c r="I296" s="77">
        <v>0</v>
      </c>
      <c r="J296" s="79">
        <f t="shared" si="4"/>
        <v>0</v>
      </c>
    </row>
    <row r="297" spans="1:10" x14ac:dyDescent="0.25">
      <c r="A297" s="24" t="s">
        <v>347</v>
      </c>
      <c r="B297" s="25" t="s">
        <v>4</v>
      </c>
      <c r="C297" s="75">
        <v>190837</v>
      </c>
      <c r="D297" s="77">
        <v>0</v>
      </c>
      <c r="E297" s="77">
        <v>580405</v>
      </c>
      <c r="F297" s="77">
        <v>0</v>
      </c>
      <c r="G297" s="77">
        <v>0</v>
      </c>
      <c r="H297" s="77">
        <v>696114</v>
      </c>
      <c r="I297" s="77">
        <v>0</v>
      </c>
      <c r="J297" s="79">
        <f t="shared" si="4"/>
        <v>1467356</v>
      </c>
    </row>
    <row r="298" spans="1:10" x14ac:dyDescent="0.25">
      <c r="A298" s="24" t="s">
        <v>348</v>
      </c>
      <c r="B298" s="25" t="s">
        <v>4</v>
      </c>
      <c r="C298" s="75">
        <v>0</v>
      </c>
      <c r="D298" s="77">
        <v>0</v>
      </c>
      <c r="E298" s="77">
        <v>0</v>
      </c>
      <c r="F298" s="77">
        <v>0</v>
      </c>
      <c r="G298" s="77">
        <v>0</v>
      </c>
      <c r="H298" s="77">
        <v>0</v>
      </c>
      <c r="I298" s="77">
        <v>0</v>
      </c>
      <c r="J298" s="79">
        <f t="shared" si="4"/>
        <v>0</v>
      </c>
    </row>
    <row r="299" spans="1:10" x14ac:dyDescent="0.25">
      <c r="A299" s="24" t="s">
        <v>349</v>
      </c>
      <c r="B299" s="25" t="s">
        <v>4</v>
      </c>
      <c r="C299" s="75">
        <v>3798</v>
      </c>
      <c r="D299" s="77">
        <v>0</v>
      </c>
      <c r="E299" s="77">
        <v>0</v>
      </c>
      <c r="F299" s="77">
        <v>0</v>
      </c>
      <c r="G299" s="77">
        <v>0</v>
      </c>
      <c r="H299" s="77">
        <v>0</v>
      </c>
      <c r="I299" s="77">
        <v>0</v>
      </c>
      <c r="J299" s="79">
        <f t="shared" si="4"/>
        <v>3798</v>
      </c>
    </row>
    <row r="300" spans="1:10" x14ac:dyDescent="0.25">
      <c r="A300" s="24" t="s">
        <v>350</v>
      </c>
      <c r="B300" s="25" t="s">
        <v>4</v>
      </c>
      <c r="C300" s="75">
        <v>60653</v>
      </c>
      <c r="D300" s="77">
        <v>0</v>
      </c>
      <c r="E300" s="77">
        <v>135531</v>
      </c>
      <c r="F300" s="77">
        <v>0</v>
      </c>
      <c r="G300" s="77">
        <v>0</v>
      </c>
      <c r="H300" s="77">
        <v>80370</v>
      </c>
      <c r="I300" s="77">
        <v>9296</v>
      </c>
      <c r="J300" s="79">
        <f t="shared" si="4"/>
        <v>285850</v>
      </c>
    </row>
    <row r="301" spans="1:10" x14ac:dyDescent="0.25">
      <c r="A301" s="24" t="s">
        <v>351</v>
      </c>
      <c r="B301" s="25" t="s">
        <v>4</v>
      </c>
      <c r="C301" s="75">
        <v>105979</v>
      </c>
      <c r="D301" s="77">
        <v>0</v>
      </c>
      <c r="E301" s="77">
        <v>265320</v>
      </c>
      <c r="F301" s="77">
        <v>0</v>
      </c>
      <c r="G301" s="77">
        <v>0</v>
      </c>
      <c r="H301" s="77">
        <v>123098</v>
      </c>
      <c r="I301" s="77">
        <v>22680</v>
      </c>
      <c r="J301" s="79">
        <f t="shared" si="4"/>
        <v>517077</v>
      </c>
    </row>
    <row r="302" spans="1:10" x14ac:dyDescent="0.25">
      <c r="A302" s="24" t="s">
        <v>352</v>
      </c>
      <c r="B302" s="25" t="s">
        <v>4</v>
      </c>
      <c r="C302" s="75">
        <v>0</v>
      </c>
      <c r="D302" s="77">
        <v>0</v>
      </c>
      <c r="E302" s="77">
        <v>0</v>
      </c>
      <c r="F302" s="77">
        <v>0</v>
      </c>
      <c r="G302" s="77">
        <v>0</v>
      </c>
      <c r="H302" s="77">
        <v>0</v>
      </c>
      <c r="I302" s="77">
        <v>0</v>
      </c>
      <c r="J302" s="79">
        <f t="shared" si="4"/>
        <v>0</v>
      </c>
    </row>
    <row r="303" spans="1:10" x14ac:dyDescent="0.25">
      <c r="A303" s="24" t="s">
        <v>353</v>
      </c>
      <c r="B303" s="25" t="s">
        <v>4</v>
      </c>
      <c r="C303" s="75">
        <v>0</v>
      </c>
      <c r="D303" s="77">
        <v>0</v>
      </c>
      <c r="E303" s="77">
        <v>0</v>
      </c>
      <c r="F303" s="77">
        <v>0</v>
      </c>
      <c r="G303" s="77">
        <v>0</v>
      </c>
      <c r="H303" s="77">
        <v>0</v>
      </c>
      <c r="I303" s="77">
        <v>0</v>
      </c>
      <c r="J303" s="79">
        <f t="shared" si="4"/>
        <v>0</v>
      </c>
    </row>
    <row r="304" spans="1:10" x14ac:dyDescent="0.25">
      <c r="A304" s="24" t="s">
        <v>354</v>
      </c>
      <c r="B304" s="25" t="s">
        <v>4</v>
      </c>
      <c r="C304" s="75">
        <v>1748</v>
      </c>
      <c r="D304" s="77">
        <v>17547</v>
      </c>
      <c r="E304" s="77">
        <v>0</v>
      </c>
      <c r="F304" s="77">
        <v>0</v>
      </c>
      <c r="G304" s="77">
        <v>0</v>
      </c>
      <c r="H304" s="77">
        <v>827</v>
      </c>
      <c r="I304" s="77">
        <v>0</v>
      </c>
      <c r="J304" s="79">
        <f t="shared" si="4"/>
        <v>20122</v>
      </c>
    </row>
    <row r="305" spans="1:10" x14ac:dyDescent="0.25">
      <c r="A305" s="24" t="s">
        <v>355</v>
      </c>
      <c r="B305" s="25" t="s">
        <v>4</v>
      </c>
      <c r="C305" s="75">
        <v>0</v>
      </c>
      <c r="D305" s="77">
        <v>0</v>
      </c>
      <c r="E305" s="77">
        <v>272466</v>
      </c>
      <c r="F305" s="77">
        <v>0</v>
      </c>
      <c r="G305" s="77">
        <v>0</v>
      </c>
      <c r="H305" s="77">
        <v>404275</v>
      </c>
      <c r="I305" s="77">
        <v>0</v>
      </c>
      <c r="J305" s="79">
        <f t="shared" si="4"/>
        <v>676741</v>
      </c>
    </row>
    <row r="306" spans="1:10" x14ac:dyDescent="0.25">
      <c r="A306" s="24" t="s">
        <v>356</v>
      </c>
      <c r="B306" s="25" t="s">
        <v>4</v>
      </c>
      <c r="C306" s="75">
        <v>0</v>
      </c>
      <c r="D306" s="77">
        <v>0</v>
      </c>
      <c r="E306" s="77">
        <v>0</v>
      </c>
      <c r="F306" s="77">
        <v>0</v>
      </c>
      <c r="G306" s="77">
        <v>0</v>
      </c>
      <c r="H306" s="77">
        <v>0</v>
      </c>
      <c r="I306" s="77">
        <v>-6750</v>
      </c>
      <c r="J306" s="79">
        <f t="shared" si="4"/>
        <v>-6750</v>
      </c>
    </row>
    <row r="307" spans="1:10" x14ac:dyDescent="0.25">
      <c r="A307" s="24" t="s">
        <v>357</v>
      </c>
      <c r="B307" s="25" t="s">
        <v>52</v>
      </c>
      <c r="C307" s="75">
        <v>3731</v>
      </c>
      <c r="D307" s="77">
        <v>175598</v>
      </c>
      <c r="E307" s="77">
        <v>286891</v>
      </c>
      <c r="F307" s="77">
        <v>0</v>
      </c>
      <c r="G307" s="77">
        <v>0</v>
      </c>
      <c r="H307" s="77">
        <v>0</v>
      </c>
      <c r="I307" s="77">
        <v>0</v>
      </c>
      <c r="J307" s="79">
        <f t="shared" si="4"/>
        <v>466220</v>
      </c>
    </row>
    <row r="308" spans="1:10" x14ac:dyDescent="0.25">
      <c r="A308" s="24" t="s">
        <v>358</v>
      </c>
      <c r="B308" s="25" t="s">
        <v>52</v>
      </c>
      <c r="C308" s="75">
        <v>0</v>
      </c>
      <c r="D308" s="77">
        <v>258490</v>
      </c>
      <c r="E308" s="77">
        <v>0</v>
      </c>
      <c r="F308" s="77">
        <v>0</v>
      </c>
      <c r="G308" s="77">
        <v>0</v>
      </c>
      <c r="H308" s="77">
        <v>0</v>
      </c>
      <c r="I308" s="77">
        <v>0</v>
      </c>
      <c r="J308" s="79">
        <f t="shared" si="4"/>
        <v>258490</v>
      </c>
    </row>
    <row r="309" spans="1:10" x14ac:dyDescent="0.25">
      <c r="A309" s="24" t="s">
        <v>359</v>
      </c>
      <c r="B309" s="25" t="s">
        <v>52</v>
      </c>
      <c r="C309" s="75">
        <v>0</v>
      </c>
      <c r="D309" s="77">
        <v>355648</v>
      </c>
      <c r="E309" s="77">
        <v>1800</v>
      </c>
      <c r="F309" s="77">
        <v>0</v>
      </c>
      <c r="G309" s="77">
        <v>0</v>
      </c>
      <c r="H309" s="77">
        <v>0</v>
      </c>
      <c r="I309" s="77">
        <v>0</v>
      </c>
      <c r="J309" s="79">
        <f t="shared" si="4"/>
        <v>357448</v>
      </c>
    </row>
    <row r="310" spans="1:10" x14ac:dyDescent="0.25">
      <c r="A310" s="24" t="s">
        <v>361</v>
      </c>
      <c r="B310" s="25" t="s">
        <v>52</v>
      </c>
      <c r="C310" s="75">
        <v>0</v>
      </c>
      <c r="D310" s="77">
        <v>0</v>
      </c>
      <c r="E310" s="77">
        <v>2800</v>
      </c>
      <c r="F310" s="77">
        <v>0</v>
      </c>
      <c r="G310" s="77">
        <v>0</v>
      </c>
      <c r="H310" s="77">
        <v>0</v>
      </c>
      <c r="I310" s="77">
        <v>0</v>
      </c>
      <c r="J310" s="79">
        <f t="shared" si="4"/>
        <v>2800</v>
      </c>
    </row>
    <row r="311" spans="1:10" x14ac:dyDescent="0.25">
      <c r="A311" s="24" t="s">
        <v>516</v>
      </c>
      <c r="B311" s="25" t="s">
        <v>52</v>
      </c>
      <c r="C311" s="75">
        <v>0</v>
      </c>
      <c r="D311" s="77">
        <v>0</v>
      </c>
      <c r="E311" s="77">
        <v>0</v>
      </c>
      <c r="F311" s="77">
        <v>0</v>
      </c>
      <c r="G311" s="77">
        <v>0</v>
      </c>
      <c r="H311" s="77">
        <v>0</v>
      </c>
      <c r="I311" s="77">
        <v>2000</v>
      </c>
      <c r="J311" s="79">
        <f t="shared" si="4"/>
        <v>2000</v>
      </c>
    </row>
    <row r="312" spans="1:10" x14ac:dyDescent="0.25">
      <c r="A312" s="24" t="s">
        <v>362</v>
      </c>
      <c r="B312" s="25" t="s">
        <v>52</v>
      </c>
      <c r="C312" s="75">
        <v>165697</v>
      </c>
      <c r="D312" s="77">
        <v>0</v>
      </c>
      <c r="E312" s="77">
        <v>514056</v>
      </c>
      <c r="F312" s="77">
        <v>0</v>
      </c>
      <c r="G312" s="77">
        <v>0</v>
      </c>
      <c r="H312" s="77">
        <v>40969</v>
      </c>
      <c r="I312" s="77">
        <v>0</v>
      </c>
      <c r="J312" s="79">
        <f t="shared" si="4"/>
        <v>720722</v>
      </c>
    </row>
    <row r="313" spans="1:10" x14ac:dyDescent="0.25">
      <c r="A313" s="24" t="s">
        <v>363</v>
      </c>
      <c r="B313" s="25" t="s">
        <v>53</v>
      </c>
      <c r="C313" s="75">
        <v>0</v>
      </c>
      <c r="D313" s="77">
        <v>0</v>
      </c>
      <c r="E313" s="77">
        <v>0</v>
      </c>
      <c r="F313" s="77">
        <v>0</v>
      </c>
      <c r="G313" s="77">
        <v>0</v>
      </c>
      <c r="H313" s="77">
        <v>0</v>
      </c>
      <c r="I313" s="77">
        <v>0</v>
      </c>
      <c r="J313" s="79">
        <f t="shared" si="4"/>
        <v>0</v>
      </c>
    </row>
    <row r="314" spans="1:10" x14ac:dyDescent="0.25">
      <c r="A314" s="24" t="s">
        <v>364</v>
      </c>
      <c r="B314" s="25" t="s">
        <v>53</v>
      </c>
      <c r="C314" s="75">
        <v>0</v>
      </c>
      <c r="D314" s="77">
        <v>0</v>
      </c>
      <c r="E314" s="77">
        <v>4121</v>
      </c>
      <c r="F314" s="77">
        <v>0</v>
      </c>
      <c r="G314" s="77">
        <v>0</v>
      </c>
      <c r="H314" s="77">
        <v>0</v>
      </c>
      <c r="I314" s="77">
        <v>0</v>
      </c>
      <c r="J314" s="79">
        <f t="shared" si="4"/>
        <v>4121</v>
      </c>
    </row>
    <row r="315" spans="1:10" x14ac:dyDescent="0.25">
      <c r="A315" s="24" t="s">
        <v>365</v>
      </c>
      <c r="B315" s="25" t="s">
        <v>53</v>
      </c>
      <c r="C315" s="75">
        <v>0</v>
      </c>
      <c r="D315" s="77">
        <v>0</v>
      </c>
      <c r="E315" s="77">
        <v>0</v>
      </c>
      <c r="F315" s="77">
        <v>0</v>
      </c>
      <c r="G315" s="77">
        <v>0</v>
      </c>
      <c r="H315" s="77">
        <v>0</v>
      </c>
      <c r="I315" s="77">
        <v>0</v>
      </c>
      <c r="J315" s="79">
        <f t="shared" si="4"/>
        <v>0</v>
      </c>
    </row>
    <row r="316" spans="1:10" x14ac:dyDescent="0.25">
      <c r="A316" s="24" t="s">
        <v>366</v>
      </c>
      <c r="B316" s="25" t="s">
        <v>53</v>
      </c>
      <c r="C316" s="75">
        <v>0</v>
      </c>
      <c r="D316" s="77">
        <v>0</v>
      </c>
      <c r="E316" s="77">
        <v>0</v>
      </c>
      <c r="F316" s="77">
        <v>0</v>
      </c>
      <c r="G316" s="77">
        <v>0</v>
      </c>
      <c r="H316" s="77">
        <v>0</v>
      </c>
      <c r="I316" s="77">
        <v>0</v>
      </c>
      <c r="J316" s="79">
        <f t="shared" si="4"/>
        <v>0</v>
      </c>
    </row>
    <row r="317" spans="1:10" x14ac:dyDescent="0.25">
      <c r="A317" s="24" t="s">
        <v>367</v>
      </c>
      <c r="B317" s="25" t="s">
        <v>53</v>
      </c>
      <c r="C317" s="75">
        <v>0</v>
      </c>
      <c r="D317" s="77">
        <v>302025</v>
      </c>
      <c r="E317" s="77">
        <v>0</v>
      </c>
      <c r="F317" s="77">
        <v>0</v>
      </c>
      <c r="G317" s="77">
        <v>0</v>
      </c>
      <c r="H317" s="77">
        <v>0</v>
      </c>
      <c r="I317" s="77">
        <v>0</v>
      </c>
      <c r="J317" s="79">
        <f t="shared" si="4"/>
        <v>302025</v>
      </c>
    </row>
    <row r="318" spans="1:10" x14ac:dyDescent="0.25">
      <c r="A318" s="24" t="s">
        <v>368</v>
      </c>
      <c r="B318" s="25" t="s">
        <v>53</v>
      </c>
      <c r="C318" s="75">
        <v>0</v>
      </c>
      <c r="D318" s="77">
        <v>0</v>
      </c>
      <c r="E318" s="77">
        <v>134458</v>
      </c>
      <c r="F318" s="77">
        <v>72061</v>
      </c>
      <c r="G318" s="77">
        <v>0</v>
      </c>
      <c r="H318" s="77">
        <v>797984</v>
      </c>
      <c r="I318" s="77">
        <v>0</v>
      </c>
      <c r="J318" s="79">
        <f t="shared" si="4"/>
        <v>1004503</v>
      </c>
    </row>
    <row r="319" spans="1:10" x14ac:dyDescent="0.25">
      <c r="A319" s="24" t="s">
        <v>369</v>
      </c>
      <c r="B319" s="25" t="s">
        <v>53</v>
      </c>
      <c r="C319" s="75">
        <v>0</v>
      </c>
      <c r="D319" s="77">
        <v>2700</v>
      </c>
      <c r="E319" s="77">
        <v>1038</v>
      </c>
      <c r="F319" s="77">
        <v>0</v>
      </c>
      <c r="G319" s="77">
        <v>0</v>
      </c>
      <c r="H319" s="77">
        <v>0</v>
      </c>
      <c r="I319" s="77">
        <v>0</v>
      </c>
      <c r="J319" s="79">
        <f t="shared" si="4"/>
        <v>3738</v>
      </c>
    </row>
    <row r="320" spans="1:10" x14ac:dyDescent="0.25">
      <c r="A320" s="24" t="s">
        <v>370</v>
      </c>
      <c r="B320" s="25" t="s">
        <v>53</v>
      </c>
      <c r="C320" s="75">
        <v>0</v>
      </c>
      <c r="D320" s="77">
        <v>0</v>
      </c>
      <c r="E320" s="77">
        <v>0</v>
      </c>
      <c r="F320" s="77">
        <v>0</v>
      </c>
      <c r="G320" s="77">
        <v>0</v>
      </c>
      <c r="H320" s="77">
        <v>0</v>
      </c>
      <c r="I320" s="77">
        <v>0</v>
      </c>
      <c r="J320" s="79">
        <f t="shared" si="4"/>
        <v>0</v>
      </c>
    </row>
    <row r="321" spans="1:10" x14ac:dyDescent="0.25">
      <c r="A321" s="24" t="s">
        <v>371</v>
      </c>
      <c r="B321" s="25" t="s">
        <v>53</v>
      </c>
      <c r="C321" s="75">
        <v>0</v>
      </c>
      <c r="D321" s="77">
        <v>0</v>
      </c>
      <c r="E321" s="77">
        <v>0</v>
      </c>
      <c r="F321" s="77">
        <v>0</v>
      </c>
      <c r="G321" s="77">
        <v>0</v>
      </c>
      <c r="H321" s="77">
        <v>0</v>
      </c>
      <c r="I321" s="77">
        <v>0</v>
      </c>
      <c r="J321" s="79">
        <f t="shared" si="4"/>
        <v>0</v>
      </c>
    </row>
    <row r="322" spans="1:10" x14ac:dyDescent="0.25">
      <c r="A322" s="24" t="s">
        <v>372</v>
      </c>
      <c r="B322" s="25" t="s">
        <v>53</v>
      </c>
      <c r="C322" s="75">
        <v>0</v>
      </c>
      <c r="D322" s="77">
        <v>0</v>
      </c>
      <c r="E322" s="77">
        <v>0</v>
      </c>
      <c r="F322" s="77">
        <v>0</v>
      </c>
      <c r="G322" s="77">
        <v>0</v>
      </c>
      <c r="H322" s="77">
        <v>0</v>
      </c>
      <c r="I322" s="77">
        <v>0</v>
      </c>
      <c r="J322" s="79">
        <f t="shared" si="4"/>
        <v>0</v>
      </c>
    </row>
    <row r="323" spans="1:10" x14ac:dyDescent="0.25">
      <c r="A323" s="24" t="s">
        <v>373</v>
      </c>
      <c r="B323" s="25" t="s">
        <v>53</v>
      </c>
      <c r="C323" s="75">
        <v>0</v>
      </c>
      <c r="D323" s="77">
        <v>148315</v>
      </c>
      <c r="E323" s="77">
        <v>328460</v>
      </c>
      <c r="F323" s="77">
        <v>0</v>
      </c>
      <c r="G323" s="77">
        <v>0</v>
      </c>
      <c r="H323" s="77">
        <v>158633</v>
      </c>
      <c r="I323" s="77">
        <v>0</v>
      </c>
      <c r="J323" s="79">
        <f t="shared" si="4"/>
        <v>635408</v>
      </c>
    </row>
    <row r="324" spans="1:10" x14ac:dyDescent="0.25">
      <c r="A324" s="24" t="s">
        <v>374</v>
      </c>
      <c r="B324" s="25" t="s">
        <v>53</v>
      </c>
      <c r="C324" s="75">
        <v>0</v>
      </c>
      <c r="D324" s="77">
        <v>0</v>
      </c>
      <c r="E324" s="77">
        <v>0</v>
      </c>
      <c r="F324" s="77">
        <v>0</v>
      </c>
      <c r="G324" s="77">
        <v>0</v>
      </c>
      <c r="H324" s="77">
        <v>0</v>
      </c>
      <c r="I324" s="77">
        <v>500</v>
      </c>
      <c r="J324" s="79">
        <f t="shared" si="4"/>
        <v>500</v>
      </c>
    </row>
    <row r="325" spans="1:10" x14ac:dyDescent="0.25">
      <c r="A325" s="24" t="s">
        <v>375</v>
      </c>
      <c r="B325" s="25" t="s">
        <v>53</v>
      </c>
      <c r="C325" s="75">
        <v>0</v>
      </c>
      <c r="D325" s="77">
        <v>0</v>
      </c>
      <c r="E325" s="77">
        <v>0</v>
      </c>
      <c r="F325" s="77">
        <v>0</v>
      </c>
      <c r="G325" s="77">
        <v>0</v>
      </c>
      <c r="H325" s="77">
        <v>0</v>
      </c>
      <c r="I325" s="77">
        <v>0</v>
      </c>
      <c r="J325" s="79">
        <f t="shared" ref="J325:J388" si="5">SUM(C325:I325)</f>
        <v>0</v>
      </c>
    </row>
    <row r="326" spans="1:10" x14ac:dyDescent="0.25">
      <c r="A326" s="24" t="s">
        <v>376</v>
      </c>
      <c r="B326" s="25" t="s">
        <v>53</v>
      </c>
      <c r="C326" s="75">
        <v>14794</v>
      </c>
      <c r="D326" s="77">
        <v>184721</v>
      </c>
      <c r="E326" s="77">
        <v>172186</v>
      </c>
      <c r="F326" s="77">
        <v>0</v>
      </c>
      <c r="G326" s="77">
        <v>0</v>
      </c>
      <c r="H326" s="77">
        <v>0</v>
      </c>
      <c r="I326" s="77">
        <v>0</v>
      </c>
      <c r="J326" s="79">
        <f t="shared" si="5"/>
        <v>371701</v>
      </c>
    </row>
    <row r="327" spans="1:10" x14ac:dyDescent="0.25">
      <c r="A327" s="24" t="s">
        <v>377</v>
      </c>
      <c r="B327" s="25" t="s">
        <v>53</v>
      </c>
      <c r="C327" s="75">
        <v>0</v>
      </c>
      <c r="D327" s="77">
        <v>0</v>
      </c>
      <c r="E327" s="77">
        <v>463834</v>
      </c>
      <c r="F327" s="77">
        <v>0</v>
      </c>
      <c r="G327" s="77">
        <v>0</v>
      </c>
      <c r="H327" s="77">
        <v>0</v>
      </c>
      <c r="I327" s="77">
        <v>0</v>
      </c>
      <c r="J327" s="79">
        <f t="shared" si="5"/>
        <v>463834</v>
      </c>
    </row>
    <row r="328" spans="1:10" x14ac:dyDescent="0.25">
      <c r="A328" s="24" t="s">
        <v>378</v>
      </c>
      <c r="B328" s="25" t="s">
        <v>53</v>
      </c>
      <c r="C328" s="75">
        <v>0</v>
      </c>
      <c r="D328" s="77">
        <v>0</v>
      </c>
      <c r="E328" s="77">
        <v>0</v>
      </c>
      <c r="F328" s="77">
        <v>0</v>
      </c>
      <c r="G328" s="77">
        <v>0</v>
      </c>
      <c r="H328" s="77">
        <v>0</v>
      </c>
      <c r="I328" s="77">
        <v>0</v>
      </c>
      <c r="J328" s="79">
        <f t="shared" si="5"/>
        <v>0</v>
      </c>
    </row>
    <row r="329" spans="1:10" x14ac:dyDescent="0.25">
      <c r="A329" s="24" t="s">
        <v>379</v>
      </c>
      <c r="B329" s="25" t="s">
        <v>53</v>
      </c>
      <c r="C329" s="75">
        <v>0</v>
      </c>
      <c r="D329" s="77">
        <v>0</v>
      </c>
      <c r="E329" s="77">
        <v>0</v>
      </c>
      <c r="F329" s="77">
        <v>0</v>
      </c>
      <c r="G329" s="77">
        <v>0</v>
      </c>
      <c r="H329" s="77">
        <v>36165</v>
      </c>
      <c r="I329" s="77">
        <v>0</v>
      </c>
      <c r="J329" s="79">
        <f t="shared" si="5"/>
        <v>36165</v>
      </c>
    </row>
    <row r="330" spans="1:10" x14ac:dyDescent="0.25">
      <c r="A330" s="24" t="s">
        <v>380</v>
      </c>
      <c r="B330" s="25" t="s">
        <v>53</v>
      </c>
      <c r="C330" s="75">
        <v>3159</v>
      </c>
      <c r="D330" s="77">
        <v>752</v>
      </c>
      <c r="E330" s="77">
        <v>22243</v>
      </c>
      <c r="F330" s="77">
        <v>0</v>
      </c>
      <c r="G330" s="77">
        <v>0</v>
      </c>
      <c r="H330" s="77">
        <v>1149</v>
      </c>
      <c r="I330" s="77">
        <v>0</v>
      </c>
      <c r="J330" s="79">
        <f t="shared" si="5"/>
        <v>27303</v>
      </c>
    </row>
    <row r="331" spans="1:10" x14ac:dyDescent="0.25">
      <c r="A331" s="24" t="s">
        <v>5</v>
      </c>
      <c r="B331" s="25" t="s">
        <v>53</v>
      </c>
      <c r="C331" s="75">
        <v>0</v>
      </c>
      <c r="D331" s="77">
        <v>0</v>
      </c>
      <c r="E331" s="77">
        <v>11228</v>
      </c>
      <c r="F331" s="77">
        <v>0</v>
      </c>
      <c r="G331" s="77">
        <v>0</v>
      </c>
      <c r="H331" s="77">
        <v>0</v>
      </c>
      <c r="I331" s="77">
        <v>0</v>
      </c>
      <c r="J331" s="79">
        <f t="shared" si="5"/>
        <v>11228</v>
      </c>
    </row>
    <row r="332" spans="1:10" x14ac:dyDescent="0.25">
      <c r="A332" s="24" t="s">
        <v>383</v>
      </c>
      <c r="B332" s="25" t="s">
        <v>53</v>
      </c>
      <c r="C332" s="75">
        <v>0</v>
      </c>
      <c r="D332" s="77">
        <v>0</v>
      </c>
      <c r="E332" s="77">
        <v>0</v>
      </c>
      <c r="F332" s="77">
        <v>0</v>
      </c>
      <c r="G332" s="77">
        <v>0</v>
      </c>
      <c r="H332" s="77">
        <v>0</v>
      </c>
      <c r="I332" s="77">
        <v>250</v>
      </c>
      <c r="J332" s="79">
        <f t="shared" si="5"/>
        <v>250</v>
      </c>
    </row>
    <row r="333" spans="1:10" x14ac:dyDescent="0.25">
      <c r="A333" s="24" t="s">
        <v>525</v>
      </c>
      <c r="B333" s="25" t="s">
        <v>53</v>
      </c>
      <c r="C333" s="75">
        <v>0</v>
      </c>
      <c r="D333" s="77">
        <v>13600</v>
      </c>
      <c r="E333" s="77">
        <v>1074</v>
      </c>
      <c r="F333" s="77">
        <v>0</v>
      </c>
      <c r="G333" s="77">
        <v>0</v>
      </c>
      <c r="H333" s="77">
        <v>0</v>
      </c>
      <c r="I333" s="77">
        <v>0</v>
      </c>
      <c r="J333" s="79">
        <f t="shared" si="5"/>
        <v>14674</v>
      </c>
    </row>
    <row r="334" spans="1:10" x14ac:dyDescent="0.25">
      <c r="A334" s="24" t="s">
        <v>517</v>
      </c>
      <c r="B334" s="25" t="s">
        <v>53</v>
      </c>
      <c r="C334" s="75">
        <v>0</v>
      </c>
      <c r="D334" s="77">
        <v>0</v>
      </c>
      <c r="E334" s="77">
        <v>585360</v>
      </c>
      <c r="F334" s="77">
        <v>0</v>
      </c>
      <c r="G334" s="77">
        <v>0</v>
      </c>
      <c r="H334" s="77">
        <v>0</v>
      </c>
      <c r="I334" s="77">
        <v>0</v>
      </c>
      <c r="J334" s="79">
        <f t="shared" si="5"/>
        <v>585360</v>
      </c>
    </row>
    <row r="335" spans="1:10" x14ac:dyDescent="0.25">
      <c r="A335" s="24" t="s">
        <v>384</v>
      </c>
      <c r="B335" s="25" t="s">
        <v>53</v>
      </c>
      <c r="C335" s="75">
        <v>25301</v>
      </c>
      <c r="D335" s="77">
        <v>147944</v>
      </c>
      <c r="E335" s="77">
        <v>71926</v>
      </c>
      <c r="F335" s="77">
        <v>0</v>
      </c>
      <c r="G335" s="77">
        <v>0</v>
      </c>
      <c r="H335" s="77">
        <v>29233</v>
      </c>
      <c r="I335" s="77">
        <v>7797</v>
      </c>
      <c r="J335" s="79">
        <f t="shared" si="5"/>
        <v>282201</v>
      </c>
    </row>
    <row r="336" spans="1:10" x14ac:dyDescent="0.25">
      <c r="A336" s="24" t="s">
        <v>385</v>
      </c>
      <c r="B336" s="25" t="s">
        <v>53</v>
      </c>
      <c r="C336" s="75">
        <v>0</v>
      </c>
      <c r="D336" s="77">
        <v>0</v>
      </c>
      <c r="E336" s="77">
        <v>2149</v>
      </c>
      <c r="F336" s="77">
        <v>0</v>
      </c>
      <c r="G336" s="77">
        <v>0</v>
      </c>
      <c r="H336" s="77">
        <v>0</v>
      </c>
      <c r="I336" s="77">
        <v>0</v>
      </c>
      <c r="J336" s="79">
        <f t="shared" si="5"/>
        <v>2149</v>
      </c>
    </row>
    <row r="337" spans="1:10" x14ac:dyDescent="0.25">
      <c r="A337" s="24" t="s">
        <v>386</v>
      </c>
      <c r="B337" s="25" t="s">
        <v>54</v>
      </c>
      <c r="C337" s="75">
        <v>0</v>
      </c>
      <c r="D337" s="77">
        <v>480116</v>
      </c>
      <c r="E337" s="77">
        <v>0</v>
      </c>
      <c r="F337" s="77">
        <v>0</v>
      </c>
      <c r="G337" s="77">
        <v>0</v>
      </c>
      <c r="H337" s="77">
        <v>0</v>
      </c>
      <c r="I337" s="77">
        <v>0</v>
      </c>
      <c r="J337" s="79">
        <f t="shared" si="5"/>
        <v>480116</v>
      </c>
    </row>
    <row r="338" spans="1:10" x14ac:dyDescent="0.25">
      <c r="A338" s="24" t="s">
        <v>387</v>
      </c>
      <c r="B338" s="25" t="s">
        <v>54</v>
      </c>
      <c r="C338" s="75">
        <v>0</v>
      </c>
      <c r="D338" s="77">
        <v>331111</v>
      </c>
      <c r="E338" s="77">
        <v>87341</v>
      </c>
      <c r="F338" s="77">
        <v>0</v>
      </c>
      <c r="G338" s="77">
        <v>0</v>
      </c>
      <c r="H338" s="77">
        <v>100694</v>
      </c>
      <c r="I338" s="77">
        <v>64397</v>
      </c>
      <c r="J338" s="79">
        <f t="shared" si="5"/>
        <v>583543</v>
      </c>
    </row>
    <row r="339" spans="1:10" x14ac:dyDescent="0.25">
      <c r="A339" s="24" t="s">
        <v>388</v>
      </c>
      <c r="B339" s="25" t="s">
        <v>54</v>
      </c>
      <c r="C339" s="75">
        <v>25225</v>
      </c>
      <c r="D339" s="77">
        <v>0</v>
      </c>
      <c r="E339" s="77">
        <v>19756</v>
      </c>
      <c r="F339" s="77">
        <v>0</v>
      </c>
      <c r="G339" s="77">
        <v>0</v>
      </c>
      <c r="H339" s="77">
        <v>35048</v>
      </c>
      <c r="I339" s="77">
        <v>126823</v>
      </c>
      <c r="J339" s="79">
        <f t="shared" si="5"/>
        <v>206852</v>
      </c>
    </row>
    <row r="340" spans="1:10" x14ac:dyDescent="0.25">
      <c r="A340" s="24" t="s">
        <v>389</v>
      </c>
      <c r="B340" s="25" t="s">
        <v>54</v>
      </c>
      <c r="C340" s="75">
        <v>6611</v>
      </c>
      <c r="D340" s="77">
        <v>115442</v>
      </c>
      <c r="E340" s="77">
        <v>23768</v>
      </c>
      <c r="F340" s="77">
        <v>0</v>
      </c>
      <c r="G340" s="77">
        <v>0</v>
      </c>
      <c r="H340" s="77">
        <v>6188</v>
      </c>
      <c r="I340" s="77">
        <v>0</v>
      </c>
      <c r="J340" s="79">
        <f t="shared" si="5"/>
        <v>152009</v>
      </c>
    </row>
    <row r="341" spans="1:10" x14ac:dyDescent="0.25">
      <c r="A341" s="24" t="s">
        <v>390</v>
      </c>
      <c r="B341" s="25" t="s">
        <v>54</v>
      </c>
      <c r="C341" s="75">
        <v>0</v>
      </c>
      <c r="D341" s="77">
        <v>17850</v>
      </c>
      <c r="E341" s="77">
        <v>0</v>
      </c>
      <c r="F341" s="77">
        <v>0</v>
      </c>
      <c r="G341" s="77">
        <v>0</v>
      </c>
      <c r="H341" s="77">
        <v>7849</v>
      </c>
      <c r="I341" s="77">
        <v>55572</v>
      </c>
      <c r="J341" s="79">
        <f t="shared" si="5"/>
        <v>81271</v>
      </c>
    </row>
    <row r="342" spans="1:10" x14ac:dyDescent="0.25">
      <c r="A342" s="24" t="s">
        <v>391</v>
      </c>
      <c r="B342" s="25" t="s">
        <v>54</v>
      </c>
      <c r="C342" s="75">
        <v>0</v>
      </c>
      <c r="D342" s="77">
        <v>3500</v>
      </c>
      <c r="E342" s="77">
        <v>0</v>
      </c>
      <c r="F342" s="77">
        <v>0</v>
      </c>
      <c r="G342" s="77">
        <v>0</v>
      </c>
      <c r="H342" s="77">
        <v>0</v>
      </c>
      <c r="I342" s="77">
        <v>0</v>
      </c>
      <c r="J342" s="79">
        <f t="shared" si="5"/>
        <v>3500</v>
      </c>
    </row>
    <row r="343" spans="1:10" x14ac:dyDescent="0.25">
      <c r="A343" s="24" t="s">
        <v>392</v>
      </c>
      <c r="B343" s="25" t="s">
        <v>54</v>
      </c>
      <c r="C343" s="75">
        <v>3312</v>
      </c>
      <c r="D343" s="77">
        <v>9600</v>
      </c>
      <c r="E343" s="77">
        <v>0</v>
      </c>
      <c r="F343" s="77">
        <v>0</v>
      </c>
      <c r="G343" s="77">
        <v>0</v>
      </c>
      <c r="H343" s="77">
        <v>3408</v>
      </c>
      <c r="I343" s="77">
        <v>846</v>
      </c>
      <c r="J343" s="79">
        <f t="shared" si="5"/>
        <v>17166</v>
      </c>
    </row>
    <row r="344" spans="1:10" x14ac:dyDescent="0.25">
      <c r="A344" s="24" t="s">
        <v>393</v>
      </c>
      <c r="B344" s="25" t="s">
        <v>54</v>
      </c>
      <c r="C344" s="75">
        <v>292762</v>
      </c>
      <c r="D344" s="77">
        <v>884700</v>
      </c>
      <c r="E344" s="77">
        <v>413244</v>
      </c>
      <c r="F344" s="77">
        <v>0</v>
      </c>
      <c r="G344" s="77">
        <v>0</v>
      </c>
      <c r="H344" s="77">
        <v>50224</v>
      </c>
      <c r="I344" s="77">
        <v>0</v>
      </c>
      <c r="J344" s="79">
        <f t="shared" si="5"/>
        <v>1640930</v>
      </c>
    </row>
    <row r="345" spans="1:10" x14ac:dyDescent="0.25">
      <c r="A345" s="24" t="s">
        <v>394</v>
      </c>
      <c r="B345" s="25" t="s">
        <v>54</v>
      </c>
      <c r="C345" s="75">
        <v>0</v>
      </c>
      <c r="D345" s="77">
        <v>0</v>
      </c>
      <c r="E345" s="77">
        <v>0</v>
      </c>
      <c r="F345" s="77">
        <v>0</v>
      </c>
      <c r="G345" s="77">
        <v>0</v>
      </c>
      <c r="H345" s="77">
        <v>0</v>
      </c>
      <c r="I345" s="77">
        <v>0</v>
      </c>
      <c r="J345" s="79">
        <f t="shared" si="5"/>
        <v>0</v>
      </c>
    </row>
    <row r="346" spans="1:10" x14ac:dyDescent="0.25">
      <c r="A346" s="24" t="s">
        <v>395</v>
      </c>
      <c r="B346" s="25" t="s">
        <v>54</v>
      </c>
      <c r="C346" s="75">
        <v>0</v>
      </c>
      <c r="D346" s="77">
        <v>0</v>
      </c>
      <c r="E346" s="77">
        <v>0</v>
      </c>
      <c r="F346" s="77">
        <v>0</v>
      </c>
      <c r="G346" s="77">
        <v>0</v>
      </c>
      <c r="H346" s="77">
        <v>0</v>
      </c>
      <c r="I346" s="77">
        <v>0</v>
      </c>
      <c r="J346" s="79">
        <f t="shared" si="5"/>
        <v>0</v>
      </c>
    </row>
    <row r="347" spans="1:10" x14ac:dyDescent="0.25">
      <c r="A347" s="24" t="s">
        <v>396</v>
      </c>
      <c r="B347" s="25" t="s">
        <v>54</v>
      </c>
      <c r="C347" s="75">
        <v>42900</v>
      </c>
      <c r="D347" s="77">
        <v>0</v>
      </c>
      <c r="E347" s="77">
        <v>0</v>
      </c>
      <c r="F347" s="77">
        <v>0</v>
      </c>
      <c r="G347" s="77">
        <v>0</v>
      </c>
      <c r="H347" s="77">
        <v>14520</v>
      </c>
      <c r="I347" s="77">
        <v>351762</v>
      </c>
      <c r="J347" s="79">
        <f t="shared" si="5"/>
        <v>409182</v>
      </c>
    </row>
    <row r="348" spans="1:10" x14ac:dyDescent="0.25">
      <c r="A348" s="24" t="s">
        <v>397</v>
      </c>
      <c r="B348" s="25" t="s">
        <v>54</v>
      </c>
      <c r="C348" s="75">
        <v>0</v>
      </c>
      <c r="D348" s="77">
        <v>0</v>
      </c>
      <c r="E348" s="77">
        <v>0</v>
      </c>
      <c r="F348" s="77">
        <v>0</v>
      </c>
      <c r="G348" s="77">
        <v>0</v>
      </c>
      <c r="H348" s="77">
        <v>0</v>
      </c>
      <c r="I348" s="77">
        <v>0</v>
      </c>
      <c r="J348" s="79">
        <f t="shared" si="5"/>
        <v>0</v>
      </c>
    </row>
    <row r="349" spans="1:10" x14ac:dyDescent="0.25">
      <c r="A349" s="24" t="s">
        <v>398</v>
      </c>
      <c r="B349" s="25" t="s">
        <v>54</v>
      </c>
      <c r="C349" s="75">
        <v>167698</v>
      </c>
      <c r="D349" s="77">
        <v>533969</v>
      </c>
      <c r="E349" s="77">
        <v>0</v>
      </c>
      <c r="F349" s="77">
        <v>0</v>
      </c>
      <c r="G349" s="77">
        <v>0</v>
      </c>
      <c r="H349" s="77">
        <v>72699</v>
      </c>
      <c r="I349" s="77">
        <v>0</v>
      </c>
      <c r="J349" s="79">
        <f t="shared" si="5"/>
        <v>774366</v>
      </c>
    </row>
    <row r="350" spans="1:10" x14ac:dyDescent="0.25">
      <c r="A350" s="24" t="s">
        <v>399</v>
      </c>
      <c r="B350" s="25" t="s">
        <v>54</v>
      </c>
      <c r="C350" s="75">
        <v>502385</v>
      </c>
      <c r="D350" s="77">
        <v>1966465</v>
      </c>
      <c r="E350" s="77">
        <v>15993</v>
      </c>
      <c r="F350" s="77">
        <v>0</v>
      </c>
      <c r="G350" s="77">
        <v>0</v>
      </c>
      <c r="H350" s="77">
        <v>824952</v>
      </c>
      <c r="I350" s="77">
        <v>0</v>
      </c>
      <c r="J350" s="79">
        <f t="shared" si="5"/>
        <v>3309795</v>
      </c>
    </row>
    <row r="351" spans="1:10" x14ac:dyDescent="0.25">
      <c r="A351" s="24" t="s">
        <v>400</v>
      </c>
      <c r="B351" s="25" t="s">
        <v>54</v>
      </c>
      <c r="C351" s="75">
        <v>0</v>
      </c>
      <c r="D351" s="77">
        <v>0</v>
      </c>
      <c r="E351" s="77">
        <v>0</v>
      </c>
      <c r="F351" s="77">
        <v>0</v>
      </c>
      <c r="G351" s="77">
        <v>0</v>
      </c>
      <c r="H351" s="77">
        <v>0</v>
      </c>
      <c r="I351" s="77">
        <v>29525</v>
      </c>
      <c r="J351" s="79">
        <f t="shared" si="5"/>
        <v>29525</v>
      </c>
    </row>
    <row r="352" spans="1:10" x14ac:dyDescent="0.25">
      <c r="A352" s="24" t="s">
        <v>401</v>
      </c>
      <c r="B352" s="25" t="s">
        <v>54</v>
      </c>
      <c r="C352" s="75">
        <v>37625</v>
      </c>
      <c r="D352" s="77">
        <v>0</v>
      </c>
      <c r="E352" s="77">
        <v>0</v>
      </c>
      <c r="F352" s="77">
        <v>0</v>
      </c>
      <c r="G352" s="77">
        <v>0</v>
      </c>
      <c r="H352" s="77">
        <v>41219</v>
      </c>
      <c r="I352" s="77">
        <v>228512</v>
      </c>
      <c r="J352" s="79">
        <f t="shared" si="5"/>
        <v>307356</v>
      </c>
    </row>
    <row r="353" spans="1:10" x14ac:dyDescent="0.25">
      <c r="A353" s="24" t="s">
        <v>402</v>
      </c>
      <c r="B353" s="25" t="s">
        <v>54</v>
      </c>
      <c r="C353" s="75">
        <v>0</v>
      </c>
      <c r="D353" s="77">
        <v>0</v>
      </c>
      <c r="E353" s="77">
        <v>0</v>
      </c>
      <c r="F353" s="77">
        <v>0</v>
      </c>
      <c r="G353" s="77">
        <v>0</v>
      </c>
      <c r="H353" s="77">
        <v>0</v>
      </c>
      <c r="I353" s="77">
        <v>0</v>
      </c>
      <c r="J353" s="79">
        <f t="shared" si="5"/>
        <v>0</v>
      </c>
    </row>
    <row r="354" spans="1:10" x14ac:dyDescent="0.25">
      <c r="A354" s="24" t="s">
        <v>403</v>
      </c>
      <c r="B354" s="25" t="s">
        <v>55</v>
      </c>
      <c r="C354" s="75">
        <v>500</v>
      </c>
      <c r="D354" s="77">
        <v>0</v>
      </c>
      <c r="E354" s="77">
        <v>0</v>
      </c>
      <c r="F354" s="77">
        <v>0</v>
      </c>
      <c r="G354" s="77">
        <v>0</v>
      </c>
      <c r="H354" s="77">
        <v>250</v>
      </c>
      <c r="I354" s="77">
        <v>0</v>
      </c>
      <c r="J354" s="79">
        <f t="shared" si="5"/>
        <v>750</v>
      </c>
    </row>
    <row r="355" spans="1:10" x14ac:dyDescent="0.25">
      <c r="A355" s="24" t="s">
        <v>404</v>
      </c>
      <c r="B355" s="25" t="s">
        <v>55</v>
      </c>
      <c r="C355" s="75">
        <v>0</v>
      </c>
      <c r="D355" s="77">
        <v>0</v>
      </c>
      <c r="E355" s="77">
        <v>0</v>
      </c>
      <c r="F355" s="77">
        <v>0</v>
      </c>
      <c r="G355" s="77">
        <v>0</v>
      </c>
      <c r="H355" s="77">
        <v>0</v>
      </c>
      <c r="I355" s="77">
        <v>0</v>
      </c>
      <c r="J355" s="79">
        <f t="shared" si="5"/>
        <v>0</v>
      </c>
    </row>
    <row r="356" spans="1:10" x14ac:dyDescent="0.25">
      <c r="A356" s="24" t="s">
        <v>405</v>
      </c>
      <c r="B356" s="25" t="s">
        <v>55</v>
      </c>
      <c r="C356" s="75">
        <v>20569</v>
      </c>
      <c r="D356" s="77">
        <v>2540</v>
      </c>
      <c r="E356" s="77">
        <v>2864</v>
      </c>
      <c r="F356" s="77">
        <v>0</v>
      </c>
      <c r="G356" s="77">
        <v>0</v>
      </c>
      <c r="H356" s="77">
        <v>0</v>
      </c>
      <c r="I356" s="77">
        <v>0</v>
      </c>
      <c r="J356" s="79">
        <f t="shared" si="5"/>
        <v>25973</v>
      </c>
    </row>
    <row r="357" spans="1:10" x14ac:dyDescent="0.25">
      <c r="A357" s="24" t="s">
        <v>406</v>
      </c>
      <c r="B357" s="25" t="s">
        <v>55</v>
      </c>
      <c r="C357" s="75">
        <v>0</v>
      </c>
      <c r="D357" s="77">
        <v>0</v>
      </c>
      <c r="E357" s="77">
        <v>0</v>
      </c>
      <c r="F357" s="77">
        <v>0</v>
      </c>
      <c r="G357" s="77">
        <v>0</v>
      </c>
      <c r="H357" s="77">
        <v>0</v>
      </c>
      <c r="I357" s="77">
        <v>0</v>
      </c>
      <c r="J357" s="79">
        <f t="shared" si="5"/>
        <v>0</v>
      </c>
    </row>
    <row r="358" spans="1:10" x14ac:dyDescent="0.25">
      <c r="A358" s="24" t="s">
        <v>407</v>
      </c>
      <c r="B358" s="25" t="s">
        <v>55</v>
      </c>
      <c r="C358" s="75">
        <v>0</v>
      </c>
      <c r="D358" s="77">
        <v>0</v>
      </c>
      <c r="E358" s="77">
        <v>0</v>
      </c>
      <c r="F358" s="77">
        <v>0</v>
      </c>
      <c r="G358" s="77">
        <v>0</v>
      </c>
      <c r="H358" s="77">
        <v>0</v>
      </c>
      <c r="I358" s="77">
        <v>0</v>
      </c>
      <c r="J358" s="79">
        <f t="shared" si="5"/>
        <v>0</v>
      </c>
    </row>
    <row r="359" spans="1:10" x14ac:dyDescent="0.25">
      <c r="A359" s="24" t="s">
        <v>412</v>
      </c>
      <c r="B359" s="25" t="s">
        <v>57</v>
      </c>
      <c r="C359" s="75">
        <v>0</v>
      </c>
      <c r="D359" s="77">
        <v>321876</v>
      </c>
      <c r="E359" s="77">
        <v>0</v>
      </c>
      <c r="F359" s="77">
        <v>0</v>
      </c>
      <c r="G359" s="77">
        <v>0</v>
      </c>
      <c r="H359" s="77">
        <v>0</v>
      </c>
      <c r="I359" s="77">
        <v>0</v>
      </c>
      <c r="J359" s="79">
        <f t="shared" si="5"/>
        <v>321876</v>
      </c>
    </row>
    <row r="360" spans="1:10" x14ac:dyDescent="0.25">
      <c r="A360" s="24" t="s">
        <v>413</v>
      </c>
      <c r="B360" s="25" t="s">
        <v>57</v>
      </c>
      <c r="C360" s="75">
        <v>0</v>
      </c>
      <c r="D360" s="77">
        <v>0</v>
      </c>
      <c r="E360" s="77">
        <v>0</v>
      </c>
      <c r="F360" s="77">
        <v>0</v>
      </c>
      <c r="G360" s="77">
        <v>0</v>
      </c>
      <c r="H360" s="77">
        <v>0</v>
      </c>
      <c r="I360" s="77">
        <v>0</v>
      </c>
      <c r="J360" s="79">
        <f t="shared" si="5"/>
        <v>0</v>
      </c>
    </row>
    <row r="361" spans="1:10" x14ac:dyDescent="0.25">
      <c r="A361" s="24" t="s">
        <v>414</v>
      </c>
      <c r="B361" s="25" t="s">
        <v>57</v>
      </c>
      <c r="C361" s="75">
        <v>0</v>
      </c>
      <c r="D361" s="77">
        <v>0</v>
      </c>
      <c r="E361" s="77">
        <v>0</v>
      </c>
      <c r="F361" s="77">
        <v>0</v>
      </c>
      <c r="G361" s="77">
        <v>0</v>
      </c>
      <c r="H361" s="77">
        <v>0</v>
      </c>
      <c r="I361" s="77">
        <v>0</v>
      </c>
      <c r="J361" s="79">
        <f t="shared" si="5"/>
        <v>0</v>
      </c>
    </row>
    <row r="362" spans="1:10" x14ac:dyDescent="0.25">
      <c r="A362" s="24" t="s">
        <v>415</v>
      </c>
      <c r="B362" s="25" t="s">
        <v>7</v>
      </c>
      <c r="C362" s="75">
        <v>598346</v>
      </c>
      <c r="D362" s="77">
        <v>1316915</v>
      </c>
      <c r="E362" s="77">
        <v>4163505</v>
      </c>
      <c r="F362" s="77">
        <v>0</v>
      </c>
      <c r="G362" s="77">
        <v>0</v>
      </c>
      <c r="H362" s="77">
        <v>277253</v>
      </c>
      <c r="I362" s="77">
        <v>77336</v>
      </c>
      <c r="J362" s="79">
        <f t="shared" si="5"/>
        <v>6433355</v>
      </c>
    </row>
    <row r="363" spans="1:10" x14ac:dyDescent="0.25">
      <c r="A363" s="24" t="s">
        <v>7</v>
      </c>
      <c r="B363" s="25" t="s">
        <v>7</v>
      </c>
      <c r="C363" s="75">
        <v>0</v>
      </c>
      <c r="D363" s="77">
        <v>0</v>
      </c>
      <c r="E363" s="77">
        <v>0</v>
      </c>
      <c r="F363" s="77">
        <v>0</v>
      </c>
      <c r="G363" s="77">
        <v>0</v>
      </c>
      <c r="H363" s="77">
        <v>6667</v>
      </c>
      <c r="I363" s="77">
        <v>0</v>
      </c>
      <c r="J363" s="79">
        <f t="shared" si="5"/>
        <v>6667</v>
      </c>
    </row>
    <row r="364" spans="1:10" x14ac:dyDescent="0.25">
      <c r="A364" s="24" t="s">
        <v>416</v>
      </c>
      <c r="B364" s="25" t="s">
        <v>7</v>
      </c>
      <c r="C364" s="75">
        <v>0</v>
      </c>
      <c r="D364" s="77">
        <v>0</v>
      </c>
      <c r="E364" s="77">
        <v>0</v>
      </c>
      <c r="F364" s="77">
        <v>0</v>
      </c>
      <c r="G364" s="77">
        <v>0</v>
      </c>
      <c r="H364" s="77">
        <v>0</v>
      </c>
      <c r="I364" s="77">
        <v>0</v>
      </c>
      <c r="J364" s="79">
        <f t="shared" si="5"/>
        <v>0</v>
      </c>
    </row>
    <row r="365" spans="1:10" x14ac:dyDescent="0.25">
      <c r="A365" s="24" t="s">
        <v>417</v>
      </c>
      <c r="B365" s="25" t="s">
        <v>5</v>
      </c>
      <c r="C365" s="75">
        <v>32883</v>
      </c>
      <c r="D365" s="77">
        <v>18074</v>
      </c>
      <c r="E365" s="77">
        <v>116150</v>
      </c>
      <c r="F365" s="77">
        <v>0</v>
      </c>
      <c r="G365" s="77">
        <v>0</v>
      </c>
      <c r="H365" s="77">
        <v>1857</v>
      </c>
      <c r="I365" s="77">
        <v>0</v>
      </c>
      <c r="J365" s="79">
        <f t="shared" si="5"/>
        <v>168964</v>
      </c>
    </row>
    <row r="366" spans="1:10" x14ac:dyDescent="0.25">
      <c r="A366" s="24" t="s">
        <v>418</v>
      </c>
      <c r="B366" s="25" t="s">
        <v>5</v>
      </c>
      <c r="C366" s="75">
        <v>25793</v>
      </c>
      <c r="D366" s="77">
        <v>0</v>
      </c>
      <c r="E366" s="77">
        <v>47339</v>
      </c>
      <c r="F366" s="77">
        <v>0</v>
      </c>
      <c r="G366" s="77">
        <v>0</v>
      </c>
      <c r="H366" s="77">
        <v>48478</v>
      </c>
      <c r="I366" s="77">
        <v>0</v>
      </c>
      <c r="J366" s="79">
        <f t="shared" si="5"/>
        <v>121610</v>
      </c>
    </row>
    <row r="367" spans="1:10" x14ac:dyDescent="0.25">
      <c r="A367" s="24" t="s">
        <v>419</v>
      </c>
      <c r="B367" s="25" t="s">
        <v>5</v>
      </c>
      <c r="C367" s="75">
        <v>72026</v>
      </c>
      <c r="D367" s="77">
        <v>137621</v>
      </c>
      <c r="E367" s="77">
        <v>0</v>
      </c>
      <c r="F367" s="77">
        <v>0</v>
      </c>
      <c r="G367" s="77">
        <v>0</v>
      </c>
      <c r="H367" s="77">
        <v>29491</v>
      </c>
      <c r="I367" s="77">
        <v>0</v>
      </c>
      <c r="J367" s="79">
        <f t="shared" si="5"/>
        <v>239138</v>
      </c>
    </row>
    <row r="368" spans="1:10" x14ac:dyDescent="0.25">
      <c r="A368" s="24" t="s">
        <v>420</v>
      </c>
      <c r="B368" s="25" t="s">
        <v>5</v>
      </c>
      <c r="C368" s="75">
        <v>0</v>
      </c>
      <c r="D368" s="77">
        <v>133103</v>
      </c>
      <c r="E368" s="77">
        <v>0</v>
      </c>
      <c r="F368" s="77">
        <v>0</v>
      </c>
      <c r="G368" s="77">
        <v>0</v>
      </c>
      <c r="H368" s="77">
        <v>0</v>
      </c>
      <c r="I368" s="77">
        <v>0</v>
      </c>
      <c r="J368" s="79">
        <f t="shared" si="5"/>
        <v>133103</v>
      </c>
    </row>
    <row r="369" spans="1:10" x14ac:dyDescent="0.25">
      <c r="A369" s="24" t="s">
        <v>421</v>
      </c>
      <c r="B369" s="25" t="s">
        <v>5</v>
      </c>
      <c r="C369" s="75">
        <v>0</v>
      </c>
      <c r="D369" s="77">
        <v>0</v>
      </c>
      <c r="E369" s="77">
        <v>0</v>
      </c>
      <c r="F369" s="77">
        <v>0</v>
      </c>
      <c r="G369" s="77">
        <v>0</v>
      </c>
      <c r="H369" s="77">
        <v>0</v>
      </c>
      <c r="I369" s="77">
        <v>0</v>
      </c>
      <c r="J369" s="79">
        <f t="shared" si="5"/>
        <v>0</v>
      </c>
    </row>
    <row r="370" spans="1:10" x14ac:dyDescent="0.25">
      <c r="A370" s="24" t="s">
        <v>422</v>
      </c>
      <c r="B370" s="25" t="s">
        <v>5</v>
      </c>
      <c r="C370" s="75">
        <v>505793</v>
      </c>
      <c r="D370" s="77">
        <v>1671762</v>
      </c>
      <c r="E370" s="77">
        <v>0</v>
      </c>
      <c r="F370" s="77">
        <v>0</v>
      </c>
      <c r="G370" s="77">
        <v>0</v>
      </c>
      <c r="H370" s="77">
        <v>172473</v>
      </c>
      <c r="I370" s="77">
        <v>0</v>
      </c>
      <c r="J370" s="79">
        <f t="shared" si="5"/>
        <v>2350028</v>
      </c>
    </row>
    <row r="371" spans="1:10" x14ac:dyDescent="0.25">
      <c r="A371" s="24" t="s">
        <v>423</v>
      </c>
      <c r="B371" s="25" t="s">
        <v>5</v>
      </c>
      <c r="C371" s="75">
        <v>52877</v>
      </c>
      <c r="D371" s="77">
        <v>0</v>
      </c>
      <c r="E371" s="77">
        <v>145236</v>
      </c>
      <c r="F371" s="77">
        <v>0</v>
      </c>
      <c r="G371" s="77">
        <v>0</v>
      </c>
      <c r="H371" s="77">
        <v>1423</v>
      </c>
      <c r="I371" s="77">
        <v>25945</v>
      </c>
      <c r="J371" s="79">
        <f t="shared" si="5"/>
        <v>225481</v>
      </c>
    </row>
    <row r="372" spans="1:10" x14ac:dyDescent="0.25">
      <c r="A372" s="24" t="s">
        <v>408</v>
      </c>
      <c r="B372" s="25" t="s">
        <v>518</v>
      </c>
      <c r="C372" s="75">
        <v>0</v>
      </c>
      <c r="D372" s="77">
        <v>0</v>
      </c>
      <c r="E372" s="77">
        <v>0</v>
      </c>
      <c r="F372" s="77">
        <v>0</v>
      </c>
      <c r="G372" s="77">
        <v>0</v>
      </c>
      <c r="H372" s="77">
        <v>0</v>
      </c>
      <c r="I372" s="77">
        <v>0</v>
      </c>
      <c r="J372" s="79">
        <f t="shared" si="5"/>
        <v>0</v>
      </c>
    </row>
    <row r="373" spans="1:10" x14ac:dyDescent="0.25">
      <c r="A373" s="24" t="s">
        <v>519</v>
      </c>
      <c r="B373" s="25" t="s">
        <v>518</v>
      </c>
      <c r="C373" s="75">
        <v>0</v>
      </c>
      <c r="D373" s="77">
        <v>0</v>
      </c>
      <c r="E373" s="77">
        <v>0</v>
      </c>
      <c r="F373" s="77">
        <v>0</v>
      </c>
      <c r="G373" s="77">
        <v>0</v>
      </c>
      <c r="H373" s="77">
        <v>0</v>
      </c>
      <c r="I373" s="77">
        <v>0</v>
      </c>
      <c r="J373" s="79">
        <f t="shared" si="5"/>
        <v>0</v>
      </c>
    </row>
    <row r="374" spans="1:10" x14ac:dyDescent="0.25">
      <c r="A374" s="24" t="s">
        <v>520</v>
      </c>
      <c r="B374" s="25" t="s">
        <v>518</v>
      </c>
      <c r="C374" s="75">
        <v>9320</v>
      </c>
      <c r="D374" s="77">
        <v>13567</v>
      </c>
      <c r="E374" s="77">
        <v>0</v>
      </c>
      <c r="F374" s="77">
        <v>0</v>
      </c>
      <c r="G374" s="77">
        <v>0</v>
      </c>
      <c r="H374" s="77">
        <v>13432</v>
      </c>
      <c r="I374" s="77">
        <v>0</v>
      </c>
      <c r="J374" s="79">
        <f t="shared" si="5"/>
        <v>36319</v>
      </c>
    </row>
    <row r="375" spans="1:10" x14ac:dyDescent="0.25">
      <c r="A375" s="24" t="s">
        <v>478</v>
      </c>
      <c r="B375" s="25" t="s">
        <v>521</v>
      </c>
      <c r="C375" s="75">
        <v>0</v>
      </c>
      <c r="D375" s="77">
        <v>0</v>
      </c>
      <c r="E375" s="77">
        <v>0</v>
      </c>
      <c r="F375" s="77">
        <v>0</v>
      </c>
      <c r="G375" s="77">
        <v>0</v>
      </c>
      <c r="H375" s="77">
        <v>0</v>
      </c>
      <c r="I375" s="77">
        <v>0</v>
      </c>
      <c r="J375" s="79">
        <f t="shared" si="5"/>
        <v>0</v>
      </c>
    </row>
    <row r="376" spans="1:10" x14ac:dyDescent="0.25">
      <c r="A376" s="24" t="s">
        <v>522</v>
      </c>
      <c r="B376" s="25" t="s">
        <v>521</v>
      </c>
      <c r="C376" s="75">
        <v>0</v>
      </c>
      <c r="D376" s="77">
        <v>3730453</v>
      </c>
      <c r="E376" s="77">
        <v>3268600</v>
      </c>
      <c r="F376" s="77">
        <v>0</v>
      </c>
      <c r="G376" s="77">
        <v>0</v>
      </c>
      <c r="H376" s="77">
        <v>265471</v>
      </c>
      <c r="I376" s="77">
        <v>0</v>
      </c>
      <c r="J376" s="79">
        <f t="shared" si="5"/>
        <v>7264524</v>
      </c>
    </row>
    <row r="377" spans="1:10" x14ac:dyDescent="0.25">
      <c r="A377" s="24" t="s">
        <v>523</v>
      </c>
      <c r="B377" s="25" t="s">
        <v>521</v>
      </c>
      <c r="C377" s="75">
        <v>0</v>
      </c>
      <c r="D377" s="77">
        <v>0</v>
      </c>
      <c r="E377" s="77">
        <v>0</v>
      </c>
      <c r="F377" s="77">
        <v>0</v>
      </c>
      <c r="G377" s="77">
        <v>0</v>
      </c>
      <c r="H377" s="77">
        <v>0</v>
      </c>
      <c r="I377" s="77">
        <v>0</v>
      </c>
      <c r="J377" s="79">
        <f t="shared" si="5"/>
        <v>0</v>
      </c>
    </row>
    <row r="378" spans="1:10" x14ac:dyDescent="0.25">
      <c r="A378" s="24" t="s">
        <v>424</v>
      </c>
      <c r="B378" s="25" t="s">
        <v>58</v>
      </c>
      <c r="C378" s="75">
        <v>0</v>
      </c>
      <c r="D378" s="77">
        <v>0</v>
      </c>
      <c r="E378" s="77">
        <v>0</v>
      </c>
      <c r="F378" s="77">
        <v>0</v>
      </c>
      <c r="G378" s="77">
        <v>0</v>
      </c>
      <c r="H378" s="77">
        <v>0</v>
      </c>
      <c r="I378" s="77">
        <v>0</v>
      </c>
      <c r="J378" s="79">
        <f t="shared" si="5"/>
        <v>0</v>
      </c>
    </row>
    <row r="379" spans="1:10" x14ac:dyDescent="0.25">
      <c r="A379" s="24" t="s">
        <v>425</v>
      </c>
      <c r="B379" s="25" t="s">
        <v>58</v>
      </c>
      <c r="C379" s="75">
        <v>0</v>
      </c>
      <c r="D379" s="77">
        <v>0</v>
      </c>
      <c r="E379" s="77">
        <v>0</v>
      </c>
      <c r="F379" s="77">
        <v>0</v>
      </c>
      <c r="G379" s="77">
        <v>0</v>
      </c>
      <c r="H379" s="77">
        <v>0</v>
      </c>
      <c r="I379" s="77">
        <v>0</v>
      </c>
      <c r="J379" s="79">
        <f t="shared" si="5"/>
        <v>0</v>
      </c>
    </row>
    <row r="380" spans="1:10" x14ac:dyDescent="0.25">
      <c r="A380" s="24" t="s">
        <v>426</v>
      </c>
      <c r="B380" s="25" t="s">
        <v>58</v>
      </c>
      <c r="C380" s="75">
        <v>0</v>
      </c>
      <c r="D380" s="77">
        <v>0</v>
      </c>
      <c r="E380" s="77">
        <v>0</v>
      </c>
      <c r="F380" s="77">
        <v>0</v>
      </c>
      <c r="G380" s="77">
        <v>0</v>
      </c>
      <c r="H380" s="77">
        <v>0</v>
      </c>
      <c r="I380" s="77">
        <v>0</v>
      </c>
      <c r="J380" s="79">
        <f t="shared" si="5"/>
        <v>0</v>
      </c>
    </row>
    <row r="381" spans="1:10" x14ac:dyDescent="0.25">
      <c r="A381" s="24" t="s">
        <v>427</v>
      </c>
      <c r="B381" s="25" t="s">
        <v>58</v>
      </c>
      <c r="C381" s="75">
        <v>0</v>
      </c>
      <c r="D381" s="77">
        <v>0</v>
      </c>
      <c r="E381" s="77">
        <v>0</v>
      </c>
      <c r="F381" s="77">
        <v>0</v>
      </c>
      <c r="G381" s="77">
        <v>0</v>
      </c>
      <c r="H381" s="77">
        <v>0</v>
      </c>
      <c r="I381" s="77">
        <v>0</v>
      </c>
      <c r="J381" s="79">
        <f t="shared" si="5"/>
        <v>0</v>
      </c>
    </row>
    <row r="382" spans="1:10" x14ac:dyDescent="0.25">
      <c r="A382" s="24" t="s">
        <v>428</v>
      </c>
      <c r="B382" s="25" t="s">
        <v>58</v>
      </c>
      <c r="C382" s="75">
        <v>0</v>
      </c>
      <c r="D382" s="77">
        <v>0</v>
      </c>
      <c r="E382" s="77">
        <v>0</v>
      </c>
      <c r="F382" s="77">
        <v>0</v>
      </c>
      <c r="G382" s="77">
        <v>0</v>
      </c>
      <c r="H382" s="77">
        <v>0</v>
      </c>
      <c r="I382" s="77">
        <v>67864</v>
      </c>
      <c r="J382" s="79">
        <f t="shared" si="5"/>
        <v>67864</v>
      </c>
    </row>
    <row r="383" spans="1:10" x14ac:dyDescent="0.25">
      <c r="A383" s="24" t="s">
        <v>429</v>
      </c>
      <c r="B383" s="25" t="s">
        <v>59</v>
      </c>
      <c r="C383" s="75">
        <v>0</v>
      </c>
      <c r="D383" s="77">
        <v>0</v>
      </c>
      <c r="E383" s="77">
        <v>0</v>
      </c>
      <c r="F383" s="77">
        <v>0</v>
      </c>
      <c r="G383" s="77">
        <v>0</v>
      </c>
      <c r="H383" s="77">
        <v>0</v>
      </c>
      <c r="I383" s="77">
        <v>0</v>
      </c>
      <c r="J383" s="79">
        <f t="shared" si="5"/>
        <v>0</v>
      </c>
    </row>
    <row r="384" spans="1:10" x14ac:dyDescent="0.25">
      <c r="A384" s="24" t="s">
        <v>430</v>
      </c>
      <c r="B384" s="25" t="s">
        <v>59</v>
      </c>
      <c r="C384" s="75">
        <v>0</v>
      </c>
      <c r="D384" s="77">
        <v>784248</v>
      </c>
      <c r="E384" s="77">
        <v>0</v>
      </c>
      <c r="F384" s="77">
        <v>0</v>
      </c>
      <c r="G384" s="77">
        <v>0</v>
      </c>
      <c r="H384" s="77">
        <v>0</v>
      </c>
      <c r="I384" s="77">
        <v>0</v>
      </c>
      <c r="J384" s="79">
        <f t="shared" si="5"/>
        <v>784248</v>
      </c>
    </row>
    <row r="385" spans="1:10" x14ac:dyDescent="0.25">
      <c r="A385" s="24" t="s">
        <v>431</v>
      </c>
      <c r="B385" s="25" t="s">
        <v>60</v>
      </c>
      <c r="C385" s="75">
        <v>0</v>
      </c>
      <c r="D385" s="77">
        <v>0</v>
      </c>
      <c r="E385" s="77">
        <v>0</v>
      </c>
      <c r="F385" s="77">
        <v>0</v>
      </c>
      <c r="G385" s="77">
        <v>0</v>
      </c>
      <c r="H385" s="77">
        <v>0</v>
      </c>
      <c r="I385" s="77">
        <v>0</v>
      </c>
      <c r="J385" s="79">
        <f t="shared" si="5"/>
        <v>0</v>
      </c>
    </row>
    <row r="386" spans="1:10" x14ac:dyDescent="0.25">
      <c r="A386" s="24" t="s">
        <v>432</v>
      </c>
      <c r="B386" s="25" t="s">
        <v>61</v>
      </c>
      <c r="C386" s="75">
        <v>0</v>
      </c>
      <c r="D386" s="77">
        <v>0</v>
      </c>
      <c r="E386" s="77">
        <v>0</v>
      </c>
      <c r="F386" s="77">
        <v>0</v>
      </c>
      <c r="G386" s="77">
        <v>0</v>
      </c>
      <c r="H386" s="77">
        <v>0</v>
      </c>
      <c r="I386" s="77">
        <v>0</v>
      </c>
      <c r="J386" s="79">
        <f t="shared" si="5"/>
        <v>0</v>
      </c>
    </row>
    <row r="387" spans="1:10" x14ac:dyDescent="0.25">
      <c r="A387" s="24" t="s">
        <v>433</v>
      </c>
      <c r="B387" s="25" t="s">
        <v>61</v>
      </c>
      <c r="C387" s="75">
        <v>0</v>
      </c>
      <c r="D387" s="77">
        <v>0</v>
      </c>
      <c r="E387" s="77">
        <v>0</v>
      </c>
      <c r="F387" s="77">
        <v>0</v>
      </c>
      <c r="G387" s="77">
        <v>0</v>
      </c>
      <c r="H387" s="77">
        <v>0</v>
      </c>
      <c r="I387" s="77">
        <v>0</v>
      </c>
      <c r="J387" s="79">
        <f t="shared" si="5"/>
        <v>0</v>
      </c>
    </row>
    <row r="388" spans="1:10" x14ac:dyDescent="0.25">
      <c r="A388" s="24" t="s">
        <v>434</v>
      </c>
      <c r="B388" s="25" t="s">
        <v>61</v>
      </c>
      <c r="C388" s="75">
        <v>0</v>
      </c>
      <c r="D388" s="77">
        <v>0</v>
      </c>
      <c r="E388" s="77">
        <v>0</v>
      </c>
      <c r="F388" s="77">
        <v>0</v>
      </c>
      <c r="G388" s="77">
        <v>0</v>
      </c>
      <c r="H388" s="77">
        <v>0</v>
      </c>
      <c r="I388" s="77">
        <v>0</v>
      </c>
      <c r="J388" s="79">
        <f t="shared" si="5"/>
        <v>0</v>
      </c>
    </row>
    <row r="389" spans="1:10" x14ac:dyDescent="0.25">
      <c r="A389" s="24" t="s">
        <v>435</v>
      </c>
      <c r="B389" s="25" t="s">
        <v>62</v>
      </c>
      <c r="C389" s="75">
        <v>379806</v>
      </c>
      <c r="D389" s="77">
        <v>0</v>
      </c>
      <c r="E389" s="77">
        <v>239743</v>
      </c>
      <c r="F389" s="77">
        <v>0</v>
      </c>
      <c r="G389" s="77">
        <v>0</v>
      </c>
      <c r="H389" s="77">
        <v>708545</v>
      </c>
      <c r="I389" s="77">
        <v>437294</v>
      </c>
      <c r="J389" s="79">
        <f t="shared" ref="J389:J415" si="6">SUM(C389:I389)</f>
        <v>1765388</v>
      </c>
    </row>
    <row r="390" spans="1:10" x14ac:dyDescent="0.25">
      <c r="A390" s="24" t="s">
        <v>436</v>
      </c>
      <c r="B390" s="25" t="s">
        <v>62</v>
      </c>
      <c r="C390" s="75">
        <v>0</v>
      </c>
      <c r="D390" s="77">
        <v>41260</v>
      </c>
      <c r="E390" s="77">
        <v>0</v>
      </c>
      <c r="F390" s="77">
        <v>0</v>
      </c>
      <c r="G390" s="77">
        <v>0</v>
      </c>
      <c r="H390" s="77">
        <v>0</v>
      </c>
      <c r="I390" s="77">
        <v>0</v>
      </c>
      <c r="J390" s="79">
        <f t="shared" si="6"/>
        <v>41260</v>
      </c>
    </row>
    <row r="391" spans="1:10" x14ac:dyDescent="0.25">
      <c r="A391" s="24" t="s">
        <v>480</v>
      </c>
      <c r="B391" s="25" t="s">
        <v>62</v>
      </c>
      <c r="C391" s="75">
        <v>0</v>
      </c>
      <c r="D391" s="77">
        <v>0</v>
      </c>
      <c r="E391" s="77">
        <v>0</v>
      </c>
      <c r="F391" s="77">
        <v>0</v>
      </c>
      <c r="G391" s="77">
        <v>0</v>
      </c>
      <c r="H391" s="77">
        <v>3197</v>
      </c>
      <c r="I391" s="77">
        <v>5927</v>
      </c>
      <c r="J391" s="79">
        <f t="shared" si="6"/>
        <v>9124</v>
      </c>
    </row>
    <row r="392" spans="1:10" x14ac:dyDescent="0.25">
      <c r="A392" s="24" t="s">
        <v>481</v>
      </c>
      <c r="B392" s="25" t="s">
        <v>62</v>
      </c>
      <c r="C392" s="75">
        <v>43175</v>
      </c>
      <c r="D392" s="77">
        <v>1096982</v>
      </c>
      <c r="E392" s="77">
        <v>0</v>
      </c>
      <c r="F392" s="77">
        <v>0</v>
      </c>
      <c r="G392" s="77">
        <v>0</v>
      </c>
      <c r="H392" s="77">
        <v>211818</v>
      </c>
      <c r="I392" s="77">
        <v>106694</v>
      </c>
      <c r="J392" s="79">
        <f t="shared" si="6"/>
        <v>1458669</v>
      </c>
    </row>
    <row r="393" spans="1:10" x14ac:dyDescent="0.25">
      <c r="A393" s="24" t="s">
        <v>437</v>
      </c>
      <c r="B393" s="25" t="s">
        <v>62</v>
      </c>
      <c r="C393" s="75">
        <v>41193</v>
      </c>
      <c r="D393" s="77">
        <v>10542</v>
      </c>
      <c r="E393" s="77">
        <v>282226</v>
      </c>
      <c r="F393" s="77">
        <v>0</v>
      </c>
      <c r="G393" s="77">
        <v>22569</v>
      </c>
      <c r="H393" s="77">
        <v>281149</v>
      </c>
      <c r="I393" s="77">
        <v>0</v>
      </c>
      <c r="J393" s="79">
        <f t="shared" si="6"/>
        <v>637679</v>
      </c>
    </row>
    <row r="394" spans="1:10" x14ac:dyDescent="0.25">
      <c r="A394" s="24" t="s">
        <v>438</v>
      </c>
      <c r="B394" s="25" t="s">
        <v>62</v>
      </c>
      <c r="C394" s="75">
        <v>33124</v>
      </c>
      <c r="D394" s="77">
        <v>0</v>
      </c>
      <c r="E394" s="77">
        <v>144826</v>
      </c>
      <c r="F394" s="77">
        <v>0</v>
      </c>
      <c r="G394" s="77">
        <v>0</v>
      </c>
      <c r="H394" s="77">
        <v>10914</v>
      </c>
      <c r="I394" s="77">
        <v>0</v>
      </c>
      <c r="J394" s="79">
        <f t="shared" si="6"/>
        <v>188864</v>
      </c>
    </row>
    <row r="395" spans="1:10" x14ac:dyDescent="0.25">
      <c r="A395" s="24" t="s">
        <v>439</v>
      </c>
      <c r="B395" s="25" t="s">
        <v>62</v>
      </c>
      <c r="C395" s="75">
        <v>5679</v>
      </c>
      <c r="D395" s="77">
        <v>26640</v>
      </c>
      <c r="E395" s="77">
        <v>4911</v>
      </c>
      <c r="F395" s="77">
        <v>0</v>
      </c>
      <c r="G395" s="77">
        <v>0</v>
      </c>
      <c r="H395" s="77">
        <v>6406</v>
      </c>
      <c r="I395" s="77">
        <v>0</v>
      </c>
      <c r="J395" s="79">
        <f t="shared" si="6"/>
        <v>43636</v>
      </c>
    </row>
    <row r="396" spans="1:10" x14ac:dyDescent="0.25">
      <c r="A396" s="24" t="s">
        <v>440</v>
      </c>
      <c r="B396" s="25" t="s">
        <v>62</v>
      </c>
      <c r="C396" s="75">
        <v>400</v>
      </c>
      <c r="D396" s="77">
        <v>1000</v>
      </c>
      <c r="E396" s="77">
        <v>1100</v>
      </c>
      <c r="F396" s="77">
        <v>0</v>
      </c>
      <c r="G396" s="77">
        <v>0</v>
      </c>
      <c r="H396" s="77">
        <v>400</v>
      </c>
      <c r="I396" s="77">
        <v>400</v>
      </c>
      <c r="J396" s="79">
        <f t="shared" si="6"/>
        <v>3300</v>
      </c>
    </row>
    <row r="397" spans="1:10" x14ac:dyDescent="0.25">
      <c r="A397" s="24" t="s">
        <v>441</v>
      </c>
      <c r="B397" s="25" t="s">
        <v>62</v>
      </c>
      <c r="C397" s="75">
        <v>212069</v>
      </c>
      <c r="D397" s="77">
        <v>0</v>
      </c>
      <c r="E397" s="77">
        <v>273155</v>
      </c>
      <c r="F397" s="77">
        <v>0</v>
      </c>
      <c r="G397" s="77">
        <v>0</v>
      </c>
      <c r="H397" s="77">
        <v>24549</v>
      </c>
      <c r="I397" s="77">
        <v>0</v>
      </c>
      <c r="J397" s="79">
        <f t="shared" si="6"/>
        <v>509773</v>
      </c>
    </row>
    <row r="398" spans="1:10" x14ac:dyDescent="0.25">
      <c r="A398" s="24" t="s">
        <v>442</v>
      </c>
      <c r="B398" s="25" t="s">
        <v>62</v>
      </c>
      <c r="C398" s="75">
        <v>0</v>
      </c>
      <c r="D398" s="77">
        <v>0</v>
      </c>
      <c r="E398" s="77">
        <v>0</v>
      </c>
      <c r="F398" s="77">
        <v>0</v>
      </c>
      <c r="G398" s="77">
        <v>0</v>
      </c>
      <c r="H398" s="77">
        <v>0</v>
      </c>
      <c r="I398" s="77">
        <v>0</v>
      </c>
      <c r="J398" s="79">
        <f t="shared" si="6"/>
        <v>0</v>
      </c>
    </row>
    <row r="399" spans="1:10" x14ac:dyDescent="0.25">
      <c r="A399" s="24" t="s">
        <v>443</v>
      </c>
      <c r="B399" s="25" t="s">
        <v>62</v>
      </c>
      <c r="C399" s="75">
        <v>115990</v>
      </c>
      <c r="D399" s="77">
        <v>253371</v>
      </c>
      <c r="E399" s="77">
        <v>177018</v>
      </c>
      <c r="F399" s="77">
        <v>0</v>
      </c>
      <c r="G399" s="77">
        <v>0</v>
      </c>
      <c r="H399" s="77">
        <v>31265</v>
      </c>
      <c r="I399" s="77">
        <v>0</v>
      </c>
      <c r="J399" s="79">
        <f t="shared" si="6"/>
        <v>577644</v>
      </c>
    </row>
    <row r="400" spans="1:10" x14ac:dyDescent="0.25">
      <c r="A400" s="24" t="s">
        <v>444</v>
      </c>
      <c r="B400" s="25" t="s">
        <v>62</v>
      </c>
      <c r="C400" s="75">
        <v>0</v>
      </c>
      <c r="D400" s="77">
        <v>724000</v>
      </c>
      <c r="E400" s="77">
        <v>136000</v>
      </c>
      <c r="F400" s="77">
        <v>0</v>
      </c>
      <c r="G400" s="77">
        <v>0</v>
      </c>
      <c r="H400" s="77">
        <v>132000</v>
      </c>
      <c r="I400" s="77">
        <v>0</v>
      </c>
      <c r="J400" s="79">
        <f t="shared" si="6"/>
        <v>992000</v>
      </c>
    </row>
    <row r="401" spans="1:10" x14ac:dyDescent="0.25">
      <c r="A401" s="24" t="s">
        <v>445</v>
      </c>
      <c r="B401" s="25" t="s">
        <v>62</v>
      </c>
      <c r="C401" s="75">
        <v>0</v>
      </c>
      <c r="D401" s="77">
        <v>0</v>
      </c>
      <c r="E401" s="77">
        <v>0</v>
      </c>
      <c r="F401" s="77">
        <v>0</v>
      </c>
      <c r="G401" s="77">
        <v>0</v>
      </c>
      <c r="H401" s="77">
        <v>0</v>
      </c>
      <c r="I401" s="77">
        <v>0</v>
      </c>
      <c r="J401" s="79">
        <f t="shared" si="6"/>
        <v>0</v>
      </c>
    </row>
    <row r="402" spans="1:10" x14ac:dyDescent="0.25">
      <c r="A402" s="24" t="s">
        <v>446</v>
      </c>
      <c r="B402" s="25" t="s">
        <v>62</v>
      </c>
      <c r="C402" s="75">
        <v>0</v>
      </c>
      <c r="D402" s="77">
        <v>0</v>
      </c>
      <c r="E402" s="77">
        <v>0</v>
      </c>
      <c r="F402" s="77">
        <v>0</v>
      </c>
      <c r="G402" s="77">
        <v>0</v>
      </c>
      <c r="H402" s="77">
        <v>2265</v>
      </c>
      <c r="I402" s="77">
        <v>0</v>
      </c>
      <c r="J402" s="79">
        <f t="shared" si="6"/>
        <v>2265</v>
      </c>
    </row>
    <row r="403" spans="1:10" x14ac:dyDescent="0.25">
      <c r="A403" s="24" t="s">
        <v>447</v>
      </c>
      <c r="B403" s="25" t="s">
        <v>62</v>
      </c>
      <c r="C403" s="75">
        <v>134131</v>
      </c>
      <c r="D403" s="77">
        <v>796825</v>
      </c>
      <c r="E403" s="77">
        <v>300015</v>
      </c>
      <c r="F403" s="77">
        <v>0</v>
      </c>
      <c r="G403" s="77">
        <v>0</v>
      </c>
      <c r="H403" s="77">
        <v>174522</v>
      </c>
      <c r="I403" s="77">
        <v>2178888</v>
      </c>
      <c r="J403" s="79">
        <f t="shared" si="6"/>
        <v>3584381</v>
      </c>
    </row>
    <row r="404" spans="1:10" x14ac:dyDescent="0.25">
      <c r="A404" s="24" t="s">
        <v>448</v>
      </c>
      <c r="B404" s="25" t="s">
        <v>62</v>
      </c>
      <c r="C404" s="75">
        <v>20522</v>
      </c>
      <c r="D404" s="77">
        <v>24521</v>
      </c>
      <c r="E404" s="77">
        <v>23699</v>
      </c>
      <c r="F404" s="77">
        <v>0</v>
      </c>
      <c r="G404" s="77">
        <v>0</v>
      </c>
      <c r="H404" s="77">
        <v>1260</v>
      </c>
      <c r="I404" s="77">
        <v>0</v>
      </c>
      <c r="J404" s="79">
        <f t="shared" si="6"/>
        <v>70002</v>
      </c>
    </row>
    <row r="405" spans="1:10" x14ac:dyDescent="0.25">
      <c r="A405" s="24" t="s">
        <v>450</v>
      </c>
      <c r="B405" s="25" t="s">
        <v>63</v>
      </c>
      <c r="C405" s="75">
        <v>0</v>
      </c>
      <c r="D405" s="77">
        <v>0</v>
      </c>
      <c r="E405" s="77">
        <v>0</v>
      </c>
      <c r="F405" s="77">
        <v>0</v>
      </c>
      <c r="G405" s="77">
        <v>0</v>
      </c>
      <c r="H405" s="77">
        <v>0</v>
      </c>
      <c r="I405" s="77">
        <v>0</v>
      </c>
      <c r="J405" s="79">
        <f t="shared" si="6"/>
        <v>0</v>
      </c>
    </row>
    <row r="406" spans="1:10" x14ac:dyDescent="0.25">
      <c r="A406" s="24" t="s">
        <v>524</v>
      </c>
      <c r="B406" s="25" t="s">
        <v>63</v>
      </c>
      <c r="C406" s="75">
        <v>0</v>
      </c>
      <c r="D406" s="77">
        <v>0</v>
      </c>
      <c r="E406" s="77">
        <v>0</v>
      </c>
      <c r="F406" s="77">
        <v>0</v>
      </c>
      <c r="G406" s="77">
        <v>0</v>
      </c>
      <c r="H406" s="77">
        <v>0</v>
      </c>
      <c r="I406" s="77">
        <v>0</v>
      </c>
      <c r="J406" s="79">
        <f t="shared" si="6"/>
        <v>0</v>
      </c>
    </row>
    <row r="407" spans="1:10" x14ac:dyDescent="0.25">
      <c r="A407" s="24" t="s">
        <v>451</v>
      </c>
      <c r="B407" s="25" t="s">
        <v>64</v>
      </c>
      <c r="C407" s="75">
        <v>92394</v>
      </c>
      <c r="D407" s="77">
        <v>0</v>
      </c>
      <c r="E407" s="77">
        <v>0</v>
      </c>
      <c r="F407" s="77">
        <v>0</v>
      </c>
      <c r="G407" s="77">
        <v>0</v>
      </c>
      <c r="H407" s="77">
        <v>0</v>
      </c>
      <c r="I407" s="77">
        <v>0</v>
      </c>
      <c r="J407" s="79">
        <f t="shared" si="6"/>
        <v>92394</v>
      </c>
    </row>
    <row r="408" spans="1:10" x14ac:dyDescent="0.25">
      <c r="A408" s="24" t="s">
        <v>452</v>
      </c>
      <c r="B408" s="25" t="s">
        <v>64</v>
      </c>
      <c r="C408" s="75">
        <v>35224</v>
      </c>
      <c r="D408" s="77">
        <v>0</v>
      </c>
      <c r="E408" s="77">
        <v>0</v>
      </c>
      <c r="F408" s="77">
        <v>0</v>
      </c>
      <c r="G408" s="77">
        <v>0</v>
      </c>
      <c r="H408" s="77">
        <v>0</v>
      </c>
      <c r="I408" s="77">
        <v>407780</v>
      </c>
      <c r="J408" s="79">
        <f t="shared" si="6"/>
        <v>443004</v>
      </c>
    </row>
    <row r="409" spans="1:10" x14ac:dyDescent="0.25">
      <c r="A409" s="24" t="s">
        <v>453</v>
      </c>
      <c r="B409" s="25" t="s">
        <v>64</v>
      </c>
      <c r="C409" s="75">
        <v>0</v>
      </c>
      <c r="D409" s="77">
        <v>0</v>
      </c>
      <c r="E409" s="77">
        <v>0</v>
      </c>
      <c r="F409" s="77">
        <v>0</v>
      </c>
      <c r="G409" s="77">
        <v>0</v>
      </c>
      <c r="H409" s="77">
        <v>0</v>
      </c>
      <c r="I409" s="77">
        <v>0</v>
      </c>
      <c r="J409" s="79">
        <f t="shared" si="6"/>
        <v>0</v>
      </c>
    </row>
    <row r="410" spans="1:10" x14ac:dyDescent="0.25">
      <c r="A410" s="24" t="s">
        <v>454</v>
      </c>
      <c r="B410" s="25" t="s">
        <v>65</v>
      </c>
      <c r="C410" s="75">
        <v>0</v>
      </c>
      <c r="D410" s="77">
        <v>0</v>
      </c>
      <c r="E410" s="77">
        <v>0</v>
      </c>
      <c r="F410" s="77">
        <v>0</v>
      </c>
      <c r="G410" s="77">
        <v>0</v>
      </c>
      <c r="H410" s="77">
        <v>0</v>
      </c>
      <c r="I410" s="77">
        <v>0</v>
      </c>
      <c r="J410" s="79">
        <f t="shared" si="6"/>
        <v>0</v>
      </c>
    </row>
    <row r="411" spans="1:10" x14ac:dyDescent="0.25">
      <c r="A411" s="24" t="s">
        <v>455</v>
      </c>
      <c r="B411" s="25" t="s">
        <v>65</v>
      </c>
      <c r="C411" s="75">
        <v>0</v>
      </c>
      <c r="D411" s="77">
        <v>0</v>
      </c>
      <c r="E411" s="77">
        <v>0</v>
      </c>
      <c r="F411" s="77">
        <v>0</v>
      </c>
      <c r="G411" s="77">
        <v>0</v>
      </c>
      <c r="H411" s="77">
        <v>0</v>
      </c>
      <c r="I411" s="77">
        <v>0</v>
      </c>
      <c r="J411" s="79">
        <f t="shared" si="6"/>
        <v>0</v>
      </c>
    </row>
    <row r="412" spans="1:10" x14ac:dyDescent="0.25">
      <c r="A412" s="24" t="s">
        <v>456</v>
      </c>
      <c r="B412" s="25" t="s">
        <v>65</v>
      </c>
      <c r="C412" s="75">
        <v>0</v>
      </c>
      <c r="D412" s="77">
        <v>0</v>
      </c>
      <c r="E412" s="77">
        <v>0</v>
      </c>
      <c r="F412" s="77">
        <v>0</v>
      </c>
      <c r="G412" s="77">
        <v>0</v>
      </c>
      <c r="H412" s="77">
        <v>0</v>
      </c>
      <c r="I412" s="77">
        <v>0</v>
      </c>
      <c r="J412" s="79">
        <f t="shared" si="6"/>
        <v>0</v>
      </c>
    </row>
    <row r="413" spans="1:10" x14ac:dyDescent="0.25">
      <c r="A413" s="24" t="s">
        <v>457</v>
      </c>
      <c r="B413" s="25" t="s">
        <v>65</v>
      </c>
      <c r="C413" s="75">
        <v>0</v>
      </c>
      <c r="D413" s="77">
        <v>0</v>
      </c>
      <c r="E413" s="77">
        <v>0</v>
      </c>
      <c r="F413" s="77">
        <v>0</v>
      </c>
      <c r="G413" s="77">
        <v>0</v>
      </c>
      <c r="H413" s="77">
        <v>0</v>
      </c>
      <c r="I413" s="77">
        <v>0</v>
      </c>
      <c r="J413" s="79">
        <f t="shared" si="6"/>
        <v>0</v>
      </c>
    </row>
    <row r="414" spans="1:10" x14ac:dyDescent="0.25">
      <c r="A414" s="24" t="s">
        <v>458</v>
      </c>
      <c r="B414" s="25" t="s">
        <v>65</v>
      </c>
      <c r="C414" s="75">
        <v>0</v>
      </c>
      <c r="D414" s="77">
        <v>0</v>
      </c>
      <c r="E414" s="77">
        <v>0</v>
      </c>
      <c r="F414" s="77">
        <v>0</v>
      </c>
      <c r="G414" s="77">
        <v>0</v>
      </c>
      <c r="H414" s="77">
        <v>0</v>
      </c>
      <c r="I414" s="77">
        <v>0</v>
      </c>
      <c r="J414" s="79">
        <f t="shared" si="6"/>
        <v>0</v>
      </c>
    </row>
    <row r="415" spans="1:10" x14ac:dyDescent="0.25">
      <c r="A415" s="51" t="s">
        <v>498</v>
      </c>
      <c r="B415" s="48"/>
      <c r="C415" s="52">
        <f t="shared" ref="C415:I415" si="7">SUM(C5:C414)</f>
        <v>24133549</v>
      </c>
      <c r="D415" s="52">
        <f t="shared" si="7"/>
        <v>82046387</v>
      </c>
      <c r="E415" s="52">
        <f t="shared" si="7"/>
        <v>82145703</v>
      </c>
      <c r="F415" s="52">
        <f t="shared" si="7"/>
        <v>1985784</v>
      </c>
      <c r="G415" s="52">
        <f t="shared" si="7"/>
        <v>22569</v>
      </c>
      <c r="H415" s="52">
        <f t="shared" si="7"/>
        <v>19280285</v>
      </c>
      <c r="I415" s="52">
        <f t="shared" si="7"/>
        <v>12894425</v>
      </c>
      <c r="J415" s="53">
        <f t="shared" si="6"/>
        <v>222508702</v>
      </c>
    </row>
    <row r="416" spans="1:10" x14ac:dyDescent="0.25">
      <c r="A416" s="51" t="s">
        <v>461</v>
      </c>
      <c r="B416" s="84"/>
      <c r="C416" s="58">
        <f>(C415/$J415)</f>
        <v>0.10846114683640552</v>
      </c>
      <c r="D416" s="58">
        <f t="shared" ref="D416:J416" si="8">(D415/$J415)</f>
        <v>0.36873338553743396</v>
      </c>
      <c r="E416" s="58">
        <f t="shared" si="8"/>
        <v>0.36917973212571253</v>
      </c>
      <c r="F416" s="58">
        <f t="shared" si="8"/>
        <v>8.9245228710201178E-3</v>
      </c>
      <c r="G416" s="58">
        <f t="shared" si="8"/>
        <v>1.0142974093660391E-4</v>
      </c>
      <c r="H416" s="58">
        <f t="shared" si="8"/>
        <v>8.6649577417426127E-2</v>
      </c>
      <c r="I416" s="58">
        <f t="shared" si="8"/>
        <v>5.7950205471065129E-2</v>
      </c>
      <c r="J416" s="59">
        <f t="shared" si="8"/>
        <v>1</v>
      </c>
    </row>
    <row r="417" spans="1:10" x14ac:dyDescent="0.25">
      <c r="A417" s="47" t="s">
        <v>500</v>
      </c>
      <c r="B417" s="48"/>
      <c r="C417" s="54">
        <f>COUNTIF(C5:C414,"&gt;0")</f>
        <v>108</v>
      </c>
      <c r="D417" s="54">
        <f t="shared" ref="D417:J417" si="9">COUNTIF(D5:D414,"&gt;0")</f>
        <v>106</v>
      </c>
      <c r="E417" s="54">
        <f t="shared" si="9"/>
        <v>91</v>
      </c>
      <c r="F417" s="54">
        <f t="shared" si="9"/>
        <v>5</v>
      </c>
      <c r="G417" s="54">
        <f t="shared" si="9"/>
        <v>1</v>
      </c>
      <c r="H417" s="54">
        <f t="shared" si="9"/>
        <v>106</v>
      </c>
      <c r="I417" s="54">
        <f t="shared" si="9"/>
        <v>64</v>
      </c>
      <c r="J417" s="57">
        <f t="shared" si="9"/>
        <v>204</v>
      </c>
    </row>
    <row r="418" spans="1:10" x14ac:dyDescent="0.25">
      <c r="A418" s="37"/>
      <c r="B418" s="28"/>
      <c r="C418" s="14"/>
      <c r="D418" s="26"/>
      <c r="E418" s="26"/>
      <c r="F418" s="26"/>
      <c r="G418" s="26"/>
      <c r="H418" s="26"/>
      <c r="I418" s="26"/>
      <c r="J418" s="27"/>
    </row>
    <row r="419" spans="1:10" ht="13.8" thickBot="1" x14ac:dyDescent="0.3">
      <c r="A419" s="29" t="s">
        <v>465</v>
      </c>
      <c r="B419" s="31"/>
      <c r="C419" s="31"/>
      <c r="D419" s="32"/>
      <c r="E419" s="32"/>
      <c r="F419" s="32"/>
      <c r="G419" s="32"/>
      <c r="H419" s="32"/>
      <c r="I419" s="32"/>
      <c r="J419" s="33"/>
    </row>
    <row r="420" spans="1:10" x14ac:dyDescent="0.25">
      <c r="D420" s="1"/>
      <c r="E420" s="1"/>
      <c r="F420" s="1"/>
      <c r="G420" s="1"/>
      <c r="H420" s="1"/>
      <c r="I420" s="1"/>
      <c r="J420" s="1"/>
    </row>
  </sheetData>
  <printOptions horizontalCentered="1"/>
  <pageMargins left="0.5" right="0.5" top="0.5" bottom="0.5" header="0.3" footer="0.3"/>
  <pageSetup scale="81" fitToHeight="0" orientation="landscape" r:id="rId1"/>
  <headerFooter>
    <oddFooter>&amp;LOffice of Economic and Demographic Research&amp;RPage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J420"/>
  <sheetViews>
    <sheetView workbookViewId="0"/>
  </sheetViews>
  <sheetFormatPr defaultRowHeight="13.2" x14ac:dyDescent="0.25"/>
  <cols>
    <col min="1" max="1" width="24.6640625" customWidth="1"/>
    <col min="2" max="2" width="17.6640625" customWidth="1"/>
    <col min="3" max="10" width="14.6640625" customWidth="1"/>
  </cols>
  <sheetData>
    <row r="1" spans="1:10" ht="22.8" x14ac:dyDescent="0.4">
      <c r="A1" s="3" t="s">
        <v>78</v>
      </c>
      <c r="B1" s="4"/>
      <c r="C1" s="5"/>
      <c r="D1" s="6"/>
      <c r="E1" s="6"/>
      <c r="F1" s="6"/>
      <c r="G1" s="6"/>
      <c r="H1" s="6"/>
      <c r="I1" s="6"/>
      <c r="J1" s="7"/>
    </row>
    <row r="2" spans="1:10" ht="18" thickBot="1" x14ac:dyDescent="0.35">
      <c r="A2" s="8" t="s">
        <v>511</v>
      </c>
      <c r="B2" s="9"/>
      <c r="C2" s="10"/>
      <c r="D2" s="11"/>
      <c r="E2" s="11"/>
      <c r="F2" s="11"/>
      <c r="G2" s="11"/>
      <c r="H2" s="11"/>
      <c r="I2" s="11"/>
      <c r="J2" s="12"/>
    </row>
    <row r="3" spans="1:10" x14ac:dyDescent="0.25">
      <c r="A3" s="38"/>
      <c r="B3" s="42"/>
      <c r="C3" s="43"/>
      <c r="D3" s="43" t="s">
        <v>67</v>
      </c>
      <c r="E3" s="43"/>
      <c r="F3" s="43" t="s">
        <v>70</v>
      </c>
      <c r="G3" s="43" t="s">
        <v>71</v>
      </c>
      <c r="H3" s="43" t="s">
        <v>73</v>
      </c>
      <c r="I3" s="43"/>
      <c r="J3" s="39" t="s">
        <v>460</v>
      </c>
    </row>
    <row r="4" spans="1:10" ht="13.8" thickBot="1" x14ac:dyDescent="0.3">
      <c r="A4" s="40" t="s">
        <v>77</v>
      </c>
      <c r="B4" s="44" t="s">
        <v>459</v>
      </c>
      <c r="C4" s="45" t="s">
        <v>66</v>
      </c>
      <c r="D4" s="45" t="s">
        <v>68</v>
      </c>
      <c r="E4" s="45" t="s">
        <v>69</v>
      </c>
      <c r="F4" s="45" t="s">
        <v>68</v>
      </c>
      <c r="G4" s="45" t="s">
        <v>72</v>
      </c>
      <c r="H4" s="45" t="s">
        <v>74</v>
      </c>
      <c r="I4" s="45" t="s">
        <v>75</v>
      </c>
      <c r="J4" s="41" t="s">
        <v>76</v>
      </c>
    </row>
    <row r="5" spans="1:10" x14ac:dyDescent="0.25">
      <c r="A5" s="18" t="s">
        <v>0</v>
      </c>
      <c r="B5" s="19" t="s">
        <v>0</v>
      </c>
      <c r="C5" s="20">
        <v>0</v>
      </c>
      <c r="D5" s="20">
        <v>0</v>
      </c>
      <c r="E5" s="46">
        <v>0</v>
      </c>
      <c r="F5" s="46">
        <v>0</v>
      </c>
      <c r="G5" s="20">
        <v>0</v>
      </c>
      <c r="H5" s="20">
        <v>0</v>
      </c>
      <c r="I5" s="20">
        <v>0</v>
      </c>
      <c r="J5" s="36">
        <f t="shared" ref="J5:J67" si="0">SUM(C5:I5)</f>
        <v>0</v>
      </c>
    </row>
    <row r="6" spans="1:10" x14ac:dyDescent="0.25">
      <c r="A6" s="24" t="s">
        <v>79</v>
      </c>
      <c r="B6" s="25" t="s">
        <v>0</v>
      </c>
      <c r="C6" s="75">
        <v>0</v>
      </c>
      <c r="D6" s="77">
        <v>0</v>
      </c>
      <c r="E6" s="77">
        <v>0</v>
      </c>
      <c r="F6" s="77">
        <v>0</v>
      </c>
      <c r="G6" s="77">
        <v>0</v>
      </c>
      <c r="H6" s="77">
        <v>0</v>
      </c>
      <c r="I6" s="77">
        <v>0</v>
      </c>
      <c r="J6" s="79">
        <f t="shared" si="0"/>
        <v>0</v>
      </c>
    </row>
    <row r="7" spans="1:10" x14ac:dyDescent="0.25">
      <c r="A7" s="24" t="s">
        <v>80</v>
      </c>
      <c r="B7" s="25" t="s">
        <v>0</v>
      </c>
      <c r="C7" s="75">
        <v>0</v>
      </c>
      <c r="D7" s="77">
        <v>0</v>
      </c>
      <c r="E7" s="77">
        <v>0</v>
      </c>
      <c r="F7" s="77">
        <v>0</v>
      </c>
      <c r="G7" s="77">
        <v>0</v>
      </c>
      <c r="H7" s="77">
        <v>0</v>
      </c>
      <c r="I7" s="77">
        <v>0</v>
      </c>
      <c r="J7" s="79">
        <f t="shared" si="0"/>
        <v>0</v>
      </c>
    </row>
    <row r="8" spans="1:10" x14ac:dyDescent="0.25">
      <c r="A8" s="24" t="s">
        <v>81</v>
      </c>
      <c r="B8" s="25" t="s">
        <v>0</v>
      </c>
      <c r="C8" s="75">
        <v>0</v>
      </c>
      <c r="D8" s="77">
        <v>0</v>
      </c>
      <c r="E8" s="77">
        <v>0</v>
      </c>
      <c r="F8" s="77">
        <v>0</v>
      </c>
      <c r="G8" s="77">
        <v>0</v>
      </c>
      <c r="H8" s="77">
        <v>0</v>
      </c>
      <c r="I8" s="77">
        <v>0</v>
      </c>
      <c r="J8" s="79">
        <f t="shared" si="0"/>
        <v>0</v>
      </c>
    </row>
    <row r="9" spans="1:10" x14ac:dyDescent="0.25">
      <c r="A9" s="24" t="s">
        <v>82</v>
      </c>
      <c r="B9" s="25" t="s">
        <v>0</v>
      </c>
      <c r="C9" s="75">
        <v>0</v>
      </c>
      <c r="D9" s="77">
        <v>118844</v>
      </c>
      <c r="E9" s="77">
        <v>0</v>
      </c>
      <c r="F9" s="77">
        <v>0</v>
      </c>
      <c r="G9" s="77">
        <v>0</v>
      </c>
      <c r="H9" s="77">
        <v>0</v>
      </c>
      <c r="I9" s="77">
        <v>0</v>
      </c>
      <c r="J9" s="79">
        <f t="shared" si="0"/>
        <v>118844</v>
      </c>
    </row>
    <row r="10" spans="1:10" x14ac:dyDescent="0.25">
      <c r="A10" s="60" t="s">
        <v>534</v>
      </c>
      <c r="B10" s="25" t="s">
        <v>0</v>
      </c>
      <c r="C10" s="75">
        <v>0</v>
      </c>
      <c r="D10" s="77">
        <v>0</v>
      </c>
      <c r="E10" s="77">
        <v>0</v>
      </c>
      <c r="F10" s="77">
        <v>0</v>
      </c>
      <c r="G10" s="77">
        <v>0</v>
      </c>
      <c r="H10" s="77">
        <v>0</v>
      </c>
      <c r="I10" s="77">
        <v>0</v>
      </c>
      <c r="J10" s="79">
        <f t="shared" si="0"/>
        <v>0</v>
      </c>
    </row>
    <row r="11" spans="1:10" x14ac:dyDescent="0.25">
      <c r="A11" s="24" t="s">
        <v>83</v>
      </c>
      <c r="B11" s="25" t="s">
        <v>0</v>
      </c>
      <c r="C11" s="75">
        <v>0</v>
      </c>
      <c r="D11" s="77">
        <v>0</v>
      </c>
      <c r="E11" s="77">
        <v>0</v>
      </c>
      <c r="F11" s="77">
        <v>0</v>
      </c>
      <c r="G11" s="77">
        <v>0</v>
      </c>
      <c r="H11" s="77">
        <v>0</v>
      </c>
      <c r="I11" s="77">
        <v>0</v>
      </c>
      <c r="J11" s="79">
        <f t="shared" si="0"/>
        <v>0</v>
      </c>
    </row>
    <row r="12" spans="1:10" x14ac:dyDescent="0.25">
      <c r="A12" s="24" t="s">
        <v>84</v>
      </c>
      <c r="B12" s="25" t="s">
        <v>0</v>
      </c>
      <c r="C12" s="75">
        <v>0</v>
      </c>
      <c r="D12" s="77">
        <v>0</v>
      </c>
      <c r="E12" s="77">
        <v>0</v>
      </c>
      <c r="F12" s="77">
        <v>0</v>
      </c>
      <c r="G12" s="77">
        <v>0</v>
      </c>
      <c r="H12" s="77">
        <v>0</v>
      </c>
      <c r="I12" s="77">
        <v>0</v>
      </c>
      <c r="J12" s="79">
        <f t="shared" si="0"/>
        <v>0</v>
      </c>
    </row>
    <row r="13" spans="1:10" x14ac:dyDescent="0.25">
      <c r="A13" s="24" t="s">
        <v>85</v>
      </c>
      <c r="B13" s="25" t="s">
        <v>0</v>
      </c>
      <c r="C13" s="75">
        <v>0</v>
      </c>
      <c r="D13" s="77">
        <v>0</v>
      </c>
      <c r="E13" s="77">
        <v>0</v>
      </c>
      <c r="F13" s="77">
        <v>0</v>
      </c>
      <c r="G13" s="77">
        <v>0</v>
      </c>
      <c r="H13" s="77">
        <v>0</v>
      </c>
      <c r="I13" s="77">
        <v>0</v>
      </c>
      <c r="J13" s="79">
        <f t="shared" si="0"/>
        <v>0</v>
      </c>
    </row>
    <row r="14" spans="1:10" x14ac:dyDescent="0.25">
      <c r="A14" s="24" t="s">
        <v>512</v>
      </c>
      <c r="B14" s="25" t="s">
        <v>8</v>
      </c>
      <c r="C14" s="75">
        <v>980</v>
      </c>
      <c r="D14" s="77">
        <v>0</v>
      </c>
      <c r="E14" s="77">
        <v>0</v>
      </c>
      <c r="F14" s="77">
        <v>0</v>
      </c>
      <c r="G14" s="77">
        <v>0</v>
      </c>
      <c r="H14" s="77">
        <v>0</v>
      </c>
      <c r="I14" s="77">
        <v>1666</v>
      </c>
      <c r="J14" s="79">
        <f t="shared" si="0"/>
        <v>2646</v>
      </c>
    </row>
    <row r="15" spans="1:10" x14ac:dyDescent="0.25">
      <c r="A15" s="24" t="s">
        <v>87</v>
      </c>
      <c r="B15" s="25" t="s">
        <v>8</v>
      </c>
      <c r="C15" s="75">
        <v>247540</v>
      </c>
      <c r="D15" s="77">
        <v>1860</v>
      </c>
      <c r="E15" s="77">
        <v>119009</v>
      </c>
      <c r="F15" s="77">
        <v>0</v>
      </c>
      <c r="G15" s="77">
        <v>0</v>
      </c>
      <c r="H15" s="77">
        <v>28716</v>
      </c>
      <c r="I15" s="77">
        <v>0</v>
      </c>
      <c r="J15" s="79">
        <f t="shared" si="0"/>
        <v>397125</v>
      </c>
    </row>
    <row r="16" spans="1:10" x14ac:dyDescent="0.25">
      <c r="A16" s="24" t="s">
        <v>88</v>
      </c>
      <c r="B16" s="25" t="s">
        <v>9</v>
      </c>
      <c r="C16" s="75">
        <v>0</v>
      </c>
      <c r="D16" s="77">
        <v>365386</v>
      </c>
      <c r="E16" s="77">
        <v>0</v>
      </c>
      <c r="F16" s="77">
        <v>0</v>
      </c>
      <c r="G16" s="77">
        <v>0</v>
      </c>
      <c r="H16" s="77">
        <v>0</v>
      </c>
      <c r="I16" s="77">
        <v>0</v>
      </c>
      <c r="J16" s="79">
        <f t="shared" si="0"/>
        <v>365386</v>
      </c>
    </row>
    <row r="17" spans="1:10" x14ac:dyDescent="0.25">
      <c r="A17" s="24" t="s">
        <v>89</v>
      </c>
      <c r="B17" s="25" t="s">
        <v>9</v>
      </c>
      <c r="C17" s="75">
        <v>19430</v>
      </c>
      <c r="D17" s="77">
        <v>732610</v>
      </c>
      <c r="E17" s="77">
        <v>26117</v>
      </c>
      <c r="F17" s="77">
        <v>0</v>
      </c>
      <c r="G17" s="77">
        <v>0</v>
      </c>
      <c r="H17" s="77">
        <v>34793</v>
      </c>
      <c r="I17" s="77">
        <v>0</v>
      </c>
      <c r="J17" s="79">
        <f t="shared" si="0"/>
        <v>812950</v>
      </c>
    </row>
    <row r="18" spans="1:10" x14ac:dyDescent="0.25">
      <c r="A18" s="24" t="s">
        <v>90</v>
      </c>
      <c r="B18" s="25" t="s">
        <v>9</v>
      </c>
      <c r="C18" s="75">
        <v>74398</v>
      </c>
      <c r="D18" s="77">
        <v>485329</v>
      </c>
      <c r="E18" s="77">
        <v>0</v>
      </c>
      <c r="F18" s="77">
        <v>0</v>
      </c>
      <c r="G18" s="77">
        <v>0</v>
      </c>
      <c r="H18" s="77">
        <v>217282</v>
      </c>
      <c r="I18" s="77">
        <v>0</v>
      </c>
      <c r="J18" s="79">
        <f t="shared" si="0"/>
        <v>777009</v>
      </c>
    </row>
    <row r="19" spans="1:10" x14ac:dyDescent="0.25">
      <c r="A19" s="24" t="s">
        <v>91</v>
      </c>
      <c r="B19" s="25" t="s">
        <v>9</v>
      </c>
      <c r="C19" s="75">
        <v>0</v>
      </c>
      <c r="D19" s="77">
        <v>0</v>
      </c>
      <c r="E19" s="77">
        <v>0</v>
      </c>
      <c r="F19" s="77">
        <v>0</v>
      </c>
      <c r="G19" s="77">
        <v>0</v>
      </c>
      <c r="H19" s="77">
        <v>0</v>
      </c>
      <c r="I19" s="77">
        <v>0</v>
      </c>
      <c r="J19" s="79">
        <f t="shared" si="0"/>
        <v>0</v>
      </c>
    </row>
    <row r="20" spans="1:10" x14ac:dyDescent="0.25">
      <c r="A20" s="24" t="s">
        <v>92</v>
      </c>
      <c r="B20" s="25" t="s">
        <v>9</v>
      </c>
      <c r="C20" s="75">
        <v>604877</v>
      </c>
      <c r="D20" s="77">
        <v>5739706</v>
      </c>
      <c r="E20" s="77">
        <v>50638</v>
      </c>
      <c r="F20" s="77">
        <v>0</v>
      </c>
      <c r="G20" s="77">
        <v>0</v>
      </c>
      <c r="H20" s="77">
        <v>347760</v>
      </c>
      <c r="I20" s="77">
        <v>0</v>
      </c>
      <c r="J20" s="79">
        <f t="shared" si="0"/>
        <v>6742981</v>
      </c>
    </row>
    <row r="21" spans="1:10" x14ac:dyDescent="0.25">
      <c r="A21" s="24" t="s">
        <v>93</v>
      </c>
      <c r="B21" s="25" t="s">
        <v>9</v>
      </c>
      <c r="C21" s="75">
        <v>0</v>
      </c>
      <c r="D21" s="77">
        <v>23800</v>
      </c>
      <c r="E21" s="77">
        <v>0</v>
      </c>
      <c r="F21" s="77">
        <v>0</v>
      </c>
      <c r="G21" s="77">
        <v>0</v>
      </c>
      <c r="H21" s="77">
        <v>0</v>
      </c>
      <c r="I21" s="77">
        <v>0</v>
      </c>
      <c r="J21" s="79">
        <f t="shared" si="0"/>
        <v>23800</v>
      </c>
    </row>
    <row r="22" spans="1:10" x14ac:dyDescent="0.25">
      <c r="A22" s="24" t="s">
        <v>94</v>
      </c>
      <c r="B22" s="25" t="s">
        <v>9</v>
      </c>
      <c r="C22" s="75">
        <v>0</v>
      </c>
      <c r="D22" s="77">
        <v>131600</v>
      </c>
      <c r="E22" s="77">
        <v>0</v>
      </c>
      <c r="F22" s="77">
        <v>0</v>
      </c>
      <c r="G22" s="77">
        <v>0</v>
      </c>
      <c r="H22" s="77">
        <v>0</v>
      </c>
      <c r="I22" s="77">
        <v>0</v>
      </c>
      <c r="J22" s="79">
        <f t="shared" si="0"/>
        <v>131600</v>
      </c>
    </row>
    <row r="23" spans="1:10" x14ac:dyDescent="0.25">
      <c r="A23" s="24" t="s">
        <v>95</v>
      </c>
      <c r="B23" s="25" t="s">
        <v>10</v>
      </c>
      <c r="C23" s="75">
        <v>0</v>
      </c>
      <c r="D23" s="77">
        <v>0</v>
      </c>
      <c r="E23" s="77">
        <v>0</v>
      </c>
      <c r="F23" s="77">
        <v>0</v>
      </c>
      <c r="G23" s="77">
        <v>0</v>
      </c>
      <c r="H23" s="77">
        <v>0</v>
      </c>
      <c r="I23" s="77">
        <v>0</v>
      </c>
      <c r="J23" s="79">
        <f t="shared" si="0"/>
        <v>0</v>
      </c>
    </row>
    <row r="24" spans="1:10" x14ac:dyDescent="0.25">
      <c r="A24" s="24" t="s">
        <v>96</v>
      </c>
      <c r="B24" s="25" t="s">
        <v>10</v>
      </c>
      <c r="C24" s="75">
        <v>0</v>
      </c>
      <c r="D24" s="77">
        <v>0</v>
      </c>
      <c r="E24" s="77">
        <v>0</v>
      </c>
      <c r="F24" s="77">
        <v>0</v>
      </c>
      <c r="G24" s="77">
        <v>0</v>
      </c>
      <c r="H24" s="77">
        <v>0</v>
      </c>
      <c r="I24" s="77">
        <v>0</v>
      </c>
      <c r="J24" s="79">
        <f t="shared" si="0"/>
        <v>0</v>
      </c>
    </row>
    <row r="25" spans="1:10" x14ac:dyDescent="0.25">
      <c r="A25" s="24" t="s">
        <v>97</v>
      </c>
      <c r="B25" s="25" t="s">
        <v>10</v>
      </c>
      <c r="C25" s="75">
        <v>0</v>
      </c>
      <c r="D25" s="77">
        <v>0</v>
      </c>
      <c r="E25" s="77">
        <v>0</v>
      </c>
      <c r="F25" s="77">
        <v>0</v>
      </c>
      <c r="G25" s="77">
        <v>0</v>
      </c>
      <c r="H25" s="77">
        <v>0</v>
      </c>
      <c r="I25" s="77">
        <v>0</v>
      </c>
      <c r="J25" s="79">
        <f t="shared" si="0"/>
        <v>0</v>
      </c>
    </row>
    <row r="26" spans="1:10" x14ac:dyDescent="0.25">
      <c r="A26" s="24" t="s">
        <v>98</v>
      </c>
      <c r="B26" s="25" t="s">
        <v>10</v>
      </c>
      <c r="C26" s="75">
        <v>0</v>
      </c>
      <c r="D26" s="77">
        <v>0</v>
      </c>
      <c r="E26" s="77">
        <v>0</v>
      </c>
      <c r="F26" s="77">
        <v>0</v>
      </c>
      <c r="G26" s="77">
        <v>0</v>
      </c>
      <c r="H26" s="77">
        <v>0</v>
      </c>
      <c r="I26" s="77">
        <v>0</v>
      </c>
      <c r="J26" s="79">
        <f t="shared" si="0"/>
        <v>0</v>
      </c>
    </row>
    <row r="27" spans="1:10" x14ac:dyDescent="0.25">
      <c r="A27" s="24" t="s">
        <v>99</v>
      </c>
      <c r="B27" s="25" t="s">
        <v>11</v>
      </c>
      <c r="C27" s="75">
        <v>46564</v>
      </c>
      <c r="D27" s="77">
        <v>0</v>
      </c>
      <c r="E27" s="77">
        <v>0</v>
      </c>
      <c r="F27" s="77">
        <v>0</v>
      </c>
      <c r="G27" s="77">
        <v>0</v>
      </c>
      <c r="H27" s="77">
        <v>30569</v>
      </c>
      <c r="I27" s="77">
        <v>356051</v>
      </c>
      <c r="J27" s="79">
        <f t="shared" si="0"/>
        <v>433184</v>
      </c>
    </row>
    <row r="28" spans="1:10" x14ac:dyDescent="0.25">
      <c r="A28" s="24" t="s">
        <v>100</v>
      </c>
      <c r="B28" s="25" t="s">
        <v>11</v>
      </c>
      <c r="C28" s="75">
        <v>0</v>
      </c>
      <c r="D28" s="77">
        <v>0</v>
      </c>
      <c r="E28" s="77">
        <v>0</v>
      </c>
      <c r="F28" s="77">
        <v>0</v>
      </c>
      <c r="G28" s="77">
        <v>0</v>
      </c>
      <c r="H28" s="77">
        <v>0</v>
      </c>
      <c r="I28" s="77">
        <v>0</v>
      </c>
      <c r="J28" s="79">
        <f t="shared" si="0"/>
        <v>0</v>
      </c>
    </row>
    <row r="29" spans="1:10" x14ac:dyDescent="0.25">
      <c r="A29" s="24" t="s">
        <v>101</v>
      </c>
      <c r="B29" s="25" t="s">
        <v>11</v>
      </c>
      <c r="C29" s="75">
        <v>0</v>
      </c>
      <c r="D29" s="77">
        <v>0</v>
      </c>
      <c r="E29" s="77">
        <v>0</v>
      </c>
      <c r="F29" s="77">
        <v>0</v>
      </c>
      <c r="G29" s="77">
        <v>0</v>
      </c>
      <c r="H29" s="77">
        <v>0</v>
      </c>
      <c r="I29" s="77">
        <v>0</v>
      </c>
      <c r="J29" s="79">
        <f t="shared" si="0"/>
        <v>0</v>
      </c>
    </row>
    <row r="30" spans="1:10" x14ac:dyDescent="0.25">
      <c r="A30" s="24" t="s">
        <v>507</v>
      </c>
      <c r="B30" s="25" t="s">
        <v>11</v>
      </c>
      <c r="C30" s="75">
        <v>0</v>
      </c>
      <c r="D30" s="77">
        <v>0</v>
      </c>
      <c r="E30" s="77">
        <v>0</v>
      </c>
      <c r="F30" s="77">
        <v>0</v>
      </c>
      <c r="G30" s="77">
        <v>0</v>
      </c>
      <c r="H30" s="77">
        <v>0</v>
      </c>
      <c r="I30" s="77">
        <v>0</v>
      </c>
      <c r="J30" s="79">
        <f t="shared" si="0"/>
        <v>0</v>
      </c>
    </row>
    <row r="31" spans="1:10" x14ac:dyDescent="0.25">
      <c r="A31" s="24" t="s">
        <v>102</v>
      </c>
      <c r="B31" s="25" t="s">
        <v>11</v>
      </c>
      <c r="C31" s="75">
        <v>0</v>
      </c>
      <c r="D31" s="77">
        <v>0</v>
      </c>
      <c r="E31" s="77">
        <v>0</v>
      </c>
      <c r="F31" s="77">
        <v>0</v>
      </c>
      <c r="G31" s="77">
        <v>0</v>
      </c>
      <c r="H31" s="77">
        <v>0</v>
      </c>
      <c r="I31" s="77">
        <v>0</v>
      </c>
      <c r="J31" s="79">
        <f t="shared" si="0"/>
        <v>0</v>
      </c>
    </row>
    <row r="32" spans="1:10" x14ac:dyDescent="0.25">
      <c r="A32" s="24" t="s">
        <v>103</v>
      </c>
      <c r="B32" s="25" t="s">
        <v>11</v>
      </c>
      <c r="C32" s="75">
        <v>0</v>
      </c>
      <c r="D32" s="77">
        <v>0</v>
      </c>
      <c r="E32" s="77">
        <v>0</v>
      </c>
      <c r="F32" s="77">
        <v>0</v>
      </c>
      <c r="G32" s="77">
        <v>0</v>
      </c>
      <c r="H32" s="77">
        <v>0</v>
      </c>
      <c r="I32" s="77">
        <v>0</v>
      </c>
      <c r="J32" s="79">
        <f t="shared" si="0"/>
        <v>0</v>
      </c>
    </row>
    <row r="33" spans="1:10" x14ac:dyDescent="0.25">
      <c r="A33" s="24" t="s">
        <v>104</v>
      </c>
      <c r="B33" s="25" t="s">
        <v>11</v>
      </c>
      <c r="C33" s="75">
        <v>0</v>
      </c>
      <c r="D33" s="77">
        <v>0</v>
      </c>
      <c r="E33" s="77">
        <v>0</v>
      </c>
      <c r="F33" s="77">
        <v>0</v>
      </c>
      <c r="G33" s="77">
        <v>0</v>
      </c>
      <c r="H33" s="77">
        <v>0</v>
      </c>
      <c r="I33" s="77">
        <v>0</v>
      </c>
      <c r="J33" s="79">
        <f t="shared" si="0"/>
        <v>0</v>
      </c>
    </row>
    <row r="34" spans="1:10" x14ac:dyDescent="0.25">
      <c r="A34" s="24" t="s">
        <v>105</v>
      </c>
      <c r="B34" s="25" t="s">
        <v>11</v>
      </c>
      <c r="C34" s="75">
        <v>0</v>
      </c>
      <c r="D34" s="77">
        <v>3349973</v>
      </c>
      <c r="E34" s="77">
        <v>3644240</v>
      </c>
      <c r="F34" s="77">
        <v>0</v>
      </c>
      <c r="G34" s="77">
        <v>0</v>
      </c>
      <c r="H34" s="77">
        <v>231220</v>
      </c>
      <c r="I34" s="77">
        <v>349139</v>
      </c>
      <c r="J34" s="79">
        <f t="shared" si="0"/>
        <v>7574572</v>
      </c>
    </row>
    <row r="35" spans="1:10" x14ac:dyDescent="0.25">
      <c r="A35" s="24" t="s">
        <v>106</v>
      </c>
      <c r="B35" s="25" t="s">
        <v>11</v>
      </c>
      <c r="C35" s="75">
        <v>0</v>
      </c>
      <c r="D35" s="77">
        <v>0</v>
      </c>
      <c r="E35" s="77">
        <v>0</v>
      </c>
      <c r="F35" s="77">
        <v>0</v>
      </c>
      <c r="G35" s="77">
        <v>0</v>
      </c>
      <c r="H35" s="77">
        <v>0</v>
      </c>
      <c r="I35" s="77">
        <v>0</v>
      </c>
      <c r="J35" s="79">
        <f t="shared" si="0"/>
        <v>0</v>
      </c>
    </row>
    <row r="36" spans="1:10" x14ac:dyDescent="0.25">
      <c r="A36" s="24" t="s">
        <v>107</v>
      </c>
      <c r="B36" s="25" t="s">
        <v>11</v>
      </c>
      <c r="C36" s="75">
        <v>0</v>
      </c>
      <c r="D36" s="77">
        <v>0</v>
      </c>
      <c r="E36" s="77">
        <v>0</v>
      </c>
      <c r="F36" s="77">
        <v>0</v>
      </c>
      <c r="G36" s="77">
        <v>0</v>
      </c>
      <c r="H36" s="77">
        <v>0</v>
      </c>
      <c r="I36" s="77">
        <v>0</v>
      </c>
      <c r="J36" s="79">
        <f t="shared" si="0"/>
        <v>0</v>
      </c>
    </row>
    <row r="37" spans="1:10" x14ac:dyDescent="0.25">
      <c r="A37" s="24" t="s">
        <v>108</v>
      </c>
      <c r="B37" s="25" t="s">
        <v>11</v>
      </c>
      <c r="C37" s="75">
        <v>288636</v>
      </c>
      <c r="D37" s="77">
        <v>0</v>
      </c>
      <c r="E37" s="77">
        <v>3196488</v>
      </c>
      <c r="F37" s="77">
        <v>0</v>
      </c>
      <c r="G37" s="77">
        <v>0</v>
      </c>
      <c r="H37" s="77">
        <v>381007</v>
      </c>
      <c r="I37" s="77">
        <v>0</v>
      </c>
      <c r="J37" s="79">
        <f t="shared" si="0"/>
        <v>3866131</v>
      </c>
    </row>
    <row r="38" spans="1:10" x14ac:dyDescent="0.25">
      <c r="A38" s="24" t="s">
        <v>109</v>
      </c>
      <c r="B38" s="25" t="s">
        <v>11</v>
      </c>
      <c r="C38" s="75">
        <v>0</v>
      </c>
      <c r="D38" s="77">
        <v>0</v>
      </c>
      <c r="E38" s="77">
        <v>0</v>
      </c>
      <c r="F38" s="77">
        <v>0</v>
      </c>
      <c r="G38" s="77">
        <v>0</v>
      </c>
      <c r="H38" s="77">
        <v>0</v>
      </c>
      <c r="I38" s="77">
        <v>0</v>
      </c>
      <c r="J38" s="79">
        <f t="shared" si="0"/>
        <v>0</v>
      </c>
    </row>
    <row r="39" spans="1:10" x14ac:dyDescent="0.25">
      <c r="A39" s="24" t="s">
        <v>110</v>
      </c>
      <c r="B39" s="25" t="s">
        <v>11</v>
      </c>
      <c r="C39" s="75">
        <v>0</v>
      </c>
      <c r="D39" s="77">
        <v>811700</v>
      </c>
      <c r="E39" s="77">
        <v>0</v>
      </c>
      <c r="F39" s="77">
        <v>0</v>
      </c>
      <c r="G39" s="77">
        <v>0</v>
      </c>
      <c r="H39" s="77">
        <v>0</v>
      </c>
      <c r="I39" s="77">
        <v>0</v>
      </c>
      <c r="J39" s="79">
        <f t="shared" si="0"/>
        <v>811700</v>
      </c>
    </row>
    <row r="40" spans="1:10" x14ac:dyDescent="0.25">
      <c r="A40" s="24" t="s">
        <v>111</v>
      </c>
      <c r="B40" s="25" t="s">
        <v>11</v>
      </c>
      <c r="C40" s="75">
        <v>0</v>
      </c>
      <c r="D40" s="77">
        <v>0</v>
      </c>
      <c r="E40" s="77">
        <v>0</v>
      </c>
      <c r="F40" s="77">
        <v>0</v>
      </c>
      <c r="G40" s="77">
        <v>0</v>
      </c>
      <c r="H40" s="77">
        <v>0</v>
      </c>
      <c r="I40" s="77">
        <v>0</v>
      </c>
      <c r="J40" s="79">
        <f t="shared" si="0"/>
        <v>0</v>
      </c>
    </row>
    <row r="41" spans="1:10" x14ac:dyDescent="0.25">
      <c r="A41" s="24" t="s">
        <v>112</v>
      </c>
      <c r="B41" s="25" t="s">
        <v>11</v>
      </c>
      <c r="C41" s="75">
        <v>162835</v>
      </c>
      <c r="D41" s="77">
        <v>162498</v>
      </c>
      <c r="E41" s="77">
        <v>1043177</v>
      </c>
      <c r="F41" s="77">
        <v>0</v>
      </c>
      <c r="G41" s="77">
        <v>0</v>
      </c>
      <c r="H41" s="77">
        <v>0</v>
      </c>
      <c r="I41" s="77">
        <v>7517</v>
      </c>
      <c r="J41" s="79">
        <f t="shared" si="0"/>
        <v>1376027</v>
      </c>
    </row>
    <row r="42" spans="1:10" x14ac:dyDescent="0.25">
      <c r="A42" s="24" t="s">
        <v>113</v>
      </c>
      <c r="B42" s="25" t="s">
        <v>11</v>
      </c>
      <c r="C42" s="75">
        <v>0</v>
      </c>
      <c r="D42" s="77">
        <v>0</v>
      </c>
      <c r="E42" s="77">
        <v>0</v>
      </c>
      <c r="F42" s="77">
        <v>0</v>
      </c>
      <c r="G42" s="77">
        <v>0</v>
      </c>
      <c r="H42" s="77">
        <v>165206</v>
      </c>
      <c r="I42" s="77">
        <v>0</v>
      </c>
      <c r="J42" s="79">
        <f t="shared" si="0"/>
        <v>165206</v>
      </c>
    </row>
    <row r="43" spans="1:10" x14ac:dyDescent="0.25">
      <c r="A43" s="24" t="s">
        <v>114</v>
      </c>
      <c r="B43" s="25" t="s">
        <v>12</v>
      </c>
      <c r="C43" s="75">
        <v>159452</v>
      </c>
      <c r="D43" s="77">
        <v>86589</v>
      </c>
      <c r="E43" s="77">
        <v>0</v>
      </c>
      <c r="F43" s="77">
        <v>404542</v>
      </c>
      <c r="G43" s="77">
        <v>0</v>
      </c>
      <c r="H43" s="77">
        <v>534333</v>
      </c>
      <c r="I43" s="77">
        <v>1222066</v>
      </c>
      <c r="J43" s="79">
        <f t="shared" si="0"/>
        <v>2406982</v>
      </c>
    </row>
    <row r="44" spans="1:10" x14ac:dyDescent="0.25">
      <c r="A44" s="24" t="s">
        <v>115</v>
      </c>
      <c r="B44" s="25" t="s">
        <v>12</v>
      </c>
      <c r="C44" s="75">
        <v>13306</v>
      </c>
      <c r="D44" s="77">
        <v>0</v>
      </c>
      <c r="E44" s="77">
        <v>0</v>
      </c>
      <c r="F44" s="77">
        <v>0</v>
      </c>
      <c r="G44" s="77">
        <v>0</v>
      </c>
      <c r="H44" s="77">
        <v>163840</v>
      </c>
      <c r="I44" s="77">
        <v>139507</v>
      </c>
      <c r="J44" s="79">
        <f t="shared" si="0"/>
        <v>316653</v>
      </c>
    </row>
    <row r="45" spans="1:10" x14ac:dyDescent="0.25">
      <c r="A45" s="24" t="s">
        <v>116</v>
      </c>
      <c r="B45" s="25" t="s">
        <v>12</v>
      </c>
      <c r="C45" s="75">
        <v>0</v>
      </c>
      <c r="D45" s="77">
        <v>1198270</v>
      </c>
      <c r="E45" s="77">
        <v>0</v>
      </c>
      <c r="F45" s="77">
        <v>0</v>
      </c>
      <c r="G45" s="77">
        <v>0</v>
      </c>
      <c r="H45" s="77">
        <v>0</v>
      </c>
      <c r="I45" s="77">
        <v>0</v>
      </c>
      <c r="J45" s="79">
        <f t="shared" si="0"/>
        <v>1198270</v>
      </c>
    </row>
    <row r="46" spans="1:10" x14ac:dyDescent="0.25">
      <c r="A46" s="24" t="s">
        <v>467</v>
      </c>
      <c r="B46" s="25" t="s">
        <v>12</v>
      </c>
      <c r="C46" s="75">
        <v>186672</v>
      </c>
      <c r="D46" s="77">
        <v>152082</v>
      </c>
      <c r="E46" s="77">
        <v>0</v>
      </c>
      <c r="F46" s="77">
        <v>0</v>
      </c>
      <c r="G46" s="77">
        <v>0</v>
      </c>
      <c r="H46" s="77">
        <v>381846</v>
      </c>
      <c r="I46" s="77">
        <v>53220</v>
      </c>
      <c r="J46" s="79">
        <f t="shared" si="0"/>
        <v>773820</v>
      </c>
    </row>
    <row r="47" spans="1:10" x14ac:dyDescent="0.25">
      <c r="A47" s="24" t="s">
        <v>117</v>
      </c>
      <c r="B47" s="25" t="s">
        <v>12</v>
      </c>
      <c r="C47" s="75">
        <v>0</v>
      </c>
      <c r="D47" s="77">
        <v>0</v>
      </c>
      <c r="E47" s="77">
        <v>0</v>
      </c>
      <c r="F47" s="77">
        <v>0</v>
      </c>
      <c r="G47" s="77">
        <v>0</v>
      </c>
      <c r="H47" s="77">
        <v>0</v>
      </c>
      <c r="I47" s="77">
        <v>0</v>
      </c>
      <c r="J47" s="79">
        <f t="shared" si="0"/>
        <v>0</v>
      </c>
    </row>
    <row r="48" spans="1:10" x14ac:dyDescent="0.25">
      <c r="A48" s="24" t="s">
        <v>118</v>
      </c>
      <c r="B48" s="25" t="s">
        <v>12</v>
      </c>
      <c r="C48" s="75">
        <v>176353</v>
      </c>
      <c r="D48" s="77">
        <v>0</v>
      </c>
      <c r="E48" s="77">
        <v>18145</v>
      </c>
      <c r="F48" s="77">
        <v>0</v>
      </c>
      <c r="G48" s="77">
        <v>0</v>
      </c>
      <c r="H48" s="77">
        <v>0</v>
      </c>
      <c r="I48" s="77">
        <v>0</v>
      </c>
      <c r="J48" s="79">
        <f t="shared" si="0"/>
        <v>194498</v>
      </c>
    </row>
    <row r="49" spans="1:10" x14ac:dyDescent="0.25">
      <c r="A49" s="24" t="s">
        <v>119</v>
      </c>
      <c r="B49" s="25" t="s">
        <v>12</v>
      </c>
      <c r="C49" s="75">
        <v>0</v>
      </c>
      <c r="D49" s="77">
        <v>0</v>
      </c>
      <c r="E49" s="77">
        <v>0</v>
      </c>
      <c r="F49" s="77">
        <v>0</v>
      </c>
      <c r="G49" s="77">
        <v>0</v>
      </c>
      <c r="H49" s="77">
        <v>0</v>
      </c>
      <c r="I49" s="77">
        <v>0</v>
      </c>
      <c r="J49" s="79">
        <f t="shared" si="0"/>
        <v>0</v>
      </c>
    </row>
    <row r="50" spans="1:10" x14ac:dyDescent="0.25">
      <c r="A50" s="24" t="s">
        <v>468</v>
      </c>
      <c r="B50" s="25" t="s">
        <v>12</v>
      </c>
      <c r="C50" s="75">
        <v>0</v>
      </c>
      <c r="D50" s="77">
        <v>371405</v>
      </c>
      <c r="E50" s="77">
        <v>0</v>
      </c>
      <c r="F50" s="77">
        <v>0</v>
      </c>
      <c r="G50" s="77">
        <v>0</v>
      </c>
      <c r="H50" s="77">
        <v>0</v>
      </c>
      <c r="I50" s="77">
        <v>0</v>
      </c>
      <c r="J50" s="79">
        <f t="shared" si="0"/>
        <v>371405</v>
      </c>
    </row>
    <row r="51" spans="1:10" x14ac:dyDescent="0.25">
      <c r="A51" s="24" t="s">
        <v>120</v>
      </c>
      <c r="B51" s="25" t="s">
        <v>12</v>
      </c>
      <c r="C51" s="75">
        <v>0</v>
      </c>
      <c r="D51" s="77">
        <v>0</v>
      </c>
      <c r="E51" s="77">
        <v>0</v>
      </c>
      <c r="F51" s="77">
        <v>0</v>
      </c>
      <c r="G51" s="77">
        <v>0</v>
      </c>
      <c r="H51" s="77">
        <v>0</v>
      </c>
      <c r="I51" s="77">
        <v>0</v>
      </c>
      <c r="J51" s="79">
        <f t="shared" si="0"/>
        <v>0</v>
      </c>
    </row>
    <row r="52" spans="1:10" x14ac:dyDescent="0.25">
      <c r="A52" s="24" t="s">
        <v>121</v>
      </c>
      <c r="B52" s="25" t="s">
        <v>12</v>
      </c>
      <c r="C52" s="75">
        <v>0</v>
      </c>
      <c r="D52" s="77">
        <v>0</v>
      </c>
      <c r="E52" s="77">
        <v>0</v>
      </c>
      <c r="F52" s="77">
        <v>0</v>
      </c>
      <c r="G52" s="77">
        <v>0</v>
      </c>
      <c r="H52" s="77">
        <v>0</v>
      </c>
      <c r="I52" s="77">
        <v>0</v>
      </c>
      <c r="J52" s="79">
        <f t="shared" si="0"/>
        <v>0</v>
      </c>
    </row>
    <row r="53" spans="1:10" x14ac:dyDescent="0.25">
      <c r="A53" s="24" t="s">
        <v>122</v>
      </c>
      <c r="B53" s="25" t="s">
        <v>12</v>
      </c>
      <c r="C53" s="75">
        <v>0</v>
      </c>
      <c r="D53" s="77">
        <v>894092</v>
      </c>
      <c r="E53" s="77">
        <v>0</v>
      </c>
      <c r="F53" s="77">
        <v>0</v>
      </c>
      <c r="G53" s="77">
        <v>0</v>
      </c>
      <c r="H53" s="77">
        <v>5740</v>
      </c>
      <c r="I53" s="77">
        <v>0</v>
      </c>
      <c r="J53" s="79">
        <f t="shared" si="0"/>
        <v>899832</v>
      </c>
    </row>
    <row r="54" spans="1:10" x14ac:dyDescent="0.25">
      <c r="A54" s="24" t="s">
        <v>123</v>
      </c>
      <c r="B54" s="25" t="s">
        <v>12</v>
      </c>
      <c r="C54" s="75">
        <v>0</v>
      </c>
      <c r="D54" s="77">
        <v>0</v>
      </c>
      <c r="E54" s="77">
        <v>0</v>
      </c>
      <c r="F54" s="77">
        <v>0</v>
      </c>
      <c r="G54" s="77">
        <v>0</v>
      </c>
      <c r="H54" s="77">
        <v>0</v>
      </c>
      <c r="I54" s="77">
        <v>0</v>
      </c>
      <c r="J54" s="79">
        <f t="shared" si="0"/>
        <v>0</v>
      </c>
    </row>
    <row r="55" spans="1:10" x14ac:dyDescent="0.25">
      <c r="A55" s="24" t="s">
        <v>124</v>
      </c>
      <c r="B55" s="25" t="s">
        <v>12</v>
      </c>
      <c r="C55" s="75">
        <v>0</v>
      </c>
      <c r="D55" s="77">
        <v>0</v>
      </c>
      <c r="E55" s="77">
        <v>0</v>
      </c>
      <c r="F55" s="77">
        <v>0</v>
      </c>
      <c r="G55" s="77">
        <v>0</v>
      </c>
      <c r="H55" s="77">
        <v>0</v>
      </c>
      <c r="I55" s="77">
        <v>0</v>
      </c>
      <c r="J55" s="79">
        <f t="shared" si="0"/>
        <v>0</v>
      </c>
    </row>
    <row r="56" spans="1:10" x14ac:dyDescent="0.25">
      <c r="A56" s="24" t="s">
        <v>125</v>
      </c>
      <c r="B56" s="25" t="s">
        <v>12</v>
      </c>
      <c r="C56" s="75">
        <v>0</v>
      </c>
      <c r="D56" s="77">
        <v>0</v>
      </c>
      <c r="E56" s="77">
        <v>0</v>
      </c>
      <c r="F56" s="77">
        <v>0</v>
      </c>
      <c r="G56" s="77">
        <v>0</v>
      </c>
      <c r="H56" s="77">
        <v>0</v>
      </c>
      <c r="I56" s="77">
        <v>0</v>
      </c>
      <c r="J56" s="79">
        <f t="shared" si="0"/>
        <v>0</v>
      </c>
    </row>
    <row r="57" spans="1:10" x14ac:dyDescent="0.25">
      <c r="A57" s="24" t="s">
        <v>126</v>
      </c>
      <c r="B57" s="25" t="s">
        <v>12</v>
      </c>
      <c r="C57" s="75">
        <v>0</v>
      </c>
      <c r="D57" s="77">
        <v>0</v>
      </c>
      <c r="E57" s="77">
        <v>0</v>
      </c>
      <c r="F57" s="77">
        <v>0</v>
      </c>
      <c r="G57" s="77">
        <v>0</v>
      </c>
      <c r="H57" s="77">
        <v>0</v>
      </c>
      <c r="I57" s="77">
        <v>0</v>
      </c>
      <c r="J57" s="79">
        <f t="shared" si="0"/>
        <v>0</v>
      </c>
    </row>
    <row r="58" spans="1:10" x14ac:dyDescent="0.25">
      <c r="A58" s="24" t="s">
        <v>127</v>
      </c>
      <c r="B58" s="25" t="s">
        <v>12</v>
      </c>
      <c r="C58" s="75">
        <v>0</v>
      </c>
      <c r="D58" s="77">
        <v>0</v>
      </c>
      <c r="E58" s="77">
        <v>0</v>
      </c>
      <c r="F58" s="77">
        <v>0</v>
      </c>
      <c r="G58" s="77">
        <v>0</v>
      </c>
      <c r="H58" s="77">
        <v>0</v>
      </c>
      <c r="I58" s="77">
        <v>0</v>
      </c>
      <c r="J58" s="79">
        <f t="shared" si="0"/>
        <v>0</v>
      </c>
    </row>
    <row r="59" spans="1:10" x14ac:dyDescent="0.25">
      <c r="A59" s="24" t="s">
        <v>128</v>
      </c>
      <c r="B59" s="25" t="s">
        <v>12</v>
      </c>
      <c r="C59" s="75">
        <v>1130535</v>
      </c>
      <c r="D59" s="77">
        <v>0</v>
      </c>
      <c r="E59" s="77">
        <v>0</v>
      </c>
      <c r="F59" s="77">
        <v>0</v>
      </c>
      <c r="G59" s="77">
        <v>0</v>
      </c>
      <c r="H59" s="77">
        <v>2356933</v>
      </c>
      <c r="I59" s="77">
        <v>0</v>
      </c>
      <c r="J59" s="79">
        <f t="shared" si="0"/>
        <v>3487468</v>
      </c>
    </row>
    <row r="60" spans="1:10" x14ac:dyDescent="0.25">
      <c r="A60" s="24" t="s">
        <v>129</v>
      </c>
      <c r="B60" s="25" t="s">
        <v>12</v>
      </c>
      <c r="C60" s="75">
        <v>0</v>
      </c>
      <c r="D60" s="77">
        <v>0</v>
      </c>
      <c r="E60" s="77">
        <v>0</v>
      </c>
      <c r="F60" s="77">
        <v>209767</v>
      </c>
      <c r="G60" s="77">
        <v>0</v>
      </c>
      <c r="H60" s="77">
        <v>0</v>
      </c>
      <c r="I60" s="77">
        <v>0</v>
      </c>
      <c r="J60" s="79">
        <f t="shared" si="0"/>
        <v>209767</v>
      </c>
    </row>
    <row r="61" spans="1:10" x14ac:dyDescent="0.25">
      <c r="A61" s="24" t="s">
        <v>130</v>
      </c>
      <c r="B61" s="25" t="s">
        <v>12</v>
      </c>
      <c r="C61" s="75">
        <v>0</v>
      </c>
      <c r="D61" s="77">
        <v>0</v>
      </c>
      <c r="E61" s="77">
        <v>0</v>
      </c>
      <c r="F61" s="77">
        <v>0</v>
      </c>
      <c r="G61" s="77">
        <v>0</v>
      </c>
      <c r="H61" s="77">
        <v>0</v>
      </c>
      <c r="I61" s="77">
        <v>0</v>
      </c>
      <c r="J61" s="79">
        <f t="shared" si="0"/>
        <v>0</v>
      </c>
    </row>
    <row r="62" spans="1:10" x14ac:dyDescent="0.25">
      <c r="A62" s="24" t="s">
        <v>131</v>
      </c>
      <c r="B62" s="25" t="s">
        <v>12</v>
      </c>
      <c r="C62" s="75">
        <v>0</v>
      </c>
      <c r="D62" s="77">
        <v>0</v>
      </c>
      <c r="E62" s="77">
        <v>0</v>
      </c>
      <c r="F62" s="77">
        <v>0</v>
      </c>
      <c r="G62" s="77">
        <v>0</v>
      </c>
      <c r="H62" s="77">
        <v>0</v>
      </c>
      <c r="I62" s="77">
        <v>0</v>
      </c>
      <c r="J62" s="79">
        <f t="shared" si="0"/>
        <v>0</v>
      </c>
    </row>
    <row r="63" spans="1:10" x14ac:dyDescent="0.25">
      <c r="A63" s="24" t="s">
        <v>132</v>
      </c>
      <c r="B63" s="25" t="s">
        <v>12</v>
      </c>
      <c r="C63" s="75">
        <v>0</v>
      </c>
      <c r="D63" s="77">
        <v>222541</v>
      </c>
      <c r="E63" s="77">
        <v>0</v>
      </c>
      <c r="F63" s="77">
        <v>0</v>
      </c>
      <c r="G63" s="77">
        <v>0</v>
      </c>
      <c r="H63" s="77">
        <v>0</v>
      </c>
      <c r="I63" s="77">
        <v>0</v>
      </c>
      <c r="J63" s="79">
        <f t="shared" si="0"/>
        <v>222541</v>
      </c>
    </row>
    <row r="64" spans="1:10" x14ac:dyDescent="0.25">
      <c r="A64" s="24" t="s">
        <v>133</v>
      </c>
      <c r="B64" s="25" t="s">
        <v>12</v>
      </c>
      <c r="C64" s="75">
        <v>0</v>
      </c>
      <c r="D64" s="77">
        <v>0</v>
      </c>
      <c r="E64" s="77">
        <v>0</v>
      </c>
      <c r="F64" s="77">
        <v>0</v>
      </c>
      <c r="G64" s="77">
        <v>0</v>
      </c>
      <c r="H64" s="77">
        <v>0</v>
      </c>
      <c r="I64" s="77">
        <v>0</v>
      </c>
      <c r="J64" s="79">
        <f t="shared" si="0"/>
        <v>0</v>
      </c>
    </row>
    <row r="65" spans="1:10" x14ac:dyDescent="0.25">
      <c r="A65" s="24" t="s">
        <v>134</v>
      </c>
      <c r="B65" s="25" t="s">
        <v>12</v>
      </c>
      <c r="C65" s="75">
        <v>0</v>
      </c>
      <c r="D65" s="77">
        <v>0</v>
      </c>
      <c r="E65" s="77">
        <v>0</v>
      </c>
      <c r="F65" s="77">
        <v>0</v>
      </c>
      <c r="G65" s="77">
        <v>0</v>
      </c>
      <c r="H65" s="77">
        <v>0</v>
      </c>
      <c r="I65" s="77">
        <v>479288</v>
      </c>
      <c r="J65" s="79">
        <f t="shared" si="0"/>
        <v>479288</v>
      </c>
    </row>
    <row r="66" spans="1:10" x14ac:dyDescent="0.25">
      <c r="A66" s="24" t="s">
        <v>135</v>
      </c>
      <c r="B66" s="25" t="s">
        <v>12</v>
      </c>
      <c r="C66" s="75">
        <v>0</v>
      </c>
      <c r="D66" s="77">
        <v>0</v>
      </c>
      <c r="E66" s="77">
        <v>0</v>
      </c>
      <c r="F66" s="77">
        <v>0</v>
      </c>
      <c r="G66" s="77">
        <v>0</v>
      </c>
      <c r="H66" s="77">
        <v>298400</v>
      </c>
      <c r="I66" s="77">
        <v>0</v>
      </c>
      <c r="J66" s="79">
        <f t="shared" si="0"/>
        <v>298400</v>
      </c>
    </row>
    <row r="67" spans="1:10" x14ac:dyDescent="0.25">
      <c r="A67" s="24" t="s">
        <v>136</v>
      </c>
      <c r="B67" s="25" t="s">
        <v>12</v>
      </c>
      <c r="C67" s="75">
        <v>0</v>
      </c>
      <c r="D67" s="77">
        <v>0</v>
      </c>
      <c r="E67" s="77">
        <v>0</v>
      </c>
      <c r="F67" s="77">
        <v>0</v>
      </c>
      <c r="G67" s="77">
        <v>0</v>
      </c>
      <c r="H67" s="77">
        <v>0</v>
      </c>
      <c r="I67" s="77">
        <v>0</v>
      </c>
      <c r="J67" s="79">
        <f t="shared" si="0"/>
        <v>0</v>
      </c>
    </row>
    <row r="68" spans="1:10" x14ac:dyDescent="0.25">
      <c r="A68" s="24" t="s">
        <v>137</v>
      </c>
      <c r="B68" s="25" t="s">
        <v>12</v>
      </c>
      <c r="C68" s="75">
        <v>0</v>
      </c>
      <c r="D68" s="77">
        <v>0</v>
      </c>
      <c r="E68" s="77">
        <v>0</v>
      </c>
      <c r="F68" s="77">
        <v>0</v>
      </c>
      <c r="G68" s="77">
        <v>0</v>
      </c>
      <c r="H68" s="77">
        <v>0</v>
      </c>
      <c r="I68" s="77">
        <v>0</v>
      </c>
      <c r="J68" s="79">
        <f t="shared" ref="J68:J131" si="1">SUM(C68:I68)</f>
        <v>0</v>
      </c>
    </row>
    <row r="69" spans="1:10" x14ac:dyDescent="0.25">
      <c r="A69" s="24" t="s">
        <v>138</v>
      </c>
      <c r="B69" s="25" t="s">
        <v>12</v>
      </c>
      <c r="C69" s="75">
        <v>123514</v>
      </c>
      <c r="D69" s="77">
        <v>45845</v>
      </c>
      <c r="E69" s="77">
        <v>0</v>
      </c>
      <c r="F69" s="77">
        <v>0</v>
      </c>
      <c r="G69" s="77">
        <v>0</v>
      </c>
      <c r="H69" s="77">
        <v>15521</v>
      </c>
      <c r="I69" s="77">
        <v>0</v>
      </c>
      <c r="J69" s="79">
        <f t="shared" si="1"/>
        <v>184880</v>
      </c>
    </row>
    <row r="70" spans="1:10" x14ac:dyDescent="0.25">
      <c r="A70" s="24" t="s">
        <v>139</v>
      </c>
      <c r="B70" s="25" t="s">
        <v>12</v>
      </c>
      <c r="C70" s="75">
        <v>0</v>
      </c>
      <c r="D70" s="77">
        <v>244361</v>
      </c>
      <c r="E70" s="77">
        <v>35644</v>
      </c>
      <c r="F70" s="77">
        <v>0</v>
      </c>
      <c r="G70" s="77">
        <v>0</v>
      </c>
      <c r="H70" s="77">
        <v>6439</v>
      </c>
      <c r="I70" s="77">
        <v>0</v>
      </c>
      <c r="J70" s="79">
        <f t="shared" si="1"/>
        <v>286444</v>
      </c>
    </row>
    <row r="71" spans="1:10" x14ac:dyDescent="0.25">
      <c r="A71" s="24" t="s">
        <v>508</v>
      </c>
      <c r="B71" s="25" t="s">
        <v>12</v>
      </c>
      <c r="C71" s="75">
        <v>0</v>
      </c>
      <c r="D71" s="77">
        <v>0</v>
      </c>
      <c r="E71" s="77">
        <v>0</v>
      </c>
      <c r="F71" s="77">
        <v>0</v>
      </c>
      <c r="G71" s="77">
        <v>0</v>
      </c>
      <c r="H71" s="77">
        <v>0</v>
      </c>
      <c r="I71" s="77">
        <v>0</v>
      </c>
      <c r="J71" s="79">
        <f t="shared" si="1"/>
        <v>0</v>
      </c>
    </row>
    <row r="72" spans="1:10" x14ac:dyDescent="0.25">
      <c r="A72" s="24" t="s">
        <v>140</v>
      </c>
      <c r="B72" s="25" t="s">
        <v>12</v>
      </c>
      <c r="C72" s="75">
        <v>0</v>
      </c>
      <c r="D72" s="77">
        <v>0</v>
      </c>
      <c r="E72" s="77">
        <v>0</v>
      </c>
      <c r="F72" s="77">
        <v>0</v>
      </c>
      <c r="G72" s="77">
        <v>0</v>
      </c>
      <c r="H72" s="77">
        <v>0</v>
      </c>
      <c r="I72" s="77">
        <v>0</v>
      </c>
      <c r="J72" s="79">
        <f t="shared" si="1"/>
        <v>0</v>
      </c>
    </row>
    <row r="73" spans="1:10" x14ac:dyDescent="0.25">
      <c r="A73" s="24" t="s">
        <v>141</v>
      </c>
      <c r="B73" s="25" t="s">
        <v>12</v>
      </c>
      <c r="C73" s="75">
        <v>124579</v>
      </c>
      <c r="D73" s="77">
        <v>0</v>
      </c>
      <c r="E73" s="77">
        <v>0</v>
      </c>
      <c r="F73" s="77">
        <v>46546</v>
      </c>
      <c r="G73" s="77">
        <v>0</v>
      </c>
      <c r="H73" s="77">
        <v>35898</v>
      </c>
      <c r="I73" s="77">
        <v>0</v>
      </c>
      <c r="J73" s="79">
        <f t="shared" si="1"/>
        <v>207023</v>
      </c>
    </row>
    <row r="74" spans="1:10" x14ac:dyDescent="0.25">
      <c r="A74" s="24" t="s">
        <v>142</v>
      </c>
      <c r="B74" s="25" t="s">
        <v>13</v>
      </c>
      <c r="C74" s="75">
        <v>0</v>
      </c>
      <c r="D74" s="77">
        <v>0</v>
      </c>
      <c r="E74" s="77">
        <v>0</v>
      </c>
      <c r="F74" s="77">
        <v>0</v>
      </c>
      <c r="G74" s="77">
        <v>0</v>
      </c>
      <c r="H74" s="77">
        <v>0</v>
      </c>
      <c r="I74" s="77">
        <v>0</v>
      </c>
      <c r="J74" s="79">
        <f t="shared" si="1"/>
        <v>0</v>
      </c>
    </row>
    <row r="75" spans="1:10" x14ac:dyDescent="0.25">
      <c r="A75" s="24" t="s">
        <v>143</v>
      </c>
      <c r="B75" s="25" t="s">
        <v>13</v>
      </c>
      <c r="C75" s="75">
        <v>0</v>
      </c>
      <c r="D75" s="77">
        <v>0</v>
      </c>
      <c r="E75" s="77">
        <v>26819</v>
      </c>
      <c r="F75" s="77">
        <v>0</v>
      </c>
      <c r="G75" s="77">
        <v>0</v>
      </c>
      <c r="H75" s="77">
        <v>0</v>
      </c>
      <c r="I75" s="77">
        <v>0</v>
      </c>
      <c r="J75" s="79">
        <f t="shared" si="1"/>
        <v>26819</v>
      </c>
    </row>
    <row r="76" spans="1:10" x14ac:dyDescent="0.25">
      <c r="A76" s="24" t="s">
        <v>144</v>
      </c>
      <c r="B76" s="25" t="s">
        <v>14</v>
      </c>
      <c r="C76" s="75">
        <v>55569</v>
      </c>
      <c r="D76" s="77">
        <v>1582082</v>
      </c>
      <c r="E76" s="77">
        <v>346103</v>
      </c>
      <c r="F76" s="77">
        <v>0</v>
      </c>
      <c r="G76" s="77">
        <v>0</v>
      </c>
      <c r="H76" s="77">
        <v>38980</v>
      </c>
      <c r="I76" s="77">
        <v>0</v>
      </c>
      <c r="J76" s="79">
        <f t="shared" si="1"/>
        <v>2022734</v>
      </c>
    </row>
    <row r="77" spans="1:10" x14ac:dyDescent="0.25">
      <c r="A77" s="24" t="s">
        <v>145</v>
      </c>
      <c r="B77" s="25" t="s">
        <v>15</v>
      </c>
      <c r="C77" s="75">
        <v>4400</v>
      </c>
      <c r="D77" s="77">
        <v>0</v>
      </c>
      <c r="E77" s="77">
        <v>0</v>
      </c>
      <c r="F77" s="77">
        <v>0</v>
      </c>
      <c r="G77" s="77">
        <v>0</v>
      </c>
      <c r="H77" s="77">
        <v>0</v>
      </c>
      <c r="I77" s="77">
        <v>15575</v>
      </c>
      <c r="J77" s="79">
        <f t="shared" si="1"/>
        <v>19975</v>
      </c>
    </row>
    <row r="78" spans="1:10" x14ac:dyDescent="0.25">
      <c r="A78" s="24" t="s">
        <v>146</v>
      </c>
      <c r="B78" s="25" t="s">
        <v>15</v>
      </c>
      <c r="C78" s="75">
        <v>5074</v>
      </c>
      <c r="D78" s="77">
        <v>275000</v>
      </c>
      <c r="E78" s="77">
        <v>0</v>
      </c>
      <c r="F78" s="77">
        <v>0</v>
      </c>
      <c r="G78" s="77">
        <v>0</v>
      </c>
      <c r="H78" s="77">
        <v>0</v>
      </c>
      <c r="I78" s="77">
        <v>0</v>
      </c>
      <c r="J78" s="79">
        <f t="shared" si="1"/>
        <v>280074</v>
      </c>
    </row>
    <row r="79" spans="1:10" x14ac:dyDescent="0.25">
      <c r="A79" s="24" t="s">
        <v>147</v>
      </c>
      <c r="B79" s="25" t="s">
        <v>16</v>
      </c>
      <c r="C79" s="75">
        <v>0</v>
      </c>
      <c r="D79" s="77">
        <v>0</v>
      </c>
      <c r="E79" s="77">
        <v>0</v>
      </c>
      <c r="F79" s="77">
        <v>0</v>
      </c>
      <c r="G79" s="77">
        <v>0</v>
      </c>
      <c r="H79" s="77">
        <v>0</v>
      </c>
      <c r="I79" s="77">
        <v>0</v>
      </c>
      <c r="J79" s="79">
        <f t="shared" si="1"/>
        <v>0</v>
      </c>
    </row>
    <row r="80" spans="1:10" x14ac:dyDescent="0.25">
      <c r="A80" s="24" t="s">
        <v>148</v>
      </c>
      <c r="B80" s="25" t="s">
        <v>16</v>
      </c>
      <c r="C80" s="75">
        <v>0</v>
      </c>
      <c r="D80" s="77">
        <v>0</v>
      </c>
      <c r="E80" s="77">
        <v>0</v>
      </c>
      <c r="F80" s="77">
        <v>0</v>
      </c>
      <c r="G80" s="77">
        <v>0</v>
      </c>
      <c r="H80" s="77">
        <v>0</v>
      </c>
      <c r="I80" s="77">
        <v>0</v>
      </c>
      <c r="J80" s="79">
        <f t="shared" si="1"/>
        <v>0</v>
      </c>
    </row>
    <row r="81" spans="1:10" x14ac:dyDescent="0.25">
      <c r="A81" s="24" t="s">
        <v>149</v>
      </c>
      <c r="B81" s="25" t="s">
        <v>16</v>
      </c>
      <c r="C81" s="75">
        <v>0</v>
      </c>
      <c r="D81" s="77">
        <v>0</v>
      </c>
      <c r="E81" s="77">
        <v>0</v>
      </c>
      <c r="F81" s="77">
        <v>0</v>
      </c>
      <c r="G81" s="77">
        <v>0</v>
      </c>
      <c r="H81" s="77">
        <v>0</v>
      </c>
      <c r="I81" s="77">
        <v>0</v>
      </c>
      <c r="J81" s="79">
        <f t="shared" si="1"/>
        <v>0</v>
      </c>
    </row>
    <row r="82" spans="1:10" x14ac:dyDescent="0.25">
      <c r="A82" s="24" t="s">
        <v>150</v>
      </c>
      <c r="B82" s="25" t="s">
        <v>16</v>
      </c>
      <c r="C82" s="75">
        <v>0</v>
      </c>
      <c r="D82" s="77">
        <v>0</v>
      </c>
      <c r="E82" s="77">
        <v>0</v>
      </c>
      <c r="F82" s="77">
        <v>0</v>
      </c>
      <c r="G82" s="77">
        <v>0</v>
      </c>
      <c r="H82" s="77">
        <v>0</v>
      </c>
      <c r="I82" s="77">
        <v>0</v>
      </c>
      <c r="J82" s="79">
        <f t="shared" si="1"/>
        <v>0</v>
      </c>
    </row>
    <row r="83" spans="1:10" x14ac:dyDescent="0.25">
      <c r="A83" s="24" t="s">
        <v>151</v>
      </c>
      <c r="B83" s="25" t="s">
        <v>17</v>
      </c>
      <c r="C83" s="75">
        <v>0</v>
      </c>
      <c r="D83" s="77">
        <v>0</v>
      </c>
      <c r="E83" s="77">
        <v>0</v>
      </c>
      <c r="F83" s="77">
        <v>0</v>
      </c>
      <c r="G83" s="77">
        <v>0</v>
      </c>
      <c r="H83" s="77">
        <v>0</v>
      </c>
      <c r="I83" s="77">
        <v>0</v>
      </c>
      <c r="J83" s="79">
        <f t="shared" si="1"/>
        <v>0</v>
      </c>
    </row>
    <row r="84" spans="1:10" x14ac:dyDescent="0.25">
      <c r="A84" s="24" t="s">
        <v>152</v>
      </c>
      <c r="B84" s="25" t="s">
        <v>17</v>
      </c>
      <c r="C84" s="75">
        <v>40164</v>
      </c>
      <c r="D84" s="77">
        <v>254524</v>
      </c>
      <c r="E84" s="77">
        <v>238525</v>
      </c>
      <c r="F84" s="77">
        <v>0</v>
      </c>
      <c r="G84" s="77">
        <v>0</v>
      </c>
      <c r="H84" s="77">
        <v>54202</v>
      </c>
      <c r="I84" s="77">
        <v>0</v>
      </c>
      <c r="J84" s="79">
        <f t="shared" si="1"/>
        <v>587415</v>
      </c>
    </row>
    <row r="85" spans="1:10" x14ac:dyDescent="0.25">
      <c r="A85" s="24" t="s">
        <v>153</v>
      </c>
      <c r="B85" s="25" t="s">
        <v>17</v>
      </c>
      <c r="C85" s="75">
        <v>154015</v>
      </c>
      <c r="D85" s="77">
        <v>0</v>
      </c>
      <c r="E85" s="77">
        <v>200000</v>
      </c>
      <c r="F85" s="77">
        <v>0</v>
      </c>
      <c r="G85" s="77">
        <v>0</v>
      </c>
      <c r="H85" s="77">
        <v>5601</v>
      </c>
      <c r="I85" s="77">
        <v>18852</v>
      </c>
      <c r="J85" s="79">
        <f t="shared" si="1"/>
        <v>378468</v>
      </c>
    </row>
    <row r="86" spans="1:10" x14ac:dyDescent="0.25">
      <c r="A86" s="24" t="s">
        <v>154</v>
      </c>
      <c r="B86" s="25" t="s">
        <v>18</v>
      </c>
      <c r="C86" s="75">
        <v>0</v>
      </c>
      <c r="D86" s="77">
        <v>0</v>
      </c>
      <c r="E86" s="77">
        <v>0</v>
      </c>
      <c r="F86" s="77">
        <v>0</v>
      </c>
      <c r="G86" s="77">
        <v>0</v>
      </c>
      <c r="H86" s="77">
        <v>0</v>
      </c>
      <c r="I86" s="77">
        <v>0</v>
      </c>
      <c r="J86" s="79">
        <f t="shared" si="1"/>
        <v>0</v>
      </c>
    </row>
    <row r="87" spans="1:10" x14ac:dyDescent="0.25">
      <c r="A87" s="24" t="s">
        <v>155</v>
      </c>
      <c r="B87" s="25" t="s">
        <v>18</v>
      </c>
      <c r="C87" s="75">
        <v>0</v>
      </c>
      <c r="D87" s="77">
        <v>0</v>
      </c>
      <c r="E87" s="77">
        <v>0</v>
      </c>
      <c r="F87" s="77">
        <v>0</v>
      </c>
      <c r="G87" s="77">
        <v>0</v>
      </c>
      <c r="H87" s="77">
        <v>0</v>
      </c>
      <c r="I87" s="77">
        <v>0</v>
      </c>
      <c r="J87" s="79">
        <f t="shared" si="1"/>
        <v>0</v>
      </c>
    </row>
    <row r="88" spans="1:10" x14ac:dyDescent="0.25">
      <c r="A88" s="24" t="s">
        <v>156</v>
      </c>
      <c r="B88" s="25" t="s">
        <v>464</v>
      </c>
      <c r="C88" s="75">
        <v>0</v>
      </c>
      <c r="D88" s="77">
        <v>0</v>
      </c>
      <c r="E88" s="77">
        <v>0</v>
      </c>
      <c r="F88" s="77">
        <v>0</v>
      </c>
      <c r="G88" s="77">
        <v>0</v>
      </c>
      <c r="H88" s="77">
        <v>0</v>
      </c>
      <c r="I88" s="77">
        <v>0</v>
      </c>
      <c r="J88" s="79">
        <f t="shared" si="1"/>
        <v>0</v>
      </c>
    </row>
    <row r="89" spans="1:10" x14ac:dyDescent="0.25">
      <c r="A89" s="24" t="s">
        <v>157</v>
      </c>
      <c r="B89" s="25" t="s">
        <v>19</v>
      </c>
      <c r="C89" s="75">
        <v>0</v>
      </c>
      <c r="D89" s="77">
        <v>13660</v>
      </c>
      <c r="E89" s="77">
        <v>0</v>
      </c>
      <c r="F89" s="77">
        <v>0</v>
      </c>
      <c r="G89" s="77">
        <v>0</v>
      </c>
      <c r="H89" s="77">
        <v>0</v>
      </c>
      <c r="I89" s="77">
        <v>0</v>
      </c>
      <c r="J89" s="79">
        <f t="shared" si="1"/>
        <v>13660</v>
      </c>
    </row>
    <row r="90" spans="1:10" x14ac:dyDescent="0.25">
      <c r="A90" s="24" t="s">
        <v>158</v>
      </c>
      <c r="B90" s="25" t="s">
        <v>19</v>
      </c>
      <c r="C90" s="75">
        <v>0</v>
      </c>
      <c r="D90" s="77">
        <v>0</v>
      </c>
      <c r="E90" s="77">
        <v>0</v>
      </c>
      <c r="F90" s="77">
        <v>0</v>
      </c>
      <c r="G90" s="77">
        <v>0</v>
      </c>
      <c r="H90" s="77">
        <v>0</v>
      </c>
      <c r="I90" s="77">
        <v>0</v>
      </c>
      <c r="J90" s="79">
        <f t="shared" si="1"/>
        <v>0</v>
      </c>
    </row>
    <row r="91" spans="1:10" x14ac:dyDescent="0.25">
      <c r="A91" s="24" t="s">
        <v>159</v>
      </c>
      <c r="B91" s="25" t="s">
        <v>20</v>
      </c>
      <c r="C91" s="75">
        <v>0</v>
      </c>
      <c r="D91" s="77">
        <v>38739</v>
      </c>
      <c r="E91" s="77">
        <v>0</v>
      </c>
      <c r="F91" s="77">
        <v>0</v>
      </c>
      <c r="G91" s="77">
        <v>0</v>
      </c>
      <c r="H91" s="77">
        <v>0</v>
      </c>
      <c r="I91" s="77">
        <v>0</v>
      </c>
      <c r="J91" s="79">
        <f t="shared" si="1"/>
        <v>38739</v>
      </c>
    </row>
    <row r="92" spans="1:10" x14ac:dyDescent="0.25">
      <c r="A92" s="24" t="s">
        <v>160</v>
      </c>
      <c r="B92" s="25" t="s">
        <v>20</v>
      </c>
      <c r="C92" s="75">
        <v>0</v>
      </c>
      <c r="D92" s="77">
        <v>14185</v>
      </c>
      <c r="E92" s="77">
        <v>0</v>
      </c>
      <c r="F92" s="77">
        <v>0</v>
      </c>
      <c r="G92" s="77">
        <v>0</v>
      </c>
      <c r="H92" s="77">
        <v>0</v>
      </c>
      <c r="I92" s="77">
        <v>0</v>
      </c>
      <c r="J92" s="79">
        <f t="shared" si="1"/>
        <v>14185</v>
      </c>
    </row>
    <row r="93" spans="1:10" x14ac:dyDescent="0.25">
      <c r="A93" s="24" t="s">
        <v>469</v>
      </c>
      <c r="B93" s="25" t="s">
        <v>20</v>
      </c>
      <c r="C93" s="75">
        <v>0</v>
      </c>
      <c r="D93" s="77">
        <v>0</v>
      </c>
      <c r="E93" s="77">
        <v>0</v>
      </c>
      <c r="F93" s="77">
        <v>0</v>
      </c>
      <c r="G93" s="77">
        <v>0</v>
      </c>
      <c r="H93" s="77">
        <v>0</v>
      </c>
      <c r="I93" s="77">
        <v>0</v>
      </c>
      <c r="J93" s="79">
        <f t="shared" si="1"/>
        <v>0</v>
      </c>
    </row>
    <row r="94" spans="1:10" x14ac:dyDescent="0.25">
      <c r="A94" s="24" t="s">
        <v>161</v>
      </c>
      <c r="B94" s="25" t="s">
        <v>20</v>
      </c>
      <c r="C94" s="75">
        <v>0</v>
      </c>
      <c r="D94" s="77">
        <v>0</v>
      </c>
      <c r="E94" s="77">
        <v>0</v>
      </c>
      <c r="F94" s="77">
        <v>0</v>
      </c>
      <c r="G94" s="77">
        <v>0</v>
      </c>
      <c r="H94" s="77">
        <v>0</v>
      </c>
      <c r="I94" s="77">
        <v>281697</v>
      </c>
      <c r="J94" s="79">
        <f t="shared" si="1"/>
        <v>281697</v>
      </c>
    </row>
    <row r="95" spans="1:10" x14ac:dyDescent="0.25">
      <c r="A95" s="24" t="s">
        <v>162</v>
      </c>
      <c r="B95" s="25" t="s">
        <v>20</v>
      </c>
      <c r="C95" s="75">
        <v>0</v>
      </c>
      <c r="D95" s="77">
        <v>26272</v>
      </c>
      <c r="E95" s="77">
        <v>0</v>
      </c>
      <c r="F95" s="77">
        <v>0</v>
      </c>
      <c r="G95" s="77">
        <v>0</v>
      </c>
      <c r="H95" s="77">
        <v>0</v>
      </c>
      <c r="I95" s="77">
        <v>0</v>
      </c>
      <c r="J95" s="79">
        <f t="shared" si="1"/>
        <v>26272</v>
      </c>
    </row>
    <row r="96" spans="1:10" x14ac:dyDescent="0.25">
      <c r="A96" s="24" t="s">
        <v>163</v>
      </c>
      <c r="B96" s="25" t="s">
        <v>22</v>
      </c>
      <c r="C96" s="75">
        <v>0</v>
      </c>
      <c r="D96" s="77">
        <v>0</v>
      </c>
      <c r="E96" s="77">
        <v>0</v>
      </c>
      <c r="F96" s="77">
        <v>0</v>
      </c>
      <c r="G96" s="77">
        <v>0</v>
      </c>
      <c r="H96" s="77">
        <v>0</v>
      </c>
      <c r="I96" s="77">
        <v>0</v>
      </c>
      <c r="J96" s="79">
        <f t="shared" si="1"/>
        <v>0</v>
      </c>
    </row>
    <row r="97" spans="1:10" x14ac:dyDescent="0.25">
      <c r="A97" s="24" t="s">
        <v>164</v>
      </c>
      <c r="B97" s="25" t="s">
        <v>22</v>
      </c>
      <c r="C97" s="75">
        <v>0</v>
      </c>
      <c r="D97" s="77">
        <v>0</v>
      </c>
      <c r="E97" s="77">
        <v>0</v>
      </c>
      <c r="F97" s="77">
        <v>0</v>
      </c>
      <c r="G97" s="77">
        <v>0</v>
      </c>
      <c r="H97" s="77">
        <v>0</v>
      </c>
      <c r="I97" s="77">
        <v>0</v>
      </c>
      <c r="J97" s="79">
        <f t="shared" si="1"/>
        <v>0</v>
      </c>
    </row>
    <row r="98" spans="1:10" x14ac:dyDescent="0.25">
      <c r="A98" s="24" t="s">
        <v>165</v>
      </c>
      <c r="B98" s="25" t="s">
        <v>21</v>
      </c>
      <c r="C98" s="75">
        <v>0</v>
      </c>
      <c r="D98" s="77">
        <v>0</v>
      </c>
      <c r="E98" s="77">
        <v>0</v>
      </c>
      <c r="F98" s="77">
        <v>0</v>
      </c>
      <c r="G98" s="77">
        <v>0</v>
      </c>
      <c r="H98" s="77">
        <v>0</v>
      </c>
      <c r="I98" s="77">
        <v>0</v>
      </c>
      <c r="J98" s="79">
        <f t="shared" si="1"/>
        <v>0</v>
      </c>
    </row>
    <row r="99" spans="1:10" x14ac:dyDescent="0.25">
      <c r="A99" s="24" t="s">
        <v>166</v>
      </c>
      <c r="B99" s="25" t="s">
        <v>21</v>
      </c>
      <c r="C99" s="75">
        <v>0</v>
      </c>
      <c r="D99" s="77">
        <v>0</v>
      </c>
      <c r="E99" s="77">
        <v>0</v>
      </c>
      <c r="F99" s="77">
        <v>0</v>
      </c>
      <c r="G99" s="77">
        <v>0</v>
      </c>
      <c r="H99" s="77">
        <v>0</v>
      </c>
      <c r="I99" s="77">
        <v>0</v>
      </c>
      <c r="J99" s="79">
        <f t="shared" si="1"/>
        <v>0</v>
      </c>
    </row>
    <row r="100" spans="1:10" x14ac:dyDescent="0.25">
      <c r="A100" s="24" t="s">
        <v>462</v>
      </c>
      <c r="B100" s="25" t="s">
        <v>21</v>
      </c>
      <c r="C100" s="75">
        <v>0</v>
      </c>
      <c r="D100" s="77">
        <v>0</v>
      </c>
      <c r="E100" s="77">
        <v>0</v>
      </c>
      <c r="F100" s="77">
        <v>0</v>
      </c>
      <c r="G100" s="77">
        <v>0</v>
      </c>
      <c r="H100" s="77">
        <v>0</v>
      </c>
      <c r="I100" s="77">
        <v>0</v>
      </c>
      <c r="J100" s="79">
        <f t="shared" si="1"/>
        <v>0</v>
      </c>
    </row>
    <row r="101" spans="1:10" x14ac:dyDescent="0.25">
      <c r="A101" s="24" t="s">
        <v>167</v>
      </c>
      <c r="B101" s="25" t="s">
        <v>513</v>
      </c>
      <c r="C101" s="75">
        <v>0</v>
      </c>
      <c r="D101" s="77">
        <v>0</v>
      </c>
      <c r="E101" s="77">
        <v>0</v>
      </c>
      <c r="F101" s="77">
        <v>0</v>
      </c>
      <c r="G101" s="77">
        <v>0</v>
      </c>
      <c r="H101" s="77">
        <v>0</v>
      </c>
      <c r="I101" s="77">
        <v>0</v>
      </c>
      <c r="J101" s="79">
        <f t="shared" si="1"/>
        <v>0</v>
      </c>
    </row>
    <row r="102" spans="1:10" x14ac:dyDescent="0.25">
      <c r="A102" s="24" t="s">
        <v>169</v>
      </c>
      <c r="B102" s="25" t="s">
        <v>170</v>
      </c>
      <c r="C102" s="75">
        <v>0</v>
      </c>
      <c r="D102" s="77">
        <v>93304</v>
      </c>
      <c r="E102" s="77">
        <v>0</v>
      </c>
      <c r="F102" s="77">
        <v>0</v>
      </c>
      <c r="G102" s="77">
        <v>0</v>
      </c>
      <c r="H102" s="77">
        <v>0</v>
      </c>
      <c r="I102" s="77">
        <v>0</v>
      </c>
      <c r="J102" s="79">
        <f t="shared" si="1"/>
        <v>93304</v>
      </c>
    </row>
    <row r="103" spans="1:10" x14ac:dyDescent="0.25">
      <c r="A103" s="24" t="s">
        <v>171</v>
      </c>
      <c r="B103" s="25" t="s">
        <v>23</v>
      </c>
      <c r="C103" s="75">
        <v>0</v>
      </c>
      <c r="D103" s="77">
        <v>0</v>
      </c>
      <c r="E103" s="77">
        <v>0</v>
      </c>
      <c r="F103" s="77">
        <v>0</v>
      </c>
      <c r="G103" s="77">
        <v>0</v>
      </c>
      <c r="H103" s="77">
        <v>0</v>
      </c>
      <c r="I103" s="77">
        <v>0</v>
      </c>
      <c r="J103" s="79">
        <f t="shared" si="1"/>
        <v>0</v>
      </c>
    </row>
    <row r="104" spans="1:10" x14ac:dyDescent="0.25">
      <c r="A104" s="24" t="s">
        <v>172</v>
      </c>
      <c r="B104" s="25" t="s">
        <v>23</v>
      </c>
      <c r="C104" s="75">
        <v>0</v>
      </c>
      <c r="D104" s="77">
        <v>0</v>
      </c>
      <c r="E104" s="77">
        <v>0</v>
      </c>
      <c r="F104" s="77">
        <v>0</v>
      </c>
      <c r="G104" s="77">
        <v>0</v>
      </c>
      <c r="H104" s="77">
        <v>0</v>
      </c>
      <c r="I104" s="77">
        <v>0</v>
      </c>
      <c r="J104" s="79">
        <f t="shared" si="1"/>
        <v>0</v>
      </c>
    </row>
    <row r="105" spans="1:10" x14ac:dyDescent="0.25">
      <c r="A105" s="24" t="s">
        <v>173</v>
      </c>
      <c r="B105" s="25" t="s">
        <v>24</v>
      </c>
      <c r="C105" s="75">
        <v>0</v>
      </c>
      <c r="D105" s="77">
        <v>0</v>
      </c>
      <c r="E105" s="77">
        <v>0</v>
      </c>
      <c r="F105" s="77">
        <v>0</v>
      </c>
      <c r="G105" s="77">
        <v>0</v>
      </c>
      <c r="H105" s="77">
        <v>0</v>
      </c>
      <c r="I105" s="77">
        <v>0</v>
      </c>
      <c r="J105" s="79">
        <f t="shared" si="1"/>
        <v>0</v>
      </c>
    </row>
    <row r="106" spans="1:10" x14ac:dyDescent="0.25">
      <c r="A106" s="24" t="s">
        <v>174</v>
      </c>
      <c r="B106" s="25" t="s">
        <v>24</v>
      </c>
      <c r="C106" s="75">
        <v>0</v>
      </c>
      <c r="D106" s="77">
        <v>0</v>
      </c>
      <c r="E106" s="77">
        <v>0</v>
      </c>
      <c r="F106" s="77">
        <v>0</v>
      </c>
      <c r="G106" s="77">
        <v>0</v>
      </c>
      <c r="H106" s="77">
        <v>0</v>
      </c>
      <c r="I106" s="77">
        <v>0</v>
      </c>
      <c r="J106" s="79">
        <f t="shared" si="1"/>
        <v>0</v>
      </c>
    </row>
    <row r="107" spans="1:10" x14ac:dyDescent="0.25">
      <c r="A107" s="24" t="s">
        <v>175</v>
      </c>
      <c r="B107" s="25" t="s">
        <v>24</v>
      </c>
      <c r="C107" s="75">
        <v>0</v>
      </c>
      <c r="D107" s="77">
        <v>0</v>
      </c>
      <c r="E107" s="77">
        <v>0</v>
      </c>
      <c r="F107" s="77">
        <v>0</v>
      </c>
      <c r="G107" s="77">
        <v>0</v>
      </c>
      <c r="H107" s="77">
        <v>0</v>
      </c>
      <c r="I107" s="77">
        <v>0</v>
      </c>
      <c r="J107" s="79">
        <f t="shared" si="1"/>
        <v>0</v>
      </c>
    </row>
    <row r="108" spans="1:10" x14ac:dyDescent="0.25">
      <c r="A108" s="24" t="s">
        <v>176</v>
      </c>
      <c r="B108" s="25" t="s">
        <v>24</v>
      </c>
      <c r="C108" s="75">
        <v>0</v>
      </c>
      <c r="D108" s="77">
        <v>0</v>
      </c>
      <c r="E108" s="77">
        <v>0</v>
      </c>
      <c r="F108" s="77">
        <v>0</v>
      </c>
      <c r="G108" s="77">
        <v>0</v>
      </c>
      <c r="H108" s="77">
        <v>0</v>
      </c>
      <c r="I108" s="77">
        <v>0</v>
      </c>
      <c r="J108" s="79">
        <f t="shared" si="1"/>
        <v>0</v>
      </c>
    </row>
    <row r="109" spans="1:10" x14ac:dyDescent="0.25">
      <c r="A109" s="24" t="s">
        <v>177</v>
      </c>
      <c r="B109" s="25" t="s">
        <v>24</v>
      </c>
      <c r="C109" s="75">
        <v>0</v>
      </c>
      <c r="D109" s="77">
        <v>0</v>
      </c>
      <c r="E109" s="77">
        <v>0</v>
      </c>
      <c r="F109" s="77">
        <v>0</v>
      </c>
      <c r="G109" s="77">
        <v>0</v>
      </c>
      <c r="H109" s="77">
        <v>0</v>
      </c>
      <c r="I109" s="77">
        <v>10750</v>
      </c>
      <c r="J109" s="79">
        <f t="shared" si="1"/>
        <v>10750</v>
      </c>
    </row>
    <row r="110" spans="1:10" x14ac:dyDescent="0.25">
      <c r="A110" s="24" t="s">
        <v>178</v>
      </c>
      <c r="B110" s="25" t="s">
        <v>24</v>
      </c>
      <c r="C110" s="75">
        <v>0</v>
      </c>
      <c r="D110" s="77">
        <v>0</v>
      </c>
      <c r="E110" s="77">
        <v>0</v>
      </c>
      <c r="F110" s="77">
        <v>0</v>
      </c>
      <c r="G110" s="77">
        <v>0</v>
      </c>
      <c r="H110" s="77">
        <v>0</v>
      </c>
      <c r="I110" s="77">
        <v>0</v>
      </c>
      <c r="J110" s="79">
        <f t="shared" si="1"/>
        <v>0</v>
      </c>
    </row>
    <row r="111" spans="1:10" x14ac:dyDescent="0.25">
      <c r="A111" s="24" t="s">
        <v>179</v>
      </c>
      <c r="B111" s="25" t="s">
        <v>25</v>
      </c>
      <c r="C111" s="75">
        <v>0</v>
      </c>
      <c r="D111" s="77">
        <v>0</v>
      </c>
      <c r="E111" s="77">
        <v>0</v>
      </c>
      <c r="F111" s="77">
        <v>0</v>
      </c>
      <c r="G111" s="77">
        <v>0</v>
      </c>
      <c r="H111" s="77">
        <v>0</v>
      </c>
      <c r="I111" s="77">
        <v>0</v>
      </c>
      <c r="J111" s="79">
        <f t="shared" si="1"/>
        <v>0</v>
      </c>
    </row>
    <row r="112" spans="1:10" x14ac:dyDescent="0.25">
      <c r="A112" s="24" t="s">
        <v>180</v>
      </c>
      <c r="B112" s="25" t="s">
        <v>25</v>
      </c>
      <c r="C112" s="75">
        <v>0</v>
      </c>
      <c r="D112" s="77">
        <v>0</v>
      </c>
      <c r="E112" s="77">
        <v>0</v>
      </c>
      <c r="F112" s="77">
        <v>0</v>
      </c>
      <c r="G112" s="77">
        <v>0</v>
      </c>
      <c r="H112" s="77">
        <v>0</v>
      </c>
      <c r="I112" s="77">
        <v>0</v>
      </c>
      <c r="J112" s="79">
        <f t="shared" si="1"/>
        <v>0</v>
      </c>
    </row>
    <row r="113" spans="1:10" x14ac:dyDescent="0.25">
      <c r="A113" s="24" t="s">
        <v>181</v>
      </c>
      <c r="B113" s="25" t="s">
        <v>182</v>
      </c>
      <c r="C113" s="75">
        <v>0</v>
      </c>
      <c r="D113" s="77">
        <v>0</v>
      </c>
      <c r="E113" s="77">
        <v>0</v>
      </c>
      <c r="F113" s="77">
        <v>0</v>
      </c>
      <c r="G113" s="77">
        <v>0</v>
      </c>
      <c r="H113" s="77">
        <v>0</v>
      </c>
      <c r="I113" s="77">
        <v>0</v>
      </c>
      <c r="J113" s="79">
        <f t="shared" si="1"/>
        <v>0</v>
      </c>
    </row>
    <row r="114" spans="1:10" x14ac:dyDescent="0.25">
      <c r="A114" s="24" t="s">
        <v>183</v>
      </c>
      <c r="B114" s="25" t="s">
        <v>26</v>
      </c>
      <c r="C114" s="75">
        <v>0</v>
      </c>
      <c r="D114" s="77">
        <v>0</v>
      </c>
      <c r="E114" s="77">
        <v>0</v>
      </c>
      <c r="F114" s="77">
        <v>0</v>
      </c>
      <c r="G114" s="77">
        <v>0</v>
      </c>
      <c r="H114" s="77">
        <v>0</v>
      </c>
      <c r="I114" s="77">
        <v>0</v>
      </c>
      <c r="J114" s="79">
        <f t="shared" si="1"/>
        <v>0</v>
      </c>
    </row>
    <row r="115" spans="1:10" x14ac:dyDescent="0.25">
      <c r="A115" s="24" t="s">
        <v>514</v>
      </c>
      <c r="B115" s="25" t="s">
        <v>27</v>
      </c>
      <c r="C115" s="75">
        <v>0</v>
      </c>
      <c r="D115" s="77">
        <v>6229670</v>
      </c>
      <c r="E115" s="77">
        <v>6885467</v>
      </c>
      <c r="F115" s="77">
        <v>0</v>
      </c>
      <c r="G115" s="77">
        <v>0</v>
      </c>
      <c r="H115" s="77">
        <v>0</v>
      </c>
      <c r="I115" s="77">
        <v>0</v>
      </c>
      <c r="J115" s="79">
        <f t="shared" si="1"/>
        <v>13115137</v>
      </c>
    </row>
    <row r="116" spans="1:10" x14ac:dyDescent="0.25">
      <c r="A116" s="24" t="s">
        <v>185</v>
      </c>
      <c r="B116" s="25" t="s">
        <v>27</v>
      </c>
      <c r="C116" s="75">
        <v>0</v>
      </c>
      <c r="D116" s="77">
        <v>0</v>
      </c>
      <c r="E116" s="77">
        <v>0</v>
      </c>
      <c r="F116" s="77">
        <v>0</v>
      </c>
      <c r="G116" s="77">
        <v>0</v>
      </c>
      <c r="H116" s="77">
        <v>0</v>
      </c>
      <c r="I116" s="77">
        <v>0</v>
      </c>
      <c r="J116" s="79">
        <f t="shared" si="1"/>
        <v>0</v>
      </c>
    </row>
    <row r="117" spans="1:10" x14ac:dyDescent="0.25">
      <c r="A117" s="24" t="s">
        <v>186</v>
      </c>
      <c r="B117" s="25" t="s">
        <v>28</v>
      </c>
      <c r="C117" s="75">
        <v>0</v>
      </c>
      <c r="D117" s="77">
        <v>0</v>
      </c>
      <c r="E117" s="77">
        <v>0</v>
      </c>
      <c r="F117" s="77">
        <v>0</v>
      </c>
      <c r="G117" s="77">
        <v>0</v>
      </c>
      <c r="H117" s="77">
        <v>0</v>
      </c>
      <c r="I117" s="77">
        <v>0</v>
      </c>
      <c r="J117" s="79">
        <f t="shared" si="1"/>
        <v>0</v>
      </c>
    </row>
    <row r="118" spans="1:10" x14ac:dyDescent="0.25">
      <c r="A118" s="24" t="s">
        <v>187</v>
      </c>
      <c r="B118" s="25" t="s">
        <v>28</v>
      </c>
      <c r="C118" s="75">
        <v>0</v>
      </c>
      <c r="D118" s="77">
        <v>0</v>
      </c>
      <c r="E118" s="77">
        <v>0</v>
      </c>
      <c r="F118" s="77">
        <v>0</v>
      </c>
      <c r="G118" s="77">
        <v>0</v>
      </c>
      <c r="H118" s="77">
        <v>0</v>
      </c>
      <c r="I118" s="77">
        <v>0</v>
      </c>
      <c r="J118" s="79">
        <f t="shared" si="1"/>
        <v>0</v>
      </c>
    </row>
    <row r="119" spans="1:10" x14ac:dyDescent="0.25">
      <c r="A119" s="24" t="s">
        <v>188</v>
      </c>
      <c r="B119" s="25" t="s">
        <v>28</v>
      </c>
      <c r="C119" s="75">
        <v>0</v>
      </c>
      <c r="D119" s="77">
        <v>0</v>
      </c>
      <c r="E119" s="77">
        <v>0</v>
      </c>
      <c r="F119" s="77">
        <v>0</v>
      </c>
      <c r="G119" s="77">
        <v>0</v>
      </c>
      <c r="H119" s="77">
        <v>0</v>
      </c>
      <c r="I119" s="77">
        <v>0</v>
      </c>
      <c r="J119" s="79">
        <f t="shared" si="1"/>
        <v>0</v>
      </c>
    </row>
    <row r="120" spans="1:10" x14ac:dyDescent="0.25">
      <c r="A120" s="24" t="s">
        <v>189</v>
      </c>
      <c r="B120" s="25" t="s">
        <v>29</v>
      </c>
      <c r="C120" s="75">
        <v>0</v>
      </c>
      <c r="D120" s="77">
        <v>0</v>
      </c>
      <c r="E120" s="77">
        <v>0</v>
      </c>
      <c r="F120" s="77">
        <v>0</v>
      </c>
      <c r="G120" s="77">
        <v>0</v>
      </c>
      <c r="H120" s="77">
        <v>0</v>
      </c>
      <c r="I120" s="77">
        <v>0</v>
      </c>
      <c r="J120" s="79">
        <f t="shared" si="1"/>
        <v>0</v>
      </c>
    </row>
    <row r="121" spans="1:10" x14ac:dyDescent="0.25">
      <c r="A121" s="24" t="s">
        <v>190</v>
      </c>
      <c r="B121" s="25" t="s">
        <v>29</v>
      </c>
      <c r="C121" s="75">
        <v>0</v>
      </c>
      <c r="D121" s="77">
        <v>0</v>
      </c>
      <c r="E121" s="77">
        <v>0</v>
      </c>
      <c r="F121" s="77">
        <v>0</v>
      </c>
      <c r="G121" s="77">
        <v>0</v>
      </c>
      <c r="H121" s="77">
        <v>0</v>
      </c>
      <c r="I121" s="77">
        <v>0</v>
      </c>
      <c r="J121" s="79">
        <f t="shared" si="1"/>
        <v>0</v>
      </c>
    </row>
    <row r="122" spans="1:10" x14ac:dyDescent="0.25">
      <c r="A122" s="24" t="s">
        <v>191</v>
      </c>
      <c r="B122" s="25" t="s">
        <v>29</v>
      </c>
      <c r="C122" s="75">
        <v>0</v>
      </c>
      <c r="D122" s="77">
        <v>0</v>
      </c>
      <c r="E122" s="77">
        <v>0</v>
      </c>
      <c r="F122" s="77">
        <v>0</v>
      </c>
      <c r="G122" s="77">
        <v>0</v>
      </c>
      <c r="H122" s="77">
        <v>0</v>
      </c>
      <c r="I122" s="77">
        <v>0</v>
      </c>
      <c r="J122" s="79">
        <f t="shared" si="1"/>
        <v>0</v>
      </c>
    </row>
    <row r="123" spans="1:10" x14ac:dyDescent="0.25">
      <c r="A123" s="24" t="s">
        <v>192</v>
      </c>
      <c r="B123" s="25" t="s">
        <v>30</v>
      </c>
      <c r="C123" s="75">
        <v>0</v>
      </c>
      <c r="D123" s="77">
        <v>0</v>
      </c>
      <c r="E123" s="77">
        <v>152336</v>
      </c>
      <c r="F123" s="77">
        <v>0</v>
      </c>
      <c r="G123" s="77">
        <v>0</v>
      </c>
      <c r="H123" s="77">
        <v>0</v>
      </c>
      <c r="I123" s="77">
        <v>0</v>
      </c>
      <c r="J123" s="79">
        <f t="shared" si="1"/>
        <v>152336</v>
      </c>
    </row>
    <row r="124" spans="1:10" x14ac:dyDescent="0.25">
      <c r="A124" s="60" t="s">
        <v>533</v>
      </c>
      <c r="B124" s="25" t="s">
        <v>30</v>
      </c>
      <c r="C124" s="75">
        <v>0</v>
      </c>
      <c r="D124" s="77">
        <v>0</v>
      </c>
      <c r="E124" s="77">
        <v>0</v>
      </c>
      <c r="F124" s="77">
        <v>0</v>
      </c>
      <c r="G124" s="77">
        <v>0</v>
      </c>
      <c r="H124" s="77">
        <v>0</v>
      </c>
      <c r="I124" s="77">
        <v>0</v>
      </c>
      <c r="J124" s="79">
        <f t="shared" si="1"/>
        <v>0</v>
      </c>
    </row>
    <row r="125" spans="1:10" x14ac:dyDescent="0.25">
      <c r="A125" s="24" t="s">
        <v>194</v>
      </c>
      <c r="B125" s="25" t="s">
        <v>31</v>
      </c>
      <c r="C125" s="75">
        <v>30275</v>
      </c>
      <c r="D125" s="77">
        <v>36558</v>
      </c>
      <c r="E125" s="77">
        <v>207019</v>
      </c>
      <c r="F125" s="77">
        <v>0</v>
      </c>
      <c r="G125" s="77">
        <v>0</v>
      </c>
      <c r="H125" s="77">
        <v>29622</v>
      </c>
      <c r="I125" s="77">
        <v>0</v>
      </c>
      <c r="J125" s="79">
        <f t="shared" si="1"/>
        <v>303474</v>
      </c>
    </row>
    <row r="126" spans="1:10" x14ac:dyDescent="0.25">
      <c r="A126" s="24" t="s">
        <v>195</v>
      </c>
      <c r="B126" s="25" t="s">
        <v>31</v>
      </c>
      <c r="C126" s="75">
        <v>0</v>
      </c>
      <c r="D126" s="77">
        <v>0</v>
      </c>
      <c r="E126" s="77">
        <v>0</v>
      </c>
      <c r="F126" s="77">
        <v>0</v>
      </c>
      <c r="G126" s="77">
        <v>0</v>
      </c>
      <c r="H126" s="77">
        <v>0</v>
      </c>
      <c r="I126" s="77">
        <v>0</v>
      </c>
      <c r="J126" s="79">
        <f t="shared" si="1"/>
        <v>0</v>
      </c>
    </row>
    <row r="127" spans="1:10" x14ac:dyDescent="0.25">
      <c r="A127" s="24" t="s">
        <v>196</v>
      </c>
      <c r="B127" s="25" t="s">
        <v>32</v>
      </c>
      <c r="C127" s="75">
        <v>0</v>
      </c>
      <c r="D127" s="77">
        <v>0</v>
      </c>
      <c r="E127" s="77">
        <v>0</v>
      </c>
      <c r="F127" s="77">
        <v>0</v>
      </c>
      <c r="G127" s="77">
        <v>0</v>
      </c>
      <c r="H127" s="77">
        <v>0</v>
      </c>
      <c r="I127" s="77">
        <v>0</v>
      </c>
      <c r="J127" s="79">
        <f t="shared" si="1"/>
        <v>0</v>
      </c>
    </row>
    <row r="128" spans="1:10" x14ac:dyDescent="0.25">
      <c r="A128" s="24" t="s">
        <v>197</v>
      </c>
      <c r="B128" s="25" t="s">
        <v>32</v>
      </c>
      <c r="C128" s="75">
        <v>0</v>
      </c>
      <c r="D128" s="77">
        <v>0</v>
      </c>
      <c r="E128" s="77">
        <v>0</v>
      </c>
      <c r="F128" s="77">
        <v>0</v>
      </c>
      <c r="G128" s="77">
        <v>0</v>
      </c>
      <c r="H128" s="77">
        <v>0</v>
      </c>
      <c r="I128" s="77">
        <v>0</v>
      </c>
      <c r="J128" s="79">
        <f t="shared" si="1"/>
        <v>0</v>
      </c>
    </row>
    <row r="129" spans="1:10" x14ac:dyDescent="0.25">
      <c r="A129" s="24" t="s">
        <v>198</v>
      </c>
      <c r="B129" s="25" t="s">
        <v>32</v>
      </c>
      <c r="C129" s="75">
        <v>0</v>
      </c>
      <c r="D129" s="77">
        <v>0</v>
      </c>
      <c r="E129" s="77">
        <v>0</v>
      </c>
      <c r="F129" s="77">
        <v>0</v>
      </c>
      <c r="G129" s="77">
        <v>0</v>
      </c>
      <c r="H129" s="77">
        <v>0</v>
      </c>
      <c r="I129" s="77">
        <v>0</v>
      </c>
      <c r="J129" s="79">
        <f t="shared" si="1"/>
        <v>0</v>
      </c>
    </row>
    <row r="130" spans="1:10" x14ac:dyDescent="0.25">
      <c r="A130" s="24" t="s">
        <v>199</v>
      </c>
      <c r="B130" s="25" t="s">
        <v>33</v>
      </c>
      <c r="C130" s="75">
        <v>133475</v>
      </c>
      <c r="D130" s="77">
        <v>989184</v>
      </c>
      <c r="E130" s="77">
        <v>945396</v>
      </c>
      <c r="F130" s="77">
        <v>0</v>
      </c>
      <c r="G130" s="77">
        <v>0</v>
      </c>
      <c r="H130" s="77">
        <v>179460</v>
      </c>
      <c r="I130" s="77">
        <v>0</v>
      </c>
      <c r="J130" s="79">
        <f t="shared" si="1"/>
        <v>2247515</v>
      </c>
    </row>
    <row r="131" spans="1:10" x14ac:dyDescent="0.25">
      <c r="A131" s="24" t="s">
        <v>200</v>
      </c>
      <c r="B131" s="25" t="s">
        <v>33</v>
      </c>
      <c r="C131" s="75">
        <v>0</v>
      </c>
      <c r="D131" s="77">
        <v>4632655</v>
      </c>
      <c r="E131" s="77">
        <v>8707501</v>
      </c>
      <c r="F131" s="77">
        <v>0</v>
      </c>
      <c r="G131" s="77">
        <v>0</v>
      </c>
      <c r="H131" s="77">
        <v>0</v>
      </c>
      <c r="I131" s="77">
        <v>0</v>
      </c>
      <c r="J131" s="79">
        <f t="shared" si="1"/>
        <v>13340156</v>
      </c>
    </row>
    <row r="132" spans="1:10" x14ac:dyDescent="0.25">
      <c r="A132" s="24" t="s">
        <v>201</v>
      </c>
      <c r="B132" s="25" t="s">
        <v>33</v>
      </c>
      <c r="C132" s="75">
        <v>0</v>
      </c>
      <c r="D132" s="77">
        <v>527053</v>
      </c>
      <c r="E132" s="77">
        <v>0</v>
      </c>
      <c r="F132" s="77">
        <v>0</v>
      </c>
      <c r="G132" s="77">
        <v>0</v>
      </c>
      <c r="H132" s="77">
        <v>0</v>
      </c>
      <c r="I132" s="77">
        <v>0</v>
      </c>
      <c r="J132" s="79">
        <f t="shared" ref="J132:J195" si="2">SUM(C132:I132)</f>
        <v>527053</v>
      </c>
    </row>
    <row r="133" spans="1:10" x14ac:dyDescent="0.25">
      <c r="A133" s="24" t="s">
        <v>202</v>
      </c>
      <c r="B133" s="25" t="s">
        <v>34</v>
      </c>
      <c r="C133" s="75">
        <v>0</v>
      </c>
      <c r="D133" s="77">
        <v>0</v>
      </c>
      <c r="E133" s="77">
        <v>0</v>
      </c>
      <c r="F133" s="77">
        <v>0</v>
      </c>
      <c r="G133" s="77">
        <v>0</v>
      </c>
      <c r="H133" s="77">
        <v>0</v>
      </c>
      <c r="I133" s="77">
        <v>0</v>
      </c>
      <c r="J133" s="79">
        <f t="shared" si="2"/>
        <v>0</v>
      </c>
    </row>
    <row r="134" spans="1:10" x14ac:dyDescent="0.25">
      <c r="A134" s="24" t="s">
        <v>203</v>
      </c>
      <c r="B134" s="25" t="s">
        <v>34</v>
      </c>
      <c r="C134" s="75">
        <v>0</v>
      </c>
      <c r="D134" s="77">
        <v>0</v>
      </c>
      <c r="E134" s="77">
        <v>0</v>
      </c>
      <c r="F134" s="77">
        <v>0</v>
      </c>
      <c r="G134" s="77">
        <v>0</v>
      </c>
      <c r="H134" s="77">
        <v>0</v>
      </c>
      <c r="I134" s="77">
        <v>0</v>
      </c>
      <c r="J134" s="79">
        <f t="shared" si="2"/>
        <v>0</v>
      </c>
    </row>
    <row r="135" spans="1:10" x14ac:dyDescent="0.25">
      <c r="A135" s="24" t="s">
        <v>204</v>
      </c>
      <c r="B135" s="25" t="s">
        <v>34</v>
      </c>
      <c r="C135" s="75">
        <v>0</v>
      </c>
      <c r="D135" s="77">
        <v>0</v>
      </c>
      <c r="E135" s="77">
        <v>0</v>
      </c>
      <c r="F135" s="77">
        <v>0</v>
      </c>
      <c r="G135" s="77">
        <v>0</v>
      </c>
      <c r="H135" s="77">
        <v>0</v>
      </c>
      <c r="I135" s="77">
        <v>0</v>
      </c>
      <c r="J135" s="79">
        <f t="shared" si="2"/>
        <v>0</v>
      </c>
    </row>
    <row r="136" spans="1:10" x14ac:dyDescent="0.25">
      <c r="A136" s="24" t="s">
        <v>205</v>
      </c>
      <c r="B136" s="25" t="s">
        <v>34</v>
      </c>
      <c r="C136" s="75">
        <v>0</v>
      </c>
      <c r="D136" s="77">
        <v>0</v>
      </c>
      <c r="E136" s="77">
        <v>0</v>
      </c>
      <c r="F136" s="77">
        <v>0</v>
      </c>
      <c r="G136" s="77">
        <v>0</v>
      </c>
      <c r="H136" s="77">
        <v>0</v>
      </c>
      <c r="I136" s="77">
        <v>0</v>
      </c>
      <c r="J136" s="79">
        <f t="shared" si="2"/>
        <v>0</v>
      </c>
    </row>
    <row r="137" spans="1:10" x14ac:dyDescent="0.25">
      <c r="A137" s="24" t="s">
        <v>206</v>
      </c>
      <c r="B137" s="25" t="s">
        <v>34</v>
      </c>
      <c r="C137" s="75">
        <v>0</v>
      </c>
      <c r="D137" s="77">
        <v>0</v>
      </c>
      <c r="E137" s="77">
        <v>0</v>
      </c>
      <c r="F137" s="77">
        <v>0</v>
      </c>
      <c r="G137" s="77">
        <v>0</v>
      </c>
      <c r="H137" s="77">
        <v>0</v>
      </c>
      <c r="I137" s="77">
        <v>0</v>
      </c>
      <c r="J137" s="79">
        <f t="shared" si="2"/>
        <v>0</v>
      </c>
    </row>
    <row r="138" spans="1:10" x14ac:dyDescent="0.25">
      <c r="A138" s="24" t="s">
        <v>207</v>
      </c>
      <c r="B138" s="25" t="s">
        <v>35</v>
      </c>
      <c r="C138" s="75">
        <v>0</v>
      </c>
      <c r="D138" s="77">
        <v>0</v>
      </c>
      <c r="E138" s="77">
        <v>0</v>
      </c>
      <c r="F138" s="77">
        <v>0</v>
      </c>
      <c r="G138" s="77">
        <v>0</v>
      </c>
      <c r="H138" s="77">
        <v>0</v>
      </c>
      <c r="I138" s="77">
        <v>0</v>
      </c>
      <c r="J138" s="79">
        <f t="shared" si="2"/>
        <v>0</v>
      </c>
    </row>
    <row r="139" spans="1:10" x14ac:dyDescent="0.25">
      <c r="A139" s="24" t="s">
        <v>208</v>
      </c>
      <c r="B139" s="25" t="s">
        <v>35</v>
      </c>
      <c r="C139" s="75">
        <v>0</v>
      </c>
      <c r="D139" s="77">
        <v>4403</v>
      </c>
      <c r="E139" s="77">
        <v>0</v>
      </c>
      <c r="F139" s="77">
        <v>0</v>
      </c>
      <c r="G139" s="77">
        <v>0</v>
      </c>
      <c r="H139" s="77">
        <v>0</v>
      </c>
      <c r="I139" s="77">
        <v>0</v>
      </c>
      <c r="J139" s="79">
        <f t="shared" si="2"/>
        <v>4403</v>
      </c>
    </row>
    <row r="140" spans="1:10" x14ac:dyDescent="0.25">
      <c r="A140" s="24" t="s">
        <v>209</v>
      </c>
      <c r="B140" s="25" t="s">
        <v>35</v>
      </c>
      <c r="C140" s="75">
        <v>0</v>
      </c>
      <c r="D140" s="77">
        <v>0</v>
      </c>
      <c r="E140" s="77">
        <v>0</v>
      </c>
      <c r="F140" s="77">
        <v>0</v>
      </c>
      <c r="G140" s="77">
        <v>0</v>
      </c>
      <c r="H140" s="77">
        <v>0</v>
      </c>
      <c r="I140" s="77">
        <v>0</v>
      </c>
      <c r="J140" s="79">
        <f t="shared" si="2"/>
        <v>0</v>
      </c>
    </row>
    <row r="141" spans="1:10" x14ac:dyDescent="0.25">
      <c r="A141" s="24" t="s">
        <v>210</v>
      </c>
      <c r="B141" s="25" t="s">
        <v>35</v>
      </c>
      <c r="C141" s="75">
        <v>0</v>
      </c>
      <c r="D141" s="77">
        <v>0</v>
      </c>
      <c r="E141" s="77">
        <v>0</v>
      </c>
      <c r="F141" s="77">
        <v>0</v>
      </c>
      <c r="G141" s="77">
        <v>0</v>
      </c>
      <c r="H141" s="77">
        <v>56875</v>
      </c>
      <c r="I141" s="77">
        <v>0</v>
      </c>
      <c r="J141" s="79">
        <f t="shared" si="2"/>
        <v>56875</v>
      </c>
    </row>
    <row r="142" spans="1:10" x14ac:dyDescent="0.25">
      <c r="A142" s="24" t="s">
        <v>211</v>
      </c>
      <c r="B142" s="25" t="s">
        <v>35</v>
      </c>
      <c r="C142" s="75">
        <v>0</v>
      </c>
      <c r="D142" s="77">
        <v>0</v>
      </c>
      <c r="E142" s="77">
        <v>447652</v>
      </c>
      <c r="F142" s="77">
        <v>0</v>
      </c>
      <c r="G142" s="77">
        <v>0</v>
      </c>
      <c r="H142" s="77">
        <v>0</v>
      </c>
      <c r="I142" s="77">
        <v>0</v>
      </c>
      <c r="J142" s="79">
        <f t="shared" si="2"/>
        <v>447652</v>
      </c>
    </row>
    <row r="143" spans="1:10" x14ac:dyDescent="0.25">
      <c r="A143" s="24" t="s">
        <v>212</v>
      </c>
      <c r="B143" s="25" t="s">
        <v>36</v>
      </c>
      <c r="C143" s="75">
        <v>0</v>
      </c>
      <c r="D143" s="77">
        <v>0</v>
      </c>
      <c r="E143" s="77">
        <v>0</v>
      </c>
      <c r="F143" s="77">
        <v>0</v>
      </c>
      <c r="G143" s="77">
        <v>0</v>
      </c>
      <c r="H143" s="77">
        <v>0</v>
      </c>
      <c r="I143" s="77">
        <v>0</v>
      </c>
      <c r="J143" s="79">
        <f t="shared" si="2"/>
        <v>0</v>
      </c>
    </row>
    <row r="144" spans="1:10" x14ac:dyDescent="0.25">
      <c r="A144" s="24" t="s">
        <v>213</v>
      </c>
      <c r="B144" s="25" t="s">
        <v>36</v>
      </c>
      <c r="C144" s="75">
        <v>0</v>
      </c>
      <c r="D144" s="77">
        <v>0</v>
      </c>
      <c r="E144" s="77">
        <v>0</v>
      </c>
      <c r="F144" s="77">
        <v>0</v>
      </c>
      <c r="G144" s="77">
        <v>0</v>
      </c>
      <c r="H144" s="77">
        <v>0</v>
      </c>
      <c r="I144" s="77">
        <v>0</v>
      </c>
      <c r="J144" s="79">
        <f t="shared" si="2"/>
        <v>0</v>
      </c>
    </row>
    <row r="145" spans="1:10" x14ac:dyDescent="0.25">
      <c r="A145" s="24" t="s">
        <v>214</v>
      </c>
      <c r="B145" s="25" t="s">
        <v>36</v>
      </c>
      <c r="C145" s="75">
        <v>0</v>
      </c>
      <c r="D145" s="77">
        <v>0</v>
      </c>
      <c r="E145" s="77">
        <v>0</v>
      </c>
      <c r="F145" s="77">
        <v>0</v>
      </c>
      <c r="G145" s="77">
        <v>0</v>
      </c>
      <c r="H145" s="77">
        <v>0</v>
      </c>
      <c r="I145" s="77">
        <v>0</v>
      </c>
      <c r="J145" s="79">
        <f t="shared" si="2"/>
        <v>0</v>
      </c>
    </row>
    <row r="146" spans="1:10" x14ac:dyDescent="0.25">
      <c r="A146" s="24" t="s">
        <v>215</v>
      </c>
      <c r="B146" s="25" t="s">
        <v>36</v>
      </c>
      <c r="C146" s="75">
        <v>0</v>
      </c>
      <c r="D146" s="77">
        <v>0</v>
      </c>
      <c r="E146" s="77">
        <v>0</v>
      </c>
      <c r="F146" s="77">
        <v>0</v>
      </c>
      <c r="G146" s="77">
        <v>0</v>
      </c>
      <c r="H146" s="77">
        <v>0</v>
      </c>
      <c r="I146" s="77">
        <v>0</v>
      </c>
      <c r="J146" s="79">
        <f t="shared" si="2"/>
        <v>0</v>
      </c>
    </row>
    <row r="147" spans="1:10" x14ac:dyDescent="0.25">
      <c r="A147" s="24" t="s">
        <v>216</v>
      </c>
      <c r="B147" s="25" t="s">
        <v>36</v>
      </c>
      <c r="C147" s="75">
        <v>0</v>
      </c>
      <c r="D147" s="77">
        <v>0</v>
      </c>
      <c r="E147" s="77">
        <v>0</v>
      </c>
      <c r="F147" s="77">
        <v>0</v>
      </c>
      <c r="G147" s="77">
        <v>0</v>
      </c>
      <c r="H147" s="77">
        <v>0</v>
      </c>
      <c r="I147" s="77">
        <v>570399</v>
      </c>
      <c r="J147" s="79">
        <f t="shared" si="2"/>
        <v>570399</v>
      </c>
    </row>
    <row r="148" spans="1:10" x14ac:dyDescent="0.25">
      <c r="A148" s="24" t="s">
        <v>217</v>
      </c>
      <c r="B148" s="25" t="s">
        <v>36</v>
      </c>
      <c r="C148" s="75">
        <v>0</v>
      </c>
      <c r="D148" s="77">
        <v>0</v>
      </c>
      <c r="E148" s="77">
        <v>0</v>
      </c>
      <c r="F148" s="77">
        <v>0</v>
      </c>
      <c r="G148" s="77">
        <v>0</v>
      </c>
      <c r="H148" s="77">
        <v>0</v>
      </c>
      <c r="I148" s="77">
        <v>0</v>
      </c>
      <c r="J148" s="79">
        <f t="shared" si="2"/>
        <v>0</v>
      </c>
    </row>
    <row r="149" spans="1:10" x14ac:dyDescent="0.25">
      <c r="A149" s="24" t="s">
        <v>218</v>
      </c>
      <c r="B149" s="25" t="s">
        <v>36</v>
      </c>
      <c r="C149" s="75">
        <v>0</v>
      </c>
      <c r="D149" s="77">
        <v>0</v>
      </c>
      <c r="E149" s="77">
        <v>0</v>
      </c>
      <c r="F149" s="77">
        <v>0</v>
      </c>
      <c r="G149" s="77">
        <v>0</v>
      </c>
      <c r="H149" s="77">
        <v>0</v>
      </c>
      <c r="I149" s="77">
        <v>0</v>
      </c>
      <c r="J149" s="79">
        <f t="shared" si="2"/>
        <v>0</v>
      </c>
    </row>
    <row r="150" spans="1:10" x14ac:dyDescent="0.25">
      <c r="A150" s="24" t="s">
        <v>219</v>
      </c>
      <c r="B150" s="25" t="s">
        <v>36</v>
      </c>
      <c r="C150" s="75">
        <v>0</v>
      </c>
      <c r="D150" s="77">
        <v>0</v>
      </c>
      <c r="E150" s="77">
        <v>0</v>
      </c>
      <c r="F150" s="77">
        <v>0</v>
      </c>
      <c r="G150" s="77">
        <v>0</v>
      </c>
      <c r="H150" s="77">
        <v>0</v>
      </c>
      <c r="I150" s="77">
        <v>0</v>
      </c>
      <c r="J150" s="79">
        <f t="shared" si="2"/>
        <v>0</v>
      </c>
    </row>
    <row r="151" spans="1:10" x14ac:dyDescent="0.25">
      <c r="A151" s="24" t="s">
        <v>220</v>
      </c>
      <c r="B151" s="25" t="s">
        <v>36</v>
      </c>
      <c r="C151" s="75">
        <v>0</v>
      </c>
      <c r="D151" s="77">
        <v>0</v>
      </c>
      <c r="E151" s="77">
        <v>0</v>
      </c>
      <c r="F151" s="77">
        <v>0</v>
      </c>
      <c r="G151" s="77">
        <v>0</v>
      </c>
      <c r="H151" s="77">
        <v>0</v>
      </c>
      <c r="I151" s="77">
        <v>0</v>
      </c>
      <c r="J151" s="79">
        <f t="shared" si="2"/>
        <v>0</v>
      </c>
    </row>
    <row r="152" spans="1:10" x14ac:dyDescent="0.25">
      <c r="A152" s="24" t="s">
        <v>221</v>
      </c>
      <c r="B152" s="25" t="s">
        <v>36</v>
      </c>
      <c r="C152" s="75">
        <v>0</v>
      </c>
      <c r="D152" s="77">
        <v>0</v>
      </c>
      <c r="E152" s="77">
        <v>0</v>
      </c>
      <c r="F152" s="77">
        <v>0</v>
      </c>
      <c r="G152" s="77">
        <v>0</v>
      </c>
      <c r="H152" s="77">
        <v>0</v>
      </c>
      <c r="I152" s="77">
        <v>0</v>
      </c>
      <c r="J152" s="79">
        <f t="shared" si="2"/>
        <v>0</v>
      </c>
    </row>
    <row r="153" spans="1:10" x14ac:dyDescent="0.25">
      <c r="A153" s="24" t="s">
        <v>222</v>
      </c>
      <c r="B153" s="25" t="s">
        <v>36</v>
      </c>
      <c r="C153" s="75">
        <v>0</v>
      </c>
      <c r="D153" s="77">
        <v>0</v>
      </c>
      <c r="E153" s="77">
        <v>0</v>
      </c>
      <c r="F153" s="77">
        <v>0</v>
      </c>
      <c r="G153" s="77">
        <v>0</v>
      </c>
      <c r="H153" s="77">
        <v>0</v>
      </c>
      <c r="I153" s="77">
        <v>0</v>
      </c>
      <c r="J153" s="79">
        <f t="shared" si="2"/>
        <v>0</v>
      </c>
    </row>
    <row r="154" spans="1:10" x14ac:dyDescent="0.25">
      <c r="A154" s="24" t="s">
        <v>223</v>
      </c>
      <c r="B154" s="25" t="s">
        <v>37</v>
      </c>
      <c r="C154" s="75">
        <v>0</v>
      </c>
      <c r="D154" s="77">
        <v>0</v>
      </c>
      <c r="E154" s="77">
        <v>0</v>
      </c>
      <c r="F154" s="77">
        <v>0</v>
      </c>
      <c r="G154" s="77">
        <v>0</v>
      </c>
      <c r="H154" s="77">
        <v>0</v>
      </c>
      <c r="I154" s="77">
        <v>0</v>
      </c>
      <c r="J154" s="79">
        <f t="shared" si="2"/>
        <v>0</v>
      </c>
    </row>
    <row r="155" spans="1:10" x14ac:dyDescent="0.25">
      <c r="A155" s="24" t="s">
        <v>224</v>
      </c>
      <c r="B155" s="25" t="s">
        <v>38</v>
      </c>
      <c r="C155" s="75">
        <v>0</v>
      </c>
      <c r="D155" s="77">
        <v>0</v>
      </c>
      <c r="E155" s="77">
        <v>0</v>
      </c>
      <c r="F155" s="77">
        <v>0</v>
      </c>
      <c r="G155" s="77">
        <v>0</v>
      </c>
      <c r="H155" s="77">
        <v>0</v>
      </c>
      <c r="I155" s="77">
        <v>0</v>
      </c>
      <c r="J155" s="79">
        <f t="shared" si="2"/>
        <v>0</v>
      </c>
    </row>
    <row r="156" spans="1:10" x14ac:dyDescent="0.25">
      <c r="A156" s="24" t="s">
        <v>225</v>
      </c>
      <c r="B156" s="25" t="s">
        <v>39</v>
      </c>
      <c r="C156" s="75">
        <v>10280</v>
      </c>
      <c r="D156" s="77">
        <v>0</v>
      </c>
      <c r="E156" s="77">
        <v>0</v>
      </c>
      <c r="F156" s="77">
        <v>0</v>
      </c>
      <c r="G156" s="77">
        <v>0</v>
      </c>
      <c r="H156" s="77">
        <v>3798</v>
      </c>
      <c r="I156" s="77">
        <v>0</v>
      </c>
      <c r="J156" s="79">
        <f t="shared" si="2"/>
        <v>14078</v>
      </c>
    </row>
    <row r="157" spans="1:10" x14ac:dyDescent="0.25">
      <c r="A157" s="24" t="s">
        <v>226</v>
      </c>
      <c r="B157" s="25" t="s">
        <v>39</v>
      </c>
      <c r="C157" s="75">
        <v>924062</v>
      </c>
      <c r="D157" s="77">
        <v>3675902</v>
      </c>
      <c r="E157" s="77">
        <v>0</v>
      </c>
      <c r="F157" s="77">
        <v>0</v>
      </c>
      <c r="G157" s="77">
        <v>0</v>
      </c>
      <c r="H157" s="77">
        <v>792566</v>
      </c>
      <c r="I157" s="77">
        <v>0</v>
      </c>
      <c r="J157" s="79">
        <f t="shared" si="2"/>
        <v>5392530</v>
      </c>
    </row>
    <row r="158" spans="1:10" x14ac:dyDescent="0.25">
      <c r="A158" s="24" t="s">
        <v>227</v>
      </c>
      <c r="B158" s="25" t="s">
        <v>39</v>
      </c>
      <c r="C158" s="75">
        <v>153339</v>
      </c>
      <c r="D158" s="77">
        <v>907643</v>
      </c>
      <c r="E158" s="77">
        <v>0</v>
      </c>
      <c r="F158" s="77">
        <v>0</v>
      </c>
      <c r="G158" s="77">
        <v>0</v>
      </c>
      <c r="H158" s="77">
        <v>108323</v>
      </c>
      <c r="I158" s="77">
        <v>0</v>
      </c>
      <c r="J158" s="79">
        <f t="shared" si="2"/>
        <v>1169305</v>
      </c>
    </row>
    <row r="159" spans="1:10" x14ac:dyDescent="0.25">
      <c r="A159" s="24" t="s">
        <v>228</v>
      </c>
      <c r="B159" s="25" t="s">
        <v>39</v>
      </c>
      <c r="C159" s="75">
        <v>58432</v>
      </c>
      <c r="D159" s="77">
        <v>346725</v>
      </c>
      <c r="E159" s="77">
        <v>0</v>
      </c>
      <c r="F159" s="77">
        <v>0</v>
      </c>
      <c r="G159" s="77">
        <v>0</v>
      </c>
      <c r="H159" s="77">
        <v>0</v>
      </c>
      <c r="I159" s="77">
        <v>0</v>
      </c>
      <c r="J159" s="79">
        <f t="shared" si="2"/>
        <v>405157</v>
      </c>
    </row>
    <row r="160" spans="1:10" x14ac:dyDescent="0.25">
      <c r="A160" s="24" t="s">
        <v>229</v>
      </c>
      <c r="B160" s="25" t="s">
        <v>39</v>
      </c>
      <c r="C160" s="75">
        <v>314066</v>
      </c>
      <c r="D160" s="77">
        <v>1552699</v>
      </c>
      <c r="E160" s="77">
        <v>0</v>
      </c>
      <c r="F160" s="77">
        <v>0</v>
      </c>
      <c r="G160" s="77">
        <v>0</v>
      </c>
      <c r="H160" s="77">
        <v>289660</v>
      </c>
      <c r="I160" s="77">
        <v>171219</v>
      </c>
      <c r="J160" s="79">
        <f t="shared" si="2"/>
        <v>2327644</v>
      </c>
    </row>
    <row r="161" spans="1:10" x14ac:dyDescent="0.25">
      <c r="A161" s="24" t="s">
        <v>230</v>
      </c>
      <c r="B161" s="25" t="s">
        <v>39</v>
      </c>
      <c r="C161" s="75">
        <v>9249</v>
      </c>
      <c r="D161" s="77">
        <v>6346</v>
      </c>
      <c r="E161" s="77">
        <v>0</v>
      </c>
      <c r="F161" s="77">
        <v>0</v>
      </c>
      <c r="G161" s="77">
        <v>0</v>
      </c>
      <c r="H161" s="77">
        <v>2615</v>
      </c>
      <c r="I161" s="77">
        <v>10007</v>
      </c>
      <c r="J161" s="79">
        <f t="shared" si="2"/>
        <v>28217</v>
      </c>
    </row>
    <row r="162" spans="1:10" x14ac:dyDescent="0.25">
      <c r="A162" s="24" t="s">
        <v>231</v>
      </c>
      <c r="B162" s="25" t="s">
        <v>39</v>
      </c>
      <c r="C162" s="75">
        <v>0</v>
      </c>
      <c r="D162" s="77">
        <v>3644394</v>
      </c>
      <c r="E162" s="77">
        <v>0</v>
      </c>
      <c r="F162" s="77">
        <v>0</v>
      </c>
      <c r="G162" s="77">
        <v>0</v>
      </c>
      <c r="H162" s="77">
        <v>0</v>
      </c>
      <c r="I162" s="77">
        <v>1287600</v>
      </c>
      <c r="J162" s="79">
        <f t="shared" si="2"/>
        <v>4931994</v>
      </c>
    </row>
    <row r="163" spans="1:10" x14ac:dyDescent="0.25">
      <c r="A163" s="24" t="s">
        <v>232</v>
      </c>
      <c r="B163" s="25" t="s">
        <v>39</v>
      </c>
      <c r="C163" s="75">
        <v>165215</v>
      </c>
      <c r="D163" s="77">
        <v>1455649</v>
      </c>
      <c r="E163" s="77">
        <v>0</v>
      </c>
      <c r="F163" s="77">
        <v>0</v>
      </c>
      <c r="G163" s="77">
        <v>0</v>
      </c>
      <c r="H163" s="77">
        <v>91530</v>
      </c>
      <c r="I163" s="77">
        <v>0</v>
      </c>
      <c r="J163" s="79">
        <f t="shared" si="2"/>
        <v>1712394</v>
      </c>
    </row>
    <row r="164" spans="1:10" x14ac:dyDescent="0.25">
      <c r="A164" s="24" t="s">
        <v>233</v>
      </c>
      <c r="B164" s="25" t="s">
        <v>39</v>
      </c>
      <c r="C164" s="75">
        <v>78148</v>
      </c>
      <c r="D164" s="77">
        <v>41640</v>
      </c>
      <c r="E164" s="77">
        <v>0</v>
      </c>
      <c r="F164" s="77">
        <v>0</v>
      </c>
      <c r="G164" s="77">
        <v>0</v>
      </c>
      <c r="H164" s="77">
        <v>39748</v>
      </c>
      <c r="I164" s="77">
        <v>636553</v>
      </c>
      <c r="J164" s="79">
        <f t="shared" si="2"/>
        <v>796089</v>
      </c>
    </row>
    <row r="165" spans="1:10" x14ac:dyDescent="0.25">
      <c r="A165" s="24" t="s">
        <v>234</v>
      </c>
      <c r="B165" s="25" t="s">
        <v>39</v>
      </c>
      <c r="C165" s="75">
        <v>7960</v>
      </c>
      <c r="D165" s="77">
        <v>0</v>
      </c>
      <c r="E165" s="77">
        <v>0</v>
      </c>
      <c r="F165" s="77">
        <v>0</v>
      </c>
      <c r="G165" s="77">
        <v>0</v>
      </c>
      <c r="H165" s="77">
        <v>0</v>
      </c>
      <c r="I165" s="77">
        <v>0</v>
      </c>
      <c r="J165" s="79">
        <f t="shared" si="2"/>
        <v>7960</v>
      </c>
    </row>
    <row r="166" spans="1:10" x14ac:dyDescent="0.25">
      <c r="A166" s="24" t="s">
        <v>235</v>
      </c>
      <c r="B166" s="25" t="s">
        <v>39</v>
      </c>
      <c r="C166" s="75">
        <v>38109</v>
      </c>
      <c r="D166" s="77">
        <v>0</v>
      </c>
      <c r="E166" s="77">
        <v>0</v>
      </c>
      <c r="F166" s="77">
        <v>0</v>
      </c>
      <c r="G166" s="77">
        <v>0</v>
      </c>
      <c r="H166" s="77">
        <v>0</v>
      </c>
      <c r="I166" s="77">
        <v>0</v>
      </c>
      <c r="J166" s="79">
        <f t="shared" si="2"/>
        <v>38109</v>
      </c>
    </row>
    <row r="167" spans="1:10" x14ac:dyDescent="0.25">
      <c r="A167" s="24" t="s">
        <v>236</v>
      </c>
      <c r="B167" s="25" t="s">
        <v>39</v>
      </c>
      <c r="C167" s="75">
        <v>234575</v>
      </c>
      <c r="D167" s="77">
        <v>1682278</v>
      </c>
      <c r="E167" s="77">
        <v>0</v>
      </c>
      <c r="F167" s="77">
        <v>0</v>
      </c>
      <c r="G167" s="77">
        <v>0</v>
      </c>
      <c r="H167" s="77">
        <v>705702</v>
      </c>
      <c r="I167" s="77">
        <v>0</v>
      </c>
      <c r="J167" s="79">
        <f t="shared" si="2"/>
        <v>2622555</v>
      </c>
    </row>
    <row r="168" spans="1:10" x14ac:dyDescent="0.25">
      <c r="A168" s="24" t="s">
        <v>237</v>
      </c>
      <c r="B168" s="25" t="s">
        <v>39</v>
      </c>
      <c r="C168" s="75">
        <v>84026</v>
      </c>
      <c r="D168" s="77">
        <v>0</v>
      </c>
      <c r="E168" s="77">
        <v>0</v>
      </c>
      <c r="F168" s="77">
        <v>0</v>
      </c>
      <c r="G168" s="77">
        <v>0</v>
      </c>
      <c r="H168" s="77">
        <v>0</v>
      </c>
      <c r="I168" s="77">
        <v>630906</v>
      </c>
      <c r="J168" s="79">
        <f t="shared" si="2"/>
        <v>714932</v>
      </c>
    </row>
    <row r="169" spans="1:10" x14ac:dyDescent="0.25">
      <c r="A169" s="24" t="s">
        <v>238</v>
      </c>
      <c r="B169" s="25" t="s">
        <v>39</v>
      </c>
      <c r="C169" s="75">
        <v>0</v>
      </c>
      <c r="D169" s="77">
        <v>0</v>
      </c>
      <c r="E169" s="77">
        <v>0</v>
      </c>
      <c r="F169" s="77">
        <v>0</v>
      </c>
      <c r="G169" s="77">
        <v>0</v>
      </c>
      <c r="H169" s="77">
        <v>0</v>
      </c>
      <c r="I169" s="77">
        <v>34170</v>
      </c>
      <c r="J169" s="79">
        <f t="shared" si="2"/>
        <v>34170</v>
      </c>
    </row>
    <row r="170" spans="1:10" x14ac:dyDescent="0.25">
      <c r="A170" s="24" t="s">
        <v>239</v>
      </c>
      <c r="B170" s="25" t="s">
        <v>1</v>
      </c>
      <c r="C170" s="75">
        <v>0</v>
      </c>
      <c r="D170" s="77">
        <v>0</v>
      </c>
      <c r="E170" s="77">
        <v>3039048</v>
      </c>
      <c r="F170" s="77">
        <v>0</v>
      </c>
      <c r="G170" s="77">
        <v>0</v>
      </c>
      <c r="H170" s="77">
        <v>219171</v>
      </c>
      <c r="I170" s="77">
        <v>0</v>
      </c>
      <c r="J170" s="79">
        <f t="shared" si="2"/>
        <v>3258219</v>
      </c>
    </row>
    <row r="171" spans="1:10" x14ac:dyDescent="0.25">
      <c r="A171" s="24" t="s">
        <v>240</v>
      </c>
      <c r="B171" s="25" t="s">
        <v>1</v>
      </c>
      <c r="C171" s="75">
        <v>886616</v>
      </c>
      <c r="D171" s="77">
        <v>7810334</v>
      </c>
      <c r="E171" s="77">
        <v>7912601</v>
      </c>
      <c r="F171" s="77">
        <v>0</v>
      </c>
      <c r="G171" s="77">
        <v>0</v>
      </c>
      <c r="H171" s="77">
        <v>1374795</v>
      </c>
      <c r="I171" s="77">
        <v>629703</v>
      </c>
      <c r="J171" s="79">
        <f t="shared" si="2"/>
        <v>18614049</v>
      </c>
    </row>
    <row r="172" spans="1:10" x14ac:dyDescent="0.25">
      <c r="A172" s="24" t="s">
        <v>241</v>
      </c>
      <c r="B172" s="25" t="s">
        <v>1</v>
      </c>
      <c r="C172" s="75">
        <v>781962</v>
      </c>
      <c r="D172" s="77">
        <v>1688361</v>
      </c>
      <c r="E172" s="77">
        <v>28299035</v>
      </c>
      <c r="F172" s="77">
        <v>0</v>
      </c>
      <c r="G172" s="77">
        <v>0</v>
      </c>
      <c r="H172" s="77">
        <v>524</v>
      </c>
      <c r="I172" s="77">
        <v>0</v>
      </c>
      <c r="J172" s="79">
        <f t="shared" si="2"/>
        <v>30769882</v>
      </c>
    </row>
    <row r="173" spans="1:10" x14ac:dyDescent="0.25">
      <c r="A173" s="24" t="s">
        <v>242</v>
      </c>
      <c r="B173" s="25" t="s">
        <v>1</v>
      </c>
      <c r="C173" s="75">
        <v>0</v>
      </c>
      <c r="D173" s="77">
        <v>0</v>
      </c>
      <c r="E173" s="77">
        <v>0</v>
      </c>
      <c r="F173" s="77">
        <v>0</v>
      </c>
      <c r="G173" s="77">
        <v>0</v>
      </c>
      <c r="H173" s="77">
        <v>0</v>
      </c>
      <c r="I173" s="77">
        <v>89692</v>
      </c>
      <c r="J173" s="79">
        <f t="shared" si="2"/>
        <v>89692</v>
      </c>
    </row>
    <row r="174" spans="1:10" x14ac:dyDescent="0.25">
      <c r="A174" s="24" t="s">
        <v>243</v>
      </c>
      <c r="B174" s="25" t="s">
        <v>1</v>
      </c>
      <c r="C174" s="75">
        <v>0</v>
      </c>
      <c r="D174" s="77">
        <v>0</v>
      </c>
      <c r="E174" s="77">
        <v>112090</v>
      </c>
      <c r="F174" s="77">
        <v>0</v>
      </c>
      <c r="G174" s="77">
        <v>0</v>
      </c>
      <c r="H174" s="77">
        <v>34374</v>
      </c>
      <c r="I174" s="77">
        <v>0</v>
      </c>
      <c r="J174" s="79">
        <f t="shared" si="2"/>
        <v>146464</v>
      </c>
    </row>
    <row r="175" spans="1:10" x14ac:dyDescent="0.25">
      <c r="A175" s="24" t="s">
        <v>244</v>
      </c>
      <c r="B175" s="25" t="s">
        <v>40</v>
      </c>
      <c r="C175" s="75">
        <v>0</v>
      </c>
      <c r="D175" s="77">
        <v>0</v>
      </c>
      <c r="E175" s="77">
        <v>0</v>
      </c>
      <c r="F175" s="77">
        <v>0</v>
      </c>
      <c r="G175" s="77">
        <v>0</v>
      </c>
      <c r="H175" s="77">
        <v>0</v>
      </c>
      <c r="I175" s="77">
        <v>0</v>
      </c>
      <c r="J175" s="79">
        <f t="shared" si="2"/>
        <v>0</v>
      </c>
    </row>
    <row r="176" spans="1:10" x14ac:dyDescent="0.25">
      <c r="A176" s="24" t="s">
        <v>245</v>
      </c>
      <c r="B176" s="25" t="s">
        <v>41</v>
      </c>
      <c r="C176" s="75">
        <v>0</v>
      </c>
      <c r="D176" s="77">
        <v>0</v>
      </c>
      <c r="E176" s="77">
        <v>0</v>
      </c>
      <c r="F176" s="77">
        <v>0</v>
      </c>
      <c r="G176" s="77">
        <v>0</v>
      </c>
      <c r="H176" s="77">
        <v>0</v>
      </c>
      <c r="I176" s="77">
        <v>0</v>
      </c>
      <c r="J176" s="79">
        <f t="shared" si="2"/>
        <v>0</v>
      </c>
    </row>
    <row r="177" spans="1:10" x14ac:dyDescent="0.25">
      <c r="A177" s="24" t="s">
        <v>246</v>
      </c>
      <c r="B177" s="25" t="s">
        <v>41</v>
      </c>
      <c r="C177" s="75">
        <v>0</v>
      </c>
      <c r="D177" s="77">
        <v>0</v>
      </c>
      <c r="E177" s="77">
        <v>0</v>
      </c>
      <c r="F177" s="77">
        <v>0</v>
      </c>
      <c r="G177" s="77">
        <v>0</v>
      </c>
      <c r="H177" s="77">
        <v>0</v>
      </c>
      <c r="I177" s="77">
        <v>0</v>
      </c>
      <c r="J177" s="79">
        <f t="shared" si="2"/>
        <v>0</v>
      </c>
    </row>
    <row r="178" spans="1:10" x14ac:dyDescent="0.25">
      <c r="A178" s="24" t="s">
        <v>247</v>
      </c>
      <c r="B178" s="25" t="s">
        <v>41</v>
      </c>
      <c r="C178" s="75">
        <v>4634</v>
      </c>
      <c r="D178" s="77">
        <v>0</v>
      </c>
      <c r="E178" s="77">
        <v>1199</v>
      </c>
      <c r="F178" s="77">
        <v>0</v>
      </c>
      <c r="G178" s="77">
        <v>4900</v>
      </c>
      <c r="H178" s="77">
        <v>0</v>
      </c>
      <c r="I178" s="77">
        <v>0</v>
      </c>
      <c r="J178" s="79">
        <f t="shared" si="2"/>
        <v>10733</v>
      </c>
    </row>
    <row r="179" spans="1:10" x14ac:dyDescent="0.25">
      <c r="A179" s="24" t="s">
        <v>248</v>
      </c>
      <c r="B179" s="25" t="s">
        <v>41</v>
      </c>
      <c r="C179" s="75">
        <v>0</v>
      </c>
      <c r="D179" s="77">
        <v>0</v>
      </c>
      <c r="E179" s="77">
        <v>0</v>
      </c>
      <c r="F179" s="77">
        <v>0</v>
      </c>
      <c r="G179" s="77">
        <v>0</v>
      </c>
      <c r="H179" s="77">
        <v>0</v>
      </c>
      <c r="I179" s="77">
        <v>0</v>
      </c>
      <c r="J179" s="79">
        <f t="shared" si="2"/>
        <v>0</v>
      </c>
    </row>
    <row r="180" spans="1:10" x14ac:dyDescent="0.25">
      <c r="A180" s="24" t="s">
        <v>249</v>
      </c>
      <c r="B180" s="25" t="s">
        <v>41</v>
      </c>
      <c r="C180" s="75">
        <v>0</v>
      </c>
      <c r="D180" s="77">
        <v>0</v>
      </c>
      <c r="E180" s="77">
        <v>0</v>
      </c>
      <c r="F180" s="77">
        <v>0</v>
      </c>
      <c r="G180" s="77">
        <v>0</v>
      </c>
      <c r="H180" s="77">
        <v>0</v>
      </c>
      <c r="I180" s="77">
        <v>0</v>
      </c>
      <c r="J180" s="79">
        <f t="shared" si="2"/>
        <v>0</v>
      </c>
    </row>
    <row r="181" spans="1:10" x14ac:dyDescent="0.25">
      <c r="A181" s="24" t="s">
        <v>250</v>
      </c>
      <c r="B181" s="25" t="s">
        <v>41</v>
      </c>
      <c r="C181" s="75">
        <v>0</v>
      </c>
      <c r="D181" s="77">
        <v>11200</v>
      </c>
      <c r="E181" s="77">
        <v>0</v>
      </c>
      <c r="F181" s="77">
        <v>0</v>
      </c>
      <c r="G181" s="77">
        <v>0</v>
      </c>
      <c r="H181" s="77">
        <v>0</v>
      </c>
      <c r="I181" s="77">
        <v>0</v>
      </c>
      <c r="J181" s="79">
        <f t="shared" si="2"/>
        <v>11200</v>
      </c>
    </row>
    <row r="182" spans="1:10" x14ac:dyDescent="0.25">
      <c r="A182" s="24" t="s">
        <v>251</v>
      </c>
      <c r="B182" s="25" t="s">
        <v>41</v>
      </c>
      <c r="C182" s="75">
        <v>0</v>
      </c>
      <c r="D182" s="77">
        <v>0</v>
      </c>
      <c r="E182" s="77">
        <v>0</v>
      </c>
      <c r="F182" s="77">
        <v>0</v>
      </c>
      <c r="G182" s="77">
        <v>0</v>
      </c>
      <c r="H182" s="77">
        <v>0</v>
      </c>
      <c r="I182" s="77">
        <v>0</v>
      </c>
      <c r="J182" s="79">
        <f t="shared" si="2"/>
        <v>0</v>
      </c>
    </row>
    <row r="183" spans="1:10" x14ac:dyDescent="0.25">
      <c r="A183" s="24" t="s">
        <v>252</v>
      </c>
      <c r="B183" s="25" t="s">
        <v>42</v>
      </c>
      <c r="C183" s="75">
        <v>0</v>
      </c>
      <c r="D183" s="77">
        <v>0</v>
      </c>
      <c r="E183" s="77">
        <v>0</v>
      </c>
      <c r="F183" s="77">
        <v>0</v>
      </c>
      <c r="G183" s="77">
        <v>0</v>
      </c>
      <c r="H183" s="77">
        <v>0</v>
      </c>
      <c r="I183" s="77">
        <v>0</v>
      </c>
      <c r="J183" s="79">
        <f t="shared" si="2"/>
        <v>0</v>
      </c>
    </row>
    <row r="184" spans="1:10" x14ac:dyDescent="0.25">
      <c r="A184" s="24" t="s">
        <v>253</v>
      </c>
      <c r="B184" s="25" t="s">
        <v>2</v>
      </c>
      <c r="C184" s="75">
        <v>0</v>
      </c>
      <c r="D184" s="77">
        <v>0</v>
      </c>
      <c r="E184" s="77">
        <v>0</v>
      </c>
      <c r="F184" s="77">
        <v>0</v>
      </c>
      <c r="G184" s="77">
        <v>0</v>
      </c>
      <c r="H184" s="77">
        <v>0</v>
      </c>
      <c r="I184" s="77">
        <v>0</v>
      </c>
      <c r="J184" s="79">
        <f t="shared" si="2"/>
        <v>0</v>
      </c>
    </row>
    <row r="185" spans="1:10" x14ac:dyDescent="0.25">
      <c r="A185" s="24" t="s">
        <v>1</v>
      </c>
      <c r="B185" s="25" t="s">
        <v>2</v>
      </c>
      <c r="C185" s="75">
        <v>0</v>
      </c>
      <c r="D185" s="77">
        <v>4125</v>
      </c>
      <c r="E185" s="77">
        <v>0</v>
      </c>
      <c r="F185" s="77">
        <v>0</v>
      </c>
      <c r="G185" s="77">
        <v>0</v>
      </c>
      <c r="H185" s="77">
        <v>0</v>
      </c>
      <c r="I185" s="77">
        <v>0</v>
      </c>
      <c r="J185" s="79">
        <f t="shared" si="2"/>
        <v>4125</v>
      </c>
    </row>
    <row r="186" spans="1:10" x14ac:dyDescent="0.25">
      <c r="A186" s="24" t="s">
        <v>2</v>
      </c>
      <c r="B186" s="25" t="s">
        <v>2</v>
      </c>
      <c r="C186" s="75">
        <v>0</v>
      </c>
      <c r="D186" s="77">
        <v>0</v>
      </c>
      <c r="E186" s="77">
        <v>0</v>
      </c>
      <c r="F186" s="77">
        <v>0</v>
      </c>
      <c r="G186" s="77">
        <v>0</v>
      </c>
      <c r="H186" s="77">
        <v>0</v>
      </c>
      <c r="I186" s="77">
        <v>0</v>
      </c>
      <c r="J186" s="79">
        <f t="shared" si="2"/>
        <v>0</v>
      </c>
    </row>
    <row r="187" spans="1:10" x14ac:dyDescent="0.25">
      <c r="A187" s="24" t="s">
        <v>254</v>
      </c>
      <c r="B187" s="25" t="s">
        <v>43</v>
      </c>
      <c r="C187" s="75">
        <v>0</v>
      </c>
      <c r="D187" s="77">
        <v>0</v>
      </c>
      <c r="E187" s="77">
        <v>0</v>
      </c>
      <c r="F187" s="77">
        <v>0</v>
      </c>
      <c r="G187" s="77">
        <v>0</v>
      </c>
      <c r="H187" s="77">
        <v>0</v>
      </c>
      <c r="I187" s="77">
        <v>0</v>
      </c>
      <c r="J187" s="79">
        <f t="shared" si="2"/>
        <v>0</v>
      </c>
    </row>
    <row r="188" spans="1:10" x14ac:dyDescent="0.25">
      <c r="A188" s="24" t="s">
        <v>255</v>
      </c>
      <c r="B188" s="25" t="s">
        <v>43</v>
      </c>
      <c r="C188" s="75">
        <v>289190</v>
      </c>
      <c r="D188" s="77">
        <v>2806715</v>
      </c>
      <c r="E188" s="77">
        <v>0</v>
      </c>
      <c r="F188" s="77">
        <v>0</v>
      </c>
      <c r="G188" s="77">
        <v>0</v>
      </c>
      <c r="H188" s="77">
        <v>0</v>
      </c>
      <c r="I188" s="77">
        <v>0</v>
      </c>
      <c r="J188" s="79">
        <f t="shared" si="2"/>
        <v>3095905</v>
      </c>
    </row>
    <row r="189" spans="1:10" x14ac:dyDescent="0.25">
      <c r="A189" s="24" t="s">
        <v>256</v>
      </c>
      <c r="B189" s="25" t="s">
        <v>43</v>
      </c>
      <c r="C189" s="75">
        <v>0</v>
      </c>
      <c r="D189" s="77">
        <v>0</v>
      </c>
      <c r="E189" s="77">
        <v>0</v>
      </c>
      <c r="F189" s="77">
        <v>0</v>
      </c>
      <c r="G189" s="77">
        <v>0</v>
      </c>
      <c r="H189" s="77">
        <v>0</v>
      </c>
      <c r="I189" s="77">
        <v>0</v>
      </c>
      <c r="J189" s="79">
        <f t="shared" si="2"/>
        <v>0</v>
      </c>
    </row>
    <row r="190" spans="1:10" x14ac:dyDescent="0.25">
      <c r="A190" s="24" t="s">
        <v>257</v>
      </c>
      <c r="B190" s="25" t="s">
        <v>43</v>
      </c>
      <c r="C190" s="75">
        <v>0</v>
      </c>
      <c r="D190" s="77">
        <v>0</v>
      </c>
      <c r="E190" s="77">
        <v>0</v>
      </c>
      <c r="F190" s="77">
        <v>0</v>
      </c>
      <c r="G190" s="77">
        <v>0</v>
      </c>
      <c r="H190" s="77">
        <v>0</v>
      </c>
      <c r="I190" s="77">
        <v>0</v>
      </c>
      <c r="J190" s="79">
        <f t="shared" si="2"/>
        <v>0</v>
      </c>
    </row>
    <row r="191" spans="1:10" x14ac:dyDescent="0.25">
      <c r="A191" s="24" t="s">
        <v>258</v>
      </c>
      <c r="B191" s="25" t="s">
        <v>43</v>
      </c>
      <c r="C191" s="75">
        <v>10911</v>
      </c>
      <c r="D191" s="77">
        <v>826323</v>
      </c>
      <c r="E191" s="77">
        <v>81388</v>
      </c>
      <c r="F191" s="77">
        <v>0</v>
      </c>
      <c r="G191" s="77">
        <v>0</v>
      </c>
      <c r="H191" s="77">
        <v>17511</v>
      </c>
      <c r="I191" s="77">
        <v>12348</v>
      </c>
      <c r="J191" s="79">
        <f t="shared" si="2"/>
        <v>948481</v>
      </c>
    </row>
    <row r="192" spans="1:10" x14ac:dyDescent="0.25">
      <c r="A192" s="24" t="s">
        <v>259</v>
      </c>
      <c r="B192" s="25" t="s">
        <v>260</v>
      </c>
      <c r="C192" s="75">
        <v>0</v>
      </c>
      <c r="D192" s="77">
        <v>0</v>
      </c>
      <c r="E192" s="77">
        <v>0</v>
      </c>
      <c r="F192" s="77">
        <v>0</v>
      </c>
      <c r="G192" s="77">
        <v>0</v>
      </c>
      <c r="H192" s="77">
        <v>0</v>
      </c>
      <c r="I192" s="77">
        <v>0</v>
      </c>
      <c r="J192" s="79">
        <f t="shared" si="2"/>
        <v>0</v>
      </c>
    </row>
    <row r="193" spans="1:10" x14ac:dyDescent="0.25">
      <c r="A193" s="24" t="s">
        <v>261</v>
      </c>
      <c r="B193" s="25" t="s">
        <v>44</v>
      </c>
      <c r="C193" s="75">
        <v>0</v>
      </c>
      <c r="D193" s="77">
        <v>366933</v>
      </c>
      <c r="E193" s="77">
        <v>0</v>
      </c>
      <c r="F193" s="77">
        <v>0</v>
      </c>
      <c r="G193" s="77">
        <v>0</v>
      </c>
      <c r="H193" s="77">
        <v>5608</v>
      </c>
      <c r="I193" s="77">
        <v>0</v>
      </c>
      <c r="J193" s="79">
        <f t="shared" si="2"/>
        <v>372541</v>
      </c>
    </row>
    <row r="194" spans="1:10" x14ac:dyDescent="0.25">
      <c r="A194" s="24" t="s">
        <v>262</v>
      </c>
      <c r="B194" s="25" t="s">
        <v>44</v>
      </c>
      <c r="C194" s="75">
        <v>0</v>
      </c>
      <c r="D194" s="77">
        <v>0</v>
      </c>
      <c r="E194" s="77">
        <v>0</v>
      </c>
      <c r="F194" s="77">
        <v>0</v>
      </c>
      <c r="G194" s="77">
        <v>0</v>
      </c>
      <c r="H194" s="77">
        <v>0</v>
      </c>
      <c r="I194" s="77">
        <v>0</v>
      </c>
      <c r="J194" s="79">
        <f t="shared" si="2"/>
        <v>0</v>
      </c>
    </row>
    <row r="195" spans="1:10" x14ac:dyDescent="0.25">
      <c r="A195" s="24" t="s">
        <v>263</v>
      </c>
      <c r="B195" s="25" t="s">
        <v>44</v>
      </c>
      <c r="C195" s="75">
        <v>0</v>
      </c>
      <c r="D195" s="77">
        <v>0</v>
      </c>
      <c r="E195" s="77">
        <v>0</v>
      </c>
      <c r="F195" s="77">
        <v>0</v>
      </c>
      <c r="G195" s="77">
        <v>0</v>
      </c>
      <c r="H195" s="77">
        <v>0</v>
      </c>
      <c r="I195" s="77">
        <v>0</v>
      </c>
      <c r="J195" s="79">
        <f t="shared" si="2"/>
        <v>0</v>
      </c>
    </row>
    <row r="196" spans="1:10" x14ac:dyDescent="0.25">
      <c r="A196" s="24" t="s">
        <v>264</v>
      </c>
      <c r="B196" s="25" t="s">
        <v>44</v>
      </c>
      <c r="C196" s="75">
        <v>94014</v>
      </c>
      <c r="D196" s="77">
        <v>106887</v>
      </c>
      <c r="E196" s="77">
        <v>0</v>
      </c>
      <c r="F196" s="77">
        <v>0</v>
      </c>
      <c r="G196" s="77">
        <v>0</v>
      </c>
      <c r="H196" s="77">
        <v>0</v>
      </c>
      <c r="I196" s="77">
        <v>4268056</v>
      </c>
      <c r="J196" s="79">
        <f t="shared" ref="J196:J258" si="3">SUM(C196:I196)</f>
        <v>4468957</v>
      </c>
    </row>
    <row r="197" spans="1:10" x14ac:dyDescent="0.25">
      <c r="A197" s="24" t="s">
        <v>265</v>
      </c>
      <c r="B197" s="25" t="s">
        <v>44</v>
      </c>
      <c r="C197" s="75">
        <v>0</v>
      </c>
      <c r="D197" s="77">
        <v>0</v>
      </c>
      <c r="E197" s="77">
        <v>0</v>
      </c>
      <c r="F197" s="77">
        <v>0</v>
      </c>
      <c r="G197" s="77">
        <v>0</v>
      </c>
      <c r="H197" s="77">
        <v>0</v>
      </c>
      <c r="I197" s="77">
        <v>0</v>
      </c>
      <c r="J197" s="79">
        <f t="shared" si="3"/>
        <v>0</v>
      </c>
    </row>
    <row r="198" spans="1:10" x14ac:dyDescent="0.25">
      <c r="A198" s="24" t="s">
        <v>266</v>
      </c>
      <c r="B198" s="25" t="s">
        <v>45</v>
      </c>
      <c r="C198" s="75">
        <v>0</v>
      </c>
      <c r="D198" s="77">
        <v>0</v>
      </c>
      <c r="E198" s="77">
        <v>0</v>
      </c>
      <c r="F198" s="77">
        <v>0</v>
      </c>
      <c r="G198" s="77">
        <v>0</v>
      </c>
      <c r="H198" s="77">
        <v>0</v>
      </c>
      <c r="I198" s="77">
        <v>0</v>
      </c>
      <c r="J198" s="79">
        <f t="shared" si="3"/>
        <v>0</v>
      </c>
    </row>
    <row r="199" spans="1:10" x14ac:dyDescent="0.25">
      <c r="A199" s="24" t="s">
        <v>536</v>
      </c>
      <c r="B199" s="25" t="s">
        <v>45</v>
      </c>
      <c r="C199" s="75">
        <v>0</v>
      </c>
      <c r="D199" s="77">
        <v>0</v>
      </c>
      <c r="E199" s="77">
        <v>0</v>
      </c>
      <c r="F199" s="77">
        <v>0</v>
      </c>
      <c r="G199" s="77">
        <v>0</v>
      </c>
      <c r="H199" s="77">
        <v>0</v>
      </c>
      <c r="I199" s="77">
        <v>0</v>
      </c>
      <c r="J199" s="79">
        <f t="shared" si="3"/>
        <v>0</v>
      </c>
    </row>
    <row r="200" spans="1:10" x14ac:dyDescent="0.25">
      <c r="A200" s="24" t="s">
        <v>267</v>
      </c>
      <c r="B200" s="25" t="s">
        <v>45</v>
      </c>
      <c r="C200" s="75">
        <v>0</v>
      </c>
      <c r="D200" s="77">
        <v>0</v>
      </c>
      <c r="E200" s="77">
        <v>0</v>
      </c>
      <c r="F200" s="77">
        <v>0</v>
      </c>
      <c r="G200" s="77">
        <v>0</v>
      </c>
      <c r="H200" s="77">
        <v>0</v>
      </c>
      <c r="I200" s="77">
        <v>0</v>
      </c>
      <c r="J200" s="79">
        <f t="shared" si="3"/>
        <v>0</v>
      </c>
    </row>
    <row r="201" spans="1:10" x14ac:dyDescent="0.25">
      <c r="A201" s="24" t="s">
        <v>268</v>
      </c>
      <c r="B201" s="25" t="s">
        <v>45</v>
      </c>
      <c r="C201" s="75">
        <v>130811</v>
      </c>
      <c r="D201" s="77">
        <v>601316</v>
      </c>
      <c r="E201" s="77">
        <v>390987</v>
      </c>
      <c r="F201" s="77">
        <v>0</v>
      </c>
      <c r="G201" s="77">
        <v>0</v>
      </c>
      <c r="H201" s="77">
        <v>1685</v>
      </c>
      <c r="I201" s="77">
        <v>130921</v>
      </c>
      <c r="J201" s="79">
        <f t="shared" si="3"/>
        <v>1255720</v>
      </c>
    </row>
    <row r="202" spans="1:10" x14ac:dyDescent="0.25">
      <c r="A202" s="24" t="s">
        <v>269</v>
      </c>
      <c r="B202" s="25" t="s">
        <v>46</v>
      </c>
      <c r="C202" s="75">
        <v>34527</v>
      </c>
      <c r="D202" s="77">
        <v>0</v>
      </c>
      <c r="E202" s="77">
        <v>0</v>
      </c>
      <c r="F202" s="77">
        <v>0</v>
      </c>
      <c r="G202" s="77">
        <v>0</v>
      </c>
      <c r="H202" s="77">
        <v>5814</v>
      </c>
      <c r="I202" s="77">
        <v>0</v>
      </c>
      <c r="J202" s="79">
        <f t="shared" si="3"/>
        <v>40341</v>
      </c>
    </row>
    <row r="203" spans="1:10" x14ac:dyDescent="0.25">
      <c r="A203" s="24" t="s">
        <v>470</v>
      </c>
      <c r="B203" s="25" t="s">
        <v>46</v>
      </c>
      <c r="C203" s="75">
        <v>0</v>
      </c>
      <c r="D203" s="77">
        <v>0</v>
      </c>
      <c r="E203" s="77">
        <v>0</v>
      </c>
      <c r="F203" s="77">
        <v>0</v>
      </c>
      <c r="G203" s="77">
        <v>0</v>
      </c>
      <c r="H203" s="77">
        <v>0</v>
      </c>
      <c r="I203" s="77">
        <v>0</v>
      </c>
      <c r="J203" s="79">
        <f t="shared" si="3"/>
        <v>0</v>
      </c>
    </row>
    <row r="204" spans="1:10" x14ac:dyDescent="0.25">
      <c r="A204" s="24" t="s">
        <v>270</v>
      </c>
      <c r="B204" s="25" t="s">
        <v>46</v>
      </c>
      <c r="C204" s="75">
        <v>0</v>
      </c>
      <c r="D204" s="77">
        <v>0</v>
      </c>
      <c r="E204" s="77">
        <v>0</v>
      </c>
      <c r="F204" s="77">
        <v>0</v>
      </c>
      <c r="G204" s="77">
        <v>0</v>
      </c>
      <c r="H204" s="77">
        <v>0</v>
      </c>
      <c r="I204" s="77">
        <v>0</v>
      </c>
      <c r="J204" s="79">
        <f t="shared" si="3"/>
        <v>0</v>
      </c>
    </row>
    <row r="205" spans="1:10" x14ac:dyDescent="0.25">
      <c r="A205" s="24" t="s">
        <v>271</v>
      </c>
      <c r="B205" s="25" t="s">
        <v>46</v>
      </c>
      <c r="C205" s="75">
        <v>0</v>
      </c>
      <c r="D205" s="77">
        <v>0</v>
      </c>
      <c r="E205" s="77">
        <v>0</v>
      </c>
      <c r="F205" s="77">
        <v>0</v>
      </c>
      <c r="G205" s="77">
        <v>0</v>
      </c>
      <c r="H205" s="77">
        <v>0</v>
      </c>
      <c r="I205" s="77">
        <v>0</v>
      </c>
      <c r="J205" s="79">
        <f t="shared" si="3"/>
        <v>0</v>
      </c>
    </row>
    <row r="206" spans="1:10" x14ac:dyDescent="0.25">
      <c r="A206" s="24" t="s">
        <v>272</v>
      </c>
      <c r="B206" s="25" t="s">
        <v>46</v>
      </c>
      <c r="C206" s="75">
        <v>0</v>
      </c>
      <c r="D206" s="77">
        <v>0</v>
      </c>
      <c r="E206" s="77">
        <v>0</v>
      </c>
      <c r="F206" s="77">
        <v>0</v>
      </c>
      <c r="G206" s="77">
        <v>0</v>
      </c>
      <c r="H206" s="77">
        <v>0</v>
      </c>
      <c r="I206" s="77">
        <v>52518</v>
      </c>
      <c r="J206" s="79">
        <f t="shared" si="3"/>
        <v>52518</v>
      </c>
    </row>
    <row r="207" spans="1:10" x14ac:dyDescent="0.25">
      <c r="A207" s="24" t="s">
        <v>505</v>
      </c>
      <c r="B207" s="25" t="s">
        <v>46</v>
      </c>
      <c r="C207" s="75">
        <v>18533</v>
      </c>
      <c r="D207" s="77">
        <v>0</v>
      </c>
      <c r="E207" s="77">
        <v>0</v>
      </c>
      <c r="F207" s="77">
        <v>0</v>
      </c>
      <c r="G207" s="77">
        <v>0</v>
      </c>
      <c r="H207" s="77">
        <v>73428</v>
      </c>
      <c r="I207" s="77">
        <v>0</v>
      </c>
      <c r="J207" s="79">
        <f t="shared" si="3"/>
        <v>91961</v>
      </c>
    </row>
    <row r="208" spans="1:10" x14ac:dyDescent="0.25">
      <c r="A208" s="24" t="s">
        <v>503</v>
      </c>
      <c r="B208" s="25" t="s">
        <v>46</v>
      </c>
      <c r="C208" s="75">
        <v>262671</v>
      </c>
      <c r="D208" s="77">
        <v>0</v>
      </c>
      <c r="E208" s="77">
        <v>1021784</v>
      </c>
      <c r="F208" s="77">
        <v>0</v>
      </c>
      <c r="G208" s="77">
        <v>0</v>
      </c>
      <c r="H208" s="77">
        <v>1042080</v>
      </c>
      <c r="I208" s="77">
        <v>0</v>
      </c>
      <c r="J208" s="79">
        <f t="shared" si="3"/>
        <v>2326535</v>
      </c>
    </row>
    <row r="209" spans="1:10" x14ac:dyDescent="0.25">
      <c r="A209" s="24" t="s">
        <v>273</v>
      </c>
      <c r="B209" s="25" t="s">
        <v>46</v>
      </c>
      <c r="C209" s="75">
        <v>0</v>
      </c>
      <c r="D209" s="77">
        <v>0</v>
      </c>
      <c r="E209" s="77">
        <v>0</v>
      </c>
      <c r="F209" s="77">
        <v>0</v>
      </c>
      <c r="G209" s="77">
        <v>0</v>
      </c>
      <c r="H209" s="77">
        <v>0</v>
      </c>
      <c r="I209" s="77">
        <v>0</v>
      </c>
      <c r="J209" s="79">
        <f t="shared" si="3"/>
        <v>0</v>
      </c>
    </row>
    <row r="210" spans="1:10" x14ac:dyDescent="0.25">
      <c r="A210" s="24" t="s">
        <v>274</v>
      </c>
      <c r="B210" s="25" t="s">
        <v>46</v>
      </c>
      <c r="C210" s="75">
        <v>255678</v>
      </c>
      <c r="D210" s="77">
        <v>152378</v>
      </c>
      <c r="E210" s="77">
        <v>0</v>
      </c>
      <c r="F210" s="77">
        <v>0</v>
      </c>
      <c r="G210" s="77">
        <v>0</v>
      </c>
      <c r="H210" s="77">
        <v>103886</v>
      </c>
      <c r="I210" s="77">
        <v>0</v>
      </c>
      <c r="J210" s="79">
        <f t="shared" si="3"/>
        <v>511942</v>
      </c>
    </row>
    <row r="211" spans="1:10" x14ac:dyDescent="0.25">
      <c r="A211" s="24" t="s">
        <v>275</v>
      </c>
      <c r="B211" s="25" t="s">
        <v>46</v>
      </c>
      <c r="C211" s="75">
        <v>0</v>
      </c>
      <c r="D211" s="77">
        <v>0</v>
      </c>
      <c r="E211" s="77">
        <v>0</v>
      </c>
      <c r="F211" s="77">
        <v>0</v>
      </c>
      <c r="G211" s="77">
        <v>0</v>
      </c>
      <c r="H211" s="77">
        <v>0</v>
      </c>
      <c r="I211" s="77">
        <v>163707</v>
      </c>
      <c r="J211" s="79">
        <f t="shared" si="3"/>
        <v>163707</v>
      </c>
    </row>
    <row r="212" spans="1:10" x14ac:dyDescent="0.25">
      <c r="A212" s="24" t="s">
        <v>276</v>
      </c>
      <c r="B212" s="25" t="s">
        <v>46</v>
      </c>
      <c r="C212" s="75">
        <v>88993</v>
      </c>
      <c r="D212" s="77">
        <v>0</v>
      </c>
      <c r="E212" s="77">
        <v>0</v>
      </c>
      <c r="F212" s="77">
        <v>0</v>
      </c>
      <c r="G212" s="77">
        <v>0</v>
      </c>
      <c r="H212" s="77">
        <v>229203</v>
      </c>
      <c r="I212" s="77">
        <v>0</v>
      </c>
      <c r="J212" s="79">
        <f t="shared" si="3"/>
        <v>318196</v>
      </c>
    </row>
    <row r="213" spans="1:10" x14ac:dyDescent="0.25">
      <c r="A213" s="24" t="s">
        <v>277</v>
      </c>
      <c r="B213" s="25" t="s">
        <v>46</v>
      </c>
      <c r="C213" s="75">
        <v>69036</v>
      </c>
      <c r="D213" s="77">
        <v>0</v>
      </c>
      <c r="E213" s="77">
        <v>0</v>
      </c>
      <c r="F213" s="77">
        <v>0</v>
      </c>
      <c r="G213" s="77">
        <v>0</v>
      </c>
      <c r="H213" s="77">
        <v>0</v>
      </c>
      <c r="I213" s="77">
        <v>0</v>
      </c>
      <c r="J213" s="79">
        <f t="shared" si="3"/>
        <v>69036</v>
      </c>
    </row>
    <row r="214" spans="1:10" x14ac:dyDescent="0.25">
      <c r="A214" s="24" t="s">
        <v>278</v>
      </c>
      <c r="B214" s="25" t="s">
        <v>46</v>
      </c>
      <c r="C214" s="75">
        <v>650012</v>
      </c>
      <c r="D214" s="77">
        <v>220951</v>
      </c>
      <c r="E214" s="77">
        <v>0</v>
      </c>
      <c r="F214" s="77">
        <v>0</v>
      </c>
      <c r="G214" s="77">
        <v>0</v>
      </c>
      <c r="H214" s="77">
        <v>2876232</v>
      </c>
      <c r="I214" s="77">
        <v>0</v>
      </c>
      <c r="J214" s="79">
        <f t="shared" si="3"/>
        <v>3747195</v>
      </c>
    </row>
    <row r="215" spans="1:10" x14ac:dyDescent="0.25">
      <c r="A215" s="24" t="s">
        <v>279</v>
      </c>
      <c r="B215" s="25" t="s">
        <v>46</v>
      </c>
      <c r="C215" s="75">
        <v>0</v>
      </c>
      <c r="D215" s="77">
        <v>0</v>
      </c>
      <c r="E215" s="77">
        <v>0</v>
      </c>
      <c r="F215" s="77">
        <v>0</v>
      </c>
      <c r="G215" s="77">
        <v>0</v>
      </c>
      <c r="H215" s="77">
        <v>0</v>
      </c>
      <c r="I215" s="77">
        <v>0</v>
      </c>
      <c r="J215" s="79">
        <f t="shared" si="3"/>
        <v>0</v>
      </c>
    </row>
    <row r="216" spans="1:10" x14ac:dyDescent="0.25">
      <c r="A216" s="24" t="s">
        <v>280</v>
      </c>
      <c r="B216" s="25" t="s">
        <v>46</v>
      </c>
      <c r="C216" s="75">
        <v>0</v>
      </c>
      <c r="D216" s="77">
        <v>0</v>
      </c>
      <c r="E216" s="77">
        <v>0</v>
      </c>
      <c r="F216" s="77">
        <v>0</v>
      </c>
      <c r="G216" s="77">
        <v>0</v>
      </c>
      <c r="H216" s="77">
        <v>0</v>
      </c>
      <c r="I216" s="77">
        <v>0</v>
      </c>
      <c r="J216" s="79">
        <f t="shared" si="3"/>
        <v>0</v>
      </c>
    </row>
    <row r="217" spans="1:10" x14ac:dyDescent="0.25">
      <c r="A217" s="24" t="s">
        <v>281</v>
      </c>
      <c r="B217" s="25" t="s">
        <v>46</v>
      </c>
      <c r="C217" s="75">
        <v>0</v>
      </c>
      <c r="D217" s="77">
        <v>0</v>
      </c>
      <c r="E217" s="77">
        <v>0</v>
      </c>
      <c r="F217" s="77">
        <v>0</v>
      </c>
      <c r="G217" s="77">
        <v>0</v>
      </c>
      <c r="H217" s="77">
        <v>0</v>
      </c>
      <c r="I217" s="77">
        <v>0</v>
      </c>
      <c r="J217" s="79">
        <f t="shared" si="3"/>
        <v>0</v>
      </c>
    </row>
    <row r="218" spans="1:10" x14ac:dyDescent="0.25">
      <c r="A218" s="24" t="s">
        <v>471</v>
      </c>
      <c r="B218" s="25" t="s">
        <v>46</v>
      </c>
      <c r="C218" s="75">
        <v>0</v>
      </c>
      <c r="D218" s="77">
        <v>0</v>
      </c>
      <c r="E218" s="77">
        <v>0</v>
      </c>
      <c r="F218" s="77">
        <v>0</v>
      </c>
      <c r="G218" s="77">
        <v>0</v>
      </c>
      <c r="H218" s="77">
        <v>0</v>
      </c>
      <c r="I218" s="77">
        <v>4017110</v>
      </c>
      <c r="J218" s="79">
        <f t="shared" si="3"/>
        <v>4017110</v>
      </c>
    </row>
    <row r="219" spans="1:10" x14ac:dyDescent="0.25">
      <c r="A219" s="24" t="s">
        <v>282</v>
      </c>
      <c r="B219" s="25" t="s">
        <v>46</v>
      </c>
      <c r="C219" s="75">
        <v>0</v>
      </c>
      <c r="D219" s="77">
        <v>0</v>
      </c>
      <c r="E219" s="77">
        <v>6065876</v>
      </c>
      <c r="F219" s="77">
        <v>0</v>
      </c>
      <c r="G219" s="77">
        <v>0</v>
      </c>
      <c r="H219" s="77">
        <v>0</v>
      </c>
      <c r="I219" s="77">
        <v>1235454</v>
      </c>
      <c r="J219" s="79">
        <f t="shared" si="3"/>
        <v>7301330</v>
      </c>
    </row>
    <row r="220" spans="1:10" x14ac:dyDescent="0.25">
      <c r="A220" s="24" t="s">
        <v>504</v>
      </c>
      <c r="B220" s="25" t="s">
        <v>46</v>
      </c>
      <c r="C220" s="75">
        <v>50505</v>
      </c>
      <c r="D220" s="77">
        <v>0</v>
      </c>
      <c r="E220" s="77">
        <v>0</v>
      </c>
      <c r="F220" s="77">
        <v>0</v>
      </c>
      <c r="G220" s="77">
        <v>0</v>
      </c>
      <c r="H220" s="77">
        <v>315423</v>
      </c>
      <c r="I220" s="77">
        <v>0</v>
      </c>
      <c r="J220" s="79">
        <f t="shared" si="3"/>
        <v>365928</v>
      </c>
    </row>
    <row r="221" spans="1:10" x14ac:dyDescent="0.25">
      <c r="A221" s="24" t="s">
        <v>283</v>
      </c>
      <c r="B221" s="25" t="s">
        <v>46</v>
      </c>
      <c r="C221" s="75">
        <v>51071</v>
      </c>
      <c r="D221" s="77">
        <v>0</v>
      </c>
      <c r="E221" s="77">
        <v>0</v>
      </c>
      <c r="F221" s="77">
        <v>0</v>
      </c>
      <c r="G221" s="77">
        <v>0</v>
      </c>
      <c r="H221" s="77">
        <v>3328</v>
      </c>
      <c r="I221" s="77">
        <v>0</v>
      </c>
      <c r="J221" s="79">
        <f t="shared" si="3"/>
        <v>54399</v>
      </c>
    </row>
    <row r="222" spans="1:10" x14ac:dyDescent="0.25">
      <c r="A222" s="24" t="s">
        <v>284</v>
      </c>
      <c r="B222" s="25" t="s">
        <v>46</v>
      </c>
      <c r="C222" s="75">
        <v>0</v>
      </c>
      <c r="D222" s="77">
        <v>0</v>
      </c>
      <c r="E222" s="77">
        <v>0</v>
      </c>
      <c r="F222" s="77">
        <v>0</v>
      </c>
      <c r="G222" s="77">
        <v>0</v>
      </c>
      <c r="H222" s="77">
        <v>0</v>
      </c>
      <c r="I222" s="77">
        <v>0</v>
      </c>
      <c r="J222" s="79">
        <f t="shared" si="3"/>
        <v>0</v>
      </c>
    </row>
    <row r="223" spans="1:10" x14ac:dyDescent="0.25">
      <c r="A223" s="24" t="s">
        <v>285</v>
      </c>
      <c r="B223" s="25" t="s">
        <v>46</v>
      </c>
      <c r="C223" s="75">
        <v>0</v>
      </c>
      <c r="D223" s="77">
        <v>0</v>
      </c>
      <c r="E223" s="77">
        <v>0</v>
      </c>
      <c r="F223" s="77">
        <v>0</v>
      </c>
      <c r="G223" s="77">
        <v>0</v>
      </c>
      <c r="H223" s="77">
        <v>0</v>
      </c>
      <c r="I223" s="77">
        <v>0</v>
      </c>
      <c r="J223" s="79">
        <f t="shared" si="3"/>
        <v>0</v>
      </c>
    </row>
    <row r="224" spans="1:10" x14ac:dyDescent="0.25">
      <c r="A224" s="24" t="s">
        <v>286</v>
      </c>
      <c r="B224" s="25" t="s">
        <v>46</v>
      </c>
      <c r="C224" s="75">
        <v>0</v>
      </c>
      <c r="D224" s="77">
        <v>0</v>
      </c>
      <c r="E224" s="77">
        <v>0</v>
      </c>
      <c r="F224" s="77">
        <v>0</v>
      </c>
      <c r="G224" s="77">
        <v>0</v>
      </c>
      <c r="H224" s="77">
        <v>0</v>
      </c>
      <c r="I224" s="77">
        <v>0</v>
      </c>
      <c r="J224" s="79">
        <f t="shared" si="3"/>
        <v>0</v>
      </c>
    </row>
    <row r="225" spans="1:10" x14ac:dyDescent="0.25">
      <c r="A225" s="24" t="s">
        <v>287</v>
      </c>
      <c r="B225" s="25" t="s">
        <v>46</v>
      </c>
      <c r="C225" s="75">
        <v>0</v>
      </c>
      <c r="D225" s="77">
        <v>0</v>
      </c>
      <c r="E225" s="77">
        <v>0</v>
      </c>
      <c r="F225" s="77">
        <v>0</v>
      </c>
      <c r="G225" s="77">
        <v>0</v>
      </c>
      <c r="H225" s="77">
        <v>0</v>
      </c>
      <c r="I225" s="77">
        <v>0</v>
      </c>
      <c r="J225" s="79">
        <f t="shared" si="3"/>
        <v>0</v>
      </c>
    </row>
    <row r="226" spans="1:10" x14ac:dyDescent="0.25">
      <c r="A226" s="24" t="s">
        <v>288</v>
      </c>
      <c r="B226" s="25" t="s">
        <v>46</v>
      </c>
      <c r="C226" s="75">
        <v>1164</v>
      </c>
      <c r="D226" s="77">
        <v>3323119</v>
      </c>
      <c r="E226" s="77">
        <v>0</v>
      </c>
      <c r="F226" s="77">
        <v>0</v>
      </c>
      <c r="G226" s="77">
        <v>0</v>
      </c>
      <c r="H226" s="77">
        <v>2224</v>
      </c>
      <c r="I226" s="77">
        <v>169</v>
      </c>
      <c r="J226" s="79">
        <f t="shared" si="3"/>
        <v>3326676</v>
      </c>
    </row>
    <row r="227" spans="1:10" x14ac:dyDescent="0.25">
      <c r="A227" s="24" t="s">
        <v>289</v>
      </c>
      <c r="B227" s="25" t="s">
        <v>46</v>
      </c>
      <c r="C227" s="75">
        <v>0</v>
      </c>
      <c r="D227" s="77">
        <v>0</v>
      </c>
      <c r="E227" s="77">
        <v>0</v>
      </c>
      <c r="F227" s="77">
        <v>0</v>
      </c>
      <c r="G227" s="77">
        <v>0</v>
      </c>
      <c r="H227" s="77">
        <v>0</v>
      </c>
      <c r="I227" s="77">
        <v>0</v>
      </c>
      <c r="J227" s="79">
        <f t="shared" si="3"/>
        <v>0</v>
      </c>
    </row>
    <row r="228" spans="1:10" x14ac:dyDescent="0.25">
      <c r="A228" s="24" t="s">
        <v>472</v>
      </c>
      <c r="B228" s="25" t="s">
        <v>46</v>
      </c>
      <c r="C228" s="75">
        <v>0</v>
      </c>
      <c r="D228" s="77">
        <v>0</v>
      </c>
      <c r="E228" s="77">
        <v>0</v>
      </c>
      <c r="F228" s="77">
        <v>0</v>
      </c>
      <c r="G228" s="77">
        <v>0</v>
      </c>
      <c r="H228" s="77">
        <v>60111</v>
      </c>
      <c r="I228" s="77">
        <v>0</v>
      </c>
      <c r="J228" s="79">
        <f t="shared" si="3"/>
        <v>60111</v>
      </c>
    </row>
    <row r="229" spans="1:10" x14ac:dyDescent="0.25">
      <c r="A229" s="24" t="s">
        <v>290</v>
      </c>
      <c r="B229" s="25" t="s">
        <v>46</v>
      </c>
      <c r="C229" s="75">
        <v>675</v>
      </c>
      <c r="D229" s="77">
        <v>0</v>
      </c>
      <c r="E229" s="77">
        <v>0</v>
      </c>
      <c r="F229" s="77">
        <v>0</v>
      </c>
      <c r="G229" s="77">
        <v>0</v>
      </c>
      <c r="H229" s="77">
        <v>7959</v>
      </c>
      <c r="I229" s="77">
        <v>0</v>
      </c>
      <c r="J229" s="79">
        <f t="shared" si="3"/>
        <v>8634</v>
      </c>
    </row>
    <row r="230" spans="1:10" x14ac:dyDescent="0.25">
      <c r="A230" s="24" t="s">
        <v>291</v>
      </c>
      <c r="B230" s="25" t="s">
        <v>46</v>
      </c>
      <c r="C230" s="75">
        <v>0</v>
      </c>
      <c r="D230" s="77">
        <v>0</v>
      </c>
      <c r="E230" s="77">
        <v>0</v>
      </c>
      <c r="F230" s="77">
        <v>0</v>
      </c>
      <c r="G230" s="77">
        <v>0</v>
      </c>
      <c r="H230" s="77">
        <v>0</v>
      </c>
      <c r="I230" s="77">
        <v>0</v>
      </c>
      <c r="J230" s="79">
        <f t="shared" si="3"/>
        <v>0</v>
      </c>
    </row>
    <row r="231" spans="1:10" x14ac:dyDescent="0.25">
      <c r="A231" s="24" t="s">
        <v>292</v>
      </c>
      <c r="B231" s="25" t="s">
        <v>46</v>
      </c>
      <c r="C231" s="75">
        <v>64938</v>
      </c>
      <c r="D231" s="77">
        <v>0</v>
      </c>
      <c r="E231" s="77">
        <v>0</v>
      </c>
      <c r="F231" s="77">
        <v>0</v>
      </c>
      <c r="G231" s="77">
        <v>124060</v>
      </c>
      <c r="H231" s="77">
        <v>192503</v>
      </c>
      <c r="I231" s="77">
        <v>8212219</v>
      </c>
      <c r="J231" s="79">
        <f t="shared" si="3"/>
        <v>8593720</v>
      </c>
    </row>
    <row r="232" spans="1:10" x14ac:dyDescent="0.25">
      <c r="A232" s="24" t="s">
        <v>293</v>
      </c>
      <c r="B232" s="25" t="s">
        <v>46</v>
      </c>
      <c r="C232" s="75">
        <v>6681809</v>
      </c>
      <c r="D232" s="77">
        <v>761</v>
      </c>
      <c r="E232" s="77">
        <v>0</v>
      </c>
      <c r="F232" s="77">
        <v>0</v>
      </c>
      <c r="G232" s="77">
        <v>0</v>
      </c>
      <c r="H232" s="77">
        <v>0</v>
      </c>
      <c r="I232" s="77">
        <v>0</v>
      </c>
      <c r="J232" s="79">
        <f t="shared" si="3"/>
        <v>6682570</v>
      </c>
    </row>
    <row r="233" spans="1:10" x14ac:dyDescent="0.25">
      <c r="A233" s="24" t="s">
        <v>294</v>
      </c>
      <c r="B233" s="25" t="s">
        <v>46</v>
      </c>
      <c r="C233" s="75">
        <v>0</v>
      </c>
      <c r="D233" s="77">
        <v>0</v>
      </c>
      <c r="E233" s="77">
        <v>0</v>
      </c>
      <c r="F233" s="77">
        <v>0</v>
      </c>
      <c r="G233" s="77">
        <v>0</v>
      </c>
      <c r="H233" s="77">
        <v>0</v>
      </c>
      <c r="I233" s="77">
        <v>0</v>
      </c>
      <c r="J233" s="79">
        <f t="shared" si="3"/>
        <v>0</v>
      </c>
    </row>
    <row r="234" spans="1:10" x14ac:dyDescent="0.25">
      <c r="A234" s="24" t="s">
        <v>295</v>
      </c>
      <c r="B234" s="25" t="s">
        <v>46</v>
      </c>
      <c r="C234" s="75">
        <v>0</v>
      </c>
      <c r="D234" s="77">
        <v>0</v>
      </c>
      <c r="E234" s="77">
        <v>0</v>
      </c>
      <c r="F234" s="77">
        <v>0</v>
      </c>
      <c r="G234" s="77">
        <v>0</v>
      </c>
      <c r="H234" s="77">
        <v>0</v>
      </c>
      <c r="I234" s="77">
        <v>0</v>
      </c>
      <c r="J234" s="79">
        <f t="shared" si="3"/>
        <v>0</v>
      </c>
    </row>
    <row r="235" spans="1:10" x14ac:dyDescent="0.25">
      <c r="A235" s="24" t="s">
        <v>296</v>
      </c>
      <c r="B235" s="25" t="s">
        <v>46</v>
      </c>
      <c r="C235" s="75">
        <v>0</v>
      </c>
      <c r="D235" s="77">
        <v>0</v>
      </c>
      <c r="E235" s="77">
        <v>0</v>
      </c>
      <c r="F235" s="77">
        <v>0</v>
      </c>
      <c r="G235" s="77">
        <v>0</v>
      </c>
      <c r="H235" s="77">
        <v>0</v>
      </c>
      <c r="I235" s="77">
        <v>0</v>
      </c>
      <c r="J235" s="79">
        <f t="shared" si="3"/>
        <v>0</v>
      </c>
    </row>
    <row r="236" spans="1:10" x14ac:dyDescent="0.25">
      <c r="A236" s="24" t="s">
        <v>297</v>
      </c>
      <c r="B236" s="25" t="s">
        <v>47</v>
      </c>
      <c r="C236" s="75">
        <v>20283</v>
      </c>
      <c r="D236" s="77">
        <v>0</v>
      </c>
      <c r="E236" s="77">
        <v>26689</v>
      </c>
      <c r="F236" s="77">
        <v>0</v>
      </c>
      <c r="G236" s="77">
        <v>0</v>
      </c>
      <c r="H236" s="77">
        <v>101922</v>
      </c>
      <c r="I236" s="77">
        <v>0</v>
      </c>
      <c r="J236" s="79">
        <f t="shared" si="3"/>
        <v>148894</v>
      </c>
    </row>
    <row r="237" spans="1:10" x14ac:dyDescent="0.25">
      <c r="A237" s="24" t="s">
        <v>298</v>
      </c>
      <c r="B237" s="25" t="s">
        <v>47</v>
      </c>
      <c r="C237" s="75">
        <v>135</v>
      </c>
      <c r="D237" s="77">
        <v>0</v>
      </c>
      <c r="E237" s="77">
        <v>317</v>
      </c>
      <c r="F237" s="77">
        <v>0</v>
      </c>
      <c r="G237" s="77">
        <v>0</v>
      </c>
      <c r="H237" s="77">
        <v>340</v>
      </c>
      <c r="I237" s="77">
        <v>0</v>
      </c>
      <c r="J237" s="79">
        <f t="shared" si="3"/>
        <v>792</v>
      </c>
    </row>
    <row r="238" spans="1:10" x14ac:dyDescent="0.25">
      <c r="A238" s="24" t="s">
        <v>473</v>
      </c>
      <c r="B238" s="25" t="s">
        <v>47</v>
      </c>
      <c r="C238" s="75">
        <v>0</v>
      </c>
      <c r="D238" s="77">
        <v>0</v>
      </c>
      <c r="E238" s="77">
        <v>0</v>
      </c>
      <c r="F238" s="77">
        <v>0</v>
      </c>
      <c r="G238" s="77">
        <v>0</v>
      </c>
      <c r="H238" s="77">
        <v>0</v>
      </c>
      <c r="I238" s="77">
        <v>0</v>
      </c>
      <c r="J238" s="79">
        <f t="shared" si="3"/>
        <v>0</v>
      </c>
    </row>
    <row r="239" spans="1:10" x14ac:dyDescent="0.25">
      <c r="A239" s="24" t="s">
        <v>299</v>
      </c>
      <c r="B239" s="25" t="s">
        <v>47</v>
      </c>
      <c r="C239" s="75">
        <v>0</v>
      </c>
      <c r="D239" s="77">
        <v>0</v>
      </c>
      <c r="E239" s="77">
        <v>0</v>
      </c>
      <c r="F239" s="77">
        <v>0</v>
      </c>
      <c r="G239" s="77">
        <v>0</v>
      </c>
      <c r="H239" s="77">
        <v>0</v>
      </c>
      <c r="I239" s="77">
        <v>0</v>
      </c>
      <c r="J239" s="79">
        <f t="shared" si="3"/>
        <v>0</v>
      </c>
    </row>
    <row r="240" spans="1:10" x14ac:dyDescent="0.25">
      <c r="A240" s="24" t="s">
        <v>463</v>
      </c>
      <c r="B240" s="25" t="s">
        <v>47</v>
      </c>
      <c r="C240" s="75">
        <v>29662</v>
      </c>
      <c r="D240" s="77">
        <v>0</v>
      </c>
      <c r="E240" s="77">
        <v>117664</v>
      </c>
      <c r="F240" s="77">
        <v>0</v>
      </c>
      <c r="G240" s="77">
        <v>0</v>
      </c>
      <c r="H240" s="77">
        <v>31057</v>
      </c>
      <c r="I240" s="77">
        <v>27449</v>
      </c>
      <c r="J240" s="79">
        <f t="shared" si="3"/>
        <v>205832</v>
      </c>
    </row>
    <row r="241" spans="1:10" x14ac:dyDescent="0.25">
      <c r="A241" s="24" t="s">
        <v>300</v>
      </c>
      <c r="B241" s="25" t="s">
        <v>48</v>
      </c>
      <c r="C241" s="75">
        <v>0</v>
      </c>
      <c r="D241" s="77">
        <v>0</v>
      </c>
      <c r="E241" s="77">
        <v>0</v>
      </c>
      <c r="F241" s="77">
        <v>0</v>
      </c>
      <c r="G241" s="77">
        <v>0</v>
      </c>
      <c r="H241" s="77">
        <v>0</v>
      </c>
      <c r="I241" s="77">
        <v>0</v>
      </c>
      <c r="J241" s="79">
        <f t="shared" si="3"/>
        <v>0</v>
      </c>
    </row>
    <row r="242" spans="1:10" x14ac:dyDescent="0.25">
      <c r="A242" s="24" t="s">
        <v>301</v>
      </c>
      <c r="B242" s="25" t="s">
        <v>48</v>
      </c>
      <c r="C242" s="75">
        <v>138786</v>
      </c>
      <c r="D242" s="77">
        <v>399991</v>
      </c>
      <c r="E242" s="77">
        <v>0</v>
      </c>
      <c r="F242" s="77">
        <v>0</v>
      </c>
      <c r="G242" s="77">
        <v>0</v>
      </c>
      <c r="H242" s="77">
        <v>363024</v>
      </c>
      <c r="I242" s="77">
        <v>123021</v>
      </c>
      <c r="J242" s="79">
        <f t="shared" si="3"/>
        <v>1024822</v>
      </c>
    </row>
    <row r="243" spans="1:10" x14ac:dyDescent="0.25">
      <c r="A243" s="24" t="s">
        <v>302</v>
      </c>
      <c r="B243" s="25" t="s">
        <v>48</v>
      </c>
      <c r="C243" s="75">
        <v>0</v>
      </c>
      <c r="D243" s="77">
        <v>52352</v>
      </c>
      <c r="E243" s="77">
        <v>0</v>
      </c>
      <c r="F243" s="77">
        <v>0</v>
      </c>
      <c r="G243" s="77">
        <v>0</v>
      </c>
      <c r="H243" s="77">
        <v>0</v>
      </c>
      <c r="I243" s="77">
        <v>0</v>
      </c>
      <c r="J243" s="79">
        <f t="shared" si="3"/>
        <v>52352</v>
      </c>
    </row>
    <row r="244" spans="1:10" x14ac:dyDescent="0.25">
      <c r="A244" s="24" t="s">
        <v>303</v>
      </c>
      <c r="B244" s="25" t="s">
        <v>49</v>
      </c>
      <c r="C244" s="75">
        <v>0</v>
      </c>
      <c r="D244" s="77">
        <v>0</v>
      </c>
      <c r="E244" s="77">
        <v>0</v>
      </c>
      <c r="F244" s="77">
        <v>0</v>
      </c>
      <c r="G244" s="77">
        <v>0</v>
      </c>
      <c r="H244" s="77">
        <v>0</v>
      </c>
      <c r="I244" s="77">
        <v>0</v>
      </c>
      <c r="J244" s="79">
        <f t="shared" si="3"/>
        <v>0</v>
      </c>
    </row>
    <row r="245" spans="1:10" x14ac:dyDescent="0.25">
      <c r="A245" s="24" t="s">
        <v>304</v>
      </c>
      <c r="B245" s="25" t="s">
        <v>49</v>
      </c>
      <c r="C245" s="75">
        <v>4800</v>
      </c>
      <c r="D245" s="77">
        <v>0</v>
      </c>
      <c r="E245" s="77">
        <v>0</v>
      </c>
      <c r="F245" s="77">
        <v>0</v>
      </c>
      <c r="G245" s="77">
        <v>0</v>
      </c>
      <c r="H245" s="77">
        <v>0</v>
      </c>
      <c r="I245" s="77">
        <v>432007</v>
      </c>
      <c r="J245" s="79">
        <f t="shared" si="3"/>
        <v>436807</v>
      </c>
    </row>
    <row r="246" spans="1:10" x14ac:dyDescent="0.25">
      <c r="A246" s="24" t="s">
        <v>305</v>
      </c>
      <c r="B246" s="25" t="s">
        <v>49</v>
      </c>
      <c r="C246" s="75">
        <v>15454</v>
      </c>
      <c r="D246" s="77">
        <v>0</v>
      </c>
      <c r="E246" s="77">
        <v>0</v>
      </c>
      <c r="F246" s="77">
        <v>0</v>
      </c>
      <c r="G246" s="77">
        <v>0</v>
      </c>
      <c r="H246" s="77">
        <v>76863</v>
      </c>
      <c r="I246" s="77">
        <v>996340</v>
      </c>
      <c r="J246" s="79">
        <f t="shared" si="3"/>
        <v>1088657</v>
      </c>
    </row>
    <row r="247" spans="1:10" x14ac:dyDescent="0.25">
      <c r="A247" s="24" t="s">
        <v>306</v>
      </c>
      <c r="B247" s="25" t="s">
        <v>49</v>
      </c>
      <c r="C247" s="75">
        <v>0</v>
      </c>
      <c r="D247" s="77">
        <v>114161</v>
      </c>
      <c r="E247" s="77">
        <v>0</v>
      </c>
      <c r="F247" s="77">
        <v>0</v>
      </c>
      <c r="G247" s="77">
        <v>0</v>
      </c>
      <c r="H247" s="77">
        <v>0</v>
      </c>
      <c r="I247" s="77">
        <v>0</v>
      </c>
      <c r="J247" s="79">
        <f t="shared" si="3"/>
        <v>114161</v>
      </c>
    </row>
    <row r="248" spans="1:10" x14ac:dyDescent="0.25">
      <c r="A248" s="24" t="s">
        <v>307</v>
      </c>
      <c r="B248" s="25" t="s">
        <v>49</v>
      </c>
      <c r="C248" s="75">
        <v>0</v>
      </c>
      <c r="D248" s="77">
        <v>0</v>
      </c>
      <c r="E248" s="77">
        <v>0</v>
      </c>
      <c r="F248" s="77">
        <v>0</v>
      </c>
      <c r="G248" s="77">
        <v>0</v>
      </c>
      <c r="H248" s="77">
        <v>0</v>
      </c>
      <c r="I248" s="77">
        <v>0</v>
      </c>
      <c r="J248" s="79">
        <f t="shared" si="3"/>
        <v>0</v>
      </c>
    </row>
    <row r="249" spans="1:10" x14ac:dyDescent="0.25">
      <c r="A249" s="24" t="s">
        <v>308</v>
      </c>
      <c r="B249" s="25" t="s">
        <v>49</v>
      </c>
      <c r="C249" s="75">
        <v>0</v>
      </c>
      <c r="D249" s="77">
        <v>0</v>
      </c>
      <c r="E249" s="77">
        <v>0</v>
      </c>
      <c r="F249" s="77">
        <v>0</v>
      </c>
      <c r="G249" s="77">
        <v>0</v>
      </c>
      <c r="H249" s="77">
        <v>0</v>
      </c>
      <c r="I249" s="77">
        <v>0</v>
      </c>
      <c r="J249" s="79">
        <f t="shared" si="3"/>
        <v>0</v>
      </c>
    </row>
    <row r="250" spans="1:10" x14ac:dyDescent="0.25">
      <c r="A250" s="24" t="s">
        <v>309</v>
      </c>
      <c r="B250" s="25" t="s">
        <v>49</v>
      </c>
      <c r="C250" s="75">
        <v>0</v>
      </c>
      <c r="D250" s="77">
        <v>0</v>
      </c>
      <c r="E250" s="77">
        <v>0</v>
      </c>
      <c r="F250" s="77">
        <v>0</v>
      </c>
      <c r="G250" s="77">
        <v>0</v>
      </c>
      <c r="H250" s="77">
        <v>0</v>
      </c>
      <c r="I250" s="77">
        <v>0</v>
      </c>
      <c r="J250" s="79">
        <f t="shared" si="3"/>
        <v>0</v>
      </c>
    </row>
    <row r="251" spans="1:10" x14ac:dyDescent="0.25">
      <c r="A251" s="24" t="s">
        <v>310</v>
      </c>
      <c r="B251" s="25" t="s">
        <v>49</v>
      </c>
      <c r="C251" s="75">
        <v>0</v>
      </c>
      <c r="D251" s="77">
        <v>0</v>
      </c>
      <c r="E251" s="77">
        <v>0</v>
      </c>
      <c r="F251" s="77">
        <v>0</v>
      </c>
      <c r="G251" s="77">
        <v>0</v>
      </c>
      <c r="H251" s="77">
        <v>0</v>
      </c>
      <c r="I251" s="77">
        <v>0</v>
      </c>
      <c r="J251" s="79">
        <f t="shared" si="3"/>
        <v>0</v>
      </c>
    </row>
    <row r="252" spans="1:10" x14ac:dyDescent="0.25">
      <c r="A252" s="24" t="s">
        <v>311</v>
      </c>
      <c r="B252" s="25" t="s">
        <v>49</v>
      </c>
      <c r="C252" s="75">
        <v>0</v>
      </c>
      <c r="D252" s="77">
        <v>0</v>
      </c>
      <c r="E252" s="77">
        <v>0</v>
      </c>
      <c r="F252" s="77">
        <v>0</v>
      </c>
      <c r="G252" s="77">
        <v>0</v>
      </c>
      <c r="H252" s="77">
        <v>0</v>
      </c>
      <c r="I252" s="77">
        <v>0</v>
      </c>
      <c r="J252" s="79">
        <f t="shared" si="3"/>
        <v>0</v>
      </c>
    </row>
    <row r="253" spans="1:10" x14ac:dyDescent="0.25">
      <c r="A253" s="24" t="s">
        <v>3</v>
      </c>
      <c r="B253" s="25" t="s">
        <v>3</v>
      </c>
      <c r="C253" s="75">
        <v>0</v>
      </c>
      <c r="D253" s="77">
        <v>0</v>
      </c>
      <c r="E253" s="77">
        <v>0</v>
      </c>
      <c r="F253" s="77">
        <v>0</v>
      </c>
      <c r="G253" s="77">
        <v>0</v>
      </c>
      <c r="H253" s="77">
        <v>0</v>
      </c>
      <c r="I253" s="77">
        <v>0</v>
      </c>
      <c r="J253" s="79">
        <f t="shared" si="3"/>
        <v>0</v>
      </c>
    </row>
    <row r="254" spans="1:10" x14ac:dyDescent="0.25">
      <c r="A254" s="24" t="s">
        <v>312</v>
      </c>
      <c r="B254" s="25" t="s">
        <v>50</v>
      </c>
      <c r="C254" s="75">
        <v>0</v>
      </c>
      <c r="D254" s="77">
        <v>4614312</v>
      </c>
      <c r="E254" s="77">
        <v>3853961</v>
      </c>
      <c r="F254" s="77">
        <v>0</v>
      </c>
      <c r="G254" s="77">
        <v>0</v>
      </c>
      <c r="H254" s="77">
        <v>105821</v>
      </c>
      <c r="I254" s="77">
        <v>0</v>
      </c>
      <c r="J254" s="79">
        <f t="shared" si="3"/>
        <v>8574094</v>
      </c>
    </row>
    <row r="255" spans="1:10" x14ac:dyDescent="0.25">
      <c r="A255" s="24" t="s">
        <v>474</v>
      </c>
      <c r="B255" s="25" t="s">
        <v>50</v>
      </c>
      <c r="C255" s="75">
        <v>0</v>
      </c>
      <c r="D255" s="77">
        <v>0</v>
      </c>
      <c r="E255" s="77">
        <v>0</v>
      </c>
      <c r="F255" s="77">
        <v>0</v>
      </c>
      <c r="G255" s="77">
        <v>0</v>
      </c>
      <c r="H255" s="77">
        <v>0</v>
      </c>
      <c r="I255" s="77">
        <v>0</v>
      </c>
      <c r="J255" s="79">
        <f t="shared" si="3"/>
        <v>0</v>
      </c>
    </row>
    <row r="256" spans="1:10" x14ac:dyDescent="0.25">
      <c r="A256" s="24" t="s">
        <v>313</v>
      </c>
      <c r="B256" s="25" t="s">
        <v>50</v>
      </c>
      <c r="C256" s="75">
        <v>0</v>
      </c>
      <c r="D256" s="77">
        <v>0</v>
      </c>
      <c r="E256" s="77">
        <v>4290</v>
      </c>
      <c r="F256" s="77">
        <v>0</v>
      </c>
      <c r="G256" s="77">
        <v>0</v>
      </c>
      <c r="H256" s="77">
        <v>0</v>
      </c>
      <c r="I256" s="77">
        <v>0</v>
      </c>
      <c r="J256" s="79">
        <f t="shared" si="3"/>
        <v>4290</v>
      </c>
    </row>
    <row r="257" spans="1:10" x14ac:dyDescent="0.25">
      <c r="A257" s="24" t="s">
        <v>314</v>
      </c>
      <c r="B257" s="25" t="s">
        <v>50</v>
      </c>
      <c r="C257" s="75">
        <v>0</v>
      </c>
      <c r="D257" s="77">
        <v>0</v>
      </c>
      <c r="E257" s="77">
        <v>0</v>
      </c>
      <c r="F257" s="77">
        <v>0</v>
      </c>
      <c r="G257" s="77">
        <v>0</v>
      </c>
      <c r="H257" s="77">
        <v>0</v>
      </c>
      <c r="I257" s="77">
        <v>630</v>
      </c>
      <c r="J257" s="79">
        <f t="shared" si="3"/>
        <v>630</v>
      </c>
    </row>
    <row r="258" spans="1:10" x14ac:dyDescent="0.25">
      <c r="A258" s="24" t="s">
        <v>315</v>
      </c>
      <c r="B258" s="25" t="s">
        <v>50</v>
      </c>
      <c r="C258" s="75">
        <v>17222</v>
      </c>
      <c r="D258" s="77">
        <v>0</v>
      </c>
      <c r="E258" s="77">
        <v>117406</v>
      </c>
      <c r="F258" s="77">
        <v>0</v>
      </c>
      <c r="G258" s="77">
        <v>0</v>
      </c>
      <c r="H258" s="77">
        <v>0</v>
      </c>
      <c r="I258" s="77">
        <v>24500</v>
      </c>
      <c r="J258" s="79">
        <f t="shared" si="3"/>
        <v>159128</v>
      </c>
    </row>
    <row r="259" spans="1:10" x14ac:dyDescent="0.25">
      <c r="A259" s="24" t="s">
        <v>316</v>
      </c>
      <c r="B259" s="25" t="s">
        <v>50</v>
      </c>
      <c r="C259" s="75">
        <v>0</v>
      </c>
      <c r="D259" s="77">
        <v>0</v>
      </c>
      <c r="E259" s="77">
        <v>0</v>
      </c>
      <c r="F259" s="77">
        <v>0</v>
      </c>
      <c r="G259" s="77">
        <v>0</v>
      </c>
      <c r="H259" s="77">
        <v>0</v>
      </c>
      <c r="I259" s="77">
        <v>0</v>
      </c>
      <c r="J259" s="79">
        <f t="shared" ref="J259:J321" si="4">SUM(C259:I259)</f>
        <v>0</v>
      </c>
    </row>
    <row r="260" spans="1:10" x14ac:dyDescent="0.25">
      <c r="A260" s="24" t="s">
        <v>317</v>
      </c>
      <c r="B260" s="25" t="s">
        <v>50</v>
      </c>
      <c r="C260" s="75">
        <v>9529</v>
      </c>
      <c r="D260" s="77">
        <v>0</v>
      </c>
      <c r="E260" s="77">
        <v>99493</v>
      </c>
      <c r="F260" s="77">
        <v>0</v>
      </c>
      <c r="G260" s="77">
        <v>0</v>
      </c>
      <c r="H260" s="77">
        <v>0</v>
      </c>
      <c r="I260" s="77">
        <v>0</v>
      </c>
      <c r="J260" s="79">
        <f t="shared" si="4"/>
        <v>109022</v>
      </c>
    </row>
    <row r="261" spans="1:10" x14ac:dyDescent="0.25">
      <c r="A261" s="24" t="s">
        <v>318</v>
      </c>
      <c r="B261" s="25" t="s">
        <v>50</v>
      </c>
      <c r="C261" s="75">
        <v>45570</v>
      </c>
      <c r="D261" s="77">
        <v>85812</v>
      </c>
      <c r="E261" s="77">
        <v>63069</v>
      </c>
      <c r="F261" s="77">
        <v>0</v>
      </c>
      <c r="G261" s="77">
        <v>0</v>
      </c>
      <c r="H261" s="77">
        <v>3850</v>
      </c>
      <c r="I261" s="77">
        <v>5485</v>
      </c>
      <c r="J261" s="79">
        <f t="shared" si="4"/>
        <v>203786</v>
      </c>
    </row>
    <row r="262" spans="1:10" x14ac:dyDescent="0.25">
      <c r="A262" s="24" t="s">
        <v>319</v>
      </c>
      <c r="B262" s="25" t="s">
        <v>50</v>
      </c>
      <c r="C262" s="75">
        <v>308519</v>
      </c>
      <c r="D262" s="77">
        <v>1747631</v>
      </c>
      <c r="E262" s="77">
        <v>0</v>
      </c>
      <c r="F262" s="77">
        <v>0</v>
      </c>
      <c r="G262" s="77">
        <v>0</v>
      </c>
      <c r="H262" s="77">
        <v>437016</v>
      </c>
      <c r="I262" s="77">
        <v>0</v>
      </c>
      <c r="J262" s="79">
        <f t="shared" si="4"/>
        <v>2493166</v>
      </c>
    </row>
    <row r="263" spans="1:10" x14ac:dyDescent="0.25">
      <c r="A263" s="24" t="s">
        <v>475</v>
      </c>
      <c r="B263" s="25" t="s">
        <v>50</v>
      </c>
      <c r="C263" s="75">
        <v>0</v>
      </c>
      <c r="D263" s="77">
        <v>10859068</v>
      </c>
      <c r="E263" s="77">
        <v>9692207</v>
      </c>
      <c r="F263" s="77">
        <v>0</v>
      </c>
      <c r="G263" s="77">
        <v>0</v>
      </c>
      <c r="H263" s="77">
        <v>0</v>
      </c>
      <c r="I263" s="77">
        <v>0</v>
      </c>
      <c r="J263" s="79">
        <f t="shared" si="4"/>
        <v>20551275</v>
      </c>
    </row>
    <row r="264" spans="1:10" x14ac:dyDescent="0.25">
      <c r="A264" s="24" t="s">
        <v>320</v>
      </c>
      <c r="B264" s="25" t="s">
        <v>50</v>
      </c>
      <c r="C264" s="75">
        <v>0</v>
      </c>
      <c r="D264" s="77">
        <v>0</v>
      </c>
      <c r="E264" s="77">
        <v>0</v>
      </c>
      <c r="F264" s="77">
        <v>0</v>
      </c>
      <c r="G264" s="77">
        <v>0</v>
      </c>
      <c r="H264" s="77">
        <v>0</v>
      </c>
      <c r="I264" s="77">
        <v>0</v>
      </c>
      <c r="J264" s="79">
        <f t="shared" si="4"/>
        <v>0</v>
      </c>
    </row>
    <row r="265" spans="1:10" x14ac:dyDescent="0.25">
      <c r="A265" s="24" t="s">
        <v>321</v>
      </c>
      <c r="B265" s="25" t="s">
        <v>50</v>
      </c>
      <c r="C265" s="75">
        <v>1889899</v>
      </c>
      <c r="D265" s="77">
        <v>3143439</v>
      </c>
      <c r="E265" s="77">
        <v>11567487</v>
      </c>
      <c r="F265" s="77">
        <v>0</v>
      </c>
      <c r="G265" s="77">
        <v>0</v>
      </c>
      <c r="H265" s="77">
        <v>414008</v>
      </c>
      <c r="I265" s="77">
        <v>0</v>
      </c>
      <c r="J265" s="79">
        <f t="shared" si="4"/>
        <v>17014833</v>
      </c>
    </row>
    <row r="266" spans="1:10" x14ac:dyDescent="0.25">
      <c r="A266" s="24" t="s">
        <v>322</v>
      </c>
      <c r="B266" s="25" t="s">
        <v>50</v>
      </c>
      <c r="C266" s="75">
        <v>0</v>
      </c>
      <c r="D266" s="77">
        <v>0</v>
      </c>
      <c r="E266" s="77">
        <v>0</v>
      </c>
      <c r="F266" s="77">
        <v>0</v>
      </c>
      <c r="G266" s="77">
        <v>0</v>
      </c>
      <c r="H266" s="77">
        <v>34015</v>
      </c>
      <c r="I266" s="77">
        <v>0</v>
      </c>
      <c r="J266" s="79">
        <f t="shared" si="4"/>
        <v>34015</v>
      </c>
    </row>
    <row r="267" spans="1:10" x14ac:dyDescent="0.25">
      <c r="A267" s="24" t="s">
        <v>476</v>
      </c>
      <c r="B267" s="25" t="s">
        <v>51</v>
      </c>
      <c r="C267" s="75">
        <v>0</v>
      </c>
      <c r="D267" s="77">
        <v>0</v>
      </c>
      <c r="E267" s="77">
        <v>2570152</v>
      </c>
      <c r="F267" s="77">
        <v>0</v>
      </c>
      <c r="G267" s="77">
        <v>0</v>
      </c>
      <c r="H267" s="77">
        <v>0</v>
      </c>
      <c r="I267" s="77">
        <v>0</v>
      </c>
      <c r="J267" s="79">
        <f t="shared" si="4"/>
        <v>2570152</v>
      </c>
    </row>
    <row r="268" spans="1:10" x14ac:dyDescent="0.25">
      <c r="A268" s="24" t="s">
        <v>515</v>
      </c>
      <c r="B268" s="25" t="s">
        <v>51</v>
      </c>
      <c r="C268" s="75">
        <v>643770</v>
      </c>
      <c r="D268" s="77">
        <v>3443026</v>
      </c>
      <c r="E268" s="77">
        <v>5104828</v>
      </c>
      <c r="F268" s="77">
        <v>0</v>
      </c>
      <c r="G268" s="77">
        <v>0</v>
      </c>
      <c r="H268" s="77">
        <v>146960</v>
      </c>
      <c r="I268" s="77">
        <v>0</v>
      </c>
      <c r="J268" s="79">
        <f t="shared" si="4"/>
        <v>9338584</v>
      </c>
    </row>
    <row r="269" spans="1:10" x14ac:dyDescent="0.25">
      <c r="A269" s="24" t="s">
        <v>324</v>
      </c>
      <c r="B269" s="25" t="s">
        <v>4</v>
      </c>
      <c r="C269" s="75">
        <v>0</v>
      </c>
      <c r="D269" s="77">
        <v>0</v>
      </c>
      <c r="E269" s="77">
        <v>0</v>
      </c>
      <c r="F269" s="77">
        <v>0</v>
      </c>
      <c r="G269" s="77">
        <v>0</v>
      </c>
      <c r="H269" s="77">
        <v>0</v>
      </c>
      <c r="I269" s="77">
        <v>0</v>
      </c>
      <c r="J269" s="79">
        <f t="shared" si="4"/>
        <v>0</v>
      </c>
    </row>
    <row r="270" spans="1:10" x14ac:dyDescent="0.25">
      <c r="A270" s="24" t="s">
        <v>325</v>
      </c>
      <c r="B270" s="25" t="s">
        <v>4</v>
      </c>
      <c r="C270" s="75">
        <v>0</v>
      </c>
      <c r="D270" s="77">
        <v>0</v>
      </c>
      <c r="E270" s="77">
        <v>0</v>
      </c>
      <c r="F270" s="77">
        <v>0</v>
      </c>
      <c r="G270" s="77">
        <v>0</v>
      </c>
      <c r="H270" s="77">
        <v>0</v>
      </c>
      <c r="I270" s="77">
        <v>0</v>
      </c>
      <c r="J270" s="79">
        <f t="shared" si="4"/>
        <v>0</v>
      </c>
    </row>
    <row r="271" spans="1:10" x14ac:dyDescent="0.25">
      <c r="A271" s="24" t="s">
        <v>326</v>
      </c>
      <c r="B271" s="25" t="s">
        <v>4</v>
      </c>
      <c r="C271" s="75">
        <v>0</v>
      </c>
      <c r="D271" s="77">
        <v>0</v>
      </c>
      <c r="E271" s="77">
        <v>0</v>
      </c>
      <c r="F271" s="77">
        <v>0</v>
      </c>
      <c r="G271" s="77">
        <v>0</v>
      </c>
      <c r="H271" s="77">
        <v>0</v>
      </c>
      <c r="I271" s="77">
        <v>2861442</v>
      </c>
      <c r="J271" s="79">
        <f t="shared" si="4"/>
        <v>2861442</v>
      </c>
    </row>
    <row r="272" spans="1:10" x14ac:dyDescent="0.25">
      <c r="A272" s="24" t="s">
        <v>327</v>
      </c>
      <c r="B272" s="25" t="s">
        <v>4</v>
      </c>
      <c r="C272" s="75">
        <v>0</v>
      </c>
      <c r="D272" s="77">
        <v>0</v>
      </c>
      <c r="E272" s="77">
        <v>0</v>
      </c>
      <c r="F272" s="77">
        <v>0</v>
      </c>
      <c r="G272" s="77">
        <v>0</v>
      </c>
      <c r="H272" s="77">
        <v>0</v>
      </c>
      <c r="I272" s="77">
        <v>0</v>
      </c>
      <c r="J272" s="79">
        <f t="shared" si="4"/>
        <v>0</v>
      </c>
    </row>
    <row r="273" spans="1:10" x14ac:dyDescent="0.25">
      <c r="A273" s="24" t="s">
        <v>542</v>
      </c>
      <c r="B273" s="25" t="s">
        <v>4</v>
      </c>
      <c r="C273" s="75">
        <v>0</v>
      </c>
      <c r="D273" s="77">
        <v>0</v>
      </c>
      <c r="E273" s="77">
        <v>0</v>
      </c>
      <c r="F273" s="77">
        <v>0</v>
      </c>
      <c r="G273" s="77">
        <v>0</v>
      </c>
      <c r="H273" s="77">
        <v>0</v>
      </c>
      <c r="I273" s="77">
        <v>0</v>
      </c>
      <c r="J273" s="79">
        <f t="shared" si="4"/>
        <v>0</v>
      </c>
    </row>
    <row r="274" spans="1:10" x14ac:dyDescent="0.25">
      <c r="A274" s="24" t="s">
        <v>328</v>
      </c>
      <c r="B274" s="25" t="s">
        <v>4</v>
      </c>
      <c r="C274" s="75">
        <v>0</v>
      </c>
      <c r="D274" s="77">
        <v>0</v>
      </c>
      <c r="E274" s="77">
        <v>0</v>
      </c>
      <c r="F274" s="77">
        <v>0</v>
      </c>
      <c r="G274" s="77">
        <v>0</v>
      </c>
      <c r="H274" s="77">
        <v>0</v>
      </c>
      <c r="I274" s="77">
        <v>0</v>
      </c>
      <c r="J274" s="79">
        <f t="shared" si="4"/>
        <v>0</v>
      </c>
    </row>
    <row r="275" spans="1:10" x14ac:dyDescent="0.25">
      <c r="A275" s="24" t="s">
        <v>329</v>
      </c>
      <c r="B275" s="25" t="s">
        <v>4</v>
      </c>
      <c r="C275" s="75">
        <v>0</v>
      </c>
      <c r="D275" s="77">
        <v>0</v>
      </c>
      <c r="E275" s="77">
        <v>0</v>
      </c>
      <c r="F275" s="77">
        <v>0</v>
      </c>
      <c r="G275" s="77">
        <v>0</v>
      </c>
      <c r="H275" s="77">
        <v>114000</v>
      </c>
      <c r="I275" s="77">
        <v>0</v>
      </c>
      <c r="J275" s="79">
        <f t="shared" si="4"/>
        <v>114000</v>
      </c>
    </row>
    <row r="276" spans="1:10" x14ac:dyDescent="0.25">
      <c r="A276" s="24" t="s">
        <v>330</v>
      </c>
      <c r="B276" s="25" t="s">
        <v>4</v>
      </c>
      <c r="C276" s="75">
        <v>0</v>
      </c>
      <c r="D276" s="77">
        <v>0</v>
      </c>
      <c r="E276" s="77">
        <v>0</v>
      </c>
      <c r="F276" s="77">
        <v>0</v>
      </c>
      <c r="G276" s="77">
        <v>0</v>
      </c>
      <c r="H276" s="77">
        <v>0</v>
      </c>
      <c r="I276" s="77">
        <v>0</v>
      </c>
      <c r="J276" s="79">
        <f t="shared" si="4"/>
        <v>0</v>
      </c>
    </row>
    <row r="277" spans="1:10" x14ac:dyDescent="0.25">
      <c r="A277" s="24" t="s">
        <v>331</v>
      </c>
      <c r="B277" s="25" t="s">
        <v>4</v>
      </c>
      <c r="C277" s="75">
        <v>0</v>
      </c>
      <c r="D277" s="77">
        <v>0</v>
      </c>
      <c r="E277" s="77">
        <v>0</v>
      </c>
      <c r="F277" s="77">
        <v>0</v>
      </c>
      <c r="G277" s="77">
        <v>0</v>
      </c>
      <c r="H277" s="77">
        <v>0</v>
      </c>
      <c r="I277" s="77">
        <v>0</v>
      </c>
      <c r="J277" s="79">
        <f t="shared" si="4"/>
        <v>0</v>
      </c>
    </row>
    <row r="278" spans="1:10" x14ac:dyDescent="0.25">
      <c r="A278" s="24" t="s">
        <v>332</v>
      </c>
      <c r="B278" s="25" t="s">
        <v>4</v>
      </c>
      <c r="C278" s="75">
        <v>59587</v>
      </c>
      <c r="D278" s="77">
        <v>21500</v>
      </c>
      <c r="E278" s="77">
        <v>0</v>
      </c>
      <c r="F278" s="77">
        <v>0</v>
      </c>
      <c r="G278" s="77">
        <v>0</v>
      </c>
      <c r="H278" s="77">
        <v>0</v>
      </c>
      <c r="I278" s="77">
        <v>0</v>
      </c>
      <c r="J278" s="79">
        <f t="shared" si="4"/>
        <v>81087</v>
      </c>
    </row>
    <row r="279" spans="1:10" x14ac:dyDescent="0.25">
      <c r="A279" s="24" t="s">
        <v>477</v>
      </c>
      <c r="B279" s="25" t="s">
        <v>4</v>
      </c>
      <c r="C279" s="75">
        <v>0</v>
      </c>
      <c r="D279" s="77">
        <v>12720</v>
      </c>
      <c r="E279" s="77">
        <v>0</v>
      </c>
      <c r="F279" s="77">
        <v>0</v>
      </c>
      <c r="G279" s="77">
        <v>0</v>
      </c>
      <c r="H279" s="77">
        <v>0</v>
      </c>
      <c r="I279" s="77">
        <v>0</v>
      </c>
      <c r="J279" s="79">
        <f t="shared" si="4"/>
        <v>12720</v>
      </c>
    </row>
    <row r="280" spans="1:10" x14ac:dyDescent="0.25">
      <c r="A280" s="24" t="s">
        <v>333</v>
      </c>
      <c r="B280" s="25" t="s">
        <v>4</v>
      </c>
      <c r="C280" s="75">
        <v>0</v>
      </c>
      <c r="D280" s="77">
        <v>0</v>
      </c>
      <c r="E280" s="77">
        <v>0</v>
      </c>
      <c r="F280" s="77">
        <v>0</v>
      </c>
      <c r="G280" s="77">
        <v>0</v>
      </c>
      <c r="H280" s="77">
        <v>0</v>
      </c>
      <c r="I280" s="77">
        <v>0</v>
      </c>
      <c r="J280" s="79">
        <f t="shared" si="4"/>
        <v>0</v>
      </c>
    </row>
    <row r="281" spans="1:10" x14ac:dyDescent="0.25">
      <c r="A281" s="24" t="s">
        <v>334</v>
      </c>
      <c r="B281" s="25" t="s">
        <v>4</v>
      </c>
      <c r="C281" s="75">
        <v>0</v>
      </c>
      <c r="D281" s="77">
        <v>0</v>
      </c>
      <c r="E281" s="77">
        <v>0</v>
      </c>
      <c r="F281" s="77">
        <v>0</v>
      </c>
      <c r="G281" s="77">
        <v>0</v>
      </c>
      <c r="H281" s="77">
        <v>0</v>
      </c>
      <c r="I281" s="77">
        <v>0</v>
      </c>
      <c r="J281" s="79">
        <f t="shared" si="4"/>
        <v>0</v>
      </c>
    </row>
    <row r="282" spans="1:10" x14ac:dyDescent="0.25">
      <c r="A282" s="24" t="s">
        <v>335</v>
      </c>
      <c r="B282" s="25" t="s">
        <v>4</v>
      </c>
      <c r="C282" s="75">
        <v>0</v>
      </c>
      <c r="D282" s="77">
        <v>0</v>
      </c>
      <c r="E282" s="77">
        <v>0</v>
      </c>
      <c r="F282" s="77">
        <v>0</v>
      </c>
      <c r="G282" s="77">
        <v>0</v>
      </c>
      <c r="H282" s="77">
        <v>0</v>
      </c>
      <c r="I282" s="77">
        <v>0</v>
      </c>
      <c r="J282" s="79">
        <f t="shared" si="4"/>
        <v>0</v>
      </c>
    </row>
    <row r="283" spans="1:10" x14ac:dyDescent="0.25">
      <c r="A283" s="24" t="s">
        <v>336</v>
      </c>
      <c r="B283" s="25" t="s">
        <v>4</v>
      </c>
      <c r="C283" s="75">
        <v>487</v>
      </c>
      <c r="D283" s="77">
        <v>0</v>
      </c>
      <c r="E283" s="77">
        <v>0</v>
      </c>
      <c r="F283" s="77">
        <v>0</v>
      </c>
      <c r="G283" s="77">
        <v>0</v>
      </c>
      <c r="H283" s="77">
        <v>0</v>
      </c>
      <c r="I283" s="77">
        <v>3298</v>
      </c>
      <c r="J283" s="79">
        <f t="shared" si="4"/>
        <v>3785</v>
      </c>
    </row>
    <row r="284" spans="1:10" x14ac:dyDescent="0.25">
      <c r="A284" s="24" t="s">
        <v>337</v>
      </c>
      <c r="B284" s="25" t="s">
        <v>4</v>
      </c>
      <c r="C284" s="75">
        <v>25594</v>
      </c>
      <c r="D284" s="77">
        <v>0</v>
      </c>
      <c r="E284" s="77">
        <v>330977</v>
      </c>
      <c r="F284" s="77">
        <v>0</v>
      </c>
      <c r="G284" s="77">
        <v>0</v>
      </c>
      <c r="H284" s="77">
        <v>232188</v>
      </c>
      <c r="I284" s="77">
        <v>0</v>
      </c>
      <c r="J284" s="79">
        <f t="shared" si="4"/>
        <v>588759</v>
      </c>
    </row>
    <row r="285" spans="1:10" x14ac:dyDescent="0.25">
      <c r="A285" s="24" t="s">
        <v>338</v>
      </c>
      <c r="B285" s="25" t="s">
        <v>4</v>
      </c>
      <c r="C285" s="75">
        <v>0</v>
      </c>
      <c r="D285" s="77">
        <v>0</v>
      </c>
      <c r="E285" s="77">
        <v>0</v>
      </c>
      <c r="F285" s="77">
        <v>0</v>
      </c>
      <c r="G285" s="77">
        <v>0</v>
      </c>
      <c r="H285" s="77">
        <v>0</v>
      </c>
      <c r="I285" s="77">
        <v>0</v>
      </c>
      <c r="J285" s="79">
        <f t="shared" si="4"/>
        <v>0</v>
      </c>
    </row>
    <row r="286" spans="1:10" x14ac:dyDescent="0.25">
      <c r="A286" s="24" t="s">
        <v>339</v>
      </c>
      <c r="B286" s="25" t="s">
        <v>4</v>
      </c>
      <c r="C286" s="75">
        <v>0</v>
      </c>
      <c r="D286" s="77">
        <v>0</v>
      </c>
      <c r="E286" s="77">
        <v>0</v>
      </c>
      <c r="F286" s="77">
        <v>0</v>
      </c>
      <c r="G286" s="77">
        <v>0</v>
      </c>
      <c r="H286" s="77">
        <v>0</v>
      </c>
      <c r="I286" s="77">
        <v>0</v>
      </c>
      <c r="J286" s="79">
        <f t="shared" si="4"/>
        <v>0</v>
      </c>
    </row>
    <row r="287" spans="1:10" x14ac:dyDescent="0.25">
      <c r="A287" s="24" t="s">
        <v>340</v>
      </c>
      <c r="B287" s="25" t="s">
        <v>4</v>
      </c>
      <c r="C287" s="75">
        <v>0</v>
      </c>
      <c r="D287" s="77">
        <v>26840</v>
      </c>
      <c r="E287" s="77">
        <v>0</v>
      </c>
      <c r="F287" s="77">
        <v>0</v>
      </c>
      <c r="G287" s="77">
        <v>0</v>
      </c>
      <c r="H287" s="77">
        <v>0</v>
      </c>
      <c r="I287" s="77">
        <v>0</v>
      </c>
      <c r="J287" s="79">
        <f t="shared" si="4"/>
        <v>26840</v>
      </c>
    </row>
    <row r="288" spans="1:10" x14ac:dyDescent="0.25">
      <c r="A288" s="24" t="s">
        <v>549</v>
      </c>
      <c r="B288" s="25" t="s">
        <v>4</v>
      </c>
      <c r="C288" s="75">
        <v>0</v>
      </c>
      <c r="D288" s="77">
        <v>0</v>
      </c>
      <c r="E288" s="77">
        <v>221633</v>
      </c>
      <c r="F288" s="77">
        <v>0</v>
      </c>
      <c r="G288" s="77">
        <v>0</v>
      </c>
      <c r="H288" s="77">
        <v>0</v>
      </c>
      <c r="I288" s="77">
        <v>0</v>
      </c>
      <c r="J288" s="79">
        <f t="shared" si="4"/>
        <v>221633</v>
      </c>
    </row>
    <row r="289" spans="1:10" x14ac:dyDescent="0.25">
      <c r="A289" s="24" t="s">
        <v>341</v>
      </c>
      <c r="B289" s="25" t="s">
        <v>4</v>
      </c>
      <c r="C289" s="75">
        <v>0</v>
      </c>
      <c r="D289" s="77">
        <v>21947</v>
      </c>
      <c r="E289" s="77">
        <v>0</v>
      </c>
      <c r="F289" s="77">
        <v>0</v>
      </c>
      <c r="G289" s="77">
        <v>0</v>
      </c>
      <c r="H289" s="77">
        <v>0</v>
      </c>
      <c r="I289" s="77">
        <v>0</v>
      </c>
      <c r="J289" s="79">
        <f t="shared" si="4"/>
        <v>21947</v>
      </c>
    </row>
    <row r="290" spans="1:10" x14ac:dyDescent="0.25">
      <c r="A290" s="24" t="s">
        <v>506</v>
      </c>
      <c r="B290" s="25" t="s">
        <v>4</v>
      </c>
      <c r="C290" s="75">
        <v>0</v>
      </c>
      <c r="D290" s="77">
        <v>0</v>
      </c>
      <c r="E290" s="77">
        <v>0</v>
      </c>
      <c r="F290" s="77">
        <v>0</v>
      </c>
      <c r="G290" s="77">
        <v>0</v>
      </c>
      <c r="H290" s="77">
        <v>0</v>
      </c>
      <c r="I290" s="77">
        <v>0</v>
      </c>
      <c r="J290" s="79">
        <f t="shared" si="4"/>
        <v>0</v>
      </c>
    </row>
    <row r="291" spans="1:10" x14ac:dyDescent="0.25">
      <c r="A291" s="24" t="s">
        <v>342</v>
      </c>
      <c r="B291" s="25" t="s">
        <v>4</v>
      </c>
      <c r="C291" s="75">
        <v>0</v>
      </c>
      <c r="D291" s="77">
        <v>0</v>
      </c>
      <c r="E291" s="77">
        <v>0</v>
      </c>
      <c r="F291" s="77">
        <v>0</v>
      </c>
      <c r="G291" s="77">
        <v>0</v>
      </c>
      <c r="H291" s="77">
        <v>0</v>
      </c>
      <c r="I291" s="77">
        <v>0</v>
      </c>
      <c r="J291" s="79">
        <f t="shared" si="4"/>
        <v>0</v>
      </c>
    </row>
    <row r="292" spans="1:10" x14ac:dyDescent="0.25">
      <c r="A292" s="24" t="s">
        <v>343</v>
      </c>
      <c r="B292" s="25" t="s">
        <v>4</v>
      </c>
      <c r="C292" s="75">
        <v>0</v>
      </c>
      <c r="D292" s="77">
        <v>0</v>
      </c>
      <c r="E292" s="77">
        <v>0</v>
      </c>
      <c r="F292" s="77">
        <v>0</v>
      </c>
      <c r="G292" s="77">
        <v>0</v>
      </c>
      <c r="H292" s="77">
        <v>0</v>
      </c>
      <c r="I292" s="77">
        <v>0</v>
      </c>
      <c r="J292" s="79">
        <f t="shared" si="4"/>
        <v>0</v>
      </c>
    </row>
    <row r="293" spans="1:10" x14ac:dyDescent="0.25">
      <c r="A293" s="24" t="s">
        <v>344</v>
      </c>
      <c r="B293" s="25" t="s">
        <v>4</v>
      </c>
      <c r="C293" s="75">
        <v>0</v>
      </c>
      <c r="D293" s="77">
        <v>0</v>
      </c>
      <c r="E293" s="77">
        <v>0</v>
      </c>
      <c r="F293" s="77">
        <v>0</v>
      </c>
      <c r="G293" s="77">
        <v>0</v>
      </c>
      <c r="H293" s="77">
        <v>0</v>
      </c>
      <c r="I293" s="77">
        <v>0</v>
      </c>
      <c r="J293" s="79">
        <f t="shared" si="4"/>
        <v>0</v>
      </c>
    </row>
    <row r="294" spans="1:10" x14ac:dyDescent="0.25">
      <c r="A294" s="24" t="s">
        <v>345</v>
      </c>
      <c r="B294" s="25" t="s">
        <v>4</v>
      </c>
      <c r="C294" s="75">
        <v>0</v>
      </c>
      <c r="D294" s="77">
        <v>0</v>
      </c>
      <c r="E294" s="77">
        <v>0</v>
      </c>
      <c r="F294" s="77">
        <v>0</v>
      </c>
      <c r="G294" s="77">
        <v>0</v>
      </c>
      <c r="H294" s="77">
        <v>0</v>
      </c>
      <c r="I294" s="77">
        <v>0</v>
      </c>
      <c r="J294" s="79">
        <f t="shared" si="4"/>
        <v>0</v>
      </c>
    </row>
    <row r="295" spans="1:10" x14ac:dyDescent="0.25">
      <c r="A295" s="24" t="s">
        <v>346</v>
      </c>
      <c r="B295" s="25" t="s">
        <v>4</v>
      </c>
      <c r="C295" s="75">
        <v>0</v>
      </c>
      <c r="D295" s="77">
        <v>0</v>
      </c>
      <c r="E295" s="77">
        <v>0</v>
      </c>
      <c r="F295" s="77">
        <v>0</v>
      </c>
      <c r="G295" s="77">
        <v>0</v>
      </c>
      <c r="H295" s="77">
        <v>0</v>
      </c>
      <c r="I295" s="77">
        <v>0</v>
      </c>
      <c r="J295" s="79">
        <f t="shared" si="4"/>
        <v>0</v>
      </c>
    </row>
    <row r="296" spans="1:10" x14ac:dyDescent="0.25">
      <c r="A296" s="24" t="s">
        <v>4</v>
      </c>
      <c r="B296" s="25" t="s">
        <v>4</v>
      </c>
      <c r="C296" s="75">
        <v>0</v>
      </c>
      <c r="D296" s="77">
        <v>0</v>
      </c>
      <c r="E296" s="77">
        <v>0</v>
      </c>
      <c r="F296" s="77">
        <v>0</v>
      </c>
      <c r="G296" s="77">
        <v>0</v>
      </c>
      <c r="H296" s="77">
        <v>0</v>
      </c>
      <c r="I296" s="77">
        <v>0</v>
      </c>
      <c r="J296" s="79">
        <f t="shared" si="4"/>
        <v>0</v>
      </c>
    </row>
    <row r="297" spans="1:10" x14ac:dyDescent="0.25">
      <c r="A297" s="24" t="s">
        <v>347</v>
      </c>
      <c r="B297" s="25" t="s">
        <v>4</v>
      </c>
      <c r="C297" s="75">
        <v>347280</v>
      </c>
      <c r="D297" s="77">
        <v>0</v>
      </c>
      <c r="E297" s="77">
        <v>924325</v>
      </c>
      <c r="F297" s="77">
        <v>0</v>
      </c>
      <c r="G297" s="77">
        <v>0</v>
      </c>
      <c r="H297" s="77">
        <v>998913</v>
      </c>
      <c r="I297" s="77">
        <v>0</v>
      </c>
      <c r="J297" s="79">
        <f t="shared" si="4"/>
        <v>2270518</v>
      </c>
    </row>
    <row r="298" spans="1:10" x14ac:dyDescent="0.25">
      <c r="A298" s="24" t="s">
        <v>348</v>
      </c>
      <c r="B298" s="25" t="s">
        <v>4</v>
      </c>
      <c r="C298" s="75">
        <v>0</v>
      </c>
      <c r="D298" s="77">
        <v>0</v>
      </c>
      <c r="E298" s="77">
        <v>0</v>
      </c>
      <c r="F298" s="77">
        <v>0</v>
      </c>
      <c r="G298" s="77">
        <v>0</v>
      </c>
      <c r="H298" s="77">
        <v>0</v>
      </c>
      <c r="I298" s="77">
        <v>0</v>
      </c>
      <c r="J298" s="79">
        <f t="shared" si="4"/>
        <v>0</v>
      </c>
    </row>
    <row r="299" spans="1:10" x14ac:dyDescent="0.25">
      <c r="A299" s="24" t="s">
        <v>349</v>
      </c>
      <c r="B299" s="25" t="s">
        <v>4</v>
      </c>
      <c r="C299" s="75">
        <v>26625</v>
      </c>
      <c r="D299" s="77">
        <v>0</v>
      </c>
      <c r="E299" s="77">
        <v>0</v>
      </c>
      <c r="F299" s="77">
        <v>0</v>
      </c>
      <c r="G299" s="77">
        <v>0</v>
      </c>
      <c r="H299" s="77">
        <v>1266</v>
      </c>
      <c r="I299" s="77">
        <v>0</v>
      </c>
      <c r="J299" s="79">
        <f t="shared" si="4"/>
        <v>27891</v>
      </c>
    </row>
    <row r="300" spans="1:10" x14ac:dyDescent="0.25">
      <c r="A300" s="24" t="s">
        <v>350</v>
      </c>
      <c r="B300" s="25" t="s">
        <v>4</v>
      </c>
      <c r="C300" s="75">
        <v>46137</v>
      </c>
      <c r="D300" s="77">
        <v>0</v>
      </c>
      <c r="E300" s="77">
        <v>169206</v>
      </c>
      <c r="F300" s="77">
        <v>0</v>
      </c>
      <c r="G300" s="77">
        <v>0</v>
      </c>
      <c r="H300" s="77">
        <v>38507</v>
      </c>
      <c r="I300" s="77">
        <v>17722</v>
      </c>
      <c r="J300" s="79">
        <f t="shared" si="4"/>
        <v>271572</v>
      </c>
    </row>
    <row r="301" spans="1:10" x14ac:dyDescent="0.25">
      <c r="A301" s="24" t="s">
        <v>351</v>
      </c>
      <c r="B301" s="25" t="s">
        <v>4</v>
      </c>
      <c r="C301" s="75">
        <v>97832</v>
      </c>
      <c r="D301" s="77">
        <v>0</v>
      </c>
      <c r="E301" s="77">
        <v>306041</v>
      </c>
      <c r="F301" s="77">
        <v>0</v>
      </c>
      <c r="G301" s="77">
        <v>0</v>
      </c>
      <c r="H301" s="77">
        <v>12737</v>
      </c>
      <c r="I301" s="77">
        <v>18480</v>
      </c>
      <c r="J301" s="79">
        <f t="shared" si="4"/>
        <v>435090</v>
      </c>
    </row>
    <row r="302" spans="1:10" x14ac:dyDescent="0.25">
      <c r="A302" s="24" t="s">
        <v>352</v>
      </c>
      <c r="B302" s="25" t="s">
        <v>4</v>
      </c>
      <c r="C302" s="75">
        <v>0</v>
      </c>
      <c r="D302" s="77">
        <v>0</v>
      </c>
      <c r="E302" s="77">
        <v>0</v>
      </c>
      <c r="F302" s="77">
        <v>0</v>
      </c>
      <c r="G302" s="77">
        <v>0</v>
      </c>
      <c r="H302" s="77">
        <v>0</v>
      </c>
      <c r="I302" s="77">
        <v>0</v>
      </c>
      <c r="J302" s="79">
        <f t="shared" si="4"/>
        <v>0</v>
      </c>
    </row>
    <row r="303" spans="1:10" x14ac:dyDescent="0.25">
      <c r="A303" s="24" t="s">
        <v>353</v>
      </c>
      <c r="B303" s="25" t="s">
        <v>4</v>
      </c>
      <c r="C303" s="75">
        <v>0</v>
      </c>
      <c r="D303" s="77">
        <v>0</v>
      </c>
      <c r="E303" s="77">
        <v>0</v>
      </c>
      <c r="F303" s="77">
        <v>0</v>
      </c>
      <c r="G303" s="77">
        <v>0</v>
      </c>
      <c r="H303" s="77">
        <v>0</v>
      </c>
      <c r="I303" s="77">
        <v>0</v>
      </c>
      <c r="J303" s="79">
        <f t="shared" si="4"/>
        <v>0</v>
      </c>
    </row>
    <row r="304" spans="1:10" x14ac:dyDescent="0.25">
      <c r="A304" s="24" t="s">
        <v>354</v>
      </c>
      <c r="B304" s="25" t="s">
        <v>4</v>
      </c>
      <c r="C304" s="75">
        <v>2096</v>
      </c>
      <c r="D304" s="77">
        <v>374166</v>
      </c>
      <c r="E304" s="77">
        <v>0</v>
      </c>
      <c r="F304" s="77">
        <v>0</v>
      </c>
      <c r="G304" s="77">
        <v>0</v>
      </c>
      <c r="H304" s="77">
        <v>3858</v>
      </c>
      <c r="I304" s="77">
        <v>0</v>
      </c>
      <c r="J304" s="79">
        <f t="shared" si="4"/>
        <v>380120</v>
      </c>
    </row>
    <row r="305" spans="1:10" x14ac:dyDescent="0.25">
      <c r="A305" s="24" t="s">
        <v>355</v>
      </c>
      <c r="B305" s="25" t="s">
        <v>4</v>
      </c>
      <c r="C305" s="75">
        <v>0</v>
      </c>
      <c r="D305" s="77">
        <v>0</v>
      </c>
      <c r="E305" s="77">
        <v>660218</v>
      </c>
      <c r="F305" s="77">
        <v>0</v>
      </c>
      <c r="G305" s="77">
        <v>0</v>
      </c>
      <c r="H305" s="77">
        <v>620152</v>
      </c>
      <c r="I305" s="77">
        <v>0</v>
      </c>
      <c r="J305" s="79">
        <f t="shared" si="4"/>
        <v>1280370</v>
      </c>
    </row>
    <row r="306" spans="1:10" x14ac:dyDescent="0.25">
      <c r="A306" s="24" t="s">
        <v>356</v>
      </c>
      <c r="B306" s="25" t="s">
        <v>4</v>
      </c>
      <c r="C306" s="75">
        <v>0</v>
      </c>
      <c r="D306" s="77">
        <v>0</v>
      </c>
      <c r="E306" s="77">
        <v>0</v>
      </c>
      <c r="F306" s="77">
        <v>0</v>
      </c>
      <c r="G306" s="77">
        <v>0</v>
      </c>
      <c r="H306" s="77">
        <v>0</v>
      </c>
      <c r="I306" s="77">
        <v>0</v>
      </c>
      <c r="J306" s="79">
        <f t="shared" si="4"/>
        <v>0</v>
      </c>
    </row>
    <row r="307" spans="1:10" x14ac:dyDescent="0.25">
      <c r="A307" s="24" t="s">
        <v>357</v>
      </c>
      <c r="B307" s="25" t="s">
        <v>52</v>
      </c>
      <c r="C307" s="75">
        <v>3437</v>
      </c>
      <c r="D307" s="77">
        <v>120270</v>
      </c>
      <c r="E307" s="77">
        <v>184592</v>
      </c>
      <c r="F307" s="77">
        <v>0</v>
      </c>
      <c r="G307" s="77">
        <v>0</v>
      </c>
      <c r="H307" s="77">
        <v>0</v>
      </c>
      <c r="I307" s="77">
        <v>0</v>
      </c>
      <c r="J307" s="79">
        <f t="shared" si="4"/>
        <v>308299</v>
      </c>
    </row>
    <row r="308" spans="1:10" x14ac:dyDescent="0.25">
      <c r="A308" s="24" t="s">
        <v>358</v>
      </c>
      <c r="B308" s="25" t="s">
        <v>52</v>
      </c>
      <c r="C308" s="75">
        <v>0</v>
      </c>
      <c r="D308" s="77">
        <v>248873</v>
      </c>
      <c r="E308" s="77">
        <v>0</v>
      </c>
      <c r="F308" s="77">
        <v>0</v>
      </c>
      <c r="G308" s="77">
        <v>0</v>
      </c>
      <c r="H308" s="77">
        <v>0</v>
      </c>
      <c r="I308" s="77">
        <v>0</v>
      </c>
      <c r="J308" s="79">
        <f t="shared" si="4"/>
        <v>248873</v>
      </c>
    </row>
    <row r="309" spans="1:10" x14ac:dyDescent="0.25">
      <c r="A309" s="24" t="s">
        <v>359</v>
      </c>
      <c r="B309" s="25" t="s">
        <v>52</v>
      </c>
      <c r="C309" s="75">
        <v>1312</v>
      </c>
      <c r="D309" s="77">
        <v>62667</v>
      </c>
      <c r="E309" s="77">
        <v>22863</v>
      </c>
      <c r="F309" s="77">
        <v>0</v>
      </c>
      <c r="G309" s="77">
        <v>0</v>
      </c>
      <c r="H309" s="77">
        <v>0</v>
      </c>
      <c r="I309" s="77">
        <v>0</v>
      </c>
      <c r="J309" s="79">
        <f t="shared" si="4"/>
        <v>86842</v>
      </c>
    </row>
    <row r="310" spans="1:10" x14ac:dyDescent="0.25">
      <c r="A310" s="24" t="s">
        <v>361</v>
      </c>
      <c r="B310" s="25" t="s">
        <v>52</v>
      </c>
      <c r="C310" s="75">
        <v>0</v>
      </c>
      <c r="D310" s="77">
        <v>0</v>
      </c>
      <c r="E310" s="77">
        <v>0</v>
      </c>
      <c r="F310" s="77">
        <v>0</v>
      </c>
      <c r="G310" s="77">
        <v>0</v>
      </c>
      <c r="H310" s="77">
        <v>0</v>
      </c>
      <c r="I310" s="77">
        <v>0</v>
      </c>
      <c r="J310" s="79">
        <f t="shared" si="4"/>
        <v>0</v>
      </c>
    </row>
    <row r="311" spans="1:10" x14ac:dyDescent="0.25">
      <c r="A311" s="24" t="s">
        <v>516</v>
      </c>
      <c r="B311" s="25" t="s">
        <v>52</v>
      </c>
      <c r="C311" s="75">
        <v>0</v>
      </c>
      <c r="D311" s="77">
        <v>0</v>
      </c>
      <c r="E311" s="77">
        <v>0</v>
      </c>
      <c r="F311" s="77">
        <v>0</v>
      </c>
      <c r="G311" s="77">
        <v>0</v>
      </c>
      <c r="H311" s="77">
        <v>0</v>
      </c>
      <c r="I311" s="77">
        <v>3000</v>
      </c>
      <c r="J311" s="79">
        <f t="shared" si="4"/>
        <v>3000</v>
      </c>
    </row>
    <row r="312" spans="1:10" x14ac:dyDescent="0.25">
      <c r="A312" s="24" t="s">
        <v>362</v>
      </c>
      <c r="B312" s="25" t="s">
        <v>52</v>
      </c>
      <c r="C312" s="75">
        <v>46034</v>
      </c>
      <c r="D312" s="77">
        <v>0</v>
      </c>
      <c r="E312" s="77">
        <v>167957</v>
      </c>
      <c r="F312" s="77">
        <v>0</v>
      </c>
      <c r="G312" s="77">
        <v>0</v>
      </c>
      <c r="H312" s="77">
        <v>50794</v>
      </c>
      <c r="I312" s="77">
        <v>0</v>
      </c>
      <c r="J312" s="79">
        <f t="shared" si="4"/>
        <v>264785</v>
      </c>
    </row>
    <row r="313" spans="1:10" x14ac:dyDescent="0.25">
      <c r="A313" s="24" t="s">
        <v>363</v>
      </c>
      <c r="B313" s="25" t="s">
        <v>53</v>
      </c>
      <c r="C313" s="75">
        <v>0</v>
      </c>
      <c r="D313" s="77">
        <v>0</v>
      </c>
      <c r="E313" s="77">
        <v>1033</v>
      </c>
      <c r="F313" s="77">
        <v>0</v>
      </c>
      <c r="G313" s="77">
        <v>0</v>
      </c>
      <c r="H313" s="77">
        <v>0</v>
      </c>
      <c r="I313" s="77">
        <v>0</v>
      </c>
      <c r="J313" s="79">
        <f t="shared" si="4"/>
        <v>1033</v>
      </c>
    </row>
    <row r="314" spans="1:10" x14ac:dyDescent="0.25">
      <c r="A314" s="24" t="s">
        <v>364</v>
      </c>
      <c r="B314" s="25" t="s">
        <v>53</v>
      </c>
      <c r="C314" s="75">
        <v>0</v>
      </c>
      <c r="D314" s="77">
        <v>0</v>
      </c>
      <c r="E314" s="77">
        <v>1984</v>
      </c>
      <c r="F314" s="77">
        <v>0</v>
      </c>
      <c r="G314" s="77">
        <v>0</v>
      </c>
      <c r="H314" s="77">
        <v>0</v>
      </c>
      <c r="I314" s="77">
        <v>0</v>
      </c>
      <c r="J314" s="79">
        <f t="shared" si="4"/>
        <v>1984</v>
      </c>
    </row>
    <row r="315" spans="1:10" x14ac:dyDescent="0.25">
      <c r="A315" s="24" t="s">
        <v>365</v>
      </c>
      <c r="B315" s="25" t="s">
        <v>53</v>
      </c>
      <c r="C315" s="75">
        <v>0</v>
      </c>
      <c r="D315" s="77">
        <v>0</v>
      </c>
      <c r="E315" s="77">
        <v>0</v>
      </c>
      <c r="F315" s="77">
        <v>0</v>
      </c>
      <c r="G315" s="77">
        <v>0</v>
      </c>
      <c r="H315" s="77">
        <v>0</v>
      </c>
      <c r="I315" s="77">
        <v>0</v>
      </c>
      <c r="J315" s="79">
        <f t="shared" si="4"/>
        <v>0</v>
      </c>
    </row>
    <row r="316" spans="1:10" x14ac:dyDescent="0.25">
      <c r="A316" s="24" t="s">
        <v>366</v>
      </c>
      <c r="B316" s="25" t="s">
        <v>53</v>
      </c>
      <c r="C316" s="75">
        <v>0</v>
      </c>
      <c r="D316" s="77">
        <v>0</v>
      </c>
      <c r="E316" s="77">
        <v>0</v>
      </c>
      <c r="F316" s="77">
        <v>0</v>
      </c>
      <c r="G316" s="77">
        <v>0</v>
      </c>
      <c r="H316" s="77">
        <v>0</v>
      </c>
      <c r="I316" s="77">
        <v>0</v>
      </c>
      <c r="J316" s="79">
        <f t="shared" si="4"/>
        <v>0</v>
      </c>
    </row>
    <row r="317" spans="1:10" x14ac:dyDescent="0.25">
      <c r="A317" s="24" t="s">
        <v>367</v>
      </c>
      <c r="B317" s="25" t="s">
        <v>53</v>
      </c>
      <c r="C317" s="75">
        <v>0</v>
      </c>
      <c r="D317" s="77">
        <v>163086</v>
      </c>
      <c r="E317" s="77">
        <v>0</v>
      </c>
      <c r="F317" s="77">
        <v>0</v>
      </c>
      <c r="G317" s="77">
        <v>0</v>
      </c>
      <c r="H317" s="77">
        <v>0</v>
      </c>
      <c r="I317" s="77">
        <v>0</v>
      </c>
      <c r="J317" s="79">
        <f t="shared" si="4"/>
        <v>163086</v>
      </c>
    </row>
    <row r="318" spans="1:10" x14ac:dyDescent="0.25">
      <c r="A318" s="24" t="s">
        <v>368</v>
      </c>
      <c r="B318" s="25" t="s">
        <v>53</v>
      </c>
      <c r="C318" s="75">
        <v>0</v>
      </c>
      <c r="D318" s="77">
        <v>0</v>
      </c>
      <c r="E318" s="77">
        <v>89645</v>
      </c>
      <c r="F318" s="77">
        <v>0</v>
      </c>
      <c r="G318" s="77">
        <v>0</v>
      </c>
      <c r="H318" s="77">
        <v>797984</v>
      </c>
      <c r="I318" s="77">
        <v>0</v>
      </c>
      <c r="J318" s="79">
        <f t="shared" si="4"/>
        <v>887629</v>
      </c>
    </row>
    <row r="319" spans="1:10" x14ac:dyDescent="0.25">
      <c r="A319" s="24" t="s">
        <v>369</v>
      </c>
      <c r="B319" s="25" t="s">
        <v>53</v>
      </c>
      <c r="C319" s="75">
        <v>0</v>
      </c>
      <c r="D319" s="77">
        <v>11700</v>
      </c>
      <c r="E319" s="77">
        <v>14429</v>
      </c>
      <c r="F319" s="77">
        <v>0</v>
      </c>
      <c r="G319" s="77">
        <v>0</v>
      </c>
      <c r="H319" s="77">
        <v>0</v>
      </c>
      <c r="I319" s="77">
        <v>0</v>
      </c>
      <c r="J319" s="79">
        <f t="shared" si="4"/>
        <v>26129</v>
      </c>
    </row>
    <row r="320" spans="1:10" x14ac:dyDescent="0.25">
      <c r="A320" s="24" t="s">
        <v>370</v>
      </c>
      <c r="B320" s="25" t="s">
        <v>53</v>
      </c>
      <c r="C320" s="75">
        <v>0</v>
      </c>
      <c r="D320" s="77">
        <v>750</v>
      </c>
      <c r="E320" s="77">
        <v>1061</v>
      </c>
      <c r="F320" s="77">
        <v>0</v>
      </c>
      <c r="G320" s="77">
        <v>0</v>
      </c>
      <c r="H320" s="77">
        <v>750</v>
      </c>
      <c r="I320" s="77">
        <v>0</v>
      </c>
      <c r="J320" s="79">
        <f t="shared" si="4"/>
        <v>2561</v>
      </c>
    </row>
    <row r="321" spans="1:10" x14ac:dyDescent="0.25">
      <c r="A321" s="24" t="s">
        <v>371</v>
      </c>
      <c r="B321" s="25" t="s">
        <v>53</v>
      </c>
      <c r="C321" s="75">
        <v>0</v>
      </c>
      <c r="D321" s="77">
        <v>0</v>
      </c>
      <c r="E321" s="77">
        <v>0</v>
      </c>
      <c r="F321" s="77">
        <v>0</v>
      </c>
      <c r="G321" s="77">
        <v>0</v>
      </c>
      <c r="H321" s="77">
        <v>0</v>
      </c>
      <c r="I321" s="77">
        <v>0</v>
      </c>
      <c r="J321" s="79">
        <f t="shared" si="4"/>
        <v>0</v>
      </c>
    </row>
    <row r="322" spans="1:10" x14ac:dyDescent="0.25">
      <c r="A322" s="24" t="s">
        <v>372</v>
      </c>
      <c r="B322" s="25" t="s">
        <v>53</v>
      </c>
      <c r="C322" s="75">
        <v>0</v>
      </c>
      <c r="D322" s="77">
        <v>0</v>
      </c>
      <c r="E322" s="77">
        <v>0</v>
      </c>
      <c r="F322" s="77">
        <v>0</v>
      </c>
      <c r="G322" s="77">
        <v>0</v>
      </c>
      <c r="H322" s="77">
        <v>0</v>
      </c>
      <c r="I322" s="77">
        <v>0</v>
      </c>
      <c r="J322" s="79">
        <f t="shared" ref="J322:J385" si="5">SUM(C322:I322)</f>
        <v>0</v>
      </c>
    </row>
    <row r="323" spans="1:10" x14ac:dyDescent="0.25">
      <c r="A323" s="24" t="s">
        <v>373</v>
      </c>
      <c r="B323" s="25" t="s">
        <v>53</v>
      </c>
      <c r="C323" s="75">
        <v>0</v>
      </c>
      <c r="D323" s="77">
        <v>0</v>
      </c>
      <c r="E323" s="77">
        <v>198075</v>
      </c>
      <c r="F323" s="77">
        <v>0</v>
      </c>
      <c r="G323" s="77">
        <v>0</v>
      </c>
      <c r="H323" s="77">
        <v>0</v>
      </c>
      <c r="I323" s="77">
        <v>0</v>
      </c>
      <c r="J323" s="79">
        <f t="shared" si="5"/>
        <v>198075</v>
      </c>
    </row>
    <row r="324" spans="1:10" x14ac:dyDescent="0.25">
      <c r="A324" s="24" t="s">
        <v>374</v>
      </c>
      <c r="B324" s="25" t="s">
        <v>53</v>
      </c>
      <c r="C324" s="75">
        <v>0</v>
      </c>
      <c r="D324" s="77">
        <v>0</v>
      </c>
      <c r="E324" s="77">
        <v>0</v>
      </c>
      <c r="F324" s="77">
        <v>0</v>
      </c>
      <c r="G324" s="77">
        <v>0</v>
      </c>
      <c r="H324" s="77">
        <v>0</v>
      </c>
      <c r="I324" s="77">
        <v>0</v>
      </c>
      <c r="J324" s="79">
        <f t="shared" si="5"/>
        <v>0</v>
      </c>
    </row>
    <row r="325" spans="1:10" x14ac:dyDescent="0.25">
      <c r="A325" s="24" t="s">
        <v>375</v>
      </c>
      <c r="B325" s="25" t="s">
        <v>53</v>
      </c>
      <c r="C325" s="75">
        <v>0</v>
      </c>
      <c r="D325" s="77">
        <v>0</v>
      </c>
      <c r="E325" s="77">
        <v>0</v>
      </c>
      <c r="F325" s="77">
        <v>0</v>
      </c>
      <c r="G325" s="77">
        <v>0</v>
      </c>
      <c r="H325" s="77">
        <v>0</v>
      </c>
      <c r="I325" s="77">
        <v>0</v>
      </c>
      <c r="J325" s="79">
        <f t="shared" si="5"/>
        <v>0</v>
      </c>
    </row>
    <row r="326" spans="1:10" x14ac:dyDescent="0.25">
      <c r="A326" s="24" t="s">
        <v>376</v>
      </c>
      <c r="B326" s="25" t="s">
        <v>53</v>
      </c>
      <c r="C326" s="75">
        <v>36924</v>
      </c>
      <c r="D326" s="77">
        <v>191916</v>
      </c>
      <c r="E326" s="77">
        <v>191329</v>
      </c>
      <c r="F326" s="77">
        <v>0</v>
      </c>
      <c r="G326" s="77">
        <v>0</v>
      </c>
      <c r="H326" s="77">
        <v>35525</v>
      </c>
      <c r="I326" s="77">
        <v>6659</v>
      </c>
      <c r="J326" s="79">
        <f t="shared" si="5"/>
        <v>462353</v>
      </c>
    </row>
    <row r="327" spans="1:10" x14ac:dyDescent="0.25">
      <c r="A327" s="24" t="s">
        <v>377</v>
      </c>
      <c r="B327" s="25" t="s">
        <v>53</v>
      </c>
      <c r="C327" s="75">
        <v>0</v>
      </c>
      <c r="D327" s="77">
        <v>0</v>
      </c>
      <c r="E327" s="77">
        <v>330490</v>
      </c>
      <c r="F327" s="77">
        <v>0</v>
      </c>
      <c r="G327" s="77">
        <v>0</v>
      </c>
      <c r="H327" s="77">
        <v>0</v>
      </c>
      <c r="I327" s="77">
        <v>0</v>
      </c>
      <c r="J327" s="79">
        <f t="shared" si="5"/>
        <v>330490</v>
      </c>
    </row>
    <row r="328" spans="1:10" x14ac:dyDescent="0.25">
      <c r="A328" s="24" t="s">
        <v>378</v>
      </c>
      <c r="B328" s="25" t="s">
        <v>53</v>
      </c>
      <c r="C328" s="75">
        <v>0</v>
      </c>
      <c r="D328" s="77">
        <v>81547</v>
      </c>
      <c r="E328" s="77">
        <v>0</v>
      </c>
      <c r="F328" s="77">
        <v>0</v>
      </c>
      <c r="G328" s="77">
        <v>0</v>
      </c>
      <c r="H328" s="77">
        <v>0</v>
      </c>
      <c r="I328" s="77">
        <v>0</v>
      </c>
      <c r="J328" s="79">
        <f t="shared" si="5"/>
        <v>81547</v>
      </c>
    </row>
    <row r="329" spans="1:10" x14ac:dyDescent="0.25">
      <c r="A329" s="24" t="s">
        <v>379</v>
      </c>
      <c r="B329" s="25" t="s">
        <v>53</v>
      </c>
      <c r="C329" s="75">
        <v>0</v>
      </c>
      <c r="D329" s="77">
        <v>0</v>
      </c>
      <c r="E329" s="77">
        <v>0</v>
      </c>
      <c r="F329" s="77">
        <v>0</v>
      </c>
      <c r="G329" s="77">
        <v>0</v>
      </c>
      <c r="H329" s="77">
        <v>0</v>
      </c>
      <c r="I329" s="77">
        <v>0</v>
      </c>
      <c r="J329" s="79">
        <f t="shared" si="5"/>
        <v>0</v>
      </c>
    </row>
    <row r="330" spans="1:10" x14ac:dyDescent="0.25">
      <c r="A330" s="24" t="s">
        <v>380</v>
      </c>
      <c r="B330" s="25" t="s">
        <v>53</v>
      </c>
      <c r="C330" s="75">
        <v>7568</v>
      </c>
      <c r="D330" s="77">
        <v>734</v>
      </c>
      <c r="E330" s="77">
        <v>33557</v>
      </c>
      <c r="F330" s="77">
        <v>0</v>
      </c>
      <c r="G330" s="77">
        <v>0</v>
      </c>
      <c r="H330" s="77">
        <v>3447</v>
      </c>
      <c r="I330" s="77">
        <v>0</v>
      </c>
      <c r="J330" s="79">
        <f t="shared" si="5"/>
        <v>45306</v>
      </c>
    </row>
    <row r="331" spans="1:10" x14ac:dyDescent="0.25">
      <c r="A331" s="24" t="s">
        <v>5</v>
      </c>
      <c r="B331" s="25" t="s">
        <v>53</v>
      </c>
      <c r="C331" s="75">
        <v>0</v>
      </c>
      <c r="D331" s="77">
        <v>0</v>
      </c>
      <c r="E331" s="77">
        <v>73652</v>
      </c>
      <c r="F331" s="77">
        <v>0</v>
      </c>
      <c r="G331" s="77">
        <v>0</v>
      </c>
      <c r="H331" s="77">
        <v>0</v>
      </c>
      <c r="I331" s="77">
        <v>0</v>
      </c>
      <c r="J331" s="79">
        <f t="shared" si="5"/>
        <v>73652</v>
      </c>
    </row>
    <row r="332" spans="1:10" x14ac:dyDescent="0.25">
      <c r="A332" s="24" t="s">
        <v>383</v>
      </c>
      <c r="B332" s="25" t="s">
        <v>53</v>
      </c>
      <c r="C332" s="75">
        <v>0</v>
      </c>
      <c r="D332" s="77">
        <v>0</v>
      </c>
      <c r="E332" s="77">
        <v>0</v>
      </c>
      <c r="F332" s="77">
        <v>0</v>
      </c>
      <c r="G332" s="77">
        <v>0</v>
      </c>
      <c r="H332" s="77">
        <v>0</v>
      </c>
      <c r="I332" s="77">
        <v>7700</v>
      </c>
      <c r="J332" s="79">
        <f t="shared" si="5"/>
        <v>7700</v>
      </c>
    </row>
    <row r="333" spans="1:10" x14ac:dyDescent="0.25">
      <c r="A333" s="24" t="s">
        <v>525</v>
      </c>
      <c r="B333" s="25" t="s">
        <v>53</v>
      </c>
      <c r="C333" s="75">
        <v>0</v>
      </c>
      <c r="D333" s="77">
        <v>40498</v>
      </c>
      <c r="E333" s="77">
        <v>17678</v>
      </c>
      <c r="F333" s="77">
        <v>0</v>
      </c>
      <c r="G333" s="77">
        <v>0</v>
      </c>
      <c r="H333" s="77">
        <v>0</v>
      </c>
      <c r="I333" s="77">
        <v>0</v>
      </c>
      <c r="J333" s="79">
        <f t="shared" si="5"/>
        <v>58176</v>
      </c>
    </row>
    <row r="334" spans="1:10" x14ac:dyDescent="0.25">
      <c r="A334" s="24" t="s">
        <v>517</v>
      </c>
      <c r="B334" s="25" t="s">
        <v>53</v>
      </c>
      <c r="C334" s="75">
        <v>0</v>
      </c>
      <c r="D334" s="77">
        <v>0</v>
      </c>
      <c r="E334" s="77">
        <v>1341419</v>
      </c>
      <c r="F334" s="77">
        <v>0</v>
      </c>
      <c r="G334" s="77">
        <v>0</v>
      </c>
      <c r="H334" s="77">
        <v>0</v>
      </c>
      <c r="I334" s="77">
        <v>0</v>
      </c>
      <c r="J334" s="79">
        <f t="shared" si="5"/>
        <v>1341419</v>
      </c>
    </row>
    <row r="335" spans="1:10" x14ac:dyDescent="0.25">
      <c r="A335" s="24" t="s">
        <v>384</v>
      </c>
      <c r="B335" s="25" t="s">
        <v>53</v>
      </c>
      <c r="C335" s="75">
        <v>41676</v>
      </c>
      <c r="D335" s="77">
        <v>188927</v>
      </c>
      <c r="E335" s="77">
        <v>130160</v>
      </c>
      <c r="F335" s="77">
        <v>0</v>
      </c>
      <c r="G335" s="77">
        <v>0</v>
      </c>
      <c r="H335" s="77">
        <v>25668</v>
      </c>
      <c r="I335" s="77">
        <v>11103</v>
      </c>
      <c r="J335" s="79">
        <f t="shared" si="5"/>
        <v>397534</v>
      </c>
    </row>
    <row r="336" spans="1:10" x14ac:dyDescent="0.25">
      <c r="A336" s="24" t="s">
        <v>385</v>
      </c>
      <c r="B336" s="25" t="s">
        <v>53</v>
      </c>
      <c r="C336" s="75">
        <v>0</v>
      </c>
      <c r="D336" s="77">
        <v>0</v>
      </c>
      <c r="E336" s="77">
        <v>0</v>
      </c>
      <c r="F336" s="77">
        <v>0</v>
      </c>
      <c r="G336" s="77">
        <v>0</v>
      </c>
      <c r="H336" s="77">
        <v>0</v>
      </c>
      <c r="I336" s="77">
        <v>0</v>
      </c>
      <c r="J336" s="79">
        <f t="shared" si="5"/>
        <v>0</v>
      </c>
    </row>
    <row r="337" spans="1:10" x14ac:dyDescent="0.25">
      <c r="A337" s="24" t="s">
        <v>386</v>
      </c>
      <c r="B337" s="25" t="s">
        <v>54</v>
      </c>
      <c r="C337" s="75">
        <v>145987</v>
      </c>
      <c r="D337" s="77">
        <v>0</v>
      </c>
      <c r="E337" s="77">
        <v>0</v>
      </c>
      <c r="F337" s="77">
        <v>0</v>
      </c>
      <c r="G337" s="77">
        <v>0</v>
      </c>
      <c r="H337" s="77">
        <v>58860</v>
      </c>
      <c r="I337" s="77">
        <v>943229</v>
      </c>
      <c r="J337" s="79">
        <f t="shared" si="5"/>
        <v>1148076</v>
      </c>
    </row>
    <row r="338" spans="1:10" x14ac:dyDescent="0.25">
      <c r="A338" s="24" t="s">
        <v>387</v>
      </c>
      <c r="B338" s="25" t="s">
        <v>54</v>
      </c>
      <c r="C338" s="75">
        <v>0</v>
      </c>
      <c r="D338" s="77">
        <v>867352</v>
      </c>
      <c r="E338" s="77">
        <v>0</v>
      </c>
      <c r="F338" s="77">
        <v>0</v>
      </c>
      <c r="G338" s="77">
        <v>0</v>
      </c>
      <c r="H338" s="77">
        <v>0</v>
      </c>
      <c r="I338" s="77">
        <v>71643</v>
      </c>
      <c r="J338" s="79">
        <f t="shared" si="5"/>
        <v>938995</v>
      </c>
    </row>
    <row r="339" spans="1:10" x14ac:dyDescent="0.25">
      <c r="A339" s="24" t="s">
        <v>388</v>
      </c>
      <c r="B339" s="25" t="s">
        <v>54</v>
      </c>
      <c r="C339" s="75">
        <v>106791</v>
      </c>
      <c r="D339" s="77">
        <v>757981</v>
      </c>
      <c r="E339" s="77">
        <v>83844</v>
      </c>
      <c r="F339" s="77">
        <v>0</v>
      </c>
      <c r="G339" s="77">
        <v>0</v>
      </c>
      <c r="H339" s="77">
        <v>148090</v>
      </c>
      <c r="I339" s="77">
        <v>55068</v>
      </c>
      <c r="J339" s="79">
        <f t="shared" si="5"/>
        <v>1151774</v>
      </c>
    </row>
    <row r="340" spans="1:10" x14ac:dyDescent="0.25">
      <c r="A340" s="24" t="s">
        <v>389</v>
      </c>
      <c r="B340" s="25" t="s">
        <v>54</v>
      </c>
      <c r="C340" s="75">
        <v>30383</v>
      </c>
      <c r="D340" s="77">
        <v>12550</v>
      </c>
      <c r="E340" s="77">
        <v>100243</v>
      </c>
      <c r="F340" s="77">
        <v>0</v>
      </c>
      <c r="G340" s="77">
        <v>0</v>
      </c>
      <c r="H340" s="77">
        <v>15383</v>
      </c>
      <c r="I340" s="77">
        <v>0</v>
      </c>
      <c r="J340" s="79">
        <f t="shared" si="5"/>
        <v>158559</v>
      </c>
    </row>
    <row r="341" spans="1:10" x14ac:dyDescent="0.25">
      <c r="A341" s="24" t="s">
        <v>390</v>
      </c>
      <c r="B341" s="25" t="s">
        <v>54</v>
      </c>
      <c r="C341" s="75">
        <v>0</v>
      </c>
      <c r="D341" s="77">
        <v>450399</v>
      </c>
      <c r="E341" s="77">
        <v>0</v>
      </c>
      <c r="F341" s="77">
        <v>0</v>
      </c>
      <c r="G341" s="77">
        <v>0</v>
      </c>
      <c r="H341" s="77">
        <v>0</v>
      </c>
      <c r="I341" s="77">
        <v>0</v>
      </c>
      <c r="J341" s="79">
        <f t="shared" si="5"/>
        <v>450399</v>
      </c>
    </row>
    <row r="342" spans="1:10" x14ac:dyDescent="0.25">
      <c r="A342" s="24" t="s">
        <v>391</v>
      </c>
      <c r="B342" s="25" t="s">
        <v>54</v>
      </c>
      <c r="C342" s="75">
        <v>0</v>
      </c>
      <c r="D342" s="77">
        <v>0</v>
      </c>
      <c r="E342" s="77">
        <v>0</v>
      </c>
      <c r="F342" s="77">
        <v>0</v>
      </c>
      <c r="G342" s="77">
        <v>0</v>
      </c>
      <c r="H342" s="77">
        <v>0</v>
      </c>
      <c r="I342" s="77">
        <v>0</v>
      </c>
      <c r="J342" s="79">
        <f t="shared" si="5"/>
        <v>0</v>
      </c>
    </row>
    <row r="343" spans="1:10" x14ac:dyDescent="0.25">
      <c r="A343" s="24" t="s">
        <v>392</v>
      </c>
      <c r="B343" s="25" t="s">
        <v>54</v>
      </c>
      <c r="C343" s="75">
        <v>0</v>
      </c>
      <c r="D343" s="77">
        <v>49716</v>
      </c>
      <c r="E343" s="77">
        <v>0</v>
      </c>
      <c r="F343" s="77">
        <v>160098</v>
      </c>
      <c r="G343" s="77">
        <v>0</v>
      </c>
      <c r="H343" s="77">
        <v>0</v>
      </c>
      <c r="I343" s="77">
        <v>76713</v>
      </c>
      <c r="J343" s="79">
        <f t="shared" si="5"/>
        <v>286527</v>
      </c>
    </row>
    <row r="344" spans="1:10" x14ac:dyDescent="0.25">
      <c r="A344" s="24" t="s">
        <v>393</v>
      </c>
      <c r="B344" s="25" t="s">
        <v>54</v>
      </c>
      <c r="C344" s="75">
        <v>200719</v>
      </c>
      <c r="D344" s="77">
        <v>881126</v>
      </c>
      <c r="E344" s="77">
        <v>945656</v>
      </c>
      <c r="F344" s="77">
        <v>0</v>
      </c>
      <c r="G344" s="77">
        <v>0</v>
      </c>
      <c r="H344" s="77">
        <v>150088</v>
      </c>
      <c r="I344" s="77">
        <v>0</v>
      </c>
      <c r="J344" s="79">
        <f t="shared" si="5"/>
        <v>2177589</v>
      </c>
    </row>
    <row r="345" spans="1:10" x14ac:dyDescent="0.25">
      <c r="A345" s="24" t="s">
        <v>394</v>
      </c>
      <c r="B345" s="25" t="s">
        <v>54</v>
      </c>
      <c r="C345" s="75">
        <v>0</v>
      </c>
      <c r="D345" s="77">
        <v>0</v>
      </c>
      <c r="E345" s="77">
        <v>0</v>
      </c>
      <c r="F345" s="77">
        <v>0</v>
      </c>
      <c r="G345" s="77">
        <v>0</v>
      </c>
      <c r="H345" s="77">
        <v>0</v>
      </c>
      <c r="I345" s="77">
        <v>0</v>
      </c>
      <c r="J345" s="79">
        <f t="shared" si="5"/>
        <v>0</v>
      </c>
    </row>
    <row r="346" spans="1:10" x14ac:dyDescent="0.25">
      <c r="A346" s="24" t="s">
        <v>395</v>
      </c>
      <c r="B346" s="25" t="s">
        <v>54</v>
      </c>
      <c r="C346" s="75">
        <v>0</v>
      </c>
      <c r="D346" s="77">
        <v>0</v>
      </c>
      <c r="E346" s="77">
        <v>0</v>
      </c>
      <c r="F346" s="77">
        <v>0</v>
      </c>
      <c r="G346" s="77">
        <v>0</v>
      </c>
      <c r="H346" s="77">
        <v>0</v>
      </c>
      <c r="I346" s="77">
        <v>0</v>
      </c>
      <c r="J346" s="79">
        <f t="shared" si="5"/>
        <v>0</v>
      </c>
    </row>
    <row r="347" spans="1:10" x14ac:dyDescent="0.25">
      <c r="A347" s="24" t="s">
        <v>396</v>
      </c>
      <c r="B347" s="25" t="s">
        <v>54</v>
      </c>
      <c r="C347" s="75">
        <v>22100</v>
      </c>
      <c r="D347" s="77">
        <v>115180</v>
      </c>
      <c r="E347" s="77">
        <v>0</v>
      </c>
      <c r="F347" s="77">
        <v>0</v>
      </c>
      <c r="G347" s="77">
        <v>0</v>
      </c>
      <c r="H347" s="77">
        <v>7480</v>
      </c>
      <c r="I347" s="77">
        <v>10200</v>
      </c>
      <c r="J347" s="79">
        <f t="shared" si="5"/>
        <v>154960</v>
      </c>
    </row>
    <row r="348" spans="1:10" x14ac:dyDescent="0.25">
      <c r="A348" s="24" t="s">
        <v>397</v>
      </c>
      <c r="B348" s="25" t="s">
        <v>54</v>
      </c>
      <c r="C348" s="75">
        <v>0</v>
      </c>
      <c r="D348" s="77">
        <v>0</v>
      </c>
      <c r="E348" s="77">
        <v>0</v>
      </c>
      <c r="F348" s="77">
        <v>0</v>
      </c>
      <c r="G348" s="77">
        <v>0</v>
      </c>
      <c r="H348" s="77">
        <v>0</v>
      </c>
      <c r="I348" s="77">
        <v>0</v>
      </c>
      <c r="J348" s="79">
        <f t="shared" si="5"/>
        <v>0</v>
      </c>
    </row>
    <row r="349" spans="1:10" x14ac:dyDescent="0.25">
      <c r="A349" s="24" t="s">
        <v>398</v>
      </c>
      <c r="B349" s="25" t="s">
        <v>54</v>
      </c>
      <c r="C349" s="75">
        <v>223395</v>
      </c>
      <c r="D349" s="77">
        <v>319088</v>
      </c>
      <c r="E349" s="77">
        <v>0</v>
      </c>
      <c r="F349" s="77">
        <v>0</v>
      </c>
      <c r="G349" s="77">
        <v>0</v>
      </c>
      <c r="H349" s="77">
        <v>64190</v>
      </c>
      <c r="I349" s="77">
        <v>0</v>
      </c>
      <c r="J349" s="79">
        <f t="shared" si="5"/>
        <v>606673</v>
      </c>
    </row>
    <row r="350" spans="1:10" x14ac:dyDescent="0.25">
      <c r="A350" s="24" t="s">
        <v>399</v>
      </c>
      <c r="B350" s="25" t="s">
        <v>54</v>
      </c>
      <c r="C350" s="75">
        <v>531631</v>
      </c>
      <c r="D350" s="77">
        <v>2840855</v>
      </c>
      <c r="E350" s="77">
        <v>1566</v>
      </c>
      <c r="F350" s="77">
        <v>0</v>
      </c>
      <c r="G350" s="77">
        <v>0</v>
      </c>
      <c r="H350" s="77">
        <v>450538</v>
      </c>
      <c r="I350" s="77">
        <v>0</v>
      </c>
      <c r="J350" s="79">
        <f t="shared" si="5"/>
        <v>3824590</v>
      </c>
    </row>
    <row r="351" spans="1:10" x14ac:dyDescent="0.25">
      <c r="A351" s="24" t="s">
        <v>400</v>
      </c>
      <c r="B351" s="25" t="s">
        <v>54</v>
      </c>
      <c r="C351" s="75">
        <v>0</v>
      </c>
      <c r="D351" s="77">
        <v>0</v>
      </c>
      <c r="E351" s="77">
        <v>0</v>
      </c>
      <c r="F351" s="77">
        <v>0</v>
      </c>
      <c r="G351" s="77">
        <v>0</v>
      </c>
      <c r="H351" s="77">
        <v>0</v>
      </c>
      <c r="I351" s="77">
        <v>9982</v>
      </c>
      <c r="J351" s="79">
        <f t="shared" si="5"/>
        <v>9982</v>
      </c>
    </row>
    <row r="352" spans="1:10" x14ac:dyDescent="0.25">
      <c r="A352" s="24" t="s">
        <v>401</v>
      </c>
      <c r="B352" s="25" t="s">
        <v>54</v>
      </c>
      <c r="C352" s="75">
        <v>13267</v>
      </c>
      <c r="D352" s="77">
        <v>339621</v>
      </c>
      <c r="E352" s="77">
        <v>0</v>
      </c>
      <c r="F352" s="77">
        <v>0</v>
      </c>
      <c r="G352" s="77">
        <v>0</v>
      </c>
      <c r="H352" s="77">
        <v>5201</v>
      </c>
      <c r="I352" s="77">
        <v>23423</v>
      </c>
      <c r="J352" s="79">
        <f t="shared" si="5"/>
        <v>381512</v>
      </c>
    </row>
    <row r="353" spans="1:10" x14ac:dyDescent="0.25">
      <c r="A353" s="24" t="s">
        <v>402</v>
      </c>
      <c r="B353" s="25" t="s">
        <v>54</v>
      </c>
      <c r="C353" s="75">
        <v>0</v>
      </c>
      <c r="D353" s="77">
        <v>0</v>
      </c>
      <c r="E353" s="77">
        <v>0</v>
      </c>
      <c r="F353" s="77">
        <v>0</v>
      </c>
      <c r="G353" s="77">
        <v>0</v>
      </c>
      <c r="H353" s="77">
        <v>0</v>
      </c>
      <c r="I353" s="77">
        <v>0</v>
      </c>
      <c r="J353" s="79">
        <f t="shared" si="5"/>
        <v>0</v>
      </c>
    </row>
    <row r="354" spans="1:10" x14ac:dyDescent="0.25">
      <c r="A354" s="24" t="s">
        <v>403</v>
      </c>
      <c r="B354" s="25" t="s">
        <v>55</v>
      </c>
      <c r="C354" s="75">
        <v>0</v>
      </c>
      <c r="D354" s="77">
        <v>0</v>
      </c>
      <c r="E354" s="77">
        <v>0</v>
      </c>
      <c r="F354" s="77">
        <v>0</v>
      </c>
      <c r="G354" s="77">
        <v>0</v>
      </c>
      <c r="H354" s="77">
        <v>0</v>
      </c>
      <c r="I354" s="77">
        <v>0</v>
      </c>
      <c r="J354" s="79">
        <f t="shared" si="5"/>
        <v>0</v>
      </c>
    </row>
    <row r="355" spans="1:10" x14ac:dyDescent="0.25">
      <c r="A355" s="24" t="s">
        <v>404</v>
      </c>
      <c r="B355" s="25" t="s">
        <v>55</v>
      </c>
      <c r="C355" s="75">
        <v>0</v>
      </c>
      <c r="D355" s="77">
        <v>0</v>
      </c>
      <c r="E355" s="77">
        <v>0</v>
      </c>
      <c r="F355" s="77">
        <v>0</v>
      </c>
      <c r="G355" s="77">
        <v>0</v>
      </c>
      <c r="H355" s="77">
        <v>0</v>
      </c>
      <c r="I355" s="77">
        <v>0</v>
      </c>
      <c r="J355" s="79">
        <f t="shared" si="5"/>
        <v>0</v>
      </c>
    </row>
    <row r="356" spans="1:10" x14ac:dyDescent="0.25">
      <c r="A356" s="24" t="s">
        <v>405</v>
      </c>
      <c r="B356" s="25" t="s">
        <v>55</v>
      </c>
      <c r="C356" s="75">
        <v>8724</v>
      </c>
      <c r="D356" s="77">
        <v>0</v>
      </c>
      <c r="E356" s="77">
        <v>0</v>
      </c>
      <c r="F356" s="77">
        <v>0</v>
      </c>
      <c r="G356" s="77">
        <v>0</v>
      </c>
      <c r="H356" s="77">
        <v>0</v>
      </c>
      <c r="I356" s="77">
        <v>0</v>
      </c>
      <c r="J356" s="79">
        <f t="shared" si="5"/>
        <v>8724</v>
      </c>
    </row>
    <row r="357" spans="1:10" x14ac:dyDescent="0.25">
      <c r="A357" s="24" t="s">
        <v>406</v>
      </c>
      <c r="B357" s="25" t="s">
        <v>55</v>
      </c>
      <c r="C357" s="75">
        <v>0</v>
      </c>
      <c r="D357" s="77">
        <v>0</v>
      </c>
      <c r="E357" s="77">
        <v>0</v>
      </c>
      <c r="F357" s="77">
        <v>0</v>
      </c>
      <c r="G357" s="77">
        <v>0</v>
      </c>
      <c r="H357" s="77">
        <v>0</v>
      </c>
      <c r="I357" s="77">
        <v>0</v>
      </c>
      <c r="J357" s="79">
        <f t="shared" si="5"/>
        <v>0</v>
      </c>
    </row>
    <row r="358" spans="1:10" x14ac:dyDescent="0.25">
      <c r="A358" s="24" t="s">
        <v>407</v>
      </c>
      <c r="B358" s="25" t="s">
        <v>55</v>
      </c>
      <c r="C358" s="75">
        <v>0</v>
      </c>
      <c r="D358" s="77">
        <v>0</v>
      </c>
      <c r="E358" s="77">
        <v>0</v>
      </c>
      <c r="F358" s="77">
        <v>0</v>
      </c>
      <c r="G358" s="77">
        <v>0</v>
      </c>
      <c r="H358" s="77">
        <v>0</v>
      </c>
      <c r="I358" s="77">
        <v>0</v>
      </c>
      <c r="J358" s="79">
        <f t="shared" si="5"/>
        <v>0</v>
      </c>
    </row>
    <row r="359" spans="1:10" x14ac:dyDescent="0.25">
      <c r="A359" s="24" t="s">
        <v>412</v>
      </c>
      <c r="B359" s="25" t="s">
        <v>57</v>
      </c>
      <c r="C359" s="75">
        <v>0</v>
      </c>
      <c r="D359" s="77">
        <v>1058286</v>
      </c>
      <c r="E359" s="77">
        <v>0</v>
      </c>
      <c r="F359" s="77">
        <v>0</v>
      </c>
      <c r="G359" s="77">
        <v>0</v>
      </c>
      <c r="H359" s="77">
        <v>0</v>
      </c>
      <c r="I359" s="77">
        <v>0</v>
      </c>
      <c r="J359" s="79">
        <f t="shared" si="5"/>
        <v>1058286</v>
      </c>
    </row>
    <row r="360" spans="1:10" x14ac:dyDescent="0.25">
      <c r="A360" s="24" t="s">
        <v>413</v>
      </c>
      <c r="B360" s="25" t="s">
        <v>57</v>
      </c>
      <c r="C360" s="75">
        <v>0</v>
      </c>
      <c r="D360" s="77">
        <v>0</v>
      </c>
      <c r="E360" s="77">
        <v>0</v>
      </c>
      <c r="F360" s="77">
        <v>0</v>
      </c>
      <c r="G360" s="77">
        <v>0</v>
      </c>
      <c r="H360" s="77">
        <v>0</v>
      </c>
      <c r="I360" s="77">
        <v>0</v>
      </c>
      <c r="J360" s="79">
        <f t="shared" si="5"/>
        <v>0</v>
      </c>
    </row>
    <row r="361" spans="1:10" x14ac:dyDescent="0.25">
      <c r="A361" s="24" t="s">
        <v>414</v>
      </c>
      <c r="B361" s="25" t="s">
        <v>57</v>
      </c>
      <c r="C361" s="75">
        <v>0</v>
      </c>
      <c r="D361" s="77">
        <v>0</v>
      </c>
      <c r="E361" s="77">
        <v>0</v>
      </c>
      <c r="F361" s="77">
        <v>0</v>
      </c>
      <c r="G361" s="77">
        <v>0</v>
      </c>
      <c r="H361" s="77">
        <v>0</v>
      </c>
      <c r="I361" s="77">
        <v>0</v>
      </c>
      <c r="J361" s="79">
        <f t="shared" si="5"/>
        <v>0</v>
      </c>
    </row>
    <row r="362" spans="1:10" x14ac:dyDescent="0.25">
      <c r="A362" s="24" t="s">
        <v>415</v>
      </c>
      <c r="B362" s="25" t="s">
        <v>7</v>
      </c>
      <c r="C362" s="75">
        <v>1429701</v>
      </c>
      <c r="D362" s="77">
        <v>2959829</v>
      </c>
      <c r="E362" s="77">
        <v>7879841</v>
      </c>
      <c r="F362" s="77">
        <v>0</v>
      </c>
      <c r="G362" s="77">
        <v>0</v>
      </c>
      <c r="H362" s="77">
        <v>1800063</v>
      </c>
      <c r="I362" s="77">
        <v>80366</v>
      </c>
      <c r="J362" s="79">
        <f t="shared" si="5"/>
        <v>14149800</v>
      </c>
    </row>
    <row r="363" spans="1:10" x14ac:dyDescent="0.25">
      <c r="A363" s="24" t="s">
        <v>7</v>
      </c>
      <c r="B363" s="25" t="s">
        <v>7</v>
      </c>
      <c r="C363" s="75">
        <v>0</v>
      </c>
      <c r="D363" s="77">
        <v>0</v>
      </c>
      <c r="E363" s="77">
        <v>130513</v>
      </c>
      <c r="F363" s="77">
        <v>252500</v>
      </c>
      <c r="G363" s="77">
        <v>0</v>
      </c>
      <c r="H363" s="77">
        <v>393333</v>
      </c>
      <c r="I363" s="77">
        <v>0</v>
      </c>
      <c r="J363" s="79">
        <f t="shared" si="5"/>
        <v>776346</v>
      </c>
    </row>
    <row r="364" spans="1:10" x14ac:dyDescent="0.25">
      <c r="A364" s="24" t="s">
        <v>416</v>
      </c>
      <c r="B364" s="25" t="s">
        <v>7</v>
      </c>
      <c r="C364" s="75">
        <v>0</v>
      </c>
      <c r="D364" s="77">
        <v>0</v>
      </c>
      <c r="E364" s="77">
        <v>0</v>
      </c>
      <c r="F364" s="77">
        <v>0</v>
      </c>
      <c r="G364" s="77">
        <v>0</v>
      </c>
      <c r="H364" s="77">
        <v>0</v>
      </c>
      <c r="I364" s="77">
        <v>0</v>
      </c>
      <c r="J364" s="79">
        <f t="shared" si="5"/>
        <v>0</v>
      </c>
    </row>
    <row r="365" spans="1:10" x14ac:dyDescent="0.25">
      <c r="A365" s="24" t="s">
        <v>417</v>
      </c>
      <c r="B365" s="25" t="s">
        <v>5</v>
      </c>
      <c r="C365" s="75">
        <v>74817</v>
      </c>
      <c r="D365" s="77">
        <v>22265</v>
      </c>
      <c r="E365" s="77">
        <v>157600</v>
      </c>
      <c r="F365" s="77">
        <v>0</v>
      </c>
      <c r="G365" s="77">
        <v>0</v>
      </c>
      <c r="H365" s="77">
        <v>302</v>
      </c>
      <c r="I365" s="77">
        <v>0</v>
      </c>
      <c r="J365" s="79">
        <f t="shared" si="5"/>
        <v>254984</v>
      </c>
    </row>
    <row r="366" spans="1:10" x14ac:dyDescent="0.25">
      <c r="A366" s="24" t="s">
        <v>418</v>
      </c>
      <c r="B366" s="25" t="s">
        <v>5</v>
      </c>
      <c r="C366" s="75">
        <v>59209</v>
      </c>
      <c r="D366" s="77">
        <v>0</v>
      </c>
      <c r="E366" s="77">
        <v>91212</v>
      </c>
      <c r="F366" s="77">
        <v>0</v>
      </c>
      <c r="G366" s="77">
        <v>0</v>
      </c>
      <c r="H366" s="77">
        <v>98600</v>
      </c>
      <c r="I366" s="77">
        <v>0</v>
      </c>
      <c r="J366" s="79">
        <f t="shared" si="5"/>
        <v>249021</v>
      </c>
    </row>
    <row r="367" spans="1:10" x14ac:dyDescent="0.25">
      <c r="A367" s="24" t="s">
        <v>419</v>
      </c>
      <c r="B367" s="25" t="s">
        <v>5</v>
      </c>
      <c r="C367" s="75">
        <v>28139</v>
      </c>
      <c r="D367" s="77">
        <v>253495</v>
      </c>
      <c r="E367" s="77">
        <v>0</v>
      </c>
      <c r="F367" s="77">
        <v>0</v>
      </c>
      <c r="G367" s="77">
        <v>0</v>
      </c>
      <c r="H367" s="77">
        <v>14663</v>
      </c>
      <c r="I367" s="77">
        <v>0</v>
      </c>
      <c r="J367" s="79">
        <f t="shared" si="5"/>
        <v>296297</v>
      </c>
    </row>
    <row r="368" spans="1:10" x14ac:dyDescent="0.25">
      <c r="A368" s="24" t="s">
        <v>420</v>
      </c>
      <c r="B368" s="25" t="s">
        <v>5</v>
      </c>
      <c r="C368" s="75">
        <v>0</v>
      </c>
      <c r="D368" s="77">
        <v>244194</v>
      </c>
      <c r="E368" s="77">
        <v>0</v>
      </c>
      <c r="F368" s="77">
        <v>0</v>
      </c>
      <c r="G368" s="77">
        <v>0</v>
      </c>
      <c r="H368" s="77">
        <v>0</v>
      </c>
      <c r="I368" s="77">
        <v>0</v>
      </c>
      <c r="J368" s="79">
        <f t="shared" si="5"/>
        <v>244194</v>
      </c>
    </row>
    <row r="369" spans="1:10" x14ac:dyDescent="0.25">
      <c r="A369" s="24" t="s">
        <v>421</v>
      </c>
      <c r="B369" s="25" t="s">
        <v>5</v>
      </c>
      <c r="C369" s="75">
        <v>319159</v>
      </c>
      <c r="D369" s="77">
        <v>0</v>
      </c>
      <c r="E369" s="77">
        <v>677500</v>
      </c>
      <c r="F369" s="77">
        <v>168562</v>
      </c>
      <c r="G369" s="77">
        <v>0</v>
      </c>
      <c r="H369" s="77">
        <v>312654</v>
      </c>
      <c r="I369" s="77">
        <v>0</v>
      </c>
      <c r="J369" s="79">
        <f t="shared" si="5"/>
        <v>1477875</v>
      </c>
    </row>
    <row r="370" spans="1:10" x14ac:dyDescent="0.25">
      <c r="A370" s="24" t="s">
        <v>422</v>
      </c>
      <c r="B370" s="25" t="s">
        <v>5</v>
      </c>
      <c r="C370" s="75">
        <v>571526</v>
      </c>
      <c r="D370" s="77">
        <v>0</v>
      </c>
      <c r="E370" s="77">
        <v>0</v>
      </c>
      <c r="F370" s="77">
        <v>0</v>
      </c>
      <c r="G370" s="77">
        <v>0</v>
      </c>
      <c r="H370" s="77">
        <v>220192</v>
      </c>
      <c r="I370" s="77">
        <v>0</v>
      </c>
      <c r="J370" s="79">
        <f t="shared" si="5"/>
        <v>791718</v>
      </c>
    </row>
    <row r="371" spans="1:10" x14ac:dyDescent="0.25">
      <c r="A371" s="24" t="s">
        <v>423</v>
      </c>
      <c r="B371" s="25" t="s">
        <v>5</v>
      </c>
      <c r="C371" s="75">
        <v>202733</v>
      </c>
      <c r="D371" s="77">
        <v>0</v>
      </c>
      <c r="E371" s="77">
        <v>420138</v>
      </c>
      <c r="F371" s="77">
        <v>0</v>
      </c>
      <c r="G371" s="77">
        <v>0</v>
      </c>
      <c r="H371" s="77">
        <v>148979</v>
      </c>
      <c r="I371" s="77">
        <v>94585</v>
      </c>
      <c r="J371" s="79">
        <f t="shared" si="5"/>
        <v>866435</v>
      </c>
    </row>
    <row r="372" spans="1:10" x14ac:dyDescent="0.25">
      <c r="A372" s="24" t="s">
        <v>408</v>
      </c>
      <c r="B372" s="25" t="s">
        <v>518</v>
      </c>
      <c r="C372" s="75">
        <v>0</v>
      </c>
      <c r="D372" s="77">
        <v>0</v>
      </c>
      <c r="E372" s="77">
        <v>0</v>
      </c>
      <c r="F372" s="77">
        <v>0</v>
      </c>
      <c r="G372" s="77">
        <v>0</v>
      </c>
      <c r="H372" s="77">
        <v>0</v>
      </c>
      <c r="I372" s="77">
        <v>0</v>
      </c>
      <c r="J372" s="79">
        <f t="shared" si="5"/>
        <v>0</v>
      </c>
    </row>
    <row r="373" spans="1:10" x14ac:dyDescent="0.25">
      <c r="A373" s="24" t="s">
        <v>519</v>
      </c>
      <c r="B373" s="25" t="s">
        <v>518</v>
      </c>
      <c r="C373" s="75">
        <v>0</v>
      </c>
      <c r="D373" s="77">
        <v>0</v>
      </c>
      <c r="E373" s="77">
        <v>0</v>
      </c>
      <c r="F373" s="77">
        <v>0</v>
      </c>
      <c r="G373" s="77">
        <v>0</v>
      </c>
      <c r="H373" s="77">
        <v>0</v>
      </c>
      <c r="I373" s="77">
        <v>0</v>
      </c>
      <c r="J373" s="79">
        <f t="shared" si="5"/>
        <v>0</v>
      </c>
    </row>
    <row r="374" spans="1:10" x14ac:dyDescent="0.25">
      <c r="A374" s="24" t="s">
        <v>520</v>
      </c>
      <c r="B374" s="25" t="s">
        <v>518</v>
      </c>
      <c r="C374" s="75">
        <v>21365</v>
      </c>
      <c r="D374" s="77">
        <v>25818</v>
      </c>
      <c r="E374" s="77">
        <v>0</v>
      </c>
      <c r="F374" s="77">
        <v>0</v>
      </c>
      <c r="G374" s="77">
        <v>0</v>
      </c>
      <c r="H374" s="77">
        <v>28856</v>
      </c>
      <c r="I374" s="77">
        <v>0</v>
      </c>
      <c r="J374" s="79">
        <f t="shared" si="5"/>
        <v>76039</v>
      </c>
    </row>
    <row r="375" spans="1:10" x14ac:dyDescent="0.25">
      <c r="A375" s="24" t="s">
        <v>478</v>
      </c>
      <c r="B375" s="25" t="s">
        <v>521</v>
      </c>
      <c r="C375" s="75">
        <v>0</v>
      </c>
      <c r="D375" s="77">
        <v>0</v>
      </c>
      <c r="E375" s="77">
        <v>0</v>
      </c>
      <c r="F375" s="77">
        <v>0</v>
      </c>
      <c r="G375" s="77">
        <v>0</v>
      </c>
      <c r="H375" s="77">
        <v>0</v>
      </c>
      <c r="I375" s="77">
        <v>0</v>
      </c>
      <c r="J375" s="79">
        <f t="shared" si="5"/>
        <v>0</v>
      </c>
    </row>
    <row r="376" spans="1:10" x14ac:dyDescent="0.25">
      <c r="A376" s="24" t="s">
        <v>522</v>
      </c>
      <c r="B376" s="25" t="s">
        <v>521</v>
      </c>
      <c r="C376" s="75">
        <v>0</v>
      </c>
      <c r="D376" s="77">
        <v>0</v>
      </c>
      <c r="E376" s="77">
        <v>0</v>
      </c>
      <c r="F376" s="77">
        <v>0</v>
      </c>
      <c r="G376" s="77">
        <v>0</v>
      </c>
      <c r="H376" s="77">
        <v>739212</v>
      </c>
      <c r="I376" s="77">
        <v>0</v>
      </c>
      <c r="J376" s="79">
        <f t="shared" si="5"/>
        <v>739212</v>
      </c>
    </row>
    <row r="377" spans="1:10" x14ac:dyDescent="0.25">
      <c r="A377" s="24" t="s">
        <v>523</v>
      </c>
      <c r="B377" s="25" t="s">
        <v>521</v>
      </c>
      <c r="C377" s="75">
        <v>0</v>
      </c>
      <c r="D377" s="77">
        <v>0</v>
      </c>
      <c r="E377" s="77">
        <v>0</v>
      </c>
      <c r="F377" s="77">
        <v>0</v>
      </c>
      <c r="G377" s="77">
        <v>0</v>
      </c>
      <c r="H377" s="77">
        <v>0</v>
      </c>
      <c r="I377" s="77">
        <v>0</v>
      </c>
      <c r="J377" s="79">
        <f t="shared" si="5"/>
        <v>0</v>
      </c>
    </row>
    <row r="378" spans="1:10" x14ac:dyDescent="0.25">
      <c r="A378" s="24" t="s">
        <v>424</v>
      </c>
      <c r="B378" s="25" t="s">
        <v>58</v>
      </c>
      <c r="C378" s="75">
        <v>0</v>
      </c>
      <c r="D378" s="77">
        <v>0</v>
      </c>
      <c r="E378" s="77">
        <v>0</v>
      </c>
      <c r="F378" s="77">
        <v>0</v>
      </c>
      <c r="G378" s="77">
        <v>0</v>
      </c>
      <c r="H378" s="77">
        <v>0</v>
      </c>
      <c r="I378" s="77">
        <v>0</v>
      </c>
      <c r="J378" s="79">
        <f t="shared" si="5"/>
        <v>0</v>
      </c>
    </row>
    <row r="379" spans="1:10" x14ac:dyDescent="0.25">
      <c r="A379" s="24" t="s">
        <v>425</v>
      </c>
      <c r="B379" s="25" t="s">
        <v>58</v>
      </c>
      <c r="C379" s="75">
        <v>0</v>
      </c>
      <c r="D379" s="77">
        <v>0</v>
      </c>
      <c r="E379" s="77">
        <v>0</v>
      </c>
      <c r="F379" s="77">
        <v>0</v>
      </c>
      <c r="G379" s="77">
        <v>0</v>
      </c>
      <c r="H379" s="77">
        <v>0</v>
      </c>
      <c r="I379" s="77">
        <v>0</v>
      </c>
      <c r="J379" s="79">
        <f t="shared" si="5"/>
        <v>0</v>
      </c>
    </row>
    <row r="380" spans="1:10" x14ac:dyDescent="0.25">
      <c r="A380" s="24" t="s">
        <v>426</v>
      </c>
      <c r="B380" s="25" t="s">
        <v>58</v>
      </c>
      <c r="C380" s="75">
        <v>0</v>
      </c>
      <c r="D380" s="77">
        <v>0</v>
      </c>
      <c r="E380" s="77">
        <v>0</v>
      </c>
      <c r="F380" s="77">
        <v>0</v>
      </c>
      <c r="G380" s="77">
        <v>0</v>
      </c>
      <c r="H380" s="77">
        <v>0</v>
      </c>
      <c r="I380" s="77">
        <v>0</v>
      </c>
      <c r="J380" s="79">
        <f t="shared" si="5"/>
        <v>0</v>
      </c>
    </row>
    <row r="381" spans="1:10" x14ac:dyDescent="0.25">
      <c r="A381" s="24" t="s">
        <v>427</v>
      </c>
      <c r="B381" s="25" t="s">
        <v>58</v>
      </c>
      <c r="C381" s="75">
        <v>0</v>
      </c>
      <c r="D381" s="77">
        <v>0</v>
      </c>
      <c r="E381" s="77">
        <v>0</v>
      </c>
      <c r="F381" s="77">
        <v>0</v>
      </c>
      <c r="G381" s="77">
        <v>0</v>
      </c>
      <c r="H381" s="77">
        <v>0</v>
      </c>
      <c r="I381" s="77">
        <v>0</v>
      </c>
      <c r="J381" s="79">
        <f t="shared" si="5"/>
        <v>0</v>
      </c>
    </row>
    <row r="382" spans="1:10" x14ac:dyDescent="0.25">
      <c r="A382" s="24" t="s">
        <v>428</v>
      </c>
      <c r="B382" s="25" t="s">
        <v>58</v>
      </c>
      <c r="C382" s="75">
        <v>0</v>
      </c>
      <c r="D382" s="77">
        <v>0</v>
      </c>
      <c r="E382" s="77">
        <v>0</v>
      </c>
      <c r="F382" s="77">
        <v>0</v>
      </c>
      <c r="G382" s="77">
        <v>0</v>
      </c>
      <c r="H382" s="77">
        <v>0</v>
      </c>
      <c r="I382" s="77">
        <v>470</v>
      </c>
      <c r="J382" s="79">
        <f t="shared" si="5"/>
        <v>470</v>
      </c>
    </row>
    <row r="383" spans="1:10" x14ac:dyDescent="0.25">
      <c r="A383" s="24" t="s">
        <v>429</v>
      </c>
      <c r="B383" s="25" t="s">
        <v>59</v>
      </c>
      <c r="C383" s="75">
        <v>0</v>
      </c>
      <c r="D383" s="77">
        <v>0</v>
      </c>
      <c r="E383" s="77">
        <v>0</v>
      </c>
      <c r="F383" s="77">
        <v>0</v>
      </c>
      <c r="G383" s="77">
        <v>0</v>
      </c>
      <c r="H383" s="77">
        <v>0</v>
      </c>
      <c r="I383" s="77">
        <v>0</v>
      </c>
      <c r="J383" s="79">
        <f t="shared" si="5"/>
        <v>0</v>
      </c>
    </row>
    <row r="384" spans="1:10" x14ac:dyDescent="0.25">
      <c r="A384" s="24" t="s">
        <v>430</v>
      </c>
      <c r="B384" s="25" t="s">
        <v>59</v>
      </c>
      <c r="C384" s="75">
        <v>0</v>
      </c>
      <c r="D384" s="77">
        <v>0</v>
      </c>
      <c r="E384" s="77">
        <v>0</v>
      </c>
      <c r="F384" s="77">
        <v>0</v>
      </c>
      <c r="G384" s="77">
        <v>0</v>
      </c>
      <c r="H384" s="77">
        <v>0</v>
      </c>
      <c r="I384" s="77">
        <v>0</v>
      </c>
      <c r="J384" s="79">
        <f t="shared" si="5"/>
        <v>0</v>
      </c>
    </row>
    <row r="385" spans="1:10" x14ac:dyDescent="0.25">
      <c r="A385" s="24" t="s">
        <v>431</v>
      </c>
      <c r="B385" s="25" t="s">
        <v>60</v>
      </c>
      <c r="C385" s="75">
        <v>0</v>
      </c>
      <c r="D385" s="77">
        <v>0</v>
      </c>
      <c r="E385" s="77">
        <v>0</v>
      </c>
      <c r="F385" s="77">
        <v>0</v>
      </c>
      <c r="G385" s="77">
        <v>0</v>
      </c>
      <c r="H385" s="77">
        <v>0</v>
      </c>
      <c r="I385" s="77">
        <v>0</v>
      </c>
      <c r="J385" s="79">
        <f t="shared" si="5"/>
        <v>0</v>
      </c>
    </row>
    <row r="386" spans="1:10" x14ac:dyDescent="0.25">
      <c r="A386" s="24" t="s">
        <v>432</v>
      </c>
      <c r="B386" s="25" t="s">
        <v>61</v>
      </c>
      <c r="C386" s="75">
        <v>0</v>
      </c>
      <c r="D386" s="77">
        <v>0</v>
      </c>
      <c r="E386" s="77">
        <v>0</v>
      </c>
      <c r="F386" s="77">
        <v>0</v>
      </c>
      <c r="G386" s="77">
        <v>0</v>
      </c>
      <c r="H386" s="77">
        <v>0</v>
      </c>
      <c r="I386" s="77">
        <v>0</v>
      </c>
      <c r="J386" s="79">
        <f t="shared" ref="J386:J415" si="6">SUM(C386:I386)</f>
        <v>0</v>
      </c>
    </row>
    <row r="387" spans="1:10" x14ac:dyDescent="0.25">
      <c r="A387" s="24" t="s">
        <v>433</v>
      </c>
      <c r="B387" s="25" t="s">
        <v>61</v>
      </c>
      <c r="C387" s="75">
        <v>0</v>
      </c>
      <c r="D387" s="77">
        <v>0</v>
      </c>
      <c r="E387" s="77">
        <v>0</v>
      </c>
      <c r="F387" s="77">
        <v>0</v>
      </c>
      <c r="G387" s="77">
        <v>0</v>
      </c>
      <c r="H387" s="77">
        <v>0</v>
      </c>
      <c r="I387" s="77">
        <v>0</v>
      </c>
      <c r="J387" s="79">
        <f t="shared" si="6"/>
        <v>0</v>
      </c>
    </row>
    <row r="388" spans="1:10" x14ac:dyDescent="0.25">
      <c r="A388" s="24" t="s">
        <v>434</v>
      </c>
      <c r="B388" s="25" t="s">
        <v>61</v>
      </c>
      <c r="C388" s="75">
        <v>0</v>
      </c>
      <c r="D388" s="77">
        <v>0</v>
      </c>
      <c r="E388" s="77">
        <v>0</v>
      </c>
      <c r="F388" s="77">
        <v>0</v>
      </c>
      <c r="G388" s="77">
        <v>0</v>
      </c>
      <c r="H388" s="77">
        <v>0</v>
      </c>
      <c r="I388" s="77">
        <v>0</v>
      </c>
      <c r="J388" s="79">
        <f t="shared" si="6"/>
        <v>0</v>
      </c>
    </row>
    <row r="389" spans="1:10" x14ac:dyDescent="0.25">
      <c r="A389" s="24" t="s">
        <v>435</v>
      </c>
      <c r="B389" s="25" t="s">
        <v>62</v>
      </c>
      <c r="C389" s="75">
        <v>0</v>
      </c>
      <c r="D389" s="77">
        <v>0</v>
      </c>
      <c r="E389" s="77">
        <v>47329</v>
      </c>
      <c r="F389" s="77">
        <v>0</v>
      </c>
      <c r="G389" s="77">
        <v>0</v>
      </c>
      <c r="H389" s="77">
        <v>0</v>
      </c>
      <c r="I389" s="77">
        <v>0</v>
      </c>
      <c r="J389" s="79">
        <f t="shared" si="6"/>
        <v>47329</v>
      </c>
    </row>
    <row r="390" spans="1:10" x14ac:dyDescent="0.25">
      <c r="A390" s="24" t="s">
        <v>436</v>
      </c>
      <c r="B390" s="25" t="s">
        <v>62</v>
      </c>
      <c r="C390" s="75">
        <v>0</v>
      </c>
      <c r="D390" s="77">
        <v>122023</v>
      </c>
      <c r="E390" s="77">
        <v>0</v>
      </c>
      <c r="F390" s="77">
        <v>0</v>
      </c>
      <c r="G390" s="77">
        <v>0</v>
      </c>
      <c r="H390" s="77">
        <v>0</v>
      </c>
      <c r="I390" s="77">
        <v>0</v>
      </c>
      <c r="J390" s="79">
        <f t="shared" si="6"/>
        <v>122023</v>
      </c>
    </row>
    <row r="391" spans="1:10" x14ac:dyDescent="0.25">
      <c r="A391" s="24" t="s">
        <v>480</v>
      </c>
      <c r="B391" s="25" t="s">
        <v>62</v>
      </c>
      <c r="C391" s="75">
        <v>0</v>
      </c>
      <c r="D391" s="77">
        <v>0</v>
      </c>
      <c r="E391" s="77">
        <v>0</v>
      </c>
      <c r="F391" s="77">
        <v>0</v>
      </c>
      <c r="G391" s="77">
        <v>0</v>
      </c>
      <c r="H391" s="77">
        <v>8303</v>
      </c>
      <c r="I391" s="77">
        <v>8217</v>
      </c>
      <c r="J391" s="79">
        <f t="shared" si="6"/>
        <v>16520</v>
      </c>
    </row>
    <row r="392" spans="1:10" x14ac:dyDescent="0.25">
      <c r="A392" s="24" t="s">
        <v>481</v>
      </c>
      <c r="B392" s="25" t="s">
        <v>62</v>
      </c>
      <c r="C392" s="75">
        <v>66763</v>
      </c>
      <c r="D392" s="77">
        <v>1185010</v>
      </c>
      <c r="E392" s="77">
        <v>0</v>
      </c>
      <c r="F392" s="77">
        <v>0</v>
      </c>
      <c r="G392" s="77">
        <v>0</v>
      </c>
      <c r="H392" s="77">
        <v>333960</v>
      </c>
      <c r="I392" s="77">
        <v>121819</v>
      </c>
      <c r="J392" s="79">
        <f t="shared" si="6"/>
        <v>1707552</v>
      </c>
    </row>
    <row r="393" spans="1:10" x14ac:dyDescent="0.25">
      <c r="A393" s="24" t="s">
        <v>437</v>
      </c>
      <c r="B393" s="25" t="s">
        <v>62</v>
      </c>
      <c r="C393" s="75">
        <v>205763</v>
      </c>
      <c r="D393" s="77">
        <v>0</v>
      </c>
      <c r="E393" s="77">
        <v>352241</v>
      </c>
      <c r="F393" s="77">
        <v>0</v>
      </c>
      <c r="G393" s="77">
        <v>0</v>
      </c>
      <c r="H393" s="77">
        <v>332710</v>
      </c>
      <c r="I393" s="77">
        <v>0</v>
      </c>
      <c r="J393" s="79">
        <f t="shared" si="6"/>
        <v>890714</v>
      </c>
    </row>
    <row r="394" spans="1:10" x14ac:dyDescent="0.25">
      <c r="A394" s="24" t="s">
        <v>438</v>
      </c>
      <c r="B394" s="25" t="s">
        <v>62</v>
      </c>
      <c r="C394" s="75">
        <v>0</v>
      </c>
      <c r="D394" s="77">
        <v>228363</v>
      </c>
      <c r="E394" s="77">
        <v>0</v>
      </c>
      <c r="F394" s="77">
        <v>0</v>
      </c>
      <c r="G394" s="77">
        <v>0</v>
      </c>
      <c r="H394" s="77">
        <v>0</v>
      </c>
      <c r="I394" s="77">
        <v>18495</v>
      </c>
      <c r="J394" s="79">
        <f t="shared" si="6"/>
        <v>246858</v>
      </c>
    </row>
    <row r="395" spans="1:10" x14ac:dyDescent="0.25">
      <c r="A395" s="24" t="s">
        <v>439</v>
      </c>
      <c r="B395" s="25" t="s">
        <v>62</v>
      </c>
      <c r="C395" s="75">
        <v>45003</v>
      </c>
      <c r="D395" s="77">
        <v>140052</v>
      </c>
      <c r="E395" s="77">
        <v>34016</v>
      </c>
      <c r="F395" s="77">
        <v>0</v>
      </c>
      <c r="G395" s="77">
        <v>0</v>
      </c>
      <c r="H395" s="77">
        <v>33914</v>
      </c>
      <c r="I395" s="77">
        <v>0</v>
      </c>
      <c r="J395" s="79">
        <f t="shared" si="6"/>
        <v>252985</v>
      </c>
    </row>
    <row r="396" spans="1:10" x14ac:dyDescent="0.25">
      <c r="A396" s="24" t="s">
        <v>440</v>
      </c>
      <c r="B396" s="25" t="s">
        <v>62</v>
      </c>
      <c r="C396" s="75">
        <v>400</v>
      </c>
      <c r="D396" s="77">
        <v>0</v>
      </c>
      <c r="E396" s="77">
        <v>1100</v>
      </c>
      <c r="F396" s="77">
        <v>0</v>
      </c>
      <c r="G396" s="77">
        <v>0</v>
      </c>
      <c r="H396" s="77">
        <v>400</v>
      </c>
      <c r="I396" s="77">
        <v>400</v>
      </c>
      <c r="J396" s="79">
        <f t="shared" si="6"/>
        <v>2300</v>
      </c>
    </row>
    <row r="397" spans="1:10" x14ac:dyDescent="0.25">
      <c r="A397" s="24" t="s">
        <v>441</v>
      </c>
      <c r="B397" s="25" t="s">
        <v>62</v>
      </c>
      <c r="C397" s="75">
        <v>274737</v>
      </c>
      <c r="D397" s="77">
        <v>0</v>
      </c>
      <c r="E397" s="77">
        <v>123459</v>
      </c>
      <c r="F397" s="77">
        <v>0</v>
      </c>
      <c r="G397" s="77">
        <v>0</v>
      </c>
      <c r="H397" s="77">
        <v>40040</v>
      </c>
      <c r="I397" s="77">
        <v>0</v>
      </c>
      <c r="J397" s="79">
        <f t="shared" si="6"/>
        <v>438236</v>
      </c>
    </row>
    <row r="398" spans="1:10" x14ac:dyDescent="0.25">
      <c r="A398" s="24" t="s">
        <v>442</v>
      </c>
      <c r="B398" s="25" t="s">
        <v>62</v>
      </c>
      <c r="C398" s="75">
        <v>0</v>
      </c>
      <c r="D398" s="77">
        <v>0</v>
      </c>
      <c r="E398" s="77">
        <v>0</v>
      </c>
      <c r="F398" s="77">
        <v>0</v>
      </c>
      <c r="G398" s="77">
        <v>0</v>
      </c>
      <c r="H398" s="77">
        <v>0</v>
      </c>
      <c r="I398" s="77">
        <v>0</v>
      </c>
      <c r="J398" s="79">
        <f t="shared" si="6"/>
        <v>0</v>
      </c>
    </row>
    <row r="399" spans="1:10" x14ac:dyDescent="0.25">
      <c r="A399" s="24" t="s">
        <v>443</v>
      </c>
      <c r="B399" s="25" t="s">
        <v>62</v>
      </c>
      <c r="C399" s="75">
        <v>174401</v>
      </c>
      <c r="D399" s="77">
        <v>688400</v>
      </c>
      <c r="E399" s="77">
        <v>142960</v>
      </c>
      <c r="F399" s="77">
        <v>0</v>
      </c>
      <c r="G399" s="77">
        <v>0</v>
      </c>
      <c r="H399" s="77">
        <v>65092</v>
      </c>
      <c r="I399" s="77">
        <v>0</v>
      </c>
      <c r="J399" s="79">
        <f t="shared" si="6"/>
        <v>1070853</v>
      </c>
    </row>
    <row r="400" spans="1:10" x14ac:dyDescent="0.25">
      <c r="A400" s="24" t="s">
        <v>444</v>
      </c>
      <c r="B400" s="25" t="s">
        <v>62</v>
      </c>
      <c r="C400" s="75">
        <v>0</v>
      </c>
      <c r="D400" s="77">
        <v>344000</v>
      </c>
      <c r="E400" s="77">
        <v>48000</v>
      </c>
      <c r="F400" s="77">
        <v>0</v>
      </c>
      <c r="G400" s="77">
        <v>0</v>
      </c>
      <c r="H400" s="77">
        <v>92000</v>
      </c>
      <c r="I400" s="77">
        <v>0</v>
      </c>
      <c r="J400" s="79">
        <f t="shared" si="6"/>
        <v>484000</v>
      </c>
    </row>
    <row r="401" spans="1:10" x14ac:dyDescent="0.25">
      <c r="A401" s="24" t="s">
        <v>445</v>
      </c>
      <c r="B401" s="25" t="s">
        <v>62</v>
      </c>
      <c r="C401" s="75">
        <v>0</v>
      </c>
      <c r="D401" s="77">
        <v>0</v>
      </c>
      <c r="E401" s="77">
        <v>0</v>
      </c>
      <c r="F401" s="77">
        <v>0</v>
      </c>
      <c r="G401" s="77">
        <v>0</v>
      </c>
      <c r="H401" s="77">
        <v>0</v>
      </c>
      <c r="I401" s="77">
        <v>0</v>
      </c>
      <c r="J401" s="79">
        <f t="shared" si="6"/>
        <v>0</v>
      </c>
    </row>
    <row r="402" spans="1:10" x14ac:dyDescent="0.25">
      <c r="A402" s="24" t="s">
        <v>446</v>
      </c>
      <c r="B402" s="25" t="s">
        <v>62</v>
      </c>
      <c r="C402" s="75">
        <v>0</v>
      </c>
      <c r="D402" s="77">
        <v>0</v>
      </c>
      <c r="E402" s="77">
        <v>0</v>
      </c>
      <c r="F402" s="77">
        <v>0</v>
      </c>
      <c r="G402" s="77">
        <v>0</v>
      </c>
      <c r="H402" s="77">
        <v>3834</v>
      </c>
      <c r="I402" s="77">
        <v>0</v>
      </c>
      <c r="J402" s="79">
        <f t="shared" si="6"/>
        <v>3834</v>
      </c>
    </row>
    <row r="403" spans="1:10" x14ac:dyDescent="0.25">
      <c r="A403" s="24" t="s">
        <v>447</v>
      </c>
      <c r="B403" s="25" t="s">
        <v>62</v>
      </c>
      <c r="C403" s="75">
        <v>157370</v>
      </c>
      <c r="D403" s="77">
        <v>1989263</v>
      </c>
      <c r="E403" s="77">
        <v>613507</v>
      </c>
      <c r="F403" s="77">
        <v>0</v>
      </c>
      <c r="G403" s="77">
        <v>0</v>
      </c>
      <c r="H403" s="77">
        <v>703999</v>
      </c>
      <c r="I403" s="77">
        <v>747797</v>
      </c>
      <c r="J403" s="79">
        <f t="shared" si="6"/>
        <v>4211936</v>
      </c>
    </row>
    <row r="404" spans="1:10" x14ac:dyDescent="0.25">
      <c r="A404" s="24" t="s">
        <v>448</v>
      </c>
      <c r="B404" s="25" t="s">
        <v>62</v>
      </c>
      <c r="C404" s="75">
        <v>117715</v>
      </c>
      <c r="D404" s="77">
        <v>0</v>
      </c>
      <c r="E404" s="77">
        <v>87005</v>
      </c>
      <c r="F404" s="77">
        <v>0</v>
      </c>
      <c r="G404" s="77">
        <v>0</v>
      </c>
      <c r="H404" s="77">
        <v>61740</v>
      </c>
      <c r="I404" s="77">
        <v>465416</v>
      </c>
      <c r="J404" s="79">
        <f t="shared" si="6"/>
        <v>731876</v>
      </c>
    </row>
    <row r="405" spans="1:10" x14ac:dyDescent="0.25">
      <c r="A405" s="24" t="s">
        <v>450</v>
      </c>
      <c r="B405" s="25" t="s">
        <v>63</v>
      </c>
      <c r="C405" s="75">
        <v>0</v>
      </c>
      <c r="D405" s="77">
        <v>0</v>
      </c>
      <c r="E405" s="77">
        <v>0</v>
      </c>
      <c r="F405" s="77">
        <v>0</v>
      </c>
      <c r="G405" s="77">
        <v>0</v>
      </c>
      <c r="H405" s="77">
        <v>0</v>
      </c>
      <c r="I405" s="77">
        <v>0</v>
      </c>
      <c r="J405" s="79">
        <f t="shared" si="6"/>
        <v>0</v>
      </c>
    </row>
    <row r="406" spans="1:10" x14ac:dyDescent="0.25">
      <c r="A406" s="24" t="s">
        <v>524</v>
      </c>
      <c r="B406" s="25" t="s">
        <v>63</v>
      </c>
      <c r="C406" s="75">
        <v>0</v>
      </c>
      <c r="D406" s="77">
        <v>0</v>
      </c>
      <c r="E406" s="77">
        <v>0</v>
      </c>
      <c r="F406" s="77">
        <v>0</v>
      </c>
      <c r="G406" s="77">
        <v>0</v>
      </c>
      <c r="H406" s="77">
        <v>0</v>
      </c>
      <c r="I406" s="77">
        <v>0</v>
      </c>
      <c r="J406" s="79">
        <f t="shared" si="6"/>
        <v>0</v>
      </c>
    </row>
    <row r="407" spans="1:10" x14ac:dyDescent="0.25">
      <c r="A407" s="24" t="s">
        <v>451</v>
      </c>
      <c r="B407" s="25" t="s">
        <v>64</v>
      </c>
      <c r="C407" s="75">
        <v>0</v>
      </c>
      <c r="D407" s="77">
        <v>0</v>
      </c>
      <c r="E407" s="77">
        <v>0</v>
      </c>
      <c r="F407" s="77">
        <v>0</v>
      </c>
      <c r="G407" s="77">
        <v>0</v>
      </c>
      <c r="H407" s="77">
        <v>0</v>
      </c>
      <c r="I407" s="77">
        <v>0</v>
      </c>
      <c r="J407" s="79">
        <f t="shared" si="6"/>
        <v>0</v>
      </c>
    </row>
    <row r="408" spans="1:10" x14ac:dyDescent="0.25">
      <c r="A408" s="24" t="s">
        <v>452</v>
      </c>
      <c r="B408" s="25" t="s">
        <v>64</v>
      </c>
      <c r="C408" s="75">
        <v>198298</v>
      </c>
      <c r="D408" s="77">
        <v>0</v>
      </c>
      <c r="E408" s="77">
        <v>0</v>
      </c>
      <c r="F408" s="77">
        <v>0</v>
      </c>
      <c r="G408" s="77">
        <v>0</v>
      </c>
      <c r="H408" s="77">
        <v>0</v>
      </c>
      <c r="I408" s="77">
        <v>1235087</v>
      </c>
      <c r="J408" s="79">
        <f t="shared" si="6"/>
        <v>1433385</v>
      </c>
    </row>
    <row r="409" spans="1:10" x14ac:dyDescent="0.25">
      <c r="A409" s="24" t="s">
        <v>453</v>
      </c>
      <c r="B409" s="25" t="s">
        <v>64</v>
      </c>
      <c r="C409" s="75">
        <v>0</v>
      </c>
      <c r="D409" s="77">
        <v>0</v>
      </c>
      <c r="E409" s="77">
        <v>0</v>
      </c>
      <c r="F409" s="77">
        <v>0</v>
      </c>
      <c r="G409" s="77">
        <v>0</v>
      </c>
      <c r="H409" s="77">
        <v>0</v>
      </c>
      <c r="I409" s="77">
        <v>0</v>
      </c>
      <c r="J409" s="79">
        <f t="shared" si="6"/>
        <v>0</v>
      </c>
    </row>
    <row r="410" spans="1:10" x14ac:dyDescent="0.25">
      <c r="A410" s="24" t="s">
        <v>454</v>
      </c>
      <c r="B410" s="25" t="s">
        <v>65</v>
      </c>
      <c r="C410" s="75">
        <v>0</v>
      </c>
      <c r="D410" s="77">
        <v>0</v>
      </c>
      <c r="E410" s="77">
        <v>0</v>
      </c>
      <c r="F410" s="77">
        <v>0</v>
      </c>
      <c r="G410" s="77">
        <v>0</v>
      </c>
      <c r="H410" s="77">
        <v>0</v>
      </c>
      <c r="I410" s="77">
        <v>0</v>
      </c>
      <c r="J410" s="79">
        <f t="shared" si="6"/>
        <v>0</v>
      </c>
    </row>
    <row r="411" spans="1:10" x14ac:dyDescent="0.25">
      <c r="A411" s="24" t="s">
        <v>455</v>
      </c>
      <c r="B411" s="25" t="s">
        <v>65</v>
      </c>
      <c r="C411" s="75">
        <v>0</v>
      </c>
      <c r="D411" s="77">
        <v>0</v>
      </c>
      <c r="E411" s="77">
        <v>0</v>
      </c>
      <c r="F411" s="77">
        <v>0</v>
      </c>
      <c r="G411" s="77">
        <v>0</v>
      </c>
      <c r="H411" s="77">
        <v>0</v>
      </c>
      <c r="I411" s="77">
        <v>0</v>
      </c>
      <c r="J411" s="79">
        <f t="shared" si="6"/>
        <v>0</v>
      </c>
    </row>
    <row r="412" spans="1:10" x14ac:dyDescent="0.25">
      <c r="A412" s="24" t="s">
        <v>456</v>
      </c>
      <c r="B412" s="25" t="s">
        <v>65</v>
      </c>
      <c r="C412" s="75">
        <v>0</v>
      </c>
      <c r="D412" s="77">
        <v>0</v>
      </c>
      <c r="E412" s="77">
        <v>0</v>
      </c>
      <c r="F412" s="77">
        <v>0</v>
      </c>
      <c r="G412" s="77">
        <v>0</v>
      </c>
      <c r="H412" s="77">
        <v>0</v>
      </c>
      <c r="I412" s="77">
        <v>0</v>
      </c>
      <c r="J412" s="79">
        <f t="shared" si="6"/>
        <v>0</v>
      </c>
    </row>
    <row r="413" spans="1:10" x14ac:dyDescent="0.25">
      <c r="A413" s="24" t="s">
        <v>457</v>
      </c>
      <c r="B413" s="25" t="s">
        <v>65</v>
      </c>
      <c r="C413" s="75">
        <v>0</v>
      </c>
      <c r="D413" s="77">
        <v>0</v>
      </c>
      <c r="E413" s="77">
        <v>0</v>
      </c>
      <c r="F413" s="77">
        <v>0</v>
      </c>
      <c r="G413" s="77">
        <v>0</v>
      </c>
      <c r="H413" s="77">
        <v>0</v>
      </c>
      <c r="I413" s="77">
        <v>0</v>
      </c>
      <c r="J413" s="79">
        <f t="shared" si="6"/>
        <v>0</v>
      </c>
    </row>
    <row r="414" spans="1:10" x14ac:dyDescent="0.25">
      <c r="A414" s="24" t="s">
        <v>458</v>
      </c>
      <c r="B414" s="25" t="s">
        <v>65</v>
      </c>
      <c r="C414" s="75">
        <v>0</v>
      </c>
      <c r="D414" s="77">
        <v>0</v>
      </c>
      <c r="E414" s="77">
        <v>0</v>
      </c>
      <c r="F414" s="77">
        <v>0</v>
      </c>
      <c r="G414" s="77">
        <v>0</v>
      </c>
      <c r="H414" s="77">
        <v>0</v>
      </c>
      <c r="I414" s="77">
        <v>0</v>
      </c>
      <c r="J414" s="79">
        <f t="shared" si="6"/>
        <v>0</v>
      </c>
    </row>
    <row r="415" spans="1:10" x14ac:dyDescent="0.25">
      <c r="A415" s="51" t="s">
        <v>498</v>
      </c>
      <c r="B415" s="48"/>
      <c r="C415" s="52">
        <f t="shared" ref="C415:I415" si="7">SUM(C5:C414)</f>
        <v>25384168</v>
      </c>
      <c r="D415" s="52">
        <f t="shared" si="7"/>
        <v>103011258</v>
      </c>
      <c r="E415" s="52">
        <f t="shared" si="7"/>
        <v>123781901</v>
      </c>
      <c r="F415" s="52">
        <f t="shared" si="7"/>
        <v>1242015</v>
      </c>
      <c r="G415" s="52">
        <f t="shared" si="7"/>
        <v>128960</v>
      </c>
      <c r="H415" s="52">
        <f t="shared" si="7"/>
        <v>25183385</v>
      </c>
      <c r="I415" s="52">
        <f t="shared" si="7"/>
        <v>33589825</v>
      </c>
      <c r="J415" s="53">
        <f t="shared" si="6"/>
        <v>312321512</v>
      </c>
    </row>
    <row r="416" spans="1:10" x14ac:dyDescent="0.25">
      <c r="A416" s="51" t="s">
        <v>461</v>
      </c>
      <c r="B416" s="84"/>
      <c r="C416" s="58">
        <f>(C415/$J415)</f>
        <v>8.1275759192661695E-2</v>
      </c>
      <c r="D416" s="58">
        <f t="shared" ref="D416:J416" si="8">(D415/$J415)</f>
        <v>0.32982440863695611</v>
      </c>
      <c r="E416" s="58">
        <f t="shared" si="8"/>
        <v>0.3963284507920799</v>
      </c>
      <c r="F416" s="58">
        <f t="shared" si="8"/>
        <v>3.9767193493863463E-3</v>
      </c>
      <c r="G416" s="58">
        <f t="shared" si="8"/>
        <v>4.1290783710089111E-4</v>
      </c>
      <c r="H416" s="58">
        <f t="shared" si="8"/>
        <v>8.0632886408413651E-2</v>
      </c>
      <c r="I416" s="58">
        <f t="shared" si="8"/>
        <v>0.10754886778340135</v>
      </c>
      <c r="J416" s="59">
        <f t="shared" si="8"/>
        <v>1</v>
      </c>
    </row>
    <row r="417" spans="1:10" x14ac:dyDescent="0.25">
      <c r="A417" s="47" t="s">
        <v>500</v>
      </c>
      <c r="B417" s="48"/>
      <c r="C417" s="54">
        <f>COUNTIF(C5:C414,"&gt;0")</f>
        <v>106</v>
      </c>
      <c r="D417" s="54">
        <f t="shared" ref="D417:J417" si="9">COUNTIF(D5:D414,"&gt;0")</f>
        <v>103</v>
      </c>
      <c r="E417" s="54">
        <f t="shared" si="9"/>
        <v>80</v>
      </c>
      <c r="F417" s="54">
        <f t="shared" si="9"/>
        <v>6</v>
      </c>
      <c r="G417" s="54">
        <f t="shared" si="9"/>
        <v>2</v>
      </c>
      <c r="H417" s="54">
        <f t="shared" si="9"/>
        <v>104</v>
      </c>
      <c r="I417" s="54">
        <f t="shared" si="9"/>
        <v>62</v>
      </c>
      <c r="J417" s="57">
        <f t="shared" si="9"/>
        <v>195</v>
      </c>
    </row>
    <row r="418" spans="1:10" x14ac:dyDescent="0.25">
      <c r="A418" s="37"/>
      <c r="B418" s="28"/>
      <c r="C418" s="14"/>
      <c r="D418" s="26"/>
      <c r="E418" s="26"/>
      <c r="F418" s="26"/>
      <c r="G418" s="26"/>
      <c r="H418" s="26"/>
      <c r="I418" s="26"/>
      <c r="J418" s="27"/>
    </row>
    <row r="419" spans="1:10" ht="13.8" thickBot="1" x14ac:dyDescent="0.3">
      <c r="A419" s="29" t="s">
        <v>465</v>
      </c>
      <c r="B419" s="31"/>
      <c r="C419" s="31"/>
      <c r="D419" s="32"/>
      <c r="E419" s="32"/>
      <c r="F419" s="32"/>
      <c r="G419" s="32"/>
      <c r="H419" s="32"/>
      <c r="I419" s="32"/>
      <c r="J419" s="33"/>
    </row>
    <row r="420" spans="1:10" x14ac:dyDescent="0.25">
      <c r="D420" s="1"/>
      <c r="E420" s="1"/>
      <c r="F420" s="1"/>
      <c r="G420" s="1"/>
      <c r="H420" s="1"/>
      <c r="I420" s="1"/>
      <c r="J420" s="1"/>
    </row>
  </sheetData>
  <printOptions horizontalCentered="1"/>
  <pageMargins left="0.5" right="0.5" top="0.5" bottom="0.5" header="0.3" footer="0.3"/>
  <pageSetup scale="81" fitToHeight="0" orientation="landscape" r:id="rId1"/>
  <headerFooter>
    <oddFooter>&amp;LOffice of Economic and Demographic Research&amp;RPage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J420"/>
  <sheetViews>
    <sheetView workbookViewId="0"/>
  </sheetViews>
  <sheetFormatPr defaultRowHeight="13.2" x14ac:dyDescent="0.25"/>
  <cols>
    <col min="1" max="1" width="24.6640625" customWidth="1"/>
    <col min="2" max="2" width="17.6640625" customWidth="1"/>
    <col min="3" max="10" width="14.6640625" customWidth="1"/>
  </cols>
  <sheetData>
    <row r="1" spans="1:10" ht="22.8" x14ac:dyDescent="0.4">
      <c r="A1" s="3" t="s">
        <v>78</v>
      </c>
      <c r="B1" s="4"/>
      <c r="C1" s="5"/>
      <c r="D1" s="6"/>
      <c r="E1" s="6"/>
      <c r="F1" s="6"/>
      <c r="G1" s="6"/>
      <c r="H1" s="6"/>
      <c r="I1" s="6"/>
      <c r="J1" s="7"/>
    </row>
    <row r="2" spans="1:10" ht="18" thickBot="1" x14ac:dyDescent="0.35">
      <c r="A2" s="8" t="s">
        <v>502</v>
      </c>
      <c r="B2" s="9"/>
      <c r="C2" s="10"/>
      <c r="D2" s="11"/>
      <c r="E2" s="11"/>
      <c r="F2" s="11"/>
      <c r="G2" s="11"/>
      <c r="H2" s="11"/>
      <c r="I2" s="11"/>
      <c r="J2" s="12"/>
    </row>
    <row r="3" spans="1:10" x14ac:dyDescent="0.25">
      <c r="A3" s="38"/>
      <c r="B3" s="42"/>
      <c r="C3" s="43"/>
      <c r="D3" s="43" t="s">
        <v>67</v>
      </c>
      <c r="E3" s="43"/>
      <c r="F3" s="43" t="s">
        <v>70</v>
      </c>
      <c r="G3" s="43" t="s">
        <v>71</v>
      </c>
      <c r="H3" s="43" t="s">
        <v>73</v>
      </c>
      <c r="I3" s="43"/>
      <c r="J3" s="39" t="s">
        <v>460</v>
      </c>
    </row>
    <row r="4" spans="1:10" ht="13.8" thickBot="1" x14ac:dyDescent="0.3">
      <c r="A4" s="40" t="s">
        <v>77</v>
      </c>
      <c r="B4" s="44" t="s">
        <v>459</v>
      </c>
      <c r="C4" s="45" t="s">
        <v>66</v>
      </c>
      <c r="D4" s="45" t="s">
        <v>68</v>
      </c>
      <c r="E4" s="45" t="s">
        <v>69</v>
      </c>
      <c r="F4" s="45" t="s">
        <v>68</v>
      </c>
      <c r="G4" s="45" t="s">
        <v>72</v>
      </c>
      <c r="H4" s="45" t="s">
        <v>74</v>
      </c>
      <c r="I4" s="45" t="s">
        <v>75</v>
      </c>
      <c r="J4" s="41" t="s">
        <v>76</v>
      </c>
    </row>
    <row r="5" spans="1:10" x14ac:dyDescent="0.25">
      <c r="A5" s="18" t="s">
        <v>0</v>
      </c>
      <c r="B5" s="19" t="s">
        <v>0</v>
      </c>
      <c r="C5" s="20">
        <v>0</v>
      </c>
      <c r="D5" s="20">
        <v>0</v>
      </c>
      <c r="E5" s="46">
        <v>0</v>
      </c>
      <c r="F5" s="46">
        <v>0</v>
      </c>
      <c r="G5" s="20">
        <v>0</v>
      </c>
      <c r="H5" s="20">
        <v>0</v>
      </c>
      <c r="I5" s="20">
        <v>0</v>
      </c>
      <c r="J5" s="36">
        <f t="shared" ref="J5:J67" si="0">SUM(C5:I5)</f>
        <v>0</v>
      </c>
    </row>
    <row r="6" spans="1:10" x14ac:dyDescent="0.25">
      <c r="A6" s="24" t="s">
        <v>79</v>
      </c>
      <c r="B6" s="25" t="s">
        <v>0</v>
      </c>
      <c r="C6" s="75">
        <v>0</v>
      </c>
      <c r="D6" s="77">
        <v>0</v>
      </c>
      <c r="E6" s="77">
        <v>0</v>
      </c>
      <c r="F6" s="77">
        <v>0</v>
      </c>
      <c r="G6" s="77">
        <v>0</v>
      </c>
      <c r="H6" s="77">
        <v>0</v>
      </c>
      <c r="I6" s="77">
        <v>0</v>
      </c>
      <c r="J6" s="79">
        <f t="shared" si="0"/>
        <v>0</v>
      </c>
    </row>
    <row r="7" spans="1:10" x14ac:dyDescent="0.25">
      <c r="A7" s="24" t="s">
        <v>80</v>
      </c>
      <c r="B7" s="25" t="s">
        <v>0</v>
      </c>
      <c r="C7" s="75">
        <v>0</v>
      </c>
      <c r="D7" s="77">
        <v>99272</v>
      </c>
      <c r="E7" s="77">
        <v>0</v>
      </c>
      <c r="F7" s="77">
        <v>0</v>
      </c>
      <c r="G7" s="77">
        <v>0</v>
      </c>
      <c r="H7" s="77">
        <v>0</v>
      </c>
      <c r="I7" s="77">
        <v>0</v>
      </c>
      <c r="J7" s="79">
        <f t="shared" si="0"/>
        <v>99272</v>
      </c>
    </row>
    <row r="8" spans="1:10" x14ac:dyDescent="0.25">
      <c r="A8" s="24" t="s">
        <v>81</v>
      </c>
      <c r="B8" s="25" t="s">
        <v>0</v>
      </c>
      <c r="C8" s="75">
        <v>0</v>
      </c>
      <c r="D8" s="77">
        <v>0</v>
      </c>
      <c r="E8" s="77">
        <v>0</v>
      </c>
      <c r="F8" s="77">
        <v>0</v>
      </c>
      <c r="G8" s="77">
        <v>0</v>
      </c>
      <c r="H8" s="77">
        <v>0</v>
      </c>
      <c r="I8" s="77">
        <v>0</v>
      </c>
      <c r="J8" s="79">
        <f t="shared" si="0"/>
        <v>0</v>
      </c>
    </row>
    <row r="9" spans="1:10" x14ac:dyDescent="0.25">
      <c r="A9" s="24" t="s">
        <v>82</v>
      </c>
      <c r="B9" s="25" t="s">
        <v>0</v>
      </c>
      <c r="C9" s="75">
        <v>0</v>
      </c>
      <c r="D9" s="77">
        <v>99744</v>
      </c>
      <c r="E9" s="77">
        <v>0</v>
      </c>
      <c r="F9" s="77">
        <v>0</v>
      </c>
      <c r="G9" s="77">
        <v>0</v>
      </c>
      <c r="H9" s="77">
        <v>0</v>
      </c>
      <c r="I9" s="77">
        <v>0</v>
      </c>
      <c r="J9" s="79">
        <f t="shared" si="0"/>
        <v>99744</v>
      </c>
    </row>
    <row r="10" spans="1:10" x14ac:dyDescent="0.25">
      <c r="A10" s="60" t="s">
        <v>534</v>
      </c>
      <c r="B10" s="25" t="s">
        <v>0</v>
      </c>
      <c r="C10" s="75">
        <v>0</v>
      </c>
      <c r="D10" s="77">
        <v>0</v>
      </c>
      <c r="E10" s="77">
        <v>0</v>
      </c>
      <c r="F10" s="77">
        <v>0</v>
      </c>
      <c r="G10" s="77">
        <v>0</v>
      </c>
      <c r="H10" s="77">
        <v>0</v>
      </c>
      <c r="I10" s="77">
        <v>0</v>
      </c>
      <c r="J10" s="79">
        <f t="shared" si="0"/>
        <v>0</v>
      </c>
    </row>
    <row r="11" spans="1:10" x14ac:dyDescent="0.25">
      <c r="A11" s="24" t="s">
        <v>83</v>
      </c>
      <c r="B11" s="25" t="s">
        <v>0</v>
      </c>
      <c r="C11" s="75">
        <v>0</v>
      </c>
      <c r="D11" s="77">
        <v>0</v>
      </c>
      <c r="E11" s="77">
        <v>0</v>
      </c>
      <c r="F11" s="77">
        <v>0</v>
      </c>
      <c r="G11" s="77">
        <v>0</v>
      </c>
      <c r="H11" s="77">
        <v>0</v>
      </c>
      <c r="I11" s="77">
        <v>0</v>
      </c>
      <c r="J11" s="79">
        <f t="shared" si="0"/>
        <v>0</v>
      </c>
    </row>
    <row r="12" spans="1:10" x14ac:dyDescent="0.25">
      <c r="A12" s="24" t="s">
        <v>84</v>
      </c>
      <c r="B12" s="25" t="s">
        <v>0</v>
      </c>
      <c r="C12" s="75">
        <v>0</v>
      </c>
      <c r="D12" s="77">
        <v>0</v>
      </c>
      <c r="E12" s="77">
        <v>0</v>
      </c>
      <c r="F12" s="77">
        <v>0</v>
      </c>
      <c r="G12" s="77">
        <v>0</v>
      </c>
      <c r="H12" s="77">
        <v>0</v>
      </c>
      <c r="I12" s="77">
        <v>0</v>
      </c>
      <c r="J12" s="79">
        <f t="shared" si="0"/>
        <v>0</v>
      </c>
    </row>
    <row r="13" spans="1:10" x14ac:dyDescent="0.25">
      <c r="A13" s="24" t="s">
        <v>85</v>
      </c>
      <c r="B13" s="25" t="s">
        <v>0</v>
      </c>
      <c r="C13" s="75">
        <v>0</v>
      </c>
      <c r="D13" s="77">
        <v>0</v>
      </c>
      <c r="E13" s="77">
        <v>0</v>
      </c>
      <c r="F13" s="77">
        <v>0</v>
      </c>
      <c r="G13" s="77">
        <v>0</v>
      </c>
      <c r="H13" s="77">
        <v>0</v>
      </c>
      <c r="I13" s="77">
        <v>0</v>
      </c>
      <c r="J13" s="79">
        <f t="shared" si="0"/>
        <v>0</v>
      </c>
    </row>
    <row r="14" spans="1:10" x14ac:dyDescent="0.25">
      <c r="A14" s="24" t="s">
        <v>512</v>
      </c>
      <c r="B14" s="25" t="s">
        <v>8</v>
      </c>
      <c r="C14" s="75">
        <v>0</v>
      </c>
      <c r="D14" s="77">
        <v>0</v>
      </c>
      <c r="E14" s="77">
        <v>0</v>
      </c>
      <c r="F14" s="77">
        <v>0</v>
      </c>
      <c r="G14" s="77">
        <v>0</v>
      </c>
      <c r="H14" s="77">
        <v>0</v>
      </c>
      <c r="I14" s="77">
        <v>0</v>
      </c>
      <c r="J14" s="79">
        <f t="shared" si="0"/>
        <v>0</v>
      </c>
    </row>
    <row r="15" spans="1:10" x14ac:dyDescent="0.25">
      <c r="A15" s="24" t="s">
        <v>87</v>
      </c>
      <c r="B15" s="25" t="s">
        <v>8</v>
      </c>
      <c r="C15" s="75">
        <v>193143</v>
      </c>
      <c r="D15" s="77">
        <v>0</v>
      </c>
      <c r="E15" s="77">
        <v>92146</v>
      </c>
      <c r="F15" s="77">
        <v>0</v>
      </c>
      <c r="G15" s="77">
        <v>0</v>
      </c>
      <c r="H15" s="77">
        <v>22487</v>
      </c>
      <c r="I15" s="77">
        <v>6177</v>
      </c>
      <c r="J15" s="79">
        <f t="shared" si="0"/>
        <v>313953</v>
      </c>
    </row>
    <row r="16" spans="1:10" x14ac:dyDescent="0.25">
      <c r="A16" s="24" t="s">
        <v>88</v>
      </c>
      <c r="B16" s="25" t="s">
        <v>9</v>
      </c>
      <c r="C16" s="75">
        <v>0</v>
      </c>
      <c r="D16" s="77">
        <v>0</v>
      </c>
      <c r="E16" s="77">
        <v>0</v>
      </c>
      <c r="F16" s="77">
        <v>0</v>
      </c>
      <c r="G16" s="77">
        <v>0</v>
      </c>
      <c r="H16" s="77">
        <v>0</v>
      </c>
      <c r="I16" s="77">
        <v>2386860</v>
      </c>
      <c r="J16" s="79">
        <f t="shared" si="0"/>
        <v>2386860</v>
      </c>
    </row>
    <row r="17" spans="1:10" x14ac:dyDescent="0.25">
      <c r="A17" s="24" t="s">
        <v>89</v>
      </c>
      <c r="B17" s="25" t="s">
        <v>9</v>
      </c>
      <c r="C17" s="75">
        <v>0</v>
      </c>
      <c r="D17" s="77">
        <v>0</v>
      </c>
      <c r="E17" s="77">
        <v>0</v>
      </c>
      <c r="F17" s="77">
        <v>0</v>
      </c>
      <c r="G17" s="77">
        <v>0</v>
      </c>
      <c r="H17" s="77">
        <v>0</v>
      </c>
      <c r="I17" s="77">
        <v>0</v>
      </c>
      <c r="J17" s="79">
        <f t="shared" si="0"/>
        <v>0</v>
      </c>
    </row>
    <row r="18" spans="1:10" x14ac:dyDescent="0.25">
      <c r="A18" s="24" t="s">
        <v>90</v>
      </c>
      <c r="B18" s="25" t="s">
        <v>9</v>
      </c>
      <c r="C18" s="75">
        <v>0</v>
      </c>
      <c r="D18" s="77">
        <v>0</v>
      </c>
      <c r="E18" s="77">
        <v>0</v>
      </c>
      <c r="F18" s="77">
        <v>0</v>
      </c>
      <c r="G18" s="77">
        <v>0</v>
      </c>
      <c r="H18" s="77">
        <v>0</v>
      </c>
      <c r="I18" s="77">
        <v>104249</v>
      </c>
      <c r="J18" s="79">
        <f t="shared" si="0"/>
        <v>104249</v>
      </c>
    </row>
    <row r="19" spans="1:10" x14ac:dyDescent="0.25">
      <c r="A19" s="24" t="s">
        <v>91</v>
      </c>
      <c r="B19" s="25" t="s">
        <v>9</v>
      </c>
      <c r="C19" s="75">
        <v>0</v>
      </c>
      <c r="D19" s="77">
        <v>613904</v>
      </c>
      <c r="E19" s="77">
        <v>0</v>
      </c>
      <c r="F19" s="77">
        <v>0</v>
      </c>
      <c r="G19" s="77">
        <v>0</v>
      </c>
      <c r="H19" s="77">
        <v>0</v>
      </c>
      <c r="I19" s="77">
        <v>0</v>
      </c>
      <c r="J19" s="79">
        <f t="shared" si="0"/>
        <v>613904</v>
      </c>
    </row>
    <row r="20" spans="1:10" x14ac:dyDescent="0.25">
      <c r="A20" s="24" t="s">
        <v>92</v>
      </c>
      <c r="B20" s="25" t="s">
        <v>9</v>
      </c>
      <c r="C20" s="75">
        <v>1137190</v>
      </c>
      <c r="D20" s="77">
        <v>7943663</v>
      </c>
      <c r="E20" s="77">
        <v>350724</v>
      </c>
      <c r="F20" s="77">
        <v>0</v>
      </c>
      <c r="G20" s="77">
        <v>0</v>
      </c>
      <c r="H20" s="77">
        <v>1471176</v>
      </c>
      <c r="I20" s="77">
        <v>0</v>
      </c>
      <c r="J20" s="79">
        <f t="shared" si="0"/>
        <v>10902753</v>
      </c>
    </row>
    <row r="21" spans="1:10" x14ac:dyDescent="0.25">
      <c r="A21" s="24" t="s">
        <v>93</v>
      </c>
      <c r="B21" s="25" t="s">
        <v>9</v>
      </c>
      <c r="C21" s="75">
        <v>0</v>
      </c>
      <c r="D21" s="77">
        <v>19200</v>
      </c>
      <c r="E21" s="77">
        <v>0</v>
      </c>
      <c r="F21" s="77">
        <v>0</v>
      </c>
      <c r="G21" s="77">
        <v>0</v>
      </c>
      <c r="H21" s="77">
        <v>0</v>
      </c>
      <c r="I21" s="77">
        <v>0</v>
      </c>
      <c r="J21" s="79">
        <f t="shared" si="0"/>
        <v>19200</v>
      </c>
    </row>
    <row r="22" spans="1:10" x14ac:dyDescent="0.25">
      <c r="A22" s="24" t="s">
        <v>94</v>
      </c>
      <c r="B22" s="25" t="s">
        <v>9</v>
      </c>
      <c r="C22" s="75">
        <v>0</v>
      </c>
      <c r="D22" s="77">
        <v>168533</v>
      </c>
      <c r="E22" s="77">
        <v>0</v>
      </c>
      <c r="F22" s="77">
        <v>0</v>
      </c>
      <c r="G22" s="77">
        <v>0</v>
      </c>
      <c r="H22" s="77">
        <v>0</v>
      </c>
      <c r="I22" s="77">
        <v>0</v>
      </c>
      <c r="J22" s="79">
        <f t="shared" si="0"/>
        <v>168533</v>
      </c>
    </row>
    <row r="23" spans="1:10" x14ac:dyDescent="0.25">
      <c r="A23" s="24" t="s">
        <v>95</v>
      </c>
      <c r="B23" s="25" t="s">
        <v>10</v>
      </c>
      <c r="C23" s="75">
        <v>0</v>
      </c>
      <c r="D23" s="77">
        <v>0</v>
      </c>
      <c r="E23" s="77">
        <v>0</v>
      </c>
      <c r="F23" s="77">
        <v>0</v>
      </c>
      <c r="G23" s="77">
        <v>0</v>
      </c>
      <c r="H23" s="77">
        <v>0</v>
      </c>
      <c r="I23" s="77">
        <v>0</v>
      </c>
      <c r="J23" s="79">
        <f t="shared" si="0"/>
        <v>0</v>
      </c>
    </row>
    <row r="24" spans="1:10" x14ac:dyDescent="0.25">
      <c r="A24" s="24" t="s">
        <v>96</v>
      </c>
      <c r="B24" s="25" t="s">
        <v>10</v>
      </c>
      <c r="C24" s="75">
        <v>0</v>
      </c>
      <c r="D24" s="77">
        <v>0</v>
      </c>
      <c r="E24" s="77">
        <v>0</v>
      </c>
      <c r="F24" s="77">
        <v>0</v>
      </c>
      <c r="G24" s="77">
        <v>0</v>
      </c>
      <c r="H24" s="77">
        <v>0</v>
      </c>
      <c r="I24" s="77">
        <v>0</v>
      </c>
      <c r="J24" s="79">
        <f t="shared" si="0"/>
        <v>0</v>
      </c>
    </row>
    <row r="25" spans="1:10" x14ac:dyDescent="0.25">
      <c r="A25" s="24" t="s">
        <v>97</v>
      </c>
      <c r="B25" s="25" t="s">
        <v>10</v>
      </c>
      <c r="C25" s="75">
        <v>0</v>
      </c>
      <c r="D25" s="77">
        <v>0</v>
      </c>
      <c r="E25" s="77">
        <v>0</v>
      </c>
      <c r="F25" s="77">
        <v>0</v>
      </c>
      <c r="G25" s="77">
        <v>0</v>
      </c>
      <c r="H25" s="77">
        <v>0</v>
      </c>
      <c r="I25" s="77">
        <v>0</v>
      </c>
      <c r="J25" s="79">
        <f t="shared" si="0"/>
        <v>0</v>
      </c>
    </row>
    <row r="26" spans="1:10" x14ac:dyDescent="0.25">
      <c r="A26" s="24" t="s">
        <v>98</v>
      </c>
      <c r="B26" s="25" t="s">
        <v>10</v>
      </c>
      <c r="C26" s="75">
        <v>0</v>
      </c>
      <c r="D26" s="77">
        <v>0</v>
      </c>
      <c r="E26" s="77">
        <v>0</v>
      </c>
      <c r="F26" s="77">
        <v>0</v>
      </c>
      <c r="G26" s="77">
        <v>0</v>
      </c>
      <c r="H26" s="77">
        <v>0</v>
      </c>
      <c r="I26" s="77">
        <v>0</v>
      </c>
      <c r="J26" s="79">
        <f t="shared" si="0"/>
        <v>0</v>
      </c>
    </row>
    <row r="27" spans="1:10" x14ac:dyDescent="0.25">
      <c r="A27" s="24" t="s">
        <v>99</v>
      </c>
      <c r="B27" s="25" t="s">
        <v>11</v>
      </c>
      <c r="C27" s="75">
        <v>172173</v>
      </c>
      <c r="D27" s="77">
        <v>0</v>
      </c>
      <c r="E27" s="77">
        <v>0</v>
      </c>
      <c r="F27" s="77">
        <v>0</v>
      </c>
      <c r="G27" s="77">
        <v>0</v>
      </c>
      <c r="H27" s="77">
        <v>161643</v>
      </c>
      <c r="I27" s="77">
        <v>79719</v>
      </c>
      <c r="J27" s="79">
        <f t="shared" si="0"/>
        <v>413535</v>
      </c>
    </row>
    <row r="28" spans="1:10" x14ac:dyDescent="0.25">
      <c r="A28" s="24" t="s">
        <v>100</v>
      </c>
      <c r="B28" s="25" t="s">
        <v>11</v>
      </c>
      <c r="C28" s="75">
        <v>0</v>
      </c>
      <c r="D28" s="77">
        <v>0</v>
      </c>
      <c r="E28" s="77">
        <v>0</v>
      </c>
      <c r="F28" s="77">
        <v>0</v>
      </c>
      <c r="G28" s="77">
        <v>0</v>
      </c>
      <c r="H28" s="77">
        <v>0</v>
      </c>
      <c r="I28" s="77">
        <v>0</v>
      </c>
      <c r="J28" s="79">
        <f t="shared" si="0"/>
        <v>0</v>
      </c>
    </row>
    <row r="29" spans="1:10" x14ac:dyDescent="0.25">
      <c r="A29" s="24" t="s">
        <v>101</v>
      </c>
      <c r="B29" s="25" t="s">
        <v>11</v>
      </c>
      <c r="C29" s="75">
        <v>0</v>
      </c>
      <c r="D29" s="77">
        <v>0</v>
      </c>
      <c r="E29" s="77">
        <v>0</v>
      </c>
      <c r="F29" s="77">
        <v>0</v>
      </c>
      <c r="G29" s="77">
        <v>0</v>
      </c>
      <c r="H29" s="77">
        <v>0</v>
      </c>
      <c r="I29" s="77">
        <v>0</v>
      </c>
      <c r="J29" s="79">
        <f t="shared" si="0"/>
        <v>0</v>
      </c>
    </row>
    <row r="30" spans="1:10" x14ac:dyDescent="0.25">
      <c r="A30" s="24" t="s">
        <v>507</v>
      </c>
      <c r="B30" s="25" t="s">
        <v>11</v>
      </c>
      <c r="C30" s="75">
        <v>0</v>
      </c>
      <c r="D30" s="77">
        <v>0</v>
      </c>
      <c r="E30" s="77">
        <v>0</v>
      </c>
      <c r="F30" s="77">
        <v>0</v>
      </c>
      <c r="G30" s="77">
        <v>0</v>
      </c>
      <c r="H30" s="77">
        <v>0</v>
      </c>
      <c r="I30" s="77">
        <v>0</v>
      </c>
      <c r="J30" s="79">
        <f t="shared" si="0"/>
        <v>0</v>
      </c>
    </row>
    <row r="31" spans="1:10" x14ac:dyDescent="0.25">
      <c r="A31" s="24" t="s">
        <v>102</v>
      </c>
      <c r="B31" s="25" t="s">
        <v>11</v>
      </c>
      <c r="C31" s="75">
        <v>0</v>
      </c>
      <c r="D31" s="77">
        <v>0</v>
      </c>
      <c r="E31" s="77">
        <v>0</v>
      </c>
      <c r="F31" s="77">
        <v>0</v>
      </c>
      <c r="G31" s="77">
        <v>0</v>
      </c>
      <c r="H31" s="77">
        <v>0</v>
      </c>
      <c r="I31" s="77">
        <v>0</v>
      </c>
      <c r="J31" s="79">
        <f t="shared" si="0"/>
        <v>0</v>
      </c>
    </row>
    <row r="32" spans="1:10" x14ac:dyDescent="0.25">
      <c r="A32" s="24" t="s">
        <v>103</v>
      </c>
      <c r="B32" s="25" t="s">
        <v>11</v>
      </c>
      <c r="C32" s="75">
        <v>0</v>
      </c>
      <c r="D32" s="77">
        <v>0</v>
      </c>
      <c r="E32" s="77">
        <v>0</v>
      </c>
      <c r="F32" s="77">
        <v>0</v>
      </c>
      <c r="G32" s="77">
        <v>0</v>
      </c>
      <c r="H32" s="77">
        <v>0</v>
      </c>
      <c r="I32" s="77">
        <v>0</v>
      </c>
      <c r="J32" s="79">
        <f t="shared" si="0"/>
        <v>0</v>
      </c>
    </row>
    <row r="33" spans="1:10" x14ac:dyDescent="0.25">
      <c r="A33" s="24" t="s">
        <v>104</v>
      </c>
      <c r="B33" s="25" t="s">
        <v>11</v>
      </c>
      <c r="C33" s="75">
        <v>0</v>
      </c>
      <c r="D33" s="77">
        <v>0</v>
      </c>
      <c r="E33" s="77">
        <v>0</v>
      </c>
      <c r="F33" s="77">
        <v>0</v>
      </c>
      <c r="G33" s="77">
        <v>0</v>
      </c>
      <c r="H33" s="77">
        <v>0</v>
      </c>
      <c r="I33" s="77">
        <v>0</v>
      </c>
      <c r="J33" s="79">
        <f t="shared" si="0"/>
        <v>0</v>
      </c>
    </row>
    <row r="34" spans="1:10" x14ac:dyDescent="0.25">
      <c r="A34" s="24" t="s">
        <v>105</v>
      </c>
      <c r="B34" s="25" t="s">
        <v>11</v>
      </c>
      <c r="C34" s="75">
        <v>0</v>
      </c>
      <c r="D34" s="77">
        <v>2586178</v>
      </c>
      <c r="E34" s="77">
        <v>1652341</v>
      </c>
      <c r="F34" s="77">
        <v>0</v>
      </c>
      <c r="G34" s="77">
        <v>0</v>
      </c>
      <c r="H34" s="77">
        <v>302238</v>
      </c>
      <c r="I34" s="77">
        <v>285949</v>
      </c>
      <c r="J34" s="79">
        <f t="shared" si="0"/>
        <v>4826706</v>
      </c>
    </row>
    <row r="35" spans="1:10" x14ac:dyDescent="0.25">
      <c r="A35" s="24" t="s">
        <v>106</v>
      </c>
      <c r="B35" s="25" t="s">
        <v>11</v>
      </c>
      <c r="C35" s="75">
        <v>0</v>
      </c>
      <c r="D35" s="77">
        <v>301558</v>
      </c>
      <c r="E35" s="77">
        <v>0</v>
      </c>
      <c r="F35" s="77">
        <v>0</v>
      </c>
      <c r="G35" s="77">
        <v>0</v>
      </c>
      <c r="H35" s="77">
        <v>0</v>
      </c>
      <c r="I35" s="77">
        <v>0</v>
      </c>
      <c r="J35" s="79">
        <f t="shared" si="0"/>
        <v>301558</v>
      </c>
    </row>
    <row r="36" spans="1:10" x14ac:dyDescent="0.25">
      <c r="A36" s="24" t="s">
        <v>107</v>
      </c>
      <c r="B36" s="25" t="s">
        <v>11</v>
      </c>
      <c r="C36" s="75">
        <v>200</v>
      </c>
      <c r="D36" s="77">
        <v>0</v>
      </c>
      <c r="E36" s="77">
        <v>800</v>
      </c>
      <c r="F36" s="77">
        <v>0</v>
      </c>
      <c r="G36" s="77">
        <v>0</v>
      </c>
      <c r="H36" s="77">
        <v>0</v>
      </c>
      <c r="I36" s="77">
        <v>0</v>
      </c>
      <c r="J36" s="79">
        <f t="shared" si="0"/>
        <v>1000</v>
      </c>
    </row>
    <row r="37" spans="1:10" x14ac:dyDescent="0.25">
      <c r="A37" s="24" t="s">
        <v>108</v>
      </c>
      <c r="B37" s="25" t="s">
        <v>11</v>
      </c>
      <c r="C37" s="75">
        <v>221922</v>
      </c>
      <c r="D37" s="77">
        <v>0</v>
      </c>
      <c r="E37" s="77">
        <v>2456193</v>
      </c>
      <c r="F37" s="77">
        <v>0</v>
      </c>
      <c r="G37" s="77">
        <v>0</v>
      </c>
      <c r="H37" s="77">
        <v>341233</v>
      </c>
      <c r="I37" s="77">
        <v>0</v>
      </c>
      <c r="J37" s="79">
        <f t="shared" si="0"/>
        <v>3019348</v>
      </c>
    </row>
    <row r="38" spans="1:10" x14ac:dyDescent="0.25">
      <c r="A38" s="24" t="s">
        <v>109</v>
      </c>
      <c r="B38" s="25" t="s">
        <v>11</v>
      </c>
      <c r="C38" s="75">
        <v>0</v>
      </c>
      <c r="D38" s="77">
        <v>0</v>
      </c>
      <c r="E38" s="77">
        <v>0</v>
      </c>
      <c r="F38" s="77">
        <v>0</v>
      </c>
      <c r="G38" s="77">
        <v>0</v>
      </c>
      <c r="H38" s="77">
        <v>0</v>
      </c>
      <c r="I38" s="77">
        <v>0</v>
      </c>
      <c r="J38" s="79">
        <f t="shared" si="0"/>
        <v>0</v>
      </c>
    </row>
    <row r="39" spans="1:10" x14ac:dyDescent="0.25">
      <c r="A39" s="24" t="s">
        <v>110</v>
      </c>
      <c r="B39" s="25" t="s">
        <v>11</v>
      </c>
      <c r="C39" s="75">
        <v>0</v>
      </c>
      <c r="D39" s="77">
        <v>2218400</v>
      </c>
      <c r="E39" s="77">
        <v>0</v>
      </c>
      <c r="F39" s="77">
        <v>0</v>
      </c>
      <c r="G39" s="77">
        <v>0</v>
      </c>
      <c r="H39" s="77">
        <v>0</v>
      </c>
      <c r="I39" s="77">
        <v>0</v>
      </c>
      <c r="J39" s="79">
        <f t="shared" si="0"/>
        <v>2218400</v>
      </c>
    </row>
    <row r="40" spans="1:10" x14ac:dyDescent="0.25">
      <c r="A40" s="24" t="s">
        <v>111</v>
      </c>
      <c r="B40" s="25" t="s">
        <v>11</v>
      </c>
      <c r="C40" s="75">
        <v>0</v>
      </c>
      <c r="D40" s="77">
        <v>0</v>
      </c>
      <c r="E40" s="77">
        <v>0</v>
      </c>
      <c r="F40" s="77">
        <v>0</v>
      </c>
      <c r="G40" s="77">
        <v>0</v>
      </c>
      <c r="H40" s="77">
        <v>0</v>
      </c>
      <c r="I40" s="77">
        <v>0</v>
      </c>
      <c r="J40" s="79">
        <f t="shared" si="0"/>
        <v>0</v>
      </c>
    </row>
    <row r="41" spans="1:10" x14ac:dyDescent="0.25">
      <c r="A41" s="24" t="s">
        <v>112</v>
      </c>
      <c r="B41" s="25" t="s">
        <v>11</v>
      </c>
      <c r="C41" s="75">
        <v>202316</v>
      </c>
      <c r="D41" s="77">
        <v>181440</v>
      </c>
      <c r="E41" s="77">
        <v>74131</v>
      </c>
      <c r="F41" s="77">
        <v>0</v>
      </c>
      <c r="G41" s="77">
        <v>0</v>
      </c>
      <c r="H41" s="77">
        <v>0</v>
      </c>
      <c r="I41" s="77">
        <v>8400</v>
      </c>
      <c r="J41" s="79">
        <f t="shared" si="0"/>
        <v>466287</v>
      </c>
    </row>
    <row r="42" spans="1:10" x14ac:dyDescent="0.25">
      <c r="A42" s="24" t="s">
        <v>113</v>
      </c>
      <c r="B42" s="25" t="s">
        <v>11</v>
      </c>
      <c r="C42" s="75">
        <v>0</v>
      </c>
      <c r="D42" s="77">
        <v>0</v>
      </c>
      <c r="E42" s="77">
        <v>0</v>
      </c>
      <c r="F42" s="77">
        <v>0</v>
      </c>
      <c r="G42" s="77">
        <v>0</v>
      </c>
      <c r="H42" s="77">
        <v>217587</v>
      </c>
      <c r="I42" s="77">
        <v>0</v>
      </c>
      <c r="J42" s="79">
        <f t="shared" si="0"/>
        <v>217587</v>
      </c>
    </row>
    <row r="43" spans="1:10" x14ac:dyDescent="0.25">
      <c r="A43" s="24" t="s">
        <v>114</v>
      </c>
      <c r="B43" s="25" t="s">
        <v>12</v>
      </c>
      <c r="C43" s="75">
        <v>0</v>
      </c>
      <c r="D43" s="77">
        <v>556745</v>
      </c>
      <c r="E43" s="77">
        <v>0</v>
      </c>
      <c r="F43" s="77">
        <v>0</v>
      </c>
      <c r="G43" s="77">
        <v>0</v>
      </c>
      <c r="H43" s="77">
        <v>167500</v>
      </c>
      <c r="I43" s="77">
        <v>0</v>
      </c>
      <c r="J43" s="79">
        <f t="shared" si="0"/>
        <v>724245</v>
      </c>
    </row>
    <row r="44" spans="1:10" x14ac:dyDescent="0.25">
      <c r="A44" s="24" t="s">
        <v>115</v>
      </c>
      <c r="B44" s="25" t="s">
        <v>12</v>
      </c>
      <c r="C44" s="75">
        <v>1724</v>
      </c>
      <c r="D44" s="77">
        <v>19880</v>
      </c>
      <c r="E44" s="77">
        <v>0</v>
      </c>
      <c r="F44" s="77">
        <v>0</v>
      </c>
      <c r="G44" s="77">
        <v>0</v>
      </c>
      <c r="H44" s="77">
        <v>514297</v>
      </c>
      <c r="I44" s="77">
        <v>4073</v>
      </c>
      <c r="J44" s="79">
        <f t="shared" si="0"/>
        <v>539974</v>
      </c>
    </row>
    <row r="45" spans="1:10" x14ac:dyDescent="0.25">
      <c r="A45" s="24" t="s">
        <v>116</v>
      </c>
      <c r="B45" s="25" t="s">
        <v>12</v>
      </c>
      <c r="C45" s="75">
        <v>0</v>
      </c>
      <c r="D45" s="77">
        <v>1352491</v>
      </c>
      <c r="E45" s="77">
        <v>0</v>
      </c>
      <c r="F45" s="77">
        <v>0</v>
      </c>
      <c r="G45" s="77">
        <v>0</v>
      </c>
      <c r="H45" s="77">
        <v>0</v>
      </c>
      <c r="I45" s="77">
        <v>0</v>
      </c>
      <c r="J45" s="79">
        <f t="shared" si="0"/>
        <v>1352491</v>
      </c>
    </row>
    <row r="46" spans="1:10" x14ac:dyDescent="0.25">
      <c r="A46" s="24" t="s">
        <v>467</v>
      </c>
      <c r="B46" s="25" t="s">
        <v>12</v>
      </c>
      <c r="C46" s="75">
        <v>225737</v>
      </c>
      <c r="D46" s="77">
        <v>2308</v>
      </c>
      <c r="E46" s="77">
        <v>0</v>
      </c>
      <c r="F46" s="77">
        <v>0</v>
      </c>
      <c r="G46" s="77">
        <v>0</v>
      </c>
      <c r="H46" s="77">
        <v>0</v>
      </c>
      <c r="I46" s="77">
        <v>0</v>
      </c>
      <c r="J46" s="79">
        <f t="shared" si="0"/>
        <v>228045</v>
      </c>
    </row>
    <row r="47" spans="1:10" x14ac:dyDescent="0.25">
      <c r="A47" s="24" t="s">
        <v>117</v>
      </c>
      <c r="B47" s="25" t="s">
        <v>12</v>
      </c>
      <c r="C47" s="75">
        <v>0</v>
      </c>
      <c r="D47" s="77">
        <v>0</v>
      </c>
      <c r="E47" s="77">
        <v>0</v>
      </c>
      <c r="F47" s="77">
        <v>0</v>
      </c>
      <c r="G47" s="77">
        <v>0</v>
      </c>
      <c r="H47" s="77">
        <v>0</v>
      </c>
      <c r="I47" s="77">
        <v>0</v>
      </c>
      <c r="J47" s="79">
        <f t="shared" si="0"/>
        <v>0</v>
      </c>
    </row>
    <row r="48" spans="1:10" x14ac:dyDescent="0.25">
      <c r="A48" s="24" t="s">
        <v>118</v>
      </c>
      <c r="B48" s="25" t="s">
        <v>12</v>
      </c>
      <c r="C48" s="75">
        <v>3812138</v>
      </c>
      <c r="D48" s="77">
        <v>0</v>
      </c>
      <c r="E48" s="77">
        <v>0</v>
      </c>
      <c r="F48" s="77">
        <v>0</v>
      </c>
      <c r="G48" s="77">
        <v>0</v>
      </c>
      <c r="H48" s="77">
        <v>0</v>
      </c>
      <c r="I48" s="77">
        <v>0</v>
      </c>
      <c r="J48" s="79">
        <f t="shared" si="0"/>
        <v>3812138</v>
      </c>
    </row>
    <row r="49" spans="1:10" x14ac:dyDescent="0.25">
      <c r="A49" s="24" t="s">
        <v>119</v>
      </c>
      <c r="B49" s="25" t="s">
        <v>12</v>
      </c>
      <c r="C49" s="75">
        <v>0</v>
      </c>
      <c r="D49" s="77">
        <v>0</v>
      </c>
      <c r="E49" s="77">
        <v>0</v>
      </c>
      <c r="F49" s="77">
        <v>0</v>
      </c>
      <c r="G49" s="77">
        <v>0</v>
      </c>
      <c r="H49" s="77">
        <v>0</v>
      </c>
      <c r="I49" s="77">
        <v>0</v>
      </c>
      <c r="J49" s="79">
        <f t="shared" si="0"/>
        <v>0</v>
      </c>
    </row>
    <row r="50" spans="1:10" x14ac:dyDescent="0.25">
      <c r="A50" s="24" t="s">
        <v>468</v>
      </c>
      <c r="B50" s="25" t="s">
        <v>12</v>
      </c>
      <c r="C50" s="75">
        <v>0</v>
      </c>
      <c r="D50" s="77">
        <v>0</v>
      </c>
      <c r="E50" s="77">
        <v>0</v>
      </c>
      <c r="F50" s="77">
        <v>0</v>
      </c>
      <c r="G50" s="77">
        <v>0</v>
      </c>
      <c r="H50" s="77">
        <v>0</v>
      </c>
      <c r="I50" s="77">
        <v>0</v>
      </c>
      <c r="J50" s="79">
        <f t="shared" si="0"/>
        <v>0</v>
      </c>
    </row>
    <row r="51" spans="1:10" x14ac:dyDescent="0.25">
      <c r="A51" s="24" t="s">
        <v>120</v>
      </c>
      <c r="B51" s="25" t="s">
        <v>12</v>
      </c>
      <c r="C51" s="75">
        <v>0</v>
      </c>
      <c r="D51" s="77">
        <v>0</v>
      </c>
      <c r="E51" s="77">
        <v>0</v>
      </c>
      <c r="F51" s="77">
        <v>0</v>
      </c>
      <c r="G51" s="77">
        <v>0</v>
      </c>
      <c r="H51" s="77">
        <v>0</v>
      </c>
      <c r="I51" s="77">
        <v>0</v>
      </c>
      <c r="J51" s="79">
        <f t="shared" si="0"/>
        <v>0</v>
      </c>
    </row>
    <row r="52" spans="1:10" x14ac:dyDescent="0.25">
      <c r="A52" s="24" t="s">
        <v>121</v>
      </c>
      <c r="B52" s="25" t="s">
        <v>12</v>
      </c>
      <c r="C52" s="75">
        <v>0</v>
      </c>
      <c r="D52" s="77">
        <v>0</v>
      </c>
      <c r="E52" s="77">
        <v>0</v>
      </c>
      <c r="F52" s="77">
        <v>0</v>
      </c>
      <c r="G52" s="77">
        <v>0</v>
      </c>
      <c r="H52" s="77">
        <v>0</v>
      </c>
      <c r="I52" s="77">
        <v>0</v>
      </c>
      <c r="J52" s="79">
        <f t="shared" si="0"/>
        <v>0</v>
      </c>
    </row>
    <row r="53" spans="1:10" x14ac:dyDescent="0.25">
      <c r="A53" s="24" t="s">
        <v>122</v>
      </c>
      <c r="B53" s="25" t="s">
        <v>12</v>
      </c>
      <c r="C53" s="75">
        <v>0</v>
      </c>
      <c r="D53" s="77">
        <v>1042082</v>
      </c>
      <c r="E53" s="77">
        <v>0</v>
      </c>
      <c r="F53" s="77">
        <v>0</v>
      </c>
      <c r="G53" s="77">
        <v>0</v>
      </c>
      <c r="H53" s="77">
        <v>0</v>
      </c>
      <c r="I53" s="77">
        <v>0</v>
      </c>
      <c r="J53" s="79">
        <f t="shared" si="0"/>
        <v>1042082</v>
      </c>
    </row>
    <row r="54" spans="1:10" x14ac:dyDescent="0.25">
      <c r="A54" s="24" t="s">
        <v>123</v>
      </c>
      <c r="B54" s="25" t="s">
        <v>12</v>
      </c>
      <c r="C54" s="75">
        <v>0</v>
      </c>
      <c r="D54" s="77">
        <v>0</v>
      </c>
      <c r="E54" s="77">
        <v>0</v>
      </c>
      <c r="F54" s="77">
        <v>0</v>
      </c>
      <c r="G54" s="77">
        <v>0</v>
      </c>
      <c r="H54" s="77">
        <v>0</v>
      </c>
      <c r="I54" s="77">
        <v>0</v>
      </c>
      <c r="J54" s="79">
        <f t="shared" si="0"/>
        <v>0</v>
      </c>
    </row>
    <row r="55" spans="1:10" x14ac:dyDescent="0.25">
      <c r="A55" s="24" t="s">
        <v>124</v>
      </c>
      <c r="B55" s="25" t="s">
        <v>12</v>
      </c>
      <c r="C55" s="75">
        <v>0</v>
      </c>
      <c r="D55" s="77">
        <v>0</v>
      </c>
      <c r="E55" s="77">
        <v>0</v>
      </c>
      <c r="F55" s="77">
        <v>0</v>
      </c>
      <c r="G55" s="77">
        <v>0</v>
      </c>
      <c r="H55" s="77">
        <v>0</v>
      </c>
      <c r="I55" s="77">
        <v>0</v>
      </c>
      <c r="J55" s="79">
        <f t="shared" si="0"/>
        <v>0</v>
      </c>
    </row>
    <row r="56" spans="1:10" x14ac:dyDescent="0.25">
      <c r="A56" s="24" t="s">
        <v>125</v>
      </c>
      <c r="B56" s="25" t="s">
        <v>12</v>
      </c>
      <c r="C56" s="75">
        <v>0</v>
      </c>
      <c r="D56" s="77">
        <v>0</v>
      </c>
      <c r="E56" s="77">
        <v>0</v>
      </c>
      <c r="F56" s="77">
        <v>0</v>
      </c>
      <c r="G56" s="77">
        <v>0</v>
      </c>
      <c r="H56" s="77">
        <v>0</v>
      </c>
      <c r="I56" s="77">
        <v>0</v>
      </c>
      <c r="J56" s="79">
        <f t="shared" si="0"/>
        <v>0</v>
      </c>
    </row>
    <row r="57" spans="1:10" x14ac:dyDescent="0.25">
      <c r="A57" s="24" t="s">
        <v>126</v>
      </c>
      <c r="B57" s="25" t="s">
        <v>12</v>
      </c>
      <c r="C57" s="75">
        <v>0</v>
      </c>
      <c r="D57" s="77">
        <v>0</v>
      </c>
      <c r="E57" s="77">
        <v>0</v>
      </c>
      <c r="F57" s="77">
        <v>0</v>
      </c>
      <c r="G57" s="77">
        <v>0</v>
      </c>
      <c r="H57" s="77">
        <v>0</v>
      </c>
      <c r="I57" s="77">
        <v>0</v>
      </c>
      <c r="J57" s="79">
        <f t="shared" si="0"/>
        <v>0</v>
      </c>
    </row>
    <row r="58" spans="1:10" x14ac:dyDescent="0.25">
      <c r="A58" s="24" t="s">
        <v>127</v>
      </c>
      <c r="B58" s="25" t="s">
        <v>12</v>
      </c>
      <c r="C58" s="75">
        <v>0</v>
      </c>
      <c r="D58" s="77">
        <v>0</v>
      </c>
      <c r="E58" s="77">
        <v>0</v>
      </c>
      <c r="F58" s="77">
        <v>0</v>
      </c>
      <c r="G58" s="77">
        <v>0</v>
      </c>
      <c r="H58" s="77">
        <v>0</v>
      </c>
      <c r="I58" s="77">
        <v>0</v>
      </c>
      <c r="J58" s="79">
        <f t="shared" si="0"/>
        <v>0</v>
      </c>
    </row>
    <row r="59" spans="1:10" x14ac:dyDescent="0.25">
      <c r="A59" s="24" t="s">
        <v>128</v>
      </c>
      <c r="B59" s="25" t="s">
        <v>12</v>
      </c>
      <c r="C59" s="75">
        <v>1095827</v>
      </c>
      <c r="D59" s="77">
        <v>0</v>
      </c>
      <c r="E59" s="77">
        <v>0</v>
      </c>
      <c r="F59" s="77">
        <v>0</v>
      </c>
      <c r="G59" s="77">
        <v>0</v>
      </c>
      <c r="H59" s="77">
        <v>4147876</v>
      </c>
      <c r="I59" s="77">
        <v>0</v>
      </c>
      <c r="J59" s="79">
        <f t="shared" si="0"/>
        <v>5243703</v>
      </c>
    </row>
    <row r="60" spans="1:10" x14ac:dyDescent="0.25">
      <c r="A60" s="24" t="s">
        <v>129</v>
      </c>
      <c r="B60" s="25" t="s">
        <v>12</v>
      </c>
      <c r="C60" s="75">
        <v>0</v>
      </c>
      <c r="D60" s="77">
        <v>0</v>
      </c>
      <c r="E60" s="77">
        <v>0</v>
      </c>
      <c r="F60" s="77">
        <v>350935</v>
      </c>
      <c r="G60" s="77">
        <v>0</v>
      </c>
      <c r="H60" s="77">
        <v>0</v>
      </c>
      <c r="I60" s="77">
        <v>0</v>
      </c>
      <c r="J60" s="79">
        <f t="shared" si="0"/>
        <v>350935</v>
      </c>
    </row>
    <row r="61" spans="1:10" x14ac:dyDescent="0.25">
      <c r="A61" s="24" t="s">
        <v>130</v>
      </c>
      <c r="B61" s="25" t="s">
        <v>12</v>
      </c>
      <c r="C61" s="75">
        <v>0</v>
      </c>
      <c r="D61" s="77">
        <v>0</v>
      </c>
      <c r="E61" s="77">
        <v>0</v>
      </c>
      <c r="F61" s="77">
        <v>0</v>
      </c>
      <c r="G61" s="77">
        <v>0</v>
      </c>
      <c r="H61" s="77">
        <v>0</v>
      </c>
      <c r="I61" s="77">
        <v>0</v>
      </c>
      <c r="J61" s="79">
        <f t="shared" si="0"/>
        <v>0</v>
      </c>
    </row>
    <row r="62" spans="1:10" x14ac:dyDescent="0.25">
      <c r="A62" s="24" t="s">
        <v>131</v>
      </c>
      <c r="B62" s="25" t="s">
        <v>12</v>
      </c>
      <c r="C62" s="75">
        <v>0</v>
      </c>
      <c r="D62" s="77">
        <v>0</v>
      </c>
      <c r="E62" s="77">
        <v>0</v>
      </c>
      <c r="F62" s="77">
        <v>0</v>
      </c>
      <c r="G62" s="77">
        <v>0</v>
      </c>
      <c r="H62" s="77">
        <v>0</v>
      </c>
      <c r="I62" s="77">
        <v>0</v>
      </c>
      <c r="J62" s="79">
        <f t="shared" si="0"/>
        <v>0</v>
      </c>
    </row>
    <row r="63" spans="1:10" x14ac:dyDescent="0.25">
      <c r="A63" s="24" t="s">
        <v>132</v>
      </c>
      <c r="B63" s="25" t="s">
        <v>12</v>
      </c>
      <c r="C63" s="75">
        <v>0</v>
      </c>
      <c r="D63" s="77">
        <v>340069</v>
      </c>
      <c r="E63" s="77">
        <v>0</v>
      </c>
      <c r="F63" s="77">
        <v>0</v>
      </c>
      <c r="G63" s="77">
        <v>0</v>
      </c>
      <c r="H63" s="77">
        <v>0</v>
      </c>
      <c r="I63" s="77">
        <v>0</v>
      </c>
      <c r="J63" s="79">
        <f t="shared" si="0"/>
        <v>340069</v>
      </c>
    </row>
    <row r="64" spans="1:10" x14ac:dyDescent="0.25">
      <c r="A64" s="24" t="s">
        <v>133</v>
      </c>
      <c r="B64" s="25" t="s">
        <v>12</v>
      </c>
      <c r="C64" s="75">
        <v>0</v>
      </c>
      <c r="D64" s="77">
        <v>0</v>
      </c>
      <c r="E64" s="77">
        <v>0</v>
      </c>
      <c r="F64" s="77">
        <v>0</v>
      </c>
      <c r="G64" s="77">
        <v>0</v>
      </c>
      <c r="H64" s="77">
        <v>0</v>
      </c>
      <c r="I64" s="77">
        <v>0</v>
      </c>
      <c r="J64" s="79">
        <f t="shared" si="0"/>
        <v>0</v>
      </c>
    </row>
    <row r="65" spans="1:10" x14ac:dyDescent="0.25">
      <c r="A65" s="24" t="s">
        <v>134</v>
      </c>
      <c r="B65" s="25" t="s">
        <v>12</v>
      </c>
      <c r="C65" s="75">
        <v>0</v>
      </c>
      <c r="D65" s="77">
        <v>309737</v>
      </c>
      <c r="E65" s="77">
        <v>0</v>
      </c>
      <c r="F65" s="77">
        <v>0</v>
      </c>
      <c r="G65" s="77">
        <v>0</v>
      </c>
      <c r="H65" s="77">
        <v>982</v>
      </c>
      <c r="I65" s="77">
        <v>0</v>
      </c>
      <c r="J65" s="79">
        <f t="shared" si="0"/>
        <v>310719</v>
      </c>
    </row>
    <row r="66" spans="1:10" x14ac:dyDescent="0.25">
      <c r="A66" s="24" t="s">
        <v>135</v>
      </c>
      <c r="B66" s="25" t="s">
        <v>12</v>
      </c>
      <c r="C66" s="75">
        <v>0</v>
      </c>
      <c r="D66" s="77">
        <v>791670</v>
      </c>
      <c r="E66" s="77">
        <v>0</v>
      </c>
      <c r="F66" s="77">
        <v>0</v>
      </c>
      <c r="G66" s="77">
        <v>0</v>
      </c>
      <c r="H66" s="77">
        <v>683115</v>
      </c>
      <c r="I66" s="77">
        <v>0</v>
      </c>
      <c r="J66" s="79">
        <f t="shared" si="0"/>
        <v>1474785</v>
      </c>
    </row>
    <row r="67" spans="1:10" x14ac:dyDescent="0.25">
      <c r="A67" s="24" t="s">
        <v>136</v>
      </c>
      <c r="B67" s="25" t="s">
        <v>12</v>
      </c>
      <c r="C67" s="75">
        <v>0</v>
      </c>
      <c r="D67" s="77">
        <v>0</v>
      </c>
      <c r="E67" s="77">
        <v>0</v>
      </c>
      <c r="F67" s="77">
        <v>0</v>
      </c>
      <c r="G67" s="77">
        <v>0</v>
      </c>
      <c r="H67" s="77">
        <v>0</v>
      </c>
      <c r="I67" s="77">
        <v>0</v>
      </c>
      <c r="J67" s="79">
        <f t="shared" si="0"/>
        <v>0</v>
      </c>
    </row>
    <row r="68" spans="1:10" x14ac:dyDescent="0.25">
      <c r="A68" s="24" t="s">
        <v>137</v>
      </c>
      <c r="B68" s="25" t="s">
        <v>12</v>
      </c>
      <c r="C68" s="75">
        <v>0</v>
      </c>
      <c r="D68" s="77">
        <v>0</v>
      </c>
      <c r="E68" s="77">
        <v>0</v>
      </c>
      <c r="F68" s="77">
        <v>0</v>
      </c>
      <c r="G68" s="77">
        <v>0</v>
      </c>
      <c r="H68" s="77">
        <v>0</v>
      </c>
      <c r="I68" s="77">
        <v>0</v>
      </c>
      <c r="J68" s="79">
        <f t="shared" ref="J68:J131" si="1">SUM(C68:I68)</f>
        <v>0</v>
      </c>
    </row>
    <row r="69" spans="1:10" x14ac:dyDescent="0.25">
      <c r="A69" s="24" t="s">
        <v>138</v>
      </c>
      <c r="B69" s="25" t="s">
        <v>12</v>
      </c>
      <c r="C69" s="75">
        <v>46487</v>
      </c>
      <c r="D69" s="77">
        <v>49572</v>
      </c>
      <c r="E69" s="77">
        <v>0</v>
      </c>
      <c r="F69" s="77">
        <v>0</v>
      </c>
      <c r="G69" s="77">
        <v>0</v>
      </c>
      <c r="H69" s="77">
        <v>250512</v>
      </c>
      <c r="I69" s="77">
        <v>0</v>
      </c>
      <c r="J69" s="79">
        <f t="shared" si="1"/>
        <v>346571</v>
      </c>
    </row>
    <row r="70" spans="1:10" x14ac:dyDescent="0.25">
      <c r="A70" s="24" t="s">
        <v>139</v>
      </c>
      <c r="B70" s="25" t="s">
        <v>12</v>
      </c>
      <c r="C70" s="75">
        <v>5824196</v>
      </c>
      <c r="D70" s="77">
        <v>715100</v>
      </c>
      <c r="E70" s="77">
        <v>74545</v>
      </c>
      <c r="F70" s="77">
        <v>0</v>
      </c>
      <c r="G70" s="77">
        <v>0</v>
      </c>
      <c r="H70" s="77">
        <v>0</v>
      </c>
      <c r="I70" s="77">
        <v>0</v>
      </c>
      <c r="J70" s="79">
        <f t="shared" si="1"/>
        <v>6613841</v>
      </c>
    </row>
    <row r="71" spans="1:10" x14ac:dyDescent="0.25">
      <c r="A71" s="24" t="s">
        <v>508</v>
      </c>
      <c r="B71" s="25" t="s">
        <v>12</v>
      </c>
      <c r="C71" s="75">
        <v>0</v>
      </c>
      <c r="D71" s="77">
        <v>0</v>
      </c>
      <c r="E71" s="77">
        <v>0</v>
      </c>
      <c r="F71" s="77">
        <v>0</v>
      </c>
      <c r="G71" s="77">
        <v>0</v>
      </c>
      <c r="H71" s="77">
        <v>0</v>
      </c>
      <c r="I71" s="77">
        <v>0</v>
      </c>
      <c r="J71" s="79">
        <f t="shared" si="1"/>
        <v>0</v>
      </c>
    </row>
    <row r="72" spans="1:10" x14ac:dyDescent="0.25">
      <c r="A72" s="24" t="s">
        <v>140</v>
      </c>
      <c r="B72" s="25" t="s">
        <v>12</v>
      </c>
      <c r="C72" s="75">
        <v>0</v>
      </c>
      <c r="D72" s="77">
        <v>0</v>
      </c>
      <c r="E72" s="77">
        <v>0</v>
      </c>
      <c r="F72" s="77">
        <v>0</v>
      </c>
      <c r="G72" s="77">
        <v>0</v>
      </c>
      <c r="H72" s="77">
        <v>0</v>
      </c>
      <c r="I72" s="77">
        <v>0</v>
      </c>
      <c r="J72" s="79">
        <f t="shared" si="1"/>
        <v>0</v>
      </c>
    </row>
    <row r="73" spans="1:10" x14ac:dyDescent="0.25">
      <c r="A73" s="24" t="s">
        <v>141</v>
      </c>
      <c r="B73" s="25" t="s">
        <v>12</v>
      </c>
      <c r="C73" s="75">
        <v>0</v>
      </c>
      <c r="D73" s="77">
        <v>0</v>
      </c>
      <c r="E73" s="77">
        <v>0</v>
      </c>
      <c r="F73" s="77">
        <v>0</v>
      </c>
      <c r="G73" s="77">
        <v>0</v>
      </c>
      <c r="H73" s="77">
        <v>0</v>
      </c>
      <c r="I73" s="77">
        <v>112868</v>
      </c>
      <c r="J73" s="79">
        <f t="shared" si="1"/>
        <v>112868</v>
      </c>
    </row>
    <row r="74" spans="1:10" x14ac:dyDescent="0.25">
      <c r="A74" s="24" t="s">
        <v>142</v>
      </c>
      <c r="B74" s="25" t="s">
        <v>13</v>
      </c>
      <c r="C74" s="75">
        <v>0</v>
      </c>
      <c r="D74" s="77">
        <v>0</v>
      </c>
      <c r="E74" s="77">
        <v>0</v>
      </c>
      <c r="F74" s="77">
        <v>0</v>
      </c>
      <c r="G74" s="77">
        <v>0</v>
      </c>
      <c r="H74" s="77">
        <v>0</v>
      </c>
      <c r="I74" s="77">
        <v>0</v>
      </c>
      <c r="J74" s="79">
        <f t="shared" si="1"/>
        <v>0</v>
      </c>
    </row>
    <row r="75" spans="1:10" x14ac:dyDescent="0.25">
      <c r="A75" s="24" t="s">
        <v>143</v>
      </c>
      <c r="B75" s="25" t="s">
        <v>13</v>
      </c>
      <c r="C75" s="75">
        <v>0</v>
      </c>
      <c r="D75" s="77">
        <v>0</v>
      </c>
      <c r="E75" s="77">
        <v>5831</v>
      </c>
      <c r="F75" s="77">
        <v>0</v>
      </c>
      <c r="G75" s="77">
        <v>0</v>
      </c>
      <c r="H75" s="77">
        <v>0</v>
      </c>
      <c r="I75" s="77">
        <v>0</v>
      </c>
      <c r="J75" s="79">
        <f t="shared" si="1"/>
        <v>5831</v>
      </c>
    </row>
    <row r="76" spans="1:10" x14ac:dyDescent="0.25">
      <c r="A76" s="24" t="s">
        <v>144</v>
      </c>
      <c r="B76" s="25" t="s">
        <v>14</v>
      </c>
      <c r="C76" s="75">
        <v>0</v>
      </c>
      <c r="D76" s="77">
        <v>3205853</v>
      </c>
      <c r="E76" s="77">
        <v>198172</v>
      </c>
      <c r="F76" s="77">
        <v>0</v>
      </c>
      <c r="G76" s="77">
        <v>0</v>
      </c>
      <c r="H76" s="77">
        <v>0</v>
      </c>
      <c r="I76" s="77">
        <v>0</v>
      </c>
      <c r="J76" s="79">
        <f t="shared" si="1"/>
        <v>3404025</v>
      </c>
    </row>
    <row r="77" spans="1:10" x14ac:dyDescent="0.25">
      <c r="A77" s="24" t="s">
        <v>145</v>
      </c>
      <c r="B77" s="25" t="s">
        <v>15</v>
      </c>
      <c r="C77" s="75">
        <v>1100</v>
      </c>
      <c r="D77" s="77">
        <v>1100</v>
      </c>
      <c r="E77" s="77">
        <v>0</v>
      </c>
      <c r="F77" s="77">
        <v>0</v>
      </c>
      <c r="G77" s="77">
        <v>0</v>
      </c>
      <c r="H77" s="77">
        <v>0</v>
      </c>
      <c r="I77" s="77">
        <v>12472</v>
      </c>
      <c r="J77" s="79">
        <f t="shared" si="1"/>
        <v>14672</v>
      </c>
    </row>
    <row r="78" spans="1:10" x14ac:dyDescent="0.25">
      <c r="A78" s="24" t="s">
        <v>146</v>
      </c>
      <c r="B78" s="25" t="s">
        <v>15</v>
      </c>
      <c r="C78" s="75">
        <v>0</v>
      </c>
      <c r="D78" s="77">
        <v>0</v>
      </c>
      <c r="E78" s="77">
        <v>0</v>
      </c>
      <c r="F78" s="77">
        <v>0</v>
      </c>
      <c r="G78" s="77">
        <v>0</v>
      </c>
      <c r="H78" s="77">
        <v>0</v>
      </c>
      <c r="I78" s="77">
        <v>7958</v>
      </c>
      <c r="J78" s="79">
        <f t="shared" si="1"/>
        <v>7958</v>
      </c>
    </row>
    <row r="79" spans="1:10" x14ac:dyDescent="0.25">
      <c r="A79" s="24" t="s">
        <v>147</v>
      </c>
      <c r="B79" s="25" t="s">
        <v>16</v>
      </c>
      <c r="C79" s="75">
        <v>0</v>
      </c>
      <c r="D79" s="77">
        <v>0</v>
      </c>
      <c r="E79" s="77">
        <v>0</v>
      </c>
      <c r="F79" s="77">
        <v>0</v>
      </c>
      <c r="G79" s="77">
        <v>0</v>
      </c>
      <c r="H79" s="77">
        <v>0</v>
      </c>
      <c r="I79" s="77">
        <v>0</v>
      </c>
      <c r="J79" s="79">
        <f t="shared" si="1"/>
        <v>0</v>
      </c>
    </row>
    <row r="80" spans="1:10" x14ac:dyDescent="0.25">
      <c r="A80" s="24" t="s">
        <v>148</v>
      </c>
      <c r="B80" s="25" t="s">
        <v>16</v>
      </c>
      <c r="C80" s="75">
        <v>0</v>
      </c>
      <c r="D80" s="77">
        <v>0</v>
      </c>
      <c r="E80" s="77">
        <v>0</v>
      </c>
      <c r="F80" s="77">
        <v>0</v>
      </c>
      <c r="G80" s="77">
        <v>0</v>
      </c>
      <c r="H80" s="77">
        <v>0</v>
      </c>
      <c r="I80" s="77">
        <v>0</v>
      </c>
      <c r="J80" s="79">
        <f t="shared" si="1"/>
        <v>0</v>
      </c>
    </row>
    <row r="81" spans="1:10" x14ac:dyDescent="0.25">
      <c r="A81" s="24" t="s">
        <v>149</v>
      </c>
      <c r="B81" s="25" t="s">
        <v>16</v>
      </c>
      <c r="C81" s="75">
        <v>0</v>
      </c>
      <c r="D81" s="77">
        <v>0</v>
      </c>
      <c r="E81" s="77">
        <v>0</v>
      </c>
      <c r="F81" s="77">
        <v>0</v>
      </c>
      <c r="G81" s="77">
        <v>0</v>
      </c>
      <c r="H81" s="77">
        <v>0</v>
      </c>
      <c r="I81" s="77">
        <v>0</v>
      </c>
      <c r="J81" s="79">
        <f t="shared" si="1"/>
        <v>0</v>
      </c>
    </row>
    <row r="82" spans="1:10" x14ac:dyDescent="0.25">
      <c r="A82" s="24" t="s">
        <v>150</v>
      </c>
      <c r="B82" s="25" t="s">
        <v>16</v>
      </c>
      <c r="C82" s="75">
        <v>0</v>
      </c>
      <c r="D82" s="77">
        <v>0</v>
      </c>
      <c r="E82" s="77">
        <v>0</v>
      </c>
      <c r="F82" s="77">
        <v>0</v>
      </c>
      <c r="G82" s="77">
        <v>0</v>
      </c>
      <c r="H82" s="77">
        <v>0</v>
      </c>
      <c r="I82" s="77">
        <v>0</v>
      </c>
      <c r="J82" s="79">
        <f t="shared" si="1"/>
        <v>0</v>
      </c>
    </row>
    <row r="83" spans="1:10" x14ac:dyDescent="0.25">
      <c r="A83" s="24" t="s">
        <v>151</v>
      </c>
      <c r="B83" s="25" t="s">
        <v>17</v>
      </c>
      <c r="C83" s="75">
        <v>0</v>
      </c>
      <c r="D83" s="77">
        <v>0</v>
      </c>
      <c r="E83" s="77">
        <v>0</v>
      </c>
      <c r="F83" s="77">
        <v>0</v>
      </c>
      <c r="G83" s="77">
        <v>0</v>
      </c>
      <c r="H83" s="77">
        <v>0</v>
      </c>
      <c r="I83" s="77">
        <v>0</v>
      </c>
      <c r="J83" s="79">
        <f t="shared" si="1"/>
        <v>0</v>
      </c>
    </row>
    <row r="84" spans="1:10" x14ac:dyDescent="0.25">
      <c r="A84" s="24" t="s">
        <v>152</v>
      </c>
      <c r="B84" s="25" t="s">
        <v>17</v>
      </c>
      <c r="C84" s="75">
        <v>54132</v>
      </c>
      <c r="D84" s="77">
        <v>406396</v>
      </c>
      <c r="E84" s="77">
        <v>200000</v>
      </c>
      <c r="F84" s="77">
        <v>0</v>
      </c>
      <c r="G84" s="77">
        <v>0</v>
      </c>
      <c r="H84" s="77">
        <v>45556</v>
      </c>
      <c r="I84" s="77">
        <v>0</v>
      </c>
      <c r="J84" s="79">
        <f t="shared" si="1"/>
        <v>706084</v>
      </c>
    </row>
    <row r="85" spans="1:10" x14ac:dyDescent="0.25">
      <c r="A85" s="24" t="s">
        <v>153</v>
      </c>
      <c r="B85" s="25" t="s">
        <v>17</v>
      </c>
      <c r="C85" s="75">
        <v>400693</v>
      </c>
      <c r="D85" s="77">
        <v>0</v>
      </c>
      <c r="E85" s="77">
        <v>200000</v>
      </c>
      <c r="F85" s="77">
        <v>0</v>
      </c>
      <c r="G85" s="77">
        <v>0</v>
      </c>
      <c r="H85" s="77">
        <v>12426</v>
      </c>
      <c r="I85" s="77">
        <v>47840</v>
      </c>
      <c r="J85" s="79">
        <f t="shared" si="1"/>
        <v>660959</v>
      </c>
    </row>
    <row r="86" spans="1:10" x14ac:dyDescent="0.25">
      <c r="A86" s="24" t="s">
        <v>154</v>
      </c>
      <c r="B86" s="25" t="s">
        <v>18</v>
      </c>
      <c r="C86" s="75">
        <v>0</v>
      </c>
      <c r="D86" s="77">
        <v>0</v>
      </c>
      <c r="E86" s="77">
        <v>0</v>
      </c>
      <c r="F86" s="77">
        <v>0</v>
      </c>
      <c r="G86" s="77">
        <v>0</v>
      </c>
      <c r="H86" s="77">
        <v>0</v>
      </c>
      <c r="I86" s="77">
        <v>0</v>
      </c>
      <c r="J86" s="79">
        <f t="shared" si="1"/>
        <v>0</v>
      </c>
    </row>
    <row r="87" spans="1:10" x14ac:dyDescent="0.25">
      <c r="A87" s="24" t="s">
        <v>155</v>
      </c>
      <c r="B87" s="25" t="s">
        <v>18</v>
      </c>
      <c r="C87" s="75">
        <v>0</v>
      </c>
      <c r="D87" s="77">
        <v>0</v>
      </c>
      <c r="E87" s="77">
        <v>0</v>
      </c>
      <c r="F87" s="77">
        <v>0</v>
      </c>
      <c r="G87" s="77">
        <v>0</v>
      </c>
      <c r="H87" s="77">
        <v>0</v>
      </c>
      <c r="I87" s="77">
        <v>0</v>
      </c>
      <c r="J87" s="79">
        <f t="shared" si="1"/>
        <v>0</v>
      </c>
    </row>
    <row r="88" spans="1:10" x14ac:dyDescent="0.25">
      <c r="A88" s="24" t="s">
        <v>156</v>
      </c>
      <c r="B88" s="25" t="s">
        <v>464</v>
      </c>
      <c r="C88" s="75">
        <v>0</v>
      </c>
      <c r="D88" s="77">
        <v>0</v>
      </c>
      <c r="E88" s="77">
        <v>0</v>
      </c>
      <c r="F88" s="77">
        <v>0</v>
      </c>
      <c r="G88" s="77">
        <v>0</v>
      </c>
      <c r="H88" s="77">
        <v>0</v>
      </c>
      <c r="I88" s="77">
        <v>0</v>
      </c>
      <c r="J88" s="79">
        <f t="shared" si="1"/>
        <v>0</v>
      </c>
    </row>
    <row r="89" spans="1:10" x14ac:dyDescent="0.25">
      <c r="A89" s="24" t="s">
        <v>157</v>
      </c>
      <c r="B89" s="25" t="s">
        <v>19</v>
      </c>
      <c r="C89" s="75">
        <v>0</v>
      </c>
      <c r="D89" s="77">
        <v>2300</v>
      </c>
      <c r="E89" s="77">
        <v>0</v>
      </c>
      <c r="F89" s="77">
        <v>0</v>
      </c>
      <c r="G89" s="77">
        <v>0</v>
      </c>
      <c r="H89" s="77">
        <v>0</v>
      </c>
      <c r="I89" s="77">
        <v>0</v>
      </c>
      <c r="J89" s="79">
        <f t="shared" si="1"/>
        <v>2300</v>
      </c>
    </row>
    <row r="90" spans="1:10" x14ac:dyDescent="0.25">
      <c r="A90" s="24" t="s">
        <v>158</v>
      </c>
      <c r="B90" s="25" t="s">
        <v>19</v>
      </c>
      <c r="C90" s="75">
        <v>0</v>
      </c>
      <c r="D90" s="77">
        <v>0</v>
      </c>
      <c r="E90" s="77">
        <v>0</v>
      </c>
      <c r="F90" s="77">
        <v>0</v>
      </c>
      <c r="G90" s="77">
        <v>0</v>
      </c>
      <c r="H90" s="77">
        <v>0</v>
      </c>
      <c r="I90" s="77">
        <v>0</v>
      </c>
      <c r="J90" s="79">
        <f t="shared" si="1"/>
        <v>0</v>
      </c>
    </row>
    <row r="91" spans="1:10" x14ac:dyDescent="0.25">
      <c r="A91" s="24" t="s">
        <v>159</v>
      </c>
      <c r="B91" s="25" t="s">
        <v>20</v>
      </c>
      <c r="C91" s="75">
        <v>0</v>
      </c>
      <c r="D91" s="77">
        <v>55400</v>
      </c>
      <c r="E91" s="77">
        <v>0</v>
      </c>
      <c r="F91" s="77">
        <v>0</v>
      </c>
      <c r="G91" s="77">
        <v>0</v>
      </c>
      <c r="H91" s="77">
        <v>0</v>
      </c>
      <c r="I91" s="77">
        <v>0</v>
      </c>
      <c r="J91" s="79">
        <f t="shared" si="1"/>
        <v>55400</v>
      </c>
    </row>
    <row r="92" spans="1:10" x14ac:dyDescent="0.25">
      <c r="A92" s="24" t="s">
        <v>160</v>
      </c>
      <c r="B92" s="25" t="s">
        <v>20</v>
      </c>
      <c r="C92" s="75">
        <v>0</v>
      </c>
      <c r="D92" s="77">
        <v>10848</v>
      </c>
      <c r="E92" s="77">
        <v>0</v>
      </c>
      <c r="F92" s="77">
        <v>0</v>
      </c>
      <c r="G92" s="77">
        <v>0</v>
      </c>
      <c r="H92" s="77">
        <v>0</v>
      </c>
      <c r="I92" s="77">
        <v>0</v>
      </c>
      <c r="J92" s="79">
        <f t="shared" si="1"/>
        <v>10848</v>
      </c>
    </row>
    <row r="93" spans="1:10" x14ac:dyDescent="0.25">
      <c r="A93" s="24" t="s">
        <v>469</v>
      </c>
      <c r="B93" s="25" t="s">
        <v>20</v>
      </c>
      <c r="C93" s="75">
        <v>0</v>
      </c>
      <c r="D93" s="77">
        <v>0</v>
      </c>
      <c r="E93" s="77">
        <v>0</v>
      </c>
      <c r="F93" s="77">
        <v>0</v>
      </c>
      <c r="G93" s="77">
        <v>0</v>
      </c>
      <c r="H93" s="77">
        <v>0</v>
      </c>
      <c r="I93" s="77">
        <v>0</v>
      </c>
      <c r="J93" s="79">
        <f t="shared" si="1"/>
        <v>0</v>
      </c>
    </row>
    <row r="94" spans="1:10" x14ac:dyDescent="0.25">
      <c r="A94" s="24" t="s">
        <v>161</v>
      </c>
      <c r="B94" s="25" t="s">
        <v>20</v>
      </c>
      <c r="C94" s="75">
        <v>16315</v>
      </c>
      <c r="D94" s="77">
        <v>0</v>
      </c>
      <c r="E94" s="77">
        <v>0</v>
      </c>
      <c r="F94" s="77">
        <v>0</v>
      </c>
      <c r="G94" s="77">
        <v>0</v>
      </c>
      <c r="H94" s="77">
        <v>0</v>
      </c>
      <c r="I94" s="77">
        <v>0</v>
      </c>
      <c r="J94" s="79">
        <f t="shared" si="1"/>
        <v>16315</v>
      </c>
    </row>
    <row r="95" spans="1:10" x14ac:dyDescent="0.25">
      <c r="A95" s="24" t="s">
        <v>162</v>
      </c>
      <c r="B95" s="25" t="s">
        <v>20</v>
      </c>
      <c r="C95" s="75">
        <v>0</v>
      </c>
      <c r="D95" s="77">
        <v>41308</v>
      </c>
      <c r="E95" s="77">
        <v>0</v>
      </c>
      <c r="F95" s="77">
        <v>0</v>
      </c>
      <c r="G95" s="77">
        <v>0</v>
      </c>
      <c r="H95" s="77">
        <v>0</v>
      </c>
      <c r="I95" s="77">
        <v>0</v>
      </c>
      <c r="J95" s="79">
        <f t="shared" si="1"/>
        <v>41308</v>
      </c>
    </row>
    <row r="96" spans="1:10" x14ac:dyDescent="0.25">
      <c r="A96" s="24" t="s">
        <v>163</v>
      </c>
      <c r="B96" s="25" t="s">
        <v>22</v>
      </c>
      <c r="C96" s="75">
        <v>0</v>
      </c>
      <c r="D96" s="77">
        <v>2000</v>
      </c>
      <c r="E96" s="77">
        <v>0</v>
      </c>
      <c r="F96" s="77">
        <v>0</v>
      </c>
      <c r="G96" s="77">
        <v>0</v>
      </c>
      <c r="H96" s="77">
        <v>0</v>
      </c>
      <c r="I96" s="77">
        <v>0</v>
      </c>
      <c r="J96" s="79">
        <f t="shared" si="1"/>
        <v>2000</v>
      </c>
    </row>
    <row r="97" spans="1:10" x14ac:dyDescent="0.25">
      <c r="A97" s="24" t="s">
        <v>164</v>
      </c>
      <c r="B97" s="25" t="s">
        <v>22</v>
      </c>
      <c r="C97" s="75">
        <v>0</v>
      </c>
      <c r="D97" s="77">
        <v>0</v>
      </c>
      <c r="E97" s="77">
        <v>0</v>
      </c>
      <c r="F97" s="77">
        <v>0</v>
      </c>
      <c r="G97" s="77">
        <v>0</v>
      </c>
      <c r="H97" s="77">
        <v>0</v>
      </c>
      <c r="I97" s="77">
        <v>0</v>
      </c>
      <c r="J97" s="79">
        <f t="shared" si="1"/>
        <v>0</v>
      </c>
    </row>
    <row r="98" spans="1:10" x14ac:dyDescent="0.25">
      <c r="A98" s="24" t="s">
        <v>165</v>
      </c>
      <c r="B98" s="25" t="s">
        <v>21</v>
      </c>
      <c r="C98" s="75">
        <v>0</v>
      </c>
      <c r="D98" s="77">
        <v>0</v>
      </c>
      <c r="E98" s="77">
        <v>0</v>
      </c>
      <c r="F98" s="77">
        <v>0</v>
      </c>
      <c r="G98" s="77">
        <v>0</v>
      </c>
      <c r="H98" s="77">
        <v>0</v>
      </c>
      <c r="I98" s="77">
        <v>0</v>
      </c>
      <c r="J98" s="79">
        <f t="shared" si="1"/>
        <v>0</v>
      </c>
    </row>
    <row r="99" spans="1:10" x14ac:dyDescent="0.25">
      <c r="A99" s="24" t="s">
        <v>166</v>
      </c>
      <c r="B99" s="25" t="s">
        <v>21</v>
      </c>
      <c r="C99" s="75">
        <v>0</v>
      </c>
      <c r="D99" s="77">
        <v>0</v>
      </c>
      <c r="E99" s="77">
        <v>0</v>
      </c>
      <c r="F99" s="77">
        <v>0</v>
      </c>
      <c r="G99" s="77">
        <v>0</v>
      </c>
      <c r="H99" s="77">
        <v>0</v>
      </c>
      <c r="I99" s="77">
        <v>0</v>
      </c>
      <c r="J99" s="79">
        <f t="shared" si="1"/>
        <v>0</v>
      </c>
    </row>
    <row r="100" spans="1:10" x14ac:dyDescent="0.25">
      <c r="A100" s="24" t="s">
        <v>462</v>
      </c>
      <c r="B100" s="25" t="s">
        <v>21</v>
      </c>
      <c r="C100" s="75">
        <v>0</v>
      </c>
      <c r="D100" s="77">
        <v>0</v>
      </c>
      <c r="E100" s="77">
        <v>0</v>
      </c>
      <c r="F100" s="77">
        <v>0</v>
      </c>
      <c r="G100" s="77">
        <v>0</v>
      </c>
      <c r="H100" s="77">
        <v>0</v>
      </c>
      <c r="I100" s="77">
        <v>0</v>
      </c>
      <c r="J100" s="79">
        <f t="shared" si="1"/>
        <v>0</v>
      </c>
    </row>
    <row r="101" spans="1:10" x14ac:dyDescent="0.25">
      <c r="A101" s="24" t="s">
        <v>167</v>
      </c>
      <c r="B101" s="25" t="s">
        <v>513</v>
      </c>
      <c r="C101" s="75">
        <v>0</v>
      </c>
      <c r="D101" s="77">
        <v>0</v>
      </c>
      <c r="E101" s="77">
        <v>0</v>
      </c>
      <c r="F101" s="77">
        <v>0</v>
      </c>
      <c r="G101" s="77">
        <v>0</v>
      </c>
      <c r="H101" s="77">
        <v>0</v>
      </c>
      <c r="I101" s="77">
        <v>0</v>
      </c>
      <c r="J101" s="79">
        <f t="shared" si="1"/>
        <v>0</v>
      </c>
    </row>
    <row r="102" spans="1:10" x14ac:dyDescent="0.25">
      <c r="A102" s="24" t="s">
        <v>169</v>
      </c>
      <c r="B102" s="25" t="s">
        <v>170</v>
      </c>
      <c r="C102" s="75">
        <v>0</v>
      </c>
      <c r="D102" s="77">
        <v>0</v>
      </c>
      <c r="E102" s="77">
        <v>0</v>
      </c>
      <c r="F102" s="77">
        <v>0</v>
      </c>
      <c r="G102" s="77">
        <v>0</v>
      </c>
      <c r="H102" s="77">
        <v>0</v>
      </c>
      <c r="I102" s="77">
        <v>0</v>
      </c>
      <c r="J102" s="79">
        <f t="shared" si="1"/>
        <v>0</v>
      </c>
    </row>
    <row r="103" spans="1:10" x14ac:dyDescent="0.25">
      <c r="A103" s="24" t="s">
        <v>171</v>
      </c>
      <c r="B103" s="25" t="s">
        <v>23</v>
      </c>
      <c r="C103" s="75">
        <v>0</v>
      </c>
      <c r="D103" s="77">
        <v>0</v>
      </c>
      <c r="E103" s="77">
        <v>0</v>
      </c>
      <c r="F103" s="77">
        <v>0</v>
      </c>
      <c r="G103" s="77">
        <v>0</v>
      </c>
      <c r="H103" s="77">
        <v>0</v>
      </c>
      <c r="I103" s="77">
        <v>0</v>
      </c>
      <c r="J103" s="79">
        <f t="shared" si="1"/>
        <v>0</v>
      </c>
    </row>
    <row r="104" spans="1:10" x14ac:dyDescent="0.25">
      <c r="A104" s="24" t="s">
        <v>172</v>
      </c>
      <c r="B104" s="25" t="s">
        <v>23</v>
      </c>
      <c r="C104" s="75">
        <v>0</v>
      </c>
      <c r="D104" s="77">
        <v>0</v>
      </c>
      <c r="E104" s="77">
        <v>0</v>
      </c>
      <c r="F104" s="77">
        <v>0</v>
      </c>
      <c r="G104" s="77">
        <v>0</v>
      </c>
      <c r="H104" s="77">
        <v>0</v>
      </c>
      <c r="I104" s="77">
        <v>0</v>
      </c>
      <c r="J104" s="79">
        <f t="shared" si="1"/>
        <v>0</v>
      </c>
    </row>
    <row r="105" spans="1:10" x14ac:dyDescent="0.25">
      <c r="A105" s="24" t="s">
        <v>173</v>
      </c>
      <c r="B105" s="25" t="s">
        <v>24</v>
      </c>
      <c r="C105" s="75">
        <v>0</v>
      </c>
      <c r="D105" s="77">
        <v>0</v>
      </c>
      <c r="E105" s="77">
        <v>0</v>
      </c>
      <c r="F105" s="77">
        <v>0</v>
      </c>
      <c r="G105" s="77">
        <v>0</v>
      </c>
      <c r="H105" s="77">
        <v>0</v>
      </c>
      <c r="I105" s="77">
        <v>0</v>
      </c>
      <c r="J105" s="79">
        <f t="shared" si="1"/>
        <v>0</v>
      </c>
    </row>
    <row r="106" spans="1:10" x14ac:dyDescent="0.25">
      <c r="A106" s="24" t="s">
        <v>174</v>
      </c>
      <c r="B106" s="25" t="s">
        <v>24</v>
      </c>
      <c r="C106" s="75">
        <v>0</v>
      </c>
      <c r="D106" s="77">
        <v>0</v>
      </c>
      <c r="E106" s="77">
        <v>0</v>
      </c>
      <c r="F106" s="77">
        <v>0</v>
      </c>
      <c r="G106" s="77">
        <v>0</v>
      </c>
      <c r="H106" s="77">
        <v>0</v>
      </c>
      <c r="I106" s="77">
        <v>0</v>
      </c>
      <c r="J106" s="79">
        <f t="shared" si="1"/>
        <v>0</v>
      </c>
    </row>
    <row r="107" spans="1:10" x14ac:dyDescent="0.25">
      <c r="A107" s="24" t="s">
        <v>175</v>
      </c>
      <c r="B107" s="25" t="s">
        <v>24</v>
      </c>
      <c r="C107" s="75">
        <v>0</v>
      </c>
      <c r="D107" s="77">
        <v>0</v>
      </c>
      <c r="E107" s="77">
        <v>0</v>
      </c>
      <c r="F107" s="77">
        <v>0</v>
      </c>
      <c r="G107" s="77">
        <v>0</v>
      </c>
      <c r="H107" s="77">
        <v>0</v>
      </c>
      <c r="I107" s="77">
        <v>0</v>
      </c>
      <c r="J107" s="79">
        <f t="shared" si="1"/>
        <v>0</v>
      </c>
    </row>
    <row r="108" spans="1:10" x14ac:dyDescent="0.25">
      <c r="A108" s="24" t="s">
        <v>176</v>
      </c>
      <c r="B108" s="25" t="s">
        <v>24</v>
      </c>
      <c r="C108" s="75">
        <v>0</v>
      </c>
      <c r="D108" s="77">
        <v>0</v>
      </c>
      <c r="E108" s="77">
        <v>0</v>
      </c>
      <c r="F108" s="77">
        <v>0</v>
      </c>
      <c r="G108" s="77">
        <v>0</v>
      </c>
      <c r="H108" s="77">
        <v>0</v>
      </c>
      <c r="I108" s="77">
        <v>0</v>
      </c>
      <c r="J108" s="79">
        <f t="shared" si="1"/>
        <v>0</v>
      </c>
    </row>
    <row r="109" spans="1:10" x14ac:dyDescent="0.25">
      <c r="A109" s="24" t="s">
        <v>177</v>
      </c>
      <c r="B109" s="25" t="s">
        <v>24</v>
      </c>
      <c r="C109" s="75">
        <v>0</v>
      </c>
      <c r="D109" s="77">
        <v>0</v>
      </c>
      <c r="E109" s="77">
        <v>0</v>
      </c>
      <c r="F109" s="77">
        <v>0</v>
      </c>
      <c r="G109" s="77">
        <v>0</v>
      </c>
      <c r="H109" s="77">
        <v>0</v>
      </c>
      <c r="I109" s="77">
        <v>105172</v>
      </c>
      <c r="J109" s="79">
        <f t="shared" si="1"/>
        <v>105172</v>
      </c>
    </row>
    <row r="110" spans="1:10" x14ac:dyDescent="0.25">
      <c r="A110" s="24" t="s">
        <v>178</v>
      </c>
      <c r="B110" s="25" t="s">
        <v>24</v>
      </c>
      <c r="C110" s="75">
        <v>0</v>
      </c>
      <c r="D110" s="77">
        <v>0</v>
      </c>
      <c r="E110" s="77">
        <v>0</v>
      </c>
      <c r="F110" s="77">
        <v>0</v>
      </c>
      <c r="G110" s="77">
        <v>0</v>
      </c>
      <c r="H110" s="77">
        <v>0</v>
      </c>
      <c r="I110" s="77">
        <v>0</v>
      </c>
      <c r="J110" s="79">
        <f t="shared" si="1"/>
        <v>0</v>
      </c>
    </row>
    <row r="111" spans="1:10" x14ac:dyDescent="0.25">
      <c r="A111" s="24" t="s">
        <v>179</v>
      </c>
      <c r="B111" s="25" t="s">
        <v>25</v>
      </c>
      <c r="C111" s="75">
        <v>0</v>
      </c>
      <c r="D111" s="77">
        <v>0</v>
      </c>
      <c r="E111" s="77">
        <v>0</v>
      </c>
      <c r="F111" s="77">
        <v>0</v>
      </c>
      <c r="G111" s="77">
        <v>0</v>
      </c>
      <c r="H111" s="77">
        <v>0</v>
      </c>
      <c r="I111" s="77">
        <v>0</v>
      </c>
      <c r="J111" s="79">
        <f t="shared" si="1"/>
        <v>0</v>
      </c>
    </row>
    <row r="112" spans="1:10" x14ac:dyDescent="0.25">
      <c r="A112" s="24" t="s">
        <v>180</v>
      </c>
      <c r="B112" s="25" t="s">
        <v>25</v>
      </c>
      <c r="C112" s="75">
        <v>0</v>
      </c>
      <c r="D112" s="77">
        <v>0</v>
      </c>
      <c r="E112" s="77">
        <v>0</v>
      </c>
      <c r="F112" s="77">
        <v>0</v>
      </c>
      <c r="G112" s="77">
        <v>0</v>
      </c>
      <c r="H112" s="77">
        <v>0</v>
      </c>
      <c r="I112" s="77">
        <v>0</v>
      </c>
      <c r="J112" s="79">
        <f t="shared" si="1"/>
        <v>0</v>
      </c>
    </row>
    <row r="113" spans="1:10" x14ac:dyDescent="0.25">
      <c r="A113" s="24" t="s">
        <v>181</v>
      </c>
      <c r="B113" s="25" t="s">
        <v>182</v>
      </c>
      <c r="C113" s="75">
        <v>0</v>
      </c>
      <c r="D113" s="77">
        <v>0</v>
      </c>
      <c r="E113" s="77">
        <v>0</v>
      </c>
      <c r="F113" s="77">
        <v>0</v>
      </c>
      <c r="G113" s="77">
        <v>0</v>
      </c>
      <c r="H113" s="77">
        <v>0</v>
      </c>
      <c r="I113" s="77">
        <v>0</v>
      </c>
      <c r="J113" s="79">
        <f t="shared" si="1"/>
        <v>0</v>
      </c>
    </row>
    <row r="114" spans="1:10" x14ac:dyDescent="0.25">
      <c r="A114" s="24" t="s">
        <v>183</v>
      </c>
      <c r="B114" s="25" t="s">
        <v>26</v>
      </c>
      <c r="C114" s="75">
        <v>0</v>
      </c>
      <c r="D114" s="77">
        <v>0</v>
      </c>
      <c r="E114" s="77">
        <v>0</v>
      </c>
      <c r="F114" s="77">
        <v>0</v>
      </c>
      <c r="G114" s="77">
        <v>0</v>
      </c>
      <c r="H114" s="77">
        <v>0</v>
      </c>
      <c r="I114" s="77">
        <v>0</v>
      </c>
      <c r="J114" s="79">
        <f t="shared" si="1"/>
        <v>0</v>
      </c>
    </row>
    <row r="115" spans="1:10" x14ac:dyDescent="0.25">
      <c r="A115" s="24" t="s">
        <v>514</v>
      </c>
      <c r="B115" s="25" t="s">
        <v>27</v>
      </c>
      <c r="C115" s="75">
        <v>0</v>
      </c>
      <c r="D115" s="77">
        <v>0</v>
      </c>
      <c r="E115" s="77">
        <v>0</v>
      </c>
      <c r="F115" s="77">
        <v>0</v>
      </c>
      <c r="G115" s="77">
        <v>0</v>
      </c>
      <c r="H115" s="77">
        <v>0</v>
      </c>
      <c r="I115" s="77">
        <v>0</v>
      </c>
      <c r="J115" s="79">
        <f t="shared" si="1"/>
        <v>0</v>
      </c>
    </row>
    <row r="116" spans="1:10" x14ac:dyDescent="0.25">
      <c r="A116" s="24" t="s">
        <v>185</v>
      </c>
      <c r="B116" s="25" t="s">
        <v>27</v>
      </c>
      <c r="C116" s="75">
        <v>0</v>
      </c>
      <c r="D116" s="77">
        <v>0</v>
      </c>
      <c r="E116" s="77">
        <v>0</v>
      </c>
      <c r="F116" s="77">
        <v>0</v>
      </c>
      <c r="G116" s="77">
        <v>0</v>
      </c>
      <c r="H116" s="77">
        <v>0</v>
      </c>
      <c r="I116" s="77">
        <v>0</v>
      </c>
      <c r="J116" s="79">
        <f t="shared" si="1"/>
        <v>0</v>
      </c>
    </row>
    <row r="117" spans="1:10" x14ac:dyDescent="0.25">
      <c r="A117" s="24" t="s">
        <v>186</v>
      </c>
      <c r="B117" s="25" t="s">
        <v>28</v>
      </c>
      <c r="C117" s="75">
        <v>0</v>
      </c>
      <c r="D117" s="77">
        <v>0</v>
      </c>
      <c r="E117" s="77">
        <v>0</v>
      </c>
      <c r="F117" s="77">
        <v>0</v>
      </c>
      <c r="G117" s="77">
        <v>0</v>
      </c>
      <c r="H117" s="77">
        <v>0</v>
      </c>
      <c r="I117" s="77">
        <v>0</v>
      </c>
      <c r="J117" s="79">
        <f t="shared" si="1"/>
        <v>0</v>
      </c>
    </row>
    <row r="118" spans="1:10" x14ac:dyDescent="0.25">
      <c r="A118" s="24" t="s">
        <v>187</v>
      </c>
      <c r="B118" s="25" t="s">
        <v>28</v>
      </c>
      <c r="C118" s="75">
        <v>0</v>
      </c>
      <c r="D118" s="77">
        <v>0</v>
      </c>
      <c r="E118" s="77">
        <v>0</v>
      </c>
      <c r="F118" s="77">
        <v>0</v>
      </c>
      <c r="G118" s="77">
        <v>0</v>
      </c>
      <c r="H118" s="77">
        <v>0</v>
      </c>
      <c r="I118" s="77">
        <v>0</v>
      </c>
      <c r="J118" s="79">
        <f t="shared" si="1"/>
        <v>0</v>
      </c>
    </row>
    <row r="119" spans="1:10" x14ac:dyDescent="0.25">
      <c r="A119" s="24" t="s">
        <v>188</v>
      </c>
      <c r="B119" s="25" t="s">
        <v>28</v>
      </c>
      <c r="C119" s="75">
        <v>0</v>
      </c>
      <c r="D119" s="77">
        <v>0</v>
      </c>
      <c r="E119" s="77">
        <v>0</v>
      </c>
      <c r="F119" s="77">
        <v>0</v>
      </c>
      <c r="G119" s="77">
        <v>0</v>
      </c>
      <c r="H119" s="77">
        <v>0</v>
      </c>
      <c r="I119" s="77">
        <v>0</v>
      </c>
      <c r="J119" s="79">
        <f t="shared" si="1"/>
        <v>0</v>
      </c>
    </row>
    <row r="120" spans="1:10" x14ac:dyDescent="0.25">
      <c r="A120" s="24" t="s">
        <v>189</v>
      </c>
      <c r="B120" s="25" t="s">
        <v>29</v>
      </c>
      <c r="C120" s="75">
        <v>0</v>
      </c>
      <c r="D120" s="77">
        <v>0</v>
      </c>
      <c r="E120" s="77">
        <v>0</v>
      </c>
      <c r="F120" s="77">
        <v>0</v>
      </c>
      <c r="G120" s="77">
        <v>0</v>
      </c>
      <c r="H120" s="77">
        <v>0</v>
      </c>
      <c r="I120" s="77">
        <v>0</v>
      </c>
      <c r="J120" s="79">
        <f t="shared" si="1"/>
        <v>0</v>
      </c>
    </row>
    <row r="121" spans="1:10" x14ac:dyDescent="0.25">
      <c r="A121" s="24" t="s">
        <v>190</v>
      </c>
      <c r="B121" s="25" t="s">
        <v>29</v>
      </c>
      <c r="C121" s="75">
        <v>0</v>
      </c>
      <c r="D121" s="77">
        <v>0</v>
      </c>
      <c r="E121" s="77">
        <v>0</v>
      </c>
      <c r="F121" s="77">
        <v>0</v>
      </c>
      <c r="G121" s="77">
        <v>0</v>
      </c>
      <c r="H121" s="77">
        <v>0</v>
      </c>
      <c r="I121" s="77">
        <v>0</v>
      </c>
      <c r="J121" s="79">
        <f t="shared" si="1"/>
        <v>0</v>
      </c>
    </row>
    <row r="122" spans="1:10" x14ac:dyDescent="0.25">
      <c r="A122" s="24" t="s">
        <v>191</v>
      </c>
      <c r="B122" s="25" t="s">
        <v>29</v>
      </c>
      <c r="C122" s="75">
        <v>0</v>
      </c>
      <c r="D122" s="77">
        <v>0</v>
      </c>
      <c r="E122" s="77">
        <v>0</v>
      </c>
      <c r="F122" s="77">
        <v>0</v>
      </c>
      <c r="G122" s="77">
        <v>0</v>
      </c>
      <c r="H122" s="77">
        <v>0</v>
      </c>
      <c r="I122" s="77">
        <v>0</v>
      </c>
      <c r="J122" s="79">
        <f t="shared" si="1"/>
        <v>0</v>
      </c>
    </row>
    <row r="123" spans="1:10" x14ac:dyDescent="0.25">
      <c r="A123" s="24" t="s">
        <v>192</v>
      </c>
      <c r="B123" s="25" t="s">
        <v>30</v>
      </c>
      <c r="C123" s="75">
        <v>0</v>
      </c>
      <c r="D123" s="77">
        <v>0</v>
      </c>
      <c r="E123" s="77">
        <v>0</v>
      </c>
      <c r="F123" s="77">
        <v>0</v>
      </c>
      <c r="G123" s="77">
        <v>0</v>
      </c>
      <c r="H123" s="77">
        <v>0</v>
      </c>
      <c r="I123" s="77">
        <v>0</v>
      </c>
      <c r="J123" s="79">
        <f t="shared" si="1"/>
        <v>0</v>
      </c>
    </row>
    <row r="124" spans="1:10" x14ac:dyDescent="0.25">
      <c r="A124" s="60" t="s">
        <v>533</v>
      </c>
      <c r="B124" s="25" t="s">
        <v>30</v>
      </c>
      <c r="C124" s="75">
        <v>0</v>
      </c>
      <c r="D124" s="77">
        <v>0</v>
      </c>
      <c r="E124" s="77">
        <v>0</v>
      </c>
      <c r="F124" s="77">
        <v>0</v>
      </c>
      <c r="G124" s="77">
        <v>0</v>
      </c>
      <c r="H124" s="77">
        <v>0</v>
      </c>
      <c r="I124" s="77">
        <v>0</v>
      </c>
      <c r="J124" s="79">
        <f t="shared" si="1"/>
        <v>0</v>
      </c>
    </row>
    <row r="125" spans="1:10" x14ac:dyDescent="0.25">
      <c r="A125" s="24" t="s">
        <v>194</v>
      </c>
      <c r="B125" s="25" t="s">
        <v>31</v>
      </c>
      <c r="C125" s="75">
        <v>37212</v>
      </c>
      <c r="D125" s="77">
        <v>42832</v>
      </c>
      <c r="E125" s="77">
        <v>100653</v>
      </c>
      <c r="F125" s="77">
        <v>0</v>
      </c>
      <c r="G125" s="77">
        <v>0</v>
      </c>
      <c r="H125" s="77">
        <v>45522</v>
      </c>
      <c r="I125" s="77">
        <v>0</v>
      </c>
      <c r="J125" s="79">
        <f t="shared" si="1"/>
        <v>226219</v>
      </c>
    </row>
    <row r="126" spans="1:10" x14ac:dyDescent="0.25">
      <c r="A126" s="24" t="s">
        <v>195</v>
      </c>
      <c r="B126" s="25" t="s">
        <v>31</v>
      </c>
      <c r="C126" s="75">
        <v>0</v>
      </c>
      <c r="D126" s="77">
        <v>0</v>
      </c>
      <c r="E126" s="77">
        <v>0</v>
      </c>
      <c r="F126" s="77">
        <v>0</v>
      </c>
      <c r="G126" s="77">
        <v>0</v>
      </c>
      <c r="H126" s="77">
        <v>0</v>
      </c>
      <c r="I126" s="77">
        <v>0</v>
      </c>
      <c r="J126" s="79">
        <f t="shared" si="1"/>
        <v>0</v>
      </c>
    </row>
    <row r="127" spans="1:10" x14ac:dyDescent="0.25">
      <c r="A127" s="24" t="s">
        <v>196</v>
      </c>
      <c r="B127" s="25" t="s">
        <v>32</v>
      </c>
      <c r="C127" s="75">
        <v>0</v>
      </c>
      <c r="D127" s="77">
        <v>0</v>
      </c>
      <c r="E127" s="77">
        <v>0</v>
      </c>
      <c r="F127" s="77">
        <v>0</v>
      </c>
      <c r="G127" s="77">
        <v>0</v>
      </c>
      <c r="H127" s="77">
        <v>0</v>
      </c>
      <c r="I127" s="77">
        <v>0</v>
      </c>
      <c r="J127" s="79">
        <f t="shared" si="1"/>
        <v>0</v>
      </c>
    </row>
    <row r="128" spans="1:10" x14ac:dyDescent="0.25">
      <c r="A128" s="24" t="s">
        <v>197</v>
      </c>
      <c r="B128" s="25" t="s">
        <v>32</v>
      </c>
      <c r="C128" s="75">
        <v>0</v>
      </c>
      <c r="D128" s="77">
        <v>0</v>
      </c>
      <c r="E128" s="77">
        <v>0</v>
      </c>
      <c r="F128" s="77">
        <v>0</v>
      </c>
      <c r="G128" s="77">
        <v>0</v>
      </c>
      <c r="H128" s="77">
        <v>0</v>
      </c>
      <c r="I128" s="77">
        <v>0</v>
      </c>
      <c r="J128" s="79">
        <f t="shared" si="1"/>
        <v>0</v>
      </c>
    </row>
    <row r="129" spans="1:10" x14ac:dyDescent="0.25">
      <c r="A129" s="24" t="s">
        <v>198</v>
      </c>
      <c r="B129" s="25" t="s">
        <v>32</v>
      </c>
      <c r="C129" s="75">
        <v>0</v>
      </c>
      <c r="D129" s="77">
        <v>0</v>
      </c>
      <c r="E129" s="77">
        <v>0</v>
      </c>
      <c r="F129" s="77">
        <v>0</v>
      </c>
      <c r="G129" s="77">
        <v>0</v>
      </c>
      <c r="H129" s="77">
        <v>0</v>
      </c>
      <c r="I129" s="77">
        <v>0</v>
      </c>
      <c r="J129" s="79">
        <f t="shared" si="1"/>
        <v>0</v>
      </c>
    </row>
    <row r="130" spans="1:10" x14ac:dyDescent="0.25">
      <c r="A130" s="24" t="s">
        <v>199</v>
      </c>
      <c r="B130" s="25" t="s">
        <v>33</v>
      </c>
      <c r="C130" s="75">
        <v>323453</v>
      </c>
      <c r="D130" s="77">
        <v>839077</v>
      </c>
      <c r="E130" s="77">
        <v>1384874</v>
      </c>
      <c r="F130" s="77">
        <v>0</v>
      </c>
      <c r="G130" s="77">
        <v>0</v>
      </c>
      <c r="H130" s="77">
        <v>336332</v>
      </c>
      <c r="I130" s="77">
        <v>0</v>
      </c>
      <c r="J130" s="79">
        <f t="shared" si="1"/>
        <v>2883736</v>
      </c>
    </row>
    <row r="131" spans="1:10" x14ac:dyDescent="0.25">
      <c r="A131" s="24" t="s">
        <v>200</v>
      </c>
      <c r="B131" s="25" t="s">
        <v>33</v>
      </c>
      <c r="C131" s="75">
        <v>0</v>
      </c>
      <c r="D131" s="77">
        <v>6278405</v>
      </c>
      <c r="E131" s="77">
        <v>0</v>
      </c>
      <c r="F131" s="77">
        <v>0</v>
      </c>
      <c r="G131" s="77">
        <v>0</v>
      </c>
      <c r="H131" s="77">
        <v>0</v>
      </c>
      <c r="I131" s="77">
        <v>0</v>
      </c>
      <c r="J131" s="79">
        <f t="shared" si="1"/>
        <v>6278405</v>
      </c>
    </row>
    <row r="132" spans="1:10" x14ac:dyDescent="0.25">
      <c r="A132" s="24" t="s">
        <v>201</v>
      </c>
      <c r="B132" s="25" t="s">
        <v>33</v>
      </c>
      <c r="C132" s="75">
        <v>0</v>
      </c>
      <c r="D132" s="77">
        <v>658068</v>
      </c>
      <c r="E132" s="77">
        <v>0</v>
      </c>
      <c r="F132" s="77">
        <v>0</v>
      </c>
      <c r="G132" s="77">
        <v>0</v>
      </c>
      <c r="H132" s="77">
        <v>0</v>
      </c>
      <c r="I132" s="77">
        <v>0</v>
      </c>
      <c r="J132" s="79">
        <f t="shared" ref="J132:J195" si="2">SUM(C132:I132)</f>
        <v>658068</v>
      </c>
    </row>
    <row r="133" spans="1:10" x14ac:dyDescent="0.25">
      <c r="A133" s="24" t="s">
        <v>202</v>
      </c>
      <c r="B133" s="25" t="s">
        <v>34</v>
      </c>
      <c r="C133" s="75">
        <v>0</v>
      </c>
      <c r="D133" s="77">
        <v>0</v>
      </c>
      <c r="E133" s="77">
        <v>0</v>
      </c>
      <c r="F133" s="77">
        <v>0</v>
      </c>
      <c r="G133" s="77">
        <v>0</v>
      </c>
      <c r="H133" s="77">
        <v>0</v>
      </c>
      <c r="I133" s="77">
        <v>0</v>
      </c>
      <c r="J133" s="79">
        <f t="shared" si="2"/>
        <v>0</v>
      </c>
    </row>
    <row r="134" spans="1:10" x14ac:dyDescent="0.25">
      <c r="A134" s="24" t="s">
        <v>203</v>
      </c>
      <c r="B134" s="25" t="s">
        <v>34</v>
      </c>
      <c r="C134" s="75">
        <v>0</v>
      </c>
      <c r="D134" s="77">
        <v>0</v>
      </c>
      <c r="E134" s="77">
        <v>0</v>
      </c>
      <c r="F134" s="77">
        <v>0</v>
      </c>
      <c r="G134" s="77">
        <v>0</v>
      </c>
      <c r="H134" s="77">
        <v>0</v>
      </c>
      <c r="I134" s="77">
        <v>0</v>
      </c>
      <c r="J134" s="79">
        <f t="shared" si="2"/>
        <v>0</v>
      </c>
    </row>
    <row r="135" spans="1:10" x14ac:dyDescent="0.25">
      <c r="A135" s="24" t="s">
        <v>204</v>
      </c>
      <c r="B135" s="25" t="s">
        <v>34</v>
      </c>
      <c r="C135" s="75">
        <v>0</v>
      </c>
      <c r="D135" s="77">
        <v>0</v>
      </c>
      <c r="E135" s="77">
        <v>0</v>
      </c>
      <c r="F135" s="77">
        <v>0</v>
      </c>
      <c r="G135" s="77">
        <v>0</v>
      </c>
      <c r="H135" s="77">
        <v>0</v>
      </c>
      <c r="I135" s="77">
        <v>0</v>
      </c>
      <c r="J135" s="79">
        <f t="shared" si="2"/>
        <v>0</v>
      </c>
    </row>
    <row r="136" spans="1:10" x14ac:dyDescent="0.25">
      <c r="A136" s="24" t="s">
        <v>205</v>
      </c>
      <c r="B136" s="25" t="s">
        <v>34</v>
      </c>
      <c r="C136" s="75">
        <v>0</v>
      </c>
      <c r="D136" s="77">
        <v>0</v>
      </c>
      <c r="E136" s="77">
        <v>0</v>
      </c>
      <c r="F136" s="77">
        <v>0</v>
      </c>
      <c r="G136" s="77">
        <v>0</v>
      </c>
      <c r="H136" s="77">
        <v>0</v>
      </c>
      <c r="I136" s="77">
        <v>0</v>
      </c>
      <c r="J136" s="79">
        <f t="shared" si="2"/>
        <v>0</v>
      </c>
    </row>
    <row r="137" spans="1:10" x14ac:dyDescent="0.25">
      <c r="A137" s="24" t="s">
        <v>206</v>
      </c>
      <c r="B137" s="25" t="s">
        <v>34</v>
      </c>
      <c r="C137" s="75">
        <v>0</v>
      </c>
      <c r="D137" s="77">
        <v>0</v>
      </c>
      <c r="E137" s="77">
        <v>0</v>
      </c>
      <c r="F137" s="77">
        <v>0</v>
      </c>
      <c r="G137" s="77">
        <v>0</v>
      </c>
      <c r="H137" s="77">
        <v>0</v>
      </c>
      <c r="I137" s="77">
        <v>0</v>
      </c>
      <c r="J137" s="79">
        <f t="shared" si="2"/>
        <v>0</v>
      </c>
    </row>
    <row r="138" spans="1:10" x14ac:dyDescent="0.25">
      <c r="A138" s="24" t="s">
        <v>207</v>
      </c>
      <c r="B138" s="25" t="s">
        <v>35</v>
      </c>
      <c r="C138" s="75">
        <v>0</v>
      </c>
      <c r="D138" s="77">
        <v>0</v>
      </c>
      <c r="E138" s="77">
        <v>0</v>
      </c>
      <c r="F138" s="77">
        <v>0</v>
      </c>
      <c r="G138" s="77">
        <v>0</v>
      </c>
      <c r="H138" s="77">
        <v>0</v>
      </c>
      <c r="I138" s="77">
        <v>0</v>
      </c>
      <c r="J138" s="79">
        <f t="shared" si="2"/>
        <v>0</v>
      </c>
    </row>
    <row r="139" spans="1:10" x14ac:dyDescent="0.25">
      <c r="A139" s="24" t="s">
        <v>208</v>
      </c>
      <c r="B139" s="25" t="s">
        <v>35</v>
      </c>
      <c r="C139" s="75">
        <v>0</v>
      </c>
      <c r="D139" s="77">
        <v>18723</v>
      </c>
      <c r="E139" s="77">
        <v>0</v>
      </c>
      <c r="F139" s="77">
        <v>0</v>
      </c>
      <c r="G139" s="77">
        <v>0</v>
      </c>
      <c r="H139" s="77">
        <v>0</v>
      </c>
      <c r="I139" s="77">
        <v>0</v>
      </c>
      <c r="J139" s="79">
        <f t="shared" si="2"/>
        <v>18723</v>
      </c>
    </row>
    <row r="140" spans="1:10" x14ac:dyDescent="0.25">
      <c r="A140" s="24" t="s">
        <v>209</v>
      </c>
      <c r="B140" s="25" t="s">
        <v>35</v>
      </c>
      <c r="C140" s="75">
        <v>0</v>
      </c>
      <c r="D140" s="77">
        <v>0</v>
      </c>
      <c r="E140" s="77">
        <v>0</v>
      </c>
      <c r="F140" s="77">
        <v>0</v>
      </c>
      <c r="G140" s="77">
        <v>0</v>
      </c>
      <c r="H140" s="77">
        <v>0</v>
      </c>
      <c r="I140" s="77">
        <v>0</v>
      </c>
      <c r="J140" s="79">
        <f t="shared" si="2"/>
        <v>0</v>
      </c>
    </row>
    <row r="141" spans="1:10" x14ac:dyDescent="0.25">
      <c r="A141" s="24" t="s">
        <v>210</v>
      </c>
      <c r="B141" s="25" t="s">
        <v>35</v>
      </c>
      <c r="C141" s="75">
        <v>0</v>
      </c>
      <c r="D141" s="77">
        <v>0</v>
      </c>
      <c r="E141" s="77">
        <v>337675</v>
      </c>
      <c r="F141" s="77">
        <v>0</v>
      </c>
      <c r="G141" s="77">
        <v>0</v>
      </c>
      <c r="H141" s="77">
        <v>0</v>
      </c>
      <c r="I141" s="77">
        <v>0</v>
      </c>
      <c r="J141" s="79">
        <f t="shared" si="2"/>
        <v>337675</v>
      </c>
    </row>
    <row r="142" spans="1:10" x14ac:dyDescent="0.25">
      <c r="A142" s="24" t="s">
        <v>211</v>
      </c>
      <c r="B142" s="25" t="s">
        <v>35</v>
      </c>
      <c r="C142" s="75">
        <v>0</v>
      </c>
      <c r="D142" s="77">
        <v>1344167</v>
      </c>
      <c r="E142" s="77">
        <v>207714</v>
      </c>
      <c r="F142" s="77">
        <v>0</v>
      </c>
      <c r="G142" s="77">
        <v>0</v>
      </c>
      <c r="H142" s="77">
        <v>0</v>
      </c>
      <c r="I142" s="77">
        <v>0</v>
      </c>
      <c r="J142" s="79">
        <f t="shared" si="2"/>
        <v>1551881</v>
      </c>
    </row>
    <row r="143" spans="1:10" x14ac:dyDescent="0.25">
      <c r="A143" s="24" t="s">
        <v>212</v>
      </c>
      <c r="B143" s="25" t="s">
        <v>36</v>
      </c>
      <c r="C143" s="75">
        <v>0</v>
      </c>
      <c r="D143" s="77">
        <v>0</v>
      </c>
      <c r="E143" s="77">
        <v>0</v>
      </c>
      <c r="F143" s="77">
        <v>0</v>
      </c>
      <c r="G143" s="77">
        <v>0</v>
      </c>
      <c r="H143" s="77">
        <v>0</v>
      </c>
      <c r="I143" s="77">
        <v>0</v>
      </c>
      <c r="J143" s="79">
        <f t="shared" si="2"/>
        <v>0</v>
      </c>
    </row>
    <row r="144" spans="1:10" x14ac:dyDescent="0.25">
      <c r="A144" s="24" t="s">
        <v>213</v>
      </c>
      <c r="B144" s="25" t="s">
        <v>36</v>
      </c>
      <c r="C144" s="75">
        <v>0</v>
      </c>
      <c r="D144" s="77">
        <v>0</v>
      </c>
      <c r="E144" s="77">
        <v>0</v>
      </c>
      <c r="F144" s="77">
        <v>0</v>
      </c>
      <c r="G144" s="77">
        <v>0</v>
      </c>
      <c r="H144" s="77">
        <v>0</v>
      </c>
      <c r="I144" s="77">
        <v>0</v>
      </c>
      <c r="J144" s="79">
        <f t="shared" si="2"/>
        <v>0</v>
      </c>
    </row>
    <row r="145" spans="1:10" x14ac:dyDescent="0.25">
      <c r="A145" s="24" t="s">
        <v>214</v>
      </c>
      <c r="B145" s="25" t="s">
        <v>36</v>
      </c>
      <c r="C145" s="75">
        <v>0</v>
      </c>
      <c r="D145" s="77">
        <v>0</v>
      </c>
      <c r="E145" s="77">
        <v>0</v>
      </c>
      <c r="F145" s="77">
        <v>0</v>
      </c>
      <c r="G145" s="77">
        <v>0</v>
      </c>
      <c r="H145" s="77">
        <v>0</v>
      </c>
      <c r="I145" s="77">
        <v>0</v>
      </c>
      <c r="J145" s="79">
        <f t="shared" si="2"/>
        <v>0</v>
      </c>
    </row>
    <row r="146" spans="1:10" x14ac:dyDescent="0.25">
      <c r="A146" s="24" t="s">
        <v>215</v>
      </c>
      <c r="B146" s="25" t="s">
        <v>36</v>
      </c>
      <c r="C146" s="75">
        <v>0</v>
      </c>
      <c r="D146" s="77">
        <v>0</v>
      </c>
      <c r="E146" s="77">
        <v>0</v>
      </c>
      <c r="F146" s="77">
        <v>0</v>
      </c>
      <c r="G146" s="77">
        <v>0</v>
      </c>
      <c r="H146" s="77">
        <v>0</v>
      </c>
      <c r="I146" s="77">
        <v>0</v>
      </c>
      <c r="J146" s="79">
        <f t="shared" si="2"/>
        <v>0</v>
      </c>
    </row>
    <row r="147" spans="1:10" x14ac:dyDescent="0.25">
      <c r="A147" s="24" t="s">
        <v>216</v>
      </c>
      <c r="B147" s="25" t="s">
        <v>36</v>
      </c>
      <c r="C147" s="75">
        <v>0</v>
      </c>
      <c r="D147" s="77">
        <v>0</v>
      </c>
      <c r="E147" s="77">
        <v>0</v>
      </c>
      <c r="F147" s="77">
        <v>0</v>
      </c>
      <c r="G147" s="77">
        <v>0</v>
      </c>
      <c r="H147" s="77">
        <v>0</v>
      </c>
      <c r="I147" s="77">
        <v>299365</v>
      </c>
      <c r="J147" s="79">
        <f t="shared" si="2"/>
        <v>299365</v>
      </c>
    </row>
    <row r="148" spans="1:10" x14ac:dyDescent="0.25">
      <c r="A148" s="24" t="s">
        <v>217</v>
      </c>
      <c r="B148" s="25" t="s">
        <v>36</v>
      </c>
      <c r="C148" s="75">
        <v>0</v>
      </c>
      <c r="D148" s="77">
        <v>11191</v>
      </c>
      <c r="E148" s="77">
        <v>0</v>
      </c>
      <c r="F148" s="77">
        <v>0</v>
      </c>
      <c r="G148" s="77">
        <v>0</v>
      </c>
      <c r="H148" s="77">
        <v>0</v>
      </c>
      <c r="I148" s="77">
        <v>0</v>
      </c>
      <c r="J148" s="79">
        <f t="shared" si="2"/>
        <v>11191</v>
      </c>
    </row>
    <row r="149" spans="1:10" x14ac:dyDescent="0.25">
      <c r="A149" s="24" t="s">
        <v>218</v>
      </c>
      <c r="B149" s="25" t="s">
        <v>36</v>
      </c>
      <c r="C149" s="75">
        <v>0</v>
      </c>
      <c r="D149" s="77">
        <v>0</v>
      </c>
      <c r="E149" s="77">
        <v>0</v>
      </c>
      <c r="F149" s="77">
        <v>0</v>
      </c>
      <c r="G149" s="77">
        <v>0</v>
      </c>
      <c r="H149" s="77">
        <v>0</v>
      </c>
      <c r="I149" s="77">
        <v>0</v>
      </c>
      <c r="J149" s="79">
        <f t="shared" si="2"/>
        <v>0</v>
      </c>
    </row>
    <row r="150" spans="1:10" x14ac:dyDescent="0.25">
      <c r="A150" s="24" t="s">
        <v>219</v>
      </c>
      <c r="B150" s="25" t="s">
        <v>36</v>
      </c>
      <c r="C150" s="75">
        <v>0</v>
      </c>
      <c r="D150" s="77">
        <v>0</v>
      </c>
      <c r="E150" s="77">
        <v>0</v>
      </c>
      <c r="F150" s="77">
        <v>0</v>
      </c>
      <c r="G150" s="77">
        <v>0</v>
      </c>
      <c r="H150" s="77">
        <v>0</v>
      </c>
      <c r="I150" s="77">
        <v>0</v>
      </c>
      <c r="J150" s="79">
        <f t="shared" si="2"/>
        <v>0</v>
      </c>
    </row>
    <row r="151" spans="1:10" x14ac:dyDescent="0.25">
      <c r="A151" s="24" t="s">
        <v>220</v>
      </c>
      <c r="B151" s="25" t="s">
        <v>36</v>
      </c>
      <c r="C151" s="75">
        <v>0</v>
      </c>
      <c r="D151" s="77">
        <v>0</v>
      </c>
      <c r="E151" s="77">
        <v>0</v>
      </c>
      <c r="F151" s="77">
        <v>0</v>
      </c>
      <c r="G151" s="77">
        <v>0</v>
      </c>
      <c r="H151" s="77">
        <v>0</v>
      </c>
      <c r="I151" s="77">
        <v>0</v>
      </c>
      <c r="J151" s="79">
        <f t="shared" si="2"/>
        <v>0</v>
      </c>
    </row>
    <row r="152" spans="1:10" x14ac:dyDescent="0.25">
      <c r="A152" s="24" t="s">
        <v>221</v>
      </c>
      <c r="B152" s="25" t="s">
        <v>36</v>
      </c>
      <c r="C152" s="75">
        <v>0</v>
      </c>
      <c r="D152" s="77">
        <v>0</v>
      </c>
      <c r="E152" s="77">
        <v>0</v>
      </c>
      <c r="F152" s="77">
        <v>0</v>
      </c>
      <c r="G152" s="77">
        <v>0</v>
      </c>
      <c r="H152" s="77">
        <v>0</v>
      </c>
      <c r="I152" s="77">
        <v>0</v>
      </c>
      <c r="J152" s="79">
        <f t="shared" si="2"/>
        <v>0</v>
      </c>
    </row>
    <row r="153" spans="1:10" x14ac:dyDescent="0.25">
      <c r="A153" s="24" t="s">
        <v>222</v>
      </c>
      <c r="B153" s="25" t="s">
        <v>36</v>
      </c>
      <c r="C153" s="75">
        <v>0</v>
      </c>
      <c r="D153" s="77">
        <v>0</v>
      </c>
      <c r="E153" s="77">
        <v>0</v>
      </c>
      <c r="F153" s="77">
        <v>0</v>
      </c>
      <c r="G153" s="77">
        <v>0</v>
      </c>
      <c r="H153" s="77">
        <v>0</v>
      </c>
      <c r="I153" s="77">
        <v>0</v>
      </c>
      <c r="J153" s="79">
        <f t="shared" si="2"/>
        <v>0</v>
      </c>
    </row>
    <row r="154" spans="1:10" x14ac:dyDescent="0.25">
      <c r="A154" s="24" t="s">
        <v>223</v>
      </c>
      <c r="B154" s="25" t="s">
        <v>37</v>
      </c>
      <c r="C154" s="75">
        <v>0</v>
      </c>
      <c r="D154" s="77">
        <v>0</v>
      </c>
      <c r="E154" s="77">
        <v>0</v>
      </c>
      <c r="F154" s="77">
        <v>0</v>
      </c>
      <c r="G154" s="77">
        <v>0</v>
      </c>
      <c r="H154" s="77">
        <v>0</v>
      </c>
      <c r="I154" s="77">
        <v>0</v>
      </c>
      <c r="J154" s="79">
        <f t="shared" si="2"/>
        <v>0</v>
      </c>
    </row>
    <row r="155" spans="1:10" x14ac:dyDescent="0.25">
      <c r="A155" s="24" t="s">
        <v>224</v>
      </c>
      <c r="B155" s="25" t="s">
        <v>38</v>
      </c>
      <c r="C155" s="75">
        <v>0</v>
      </c>
      <c r="D155" s="77">
        <v>0</v>
      </c>
      <c r="E155" s="77">
        <v>0</v>
      </c>
      <c r="F155" s="77">
        <v>0</v>
      </c>
      <c r="G155" s="77">
        <v>0</v>
      </c>
      <c r="H155" s="77">
        <v>0</v>
      </c>
      <c r="I155" s="77">
        <v>0</v>
      </c>
      <c r="J155" s="79">
        <f t="shared" si="2"/>
        <v>0</v>
      </c>
    </row>
    <row r="156" spans="1:10" x14ac:dyDescent="0.25">
      <c r="A156" s="24" t="s">
        <v>225</v>
      </c>
      <c r="B156" s="25" t="s">
        <v>39</v>
      </c>
      <c r="C156" s="75">
        <v>0</v>
      </c>
      <c r="D156" s="77">
        <v>0</v>
      </c>
      <c r="E156" s="77">
        <v>0</v>
      </c>
      <c r="F156" s="77">
        <v>0</v>
      </c>
      <c r="G156" s="77">
        <v>0</v>
      </c>
      <c r="H156" s="77">
        <v>0</v>
      </c>
      <c r="I156" s="77">
        <v>0</v>
      </c>
      <c r="J156" s="79">
        <f t="shared" si="2"/>
        <v>0</v>
      </c>
    </row>
    <row r="157" spans="1:10" x14ac:dyDescent="0.25">
      <c r="A157" s="24" t="s">
        <v>226</v>
      </c>
      <c r="B157" s="25" t="s">
        <v>39</v>
      </c>
      <c r="C157" s="75">
        <v>926454</v>
      </c>
      <c r="D157" s="77">
        <v>6408010</v>
      </c>
      <c r="E157" s="77">
        <v>0</v>
      </c>
      <c r="F157" s="77">
        <v>0</v>
      </c>
      <c r="G157" s="77">
        <v>0</v>
      </c>
      <c r="H157" s="77">
        <v>1518131</v>
      </c>
      <c r="I157" s="77">
        <v>0</v>
      </c>
      <c r="J157" s="79">
        <f t="shared" si="2"/>
        <v>8852595</v>
      </c>
    </row>
    <row r="158" spans="1:10" x14ac:dyDescent="0.25">
      <c r="A158" s="24" t="s">
        <v>227</v>
      </c>
      <c r="B158" s="25" t="s">
        <v>39</v>
      </c>
      <c r="C158" s="75">
        <v>177486</v>
      </c>
      <c r="D158" s="77">
        <v>1651408</v>
      </c>
      <c r="E158" s="77">
        <v>0</v>
      </c>
      <c r="F158" s="77">
        <v>0</v>
      </c>
      <c r="G158" s="77">
        <v>0</v>
      </c>
      <c r="H158" s="77">
        <v>281140</v>
      </c>
      <c r="I158" s="77">
        <v>0</v>
      </c>
      <c r="J158" s="79">
        <f t="shared" si="2"/>
        <v>2110034</v>
      </c>
    </row>
    <row r="159" spans="1:10" x14ac:dyDescent="0.25">
      <c r="A159" s="24" t="s">
        <v>228</v>
      </c>
      <c r="B159" s="25" t="s">
        <v>39</v>
      </c>
      <c r="C159" s="75">
        <v>65882</v>
      </c>
      <c r="D159" s="77">
        <v>815384</v>
      </c>
      <c r="E159" s="77">
        <v>0</v>
      </c>
      <c r="F159" s="77">
        <v>0</v>
      </c>
      <c r="G159" s="77">
        <v>0</v>
      </c>
      <c r="H159" s="77">
        <v>0</v>
      </c>
      <c r="I159" s="77">
        <v>0</v>
      </c>
      <c r="J159" s="79">
        <f t="shared" si="2"/>
        <v>881266</v>
      </c>
    </row>
    <row r="160" spans="1:10" x14ac:dyDescent="0.25">
      <c r="A160" s="24" t="s">
        <v>229</v>
      </c>
      <c r="B160" s="25" t="s">
        <v>39</v>
      </c>
      <c r="C160" s="75">
        <v>418224</v>
      </c>
      <c r="D160" s="77">
        <v>0</v>
      </c>
      <c r="E160" s="77">
        <v>0</v>
      </c>
      <c r="F160" s="77">
        <v>0</v>
      </c>
      <c r="G160" s="77">
        <v>0</v>
      </c>
      <c r="H160" s="77">
        <v>496171</v>
      </c>
      <c r="I160" s="77">
        <v>231327</v>
      </c>
      <c r="J160" s="79">
        <f t="shared" si="2"/>
        <v>1145722</v>
      </c>
    </row>
    <row r="161" spans="1:10" x14ac:dyDescent="0.25">
      <c r="A161" s="24" t="s">
        <v>230</v>
      </c>
      <c r="B161" s="25" t="s">
        <v>39</v>
      </c>
      <c r="C161" s="75">
        <v>0</v>
      </c>
      <c r="D161" s="77">
        <v>0</v>
      </c>
      <c r="E161" s="77">
        <v>0</v>
      </c>
      <c r="F161" s="77">
        <v>0</v>
      </c>
      <c r="G161" s="77">
        <v>0</v>
      </c>
      <c r="H161" s="77">
        <v>0</v>
      </c>
      <c r="I161" s="77">
        <v>46581</v>
      </c>
      <c r="J161" s="79">
        <f t="shared" si="2"/>
        <v>46581</v>
      </c>
    </row>
    <row r="162" spans="1:10" x14ac:dyDescent="0.25">
      <c r="A162" s="24" t="s">
        <v>231</v>
      </c>
      <c r="B162" s="25" t="s">
        <v>39</v>
      </c>
      <c r="C162" s="75">
        <v>0</v>
      </c>
      <c r="D162" s="77">
        <v>0</v>
      </c>
      <c r="E162" s="77">
        <v>0</v>
      </c>
      <c r="F162" s="77">
        <v>0</v>
      </c>
      <c r="G162" s="77">
        <v>0</v>
      </c>
      <c r="H162" s="77">
        <v>0</v>
      </c>
      <c r="I162" s="77">
        <v>117000</v>
      </c>
      <c r="J162" s="79">
        <f t="shared" si="2"/>
        <v>117000</v>
      </c>
    </row>
    <row r="163" spans="1:10" x14ac:dyDescent="0.25">
      <c r="A163" s="24" t="s">
        <v>232</v>
      </c>
      <c r="B163" s="25" t="s">
        <v>39</v>
      </c>
      <c r="C163" s="75">
        <v>341953</v>
      </c>
      <c r="D163" s="77">
        <v>0</v>
      </c>
      <c r="E163" s="77">
        <v>0</v>
      </c>
      <c r="F163" s="77">
        <v>0</v>
      </c>
      <c r="G163" s="77">
        <v>0</v>
      </c>
      <c r="H163" s="77">
        <v>235975</v>
      </c>
      <c r="I163" s="77">
        <v>0</v>
      </c>
      <c r="J163" s="79">
        <f t="shared" si="2"/>
        <v>577928</v>
      </c>
    </row>
    <row r="164" spans="1:10" x14ac:dyDescent="0.25">
      <c r="A164" s="24" t="s">
        <v>233</v>
      </c>
      <c r="B164" s="25" t="s">
        <v>39</v>
      </c>
      <c r="C164" s="75">
        <v>108240</v>
      </c>
      <c r="D164" s="77">
        <v>61500</v>
      </c>
      <c r="E164" s="77">
        <v>0</v>
      </c>
      <c r="F164" s="77">
        <v>0</v>
      </c>
      <c r="G164" s="77">
        <v>0</v>
      </c>
      <c r="H164" s="77">
        <v>62237</v>
      </c>
      <c r="I164" s="77">
        <v>327698</v>
      </c>
      <c r="J164" s="79">
        <f t="shared" si="2"/>
        <v>559675</v>
      </c>
    </row>
    <row r="165" spans="1:10" x14ac:dyDescent="0.25">
      <c r="A165" s="24" t="s">
        <v>234</v>
      </c>
      <c r="B165" s="25" t="s">
        <v>39</v>
      </c>
      <c r="C165" s="75">
        <v>0</v>
      </c>
      <c r="D165" s="77">
        <v>0</v>
      </c>
      <c r="E165" s="77">
        <v>0</v>
      </c>
      <c r="F165" s="77">
        <v>0</v>
      </c>
      <c r="G165" s="77">
        <v>0</v>
      </c>
      <c r="H165" s="77">
        <v>0</v>
      </c>
      <c r="I165" s="77">
        <v>0</v>
      </c>
      <c r="J165" s="79">
        <f t="shared" si="2"/>
        <v>0</v>
      </c>
    </row>
    <row r="166" spans="1:10" x14ac:dyDescent="0.25">
      <c r="A166" s="24" t="s">
        <v>235</v>
      </c>
      <c r="B166" s="25" t="s">
        <v>39</v>
      </c>
      <c r="C166" s="75">
        <v>0</v>
      </c>
      <c r="D166" s="77">
        <v>0</v>
      </c>
      <c r="E166" s="77">
        <v>0</v>
      </c>
      <c r="F166" s="77">
        <v>0</v>
      </c>
      <c r="G166" s="77">
        <v>0</v>
      </c>
      <c r="H166" s="77">
        <v>0</v>
      </c>
      <c r="I166" s="77">
        <v>0</v>
      </c>
      <c r="J166" s="79">
        <f t="shared" si="2"/>
        <v>0</v>
      </c>
    </row>
    <row r="167" spans="1:10" x14ac:dyDescent="0.25">
      <c r="A167" s="24" t="s">
        <v>236</v>
      </c>
      <c r="B167" s="25" t="s">
        <v>39</v>
      </c>
      <c r="C167" s="75">
        <v>140846</v>
      </c>
      <c r="D167" s="77">
        <v>2893029</v>
      </c>
      <c r="E167" s="77">
        <v>0</v>
      </c>
      <c r="F167" s="77">
        <v>0</v>
      </c>
      <c r="G167" s="77">
        <v>0</v>
      </c>
      <c r="H167" s="77">
        <v>507997</v>
      </c>
      <c r="I167" s="77">
        <v>0</v>
      </c>
      <c r="J167" s="79">
        <f t="shared" si="2"/>
        <v>3541872</v>
      </c>
    </row>
    <row r="168" spans="1:10" x14ac:dyDescent="0.25">
      <c r="A168" s="24" t="s">
        <v>237</v>
      </c>
      <c r="B168" s="25" t="s">
        <v>39</v>
      </c>
      <c r="C168" s="75">
        <v>123195</v>
      </c>
      <c r="D168" s="77">
        <v>0</v>
      </c>
      <c r="E168" s="77">
        <v>0</v>
      </c>
      <c r="F168" s="77">
        <v>0</v>
      </c>
      <c r="G168" s="77">
        <v>0</v>
      </c>
      <c r="H168" s="77">
        <v>0</v>
      </c>
      <c r="I168" s="77">
        <v>1879850</v>
      </c>
      <c r="J168" s="79">
        <f t="shared" si="2"/>
        <v>2003045</v>
      </c>
    </row>
    <row r="169" spans="1:10" x14ac:dyDescent="0.25">
      <c r="A169" s="24" t="s">
        <v>238</v>
      </c>
      <c r="B169" s="25" t="s">
        <v>39</v>
      </c>
      <c r="C169" s="75">
        <v>0</v>
      </c>
      <c r="D169" s="77">
        <v>107327</v>
      </c>
      <c r="E169" s="77">
        <v>0</v>
      </c>
      <c r="F169" s="77">
        <v>0</v>
      </c>
      <c r="G169" s="77">
        <v>0</v>
      </c>
      <c r="H169" s="77">
        <v>0</v>
      </c>
      <c r="I169" s="77">
        <v>0</v>
      </c>
      <c r="J169" s="79">
        <f t="shared" si="2"/>
        <v>107327</v>
      </c>
    </row>
    <row r="170" spans="1:10" x14ac:dyDescent="0.25">
      <c r="A170" s="24" t="s">
        <v>239</v>
      </c>
      <c r="B170" s="25" t="s">
        <v>1</v>
      </c>
      <c r="C170" s="75">
        <v>0</v>
      </c>
      <c r="D170" s="77">
        <v>0</v>
      </c>
      <c r="E170" s="77">
        <v>10581441</v>
      </c>
      <c r="F170" s="77">
        <v>0</v>
      </c>
      <c r="G170" s="77">
        <v>0</v>
      </c>
      <c r="H170" s="77">
        <v>820364</v>
      </c>
      <c r="I170" s="77">
        <v>0</v>
      </c>
      <c r="J170" s="79">
        <f t="shared" si="2"/>
        <v>11401805</v>
      </c>
    </row>
    <row r="171" spans="1:10" x14ac:dyDescent="0.25">
      <c r="A171" s="24" t="s">
        <v>240</v>
      </c>
      <c r="B171" s="25" t="s">
        <v>1</v>
      </c>
      <c r="C171" s="75">
        <v>2072484</v>
      </c>
      <c r="D171" s="77">
        <v>9171176</v>
      </c>
      <c r="E171" s="77">
        <v>15589841</v>
      </c>
      <c r="F171" s="77">
        <v>0</v>
      </c>
      <c r="G171" s="77">
        <v>0</v>
      </c>
      <c r="H171" s="77">
        <v>6283690</v>
      </c>
      <c r="I171" s="77">
        <v>0</v>
      </c>
      <c r="J171" s="79">
        <f t="shared" si="2"/>
        <v>33117191</v>
      </c>
    </row>
    <row r="172" spans="1:10" x14ac:dyDescent="0.25">
      <c r="A172" s="24" t="s">
        <v>241</v>
      </c>
      <c r="B172" s="25" t="s">
        <v>1</v>
      </c>
      <c r="C172" s="75">
        <v>936343</v>
      </c>
      <c r="D172" s="77">
        <v>0</v>
      </c>
      <c r="E172" s="77">
        <v>9044719</v>
      </c>
      <c r="F172" s="77">
        <v>0</v>
      </c>
      <c r="G172" s="77">
        <v>0</v>
      </c>
      <c r="H172" s="77">
        <v>0</v>
      </c>
      <c r="I172" s="77">
        <v>0</v>
      </c>
      <c r="J172" s="79">
        <f t="shared" si="2"/>
        <v>9981062</v>
      </c>
    </row>
    <row r="173" spans="1:10" x14ac:dyDescent="0.25">
      <c r="A173" s="24" t="s">
        <v>242</v>
      </c>
      <c r="B173" s="25" t="s">
        <v>1</v>
      </c>
      <c r="C173" s="75">
        <v>0</v>
      </c>
      <c r="D173" s="77">
        <v>0</v>
      </c>
      <c r="E173" s="77">
        <v>0</v>
      </c>
      <c r="F173" s="77">
        <v>0</v>
      </c>
      <c r="G173" s="77">
        <v>0</v>
      </c>
      <c r="H173" s="77">
        <v>0</v>
      </c>
      <c r="I173" s="77">
        <v>220564</v>
      </c>
      <c r="J173" s="79">
        <f t="shared" si="2"/>
        <v>220564</v>
      </c>
    </row>
    <row r="174" spans="1:10" x14ac:dyDescent="0.25">
      <c r="A174" s="24" t="s">
        <v>243</v>
      </c>
      <c r="B174" s="25" t="s">
        <v>1</v>
      </c>
      <c r="C174" s="75">
        <v>0</v>
      </c>
      <c r="D174" s="77">
        <v>0</v>
      </c>
      <c r="E174" s="77">
        <v>100000</v>
      </c>
      <c r="F174" s="77">
        <v>0</v>
      </c>
      <c r="G174" s="77">
        <v>0</v>
      </c>
      <c r="H174" s="77">
        <v>0</v>
      </c>
      <c r="I174" s="77">
        <v>0</v>
      </c>
      <c r="J174" s="79">
        <f t="shared" si="2"/>
        <v>100000</v>
      </c>
    </row>
    <row r="175" spans="1:10" x14ac:dyDescent="0.25">
      <c r="A175" s="24" t="s">
        <v>244</v>
      </c>
      <c r="B175" s="25" t="s">
        <v>40</v>
      </c>
      <c r="C175" s="75">
        <v>0</v>
      </c>
      <c r="D175" s="77">
        <v>0</v>
      </c>
      <c r="E175" s="77">
        <v>0</v>
      </c>
      <c r="F175" s="77">
        <v>0</v>
      </c>
      <c r="G175" s="77">
        <v>0</v>
      </c>
      <c r="H175" s="77">
        <v>0</v>
      </c>
      <c r="I175" s="77">
        <v>0</v>
      </c>
      <c r="J175" s="79">
        <f t="shared" si="2"/>
        <v>0</v>
      </c>
    </row>
    <row r="176" spans="1:10" x14ac:dyDescent="0.25">
      <c r="A176" s="24" t="s">
        <v>245</v>
      </c>
      <c r="B176" s="25" t="s">
        <v>41</v>
      </c>
      <c r="C176" s="75">
        <v>0</v>
      </c>
      <c r="D176" s="77">
        <v>0</v>
      </c>
      <c r="E176" s="77">
        <v>0</v>
      </c>
      <c r="F176" s="77">
        <v>0</v>
      </c>
      <c r="G176" s="77">
        <v>0</v>
      </c>
      <c r="H176" s="77">
        <v>0</v>
      </c>
      <c r="I176" s="77">
        <v>0</v>
      </c>
      <c r="J176" s="79">
        <f t="shared" si="2"/>
        <v>0</v>
      </c>
    </row>
    <row r="177" spans="1:10" x14ac:dyDescent="0.25">
      <c r="A177" s="24" t="s">
        <v>246</v>
      </c>
      <c r="B177" s="25" t="s">
        <v>41</v>
      </c>
      <c r="C177" s="75">
        <v>0</v>
      </c>
      <c r="D177" s="77">
        <v>0</v>
      </c>
      <c r="E177" s="77">
        <v>0</v>
      </c>
      <c r="F177" s="77">
        <v>0</v>
      </c>
      <c r="G177" s="77">
        <v>0</v>
      </c>
      <c r="H177" s="77">
        <v>0</v>
      </c>
      <c r="I177" s="77">
        <v>0</v>
      </c>
      <c r="J177" s="79">
        <f t="shared" si="2"/>
        <v>0</v>
      </c>
    </row>
    <row r="178" spans="1:10" x14ac:dyDescent="0.25">
      <c r="A178" s="24" t="s">
        <v>247</v>
      </c>
      <c r="B178" s="25" t="s">
        <v>41</v>
      </c>
      <c r="C178" s="75">
        <v>0</v>
      </c>
      <c r="D178" s="77">
        <v>0</v>
      </c>
      <c r="E178" s="77">
        <v>0</v>
      </c>
      <c r="F178" s="77">
        <v>0</v>
      </c>
      <c r="G178" s="77">
        <v>2400</v>
      </c>
      <c r="H178" s="77">
        <v>0</v>
      </c>
      <c r="I178" s="77">
        <v>0</v>
      </c>
      <c r="J178" s="79">
        <f t="shared" si="2"/>
        <v>2400</v>
      </c>
    </row>
    <row r="179" spans="1:10" x14ac:dyDescent="0.25">
      <c r="A179" s="24" t="s">
        <v>248</v>
      </c>
      <c r="B179" s="25" t="s">
        <v>41</v>
      </c>
      <c r="C179" s="75">
        <v>0</v>
      </c>
      <c r="D179" s="77">
        <v>0</v>
      </c>
      <c r="E179" s="77">
        <v>0</v>
      </c>
      <c r="F179" s="77">
        <v>0</v>
      </c>
      <c r="G179" s="77">
        <v>0</v>
      </c>
      <c r="H179" s="77">
        <v>0</v>
      </c>
      <c r="I179" s="77">
        <v>0</v>
      </c>
      <c r="J179" s="79">
        <f t="shared" si="2"/>
        <v>0</v>
      </c>
    </row>
    <row r="180" spans="1:10" x14ac:dyDescent="0.25">
      <c r="A180" s="24" t="s">
        <v>249</v>
      </c>
      <c r="B180" s="25" t="s">
        <v>41</v>
      </c>
      <c r="C180" s="75">
        <v>0</v>
      </c>
      <c r="D180" s="77">
        <v>0</v>
      </c>
      <c r="E180" s="77">
        <v>0</v>
      </c>
      <c r="F180" s="77">
        <v>0</v>
      </c>
      <c r="G180" s="77">
        <v>0</v>
      </c>
      <c r="H180" s="77">
        <v>0</v>
      </c>
      <c r="I180" s="77">
        <v>0</v>
      </c>
      <c r="J180" s="79">
        <f t="shared" si="2"/>
        <v>0</v>
      </c>
    </row>
    <row r="181" spans="1:10" x14ac:dyDescent="0.25">
      <c r="A181" s="24" t="s">
        <v>250</v>
      </c>
      <c r="B181" s="25" t="s">
        <v>41</v>
      </c>
      <c r="C181" s="75">
        <v>0</v>
      </c>
      <c r="D181" s="77">
        <v>31500</v>
      </c>
      <c r="E181" s="77">
        <v>0</v>
      </c>
      <c r="F181" s="77">
        <v>0</v>
      </c>
      <c r="G181" s="77">
        <v>0</v>
      </c>
      <c r="H181" s="77">
        <v>0</v>
      </c>
      <c r="I181" s="77">
        <v>0</v>
      </c>
      <c r="J181" s="79">
        <f t="shared" si="2"/>
        <v>31500</v>
      </c>
    </row>
    <row r="182" spans="1:10" x14ac:dyDescent="0.25">
      <c r="A182" s="24" t="s">
        <v>251</v>
      </c>
      <c r="B182" s="25" t="s">
        <v>41</v>
      </c>
      <c r="C182" s="75">
        <v>0</v>
      </c>
      <c r="D182" s="77">
        <v>0</v>
      </c>
      <c r="E182" s="77">
        <v>0</v>
      </c>
      <c r="F182" s="77">
        <v>0</v>
      </c>
      <c r="G182" s="77">
        <v>0</v>
      </c>
      <c r="H182" s="77">
        <v>0</v>
      </c>
      <c r="I182" s="77">
        <v>0</v>
      </c>
      <c r="J182" s="79">
        <f t="shared" si="2"/>
        <v>0</v>
      </c>
    </row>
    <row r="183" spans="1:10" x14ac:dyDescent="0.25">
      <c r="A183" s="24" t="s">
        <v>252</v>
      </c>
      <c r="B183" s="25" t="s">
        <v>42</v>
      </c>
      <c r="C183" s="75">
        <v>0</v>
      </c>
      <c r="D183" s="77">
        <v>0</v>
      </c>
      <c r="E183" s="77">
        <v>0</v>
      </c>
      <c r="F183" s="77">
        <v>0</v>
      </c>
      <c r="G183" s="77">
        <v>0</v>
      </c>
      <c r="H183" s="77">
        <v>0</v>
      </c>
      <c r="I183" s="77">
        <v>0</v>
      </c>
      <c r="J183" s="79">
        <f t="shared" si="2"/>
        <v>0</v>
      </c>
    </row>
    <row r="184" spans="1:10" x14ac:dyDescent="0.25">
      <c r="A184" s="24" t="s">
        <v>253</v>
      </c>
      <c r="B184" s="25" t="s">
        <v>2</v>
      </c>
      <c r="C184" s="75">
        <v>0</v>
      </c>
      <c r="D184" s="77">
        <v>0</v>
      </c>
      <c r="E184" s="77">
        <v>0</v>
      </c>
      <c r="F184" s="77">
        <v>0</v>
      </c>
      <c r="G184" s="77">
        <v>0</v>
      </c>
      <c r="H184" s="77">
        <v>0</v>
      </c>
      <c r="I184" s="77">
        <v>0</v>
      </c>
      <c r="J184" s="79">
        <f t="shared" si="2"/>
        <v>0</v>
      </c>
    </row>
    <row r="185" spans="1:10" x14ac:dyDescent="0.25">
      <c r="A185" s="24" t="s">
        <v>1</v>
      </c>
      <c r="B185" s="25" t="s">
        <v>2</v>
      </c>
      <c r="C185" s="75">
        <v>0</v>
      </c>
      <c r="D185" s="77">
        <v>0</v>
      </c>
      <c r="E185" s="77">
        <v>0</v>
      </c>
      <c r="F185" s="77">
        <v>0</v>
      </c>
      <c r="G185" s="77">
        <v>0</v>
      </c>
      <c r="H185" s="77">
        <v>0</v>
      </c>
      <c r="I185" s="77">
        <v>0</v>
      </c>
      <c r="J185" s="79">
        <f t="shared" si="2"/>
        <v>0</v>
      </c>
    </row>
    <row r="186" spans="1:10" x14ac:dyDescent="0.25">
      <c r="A186" s="24" t="s">
        <v>2</v>
      </c>
      <c r="B186" s="25" t="s">
        <v>2</v>
      </c>
      <c r="C186" s="75">
        <v>0</v>
      </c>
      <c r="D186" s="77">
        <v>0</v>
      </c>
      <c r="E186" s="77">
        <v>0</v>
      </c>
      <c r="F186" s="77">
        <v>0</v>
      </c>
      <c r="G186" s="77">
        <v>0</v>
      </c>
      <c r="H186" s="77">
        <v>0</v>
      </c>
      <c r="I186" s="77">
        <v>0</v>
      </c>
      <c r="J186" s="79">
        <f t="shared" si="2"/>
        <v>0</v>
      </c>
    </row>
    <row r="187" spans="1:10" x14ac:dyDescent="0.25">
      <c r="A187" s="24" t="s">
        <v>254</v>
      </c>
      <c r="B187" s="25" t="s">
        <v>43</v>
      </c>
      <c r="C187" s="75">
        <v>0</v>
      </c>
      <c r="D187" s="77">
        <v>0</v>
      </c>
      <c r="E187" s="77">
        <v>0</v>
      </c>
      <c r="F187" s="77">
        <v>0</v>
      </c>
      <c r="G187" s="77">
        <v>0</v>
      </c>
      <c r="H187" s="77">
        <v>0</v>
      </c>
      <c r="I187" s="77">
        <v>0</v>
      </c>
      <c r="J187" s="79">
        <f t="shared" si="2"/>
        <v>0</v>
      </c>
    </row>
    <row r="188" spans="1:10" x14ac:dyDescent="0.25">
      <c r="A188" s="24" t="s">
        <v>255</v>
      </c>
      <c r="B188" s="25" t="s">
        <v>43</v>
      </c>
      <c r="C188" s="75">
        <v>0</v>
      </c>
      <c r="D188" s="77">
        <v>2949014</v>
      </c>
      <c r="E188" s="77">
        <v>0</v>
      </c>
      <c r="F188" s="77">
        <v>0</v>
      </c>
      <c r="G188" s="77">
        <v>0</v>
      </c>
      <c r="H188" s="77">
        <v>0</v>
      </c>
      <c r="I188" s="77">
        <v>0</v>
      </c>
      <c r="J188" s="79">
        <f t="shared" si="2"/>
        <v>2949014</v>
      </c>
    </row>
    <row r="189" spans="1:10" x14ac:dyDescent="0.25">
      <c r="A189" s="24" t="s">
        <v>256</v>
      </c>
      <c r="B189" s="25" t="s">
        <v>43</v>
      </c>
      <c r="C189" s="75">
        <v>0</v>
      </c>
      <c r="D189" s="77">
        <v>0</v>
      </c>
      <c r="E189" s="77">
        <v>0</v>
      </c>
      <c r="F189" s="77">
        <v>0</v>
      </c>
      <c r="G189" s="77">
        <v>0</v>
      </c>
      <c r="H189" s="77">
        <v>0</v>
      </c>
      <c r="I189" s="77">
        <v>0</v>
      </c>
      <c r="J189" s="79">
        <f t="shared" si="2"/>
        <v>0</v>
      </c>
    </row>
    <row r="190" spans="1:10" x14ac:dyDescent="0.25">
      <c r="A190" s="24" t="s">
        <v>257</v>
      </c>
      <c r="B190" s="25" t="s">
        <v>43</v>
      </c>
      <c r="C190" s="75">
        <v>0</v>
      </c>
      <c r="D190" s="77">
        <v>0</v>
      </c>
      <c r="E190" s="77">
        <v>0</v>
      </c>
      <c r="F190" s="77">
        <v>0</v>
      </c>
      <c r="G190" s="77">
        <v>0</v>
      </c>
      <c r="H190" s="77">
        <v>0</v>
      </c>
      <c r="I190" s="77">
        <v>0</v>
      </c>
      <c r="J190" s="79">
        <f t="shared" si="2"/>
        <v>0</v>
      </c>
    </row>
    <row r="191" spans="1:10" x14ac:dyDescent="0.25">
      <c r="A191" s="24" t="s">
        <v>258</v>
      </c>
      <c r="B191" s="25" t="s">
        <v>43</v>
      </c>
      <c r="C191" s="75">
        <v>0</v>
      </c>
      <c r="D191" s="77">
        <v>706295</v>
      </c>
      <c r="E191" s="77">
        <v>0</v>
      </c>
      <c r="F191" s="77">
        <v>0</v>
      </c>
      <c r="G191" s="77">
        <v>0</v>
      </c>
      <c r="H191" s="77">
        <v>0</v>
      </c>
      <c r="I191" s="77">
        <v>0</v>
      </c>
      <c r="J191" s="79">
        <f t="shared" si="2"/>
        <v>706295</v>
      </c>
    </row>
    <row r="192" spans="1:10" x14ac:dyDescent="0.25">
      <c r="A192" s="24" t="s">
        <v>259</v>
      </c>
      <c r="B192" s="25" t="s">
        <v>260</v>
      </c>
      <c r="C192" s="75">
        <v>0</v>
      </c>
      <c r="D192" s="77">
        <v>0</v>
      </c>
      <c r="E192" s="77">
        <v>0</v>
      </c>
      <c r="F192" s="77">
        <v>0</v>
      </c>
      <c r="G192" s="77">
        <v>0</v>
      </c>
      <c r="H192" s="77">
        <v>0</v>
      </c>
      <c r="I192" s="77">
        <v>0</v>
      </c>
      <c r="J192" s="79">
        <f t="shared" si="2"/>
        <v>0</v>
      </c>
    </row>
    <row r="193" spans="1:10" x14ac:dyDescent="0.25">
      <c r="A193" s="24" t="s">
        <v>261</v>
      </c>
      <c r="B193" s="25" t="s">
        <v>44</v>
      </c>
      <c r="C193" s="75">
        <v>0</v>
      </c>
      <c r="D193" s="77">
        <v>0</v>
      </c>
      <c r="E193" s="77">
        <v>0</v>
      </c>
      <c r="F193" s="77">
        <v>0</v>
      </c>
      <c r="G193" s="77">
        <v>0</v>
      </c>
      <c r="H193" s="77">
        <v>0</v>
      </c>
      <c r="I193" s="77">
        <v>519629</v>
      </c>
      <c r="J193" s="79">
        <f t="shared" si="2"/>
        <v>519629</v>
      </c>
    </row>
    <row r="194" spans="1:10" x14ac:dyDescent="0.25">
      <c r="A194" s="24" t="s">
        <v>262</v>
      </c>
      <c r="B194" s="25" t="s">
        <v>44</v>
      </c>
      <c r="C194" s="75">
        <v>0</v>
      </c>
      <c r="D194" s="77">
        <v>0</v>
      </c>
      <c r="E194" s="77">
        <v>0</v>
      </c>
      <c r="F194" s="77">
        <v>0</v>
      </c>
      <c r="G194" s="77">
        <v>0</v>
      </c>
      <c r="H194" s="77">
        <v>0</v>
      </c>
      <c r="I194" s="77">
        <v>0</v>
      </c>
      <c r="J194" s="79">
        <f t="shared" si="2"/>
        <v>0</v>
      </c>
    </row>
    <row r="195" spans="1:10" x14ac:dyDescent="0.25">
      <c r="A195" s="24" t="s">
        <v>263</v>
      </c>
      <c r="B195" s="25" t="s">
        <v>44</v>
      </c>
      <c r="C195" s="75">
        <v>0</v>
      </c>
      <c r="D195" s="77">
        <v>0</v>
      </c>
      <c r="E195" s="77">
        <v>0</v>
      </c>
      <c r="F195" s="77">
        <v>0</v>
      </c>
      <c r="G195" s="77">
        <v>0</v>
      </c>
      <c r="H195" s="77">
        <v>0</v>
      </c>
      <c r="I195" s="77">
        <v>0</v>
      </c>
      <c r="J195" s="79">
        <f t="shared" si="2"/>
        <v>0</v>
      </c>
    </row>
    <row r="196" spans="1:10" x14ac:dyDescent="0.25">
      <c r="A196" s="24" t="s">
        <v>264</v>
      </c>
      <c r="B196" s="25" t="s">
        <v>44</v>
      </c>
      <c r="C196" s="75">
        <v>0</v>
      </c>
      <c r="D196" s="77">
        <v>37368</v>
      </c>
      <c r="E196" s="77">
        <v>0</v>
      </c>
      <c r="F196" s="77">
        <v>0</v>
      </c>
      <c r="G196" s="77">
        <v>0</v>
      </c>
      <c r="H196" s="77">
        <v>0</v>
      </c>
      <c r="I196" s="77">
        <v>0</v>
      </c>
      <c r="J196" s="79">
        <f t="shared" ref="J196:J258" si="3">SUM(C196:I196)</f>
        <v>37368</v>
      </c>
    </row>
    <row r="197" spans="1:10" x14ac:dyDescent="0.25">
      <c r="A197" s="24" t="s">
        <v>265</v>
      </c>
      <c r="B197" s="25" t="s">
        <v>44</v>
      </c>
      <c r="C197" s="75">
        <v>0</v>
      </c>
      <c r="D197" s="77">
        <v>0</v>
      </c>
      <c r="E197" s="77">
        <v>0</v>
      </c>
      <c r="F197" s="77">
        <v>0</v>
      </c>
      <c r="G197" s="77">
        <v>0</v>
      </c>
      <c r="H197" s="77">
        <v>0</v>
      </c>
      <c r="I197" s="77">
        <v>0</v>
      </c>
      <c r="J197" s="79">
        <f t="shared" si="3"/>
        <v>0</v>
      </c>
    </row>
    <row r="198" spans="1:10" x14ac:dyDescent="0.25">
      <c r="A198" s="24" t="s">
        <v>266</v>
      </c>
      <c r="B198" s="25" t="s">
        <v>45</v>
      </c>
      <c r="C198" s="75">
        <v>0</v>
      </c>
      <c r="D198" s="77">
        <v>0</v>
      </c>
      <c r="E198" s="77">
        <v>0</v>
      </c>
      <c r="F198" s="77">
        <v>0</v>
      </c>
      <c r="G198" s="77">
        <v>0</v>
      </c>
      <c r="H198" s="77">
        <v>0</v>
      </c>
      <c r="I198" s="77">
        <v>0</v>
      </c>
      <c r="J198" s="79">
        <f t="shared" si="3"/>
        <v>0</v>
      </c>
    </row>
    <row r="199" spans="1:10" x14ac:dyDescent="0.25">
      <c r="A199" s="24" t="s">
        <v>536</v>
      </c>
      <c r="B199" s="25" t="s">
        <v>45</v>
      </c>
      <c r="C199" s="75">
        <v>0</v>
      </c>
      <c r="D199" s="77">
        <v>0</v>
      </c>
      <c r="E199" s="77">
        <v>0</v>
      </c>
      <c r="F199" s="77">
        <v>0</v>
      </c>
      <c r="G199" s="77">
        <v>0</v>
      </c>
      <c r="H199" s="77">
        <v>0</v>
      </c>
      <c r="I199" s="77">
        <v>0</v>
      </c>
      <c r="J199" s="79">
        <f t="shared" si="3"/>
        <v>0</v>
      </c>
    </row>
    <row r="200" spans="1:10" x14ac:dyDescent="0.25">
      <c r="A200" s="24" t="s">
        <v>267</v>
      </c>
      <c r="B200" s="25" t="s">
        <v>45</v>
      </c>
      <c r="C200" s="75">
        <v>0</v>
      </c>
      <c r="D200" s="77">
        <v>0</v>
      </c>
      <c r="E200" s="77">
        <v>0</v>
      </c>
      <c r="F200" s="77">
        <v>0</v>
      </c>
      <c r="G200" s="77">
        <v>0</v>
      </c>
      <c r="H200" s="77">
        <v>0</v>
      </c>
      <c r="I200" s="77">
        <v>0</v>
      </c>
      <c r="J200" s="79">
        <f t="shared" si="3"/>
        <v>0</v>
      </c>
    </row>
    <row r="201" spans="1:10" x14ac:dyDescent="0.25">
      <c r="A201" s="24" t="s">
        <v>268</v>
      </c>
      <c r="B201" s="25" t="s">
        <v>45</v>
      </c>
      <c r="C201" s="75">
        <v>119823</v>
      </c>
      <c r="D201" s="77">
        <v>396079</v>
      </c>
      <c r="E201" s="77">
        <v>0</v>
      </c>
      <c r="F201" s="77">
        <v>0</v>
      </c>
      <c r="G201" s="77">
        <v>0</v>
      </c>
      <c r="H201" s="77">
        <v>64968</v>
      </c>
      <c r="I201" s="77">
        <v>48284</v>
      </c>
      <c r="J201" s="79">
        <f t="shared" si="3"/>
        <v>629154</v>
      </c>
    </row>
    <row r="202" spans="1:10" x14ac:dyDescent="0.25">
      <c r="A202" s="24" t="s">
        <v>269</v>
      </c>
      <c r="B202" s="25" t="s">
        <v>46</v>
      </c>
      <c r="C202" s="75">
        <v>84970</v>
      </c>
      <c r="D202" s="77">
        <v>0</v>
      </c>
      <c r="E202" s="77">
        <v>0</v>
      </c>
      <c r="F202" s="77">
        <v>0</v>
      </c>
      <c r="G202" s="77">
        <v>0</v>
      </c>
      <c r="H202" s="77">
        <v>313466</v>
      </c>
      <c r="I202" s="77">
        <v>0</v>
      </c>
      <c r="J202" s="79">
        <f t="shared" si="3"/>
        <v>398436</v>
      </c>
    </row>
    <row r="203" spans="1:10" x14ac:dyDescent="0.25">
      <c r="A203" s="24" t="s">
        <v>470</v>
      </c>
      <c r="B203" s="25" t="s">
        <v>46</v>
      </c>
      <c r="C203" s="75">
        <v>210303</v>
      </c>
      <c r="D203" s="77">
        <v>0</v>
      </c>
      <c r="E203" s="77">
        <v>0</v>
      </c>
      <c r="F203" s="77">
        <v>0</v>
      </c>
      <c r="G203" s="77">
        <v>0</v>
      </c>
      <c r="H203" s="77">
        <v>0</v>
      </c>
      <c r="I203" s="77">
        <v>0</v>
      </c>
      <c r="J203" s="79">
        <f t="shared" si="3"/>
        <v>210303</v>
      </c>
    </row>
    <row r="204" spans="1:10" x14ac:dyDescent="0.25">
      <c r="A204" s="24" t="s">
        <v>270</v>
      </c>
      <c r="B204" s="25" t="s">
        <v>46</v>
      </c>
      <c r="C204" s="75">
        <v>0</v>
      </c>
      <c r="D204" s="77">
        <v>0</v>
      </c>
      <c r="E204" s="77">
        <v>0</v>
      </c>
      <c r="F204" s="77">
        <v>0</v>
      </c>
      <c r="G204" s="77">
        <v>0</v>
      </c>
      <c r="H204" s="77">
        <v>0</v>
      </c>
      <c r="I204" s="77">
        <v>0</v>
      </c>
      <c r="J204" s="79">
        <f t="shared" si="3"/>
        <v>0</v>
      </c>
    </row>
    <row r="205" spans="1:10" x14ac:dyDescent="0.25">
      <c r="A205" s="24" t="s">
        <v>271</v>
      </c>
      <c r="B205" s="25" t="s">
        <v>46</v>
      </c>
      <c r="C205" s="75">
        <v>0</v>
      </c>
      <c r="D205" s="77">
        <v>0</v>
      </c>
      <c r="E205" s="77">
        <v>0</v>
      </c>
      <c r="F205" s="77">
        <v>0</v>
      </c>
      <c r="G205" s="77">
        <v>0</v>
      </c>
      <c r="H205" s="77">
        <v>0</v>
      </c>
      <c r="I205" s="77">
        <v>0</v>
      </c>
      <c r="J205" s="79">
        <f t="shared" si="3"/>
        <v>0</v>
      </c>
    </row>
    <row r="206" spans="1:10" x14ac:dyDescent="0.25">
      <c r="A206" s="24" t="s">
        <v>272</v>
      </c>
      <c r="B206" s="25" t="s">
        <v>46</v>
      </c>
      <c r="C206" s="75">
        <v>0</v>
      </c>
      <c r="D206" s="77">
        <v>0</v>
      </c>
      <c r="E206" s="77">
        <v>0</v>
      </c>
      <c r="F206" s="77">
        <v>0</v>
      </c>
      <c r="G206" s="77">
        <v>0</v>
      </c>
      <c r="H206" s="77">
        <v>0</v>
      </c>
      <c r="I206" s="77">
        <v>145898</v>
      </c>
      <c r="J206" s="79">
        <f t="shared" si="3"/>
        <v>145898</v>
      </c>
    </row>
    <row r="207" spans="1:10" x14ac:dyDescent="0.25">
      <c r="A207" s="24" t="s">
        <v>505</v>
      </c>
      <c r="B207" s="25" t="s">
        <v>46</v>
      </c>
      <c r="C207" s="75">
        <v>144735</v>
      </c>
      <c r="D207" s="77">
        <v>0</v>
      </c>
      <c r="E207" s="77">
        <v>0</v>
      </c>
      <c r="F207" s="77">
        <v>0</v>
      </c>
      <c r="G207" s="77">
        <v>0</v>
      </c>
      <c r="H207" s="77">
        <v>555857</v>
      </c>
      <c r="I207" s="77">
        <v>0</v>
      </c>
      <c r="J207" s="79">
        <f t="shared" si="3"/>
        <v>700592</v>
      </c>
    </row>
    <row r="208" spans="1:10" x14ac:dyDescent="0.25">
      <c r="A208" s="24" t="s">
        <v>503</v>
      </c>
      <c r="B208" s="25" t="s">
        <v>46</v>
      </c>
      <c r="C208" s="75">
        <v>97735</v>
      </c>
      <c r="D208" s="77">
        <v>0</v>
      </c>
      <c r="E208" s="77">
        <v>0</v>
      </c>
      <c r="F208" s="77">
        <v>0</v>
      </c>
      <c r="G208" s="77">
        <v>0</v>
      </c>
      <c r="H208" s="77">
        <v>1405781</v>
      </c>
      <c r="I208" s="77">
        <v>0</v>
      </c>
      <c r="J208" s="79">
        <f t="shared" si="3"/>
        <v>1503516</v>
      </c>
    </row>
    <row r="209" spans="1:10" x14ac:dyDescent="0.25">
      <c r="A209" s="24" t="s">
        <v>273</v>
      </c>
      <c r="B209" s="25" t="s">
        <v>46</v>
      </c>
      <c r="C209" s="75">
        <v>0</v>
      </c>
      <c r="D209" s="77">
        <v>0</v>
      </c>
      <c r="E209" s="77">
        <v>0</v>
      </c>
      <c r="F209" s="77">
        <v>0</v>
      </c>
      <c r="G209" s="77">
        <v>0</v>
      </c>
      <c r="H209" s="77">
        <v>0</v>
      </c>
      <c r="I209" s="77">
        <v>0</v>
      </c>
      <c r="J209" s="79">
        <f t="shared" si="3"/>
        <v>0</v>
      </c>
    </row>
    <row r="210" spans="1:10" x14ac:dyDescent="0.25">
      <c r="A210" s="24" t="s">
        <v>274</v>
      </c>
      <c r="B210" s="25" t="s">
        <v>46</v>
      </c>
      <c r="C210" s="75">
        <v>331556</v>
      </c>
      <c r="D210" s="77">
        <v>458258</v>
      </c>
      <c r="E210" s="77">
        <v>0</v>
      </c>
      <c r="F210" s="77">
        <v>0</v>
      </c>
      <c r="G210" s="77">
        <v>0</v>
      </c>
      <c r="H210" s="77">
        <v>172037</v>
      </c>
      <c r="I210" s="77">
        <v>0</v>
      </c>
      <c r="J210" s="79">
        <f t="shared" si="3"/>
        <v>961851</v>
      </c>
    </row>
    <row r="211" spans="1:10" x14ac:dyDescent="0.25">
      <c r="A211" s="24" t="s">
        <v>275</v>
      </c>
      <c r="B211" s="25" t="s">
        <v>46</v>
      </c>
      <c r="C211" s="75">
        <v>0</v>
      </c>
      <c r="D211" s="77">
        <v>167350</v>
      </c>
      <c r="E211" s="77">
        <v>0</v>
      </c>
      <c r="F211" s="77">
        <v>0</v>
      </c>
      <c r="G211" s="77">
        <v>0</v>
      </c>
      <c r="H211" s="77">
        <v>0</v>
      </c>
      <c r="I211" s="77">
        <v>0</v>
      </c>
      <c r="J211" s="79">
        <f t="shared" si="3"/>
        <v>167350</v>
      </c>
    </row>
    <row r="212" spans="1:10" x14ac:dyDescent="0.25">
      <c r="A212" s="24" t="s">
        <v>276</v>
      </c>
      <c r="B212" s="25" t="s">
        <v>46</v>
      </c>
      <c r="C212" s="75">
        <v>110159</v>
      </c>
      <c r="D212" s="77">
        <v>0</v>
      </c>
      <c r="E212" s="77">
        <v>0</v>
      </c>
      <c r="F212" s="77">
        <v>0</v>
      </c>
      <c r="G212" s="77">
        <v>0</v>
      </c>
      <c r="H212" s="77">
        <v>207000</v>
      </c>
      <c r="I212" s="77">
        <v>0</v>
      </c>
      <c r="J212" s="79">
        <f t="shared" si="3"/>
        <v>317159</v>
      </c>
    </row>
    <row r="213" spans="1:10" x14ac:dyDescent="0.25">
      <c r="A213" s="24" t="s">
        <v>277</v>
      </c>
      <c r="B213" s="25" t="s">
        <v>46</v>
      </c>
      <c r="C213" s="75">
        <v>27031</v>
      </c>
      <c r="D213" s="77">
        <v>0</v>
      </c>
      <c r="E213" s="77">
        <v>0</v>
      </c>
      <c r="F213" s="77">
        <v>0</v>
      </c>
      <c r="G213" s="77">
        <v>0</v>
      </c>
      <c r="H213" s="77">
        <v>97070</v>
      </c>
      <c r="I213" s="77">
        <v>0</v>
      </c>
      <c r="J213" s="79">
        <f t="shared" si="3"/>
        <v>124101</v>
      </c>
    </row>
    <row r="214" spans="1:10" x14ac:dyDescent="0.25">
      <c r="A214" s="24" t="s">
        <v>278</v>
      </c>
      <c r="B214" s="25" t="s">
        <v>46</v>
      </c>
      <c r="C214" s="75">
        <v>1382949</v>
      </c>
      <c r="D214" s="77">
        <v>316230</v>
      </c>
      <c r="E214" s="77">
        <v>0</v>
      </c>
      <c r="F214" s="77">
        <v>0</v>
      </c>
      <c r="G214" s="77">
        <v>0</v>
      </c>
      <c r="H214" s="77">
        <v>5861648</v>
      </c>
      <c r="I214" s="77">
        <v>0</v>
      </c>
      <c r="J214" s="79">
        <f t="shared" si="3"/>
        <v>7560827</v>
      </c>
    </row>
    <row r="215" spans="1:10" x14ac:dyDescent="0.25">
      <c r="A215" s="24" t="s">
        <v>279</v>
      </c>
      <c r="B215" s="25" t="s">
        <v>46</v>
      </c>
      <c r="C215" s="75">
        <v>0</v>
      </c>
      <c r="D215" s="77">
        <v>0</v>
      </c>
      <c r="E215" s="77">
        <v>0</v>
      </c>
      <c r="F215" s="77">
        <v>0</v>
      </c>
      <c r="G215" s="77">
        <v>0</v>
      </c>
      <c r="H215" s="77">
        <v>0</v>
      </c>
      <c r="I215" s="77">
        <v>0</v>
      </c>
      <c r="J215" s="79">
        <f t="shared" si="3"/>
        <v>0</v>
      </c>
    </row>
    <row r="216" spans="1:10" x14ac:dyDescent="0.25">
      <c r="A216" s="24" t="s">
        <v>280</v>
      </c>
      <c r="B216" s="25" t="s">
        <v>46</v>
      </c>
      <c r="C216" s="75">
        <v>0</v>
      </c>
      <c r="D216" s="77">
        <v>0</v>
      </c>
      <c r="E216" s="77">
        <v>0</v>
      </c>
      <c r="F216" s="77">
        <v>0</v>
      </c>
      <c r="G216" s="77">
        <v>0</v>
      </c>
      <c r="H216" s="77">
        <v>0</v>
      </c>
      <c r="I216" s="77">
        <v>0</v>
      </c>
      <c r="J216" s="79">
        <f t="shared" si="3"/>
        <v>0</v>
      </c>
    </row>
    <row r="217" spans="1:10" x14ac:dyDescent="0.25">
      <c r="A217" s="24" t="s">
        <v>281</v>
      </c>
      <c r="B217" s="25" t="s">
        <v>46</v>
      </c>
      <c r="C217" s="75">
        <v>0</v>
      </c>
      <c r="D217" s="77">
        <v>0</v>
      </c>
      <c r="E217" s="77">
        <v>0</v>
      </c>
      <c r="F217" s="77">
        <v>0</v>
      </c>
      <c r="G217" s="77">
        <v>0</v>
      </c>
      <c r="H217" s="77">
        <v>0</v>
      </c>
      <c r="I217" s="77">
        <v>0</v>
      </c>
      <c r="J217" s="79">
        <f t="shared" si="3"/>
        <v>0</v>
      </c>
    </row>
    <row r="218" spans="1:10" x14ac:dyDescent="0.25">
      <c r="A218" s="24" t="s">
        <v>471</v>
      </c>
      <c r="B218" s="25" t="s">
        <v>46</v>
      </c>
      <c r="C218" s="75">
        <v>0</v>
      </c>
      <c r="D218" s="77">
        <v>0</v>
      </c>
      <c r="E218" s="77">
        <v>0</v>
      </c>
      <c r="F218" s="77">
        <v>0</v>
      </c>
      <c r="G218" s="77">
        <v>0</v>
      </c>
      <c r="H218" s="77">
        <v>0</v>
      </c>
      <c r="I218" s="77">
        <v>0</v>
      </c>
      <c r="J218" s="79">
        <f t="shared" si="3"/>
        <v>0</v>
      </c>
    </row>
    <row r="219" spans="1:10" x14ac:dyDescent="0.25">
      <c r="A219" s="24" t="s">
        <v>282</v>
      </c>
      <c r="B219" s="25" t="s">
        <v>46</v>
      </c>
      <c r="C219" s="75">
        <v>0</v>
      </c>
      <c r="D219" s="77">
        <v>0</v>
      </c>
      <c r="E219" s="77">
        <v>2759185</v>
      </c>
      <c r="F219" s="77">
        <v>917483</v>
      </c>
      <c r="G219" s="77">
        <v>0</v>
      </c>
      <c r="H219" s="77">
        <v>0</v>
      </c>
      <c r="I219" s="77">
        <v>0</v>
      </c>
      <c r="J219" s="79">
        <f t="shared" si="3"/>
        <v>3676668</v>
      </c>
    </row>
    <row r="220" spans="1:10" x14ac:dyDescent="0.25">
      <c r="A220" s="24" t="s">
        <v>504</v>
      </c>
      <c r="B220" s="25" t="s">
        <v>46</v>
      </c>
      <c r="C220" s="75">
        <v>31081</v>
      </c>
      <c r="D220" s="77">
        <v>0</v>
      </c>
      <c r="E220" s="77">
        <v>0</v>
      </c>
      <c r="F220" s="77">
        <v>0</v>
      </c>
      <c r="G220" s="77">
        <v>0</v>
      </c>
      <c r="H220" s="77">
        <v>221155</v>
      </c>
      <c r="I220" s="77">
        <v>0</v>
      </c>
      <c r="J220" s="79">
        <f t="shared" si="3"/>
        <v>252236</v>
      </c>
    </row>
    <row r="221" spans="1:10" x14ac:dyDescent="0.25">
      <c r="A221" s="24" t="s">
        <v>283</v>
      </c>
      <c r="B221" s="25" t="s">
        <v>46</v>
      </c>
      <c r="C221" s="75">
        <v>20372</v>
      </c>
      <c r="D221" s="77">
        <v>0</v>
      </c>
      <c r="E221" s="77">
        <v>0</v>
      </c>
      <c r="F221" s="77">
        <v>0</v>
      </c>
      <c r="G221" s="77">
        <v>0</v>
      </c>
      <c r="H221" s="77">
        <v>12571</v>
      </c>
      <c r="I221" s="77">
        <v>0</v>
      </c>
      <c r="J221" s="79">
        <f t="shared" si="3"/>
        <v>32943</v>
      </c>
    </row>
    <row r="222" spans="1:10" x14ac:dyDescent="0.25">
      <c r="A222" s="24" t="s">
        <v>284</v>
      </c>
      <c r="B222" s="25" t="s">
        <v>46</v>
      </c>
      <c r="C222" s="75">
        <v>0</v>
      </c>
      <c r="D222" s="77">
        <v>0</v>
      </c>
      <c r="E222" s="77">
        <v>0</v>
      </c>
      <c r="F222" s="77">
        <v>0</v>
      </c>
      <c r="G222" s="77">
        <v>0</v>
      </c>
      <c r="H222" s="77">
        <v>0</v>
      </c>
      <c r="I222" s="77">
        <v>0</v>
      </c>
      <c r="J222" s="79">
        <f t="shared" si="3"/>
        <v>0</v>
      </c>
    </row>
    <row r="223" spans="1:10" x14ac:dyDescent="0.25">
      <c r="A223" s="24" t="s">
        <v>285</v>
      </c>
      <c r="B223" s="25" t="s">
        <v>46</v>
      </c>
      <c r="C223" s="75">
        <v>0</v>
      </c>
      <c r="D223" s="77">
        <v>0</v>
      </c>
      <c r="E223" s="77">
        <v>0</v>
      </c>
      <c r="F223" s="77">
        <v>0</v>
      </c>
      <c r="G223" s="77">
        <v>0</v>
      </c>
      <c r="H223" s="77">
        <v>0</v>
      </c>
      <c r="I223" s="77">
        <v>0</v>
      </c>
      <c r="J223" s="79">
        <f t="shared" si="3"/>
        <v>0</v>
      </c>
    </row>
    <row r="224" spans="1:10" x14ac:dyDescent="0.25">
      <c r="A224" s="24" t="s">
        <v>286</v>
      </c>
      <c r="B224" s="25" t="s">
        <v>46</v>
      </c>
      <c r="C224" s="75">
        <v>0</v>
      </c>
      <c r="D224" s="77">
        <v>0</v>
      </c>
      <c r="E224" s="77">
        <v>0</v>
      </c>
      <c r="F224" s="77">
        <v>0</v>
      </c>
      <c r="G224" s="77">
        <v>0</v>
      </c>
      <c r="H224" s="77">
        <v>0</v>
      </c>
      <c r="I224" s="77">
        <v>26703</v>
      </c>
      <c r="J224" s="79">
        <f t="shared" si="3"/>
        <v>26703</v>
      </c>
    </row>
    <row r="225" spans="1:10" x14ac:dyDescent="0.25">
      <c r="A225" s="24" t="s">
        <v>287</v>
      </c>
      <c r="B225" s="25" t="s">
        <v>46</v>
      </c>
      <c r="C225" s="75">
        <v>0</v>
      </c>
      <c r="D225" s="77">
        <v>0</v>
      </c>
      <c r="E225" s="77">
        <v>0</v>
      </c>
      <c r="F225" s="77">
        <v>0</v>
      </c>
      <c r="G225" s="77">
        <v>0</v>
      </c>
      <c r="H225" s="77">
        <v>0</v>
      </c>
      <c r="I225" s="77">
        <v>0</v>
      </c>
      <c r="J225" s="79">
        <f t="shared" si="3"/>
        <v>0</v>
      </c>
    </row>
    <row r="226" spans="1:10" x14ac:dyDescent="0.25">
      <c r="A226" s="24" t="s">
        <v>288</v>
      </c>
      <c r="B226" s="25" t="s">
        <v>46</v>
      </c>
      <c r="C226" s="75">
        <v>0</v>
      </c>
      <c r="D226" s="77">
        <v>0</v>
      </c>
      <c r="E226" s="77">
        <v>0</v>
      </c>
      <c r="F226" s="77">
        <v>0</v>
      </c>
      <c r="G226" s="77">
        <v>0</v>
      </c>
      <c r="H226" s="77">
        <v>0</v>
      </c>
      <c r="I226" s="77">
        <v>0</v>
      </c>
      <c r="J226" s="79">
        <f t="shared" si="3"/>
        <v>0</v>
      </c>
    </row>
    <row r="227" spans="1:10" x14ac:dyDescent="0.25">
      <c r="A227" s="24" t="s">
        <v>289</v>
      </c>
      <c r="B227" s="25" t="s">
        <v>46</v>
      </c>
      <c r="C227" s="75">
        <v>0</v>
      </c>
      <c r="D227" s="77">
        <v>0</v>
      </c>
      <c r="E227" s="77">
        <v>0</v>
      </c>
      <c r="F227" s="77">
        <v>0</v>
      </c>
      <c r="G227" s="77">
        <v>0</v>
      </c>
      <c r="H227" s="77">
        <v>0</v>
      </c>
      <c r="I227" s="77">
        <v>0</v>
      </c>
      <c r="J227" s="79">
        <f t="shared" si="3"/>
        <v>0</v>
      </c>
    </row>
    <row r="228" spans="1:10" x14ac:dyDescent="0.25">
      <c r="A228" s="24" t="s">
        <v>472</v>
      </c>
      <c r="B228" s="25" t="s">
        <v>46</v>
      </c>
      <c r="C228" s="75">
        <v>8010</v>
      </c>
      <c r="D228" s="77">
        <v>0</v>
      </c>
      <c r="E228" s="77">
        <v>0</v>
      </c>
      <c r="F228" s="77">
        <v>0</v>
      </c>
      <c r="G228" s="77">
        <v>0</v>
      </c>
      <c r="H228" s="77">
        <v>28137</v>
      </c>
      <c r="I228" s="77">
        <v>0</v>
      </c>
      <c r="J228" s="79">
        <f t="shared" si="3"/>
        <v>36147</v>
      </c>
    </row>
    <row r="229" spans="1:10" x14ac:dyDescent="0.25">
      <c r="A229" s="24" t="s">
        <v>290</v>
      </c>
      <c r="B229" s="25" t="s">
        <v>46</v>
      </c>
      <c r="C229" s="75">
        <v>192</v>
      </c>
      <c r="D229" s="77">
        <v>0</v>
      </c>
      <c r="E229" s="77">
        <v>0</v>
      </c>
      <c r="F229" s="77">
        <v>0</v>
      </c>
      <c r="G229" s="77">
        <v>0</v>
      </c>
      <c r="H229" s="77">
        <v>2274</v>
      </c>
      <c r="I229" s="77">
        <v>0</v>
      </c>
      <c r="J229" s="79">
        <f t="shared" si="3"/>
        <v>2466</v>
      </c>
    </row>
    <row r="230" spans="1:10" x14ac:dyDescent="0.25">
      <c r="A230" s="24" t="s">
        <v>291</v>
      </c>
      <c r="B230" s="25" t="s">
        <v>46</v>
      </c>
      <c r="C230" s="75">
        <v>0</v>
      </c>
      <c r="D230" s="77">
        <v>0</v>
      </c>
      <c r="E230" s="77">
        <v>0</v>
      </c>
      <c r="F230" s="77">
        <v>0</v>
      </c>
      <c r="G230" s="77">
        <v>0</v>
      </c>
      <c r="H230" s="77">
        <v>0</v>
      </c>
      <c r="I230" s="77">
        <v>0</v>
      </c>
      <c r="J230" s="79">
        <f t="shared" si="3"/>
        <v>0</v>
      </c>
    </row>
    <row r="231" spans="1:10" x14ac:dyDescent="0.25">
      <c r="A231" s="24" t="s">
        <v>292</v>
      </c>
      <c r="B231" s="25" t="s">
        <v>46</v>
      </c>
      <c r="C231" s="75">
        <v>0</v>
      </c>
      <c r="D231" s="77">
        <v>0</v>
      </c>
      <c r="E231" s="77">
        <v>0</v>
      </c>
      <c r="F231" s="77">
        <v>0</v>
      </c>
      <c r="G231" s="77">
        <v>0</v>
      </c>
      <c r="H231" s="77">
        <v>0</v>
      </c>
      <c r="I231" s="77">
        <v>0</v>
      </c>
      <c r="J231" s="79">
        <f t="shared" si="3"/>
        <v>0</v>
      </c>
    </row>
    <row r="232" spans="1:10" x14ac:dyDescent="0.25">
      <c r="A232" s="24" t="s">
        <v>293</v>
      </c>
      <c r="B232" s="25" t="s">
        <v>46</v>
      </c>
      <c r="C232" s="75">
        <v>0</v>
      </c>
      <c r="D232" s="77">
        <v>0</v>
      </c>
      <c r="E232" s="77">
        <v>0</v>
      </c>
      <c r="F232" s="77">
        <v>0</v>
      </c>
      <c r="G232" s="77">
        <v>0</v>
      </c>
      <c r="H232" s="77">
        <v>0</v>
      </c>
      <c r="I232" s="77">
        <v>0</v>
      </c>
      <c r="J232" s="79">
        <f t="shared" si="3"/>
        <v>0</v>
      </c>
    </row>
    <row r="233" spans="1:10" x14ac:dyDescent="0.25">
      <c r="A233" s="24" t="s">
        <v>294</v>
      </c>
      <c r="B233" s="25" t="s">
        <v>46</v>
      </c>
      <c r="C233" s="75">
        <v>0</v>
      </c>
      <c r="D233" s="77">
        <v>0</v>
      </c>
      <c r="E233" s="77">
        <v>0</v>
      </c>
      <c r="F233" s="77">
        <v>0</v>
      </c>
      <c r="G233" s="77">
        <v>0</v>
      </c>
      <c r="H233" s="77">
        <v>0</v>
      </c>
      <c r="I233" s="77">
        <v>0</v>
      </c>
      <c r="J233" s="79">
        <f t="shared" si="3"/>
        <v>0</v>
      </c>
    </row>
    <row r="234" spans="1:10" x14ac:dyDescent="0.25">
      <c r="A234" s="24" t="s">
        <v>295</v>
      </c>
      <c r="B234" s="25" t="s">
        <v>46</v>
      </c>
      <c r="C234" s="75">
        <v>0</v>
      </c>
      <c r="D234" s="77">
        <v>0</v>
      </c>
      <c r="E234" s="77">
        <v>0</v>
      </c>
      <c r="F234" s="77">
        <v>0</v>
      </c>
      <c r="G234" s="77">
        <v>0</v>
      </c>
      <c r="H234" s="77">
        <v>0</v>
      </c>
      <c r="I234" s="77">
        <v>0</v>
      </c>
      <c r="J234" s="79">
        <f t="shared" si="3"/>
        <v>0</v>
      </c>
    </row>
    <row r="235" spans="1:10" x14ac:dyDescent="0.25">
      <c r="A235" s="24" t="s">
        <v>296</v>
      </c>
      <c r="B235" s="25" t="s">
        <v>46</v>
      </c>
      <c r="C235" s="75">
        <v>0</v>
      </c>
      <c r="D235" s="77">
        <v>0</v>
      </c>
      <c r="E235" s="77">
        <v>0</v>
      </c>
      <c r="F235" s="77">
        <v>0</v>
      </c>
      <c r="G235" s="77">
        <v>0</v>
      </c>
      <c r="H235" s="77">
        <v>0</v>
      </c>
      <c r="I235" s="77">
        <v>0</v>
      </c>
      <c r="J235" s="79">
        <f t="shared" si="3"/>
        <v>0</v>
      </c>
    </row>
    <row r="236" spans="1:10" x14ac:dyDescent="0.25">
      <c r="A236" s="24" t="s">
        <v>297</v>
      </c>
      <c r="B236" s="25" t="s">
        <v>47</v>
      </c>
      <c r="C236" s="75">
        <v>52582</v>
      </c>
      <c r="D236" s="77">
        <v>0</v>
      </c>
      <c r="E236" s="77">
        <v>58216</v>
      </c>
      <c r="F236" s="77">
        <v>0</v>
      </c>
      <c r="G236" s="77">
        <v>0</v>
      </c>
      <c r="H236" s="77">
        <v>315023</v>
      </c>
      <c r="I236" s="77">
        <v>0</v>
      </c>
      <c r="J236" s="79">
        <f t="shared" si="3"/>
        <v>425821</v>
      </c>
    </row>
    <row r="237" spans="1:10" x14ac:dyDescent="0.25">
      <c r="A237" s="24" t="s">
        <v>298</v>
      </c>
      <c r="B237" s="25" t="s">
        <v>47</v>
      </c>
      <c r="C237" s="75">
        <v>1890</v>
      </c>
      <c r="D237" s="77">
        <v>0</v>
      </c>
      <c r="E237" s="77">
        <v>4431</v>
      </c>
      <c r="F237" s="77">
        <v>0</v>
      </c>
      <c r="G237" s="77">
        <v>0</v>
      </c>
      <c r="H237" s="77">
        <v>4760</v>
      </c>
      <c r="I237" s="77">
        <v>0</v>
      </c>
      <c r="J237" s="79">
        <f t="shared" si="3"/>
        <v>11081</v>
      </c>
    </row>
    <row r="238" spans="1:10" x14ac:dyDescent="0.25">
      <c r="A238" s="24" t="s">
        <v>473</v>
      </c>
      <c r="B238" s="25" t="s">
        <v>47</v>
      </c>
      <c r="C238" s="75">
        <v>0</v>
      </c>
      <c r="D238" s="77">
        <v>853165</v>
      </c>
      <c r="E238" s="77">
        <v>60000</v>
      </c>
      <c r="F238" s="77">
        <v>0</v>
      </c>
      <c r="G238" s="77">
        <v>0</v>
      </c>
      <c r="H238" s="77">
        <v>0</v>
      </c>
      <c r="I238" s="77">
        <v>0</v>
      </c>
      <c r="J238" s="79">
        <f t="shared" si="3"/>
        <v>913165</v>
      </c>
    </row>
    <row r="239" spans="1:10" x14ac:dyDescent="0.25">
      <c r="A239" s="24" t="s">
        <v>299</v>
      </c>
      <c r="B239" s="25" t="s">
        <v>47</v>
      </c>
      <c r="C239" s="75">
        <v>0</v>
      </c>
      <c r="D239" s="77">
        <v>0</v>
      </c>
      <c r="E239" s="77">
        <v>0</v>
      </c>
      <c r="F239" s="77">
        <v>0</v>
      </c>
      <c r="G239" s="77">
        <v>0</v>
      </c>
      <c r="H239" s="77">
        <v>0</v>
      </c>
      <c r="I239" s="77">
        <v>0</v>
      </c>
      <c r="J239" s="79">
        <f t="shared" si="3"/>
        <v>0</v>
      </c>
    </row>
    <row r="240" spans="1:10" x14ac:dyDescent="0.25">
      <c r="A240" s="24" t="s">
        <v>463</v>
      </c>
      <c r="B240" s="25" t="s">
        <v>47</v>
      </c>
      <c r="C240" s="75">
        <v>5358</v>
      </c>
      <c r="D240" s="77">
        <v>2481</v>
      </c>
      <c r="E240" s="77">
        <v>46235</v>
      </c>
      <c r="F240" s="77">
        <v>0</v>
      </c>
      <c r="G240" s="77">
        <v>0</v>
      </c>
      <c r="H240" s="77">
        <v>2311</v>
      </c>
      <c r="I240" s="77">
        <v>0</v>
      </c>
      <c r="J240" s="79">
        <f t="shared" si="3"/>
        <v>56385</v>
      </c>
    </row>
    <row r="241" spans="1:10" x14ac:dyDescent="0.25">
      <c r="A241" s="24" t="s">
        <v>300</v>
      </c>
      <c r="B241" s="25" t="s">
        <v>48</v>
      </c>
      <c r="C241" s="75">
        <v>0</v>
      </c>
      <c r="D241" s="77">
        <v>0</v>
      </c>
      <c r="E241" s="77">
        <v>0</v>
      </c>
      <c r="F241" s="77">
        <v>0</v>
      </c>
      <c r="G241" s="77">
        <v>0</v>
      </c>
      <c r="H241" s="77">
        <v>0</v>
      </c>
      <c r="I241" s="77">
        <v>0</v>
      </c>
      <c r="J241" s="79">
        <f t="shared" si="3"/>
        <v>0</v>
      </c>
    </row>
    <row r="242" spans="1:10" x14ac:dyDescent="0.25">
      <c r="A242" s="24" t="s">
        <v>301</v>
      </c>
      <c r="B242" s="25" t="s">
        <v>48</v>
      </c>
      <c r="C242" s="75">
        <v>169943</v>
      </c>
      <c r="D242" s="77">
        <v>471688</v>
      </c>
      <c r="E242" s="77">
        <v>0</v>
      </c>
      <c r="F242" s="77">
        <v>0</v>
      </c>
      <c r="G242" s="77">
        <v>0</v>
      </c>
      <c r="H242" s="77">
        <v>684586</v>
      </c>
      <c r="I242" s="77">
        <v>140964</v>
      </c>
      <c r="J242" s="79">
        <f t="shared" si="3"/>
        <v>1467181</v>
      </c>
    </row>
    <row r="243" spans="1:10" x14ac:dyDescent="0.25">
      <c r="A243" s="24" t="s">
        <v>302</v>
      </c>
      <c r="B243" s="25" t="s">
        <v>48</v>
      </c>
      <c r="C243" s="75">
        <v>0</v>
      </c>
      <c r="D243" s="77">
        <v>0</v>
      </c>
      <c r="E243" s="77">
        <v>0</v>
      </c>
      <c r="F243" s="77">
        <v>0</v>
      </c>
      <c r="G243" s="77">
        <v>0</v>
      </c>
      <c r="H243" s="77">
        <v>0</v>
      </c>
      <c r="I243" s="77">
        <v>0</v>
      </c>
      <c r="J243" s="79">
        <f t="shared" si="3"/>
        <v>0</v>
      </c>
    </row>
    <row r="244" spans="1:10" x14ac:dyDescent="0.25">
      <c r="A244" s="24" t="s">
        <v>303</v>
      </c>
      <c r="B244" s="25" t="s">
        <v>49</v>
      </c>
      <c r="C244" s="75">
        <v>0</v>
      </c>
      <c r="D244" s="77">
        <v>0</v>
      </c>
      <c r="E244" s="77">
        <v>0</v>
      </c>
      <c r="F244" s="77">
        <v>0</v>
      </c>
      <c r="G244" s="77">
        <v>0</v>
      </c>
      <c r="H244" s="77">
        <v>0</v>
      </c>
      <c r="I244" s="77">
        <v>0</v>
      </c>
      <c r="J244" s="79">
        <f t="shared" si="3"/>
        <v>0</v>
      </c>
    </row>
    <row r="245" spans="1:10" x14ac:dyDescent="0.25">
      <c r="A245" s="24" t="s">
        <v>304</v>
      </c>
      <c r="B245" s="25" t="s">
        <v>49</v>
      </c>
      <c r="C245" s="75">
        <v>0</v>
      </c>
      <c r="D245" s="77">
        <v>0</v>
      </c>
      <c r="E245" s="77">
        <v>0</v>
      </c>
      <c r="F245" s="77">
        <v>0</v>
      </c>
      <c r="G245" s="77">
        <v>0</v>
      </c>
      <c r="H245" s="77">
        <v>0</v>
      </c>
      <c r="I245" s="77">
        <v>0</v>
      </c>
      <c r="J245" s="79">
        <f t="shared" si="3"/>
        <v>0</v>
      </c>
    </row>
    <row r="246" spans="1:10" x14ac:dyDescent="0.25">
      <c r="A246" s="24" t="s">
        <v>305</v>
      </c>
      <c r="B246" s="25" t="s">
        <v>49</v>
      </c>
      <c r="C246" s="75">
        <v>8099</v>
      </c>
      <c r="D246" s="77">
        <v>0</v>
      </c>
      <c r="E246" s="77">
        <v>0</v>
      </c>
      <c r="F246" s="77">
        <v>0</v>
      </c>
      <c r="G246" s="77">
        <v>0</v>
      </c>
      <c r="H246" s="77">
        <v>42617</v>
      </c>
      <c r="I246" s="77">
        <v>237197</v>
      </c>
      <c r="J246" s="79">
        <f t="shared" si="3"/>
        <v>287913</v>
      </c>
    </row>
    <row r="247" spans="1:10" x14ac:dyDescent="0.25">
      <c r="A247" s="24" t="s">
        <v>306</v>
      </c>
      <c r="B247" s="25" t="s">
        <v>49</v>
      </c>
      <c r="C247" s="75">
        <v>0</v>
      </c>
      <c r="D247" s="77">
        <v>95644</v>
      </c>
      <c r="E247" s="77">
        <v>0</v>
      </c>
      <c r="F247" s="77">
        <v>0</v>
      </c>
      <c r="G247" s="77">
        <v>0</v>
      </c>
      <c r="H247" s="77">
        <v>0</v>
      </c>
      <c r="I247" s="77">
        <v>0</v>
      </c>
      <c r="J247" s="79">
        <f t="shared" si="3"/>
        <v>95644</v>
      </c>
    </row>
    <row r="248" spans="1:10" x14ac:dyDescent="0.25">
      <c r="A248" s="24" t="s">
        <v>307</v>
      </c>
      <c r="B248" s="25" t="s">
        <v>49</v>
      </c>
      <c r="C248" s="75">
        <v>0</v>
      </c>
      <c r="D248" s="77">
        <v>0</v>
      </c>
      <c r="E248" s="77">
        <v>0</v>
      </c>
      <c r="F248" s="77">
        <v>0</v>
      </c>
      <c r="G248" s="77">
        <v>0</v>
      </c>
      <c r="H248" s="77">
        <v>0</v>
      </c>
      <c r="I248" s="77">
        <v>0</v>
      </c>
      <c r="J248" s="79">
        <f t="shared" si="3"/>
        <v>0</v>
      </c>
    </row>
    <row r="249" spans="1:10" x14ac:dyDescent="0.25">
      <c r="A249" s="24" t="s">
        <v>308</v>
      </c>
      <c r="B249" s="25" t="s">
        <v>49</v>
      </c>
      <c r="C249" s="75">
        <v>0</v>
      </c>
      <c r="D249" s="77">
        <v>0</v>
      </c>
      <c r="E249" s="77">
        <v>0</v>
      </c>
      <c r="F249" s="77">
        <v>0</v>
      </c>
      <c r="G249" s="77">
        <v>0</v>
      </c>
      <c r="H249" s="77">
        <v>0</v>
      </c>
      <c r="I249" s="77">
        <v>0</v>
      </c>
      <c r="J249" s="79">
        <f t="shared" si="3"/>
        <v>0</v>
      </c>
    </row>
    <row r="250" spans="1:10" x14ac:dyDescent="0.25">
      <c r="A250" s="24" t="s">
        <v>309</v>
      </c>
      <c r="B250" s="25" t="s">
        <v>49</v>
      </c>
      <c r="C250" s="75">
        <v>0</v>
      </c>
      <c r="D250" s="77">
        <v>0</v>
      </c>
      <c r="E250" s="77">
        <v>0</v>
      </c>
      <c r="F250" s="77">
        <v>0</v>
      </c>
      <c r="G250" s="77">
        <v>0</v>
      </c>
      <c r="H250" s="77">
        <v>0</v>
      </c>
      <c r="I250" s="77">
        <v>0</v>
      </c>
      <c r="J250" s="79">
        <f t="shared" si="3"/>
        <v>0</v>
      </c>
    </row>
    <row r="251" spans="1:10" x14ac:dyDescent="0.25">
      <c r="A251" s="24" t="s">
        <v>310</v>
      </c>
      <c r="B251" s="25" t="s">
        <v>49</v>
      </c>
      <c r="C251" s="75">
        <v>0</v>
      </c>
      <c r="D251" s="77">
        <v>0</v>
      </c>
      <c r="E251" s="77">
        <v>0</v>
      </c>
      <c r="F251" s="77">
        <v>0</v>
      </c>
      <c r="G251" s="77">
        <v>0</v>
      </c>
      <c r="H251" s="77">
        <v>0</v>
      </c>
      <c r="I251" s="77">
        <v>0</v>
      </c>
      <c r="J251" s="79">
        <f t="shared" si="3"/>
        <v>0</v>
      </c>
    </row>
    <row r="252" spans="1:10" x14ac:dyDescent="0.25">
      <c r="A252" s="24" t="s">
        <v>311</v>
      </c>
      <c r="B252" s="25" t="s">
        <v>49</v>
      </c>
      <c r="C252" s="75">
        <v>0</v>
      </c>
      <c r="D252" s="77">
        <v>0</v>
      </c>
      <c r="E252" s="77">
        <v>0</v>
      </c>
      <c r="F252" s="77">
        <v>0</v>
      </c>
      <c r="G252" s="77">
        <v>0</v>
      </c>
      <c r="H252" s="77">
        <v>0</v>
      </c>
      <c r="I252" s="77">
        <v>0</v>
      </c>
      <c r="J252" s="79">
        <f t="shared" si="3"/>
        <v>0</v>
      </c>
    </row>
    <row r="253" spans="1:10" x14ac:dyDescent="0.25">
      <c r="A253" s="24" t="s">
        <v>3</v>
      </c>
      <c r="B253" s="25" t="s">
        <v>3</v>
      </c>
      <c r="C253" s="75">
        <v>0</v>
      </c>
      <c r="D253" s="77">
        <v>0</v>
      </c>
      <c r="E253" s="77">
        <v>0</v>
      </c>
      <c r="F253" s="77">
        <v>0</v>
      </c>
      <c r="G253" s="77">
        <v>0</v>
      </c>
      <c r="H253" s="77">
        <v>0</v>
      </c>
      <c r="I253" s="77">
        <v>0</v>
      </c>
      <c r="J253" s="79">
        <f t="shared" si="3"/>
        <v>0</v>
      </c>
    </row>
    <row r="254" spans="1:10" x14ac:dyDescent="0.25">
      <c r="A254" s="24" t="s">
        <v>312</v>
      </c>
      <c r="B254" s="25" t="s">
        <v>50</v>
      </c>
      <c r="C254" s="75">
        <v>0</v>
      </c>
      <c r="D254" s="77">
        <v>0</v>
      </c>
      <c r="E254" s="77">
        <v>1953682</v>
      </c>
      <c r="F254" s="77">
        <v>0</v>
      </c>
      <c r="G254" s="77">
        <v>0</v>
      </c>
      <c r="H254" s="77">
        <v>226828</v>
      </c>
      <c r="I254" s="77">
        <v>0</v>
      </c>
      <c r="J254" s="79">
        <f t="shared" si="3"/>
        <v>2180510</v>
      </c>
    </row>
    <row r="255" spans="1:10" x14ac:dyDescent="0.25">
      <c r="A255" s="24" t="s">
        <v>474</v>
      </c>
      <c r="B255" s="25" t="s">
        <v>50</v>
      </c>
      <c r="C255" s="75">
        <v>0</v>
      </c>
      <c r="D255" s="77">
        <v>0</v>
      </c>
      <c r="E255" s="77">
        <v>0</v>
      </c>
      <c r="F255" s="77">
        <v>0</v>
      </c>
      <c r="G255" s="77">
        <v>0</v>
      </c>
      <c r="H255" s="77">
        <v>0</v>
      </c>
      <c r="I255" s="77">
        <v>0</v>
      </c>
      <c r="J255" s="79">
        <f t="shared" si="3"/>
        <v>0</v>
      </c>
    </row>
    <row r="256" spans="1:10" x14ac:dyDescent="0.25">
      <c r="A256" s="24" t="s">
        <v>313</v>
      </c>
      <c r="B256" s="25" t="s">
        <v>50</v>
      </c>
      <c r="C256" s="75">
        <v>0</v>
      </c>
      <c r="D256" s="77">
        <v>0</v>
      </c>
      <c r="E256" s="77">
        <v>4455</v>
      </c>
      <c r="F256" s="77">
        <v>0</v>
      </c>
      <c r="G256" s="77">
        <v>0</v>
      </c>
      <c r="H256" s="77">
        <v>0</v>
      </c>
      <c r="I256" s="77">
        <v>0</v>
      </c>
      <c r="J256" s="79">
        <f t="shared" si="3"/>
        <v>4455</v>
      </c>
    </row>
    <row r="257" spans="1:10" x14ac:dyDescent="0.25">
      <c r="A257" s="24" t="s">
        <v>314</v>
      </c>
      <c r="B257" s="25" t="s">
        <v>50</v>
      </c>
      <c r="C257" s="75">
        <v>0</v>
      </c>
      <c r="D257" s="77">
        <v>0</v>
      </c>
      <c r="E257" s="77">
        <v>0</v>
      </c>
      <c r="F257" s="77">
        <v>0</v>
      </c>
      <c r="G257" s="77">
        <v>0</v>
      </c>
      <c r="H257" s="77">
        <v>0</v>
      </c>
      <c r="I257" s="77">
        <v>2940</v>
      </c>
      <c r="J257" s="79">
        <f t="shared" si="3"/>
        <v>2940</v>
      </c>
    </row>
    <row r="258" spans="1:10" x14ac:dyDescent="0.25">
      <c r="A258" s="24" t="s">
        <v>315</v>
      </c>
      <c r="B258" s="25" t="s">
        <v>50</v>
      </c>
      <c r="C258" s="75">
        <v>43766</v>
      </c>
      <c r="D258" s="77">
        <v>0</v>
      </c>
      <c r="E258" s="77">
        <v>236170</v>
      </c>
      <c r="F258" s="77">
        <v>0</v>
      </c>
      <c r="G258" s="77">
        <v>0</v>
      </c>
      <c r="H258" s="77">
        <v>0</v>
      </c>
      <c r="I258" s="77">
        <v>56000</v>
      </c>
      <c r="J258" s="79">
        <f t="shared" si="3"/>
        <v>335936</v>
      </c>
    </row>
    <row r="259" spans="1:10" x14ac:dyDescent="0.25">
      <c r="A259" s="24" t="s">
        <v>316</v>
      </c>
      <c r="B259" s="25" t="s">
        <v>50</v>
      </c>
      <c r="C259" s="75">
        <v>0</v>
      </c>
      <c r="D259" s="77">
        <v>0</v>
      </c>
      <c r="E259" s="77">
        <v>0</v>
      </c>
      <c r="F259" s="77">
        <v>0</v>
      </c>
      <c r="G259" s="77">
        <v>0</v>
      </c>
      <c r="H259" s="77">
        <v>0</v>
      </c>
      <c r="I259" s="77">
        <v>0</v>
      </c>
      <c r="J259" s="79">
        <f t="shared" ref="J259:J321" si="4">SUM(C259:I259)</f>
        <v>0</v>
      </c>
    </row>
    <row r="260" spans="1:10" x14ac:dyDescent="0.25">
      <c r="A260" s="24" t="s">
        <v>317</v>
      </c>
      <c r="B260" s="25" t="s">
        <v>50</v>
      </c>
      <c r="C260" s="75">
        <v>29179</v>
      </c>
      <c r="D260" s="77">
        <v>600000</v>
      </c>
      <c r="E260" s="77">
        <v>383225</v>
      </c>
      <c r="F260" s="77">
        <v>0</v>
      </c>
      <c r="G260" s="77">
        <v>0</v>
      </c>
      <c r="H260" s="77">
        <v>0</v>
      </c>
      <c r="I260" s="77">
        <v>0</v>
      </c>
      <c r="J260" s="79">
        <f t="shared" si="4"/>
        <v>1012404</v>
      </c>
    </row>
    <row r="261" spans="1:10" x14ac:dyDescent="0.25">
      <c r="A261" s="24" t="s">
        <v>318</v>
      </c>
      <c r="B261" s="25" t="s">
        <v>50</v>
      </c>
      <c r="C261" s="75">
        <v>0</v>
      </c>
      <c r="D261" s="77">
        <v>0</v>
      </c>
      <c r="E261" s="77">
        <v>0</v>
      </c>
      <c r="F261" s="77">
        <v>0</v>
      </c>
      <c r="G261" s="77">
        <v>0</v>
      </c>
      <c r="H261" s="77">
        <v>0</v>
      </c>
      <c r="I261" s="77">
        <v>0</v>
      </c>
      <c r="J261" s="79">
        <f t="shared" si="4"/>
        <v>0</v>
      </c>
    </row>
    <row r="262" spans="1:10" x14ac:dyDescent="0.25">
      <c r="A262" s="24" t="s">
        <v>319</v>
      </c>
      <c r="B262" s="25" t="s">
        <v>50</v>
      </c>
      <c r="C262" s="75">
        <v>750695</v>
      </c>
      <c r="D262" s="77">
        <v>2796406</v>
      </c>
      <c r="E262" s="77">
        <v>0</v>
      </c>
      <c r="F262" s="77">
        <v>0</v>
      </c>
      <c r="G262" s="77">
        <v>0</v>
      </c>
      <c r="H262" s="77">
        <v>900090</v>
      </c>
      <c r="I262" s="77">
        <v>0</v>
      </c>
      <c r="J262" s="79">
        <f t="shared" si="4"/>
        <v>4447191</v>
      </c>
    </row>
    <row r="263" spans="1:10" x14ac:dyDescent="0.25">
      <c r="A263" s="24" t="s">
        <v>475</v>
      </c>
      <c r="B263" s="25" t="s">
        <v>50</v>
      </c>
      <c r="C263" s="75">
        <v>70960</v>
      </c>
      <c r="D263" s="77">
        <v>10687236</v>
      </c>
      <c r="E263" s="77">
        <v>7394101</v>
      </c>
      <c r="F263" s="77">
        <v>11500</v>
      </c>
      <c r="G263" s="77">
        <v>0</v>
      </c>
      <c r="H263" s="77">
        <v>0</v>
      </c>
      <c r="I263" s="77">
        <v>0</v>
      </c>
      <c r="J263" s="79">
        <f t="shared" si="4"/>
        <v>18163797</v>
      </c>
    </row>
    <row r="264" spans="1:10" x14ac:dyDescent="0.25">
      <c r="A264" s="24" t="s">
        <v>320</v>
      </c>
      <c r="B264" s="25" t="s">
        <v>50</v>
      </c>
      <c r="C264" s="75">
        <v>0</v>
      </c>
      <c r="D264" s="77">
        <v>0</v>
      </c>
      <c r="E264" s="77">
        <v>0</v>
      </c>
      <c r="F264" s="77">
        <v>0</v>
      </c>
      <c r="G264" s="77">
        <v>0</v>
      </c>
      <c r="H264" s="77">
        <v>0</v>
      </c>
      <c r="I264" s="77">
        <v>0</v>
      </c>
      <c r="J264" s="79">
        <f t="shared" si="4"/>
        <v>0</v>
      </c>
    </row>
    <row r="265" spans="1:10" x14ac:dyDescent="0.25">
      <c r="A265" s="24" t="s">
        <v>321</v>
      </c>
      <c r="B265" s="25" t="s">
        <v>50</v>
      </c>
      <c r="C265" s="75">
        <v>1110671</v>
      </c>
      <c r="D265" s="77">
        <v>3917249</v>
      </c>
      <c r="E265" s="77">
        <v>6683476</v>
      </c>
      <c r="F265" s="77">
        <v>0</v>
      </c>
      <c r="G265" s="77">
        <v>0</v>
      </c>
      <c r="H265" s="77">
        <v>580715</v>
      </c>
      <c r="I265" s="77">
        <v>0</v>
      </c>
      <c r="J265" s="79">
        <f t="shared" si="4"/>
        <v>12292111</v>
      </c>
    </row>
    <row r="266" spans="1:10" x14ac:dyDescent="0.25">
      <c r="A266" s="24" t="s">
        <v>322</v>
      </c>
      <c r="B266" s="25" t="s">
        <v>50</v>
      </c>
      <c r="C266" s="75">
        <v>0</v>
      </c>
      <c r="D266" s="77">
        <v>0</v>
      </c>
      <c r="E266" s="77">
        <v>0</v>
      </c>
      <c r="F266" s="77">
        <v>0</v>
      </c>
      <c r="G266" s="77">
        <v>0</v>
      </c>
      <c r="H266" s="77">
        <v>110000</v>
      </c>
      <c r="I266" s="77">
        <v>0</v>
      </c>
      <c r="J266" s="79">
        <f t="shared" si="4"/>
        <v>110000</v>
      </c>
    </row>
    <row r="267" spans="1:10" x14ac:dyDescent="0.25">
      <c r="A267" s="24" t="s">
        <v>476</v>
      </c>
      <c r="B267" s="25" t="s">
        <v>51</v>
      </c>
      <c r="C267" s="75">
        <v>0</v>
      </c>
      <c r="D267" s="77">
        <v>0</v>
      </c>
      <c r="E267" s="77">
        <v>20000</v>
      </c>
      <c r="F267" s="77">
        <v>0</v>
      </c>
      <c r="G267" s="77">
        <v>0</v>
      </c>
      <c r="H267" s="77">
        <v>0</v>
      </c>
      <c r="I267" s="77">
        <v>0</v>
      </c>
      <c r="J267" s="79">
        <f t="shared" si="4"/>
        <v>20000</v>
      </c>
    </row>
    <row r="268" spans="1:10" x14ac:dyDescent="0.25">
      <c r="A268" s="24" t="s">
        <v>515</v>
      </c>
      <c r="B268" s="25" t="s">
        <v>51</v>
      </c>
      <c r="C268" s="75">
        <v>1052983</v>
      </c>
      <c r="D268" s="77">
        <v>6901905</v>
      </c>
      <c r="E268" s="77">
        <v>4967716</v>
      </c>
      <c r="F268" s="77">
        <v>0</v>
      </c>
      <c r="G268" s="77">
        <v>0</v>
      </c>
      <c r="H268" s="77">
        <v>266897</v>
      </c>
      <c r="I268" s="77">
        <v>0</v>
      </c>
      <c r="J268" s="79">
        <f t="shared" si="4"/>
        <v>13189501</v>
      </c>
    </row>
    <row r="269" spans="1:10" x14ac:dyDescent="0.25">
      <c r="A269" s="24" t="s">
        <v>324</v>
      </c>
      <c r="B269" s="25" t="s">
        <v>4</v>
      </c>
      <c r="C269" s="75">
        <v>0</v>
      </c>
      <c r="D269" s="77">
        <v>0</v>
      </c>
      <c r="E269" s="77">
        <v>0</v>
      </c>
      <c r="F269" s="77">
        <v>0</v>
      </c>
      <c r="G269" s="77">
        <v>0</v>
      </c>
      <c r="H269" s="77">
        <v>0</v>
      </c>
      <c r="I269" s="77">
        <v>0</v>
      </c>
      <c r="J269" s="79">
        <f t="shared" si="4"/>
        <v>0</v>
      </c>
    </row>
    <row r="270" spans="1:10" x14ac:dyDescent="0.25">
      <c r="A270" s="24" t="s">
        <v>325</v>
      </c>
      <c r="B270" s="25" t="s">
        <v>4</v>
      </c>
      <c r="C270" s="75">
        <v>0</v>
      </c>
      <c r="D270" s="77">
        <v>0</v>
      </c>
      <c r="E270" s="77">
        <v>0</v>
      </c>
      <c r="F270" s="77">
        <v>0</v>
      </c>
      <c r="G270" s="77">
        <v>0</v>
      </c>
      <c r="H270" s="77">
        <v>0</v>
      </c>
      <c r="I270" s="77">
        <v>0</v>
      </c>
      <c r="J270" s="79">
        <f t="shared" si="4"/>
        <v>0</v>
      </c>
    </row>
    <row r="271" spans="1:10" x14ac:dyDescent="0.25">
      <c r="A271" s="24" t="s">
        <v>326</v>
      </c>
      <c r="B271" s="25" t="s">
        <v>4</v>
      </c>
      <c r="C271" s="75">
        <v>0</v>
      </c>
      <c r="D271" s="77">
        <v>0</v>
      </c>
      <c r="E271" s="77">
        <v>0</v>
      </c>
      <c r="F271" s="77">
        <v>0</v>
      </c>
      <c r="G271" s="77">
        <v>0</v>
      </c>
      <c r="H271" s="77">
        <v>0</v>
      </c>
      <c r="I271" s="77">
        <v>6353118</v>
      </c>
      <c r="J271" s="79">
        <f t="shared" si="4"/>
        <v>6353118</v>
      </c>
    </row>
    <row r="272" spans="1:10" x14ac:dyDescent="0.25">
      <c r="A272" s="24" t="s">
        <v>327</v>
      </c>
      <c r="B272" s="25" t="s">
        <v>4</v>
      </c>
      <c r="C272" s="75">
        <v>0</v>
      </c>
      <c r="D272" s="77">
        <v>0</v>
      </c>
      <c r="E272" s="77">
        <v>0</v>
      </c>
      <c r="F272" s="77">
        <v>0</v>
      </c>
      <c r="G272" s="77">
        <v>0</v>
      </c>
      <c r="H272" s="77">
        <v>388276</v>
      </c>
      <c r="I272" s="77">
        <v>0</v>
      </c>
      <c r="J272" s="79">
        <f t="shared" si="4"/>
        <v>388276</v>
      </c>
    </row>
    <row r="273" spans="1:10" x14ac:dyDescent="0.25">
      <c r="A273" s="24" t="s">
        <v>542</v>
      </c>
      <c r="B273" s="25" t="s">
        <v>4</v>
      </c>
      <c r="C273" s="75">
        <v>0</v>
      </c>
      <c r="D273" s="77">
        <v>0</v>
      </c>
      <c r="E273" s="77">
        <v>0</v>
      </c>
      <c r="F273" s="77">
        <v>0</v>
      </c>
      <c r="G273" s="77">
        <v>0</v>
      </c>
      <c r="H273" s="77">
        <v>0</v>
      </c>
      <c r="I273" s="77">
        <v>0</v>
      </c>
      <c r="J273" s="79">
        <f t="shared" si="4"/>
        <v>0</v>
      </c>
    </row>
    <row r="274" spans="1:10" x14ac:dyDescent="0.25">
      <c r="A274" s="24" t="s">
        <v>328</v>
      </c>
      <c r="B274" s="25" t="s">
        <v>4</v>
      </c>
      <c r="C274" s="75">
        <v>0</v>
      </c>
      <c r="D274" s="77">
        <v>0</v>
      </c>
      <c r="E274" s="77">
        <v>0</v>
      </c>
      <c r="F274" s="77">
        <v>0</v>
      </c>
      <c r="G274" s="77">
        <v>0</v>
      </c>
      <c r="H274" s="77">
        <v>0</v>
      </c>
      <c r="I274" s="77">
        <v>0</v>
      </c>
      <c r="J274" s="79">
        <f t="shared" si="4"/>
        <v>0</v>
      </c>
    </row>
    <row r="275" spans="1:10" x14ac:dyDescent="0.25">
      <c r="A275" s="24" t="s">
        <v>329</v>
      </c>
      <c r="B275" s="25" t="s">
        <v>4</v>
      </c>
      <c r="C275" s="75">
        <v>0</v>
      </c>
      <c r="D275" s="77">
        <v>0</v>
      </c>
      <c r="E275" s="77">
        <v>0</v>
      </c>
      <c r="F275" s="77">
        <v>0</v>
      </c>
      <c r="G275" s="77">
        <v>0</v>
      </c>
      <c r="H275" s="77">
        <v>143000</v>
      </c>
      <c r="I275" s="77">
        <v>0</v>
      </c>
      <c r="J275" s="79">
        <f t="shared" si="4"/>
        <v>143000</v>
      </c>
    </row>
    <row r="276" spans="1:10" x14ac:dyDescent="0.25">
      <c r="A276" s="24" t="s">
        <v>330</v>
      </c>
      <c r="B276" s="25" t="s">
        <v>4</v>
      </c>
      <c r="C276" s="75">
        <v>0</v>
      </c>
      <c r="D276" s="77">
        <v>0</v>
      </c>
      <c r="E276" s="77">
        <v>0</v>
      </c>
      <c r="F276" s="77">
        <v>0</v>
      </c>
      <c r="G276" s="77">
        <v>0</v>
      </c>
      <c r="H276" s="77">
        <v>0</v>
      </c>
      <c r="I276" s="77">
        <v>0</v>
      </c>
      <c r="J276" s="79">
        <f t="shared" si="4"/>
        <v>0</v>
      </c>
    </row>
    <row r="277" spans="1:10" x14ac:dyDescent="0.25">
      <c r="A277" s="24" t="s">
        <v>331</v>
      </c>
      <c r="B277" s="25" t="s">
        <v>4</v>
      </c>
      <c r="C277" s="75">
        <v>0</v>
      </c>
      <c r="D277" s="77">
        <v>0</v>
      </c>
      <c r="E277" s="77">
        <v>0</v>
      </c>
      <c r="F277" s="77">
        <v>0</v>
      </c>
      <c r="G277" s="77">
        <v>0</v>
      </c>
      <c r="H277" s="77">
        <v>0</v>
      </c>
      <c r="I277" s="77">
        <v>0</v>
      </c>
      <c r="J277" s="79">
        <f t="shared" si="4"/>
        <v>0</v>
      </c>
    </row>
    <row r="278" spans="1:10" x14ac:dyDescent="0.25">
      <c r="A278" s="24" t="s">
        <v>332</v>
      </c>
      <c r="B278" s="25" t="s">
        <v>4</v>
      </c>
      <c r="C278" s="75">
        <v>1838001</v>
      </c>
      <c r="D278" s="77">
        <v>0</v>
      </c>
      <c r="E278" s="77">
        <v>0</v>
      </c>
      <c r="F278" s="77">
        <v>0</v>
      </c>
      <c r="G278" s="77">
        <v>0</v>
      </c>
      <c r="H278" s="77">
        <v>0</v>
      </c>
      <c r="I278" s="77">
        <v>0</v>
      </c>
      <c r="J278" s="79">
        <f t="shared" si="4"/>
        <v>1838001</v>
      </c>
    </row>
    <row r="279" spans="1:10" x14ac:dyDescent="0.25">
      <c r="A279" s="24" t="s">
        <v>477</v>
      </c>
      <c r="B279" s="25" t="s">
        <v>4</v>
      </c>
      <c r="C279" s="75">
        <v>0</v>
      </c>
      <c r="D279" s="77">
        <v>0</v>
      </c>
      <c r="E279" s="77">
        <v>0</v>
      </c>
      <c r="F279" s="77">
        <v>0</v>
      </c>
      <c r="G279" s="77">
        <v>0</v>
      </c>
      <c r="H279" s="77">
        <v>0</v>
      </c>
      <c r="I279" s="77">
        <v>0</v>
      </c>
      <c r="J279" s="79">
        <f t="shared" si="4"/>
        <v>0</v>
      </c>
    </row>
    <row r="280" spans="1:10" x14ac:dyDescent="0.25">
      <c r="A280" s="24" t="s">
        <v>333</v>
      </c>
      <c r="B280" s="25" t="s">
        <v>4</v>
      </c>
      <c r="C280" s="75">
        <v>0</v>
      </c>
      <c r="D280" s="77">
        <v>0</v>
      </c>
      <c r="E280" s="77">
        <v>0</v>
      </c>
      <c r="F280" s="77">
        <v>0</v>
      </c>
      <c r="G280" s="77">
        <v>0</v>
      </c>
      <c r="H280" s="77">
        <v>0</v>
      </c>
      <c r="I280" s="77">
        <v>0</v>
      </c>
      <c r="J280" s="79">
        <f t="shared" si="4"/>
        <v>0</v>
      </c>
    </row>
    <row r="281" spans="1:10" x14ac:dyDescent="0.25">
      <c r="A281" s="24" t="s">
        <v>334</v>
      </c>
      <c r="B281" s="25" t="s">
        <v>4</v>
      </c>
      <c r="C281" s="75">
        <v>0</v>
      </c>
      <c r="D281" s="77">
        <v>0</v>
      </c>
      <c r="E281" s="77">
        <v>0</v>
      </c>
      <c r="F281" s="77">
        <v>0</v>
      </c>
      <c r="G281" s="77">
        <v>0</v>
      </c>
      <c r="H281" s="77">
        <v>1000</v>
      </c>
      <c r="I281" s="77">
        <v>0</v>
      </c>
      <c r="J281" s="79">
        <f t="shared" si="4"/>
        <v>1000</v>
      </c>
    </row>
    <row r="282" spans="1:10" x14ac:dyDescent="0.25">
      <c r="A282" s="24" t="s">
        <v>335</v>
      </c>
      <c r="B282" s="25" t="s">
        <v>4</v>
      </c>
      <c r="C282" s="75">
        <v>0</v>
      </c>
      <c r="D282" s="77">
        <v>0</v>
      </c>
      <c r="E282" s="77">
        <v>0</v>
      </c>
      <c r="F282" s="77">
        <v>0</v>
      </c>
      <c r="G282" s="77">
        <v>0</v>
      </c>
      <c r="H282" s="77">
        <v>0</v>
      </c>
      <c r="I282" s="77">
        <v>0</v>
      </c>
      <c r="J282" s="79">
        <f t="shared" si="4"/>
        <v>0</v>
      </c>
    </row>
    <row r="283" spans="1:10" x14ac:dyDescent="0.25">
      <c r="A283" s="24" t="s">
        <v>336</v>
      </c>
      <c r="B283" s="25" t="s">
        <v>4</v>
      </c>
      <c r="C283" s="75">
        <v>382</v>
      </c>
      <c r="D283" s="77">
        <v>0</v>
      </c>
      <c r="E283" s="77">
        <v>0</v>
      </c>
      <c r="F283" s="77">
        <v>0</v>
      </c>
      <c r="G283" s="77">
        <v>0</v>
      </c>
      <c r="H283" s="77">
        <v>0</v>
      </c>
      <c r="I283" s="77">
        <v>2649</v>
      </c>
      <c r="J283" s="79">
        <f t="shared" si="4"/>
        <v>3031</v>
      </c>
    </row>
    <row r="284" spans="1:10" x14ac:dyDescent="0.25">
      <c r="A284" s="24" t="s">
        <v>337</v>
      </c>
      <c r="B284" s="25" t="s">
        <v>4</v>
      </c>
      <c r="C284" s="75">
        <v>80307</v>
      </c>
      <c r="D284" s="77">
        <v>0</v>
      </c>
      <c r="E284" s="77">
        <v>754476</v>
      </c>
      <c r="F284" s="77">
        <v>0</v>
      </c>
      <c r="G284" s="77">
        <v>0</v>
      </c>
      <c r="H284" s="77">
        <v>506773</v>
      </c>
      <c r="I284" s="77">
        <v>0</v>
      </c>
      <c r="J284" s="79">
        <f t="shared" si="4"/>
        <v>1341556</v>
      </c>
    </row>
    <row r="285" spans="1:10" x14ac:dyDescent="0.25">
      <c r="A285" s="24" t="s">
        <v>338</v>
      </c>
      <c r="B285" s="25" t="s">
        <v>4</v>
      </c>
      <c r="C285" s="75">
        <v>0</v>
      </c>
      <c r="D285" s="77">
        <v>0</v>
      </c>
      <c r="E285" s="77">
        <v>0</v>
      </c>
      <c r="F285" s="77">
        <v>0</v>
      </c>
      <c r="G285" s="77">
        <v>0</v>
      </c>
      <c r="H285" s="77">
        <v>0</v>
      </c>
      <c r="I285" s="77">
        <v>0</v>
      </c>
      <c r="J285" s="79">
        <f t="shared" si="4"/>
        <v>0</v>
      </c>
    </row>
    <row r="286" spans="1:10" x14ac:dyDescent="0.25">
      <c r="A286" s="24" t="s">
        <v>339</v>
      </c>
      <c r="B286" s="25" t="s">
        <v>4</v>
      </c>
      <c r="C286" s="75">
        <v>0</v>
      </c>
      <c r="D286" s="77">
        <v>0</v>
      </c>
      <c r="E286" s="77">
        <v>0</v>
      </c>
      <c r="F286" s="77">
        <v>0</v>
      </c>
      <c r="G286" s="77">
        <v>0</v>
      </c>
      <c r="H286" s="77">
        <v>0</v>
      </c>
      <c r="I286" s="77">
        <v>0</v>
      </c>
      <c r="J286" s="79">
        <f t="shared" si="4"/>
        <v>0</v>
      </c>
    </row>
    <row r="287" spans="1:10" x14ac:dyDescent="0.25">
      <c r="A287" s="24" t="s">
        <v>340</v>
      </c>
      <c r="B287" s="25" t="s">
        <v>4</v>
      </c>
      <c r="C287" s="75">
        <v>0</v>
      </c>
      <c r="D287" s="77">
        <v>0</v>
      </c>
      <c r="E287" s="77">
        <v>0</v>
      </c>
      <c r="F287" s="77">
        <v>0</v>
      </c>
      <c r="G287" s="77">
        <v>0</v>
      </c>
      <c r="H287" s="77">
        <v>0</v>
      </c>
      <c r="I287" s="77">
        <v>0</v>
      </c>
      <c r="J287" s="79">
        <f t="shared" si="4"/>
        <v>0</v>
      </c>
    </row>
    <row r="288" spans="1:10" x14ac:dyDescent="0.25">
      <c r="A288" s="24" t="s">
        <v>549</v>
      </c>
      <c r="B288" s="25" t="s">
        <v>4</v>
      </c>
      <c r="C288" s="75">
        <v>0</v>
      </c>
      <c r="D288" s="77">
        <v>0</v>
      </c>
      <c r="E288" s="77">
        <v>1000929</v>
      </c>
      <c r="F288" s="77">
        <v>0</v>
      </c>
      <c r="G288" s="77">
        <v>0</v>
      </c>
      <c r="H288" s="77">
        <v>0</v>
      </c>
      <c r="I288" s="77">
        <v>0</v>
      </c>
      <c r="J288" s="79">
        <f t="shared" si="4"/>
        <v>1000929</v>
      </c>
    </row>
    <row r="289" spans="1:10" x14ac:dyDescent="0.25">
      <c r="A289" s="24" t="s">
        <v>341</v>
      </c>
      <c r="B289" s="25" t="s">
        <v>4</v>
      </c>
      <c r="C289" s="75">
        <v>0</v>
      </c>
      <c r="D289" s="77">
        <v>685</v>
      </c>
      <c r="E289" s="77">
        <v>0</v>
      </c>
      <c r="F289" s="77">
        <v>0</v>
      </c>
      <c r="G289" s="77">
        <v>0</v>
      </c>
      <c r="H289" s="77">
        <v>0</v>
      </c>
      <c r="I289" s="77">
        <v>0</v>
      </c>
      <c r="J289" s="79">
        <f t="shared" si="4"/>
        <v>685</v>
      </c>
    </row>
    <row r="290" spans="1:10" x14ac:dyDescent="0.25">
      <c r="A290" s="24" t="s">
        <v>506</v>
      </c>
      <c r="B290" s="25" t="s">
        <v>4</v>
      </c>
      <c r="C290" s="75">
        <v>0</v>
      </c>
      <c r="D290" s="77">
        <v>0</v>
      </c>
      <c r="E290" s="77">
        <v>0</v>
      </c>
      <c r="F290" s="77">
        <v>0</v>
      </c>
      <c r="G290" s="77">
        <v>0</v>
      </c>
      <c r="H290" s="77">
        <v>0</v>
      </c>
      <c r="I290" s="77">
        <v>0</v>
      </c>
      <c r="J290" s="79">
        <f t="shared" si="4"/>
        <v>0</v>
      </c>
    </row>
    <row r="291" spans="1:10" x14ac:dyDescent="0.25">
      <c r="A291" s="24" t="s">
        <v>342</v>
      </c>
      <c r="B291" s="25" t="s">
        <v>4</v>
      </c>
      <c r="C291" s="75">
        <v>0</v>
      </c>
      <c r="D291" s="77">
        <v>0</v>
      </c>
      <c r="E291" s="77">
        <v>0</v>
      </c>
      <c r="F291" s="77">
        <v>0</v>
      </c>
      <c r="G291" s="77">
        <v>0</v>
      </c>
      <c r="H291" s="77">
        <v>0</v>
      </c>
      <c r="I291" s="77">
        <v>0</v>
      </c>
      <c r="J291" s="79">
        <f t="shared" si="4"/>
        <v>0</v>
      </c>
    </row>
    <row r="292" spans="1:10" x14ac:dyDescent="0.25">
      <c r="A292" s="24" t="s">
        <v>343</v>
      </c>
      <c r="B292" s="25" t="s">
        <v>4</v>
      </c>
      <c r="C292" s="75">
        <v>0</v>
      </c>
      <c r="D292" s="77">
        <v>7869</v>
      </c>
      <c r="E292" s="77">
        <v>0</v>
      </c>
      <c r="F292" s="77">
        <v>0</v>
      </c>
      <c r="G292" s="77">
        <v>0</v>
      </c>
      <c r="H292" s="77">
        <v>0</v>
      </c>
      <c r="I292" s="77">
        <v>0</v>
      </c>
      <c r="J292" s="79">
        <f t="shared" si="4"/>
        <v>7869</v>
      </c>
    </row>
    <row r="293" spans="1:10" x14ac:dyDescent="0.25">
      <c r="A293" s="24" t="s">
        <v>344</v>
      </c>
      <c r="B293" s="25" t="s">
        <v>4</v>
      </c>
      <c r="C293" s="75">
        <v>0</v>
      </c>
      <c r="D293" s="77">
        <v>0</v>
      </c>
      <c r="E293" s="77">
        <v>0</v>
      </c>
      <c r="F293" s="77">
        <v>0</v>
      </c>
      <c r="G293" s="77">
        <v>0</v>
      </c>
      <c r="H293" s="77">
        <v>71667</v>
      </c>
      <c r="I293" s="77">
        <v>0</v>
      </c>
      <c r="J293" s="79">
        <f t="shared" si="4"/>
        <v>71667</v>
      </c>
    </row>
    <row r="294" spans="1:10" x14ac:dyDescent="0.25">
      <c r="A294" s="24" t="s">
        <v>345</v>
      </c>
      <c r="B294" s="25" t="s">
        <v>4</v>
      </c>
      <c r="C294" s="75">
        <v>0</v>
      </c>
      <c r="D294" s="77">
        <v>0</v>
      </c>
      <c r="E294" s="77">
        <v>0</v>
      </c>
      <c r="F294" s="77">
        <v>0</v>
      </c>
      <c r="G294" s="77">
        <v>0</v>
      </c>
      <c r="H294" s="77">
        <v>0</v>
      </c>
      <c r="I294" s="77">
        <v>0</v>
      </c>
      <c r="J294" s="79">
        <f t="shared" si="4"/>
        <v>0</v>
      </c>
    </row>
    <row r="295" spans="1:10" x14ac:dyDescent="0.25">
      <c r="A295" s="24" t="s">
        <v>346</v>
      </c>
      <c r="B295" s="25" t="s">
        <v>4</v>
      </c>
      <c r="C295" s="75">
        <v>0</v>
      </c>
      <c r="D295" s="77">
        <v>0</v>
      </c>
      <c r="E295" s="77">
        <v>0</v>
      </c>
      <c r="F295" s="77">
        <v>0</v>
      </c>
      <c r="G295" s="77">
        <v>0</v>
      </c>
      <c r="H295" s="77">
        <v>0</v>
      </c>
      <c r="I295" s="77">
        <v>0</v>
      </c>
      <c r="J295" s="79">
        <f t="shared" si="4"/>
        <v>0</v>
      </c>
    </row>
    <row r="296" spans="1:10" x14ac:dyDescent="0.25">
      <c r="A296" s="24" t="s">
        <v>4</v>
      </c>
      <c r="B296" s="25" t="s">
        <v>4</v>
      </c>
      <c r="C296" s="75">
        <v>0</v>
      </c>
      <c r="D296" s="77">
        <v>0</v>
      </c>
      <c r="E296" s="77">
        <v>0</v>
      </c>
      <c r="F296" s="77">
        <v>0</v>
      </c>
      <c r="G296" s="77">
        <v>0</v>
      </c>
      <c r="H296" s="77">
        <v>0</v>
      </c>
      <c r="I296" s="77">
        <v>0</v>
      </c>
      <c r="J296" s="79">
        <f t="shared" si="4"/>
        <v>0</v>
      </c>
    </row>
    <row r="297" spans="1:10" x14ac:dyDescent="0.25">
      <c r="A297" s="24" t="s">
        <v>347</v>
      </c>
      <c r="B297" s="25" t="s">
        <v>4</v>
      </c>
      <c r="C297" s="75">
        <v>670602</v>
      </c>
      <c r="D297" s="77">
        <v>0</v>
      </c>
      <c r="E297" s="77">
        <v>2400886</v>
      </c>
      <c r="F297" s="77">
        <v>0</v>
      </c>
      <c r="G297" s="77">
        <v>0</v>
      </c>
      <c r="H297" s="77">
        <v>1436586</v>
      </c>
      <c r="I297" s="77">
        <v>0</v>
      </c>
      <c r="J297" s="79">
        <f t="shared" si="4"/>
        <v>4508074</v>
      </c>
    </row>
    <row r="298" spans="1:10" x14ac:dyDescent="0.25">
      <c r="A298" s="24" t="s">
        <v>348</v>
      </c>
      <c r="B298" s="25" t="s">
        <v>4</v>
      </c>
      <c r="C298" s="75">
        <v>0</v>
      </c>
      <c r="D298" s="77">
        <v>0</v>
      </c>
      <c r="E298" s="77">
        <v>0</v>
      </c>
      <c r="F298" s="77">
        <v>0</v>
      </c>
      <c r="G298" s="77">
        <v>0</v>
      </c>
      <c r="H298" s="77">
        <v>0</v>
      </c>
      <c r="I298" s="77">
        <v>0</v>
      </c>
      <c r="J298" s="79">
        <f t="shared" si="4"/>
        <v>0</v>
      </c>
    </row>
    <row r="299" spans="1:10" x14ac:dyDescent="0.25">
      <c r="A299" s="24" t="s">
        <v>349</v>
      </c>
      <c r="B299" s="25" t="s">
        <v>4</v>
      </c>
      <c r="C299" s="75">
        <v>63728</v>
      </c>
      <c r="D299" s="77">
        <v>0</v>
      </c>
      <c r="E299" s="77">
        <v>0</v>
      </c>
      <c r="F299" s="77">
        <v>0</v>
      </c>
      <c r="G299" s="77">
        <v>0</v>
      </c>
      <c r="H299" s="77">
        <v>11714</v>
      </c>
      <c r="I299" s="77">
        <v>0</v>
      </c>
      <c r="J299" s="79">
        <f t="shared" si="4"/>
        <v>75442</v>
      </c>
    </row>
    <row r="300" spans="1:10" x14ac:dyDescent="0.25">
      <c r="A300" s="24" t="s">
        <v>350</v>
      </c>
      <c r="B300" s="25" t="s">
        <v>4</v>
      </c>
      <c r="C300" s="75">
        <v>388280</v>
      </c>
      <c r="D300" s="77">
        <v>0</v>
      </c>
      <c r="E300" s="77">
        <v>569455</v>
      </c>
      <c r="F300" s="77">
        <v>0</v>
      </c>
      <c r="G300" s="77">
        <v>0</v>
      </c>
      <c r="H300" s="77">
        <v>1143144</v>
      </c>
      <c r="I300" s="77">
        <v>110400</v>
      </c>
      <c r="J300" s="79">
        <f t="shared" si="4"/>
        <v>2211279</v>
      </c>
    </row>
    <row r="301" spans="1:10" x14ac:dyDescent="0.25">
      <c r="A301" s="24" t="s">
        <v>351</v>
      </c>
      <c r="B301" s="25" t="s">
        <v>4</v>
      </c>
      <c r="C301" s="75">
        <v>303355</v>
      </c>
      <c r="D301" s="77">
        <v>894920</v>
      </c>
      <c r="E301" s="77">
        <v>714814</v>
      </c>
      <c r="F301" s="77">
        <v>0</v>
      </c>
      <c r="G301" s="77">
        <v>0</v>
      </c>
      <c r="H301" s="77">
        <v>122180</v>
      </c>
      <c r="I301" s="77">
        <v>51510</v>
      </c>
      <c r="J301" s="79">
        <f t="shared" si="4"/>
        <v>2086779</v>
      </c>
    </row>
    <row r="302" spans="1:10" x14ac:dyDescent="0.25">
      <c r="A302" s="24" t="s">
        <v>352</v>
      </c>
      <c r="B302" s="25" t="s">
        <v>4</v>
      </c>
      <c r="C302" s="75">
        <v>0</v>
      </c>
      <c r="D302" s="77">
        <v>0</v>
      </c>
      <c r="E302" s="77">
        <v>0</v>
      </c>
      <c r="F302" s="77">
        <v>0</v>
      </c>
      <c r="G302" s="77">
        <v>0</v>
      </c>
      <c r="H302" s="77">
        <v>0</v>
      </c>
      <c r="I302" s="77">
        <v>0</v>
      </c>
      <c r="J302" s="79">
        <f t="shared" si="4"/>
        <v>0</v>
      </c>
    </row>
    <row r="303" spans="1:10" x14ac:dyDescent="0.25">
      <c r="A303" s="24" t="s">
        <v>353</v>
      </c>
      <c r="B303" s="25" t="s">
        <v>4</v>
      </c>
      <c r="C303" s="75">
        <v>0</v>
      </c>
      <c r="D303" s="77">
        <v>0</v>
      </c>
      <c r="E303" s="77">
        <v>0</v>
      </c>
      <c r="F303" s="77">
        <v>0</v>
      </c>
      <c r="G303" s="77">
        <v>0</v>
      </c>
      <c r="H303" s="77">
        <v>0</v>
      </c>
      <c r="I303" s="77">
        <v>0</v>
      </c>
      <c r="J303" s="79">
        <f t="shared" si="4"/>
        <v>0</v>
      </c>
    </row>
    <row r="304" spans="1:10" x14ac:dyDescent="0.25">
      <c r="A304" s="24" t="s">
        <v>354</v>
      </c>
      <c r="B304" s="25" t="s">
        <v>4</v>
      </c>
      <c r="C304" s="75">
        <v>4028</v>
      </c>
      <c r="D304" s="77">
        <v>426251</v>
      </c>
      <c r="E304" s="77">
        <v>0</v>
      </c>
      <c r="F304" s="77">
        <v>0</v>
      </c>
      <c r="G304" s="77">
        <v>0</v>
      </c>
      <c r="H304" s="77">
        <v>8264</v>
      </c>
      <c r="I304" s="77">
        <v>0</v>
      </c>
      <c r="J304" s="79">
        <f t="shared" si="4"/>
        <v>438543</v>
      </c>
    </row>
    <row r="305" spans="1:10" x14ac:dyDescent="0.25">
      <c r="A305" s="24" t="s">
        <v>355</v>
      </c>
      <c r="B305" s="25" t="s">
        <v>4</v>
      </c>
      <c r="C305" s="75">
        <v>0</v>
      </c>
      <c r="D305" s="77">
        <v>0</v>
      </c>
      <c r="E305" s="77">
        <v>1031763</v>
      </c>
      <c r="F305" s="77">
        <v>0</v>
      </c>
      <c r="G305" s="77">
        <v>0</v>
      </c>
      <c r="H305" s="77">
        <v>1303101</v>
      </c>
      <c r="I305" s="77">
        <v>0</v>
      </c>
      <c r="J305" s="79">
        <f t="shared" si="4"/>
        <v>2334864</v>
      </c>
    </row>
    <row r="306" spans="1:10" x14ac:dyDescent="0.25">
      <c r="A306" s="24" t="s">
        <v>356</v>
      </c>
      <c r="B306" s="25" t="s">
        <v>4</v>
      </c>
      <c r="C306" s="75">
        <v>0</v>
      </c>
      <c r="D306" s="77">
        <v>0</v>
      </c>
      <c r="E306" s="77">
        <v>0</v>
      </c>
      <c r="F306" s="77">
        <v>0</v>
      </c>
      <c r="G306" s="77">
        <v>0</v>
      </c>
      <c r="H306" s="77">
        <v>0</v>
      </c>
      <c r="I306" s="77">
        <v>43500</v>
      </c>
      <c r="J306" s="79">
        <f t="shared" si="4"/>
        <v>43500</v>
      </c>
    </row>
    <row r="307" spans="1:10" x14ac:dyDescent="0.25">
      <c r="A307" s="24" t="s">
        <v>357</v>
      </c>
      <c r="B307" s="25" t="s">
        <v>52</v>
      </c>
      <c r="C307" s="75">
        <v>6507</v>
      </c>
      <c r="D307" s="77">
        <v>114485</v>
      </c>
      <c r="E307" s="77">
        <v>97502</v>
      </c>
      <c r="F307" s="77">
        <v>0</v>
      </c>
      <c r="G307" s="77">
        <v>0</v>
      </c>
      <c r="H307" s="77">
        <v>0</v>
      </c>
      <c r="I307" s="77">
        <v>0</v>
      </c>
      <c r="J307" s="79">
        <f t="shared" si="4"/>
        <v>218494</v>
      </c>
    </row>
    <row r="308" spans="1:10" x14ac:dyDescent="0.25">
      <c r="A308" s="24" t="s">
        <v>358</v>
      </c>
      <c r="B308" s="25" t="s">
        <v>52</v>
      </c>
      <c r="C308" s="75">
        <v>0</v>
      </c>
      <c r="D308" s="77">
        <v>277674</v>
      </c>
      <c r="E308" s="77">
        <v>0</v>
      </c>
      <c r="F308" s="77">
        <v>0</v>
      </c>
      <c r="G308" s="77">
        <v>0</v>
      </c>
      <c r="H308" s="77">
        <v>0</v>
      </c>
      <c r="I308" s="77">
        <v>0</v>
      </c>
      <c r="J308" s="79">
        <f t="shared" si="4"/>
        <v>277674</v>
      </c>
    </row>
    <row r="309" spans="1:10" x14ac:dyDescent="0.25">
      <c r="A309" s="24" t="s">
        <v>359</v>
      </c>
      <c r="B309" s="25" t="s">
        <v>52</v>
      </c>
      <c r="C309" s="75">
        <v>13133</v>
      </c>
      <c r="D309" s="77">
        <v>182345</v>
      </c>
      <c r="E309" s="77">
        <v>69491</v>
      </c>
      <c r="F309" s="77">
        <v>0</v>
      </c>
      <c r="G309" s="77">
        <v>0</v>
      </c>
      <c r="H309" s="77">
        <v>0</v>
      </c>
      <c r="I309" s="77">
        <v>0</v>
      </c>
      <c r="J309" s="79">
        <f t="shared" si="4"/>
        <v>264969</v>
      </c>
    </row>
    <row r="310" spans="1:10" x14ac:dyDescent="0.25">
      <c r="A310" s="24" t="s">
        <v>361</v>
      </c>
      <c r="B310" s="25" t="s">
        <v>52</v>
      </c>
      <c r="C310" s="75">
        <v>0</v>
      </c>
      <c r="D310" s="77">
        <v>0</v>
      </c>
      <c r="E310" s="77">
        <v>0</v>
      </c>
      <c r="F310" s="77">
        <v>0</v>
      </c>
      <c r="G310" s="77">
        <v>0</v>
      </c>
      <c r="H310" s="77">
        <v>0</v>
      </c>
      <c r="I310" s="77">
        <v>0</v>
      </c>
      <c r="J310" s="79">
        <f t="shared" si="4"/>
        <v>0</v>
      </c>
    </row>
    <row r="311" spans="1:10" x14ac:dyDescent="0.25">
      <c r="A311" s="24" t="s">
        <v>516</v>
      </c>
      <c r="B311" s="25" t="s">
        <v>52</v>
      </c>
      <c r="C311" s="75">
        <v>0</v>
      </c>
      <c r="D311" s="77">
        <v>0</v>
      </c>
      <c r="E311" s="77">
        <v>14000</v>
      </c>
      <c r="F311" s="77">
        <v>0</v>
      </c>
      <c r="G311" s="77">
        <v>0</v>
      </c>
      <c r="H311" s="77">
        <v>0</v>
      </c>
      <c r="I311" s="77">
        <v>0</v>
      </c>
      <c r="J311" s="79">
        <f t="shared" si="4"/>
        <v>14000</v>
      </c>
    </row>
    <row r="312" spans="1:10" x14ac:dyDescent="0.25">
      <c r="A312" s="24" t="s">
        <v>362</v>
      </c>
      <c r="B312" s="25" t="s">
        <v>52</v>
      </c>
      <c r="C312" s="75">
        <v>174674</v>
      </c>
      <c r="D312" s="77">
        <v>0</v>
      </c>
      <c r="E312" s="77">
        <v>576367</v>
      </c>
      <c r="F312" s="77">
        <v>0</v>
      </c>
      <c r="G312" s="77">
        <v>0</v>
      </c>
      <c r="H312" s="77">
        <v>146560</v>
      </c>
      <c r="I312" s="77">
        <v>13674</v>
      </c>
      <c r="J312" s="79">
        <f t="shared" si="4"/>
        <v>911275</v>
      </c>
    </row>
    <row r="313" spans="1:10" x14ac:dyDescent="0.25">
      <c r="A313" s="24" t="s">
        <v>363</v>
      </c>
      <c r="B313" s="25" t="s">
        <v>53</v>
      </c>
      <c r="C313" s="75">
        <v>0</v>
      </c>
      <c r="D313" s="77">
        <v>0</v>
      </c>
      <c r="E313" s="77">
        <v>0</v>
      </c>
      <c r="F313" s="77">
        <v>0</v>
      </c>
      <c r="G313" s="77">
        <v>0</v>
      </c>
      <c r="H313" s="77">
        <v>0</v>
      </c>
      <c r="I313" s="77">
        <v>0</v>
      </c>
      <c r="J313" s="79">
        <f t="shared" si="4"/>
        <v>0</v>
      </c>
    </row>
    <row r="314" spans="1:10" x14ac:dyDescent="0.25">
      <c r="A314" s="24" t="s">
        <v>364</v>
      </c>
      <c r="B314" s="25" t="s">
        <v>53</v>
      </c>
      <c r="C314" s="75">
        <v>0</v>
      </c>
      <c r="D314" s="77">
        <v>0</v>
      </c>
      <c r="E314" s="77">
        <v>999</v>
      </c>
      <c r="F314" s="77">
        <v>0</v>
      </c>
      <c r="G314" s="77">
        <v>0</v>
      </c>
      <c r="H314" s="77">
        <v>0</v>
      </c>
      <c r="I314" s="77">
        <v>0</v>
      </c>
      <c r="J314" s="79">
        <f t="shared" si="4"/>
        <v>999</v>
      </c>
    </row>
    <row r="315" spans="1:10" x14ac:dyDescent="0.25">
      <c r="A315" s="24" t="s">
        <v>365</v>
      </c>
      <c r="B315" s="25" t="s">
        <v>53</v>
      </c>
      <c r="C315" s="75">
        <v>0</v>
      </c>
      <c r="D315" s="77">
        <v>0</v>
      </c>
      <c r="E315" s="77">
        <v>0</v>
      </c>
      <c r="F315" s="77">
        <v>0</v>
      </c>
      <c r="G315" s="77">
        <v>0</v>
      </c>
      <c r="H315" s="77">
        <v>0</v>
      </c>
      <c r="I315" s="77">
        <v>0</v>
      </c>
      <c r="J315" s="79">
        <f t="shared" si="4"/>
        <v>0</v>
      </c>
    </row>
    <row r="316" spans="1:10" x14ac:dyDescent="0.25">
      <c r="A316" s="24" t="s">
        <v>366</v>
      </c>
      <c r="B316" s="25" t="s">
        <v>53</v>
      </c>
      <c r="C316" s="75">
        <v>0</v>
      </c>
      <c r="D316" s="77">
        <v>0</v>
      </c>
      <c r="E316" s="77">
        <v>0</v>
      </c>
      <c r="F316" s="77">
        <v>0</v>
      </c>
      <c r="G316" s="77">
        <v>0</v>
      </c>
      <c r="H316" s="77">
        <v>0</v>
      </c>
      <c r="I316" s="77">
        <v>0</v>
      </c>
      <c r="J316" s="79">
        <f t="shared" si="4"/>
        <v>0</v>
      </c>
    </row>
    <row r="317" spans="1:10" x14ac:dyDescent="0.25">
      <c r="A317" s="24" t="s">
        <v>367</v>
      </c>
      <c r="B317" s="25" t="s">
        <v>53</v>
      </c>
      <c r="C317" s="75">
        <v>0</v>
      </c>
      <c r="D317" s="77">
        <v>33640</v>
      </c>
      <c r="E317" s="77">
        <v>0</v>
      </c>
      <c r="F317" s="77">
        <v>0</v>
      </c>
      <c r="G317" s="77">
        <v>0</v>
      </c>
      <c r="H317" s="77">
        <v>0</v>
      </c>
      <c r="I317" s="77">
        <v>0</v>
      </c>
      <c r="J317" s="79">
        <f t="shared" si="4"/>
        <v>33640</v>
      </c>
    </row>
    <row r="318" spans="1:10" x14ac:dyDescent="0.25">
      <c r="A318" s="24" t="s">
        <v>368</v>
      </c>
      <c r="B318" s="25" t="s">
        <v>53</v>
      </c>
      <c r="C318" s="75">
        <v>0</v>
      </c>
      <c r="D318" s="77">
        <v>202836</v>
      </c>
      <c r="E318" s="77">
        <v>183966</v>
      </c>
      <c r="F318" s="77">
        <v>0</v>
      </c>
      <c r="G318" s="77">
        <v>0</v>
      </c>
      <c r="H318" s="77">
        <v>797984</v>
      </c>
      <c r="I318" s="77">
        <v>0</v>
      </c>
      <c r="J318" s="79">
        <f t="shared" si="4"/>
        <v>1184786</v>
      </c>
    </row>
    <row r="319" spans="1:10" x14ac:dyDescent="0.25">
      <c r="A319" s="24" t="s">
        <v>369</v>
      </c>
      <c r="B319" s="25" t="s">
        <v>53</v>
      </c>
      <c r="C319" s="75">
        <v>0</v>
      </c>
      <c r="D319" s="77">
        <v>18675</v>
      </c>
      <c r="E319" s="77">
        <v>22042</v>
      </c>
      <c r="F319" s="77">
        <v>0</v>
      </c>
      <c r="G319" s="77">
        <v>0</v>
      </c>
      <c r="H319" s="77">
        <v>0</v>
      </c>
      <c r="I319" s="77">
        <v>0</v>
      </c>
      <c r="J319" s="79">
        <f t="shared" si="4"/>
        <v>40717</v>
      </c>
    </row>
    <row r="320" spans="1:10" x14ac:dyDescent="0.25">
      <c r="A320" s="24" t="s">
        <v>370</v>
      </c>
      <c r="B320" s="25" t="s">
        <v>53</v>
      </c>
      <c r="C320" s="75">
        <v>5500</v>
      </c>
      <c r="D320" s="77">
        <v>0</v>
      </c>
      <c r="E320" s="77">
        <v>7752</v>
      </c>
      <c r="F320" s="77">
        <v>0</v>
      </c>
      <c r="G320" s="77">
        <v>0</v>
      </c>
      <c r="H320" s="77">
        <v>5500</v>
      </c>
      <c r="I320" s="77">
        <v>0</v>
      </c>
      <c r="J320" s="79">
        <f t="shared" si="4"/>
        <v>18752</v>
      </c>
    </row>
    <row r="321" spans="1:10" x14ac:dyDescent="0.25">
      <c r="A321" s="24" t="s">
        <v>371</v>
      </c>
      <c r="B321" s="25" t="s">
        <v>53</v>
      </c>
      <c r="C321" s="75">
        <v>0</v>
      </c>
      <c r="D321" s="77">
        <v>0</v>
      </c>
      <c r="E321" s="77">
        <v>0</v>
      </c>
      <c r="F321" s="77">
        <v>0</v>
      </c>
      <c r="G321" s="77">
        <v>0</v>
      </c>
      <c r="H321" s="77">
        <v>0</v>
      </c>
      <c r="I321" s="77">
        <v>0</v>
      </c>
      <c r="J321" s="79">
        <f t="shared" si="4"/>
        <v>0</v>
      </c>
    </row>
    <row r="322" spans="1:10" x14ac:dyDescent="0.25">
      <c r="A322" s="24" t="s">
        <v>372</v>
      </c>
      <c r="B322" s="25" t="s">
        <v>53</v>
      </c>
      <c r="C322" s="75">
        <v>0</v>
      </c>
      <c r="D322" s="77">
        <v>0</v>
      </c>
      <c r="E322" s="77">
        <v>0</v>
      </c>
      <c r="F322" s="77">
        <v>0</v>
      </c>
      <c r="G322" s="77">
        <v>0</v>
      </c>
      <c r="H322" s="77">
        <v>0</v>
      </c>
      <c r="I322" s="77">
        <v>0</v>
      </c>
      <c r="J322" s="79">
        <f t="shared" ref="J322:J385" si="5">SUM(C322:I322)</f>
        <v>0</v>
      </c>
    </row>
    <row r="323" spans="1:10" x14ac:dyDescent="0.25">
      <c r="A323" s="24" t="s">
        <v>373</v>
      </c>
      <c r="B323" s="25" t="s">
        <v>53</v>
      </c>
      <c r="C323" s="75">
        <v>0</v>
      </c>
      <c r="D323" s="77">
        <v>0</v>
      </c>
      <c r="E323" s="77">
        <v>561999</v>
      </c>
      <c r="F323" s="77">
        <v>0</v>
      </c>
      <c r="G323" s="77">
        <v>0</v>
      </c>
      <c r="H323" s="77">
        <v>0</v>
      </c>
      <c r="I323" s="77">
        <v>0</v>
      </c>
      <c r="J323" s="79">
        <f t="shared" si="5"/>
        <v>561999</v>
      </c>
    </row>
    <row r="324" spans="1:10" x14ac:dyDescent="0.25">
      <c r="A324" s="24" t="s">
        <v>374</v>
      </c>
      <c r="B324" s="25" t="s">
        <v>53</v>
      </c>
      <c r="C324" s="75">
        <v>0</v>
      </c>
      <c r="D324" s="77">
        <v>0</v>
      </c>
      <c r="E324" s="77">
        <v>0</v>
      </c>
      <c r="F324" s="77">
        <v>0</v>
      </c>
      <c r="G324" s="77">
        <v>0</v>
      </c>
      <c r="H324" s="77">
        <v>0</v>
      </c>
      <c r="I324" s="77">
        <v>0</v>
      </c>
      <c r="J324" s="79">
        <f t="shared" si="5"/>
        <v>0</v>
      </c>
    </row>
    <row r="325" spans="1:10" x14ac:dyDescent="0.25">
      <c r="A325" s="24" t="s">
        <v>375</v>
      </c>
      <c r="B325" s="25" t="s">
        <v>53</v>
      </c>
      <c r="C325" s="75">
        <v>0</v>
      </c>
      <c r="D325" s="77">
        <v>0</v>
      </c>
      <c r="E325" s="77">
        <v>0</v>
      </c>
      <c r="F325" s="77">
        <v>0</v>
      </c>
      <c r="G325" s="77">
        <v>0</v>
      </c>
      <c r="H325" s="77">
        <v>0</v>
      </c>
      <c r="I325" s="77">
        <v>0</v>
      </c>
      <c r="J325" s="79">
        <f t="shared" si="5"/>
        <v>0</v>
      </c>
    </row>
    <row r="326" spans="1:10" x14ac:dyDescent="0.25">
      <c r="A326" s="24" t="s">
        <v>376</v>
      </c>
      <c r="B326" s="25" t="s">
        <v>53</v>
      </c>
      <c r="C326" s="75">
        <v>63060</v>
      </c>
      <c r="D326" s="77">
        <v>429718</v>
      </c>
      <c r="E326" s="77">
        <v>256373</v>
      </c>
      <c r="F326" s="77">
        <v>0</v>
      </c>
      <c r="G326" s="77">
        <v>0</v>
      </c>
      <c r="H326" s="77">
        <v>9450</v>
      </c>
      <c r="I326" s="77">
        <v>0</v>
      </c>
      <c r="J326" s="79">
        <f t="shared" si="5"/>
        <v>758601</v>
      </c>
    </row>
    <row r="327" spans="1:10" x14ac:dyDescent="0.25">
      <c r="A327" s="24" t="s">
        <v>377</v>
      </c>
      <c r="B327" s="25" t="s">
        <v>53</v>
      </c>
      <c r="C327" s="75">
        <v>0</v>
      </c>
      <c r="D327" s="77">
        <v>0</v>
      </c>
      <c r="E327" s="77">
        <v>207327</v>
      </c>
      <c r="F327" s="77">
        <v>0</v>
      </c>
      <c r="G327" s="77">
        <v>0</v>
      </c>
      <c r="H327" s="77">
        <v>0</v>
      </c>
      <c r="I327" s="77">
        <v>0</v>
      </c>
      <c r="J327" s="79">
        <f t="shared" si="5"/>
        <v>207327</v>
      </c>
    </row>
    <row r="328" spans="1:10" x14ac:dyDescent="0.25">
      <c r="A328" s="24" t="s">
        <v>378</v>
      </c>
      <c r="B328" s="25" t="s">
        <v>53</v>
      </c>
      <c r="C328" s="75">
        <v>0</v>
      </c>
      <c r="D328" s="77">
        <v>0</v>
      </c>
      <c r="E328" s="77">
        <v>0</v>
      </c>
      <c r="F328" s="77">
        <v>0</v>
      </c>
      <c r="G328" s="77">
        <v>0</v>
      </c>
      <c r="H328" s="77">
        <v>0</v>
      </c>
      <c r="I328" s="77">
        <v>0</v>
      </c>
      <c r="J328" s="79">
        <f t="shared" si="5"/>
        <v>0</v>
      </c>
    </row>
    <row r="329" spans="1:10" x14ac:dyDescent="0.25">
      <c r="A329" s="24" t="s">
        <v>379</v>
      </c>
      <c r="B329" s="25" t="s">
        <v>53</v>
      </c>
      <c r="C329" s="75">
        <v>0</v>
      </c>
      <c r="D329" s="77">
        <v>0</v>
      </c>
      <c r="E329" s="77">
        <v>0</v>
      </c>
      <c r="F329" s="77">
        <v>0</v>
      </c>
      <c r="G329" s="77">
        <v>0</v>
      </c>
      <c r="H329" s="77">
        <v>0</v>
      </c>
      <c r="I329" s="77">
        <v>0</v>
      </c>
      <c r="J329" s="79">
        <f t="shared" si="5"/>
        <v>0</v>
      </c>
    </row>
    <row r="330" spans="1:10" x14ac:dyDescent="0.25">
      <c r="A330" s="24" t="s">
        <v>380</v>
      </c>
      <c r="B330" s="25" t="s">
        <v>53</v>
      </c>
      <c r="C330" s="75">
        <v>8632</v>
      </c>
      <c r="D330" s="77">
        <v>19220</v>
      </c>
      <c r="E330" s="77">
        <v>21852</v>
      </c>
      <c r="F330" s="77">
        <v>0</v>
      </c>
      <c r="G330" s="77">
        <v>0</v>
      </c>
      <c r="H330" s="77">
        <v>74941</v>
      </c>
      <c r="I330" s="77">
        <v>5505</v>
      </c>
      <c r="J330" s="79">
        <f t="shared" si="5"/>
        <v>130150</v>
      </c>
    </row>
    <row r="331" spans="1:10" x14ac:dyDescent="0.25">
      <c r="A331" s="24" t="s">
        <v>5</v>
      </c>
      <c r="B331" s="25" t="s">
        <v>53</v>
      </c>
      <c r="C331" s="75">
        <v>0</v>
      </c>
      <c r="D331" s="77">
        <v>0</v>
      </c>
      <c r="E331" s="77">
        <v>124012</v>
      </c>
      <c r="F331" s="77">
        <v>0</v>
      </c>
      <c r="G331" s="77">
        <v>0</v>
      </c>
      <c r="H331" s="77">
        <v>0</v>
      </c>
      <c r="I331" s="77">
        <v>0</v>
      </c>
      <c r="J331" s="79">
        <f t="shared" si="5"/>
        <v>124012</v>
      </c>
    </row>
    <row r="332" spans="1:10" x14ac:dyDescent="0.25">
      <c r="A332" s="24" t="s">
        <v>383</v>
      </c>
      <c r="B332" s="25" t="s">
        <v>53</v>
      </c>
      <c r="C332" s="75">
        <v>0</v>
      </c>
      <c r="D332" s="77">
        <v>0</v>
      </c>
      <c r="E332" s="77">
        <v>0</v>
      </c>
      <c r="F332" s="77">
        <v>0</v>
      </c>
      <c r="G332" s="77">
        <v>0</v>
      </c>
      <c r="H332" s="77">
        <v>0</v>
      </c>
      <c r="I332" s="77">
        <v>4500</v>
      </c>
      <c r="J332" s="79">
        <f t="shared" si="5"/>
        <v>4500</v>
      </c>
    </row>
    <row r="333" spans="1:10" x14ac:dyDescent="0.25">
      <c r="A333" s="24" t="s">
        <v>525</v>
      </c>
      <c r="B333" s="25" t="s">
        <v>53</v>
      </c>
      <c r="C333" s="75">
        <v>0</v>
      </c>
      <c r="D333" s="77">
        <v>41920</v>
      </c>
      <c r="E333" s="77">
        <v>10330</v>
      </c>
      <c r="F333" s="77">
        <v>0</v>
      </c>
      <c r="G333" s="77">
        <v>0</v>
      </c>
      <c r="H333" s="77">
        <v>0</v>
      </c>
      <c r="I333" s="77">
        <v>0</v>
      </c>
      <c r="J333" s="79">
        <f t="shared" si="5"/>
        <v>52250</v>
      </c>
    </row>
    <row r="334" spans="1:10" x14ac:dyDescent="0.25">
      <c r="A334" s="24" t="s">
        <v>517</v>
      </c>
      <c r="B334" s="25" t="s">
        <v>53</v>
      </c>
      <c r="C334" s="75">
        <v>0</v>
      </c>
      <c r="D334" s="77">
        <v>0</v>
      </c>
      <c r="E334" s="77">
        <v>1346497</v>
      </c>
      <c r="F334" s="77">
        <v>0</v>
      </c>
      <c r="G334" s="77">
        <v>0</v>
      </c>
      <c r="H334" s="77">
        <v>0</v>
      </c>
      <c r="I334" s="77">
        <v>0</v>
      </c>
      <c r="J334" s="79">
        <f t="shared" si="5"/>
        <v>1346497</v>
      </c>
    </row>
    <row r="335" spans="1:10" x14ac:dyDescent="0.25">
      <c r="A335" s="24" t="s">
        <v>384</v>
      </c>
      <c r="B335" s="25" t="s">
        <v>53</v>
      </c>
      <c r="C335" s="75">
        <v>72210</v>
      </c>
      <c r="D335" s="77">
        <v>506007</v>
      </c>
      <c r="E335" s="77">
        <v>117375</v>
      </c>
      <c r="F335" s="77">
        <v>0</v>
      </c>
      <c r="G335" s="77">
        <v>0</v>
      </c>
      <c r="H335" s="77">
        <v>105524</v>
      </c>
      <c r="I335" s="77">
        <v>23917</v>
      </c>
      <c r="J335" s="79">
        <f t="shared" si="5"/>
        <v>825033</v>
      </c>
    </row>
    <row r="336" spans="1:10" x14ac:dyDescent="0.25">
      <c r="A336" s="24" t="s">
        <v>385</v>
      </c>
      <c r="B336" s="25" t="s">
        <v>53</v>
      </c>
      <c r="C336" s="75">
        <v>0</v>
      </c>
      <c r="D336" s="77">
        <v>0</v>
      </c>
      <c r="E336" s="77">
        <v>0</v>
      </c>
      <c r="F336" s="77">
        <v>0</v>
      </c>
      <c r="G336" s="77">
        <v>0</v>
      </c>
      <c r="H336" s="77">
        <v>0</v>
      </c>
      <c r="I336" s="77">
        <v>0</v>
      </c>
      <c r="J336" s="79">
        <f t="shared" si="5"/>
        <v>0</v>
      </c>
    </row>
    <row r="337" spans="1:10" x14ac:dyDescent="0.25">
      <c r="A337" s="24" t="s">
        <v>386</v>
      </c>
      <c r="B337" s="25" t="s">
        <v>54</v>
      </c>
      <c r="C337" s="75">
        <v>3224</v>
      </c>
      <c r="D337" s="77">
        <v>0</v>
      </c>
      <c r="E337" s="77">
        <v>0</v>
      </c>
      <c r="F337" s="77">
        <v>0</v>
      </c>
      <c r="G337" s="77">
        <v>0</v>
      </c>
      <c r="H337" s="77">
        <v>0</v>
      </c>
      <c r="I337" s="77">
        <v>1666719</v>
      </c>
      <c r="J337" s="79">
        <f t="shared" si="5"/>
        <v>1669943</v>
      </c>
    </row>
    <row r="338" spans="1:10" x14ac:dyDescent="0.25">
      <c r="A338" s="24" t="s">
        <v>387</v>
      </c>
      <c r="B338" s="25" t="s">
        <v>54</v>
      </c>
      <c r="C338" s="75">
        <v>0</v>
      </c>
      <c r="D338" s="77">
        <v>512732</v>
      </c>
      <c r="E338" s="77">
        <v>158952</v>
      </c>
      <c r="F338" s="77">
        <v>0</v>
      </c>
      <c r="G338" s="77">
        <v>0</v>
      </c>
      <c r="H338" s="77">
        <v>0</v>
      </c>
      <c r="I338" s="77">
        <v>123317</v>
      </c>
      <c r="J338" s="79">
        <f t="shared" si="5"/>
        <v>795001</v>
      </c>
    </row>
    <row r="339" spans="1:10" x14ac:dyDescent="0.25">
      <c r="A339" s="24" t="s">
        <v>388</v>
      </c>
      <c r="B339" s="25" t="s">
        <v>54</v>
      </c>
      <c r="C339" s="75">
        <v>200546</v>
      </c>
      <c r="D339" s="77">
        <v>1696826</v>
      </c>
      <c r="E339" s="77">
        <v>156726</v>
      </c>
      <c r="F339" s="77">
        <v>0</v>
      </c>
      <c r="G339" s="77">
        <v>0</v>
      </c>
      <c r="H339" s="77">
        <v>268769</v>
      </c>
      <c r="I339" s="77">
        <v>102752</v>
      </c>
      <c r="J339" s="79">
        <f t="shared" si="5"/>
        <v>2425619</v>
      </c>
    </row>
    <row r="340" spans="1:10" x14ac:dyDescent="0.25">
      <c r="A340" s="24" t="s">
        <v>389</v>
      </c>
      <c r="B340" s="25" t="s">
        <v>54</v>
      </c>
      <c r="C340" s="75">
        <v>0</v>
      </c>
      <c r="D340" s="77">
        <v>6119332</v>
      </c>
      <c r="E340" s="77">
        <v>437976</v>
      </c>
      <c r="F340" s="77">
        <v>0</v>
      </c>
      <c r="G340" s="77">
        <v>0</v>
      </c>
      <c r="H340" s="77">
        <v>0</v>
      </c>
      <c r="I340" s="77">
        <v>0</v>
      </c>
      <c r="J340" s="79">
        <f t="shared" si="5"/>
        <v>6557308</v>
      </c>
    </row>
    <row r="341" spans="1:10" x14ac:dyDescent="0.25">
      <c r="A341" s="24" t="s">
        <v>390</v>
      </c>
      <c r="B341" s="25" t="s">
        <v>54</v>
      </c>
      <c r="C341" s="75">
        <v>0</v>
      </c>
      <c r="D341" s="77">
        <v>633653</v>
      </c>
      <c r="E341" s="77">
        <v>0</v>
      </c>
      <c r="F341" s="77">
        <v>0</v>
      </c>
      <c r="G341" s="77">
        <v>0</v>
      </c>
      <c r="H341" s="77">
        <v>0</v>
      </c>
      <c r="I341" s="77">
        <v>0</v>
      </c>
      <c r="J341" s="79">
        <f t="shared" si="5"/>
        <v>633653</v>
      </c>
    </row>
    <row r="342" spans="1:10" x14ac:dyDescent="0.25">
      <c r="A342" s="24" t="s">
        <v>391</v>
      </c>
      <c r="B342" s="25" t="s">
        <v>54</v>
      </c>
      <c r="C342" s="75">
        <v>0</v>
      </c>
      <c r="D342" s="77">
        <v>0</v>
      </c>
      <c r="E342" s="77">
        <v>0</v>
      </c>
      <c r="F342" s="77">
        <v>0</v>
      </c>
      <c r="G342" s="77">
        <v>0</v>
      </c>
      <c r="H342" s="77">
        <v>0</v>
      </c>
      <c r="I342" s="77">
        <v>0</v>
      </c>
      <c r="J342" s="79">
        <f t="shared" si="5"/>
        <v>0</v>
      </c>
    </row>
    <row r="343" spans="1:10" x14ac:dyDescent="0.25">
      <c r="A343" s="24" t="s">
        <v>392</v>
      </c>
      <c r="B343" s="25" t="s">
        <v>54</v>
      </c>
      <c r="C343" s="75">
        <v>0</v>
      </c>
      <c r="D343" s="77">
        <v>44987</v>
      </c>
      <c r="E343" s="77">
        <v>0</v>
      </c>
      <c r="F343" s="77">
        <v>0</v>
      </c>
      <c r="G343" s="77">
        <v>0</v>
      </c>
      <c r="H343" s="77">
        <v>0</v>
      </c>
      <c r="I343" s="77">
        <v>0</v>
      </c>
      <c r="J343" s="79">
        <f t="shared" si="5"/>
        <v>44987</v>
      </c>
    </row>
    <row r="344" spans="1:10" x14ac:dyDescent="0.25">
      <c r="A344" s="24" t="s">
        <v>393</v>
      </c>
      <c r="B344" s="25" t="s">
        <v>54</v>
      </c>
      <c r="C344" s="75">
        <v>255295</v>
      </c>
      <c r="D344" s="77">
        <v>1361813</v>
      </c>
      <c r="E344" s="77">
        <v>548823</v>
      </c>
      <c r="F344" s="77">
        <v>0</v>
      </c>
      <c r="G344" s="77">
        <v>0</v>
      </c>
      <c r="H344" s="77">
        <v>321787</v>
      </c>
      <c r="I344" s="77">
        <v>0</v>
      </c>
      <c r="J344" s="79">
        <f t="shared" si="5"/>
        <v>2487718</v>
      </c>
    </row>
    <row r="345" spans="1:10" x14ac:dyDescent="0.25">
      <c r="A345" s="24" t="s">
        <v>394</v>
      </c>
      <c r="B345" s="25" t="s">
        <v>54</v>
      </c>
      <c r="C345" s="75">
        <v>0</v>
      </c>
      <c r="D345" s="77">
        <v>0</v>
      </c>
      <c r="E345" s="77">
        <v>0</v>
      </c>
      <c r="F345" s="77">
        <v>0</v>
      </c>
      <c r="G345" s="77">
        <v>0</v>
      </c>
      <c r="H345" s="77">
        <v>0</v>
      </c>
      <c r="I345" s="77">
        <v>0</v>
      </c>
      <c r="J345" s="79">
        <f t="shared" si="5"/>
        <v>0</v>
      </c>
    </row>
    <row r="346" spans="1:10" x14ac:dyDescent="0.25">
      <c r="A346" s="24" t="s">
        <v>395</v>
      </c>
      <c r="B346" s="25" t="s">
        <v>54</v>
      </c>
      <c r="C346" s="75">
        <v>0</v>
      </c>
      <c r="D346" s="77">
        <v>0</v>
      </c>
      <c r="E346" s="77">
        <v>0</v>
      </c>
      <c r="F346" s="77">
        <v>0</v>
      </c>
      <c r="G346" s="77">
        <v>0</v>
      </c>
      <c r="H346" s="77">
        <v>0</v>
      </c>
      <c r="I346" s="77">
        <v>0</v>
      </c>
      <c r="J346" s="79">
        <f t="shared" si="5"/>
        <v>0</v>
      </c>
    </row>
    <row r="347" spans="1:10" x14ac:dyDescent="0.25">
      <c r="A347" s="24" t="s">
        <v>396</v>
      </c>
      <c r="B347" s="25" t="s">
        <v>54</v>
      </c>
      <c r="C347" s="75">
        <v>84493</v>
      </c>
      <c r="D347" s="77">
        <v>1518462</v>
      </c>
      <c r="E347" s="77">
        <v>0</v>
      </c>
      <c r="F347" s="77">
        <v>0</v>
      </c>
      <c r="G347" s="77">
        <v>0</v>
      </c>
      <c r="H347" s="77">
        <v>24630</v>
      </c>
      <c r="I347" s="77">
        <v>44140</v>
      </c>
      <c r="J347" s="79">
        <f t="shared" si="5"/>
        <v>1671725</v>
      </c>
    </row>
    <row r="348" spans="1:10" x14ac:dyDescent="0.25">
      <c r="A348" s="24" t="s">
        <v>397</v>
      </c>
      <c r="B348" s="25" t="s">
        <v>54</v>
      </c>
      <c r="C348" s="75">
        <v>0</v>
      </c>
      <c r="D348" s="77">
        <v>0</v>
      </c>
      <c r="E348" s="77">
        <v>0</v>
      </c>
      <c r="F348" s="77">
        <v>0</v>
      </c>
      <c r="G348" s="77">
        <v>0</v>
      </c>
      <c r="H348" s="77">
        <v>0</v>
      </c>
      <c r="I348" s="77">
        <v>0</v>
      </c>
      <c r="J348" s="79">
        <f t="shared" si="5"/>
        <v>0</v>
      </c>
    </row>
    <row r="349" spans="1:10" x14ac:dyDescent="0.25">
      <c r="A349" s="24" t="s">
        <v>398</v>
      </c>
      <c r="B349" s="25" t="s">
        <v>54</v>
      </c>
      <c r="C349" s="75">
        <v>168098</v>
      </c>
      <c r="D349" s="77">
        <v>496385</v>
      </c>
      <c r="E349" s="77">
        <v>0</v>
      </c>
      <c r="F349" s="77">
        <v>0</v>
      </c>
      <c r="G349" s="77">
        <v>0</v>
      </c>
      <c r="H349" s="77">
        <v>226589</v>
      </c>
      <c r="I349" s="77">
        <v>0</v>
      </c>
      <c r="J349" s="79">
        <f t="shared" si="5"/>
        <v>891072</v>
      </c>
    </row>
    <row r="350" spans="1:10" x14ac:dyDescent="0.25">
      <c r="A350" s="24" t="s">
        <v>399</v>
      </c>
      <c r="B350" s="25" t="s">
        <v>54</v>
      </c>
      <c r="C350" s="75">
        <v>1298942</v>
      </c>
      <c r="D350" s="77">
        <v>4165102</v>
      </c>
      <c r="E350" s="77">
        <v>435163</v>
      </c>
      <c r="F350" s="77">
        <v>0</v>
      </c>
      <c r="G350" s="77">
        <v>0</v>
      </c>
      <c r="H350" s="77">
        <v>1844309</v>
      </c>
      <c r="I350" s="77">
        <v>0</v>
      </c>
      <c r="J350" s="79">
        <f t="shared" si="5"/>
        <v>7743516</v>
      </c>
    </row>
    <row r="351" spans="1:10" x14ac:dyDescent="0.25">
      <c r="A351" s="24" t="s">
        <v>400</v>
      </c>
      <c r="B351" s="25" t="s">
        <v>54</v>
      </c>
      <c r="C351" s="75">
        <v>0</v>
      </c>
      <c r="D351" s="77">
        <v>0</v>
      </c>
      <c r="E351" s="77">
        <v>0</v>
      </c>
      <c r="F351" s="77">
        <v>0</v>
      </c>
      <c r="G351" s="77">
        <v>0</v>
      </c>
      <c r="H351" s="77">
        <v>0</v>
      </c>
      <c r="I351" s="77">
        <v>43736</v>
      </c>
      <c r="J351" s="79">
        <f t="shared" si="5"/>
        <v>43736</v>
      </c>
    </row>
    <row r="352" spans="1:10" x14ac:dyDescent="0.25">
      <c r="A352" s="24" t="s">
        <v>401</v>
      </c>
      <c r="B352" s="25" t="s">
        <v>54</v>
      </c>
      <c r="C352" s="75">
        <v>0</v>
      </c>
      <c r="D352" s="77">
        <v>15974</v>
      </c>
      <c r="E352" s="77">
        <v>0</v>
      </c>
      <c r="F352" s="77">
        <v>0</v>
      </c>
      <c r="G352" s="77">
        <v>0</v>
      </c>
      <c r="H352" s="77">
        <v>0</v>
      </c>
      <c r="I352" s="77">
        <v>0</v>
      </c>
      <c r="J352" s="79">
        <f t="shared" si="5"/>
        <v>15974</v>
      </c>
    </row>
    <row r="353" spans="1:10" x14ac:dyDescent="0.25">
      <c r="A353" s="24" t="s">
        <v>402</v>
      </c>
      <c r="B353" s="25" t="s">
        <v>54</v>
      </c>
      <c r="C353" s="75">
        <v>0</v>
      </c>
      <c r="D353" s="77">
        <v>0</v>
      </c>
      <c r="E353" s="77">
        <v>0</v>
      </c>
      <c r="F353" s="77">
        <v>0</v>
      </c>
      <c r="G353" s="77">
        <v>0</v>
      </c>
      <c r="H353" s="77">
        <v>0</v>
      </c>
      <c r="I353" s="77">
        <v>0</v>
      </c>
      <c r="J353" s="79">
        <f t="shared" si="5"/>
        <v>0</v>
      </c>
    </row>
    <row r="354" spans="1:10" x14ac:dyDescent="0.25">
      <c r="A354" s="24" t="s">
        <v>403</v>
      </c>
      <c r="B354" s="25" t="s">
        <v>55</v>
      </c>
      <c r="C354" s="75">
        <v>1829</v>
      </c>
      <c r="D354" s="77">
        <v>0</v>
      </c>
      <c r="E354" s="77">
        <v>0</v>
      </c>
      <c r="F354" s="77">
        <v>0</v>
      </c>
      <c r="G354" s="77">
        <v>0</v>
      </c>
      <c r="H354" s="77">
        <v>250</v>
      </c>
      <c r="I354" s="77">
        <v>0</v>
      </c>
      <c r="J354" s="79">
        <f t="shared" si="5"/>
        <v>2079</v>
      </c>
    </row>
    <row r="355" spans="1:10" x14ac:dyDescent="0.25">
      <c r="A355" s="24" t="s">
        <v>404</v>
      </c>
      <c r="B355" s="25" t="s">
        <v>55</v>
      </c>
      <c r="C355" s="75">
        <v>0</v>
      </c>
      <c r="D355" s="77">
        <v>0</v>
      </c>
      <c r="E355" s="77">
        <v>0</v>
      </c>
      <c r="F355" s="77">
        <v>0</v>
      </c>
      <c r="G355" s="77">
        <v>0</v>
      </c>
      <c r="H355" s="77">
        <v>0</v>
      </c>
      <c r="I355" s="77">
        <v>0</v>
      </c>
      <c r="J355" s="79">
        <f t="shared" si="5"/>
        <v>0</v>
      </c>
    </row>
    <row r="356" spans="1:10" x14ac:dyDescent="0.25">
      <c r="A356" s="24" t="s">
        <v>405</v>
      </c>
      <c r="B356" s="25" t="s">
        <v>55</v>
      </c>
      <c r="C356" s="75">
        <v>4575</v>
      </c>
      <c r="D356" s="77">
        <v>65000</v>
      </c>
      <c r="E356" s="77">
        <v>0</v>
      </c>
      <c r="F356" s="77">
        <v>0</v>
      </c>
      <c r="G356" s="77">
        <v>0</v>
      </c>
      <c r="H356" s="77">
        <v>0</v>
      </c>
      <c r="I356" s="77">
        <v>0</v>
      </c>
      <c r="J356" s="79">
        <f t="shared" si="5"/>
        <v>69575</v>
      </c>
    </row>
    <row r="357" spans="1:10" x14ac:dyDescent="0.25">
      <c r="A357" s="24" t="s">
        <v>406</v>
      </c>
      <c r="B357" s="25" t="s">
        <v>55</v>
      </c>
      <c r="C357" s="75">
        <v>0</v>
      </c>
      <c r="D357" s="77">
        <v>0</v>
      </c>
      <c r="E357" s="77">
        <v>0</v>
      </c>
      <c r="F357" s="77">
        <v>0</v>
      </c>
      <c r="G357" s="77">
        <v>0</v>
      </c>
      <c r="H357" s="77">
        <v>0</v>
      </c>
      <c r="I357" s="77">
        <v>0</v>
      </c>
      <c r="J357" s="79">
        <f t="shared" si="5"/>
        <v>0</v>
      </c>
    </row>
    <row r="358" spans="1:10" x14ac:dyDescent="0.25">
      <c r="A358" s="24" t="s">
        <v>407</v>
      </c>
      <c r="B358" s="25" t="s">
        <v>55</v>
      </c>
      <c r="C358" s="75">
        <v>0</v>
      </c>
      <c r="D358" s="77">
        <v>0</v>
      </c>
      <c r="E358" s="77">
        <v>0</v>
      </c>
      <c r="F358" s="77">
        <v>0</v>
      </c>
      <c r="G358" s="77">
        <v>0</v>
      </c>
      <c r="H358" s="77">
        <v>0</v>
      </c>
      <c r="I358" s="77">
        <v>0</v>
      </c>
      <c r="J358" s="79">
        <f t="shared" si="5"/>
        <v>0</v>
      </c>
    </row>
    <row r="359" spans="1:10" x14ac:dyDescent="0.25">
      <c r="A359" s="24" t="s">
        <v>412</v>
      </c>
      <c r="B359" s="25" t="s">
        <v>57</v>
      </c>
      <c r="C359" s="75"/>
      <c r="D359" s="77">
        <v>1777203</v>
      </c>
      <c r="E359" s="77">
        <v>0</v>
      </c>
      <c r="F359" s="77">
        <v>0</v>
      </c>
      <c r="G359" s="77">
        <v>0</v>
      </c>
      <c r="H359" s="77">
        <v>0</v>
      </c>
      <c r="I359" s="77">
        <v>0</v>
      </c>
      <c r="J359" s="79">
        <f t="shared" si="5"/>
        <v>1777203</v>
      </c>
    </row>
    <row r="360" spans="1:10" x14ac:dyDescent="0.25">
      <c r="A360" s="24" t="s">
        <v>413</v>
      </c>
      <c r="B360" s="25" t="s">
        <v>57</v>
      </c>
      <c r="C360" s="75">
        <v>0</v>
      </c>
      <c r="D360" s="77">
        <v>0</v>
      </c>
      <c r="E360" s="77">
        <v>0</v>
      </c>
      <c r="F360" s="77">
        <v>0</v>
      </c>
      <c r="G360" s="77">
        <v>0</v>
      </c>
      <c r="H360" s="77">
        <v>0</v>
      </c>
      <c r="I360" s="77">
        <v>0</v>
      </c>
      <c r="J360" s="79">
        <f t="shared" si="5"/>
        <v>0</v>
      </c>
    </row>
    <row r="361" spans="1:10" x14ac:dyDescent="0.25">
      <c r="A361" s="24" t="s">
        <v>414</v>
      </c>
      <c r="B361" s="25" t="s">
        <v>57</v>
      </c>
      <c r="C361" s="75">
        <v>0</v>
      </c>
      <c r="D361" s="77">
        <v>0</v>
      </c>
      <c r="E361" s="77">
        <v>0</v>
      </c>
      <c r="F361" s="77">
        <v>0</v>
      </c>
      <c r="G361" s="77">
        <v>0</v>
      </c>
      <c r="H361" s="77">
        <v>0</v>
      </c>
      <c r="I361" s="77">
        <v>0</v>
      </c>
      <c r="J361" s="79">
        <f t="shared" si="5"/>
        <v>0</v>
      </c>
    </row>
    <row r="362" spans="1:10" x14ac:dyDescent="0.25">
      <c r="A362" s="24" t="s">
        <v>415</v>
      </c>
      <c r="B362" s="25" t="s">
        <v>7</v>
      </c>
      <c r="C362" s="75">
        <v>1244161</v>
      </c>
      <c r="D362" s="77">
        <v>9992577</v>
      </c>
      <c r="E362" s="77">
        <v>9161702</v>
      </c>
      <c r="F362" s="77">
        <v>0</v>
      </c>
      <c r="G362" s="77">
        <v>0</v>
      </c>
      <c r="H362" s="77">
        <v>1291388</v>
      </c>
      <c r="I362" s="77">
        <v>0</v>
      </c>
      <c r="J362" s="79">
        <f t="shared" si="5"/>
        <v>21689828</v>
      </c>
    </row>
    <row r="363" spans="1:10" x14ac:dyDescent="0.25">
      <c r="A363" s="24" t="s">
        <v>7</v>
      </c>
      <c r="B363" s="25" t="s">
        <v>7</v>
      </c>
      <c r="C363" s="75">
        <v>0</v>
      </c>
      <c r="D363" s="77">
        <v>0</v>
      </c>
      <c r="E363" s="77">
        <v>22926</v>
      </c>
      <c r="F363" s="77">
        <v>0</v>
      </c>
      <c r="G363" s="77">
        <v>0</v>
      </c>
      <c r="H363" s="77">
        <v>0</v>
      </c>
      <c r="I363" s="77">
        <v>0</v>
      </c>
      <c r="J363" s="79">
        <f t="shared" si="5"/>
        <v>22926</v>
      </c>
    </row>
    <row r="364" spans="1:10" x14ac:dyDescent="0.25">
      <c r="A364" s="24" t="s">
        <v>416</v>
      </c>
      <c r="B364" s="25" t="s">
        <v>7</v>
      </c>
      <c r="C364" s="75">
        <v>0</v>
      </c>
      <c r="D364" s="77">
        <v>0</v>
      </c>
      <c r="E364" s="77">
        <v>0</v>
      </c>
      <c r="F364" s="77">
        <v>0</v>
      </c>
      <c r="G364" s="77">
        <v>0</v>
      </c>
      <c r="H364" s="77">
        <v>0</v>
      </c>
      <c r="I364" s="77">
        <v>0</v>
      </c>
      <c r="J364" s="79">
        <f t="shared" si="5"/>
        <v>0</v>
      </c>
    </row>
    <row r="365" spans="1:10" x14ac:dyDescent="0.25">
      <c r="A365" s="24" t="s">
        <v>417</v>
      </c>
      <c r="B365" s="25" t="s">
        <v>5</v>
      </c>
      <c r="C365" s="75">
        <v>155293</v>
      </c>
      <c r="D365" s="77">
        <v>71878</v>
      </c>
      <c r="E365" s="77">
        <v>277914</v>
      </c>
      <c r="F365" s="77">
        <v>0</v>
      </c>
      <c r="G365" s="77">
        <v>0</v>
      </c>
      <c r="H365" s="77">
        <v>16109</v>
      </c>
      <c r="I365" s="77">
        <v>0</v>
      </c>
      <c r="J365" s="79">
        <f t="shared" si="5"/>
        <v>521194</v>
      </c>
    </row>
    <row r="366" spans="1:10" x14ac:dyDescent="0.25">
      <c r="A366" s="24" t="s">
        <v>418</v>
      </c>
      <c r="B366" s="25" t="s">
        <v>5</v>
      </c>
      <c r="C366" s="75">
        <v>52183</v>
      </c>
      <c r="D366" s="77">
        <v>0</v>
      </c>
      <c r="E366" s="77">
        <v>132833</v>
      </c>
      <c r="F366" s="77">
        <v>0</v>
      </c>
      <c r="G366" s="77">
        <v>0</v>
      </c>
      <c r="H366" s="77">
        <v>84910</v>
      </c>
      <c r="I366" s="77">
        <v>0</v>
      </c>
      <c r="J366" s="79">
        <f t="shared" si="5"/>
        <v>269926</v>
      </c>
    </row>
    <row r="367" spans="1:10" x14ac:dyDescent="0.25">
      <c r="A367" s="24" t="s">
        <v>419</v>
      </c>
      <c r="B367" s="25" t="s">
        <v>5</v>
      </c>
      <c r="C367" s="75">
        <v>130803</v>
      </c>
      <c r="D367" s="77">
        <v>317443</v>
      </c>
      <c r="E367" s="77">
        <v>0</v>
      </c>
      <c r="F367" s="77">
        <v>0</v>
      </c>
      <c r="G367" s="77">
        <v>0</v>
      </c>
      <c r="H367" s="77">
        <v>108721</v>
      </c>
      <c r="I367" s="77">
        <v>0</v>
      </c>
      <c r="J367" s="79">
        <f t="shared" si="5"/>
        <v>556967</v>
      </c>
    </row>
    <row r="368" spans="1:10" x14ac:dyDescent="0.25">
      <c r="A368" s="24" t="s">
        <v>420</v>
      </c>
      <c r="B368" s="25" t="s">
        <v>5</v>
      </c>
      <c r="C368" s="75">
        <v>0</v>
      </c>
      <c r="D368" s="77">
        <v>414020</v>
      </c>
      <c r="E368" s="77">
        <v>0</v>
      </c>
      <c r="F368" s="77">
        <v>0</v>
      </c>
      <c r="G368" s="77">
        <v>0</v>
      </c>
      <c r="H368" s="77">
        <v>0</v>
      </c>
      <c r="I368" s="77">
        <v>0</v>
      </c>
      <c r="J368" s="79">
        <f t="shared" si="5"/>
        <v>414020</v>
      </c>
    </row>
    <row r="369" spans="1:10" x14ac:dyDescent="0.25">
      <c r="A369" s="24" t="s">
        <v>421</v>
      </c>
      <c r="B369" s="25" t="s">
        <v>5</v>
      </c>
      <c r="C369" s="75">
        <v>202259</v>
      </c>
      <c r="D369" s="77">
        <v>0</v>
      </c>
      <c r="E369" s="77">
        <v>574141</v>
      </c>
      <c r="F369" s="77">
        <v>0</v>
      </c>
      <c r="G369" s="77">
        <v>0</v>
      </c>
      <c r="H369" s="77">
        <v>148023</v>
      </c>
      <c r="I369" s="77">
        <v>0</v>
      </c>
      <c r="J369" s="79">
        <f t="shared" si="5"/>
        <v>924423</v>
      </c>
    </row>
    <row r="370" spans="1:10" x14ac:dyDescent="0.25">
      <c r="A370" s="24" t="s">
        <v>422</v>
      </c>
      <c r="B370" s="25" t="s">
        <v>5</v>
      </c>
      <c r="C370" s="75">
        <v>421129</v>
      </c>
      <c r="D370" s="77">
        <v>4278479</v>
      </c>
      <c r="E370" s="77">
        <v>0</v>
      </c>
      <c r="F370" s="77">
        <v>0</v>
      </c>
      <c r="G370" s="77">
        <v>0</v>
      </c>
      <c r="H370" s="77">
        <v>281965</v>
      </c>
      <c r="I370" s="77">
        <v>0</v>
      </c>
      <c r="J370" s="79">
        <f t="shared" si="5"/>
        <v>4981573</v>
      </c>
    </row>
    <row r="371" spans="1:10" x14ac:dyDescent="0.25">
      <c r="A371" s="24" t="s">
        <v>423</v>
      </c>
      <c r="B371" s="25" t="s">
        <v>5</v>
      </c>
      <c r="C371" s="75">
        <v>472542</v>
      </c>
      <c r="D371" s="77">
        <v>0</v>
      </c>
      <c r="E371" s="77">
        <v>958947</v>
      </c>
      <c r="F371" s="77">
        <v>0</v>
      </c>
      <c r="G371" s="77">
        <v>0</v>
      </c>
      <c r="H371" s="77">
        <v>369006</v>
      </c>
      <c r="I371" s="77">
        <v>199058</v>
      </c>
      <c r="J371" s="79">
        <f t="shared" si="5"/>
        <v>1999553</v>
      </c>
    </row>
    <row r="372" spans="1:10" x14ac:dyDescent="0.25">
      <c r="A372" s="24" t="s">
        <v>408</v>
      </c>
      <c r="B372" s="25" t="s">
        <v>518</v>
      </c>
      <c r="C372" s="75">
        <v>0</v>
      </c>
      <c r="D372" s="77">
        <v>0</v>
      </c>
      <c r="E372" s="77">
        <v>0</v>
      </c>
      <c r="F372" s="77">
        <v>0</v>
      </c>
      <c r="G372" s="77">
        <v>0</v>
      </c>
      <c r="H372" s="77">
        <v>0</v>
      </c>
      <c r="I372" s="77">
        <v>0</v>
      </c>
      <c r="J372" s="79">
        <f t="shared" si="5"/>
        <v>0</v>
      </c>
    </row>
    <row r="373" spans="1:10" x14ac:dyDescent="0.25">
      <c r="A373" s="24" t="s">
        <v>519</v>
      </c>
      <c r="B373" s="25" t="s">
        <v>518</v>
      </c>
      <c r="C373" s="75">
        <v>0</v>
      </c>
      <c r="D373" s="77">
        <v>0</v>
      </c>
      <c r="E373" s="77">
        <v>0</v>
      </c>
      <c r="F373" s="77">
        <v>0</v>
      </c>
      <c r="G373" s="77">
        <v>0</v>
      </c>
      <c r="H373" s="77">
        <v>0</v>
      </c>
      <c r="I373" s="77">
        <v>0</v>
      </c>
      <c r="J373" s="79">
        <f t="shared" si="5"/>
        <v>0</v>
      </c>
    </row>
    <row r="374" spans="1:10" x14ac:dyDescent="0.25">
      <c r="A374" s="24" t="s">
        <v>520</v>
      </c>
      <c r="B374" s="25" t="s">
        <v>518</v>
      </c>
      <c r="C374" s="75">
        <v>0</v>
      </c>
      <c r="D374" s="77">
        <v>0</v>
      </c>
      <c r="E374" s="77">
        <v>0</v>
      </c>
      <c r="F374" s="77">
        <v>0</v>
      </c>
      <c r="G374" s="77">
        <v>0</v>
      </c>
      <c r="H374" s="77">
        <v>0</v>
      </c>
      <c r="I374" s="77">
        <v>0</v>
      </c>
      <c r="J374" s="79">
        <f t="shared" si="5"/>
        <v>0</v>
      </c>
    </row>
    <row r="375" spans="1:10" x14ac:dyDescent="0.25">
      <c r="A375" s="24" t="s">
        <v>478</v>
      </c>
      <c r="B375" s="25" t="s">
        <v>521</v>
      </c>
      <c r="C375" s="75">
        <v>0</v>
      </c>
      <c r="D375" s="77">
        <v>0</v>
      </c>
      <c r="E375" s="77">
        <v>756794</v>
      </c>
      <c r="F375" s="77">
        <v>48325</v>
      </c>
      <c r="G375" s="77">
        <v>0</v>
      </c>
      <c r="H375" s="77">
        <v>179282</v>
      </c>
      <c r="I375" s="77">
        <v>0</v>
      </c>
      <c r="J375" s="79">
        <f t="shared" si="5"/>
        <v>984401</v>
      </c>
    </row>
    <row r="376" spans="1:10" x14ac:dyDescent="0.25">
      <c r="A376" s="24" t="s">
        <v>522</v>
      </c>
      <c r="B376" s="25" t="s">
        <v>521</v>
      </c>
      <c r="C376" s="75">
        <v>0</v>
      </c>
      <c r="D376" s="77">
        <v>6996069</v>
      </c>
      <c r="E376" s="77">
        <v>14447319</v>
      </c>
      <c r="F376" s="77">
        <v>0</v>
      </c>
      <c r="G376" s="77">
        <v>0</v>
      </c>
      <c r="H376" s="77">
        <v>0</v>
      </c>
      <c r="I376" s="77">
        <v>0</v>
      </c>
      <c r="J376" s="79">
        <f t="shared" si="5"/>
        <v>21443388</v>
      </c>
    </row>
    <row r="377" spans="1:10" x14ac:dyDescent="0.25">
      <c r="A377" s="24" t="s">
        <v>523</v>
      </c>
      <c r="B377" s="25" t="s">
        <v>521</v>
      </c>
      <c r="C377" s="75">
        <v>0</v>
      </c>
      <c r="D377" s="77">
        <v>0</v>
      </c>
      <c r="E377" s="77">
        <v>0</v>
      </c>
      <c r="F377" s="77">
        <v>0</v>
      </c>
      <c r="G377" s="77">
        <v>0</v>
      </c>
      <c r="H377" s="77">
        <v>0</v>
      </c>
      <c r="I377" s="77">
        <v>0</v>
      </c>
      <c r="J377" s="79">
        <f t="shared" si="5"/>
        <v>0</v>
      </c>
    </row>
    <row r="378" spans="1:10" x14ac:dyDescent="0.25">
      <c r="A378" s="24" t="s">
        <v>424</v>
      </c>
      <c r="B378" s="25" t="s">
        <v>58</v>
      </c>
      <c r="C378" s="75">
        <v>0</v>
      </c>
      <c r="D378" s="77">
        <v>0</v>
      </c>
      <c r="E378" s="77">
        <v>0</v>
      </c>
      <c r="F378" s="77">
        <v>0</v>
      </c>
      <c r="G378" s="77">
        <v>0</v>
      </c>
      <c r="H378" s="77">
        <v>0</v>
      </c>
      <c r="I378" s="77">
        <v>0</v>
      </c>
      <c r="J378" s="79">
        <f t="shared" si="5"/>
        <v>0</v>
      </c>
    </row>
    <row r="379" spans="1:10" x14ac:dyDescent="0.25">
      <c r="A379" s="24" t="s">
        <v>425</v>
      </c>
      <c r="B379" s="25" t="s">
        <v>58</v>
      </c>
      <c r="C379" s="75">
        <v>0</v>
      </c>
      <c r="D379" s="77">
        <v>0</v>
      </c>
      <c r="E379" s="77">
        <v>0</v>
      </c>
      <c r="F379" s="77">
        <v>0</v>
      </c>
      <c r="G379" s="77">
        <v>0</v>
      </c>
      <c r="H379" s="77">
        <v>0</v>
      </c>
      <c r="I379" s="77">
        <v>0</v>
      </c>
      <c r="J379" s="79">
        <f t="shared" si="5"/>
        <v>0</v>
      </c>
    </row>
    <row r="380" spans="1:10" x14ac:dyDescent="0.25">
      <c r="A380" s="24" t="s">
        <v>426</v>
      </c>
      <c r="B380" s="25" t="s">
        <v>58</v>
      </c>
      <c r="C380" s="75">
        <v>0</v>
      </c>
      <c r="D380" s="77">
        <v>0</v>
      </c>
      <c r="E380" s="77">
        <v>0</v>
      </c>
      <c r="F380" s="77">
        <v>0</v>
      </c>
      <c r="G380" s="77">
        <v>0</v>
      </c>
      <c r="H380" s="77">
        <v>0</v>
      </c>
      <c r="I380" s="77">
        <v>0</v>
      </c>
      <c r="J380" s="79">
        <f t="shared" si="5"/>
        <v>0</v>
      </c>
    </row>
    <row r="381" spans="1:10" x14ac:dyDescent="0.25">
      <c r="A381" s="24" t="s">
        <v>427</v>
      </c>
      <c r="B381" s="25" t="s">
        <v>58</v>
      </c>
      <c r="C381" s="75">
        <v>0</v>
      </c>
      <c r="D381" s="77">
        <v>0</v>
      </c>
      <c r="E381" s="77">
        <v>0</v>
      </c>
      <c r="F381" s="77">
        <v>0</v>
      </c>
      <c r="G381" s="77">
        <v>0</v>
      </c>
      <c r="H381" s="77">
        <v>0</v>
      </c>
      <c r="I381" s="77">
        <v>0</v>
      </c>
      <c r="J381" s="79">
        <f t="shared" si="5"/>
        <v>0</v>
      </c>
    </row>
    <row r="382" spans="1:10" x14ac:dyDescent="0.25">
      <c r="A382" s="24" t="s">
        <v>428</v>
      </c>
      <c r="B382" s="25" t="s">
        <v>58</v>
      </c>
      <c r="C382" s="75">
        <v>0</v>
      </c>
      <c r="D382" s="77">
        <v>0</v>
      </c>
      <c r="E382" s="77">
        <v>0</v>
      </c>
      <c r="F382" s="77">
        <v>0</v>
      </c>
      <c r="G382" s="77">
        <v>0</v>
      </c>
      <c r="H382" s="77">
        <v>0</v>
      </c>
      <c r="I382" s="77">
        <v>0</v>
      </c>
      <c r="J382" s="79">
        <f t="shared" si="5"/>
        <v>0</v>
      </c>
    </row>
    <row r="383" spans="1:10" x14ac:dyDescent="0.25">
      <c r="A383" s="24" t="s">
        <v>429</v>
      </c>
      <c r="B383" s="25" t="s">
        <v>59</v>
      </c>
      <c r="C383" s="75">
        <v>0</v>
      </c>
      <c r="D383" s="77">
        <v>0</v>
      </c>
      <c r="E383" s="77">
        <v>0</v>
      </c>
      <c r="F383" s="77">
        <v>0</v>
      </c>
      <c r="G383" s="77">
        <v>0</v>
      </c>
      <c r="H383" s="77">
        <v>0</v>
      </c>
      <c r="I383" s="77">
        <v>0</v>
      </c>
      <c r="J383" s="79">
        <f t="shared" si="5"/>
        <v>0</v>
      </c>
    </row>
    <row r="384" spans="1:10" x14ac:dyDescent="0.25">
      <c r="A384" s="24" t="s">
        <v>430</v>
      </c>
      <c r="B384" s="25" t="s">
        <v>59</v>
      </c>
      <c r="C384" s="75">
        <v>0</v>
      </c>
      <c r="D384" s="77">
        <v>92244</v>
      </c>
      <c r="E384" s="77">
        <v>0</v>
      </c>
      <c r="F384" s="77">
        <v>0</v>
      </c>
      <c r="G384" s="77">
        <v>0</v>
      </c>
      <c r="H384" s="77">
        <v>0</v>
      </c>
      <c r="I384" s="77">
        <v>0</v>
      </c>
      <c r="J384" s="79">
        <f t="shared" si="5"/>
        <v>92244</v>
      </c>
    </row>
    <row r="385" spans="1:10" x14ac:dyDescent="0.25">
      <c r="A385" s="24" t="s">
        <v>431</v>
      </c>
      <c r="B385" s="25" t="s">
        <v>60</v>
      </c>
      <c r="C385" s="75">
        <v>0</v>
      </c>
      <c r="D385" s="77">
        <v>0</v>
      </c>
      <c r="E385" s="77">
        <v>0</v>
      </c>
      <c r="F385" s="77">
        <v>0</v>
      </c>
      <c r="G385" s="77">
        <v>0</v>
      </c>
      <c r="H385" s="77">
        <v>0</v>
      </c>
      <c r="I385" s="77">
        <v>0</v>
      </c>
      <c r="J385" s="79">
        <f t="shared" si="5"/>
        <v>0</v>
      </c>
    </row>
    <row r="386" spans="1:10" x14ac:dyDescent="0.25">
      <c r="A386" s="24" t="s">
        <v>432</v>
      </c>
      <c r="B386" s="25" t="s">
        <v>61</v>
      </c>
      <c r="C386" s="75">
        <v>0</v>
      </c>
      <c r="D386" s="77">
        <v>0</v>
      </c>
      <c r="E386" s="77">
        <v>0</v>
      </c>
      <c r="F386" s="77">
        <v>0</v>
      </c>
      <c r="G386" s="77">
        <v>0</v>
      </c>
      <c r="H386" s="77">
        <v>0</v>
      </c>
      <c r="I386" s="77">
        <v>0</v>
      </c>
      <c r="J386" s="79">
        <f t="shared" ref="J386:J415" si="6">SUM(C386:I386)</f>
        <v>0</v>
      </c>
    </row>
    <row r="387" spans="1:10" x14ac:dyDescent="0.25">
      <c r="A387" s="24" t="s">
        <v>433</v>
      </c>
      <c r="B387" s="25" t="s">
        <v>61</v>
      </c>
      <c r="C387" s="75">
        <v>0</v>
      </c>
      <c r="D387" s="77">
        <v>0</v>
      </c>
      <c r="E387" s="77">
        <v>0</v>
      </c>
      <c r="F387" s="77">
        <v>0</v>
      </c>
      <c r="G387" s="77">
        <v>0</v>
      </c>
      <c r="H387" s="77">
        <v>0</v>
      </c>
      <c r="I387" s="77">
        <v>0</v>
      </c>
      <c r="J387" s="79">
        <f t="shared" si="6"/>
        <v>0</v>
      </c>
    </row>
    <row r="388" spans="1:10" x14ac:dyDescent="0.25">
      <c r="A388" s="24" t="s">
        <v>434</v>
      </c>
      <c r="B388" s="25" t="s">
        <v>61</v>
      </c>
      <c r="C388" s="75">
        <v>0</v>
      </c>
      <c r="D388" s="77">
        <v>0</v>
      </c>
      <c r="E388" s="77">
        <v>0</v>
      </c>
      <c r="F388" s="77">
        <v>0</v>
      </c>
      <c r="G388" s="77">
        <v>0</v>
      </c>
      <c r="H388" s="77">
        <v>0</v>
      </c>
      <c r="I388" s="77">
        <v>0</v>
      </c>
      <c r="J388" s="79">
        <f t="shared" si="6"/>
        <v>0</v>
      </c>
    </row>
    <row r="389" spans="1:10" x14ac:dyDescent="0.25">
      <c r="A389" s="24" t="s">
        <v>435</v>
      </c>
      <c r="B389" s="25" t="s">
        <v>62</v>
      </c>
      <c r="C389" s="75">
        <v>0</v>
      </c>
      <c r="D389" s="77">
        <v>0</v>
      </c>
      <c r="E389" s="77">
        <v>40180</v>
      </c>
      <c r="F389" s="77">
        <v>0</v>
      </c>
      <c r="G389" s="77">
        <v>0</v>
      </c>
      <c r="H389" s="77">
        <v>0</v>
      </c>
      <c r="I389" s="77">
        <v>0</v>
      </c>
      <c r="J389" s="79">
        <f t="shared" si="6"/>
        <v>40180</v>
      </c>
    </row>
    <row r="390" spans="1:10" x14ac:dyDescent="0.25">
      <c r="A390" s="24" t="s">
        <v>436</v>
      </c>
      <c r="B390" s="25" t="s">
        <v>62</v>
      </c>
      <c r="C390" s="75">
        <v>0</v>
      </c>
      <c r="D390" s="77">
        <v>99000</v>
      </c>
      <c r="E390" s="77">
        <v>0</v>
      </c>
      <c r="F390" s="77">
        <v>0</v>
      </c>
      <c r="G390" s="77">
        <v>0</v>
      </c>
      <c r="H390" s="77">
        <v>0</v>
      </c>
      <c r="I390" s="77">
        <v>0</v>
      </c>
      <c r="J390" s="79">
        <f t="shared" si="6"/>
        <v>99000</v>
      </c>
    </row>
    <row r="391" spans="1:10" x14ac:dyDescent="0.25">
      <c r="A391" s="24" t="s">
        <v>480</v>
      </c>
      <c r="B391" s="25" t="s">
        <v>62</v>
      </c>
      <c r="C391" s="75">
        <v>0</v>
      </c>
      <c r="D391" s="77">
        <v>684964</v>
      </c>
      <c r="E391" s="77">
        <v>409312</v>
      </c>
      <c r="F391" s="77">
        <v>0</v>
      </c>
      <c r="G391" s="77">
        <v>0</v>
      </c>
      <c r="H391" s="77">
        <v>0</v>
      </c>
      <c r="I391" s="77">
        <v>0</v>
      </c>
      <c r="J391" s="79">
        <f t="shared" si="6"/>
        <v>1094276</v>
      </c>
    </row>
    <row r="392" spans="1:10" x14ac:dyDescent="0.25">
      <c r="A392" s="24" t="s">
        <v>481</v>
      </c>
      <c r="B392" s="25" t="s">
        <v>62</v>
      </c>
      <c r="C392" s="75">
        <v>2610839</v>
      </c>
      <c r="D392" s="77">
        <v>0</v>
      </c>
      <c r="E392" s="77">
        <v>0</v>
      </c>
      <c r="F392" s="77">
        <v>0</v>
      </c>
      <c r="G392" s="77">
        <v>0</v>
      </c>
      <c r="H392" s="77">
        <v>0</v>
      </c>
      <c r="I392" s="77">
        <v>0</v>
      </c>
      <c r="J392" s="79">
        <f t="shared" si="6"/>
        <v>2610839</v>
      </c>
    </row>
    <row r="393" spans="1:10" x14ac:dyDescent="0.25">
      <c r="A393" s="24" t="s">
        <v>437</v>
      </c>
      <c r="B393" s="25" t="s">
        <v>62</v>
      </c>
      <c r="C393" s="75">
        <v>153700</v>
      </c>
      <c r="D393" s="77">
        <v>165278</v>
      </c>
      <c r="E393" s="77">
        <v>655254</v>
      </c>
      <c r="F393" s="77">
        <v>0</v>
      </c>
      <c r="G393" s="77">
        <v>0</v>
      </c>
      <c r="H393" s="77">
        <v>405023</v>
      </c>
      <c r="I393" s="77">
        <v>0</v>
      </c>
      <c r="J393" s="79">
        <f t="shared" si="6"/>
        <v>1379255</v>
      </c>
    </row>
    <row r="394" spans="1:10" x14ac:dyDescent="0.25">
      <c r="A394" s="24" t="s">
        <v>438</v>
      </c>
      <c r="B394" s="25" t="s">
        <v>62</v>
      </c>
      <c r="C394" s="75">
        <v>0</v>
      </c>
      <c r="D394" s="77">
        <v>0</v>
      </c>
      <c r="E394" s="77">
        <v>0</v>
      </c>
      <c r="F394" s="77">
        <v>0</v>
      </c>
      <c r="G394" s="77">
        <v>0</v>
      </c>
      <c r="H394" s="77">
        <v>0</v>
      </c>
      <c r="I394" s="77">
        <v>0</v>
      </c>
      <c r="J394" s="79">
        <f t="shared" si="6"/>
        <v>0</v>
      </c>
    </row>
    <row r="395" spans="1:10" x14ac:dyDescent="0.25">
      <c r="A395" s="24" t="s">
        <v>439</v>
      </c>
      <c r="B395" s="25" t="s">
        <v>62</v>
      </c>
      <c r="C395" s="75">
        <v>0</v>
      </c>
      <c r="D395" s="77">
        <v>1434318</v>
      </c>
      <c r="E395" s="77">
        <v>0</v>
      </c>
      <c r="F395" s="77">
        <v>0</v>
      </c>
      <c r="G395" s="77">
        <v>0</v>
      </c>
      <c r="H395" s="77">
        <v>0</v>
      </c>
      <c r="I395" s="77">
        <v>0</v>
      </c>
      <c r="J395" s="79">
        <f t="shared" si="6"/>
        <v>1434318</v>
      </c>
    </row>
    <row r="396" spans="1:10" x14ac:dyDescent="0.25">
      <c r="A396" s="24" t="s">
        <v>440</v>
      </c>
      <c r="B396" s="25" t="s">
        <v>62</v>
      </c>
      <c r="C396" s="75">
        <v>2200</v>
      </c>
      <c r="D396" s="77">
        <v>0</v>
      </c>
      <c r="E396" s="77">
        <v>6050</v>
      </c>
      <c r="F396" s="77">
        <v>0</v>
      </c>
      <c r="G396" s="77">
        <v>0</v>
      </c>
      <c r="H396" s="77">
        <v>2200</v>
      </c>
      <c r="I396" s="77">
        <v>2200</v>
      </c>
      <c r="J396" s="79">
        <f t="shared" si="6"/>
        <v>12650</v>
      </c>
    </row>
    <row r="397" spans="1:10" x14ac:dyDescent="0.25">
      <c r="A397" s="24" t="s">
        <v>441</v>
      </c>
      <c r="B397" s="25" t="s">
        <v>62</v>
      </c>
      <c r="C397" s="75">
        <v>0</v>
      </c>
      <c r="D397" s="77">
        <v>0</v>
      </c>
      <c r="E397" s="77">
        <v>0</v>
      </c>
      <c r="F397" s="77">
        <v>0</v>
      </c>
      <c r="G397" s="77">
        <v>0</v>
      </c>
      <c r="H397" s="77">
        <v>0</v>
      </c>
      <c r="I397" s="77">
        <v>1052108</v>
      </c>
      <c r="J397" s="79">
        <f t="shared" si="6"/>
        <v>1052108</v>
      </c>
    </row>
    <row r="398" spans="1:10" x14ac:dyDescent="0.25">
      <c r="A398" s="24" t="s">
        <v>442</v>
      </c>
      <c r="B398" s="25" t="s">
        <v>62</v>
      </c>
      <c r="C398" s="75">
        <v>0</v>
      </c>
      <c r="D398" s="77">
        <v>0</v>
      </c>
      <c r="E398" s="77">
        <v>0</v>
      </c>
      <c r="F398" s="77">
        <v>0</v>
      </c>
      <c r="G398" s="77">
        <v>0</v>
      </c>
      <c r="H398" s="77">
        <v>0</v>
      </c>
      <c r="I398" s="77">
        <v>0</v>
      </c>
      <c r="J398" s="79">
        <f t="shared" si="6"/>
        <v>0</v>
      </c>
    </row>
    <row r="399" spans="1:10" x14ac:dyDescent="0.25">
      <c r="A399" s="24" t="s">
        <v>443</v>
      </c>
      <c r="B399" s="25" t="s">
        <v>62</v>
      </c>
      <c r="C399" s="75">
        <v>98467</v>
      </c>
      <c r="D399" s="77">
        <v>0</v>
      </c>
      <c r="E399" s="77">
        <v>138153</v>
      </c>
      <c r="F399" s="77">
        <v>0</v>
      </c>
      <c r="G399" s="77">
        <v>0</v>
      </c>
      <c r="H399" s="77">
        <v>53264</v>
      </c>
      <c r="I399" s="77">
        <v>0</v>
      </c>
      <c r="J399" s="79">
        <f t="shared" si="6"/>
        <v>289884</v>
      </c>
    </row>
    <row r="400" spans="1:10" x14ac:dyDescent="0.25">
      <c r="A400" s="24" t="s">
        <v>444</v>
      </c>
      <c r="B400" s="25" t="s">
        <v>62</v>
      </c>
      <c r="C400" s="75">
        <v>0</v>
      </c>
      <c r="D400" s="77">
        <v>880000</v>
      </c>
      <c r="E400" s="77">
        <v>65000</v>
      </c>
      <c r="F400" s="77">
        <v>0</v>
      </c>
      <c r="G400" s="77">
        <v>0</v>
      </c>
      <c r="H400" s="77">
        <v>161000</v>
      </c>
      <c r="I400" s="77">
        <v>0</v>
      </c>
      <c r="J400" s="79">
        <f t="shared" si="6"/>
        <v>1106000</v>
      </c>
    </row>
    <row r="401" spans="1:10" x14ac:dyDescent="0.25">
      <c r="A401" s="24" t="s">
        <v>445</v>
      </c>
      <c r="B401" s="25" t="s">
        <v>62</v>
      </c>
      <c r="C401" s="75">
        <v>0</v>
      </c>
      <c r="D401" s="77">
        <v>0</v>
      </c>
      <c r="E401" s="77">
        <v>0</v>
      </c>
      <c r="F401" s="77">
        <v>0</v>
      </c>
      <c r="G401" s="77">
        <v>0</v>
      </c>
      <c r="H401" s="77">
        <v>0</v>
      </c>
      <c r="I401" s="77">
        <v>0</v>
      </c>
      <c r="J401" s="79">
        <f t="shared" si="6"/>
        <v>0</v>
      </c>
    </row>
    <row r="402" spans="1:10" x14ac:dyDescent="0.25">
      <c r="A402" s="24" t="s">
        <v>446</v>
      </c>
      <c r="B402" s="25" t="s">
        <v>62</v>
      </c>
      <c r="C402" s="75">
        <v>0</v>
      </c>
      <c r="D402" s="77">
        <v>0</v>
      </c>
      <c r="E402" s="77">
        <v>0</v>
      </c>
      <c r="F402" s="77">
        <v>0</v>
      </c>
      <c r="G402" s="77">
        <v>0</v>
      </c>
      <c r="H402" s="77">
        <v>12868</v>
      </c>
      <c r="I402" s="77">
        <v>0</v>
      </c>
      <c r="J402" s="79">
        <f t="shared" si="6"/>
        <v>12868</v>
      </c>
    </row>
    <row r="403" spans="1:10" x14ac:dyDescent="0.25">
      <c r="A403" s="24" t="s">
        <v>447</v>
      </c>
      <c r="B403" s="25" t="s">
        <v>62</v>
      </c>
      <c r="C403" s="75">
        <v>60061</v>
      </c>
      <c r="D403" s="77">
        <v>1469952</v>
      </c>
      <c r="E403" s="77">
        <v>158762</v>
      </c>
      <c r="F403" s="77">
        <v>0</v>
      </c>
      <c r="G403" s="77">
        <v>0</v>
      </c>
      <c r="H403" s="77">
        <v>239548</v>
      </c>
      <c r="I403" s="77">
        <v>519008</v>
      </c>
      <c r="J403" s="79">
        <f t="shared" si="6"/>
        <v>2447331</v>
      </c>
    </row>
    <row r="404" spans="1:10" x14ac:dyDescent="0.25">
      <c r="A404" s="24" t="s">
        <v>448</v>
      </c>
      <c r="B404" s="25" t="s">
        <v>62</v>
      </c>
      <c r="C404" s="75">
        <v>15975</v>
      </c>
      <c r="D404" s="77">
        <v>0</v>
      </c>
      <c r="E404" s="77">
        <v>29516</v>
      </c>
      <c r="F404" s="77">
        <v>0</v>
      </c>
      <c r="G404" s="77">
        <v>0</v>
      </c>
      <c r="H404" s="77">
        <v>630</v>
      </c>
      <c r="I404" s="77">
        <v>77713</v>
      </c>
      <c r="J404" s="79">
        <f t="shared" si="6"/>
        <v>123834</v>
      </c>
    </row>
    <row r="405" spans="1:10" x14ac:dyDescent="0.25">
      <c r="A405" s="24" t="s">
        <v>450</v>
      </c>
      <c r="B405" s="25" t="s">
        <v>63</v>
      </c>
      <c r="C405" s="75">
        <v>0</v>
      </c>
      <c r="D405" s="77">
        <v>0</v>
      </c>
      <c r="E405" s="77">
        <v>0</v>
      </c>
      <c r="F405" s="77">
        <v>0</v>
      </c>
      <c r="G405" s="77">
        <v>0</v>
      </c>
      <c r="H405" s="77">
        <v>0</v>
      </c>
      <c r="I405" s="77">
        <v>0</v>
      </c>
      <c r="J405" s="79">
        <f t="shared" si="6"/>
        <v>0</v>
      </c>
    </row>
    <row r="406" spans="1:10" x14ac:dyDescent="0.25">
      <c r="A406" s="24" t="s">
        <v>524</v>
      </c>
      <c r="B406" s="25" t="s">
        <v>63</v>
      </c>
      <c r="C406" s="75">
        <v>0</v>
      </c>
      <c r="D406" s="77">
        <v>0</v>
      </c>
      <c r="E406" s="77">
        <v>0</v>
      </c>
      <c r="F406" s="77">
        <v>0</v>
      </c>
      <c r="G406" s="77">
        <v>0</v>
      </c>
      <c r="H406" s="77">
        <v>0</v>
      </c>
      <c r="I406" s="77">
        <v>0</v>
      </c>
      <c r="J406" s="79">
        <f t="shared" si="6"/>
        <v>0</v>
      </c>
    </row>
    <row r="407" spans="1:10" x14ac:dyDescent="0.25">
      <c r="A407" s="24" t="s">
        <v>451</v>
      </c>
      <c r="B407" s="25" t="s">
        <v>64</v>
      </c>
      <c r="C407" s="75">
        <v>0</v>
      </c>
      <c r="D407" s="77">
        <v>0</v>
      </c>
      <c r="E407" s="77">
        <v>0</v>
      </c>
      <c r="F407" s="77">
        <v>0</v>
      </c>
      <c r="G407" s="77">
        <v>0</v>
      </c>
      <c r="H407" s="77">
        <v>0</v>
      </c>
      <c r="I407" s="77">
        <v>0</v>
      </c>
      <c r="J407" s="79">
        <f t="shared" si="6"/>
        <v>0</v>
      </c>
    </row>
    <row r="408" spans="1:10" x14ac:dyDescent="0.25">
      <c r="A408" s="24" t="s">
        <v>452</v>
      </c>
      <c r="B408" s="25" t="s">
        <v>64</v>
      </c>
      <c r="C408" s="75">
        <v>313480</v>
      </c>
      <c r="D408" s="77">
        <v>0</v>
      </c>
      <c r="E408" s="77">
        <v>0</v>
      </c>
      <c r="F408" s="77">
        <v>0</v>
      </c>
      <c r="G408" s="77">
        <v>0</v>
      </c>
      <c r="H408" s="77">
        <v>0</v>
      </c>
      <c r="I408" s="77">
        <v>2962589</v>
      </c>
      <c r="J408" s="79">
        <f t="shared" si="6"/>
        <v>3276069</v>
      </c>
    </row>
    <row r="409" spans="1:10" x14ac:dyDescent="0.25">
      <c r="A409" s="24" t="s">
        <v>453</v>
      </c>
      <c r="B409" s="25" t="s">
        <v>64</v>
      </c>
      <c r="C409" s="75">
        <v>0</v>
      </c>
      <c r="D409" s="77">
        <v>0</v>
      </c>
      <c r="E409" s="77">
        <v>0</v>
      </c>
      <c r="F409" s="77">
        <v>0</v>
      </c>
      <c r="G409" s="77">
        <v>0</v>
      </c>
      <c r="H409" s="77">
        <v>0</v>
      </c>
      <c r="I409" s="77">
        <v>0</v>
      </c>
      <c r="J409" s="79">
        <f t="shared" si="6"/>
        <v>0</v>
      </c>
    </row>
    <row r="410" spans="1:10" x14ac:dyDescent="0.25">
      <c r="A410" s="24" t="s">
        <v>454</v>
      </c>
      <c r="B410" s="25" t="s">
        <v>65</v>
      </c>
      <c r="C410" s="75">
        <v>0</v>
      </c>
      <c r="D410" s="77">
        <v>0</v>
      </c>
      <c r="E410" s="77">
        <v>0</v>
      </c>
      <c r="F410" s="77">
        <v>0</v>
      </c>
      <c r="G410" s="77">
        <v>0</v>
      </c>
      <c r="H410" s="77">
        <v>0</v>
      </c>
      <c r="I410" s="77">
        <v>0</v>
      </c>
      <c r="J410" s="79">
        <f t="shared" si="6"/>
        <v>0</v>
      </c>
    </row>
    <row r="411" spans="1:10" x14ac:dyDescent="0.25">
      <c r="A411" s="24" t="s">
        <v>455</v>
      </c>
      <c r="B411" s="25" t="s">
        <v>65</v>
      </c>
      <c r="C411" s="75">
        <v>0</v>
      </c>
      <c r="D411" s="77">
        <v>0</v>
      </c>
      <c r="E411" s="77">
        <v>0</v>
      </c>
      <c r="F411" s="77">
        <v>0</v>
      </c>
      <c r="G411" s="77">
        <v>0</v>
      </c>
      <c r="H411" s="77">
        <v>0</v>
      </c>
      <c r="I411" s="77">
        <v>0</v>
      </c>
      <c r="J411" s="79">
        <f t="shared" si="6"/>
        <v>0</v>
      </c>
    </row>
    <row r="412" spans="1:10" x14ac:dyDescent="0.25">
      <c r="A412" s="24" t="s">
        <v>456</v>
      </c>
      <c r="B412" s="25" t="s">
        <v>65</v>
      </c>
      <c r="C412" s="75">
        <v>0</v>
      </c>
      <c r="D412" s="77">
        <v>0</v>
      </c>
      <c r="E412" s="77">
        <v>0</v>
      </c>
      <c r="F412" s="77">
        <v>0</v>
      </c>
      <c r="G412" s="77">
        <v>0</v>
      </c>
      <c r="H412" s="77">
        <v>0</v>
      </c>
      <c r="I412" s="77">
        <v>0</v>
      </c>
      <c r="J412" s="79">
        <f t="shared" si="6"/>
        <v>0</v>
      </c>
    </row>
    <row r="413" spans="1:10" x14ac:dyDescent="0.25">
      <c r="A413" s="24" t="s">
        <v>457</v>
      </c>
      <c r="B413" s="25" t="s">
        <v>65</v>
      </c>
      <c r="C413" s="75">
        <v>0</v>
      </c>
      <c r="D413" s="77">
        <v>0</v>
      </c>
      <c r="E413" s="77">
        <v>0</v>
      </c>
      <c r="F413" s="77">
        <v>0</v>
      </c>
      <c r="G413" s="77">
        <v>0</v>
      </c>
      <c r="H413" s="77">
        <v>0</v>
      </c>
      <c r="I413" s="77">
        <v>0</v>
      </c>
      <c r="J413" s="79">
        <f t="shared" si="6"/>
        <v>0</v>
      </c>
    </row>
    <row r="414" spans="1:10" x14ac:dyDescent="0.25">
      <c r="A414" s="24" t="s">
        <v>458</v>
      </c>
      <c r="B414" s="25" t="s">
        <v>65</v>
      </c>
      <c r="C414" s="75">
        <v>0</v>
      </c>
      <c r="D414" s="77">
        <v>0</v>
      </c>
      <c r="E414" s="77">
        <v>0</v>
      </c>
      <c r="F414" s="77">
        <v>0</v>
      </c>
      <c r="G414" s="77">
        <v>0</v>
      </c>
      <c r="H414" s="77">
        <v>0</v>
      </c>
      <c r="I414" s="77">
        <v>0</v>
      </c>
      <c r="J414" s="79">
        <f t="shared" si="6"/>
        <v>0</v>
      </c>
    </row>
    <row r="415" spans="1:10" x14ac:dyDescent="0.25">
      <c r="A415" s="51" t="s">
        <v>498</v>
      </c>
      <c r="B415" s="48"/>
      <c r="C415" s="52">
        <f t="shared" ref="C415:I415" si="7">SUM(C5:C414)</f>
        <v>36584600</v>
      </c>
      <c r="D415" s="52">
        <f t="shared" si="7"/>
        <v>133284852</v>
      </c>
      <c r="E415" s="52">
        <f t="shared" si="7"/>
        <v>106885342</v>
      </c>
      <c r="F415" s="52">
        <f t="shared" si="7"/>
        <v>1328243</v>
      </c>
      <c r="G415" s="52">
        <f t="shared" si="7"/>
        <v>2400</v>
      </c>
      <c r="H415" s="52">
        <f t="shared" si="7"/>
        <v>43317913</v>
      </c>
      <c r="I415" s="52">
        <f t="shared" si="7"/>
        <v>20863850</v>
      </c>
      <c r="J415" s="53">
        <f t="shared" si="6"/>
        <v>342267200</v>
      </c>
    </row>
    <row r="416" spans="1:10" x14ac:dyDescent="0.25">
      <c r="A416" s="51" t="s">
        <v>461</v>
      </c>
      <c r="B416" s="84"/>
      <c r="C416" s="58">
        <f>(C415/$J415)</f>
        <v>0.10688900367899699</v>
      </c>
      <c r="D416" s="58">
        <f t="shared" ref="D416:J416" si="8">(D415/$J415)</f>
        <v>0.3894175427852859</v>
      </c>
      <c r="E416" s="58">
        <f t="shared" si="8"/>
        <v>0.312286254715614</v>
      </c>
      <c r="F416" s="58">
        <f t="shared" si="8"/>
        <v>3.8807195080334898E-3</v>
      </c>
      <c r="G416" s="58">
        <f t="shared" si="8"/>
        <v>7.0120654272451468E-6</v>
      </c>
      <c r="H416" s="58">
        <f t="shared" si="8"/>
        <v>0.12656168338654711</v>
      </c>
      <c r="I416" s="58">
        <f t="shared" si="8"/>
        <v>6.0957783860095267E-2</v>
      </c>
      <c r="J416" s="59">
        <f t="shared" si="8"/>
        <v>1</v>
      </c>
    </row>
    <row r="417" spans="1:10" x14ac:dyDescent="0.25">
      <c r="A417" s="47" t="s">
        <v>500</v>
      </c>
      <c r="B417" s="48"/>
      <c r="C417" s="54">
        <f>COUNTIF(C5:C414,"&gt;0")</f>
        <v>89</v>
      </c>
      <c r="D417" s="54">
        <f t="shared" ref="D417:J417" si="9">COUNTIF(D5:D414,"&gt;0")</f>
        <v>98</v>
      </c>
      <c r="E417" s="54">
        <f t="shared" si="9"/>
        <v>75</v>
      </c>
      <c r="F417" s="54">
        <f t="shared" si="9"/>
        <v>4</v>
      </c>
      <c r="G417" s="54">
        <f t="shared" si="9"/>
        <v>1</v>
      </c>
      <c r="H417" s="54">
        <f t="shared" si="9"/>
        <v>84</v>
      </c>
      <c r="I417" s="54">
        <f t="shared" si="9"/>
        <v>47</v>
      </c>
      <c r="J417" s="57">
        <f t="shared" si="9"/>
        <v>188</v>
      </c>
    </row>
    <row r="418" spans="1:10" x14ac:dyDescent="0.25">
      <c r="A418" s="37"/>
      <c r="B418" s="28"/>
      <c r="C418" s="14"/>
      <c r="D418" s="26"/>
      <c r="E418" s="26"/>
      <c r="F418" s="26"/>
      <c r="G418" s="26"/>
      <c r="H418" s="26"/>
      <c r="I418" s="26"/>
      <c r="J418" s="27"/>
    </row>
    <row r="419" spans="1:10" ht="13.8" thickBot="1" x14ac:dyDescent="0.3">
      <c r="A419" s="29" t="s">
        <v>465</v>
      </c>
      <c r="B419" s="31"/>
      <c r="C419" s="31"/>
      <c r="D419" s="32"/>
      <c r="E419" s="32"/>
      <c r="F419" s="32"/>
      <c r="G419" s="32"/>
      <c r="H419" s="32"/>
      <c r="I419" s="32"/>
      <c r="J419" s="33"/>
    </row>
    <row r="420" spans="1:10" x14ac:dyDescent="0.25">
      <c r="D420" s="1"/>
      <c r="E420" s="1"/>
      <c r="F420" s="1"/>
      <c r="G420" s="1"/>
      <c r="H420" s="1"/>
      <c r="I420" s="1"/>
      <c r="J420" s="1"/>
    </row>
  </sheetData>
  <phoneticPr fontId="6" type="noConversion"/>
  <printOptions horizontalCentered="1"/>
  <pageMargins left="0.5" right="0.5" top="0.5" bottom="0.5" header="0.3" footer="0.3"/>
  <pageSetup scale="81" fitToHeight="0" orientation="landscape" r:id="rId1"/>
  <headerFooter>
    <oddFooter>&amp;LOffice of Economic and Demographic Research&amp;RPage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D4E60-075C-4C86-9C87-45FBB2585D55}">
  <sheetPr>
    <pageSetUpPr fitToPage="1"/>
  </sheetPr>
  <dimension ref="A1:X423"/>
  <sheetViews>
    <sheetView workbookViewId="0"/>
  </sheetViews>
  <sheetFormatPr defaultRowHeight="13.2" x14ac:dyDescent="0.25"/>
  <cols>
    <col min="1" max="1" width="24.6640625" customWidth="1"/>
    <col min="2" max="2" width="17.6640625" customWidth="1"/>
    <col min="3" max="19" width="13.6640625" customWidth="1"/>
    <col min="20" max="20" width="14.6640625" customWidth="1"/>
    <col min="22" max="24" width="13.6640625" customWidth="1"/>
  </cols>
  <sheetData>
    <row r="1" spans="1:24" ht="22.8" x14ac:dyDescent="0.4">
      <c r="A1" s="3" t="s">
        <v>78</v>
      </c>
      <c r="B1" s="4"/>
      <c r="C1" s="5"/>
      <c r="D1" s="5"/>
      <c r="E1" s="6"/>
      <c r="F1" s="6"/>
      <c r="G1" s="6"/>
      <c r="H1" s="6"/>
      <c r="I1" s="6"/>
      <c r="J1" s="6"/>
      <c r="K1" s="6"/>
      <c r="L1" s="6"/>
      <c r="M1" s="6"/>
      <c r="N1" s="6"/>
      <c r="O1" s="6"/>
      <c r="P1" s="6"/>
      <c r="Q1" s="6"/>
      <c r="R1" s="6"/>
      <c r="S1" s="6"/>
      <c r="T1" s="7"/>
    </row>
    <row r="2" spans="1:24" ht="18" thickBot="1" x14ac:dyDescent="0.35">
      <c r="A2" s="8" t="s">
        <v>561</v>
      </c>
      <c r="B2" s="9"/>
      <c r="C2" s="10"/>
      <c r="D2" s="10"/>
      <c r="E2" s="11"/>
      <c r="F2" s="11"/>
      <c r="G2" s="11"/>
      <c r="H2" s="11"/>
      <c r="I2" s="11"/>
      <c r="J2" s="11"/>
      <c r="K2" s="11"/>
      <c r="L2" s="11"/>
      <c r="M2" s="11"/>
      <c r="N2" s="11"/>
      <c r="O2" s="11"/>
      <c r="P2" s="11"/>
      <c r="Q2" s="11"/>
      <c r="R2" s="11"/>
      <c r="S2" s="11"/>
      <c r="T2" s="12"/>
    </row>
    <row r="3" spans="1:24" x14ac:dyDescent="0.25">
      <c r="A3" s="38"/>
      <c r="B3" s="42"/>
      <c r="C3" s="104" t="s">
        <v>66</v>
      </c>
      <c r="D3" s="105"/>
      <c r="E3" s="104" t="s">
        <v>526</v>
      </c>
      <c r="F3" s="105"/>
      <c r="G3" s="104" t="s">
        <v>69</v>
      </c>
      <c r="H3" s="105"/>
      <c r="I3" s="104" t="s">
        <v>527</v>
      </c>
      <c r="J3" s="105"/>
      <c r="K3" s="104" t="s">
        <v>528</v>
      </c>
      <c r="L3" s="105"/>
      <c r="M3" s="104" t="s">
        <v>529</v>
      </c>
      <c r="N3" s="105"/>
      <c r="O3" s="104" t="s">
        <v>555</v>
      </c>
      <c r="P3" s="105"/>
      <c r="Q3" s="104" t="s">
        <v>75</v>
      </c>
      <c r="R3" s="105"/>
      <c r="S3" s="98" t="s">
        <v>557</v>
      </c>
      <c r="T3" s="62" t="s">
        <v>460</v>
      </c>
    </row>
    <row r="4" spans="1:24" ht="13.8" thickBot="1" x14ac:dyDescent="0.3">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3" t="s">
        <v>530</v>
      </c>
      <c r="R4" s="63" t="s">
        <v>531</v>
      </c>
      <c r="S4" s="99" t="s">
        <v>558</v>
      </c>
      <c r="T4" s="64" t="s">
        <v>76</v>
      </c>
      <c r="V4" s="63" t="s">
        <v>530</v>
      </c>
      <c r="W4" s="63" t="s">
        <v>531</v>
      </c>
      <c r="X4" s="63" t="s">
        <v>460</v>
      </c>
    </row>
    <row r="5" spans="1:24" x14ac:dyDescent="0.25">
      <c r="A5" s="18" t="s">
        <v>0</v>
      </c>
      <c r="B5" s="19" t="s">
        <v>0</v>
      </c>
      <c r="C5" s="65">
        <v>0</v>
      </c>
      <c r="D5" s="65">
        <v>0</v>
      </c>
      <c r="E5" s="20">
        <v>0</v>
      </c>
      <c r="F5" s="20">
        <v>0</v>
      </c>
      <c r="G5" s="46">
        <v>0</v>
      </c>
      <c r="H5" s="46">
        <v>0</v>
      </c>
      <c r="I5" s="46">
        <v>0</v>
      </c>
      <c r="J5" s="46">
        <v>0</v>
      </c>
      <c r="K5" s="20">
        <v>0</v>
      </c>
      <c r="L5" s="20">
        <v>0</v>
      </c>
      <c r="M5" s="20">
        <v>226694</v>
      </c>
      <c r="N5" s="20">
        <v>0</v>
      </c>
      <c r="O5" s="20">
        <v>0</v>
      </c>
      <c r="P5" s="35">
        <v>0</v>
      </c>
      <c r="Q5" s="20">
        <v>0</v>
      </c>
      <c r="R5" s="35">
        <v>0</v>
      </c>
      <c r="S5" s="35">
        <v>0</v>
      </c>
      <c r="T5" s="23">
        <f t="shared" ref="T5:T68" si="0">SUM(C5:S5)</f>
        <v>226694</v>
      </c>
      <c r="V5" s="1">
        <f>SUM(C5,E5,G5,I5,K5,M5,O5,Q5)</f>
        <v>226694</v>
      </c>
      <c r="W5" s="1">
        <f>SUM(D5,F5,H5,J5,L5,N5,P5,R5)</f>
        <v>0</v>
      </c>
      <c r="X5" s="1">
        <f>SUM(V5:W5)</f>
        <v>226694</v>
      </c>
    </row>
    <row r="6" spans="1:24" x14ac:dyDescent="0.25">
      <c r="A6" s="24" t="s">
        <v>79</v>
      </c>
      <c r="B6" s="25" t="s">
        <v>0</v>
      </c>
      <c r="C6" s="81">
        <v>0</v>
      </c>
      <c r="D6" s="81">
        <v>0</v>
      </c>
      <c r="E6" s="77">
        <v>0</v>
      </c>
      <c r="F6" s="77">
        <v>0</v>
      </c>
      <c r="G6" s="77">
        <v>0</v>
      </c>
      <c r="H6" s="77">
        <v>0</v>
      </c>
      <c r="I6" s="77">
        <v>0</v>
      </c>
      <c r="J6" s="77">
        <v>0</v>
      </c>
      <c r="K6" s="77">
        <v>0</v>
      </c>
      <c r="L6" s="77">
        <v>0</v>
      </c>
      <c r="M6" s="77">
        <v>0</v>
      </c>
      <c r="N6" s="77">
        <v>0</v>
      </c>
      <c r="O6" s="77">
        <v>0</v>
      </c>
      <c r="P6" s="82">
        <v>0</v>
      </c>
      <c r="Q6" s="77">
        <v>0</v>
      </c>
      <c r="R6" s="82">
        <v>0</v>
      </c>
      <c r="S6" s="82">
        <v>0</v>
      </c>
      <c r="T6" s="83">
        <f t="shared" si="0"/>
        <v>0</v>
      </c>
      <c r="V6" s="1">
        <f>SUM(C6,E6,G6,I6,K6,M6,O6,Q6)</f>
        <v>0</v>
      </c>
      <c r="W6" s="1">
        <f>SUM(D6,F6,H6,J6,L6,N6,P6,R6)</f>
        <v>0</v>
      </c>
      <c r="X6" s="1">
        <f t="shared" ref="X6:X69" si="1">SUM(V6:W6)</f>
        <v>0</v>
      </c>
    </row>
    <row r="7" spans="1:24" x14ac:dyDescent="0.25">
      <c r="A7" s="24" t="s">
        <v>80</v>
      </c>
      <c r="B7" s="25" t="s">
        <v>0</v>
      </c>
      <c r="C7" s="81">
        <v>0</v>
      </c>
      <c r="D7" s="81">
        <v>0</v>
      </c>
      <c r="E7" s="77">
        <v>0</v>
      </c>
      <c r="F7" s="77">
        <v>0</v>
      </c>
      <c r="G7" s="77">
        <v>0</v>
      </c>
      <c r="H7" s="77">
        <v>0</v>
      </c>
      <c r="I7" s="77">
        <v>0</v>
      </c>
      <c r="J7" s="77">
        <v>0</v>
      </c>
      <c r="K7" s="77">
        <v>0</v>
      </c>
      <c r="L7" s="77">
        <v>0</v>
      </c>
      <c r="M7" s="77">
        <v>0</v>
      </c>
      <c r="N7" s="77">
        <v>0</v>
      </c>
      <c r="O7" s="77">
        <v>0</v>
      </c>
      <c r="P7" s="82">
        <v>0</v>
      </c>
      <c r="Q7" s="77">
        <v>0</v>
      </c>
      <c r="R7" s="82">
        <v>0</v>
      </c>
      <c r="S7" s="82">
        <v>0</v>
      </c>
      <c r="T7" s="83">
        <f t="shared" si="0"/>
        <v>0</v>
      </c>
      <c r="V7" s="1">
        <f t="shared" ref="V7:V70" si="2">SUM(C7,E7,G7,I7,K7,M7,O7,Q7)</f>
        <v>0</v>
      </c>
      <c r="W7" s="1">
        <f t="shared" ref="W7:W70" si="3">SUM(D7,F7,H7,J7,L7,N7,P7,R7)</f>
        <v>0</v>
      </c>
      <c r="X7" s="1">
        <f t="shared" si="1"/>
        <v>0</v>
      </c>
    </row>
    <row r="8" spans="1:24" x14ac:dyDescent="0.25">
      <c r="A8" s="24" t="s">
        <v>81</v>
      </c>
      <c r="B8" s="25" t="s">
        <v>0</v>
      </c>
      <c r="C8" s="81">
        <v>0</v>
      </c>
      <c r="D8" s="81">
        <v>0</v>
      </c>
      <c r="E8" s="77">
        <v>0</v>
      </c>
      <c r="F8" s="77">
        <v>0</v>
      </c>
      <c r="G8" s="77">
        <v>0</v>
      </c>
      <c r="H8" s="77">
        <v>0</v>
      </c>
      <c r="I8" s="77">
        <v>0</v>
      </c>
      <c r="J8" s="77">
        <v>0</v>
      </c>
      <c r="K8" s="77">
        <v>0</v>
      </c>
      <c r="L8" s="77">
        <v>0</v>
      </c>
      <c r="M8" s="77">
        <v>0</v>
      </c>
      <c r="N8" s="77">
        <v>0</v>
      </c>
      <c r="O8" s="77">
        <v>0</v>
      </c>
      <c r="P8" s="82">
        <v>0</v>
      </c>
      <c r="Q8" s="77">
        <v>0</v>
      </c>
      <c r="R8" s="82">
        <v>0</v>
      </c>
      <c r="S8" s="82">
        <v>0</v>
      </c>
      <c r="T8" s="83">
        <f t="shared" si="0"/>
        <v>0</v>
      </c>
      <c r="V8" s="1">
        <f t="shared" si="2"/>
        <v>0</v>
      </c>
      <c r="W8" s="1">
        <f t="shared" si="3"/>
        <v>0</v>
      </c>
      <c r="X8" s="1">
        <f t="shared" si="1"/>
        <v>0</v>
      </c>
    </row>
    <row r="9" spans="1:24" x14ac:dyDescent="0.25">
      <c r="A9" s="24" t="s">
        <v>82</v>
      </c>
      <c r="B9" s="25" t="s">
        <v>0</v>
      </c>
      <c r="C9" s="81">
        <v>0</v>
      </c>
      <c r="D9" s="81">
        <v>0</v>
      </c>
      <c r="E9" s="77">
        <v>0</v>
      </c>
      <c r="F9" s="77">
        <v>0</v>
      </c>
      <c r="G9" s="77">
        <v>0</v>
      </c>
      <c r="H9" s="77">
        <v>0</v>
      </c>
      <c r="I9" s="77">
        <v>0</v>
      </c>
      <c r="J9" s="77">
        <v>0</v>
      </c>
      <c r="K9" s="77">
        <v>0</v>
      </c>
      <c r="L9" s="77">
        <v>0</v>
      </c>
      <c r="M9" s="77">
        <v>0</v>
      </c>
      <c r="N9" s="77">
        <v>0</v>
      </c>
      <c r="O9" s="77">
        <v>0</v>
      </c>
      <c r="P9" s="82">
        <v>0</v>
      </c>
      <c r="Q9" s="77">
        <v>0</v>
      </c>
      <c r="R9" s="82">
        <v>0</v>
      </c>
      <c r="S9" s="82">
        <v>0</v>
      </c>
      <c r="T9" s="83">
        <f t="shared" si="0"/>
        <v>0</v>
      </c>
      <c r="V9" s="1">
        <f t="shared" si="2"/>
        <v>0</v>
      </c>
      <c r="W9" s="1">
        <f t="shared" si="3"/>
        <v>0</v>
      </c>
      <c r="X9" s="1">
        <f t="shared" si="1"/>
        <v>0</v>
      </c>
    </row>
    <row r="10" spans="1:24" x14ac:dyDescent="0.25">
      <c r="A10" s="24" t="s">
        <v>534</v>
      </c>
      <c r="B10" s="25" t="s">
        <v>0</v>
      </c>
      <c r="C10" s="81">
        <v>0</v>
      </c>
      <c r="D10" s="81">
        <v>0</v>
      </c>
      <c r="E10" s="77">
        <v>0</v>
      </c>
      <c r="F10" s="77">
        <v>0</v>
      </c>
      <c r="G10" s="77">
        <v>0</v>
      </c>
      <c r="H10" s="77">
        <v>0</v>
      </c>
      <c r="I10" s="77">
        <v>0</v>
      </c>
      <c r="J10" s="77">
        <v>0</v>
      </c>
      <c r="K10" s="77">
        <v>0</v>
      </c>
      <c r="L10" s="77">
        <v>0</v>
      </c>
      <c r="M10" s="77">
        <v>0</v>
      </c>
      <c r="N10" s="77">
        <v>0</v>
      </c>
      <c r="O10" s="77">
        <v>0</v>
      </c>
      <c r="P10" s="82">
        <v>0</v>
      </c>
      <c r="Q10" s="77">
        <v>0</v>
      </c>
      <c r="R10" s="82">
        <v>0</v>
      </c>
      <c r="S10" s="82">
        <v>0</v>
      </c>
      <c r="T10" s="83">
        <f t="shared" si="0"/>
        <v>0</v>
      </c>
      <c r="V10" s="1">
        <f t="shared" si="2"/>
        <v>0</v>
      </c>
      <c r="W10" s="1">
        <f t="shared" si="3"/>
        <v>0</v>
      </c>
      <c r="X10" s="1">
        <f t="shared" si="1"/>
        <v>0</v>
      </c>
    </row>
    <row r="11" spans="1:24" x14ac:dyDescent="0.25">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77">
        <v>0</v>
      </c>
      <c r="R11" s="82">
        <v>0</v>
      </c>
      <c r="S11" s="82">
        <v>0</v>
      </c>
      <c r="T11" s="83">
        <f t="shared" si="0"/>
        <v>0</v>
      </c>
      <c r="V11" s="1">
        <f t="shared" si="2"/>
        <v>0</v>
      </c>
      <c r="W11" s="1">
        <f t="shared" si="3"/>
        <v>0</v>
      </c>
      <c r="X11" s="1">
        <f t="shared" si="1"/>
        <v>0</v>
      </c>
    </row>
    <row r="12" spans="1:24" x14ac:dyDescent="0.25">
      <c r="A12" s="24" t="s">
        <v>84</v>
      </c>
      <c r="B12" s="25" t="s">
        <v>0</v>
      </c>
      <c r="C12" s="81">
        <v>0</v>
      </c>
      <c r="D12" s="81">
        <v>0</v>
      </c>
      <c r="E12" s="77">
        <v>1107813</v>
      </c>
      <c r="F12" s="77">
        <v>0</v>
      </c>
      <c r="G12" s="77">
        <v>0</v>
      </c>
      <c r="H12" s="77">
        <v>0</v>
      </c>
      <c r="I12" s="77">
        <v>0</v>
      </c>
      <c r="J12" s="77">
        <v>0</v>
      </c>
      <c r="K12" s="77">
        <v>0</v>
      </c>
      <c r="L12" s="77">
        <v>0</v>
      </c>
      <c r="M12" s="77">
        <v>0</v>
      </c>
      <c r="N12" s="77">
        <v>0</v>
      </c>
      <c r="O12" s="77">
        <v>0</v>
      </c>
      <c r="P12" s="82">
        <v>0</v>
      </c>
      <c r="Q12" s="77">
        <v>0</v>
      </c>
      <c r="R12" s="82">
        <v>0</v>
      </c>
      <c r="S12" s="82">
        <v>0</v>
      </c>
      <c r="T12" s="83">
        <f t="shared" si="0"/>
        <v>1107813</v>
      </c>
      <c r="V12" s="1">
        <f t="shared" si="2"/>
        <v>1107813</v>
      </c>
      <c r="W12" s="1">
        <f t="shared" si="3"/>
        <v>0</v>
      </c>
      <c r="X12" s="1">
        <f t="shared" si="1"/>
        <v>1107813</v>
      </c>
    </row>
    <row r="13" spans="1:24" x14ac:dyDescent="0.25">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77">
        <v>0</v>
      </c>
      <c r="R13" s="82">
        <v>0</v>
      </c>
      <c r="S13" s="82">
        <v>0</v>
      </c>
      <c r="T13" s="83">
        <f t="shared" si="0"/>
        <v>0</v>
      </c>
      <c r="V13" s="1">
        <f t="shared" si="2"/>
        <v>0</v>
      </c>
      <c r="W13" s="1">
        <f t="shared" si="3"/>
        <v>0</v>
      </c>
      <c r="X13" s="1">
        <f t="shared" si="1"/>
        <v>0</v>
      </c>
    </row>
    <row r="14" spans="1:24" x14ac:dyDescent="0.25">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77">
        <v>0</v>
      </c>
      <c r="R14" s="82">
        <v>0</v>
      </c>
      <c r="S14" s="82">
        <v>0</v>
      </c>
      <c r="T14" s="83">
        <f t="shared" si="0"/>
        <v>0</v>
      </c>
      <c r="V14" s="1">
        <f t="shared" si="2"/>
        <v>0</v>
      </c>
      <c r="W14" s="1">
        <f t="shared" si="3"/>
        <v>0</v>
      </c>
      <c r="X14" s="1">
        <f t="shared" si="1"/>
        <v>0</v>
      </c>
    </row>
    <row r="15" spans="1:24" x14ac:dyDescent="0.25">
      <c r="A15" s="24" t="s">
        <v>87</v>
      </c>
      <c r="B15" s="25" t="s">
        <v>8</v>
      </c>
      <c r="C15" s="81">
        <v>0</v>
      </c>
      <c r="D15" s="81">
        <v>0</v>
      </c>
      <c r="E15" s="77">
        <v>0</v>
      </c>
      <c r="F15" s="77">
        <v>0</v>
      </c>
      <c r="G15" s="77">
        <v>0</v>
      </c>
      <c r="H15" s="77">
        <v>0</v>
      </c>
      <c r="I15" s="77">
        <v>0</v>
      </c>
      <c r="J15" s="77">
        <v>0</v>
      </c>
      <c r="K15" s="77">
        <v>0</v>
      </c>
      <c r="L15" s="77">
        <v>0</v>
      </c>
      <c r="M15" s="77">
        <v>0</v>
      </c>
      <c r="N15" s="77">
        <v>0</v>
      </c>
      <c r="O15" s="77">
        <v>0</v>
      </c>
      <c r="P15" s="82">
        <v>0</v>
      </c>
      <c r="Q15" s="77">
        <v>0</v>
      </c>
      <c r="R15" s="82">
        <v>0</v>
      </c>
      <c r="S15" s="82">
        <v>0</v>
      </c>
      <c r="T15" s="83">
        <f t="shared" si="0"/>
        <v>0</v>
      </c>
      <c r="V15" s="1">
        <f t="shared" si="2"/>
        <v>0</v>
      </c>
      <c r="W15" s="1">
        <f t="shared" si="3"/>
        <v>0</v>
      </c>
      <c r="X15" s="1">
        <f t="shared" si="1"/>
        <v>0</v>
      </c>
    </row>
    <row r="16" spans="1:24" x14ac:dyDescent="0.25">
      <c r="A16" s="24" t="s">
        <v>88</v>
      </c>
      <c r="B16" s="25" t="s">
        <v>9</v>
      </c>
      <c r="C16" s="81">
        <v>0</v>
      </c>
      <c r="D16" s="81">
        <v>0</v>
      </c>
      <c r="E16" s="77">
        <v>124957</v>
      </c>
      <c r="F16" s="77">
        <v>27530</v>
      </c>
      <c r="G16" s="77">
        <v>228774</v>
      </c>
      <c r="H16" s="77">
        <v>63432</v>
      </c>
      <c r="I16" s="77">
        <v>0</v>
      </c>
      <c r="J16" s="77">
        <v>0</v>
      </c>
      <c r="K16" s="77">
        <v>0</v>
      </c>
      <c r="L16" s="77">
        <v>0</v>
      </c>
      <c r="M16" s="77">
        <v>0</v>
      </c>
      <c r="N16" s="77">
        <v>0</v>
      </c>
      <c r="O16" s="77">
        <v>0</v>
      </c>
      <c r="P16" s="82">
        <v>0</v>
      </c>
      <c r="Q16" s="77">
        <v>0</v>
      </c>
      <c r="R16" s="82">
        <v>0</v>
      </c>
      <c r="S16" s="82">
        <v>0</v>
      </c>
      <c r="T16" s="83">
        <f t="shared" si="0"/>
        <v>444693</v>
      </c>
      <c r="V16" s="1">
        <f t="shared" si="2"/>
        <v>353731</v>
      </c>
      <c r="W16" s="1">
        <f t="shared" si="3"/>
        <v>90962</v>
      </c>
      <c r="X16" s="1">
        <f t="shared" si="1"/>
        <v>444693</v>
      </c>
    </row>
    <row r="17" spans="1:24" x14ac:dyDescent="0.25">
      <c r="A17" s="24" t="s">
        <v>89</v>
      </c>
      <c r="B17" s="25" t="s">
        <v>9</v>
      </c>
      <c r="C17" s="81">
        <v>296195</v>
      </c>
      <c r="D17" s="81">
        <v>0</v>
      </c>
      <c r="E17" s="77">
        <v>2147286</v>
      </c>
      <c r="F17" s="77">
        <v>0</v>
      </c>
      <c r="G17" s="77">
        <v>378902</v>
      </c>
      <c r="H17" s="77">
        <v>0</v>
      </c>
      <c r="I17" s="77">
        <v>0</v>
      </c>
      <c r="J17" s="77">
        <v>0</v>
      </c>
      <c r="K17" s="77">
        <v>0</v>
      </c>
      <c r="L17" s="77">
        <v>0</v>
      </c>
      <c r="M17" s="77">
        <v>69553</v>
      </c>
      <c r="N17" s="77">
        <v>0</v>
      </c>
      <c r="O17" s="77">
        <v>0</v>
      </c>
      <c r="P17" s="82">
        <v>0</v>
      </c>
      <c r="Q17" s="77">
        <v>0</v>
      </c>
      <c r="R17" s="82">
        <v>0</v>
      </c>
      <c r="S17" s="82">
        <v>0</v>
      </c>
      <c r="T17" s="83">
        <f t="shared" si="0"/>
        <v>2891936</v>
      </c>
      <c r="V17" s="1">
        <f t="shared" si="2"/>
        <v>2891936</v>
      </c>
      <c r="W17" s="1">
        <f t="shared" si="3"/>
        <v>0</v>
      </c>
      <c r="X17" s="1">
        <f t="shared" si="1"/>
        <v>2891936</v>
      </c>
    </row>
    <row r="18" spans="1:24" x14ac:dyDescent="0.25">
      <c r="A18" s="24" t="s">
        <v>90</v>
      </c>
      <c r="B18" s="25" t="s">
        <v>9</v>
      </c>
      <c r="C18" s="81">
        <v>0</v>
      </c>
      <c r="D18" s="81">
        <v>0</v>
      </c>
      <c r="E18" s="77">
        <v>0</v>
      </c>
      <c r="F18" s="77">
        <v>0</v>
      </c>
      <c r="G18" s="77">
        <v>0</v>
      </c>
      <c r="H18" s="77">
        <v>0</v>
      </c>
      <c r="I18" s="77">
        <v>0</v>
      </c>
      <c r="J18" s="77">
        <v>0</v>
      </c>
      <c r="K18" s="77">
        <v>0</v>
      </c>
      <c r="L18" s="77">
        <v>0</v>
      </c>
      <c r="M18" s="77">
        <v>0</v>
      </c>
      <c r="N18" s="77">
        <v>0</v>
      </c>
      <c r="O18" s="77">
        <v>0</v>
      </c>
      <c r="P18" s="82">
        <v>0</v>
      </c>
      <c r="Q18" s="77">
        <v>0</v>
      </c>
      <c r="R18" s="82">
        <v>0</v>
      </c>
      <c r="S18" s="82">
        <v>0</v>
      </c>
      <c r="T18" s="83">
        <f t="shared" si="0"/>
        <v>0</v>
      </c>
      <c r="V18" s="1">
        <f t="shared" si="2"/>
        <v>0</v>
      </c>
      <c r="W18" s="1">
        <f t="shared" si="3"/>
        <v>0</v>
      </c>
      <c r="X18" s="1">
        <f t="shared" si="1"/>
        <v>0</v>
      </c>
    </row>
    <row r="19" spans="1:24" x14ac:dyDescent="0.25">
      <c r="A19" s="24" t="s">
        <v>91</v>
      </c>
      <c r="B19" s="25" t="s">
        <v>9</v>
      </c>
      <c r="C19" s="81">
        <v>0</v>
      </c>
      <c r="D19" s="81">
        <v>0</v>
      </c>
      <c r="E19" s="77">
        <v>1850378</v>
      </c>
      <c r="F19" s="77">
        <v>537663</v>
      </c>
      <c r="G19" s="77">
        <v>0</v>
      </c>
      <c r="H19" s="77">
        <v>0</v>
      </c>
      <c r="I19" s="77">
        <v>0</v>
      </c>
      <c r="J19" s="77">
        <v>0</v>
      </c>
      <c r="K19" s="77">
        <v>0</v>
      </c>
      <c r="L19" s="77">
        <v>0</v>
      </c>
      <c r="M19" s="77">
        <v>0</v>
      </c>
      <c r="N19" s="77">
        <v>0</v>
      </c>
      <c r="O19" s="77">
        <v>0</v>
      </c>
      <c r="P19" s="82">
        <v>0</v>
      </c>
      <c r="Q19" s="77">
        <v>0</v>
      </c>
      <c r="R19" s="82">
        <v>0</v>
      </c>
      <c r="S19" s="82">
        <v>0</v>
      </c>
      <c r="T19" s="83">
        <f t="shared" si="0"/>
        <v>2388041</v>
      </c>
      <c r="V19" s="1">
        <f t="shared" si="2"/>
        <v>1850378</v>
      </c>
      <c r="W19" s="1">
        <f t="shared" si="3"/>
        <v>537663</v>
      </c>
      <c r="X19" s="1">
        <f t="shared" si="1"/>
        <v>2388041</v>
      </c>
    </row>
    <row r="20" spans="1:24" x14ac:dyDescent="0.25">
      <c r="A20" s="24" t="s">
        <v>92</v>
      </c>
      <c r="B20" s="25" t="s">
        <v>9</v>
      </c>
      <c r="C20" s="81">
        <v>48732</v>
      </c>
      <c r="D20" s="81">
        <v>896305</v>
      </c>
      <c r="E20" s="77">
        <v>6191919</v>
      </c>
      <c r="F20" s="77">
        <v>807274</v>
      </c>
      <c r="G20" s="77">
        <v>0</v>
      </c>
      <c r="H20" s="77">
        <v>156800</v>
      </c>
      <c r="I20" s="77">
        <v>0</v>
      </c>
      <c r="J20" s="77">
        <v>0</v>
      </c>
      <c r="K20" s="77">
        <v>0</v>
      </c>
      <c r="L20" s="77">
        <v>0</v>
      </c>
      <c r="M20" s="77">
        <v>121378</v>
      </c>
      <c r="N20" s="77">
        <v>0</v>
      </c>
      <c r="O20" s="77">
        <v>0</v>
      </c>
      <c r="P20" s="82">
        <v>0</v>
      </c>
      <c r="Q20" s="77">
        <v>0</v>
      </c>
      <c r="R20" s="82">
        <v>0</v>
      </c>
      <c r="S20" s="82">
        <v>0</v>
      </c>
      <c r="T20" s="83">
        <f t="shared" si="0"/>
        <v>8222408</v>
      </c>
      <c r="V20" s="1">
        <f t="shared" si="2"/>
        <v>6362029</v>
      </c>
      <c r="W20" s="1">
        <f t="shared" si="3"/>
        <v>1860379</v>
      </c>
      <c r="X20" s="1">
        <f t="shared" si="1"/>
        <v>8222408</v>
      </c>
    </row>
    <row r="21" spans="1:24" x14ac:dyDescent="0.25">
      <c r="A21" s="24" t="s">
        <v>93</v>
      </c>
      <c r="B21" s="25" t="s">
        <v>9</v>
      </c>
      <c r="C21" s="81">
        <v>0</v>
      </c>
      <c r="D21" s="81">
        <v>0</v>
      </c>
      <c r="E21" s="77">
        <v>0</v>
      </c>
      <c r="F21" s="77">
        <v>0</v>
      </c>
      <c r="G21" s="77">
        <v>0</v>
      </c>
      <c r="H21" s="77">
        <v>0</v>
      </c>
      <c r="I21" s="77">
        <v>0</v>
      </c>
      <c r="J21" s="77">
        <v>0</v>
      </c>
      <c r="K21" s="77">
        <v>0</v>
      </c>
      <c r="L21" s="77">
        <v>0</v>
      </c>
      <c r="M21" s="77">
        <v>0</v>
      </c>
      <c r="N21" s="77">
        <v>0</v>
      </c>
      <c r="O21" s="77">
        <v>0</v>
      </c>
      <c r="P21" s="82">
        <v>0</v>
      </c>
      <c r="Q21" s="77">
        <v>0</v>
      </c>
      <c r="R21" s="82">
        <v>0</v>
      </c>
      <c r="S21" s="82">
        <v>0</v>
      </c>
      <c r="T21" s="83">
        <f t="shared" si="0"/>
        <v>0</v>
      </c>
      <c r="V21" s="1">
        <f t="shared" si="2"/>
        <v>0</v>
      </c>
      <c r="W21" s="1">
        <f t="shared" si="3"/>
        <v>0</v>
      </c>
      <c r="X21" s="1">
        <f t="shared" si="1"/>
        <v>0</v>
      </c>
    </row>
    <row r="22" spans="1:24" x14ac:dyDescent="0.25">
      <c r="A22" s="24" t="s">
        <v>94</v>
      </c>
      <c r="B22" s="25" t="s">
        <v>9</v>
      </c>
      <c r="C22" s="81">
        <v>0</v>
      </c>
      <c r="D22" s="81">
        <v>0</v>
      </c>
      <c r="E22" s="77">
        <v>173215</v>
      </c>
      <c r="F22" s="77">
        <v>0</v>
      </c>
      <c r="G22" s="77">
        <v>0</v>
      </c>
      <c r="H22" s="77">
        <v>0</v>
      </c>
      <c r="I22" s="77">
        <v>0</v>
      </c>
      <c r="J22" s="77">
        <v>0</v>
      </c>
      <c r="K22" s="77">
        <v>0</v>
      </c>
      <c r="L22" s="77">
        <v>0</v>
      </c>
      <c r="M22" s="77">
        <v>0</v>
      </c>
      <c r="N22" s="77">
        <v>0</v>
      </c>
      <c r="O22" s="77">
        <v>0</v>
      </c>
      <c r="P22" s="82">
        <v>0</v>
      </c>
      <c r="Q22" s="77">
        <v>0</v>
      </c>
      <c r="R22" s="82">
        <v>0</v>
      </c>
      <c r="S22" s="82">
        <v>0</v>
      </c>
      <c r="T22" s="83">
        <f t="shared" si="0"/>
        <v>173215</v>
      </c>
      <c r="V22" s="1">
        <f t="shared" si="2"/>
        <v>173215</v>
      </c>
      <c r="W22" s="1">
        <f t="shared" si="3"/>
        <v>0</v>
      </c>
      <c r="X22" s="1">
        <f t="shared" si="1"/>
        <v>173215</v>
      </c>
    </row>
    <row r="23" spans="1:24" x14ac:dyDescent="0.25">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77">
        <v>0</v>
      </c>
      <c r="R23" s="82">
        <v>0</v>
      </c>
      <c r="S23" s="82">
        <v>0</v>
      </c>
      <c r="T23" s="83">
        <f t="shared" si="0"/>
        <v>0</v>
      </c>
      <c r="V23" s="1">
        <f t="shared" si="2"/>
        <v>0</v>
      </c>
      <c r="W23" s="1">
        <f t="shared" si="3"/>
        <v>0</v>
      </c>
      <c r="X23" s="1">
        <f t="shared" si="1"/>
        <v>0</v>
      </c>
    </row>
    <row r="24" spans="1:24" x14ac:dyDescent="0.25">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77">
        <v>0</v>
      </c>
      <c r="R24" s="82">
        <v>0</v>
      </c>
      <c r="S24" s="82">
        <v>0</v>
      </c>
      <c r="T24" s="83">
        <f t="shared" si="0"/>
        <v>0</v>
      </c>
      <c r="V24" s="1">
        <f t="shared" si="2"/>
        <v>0</v>
      </c>
      <c r="W24" s="1">
        <f t="shared" si="3"/>
        <v>0</v>
      </c>
      <c r="X24" s="1">
        <f t="shared" si="1"/>
        <v>0</v>
      </c>
    </row>
    <row r="25" spans="1:24" x14ac:dyDescent="0.25">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77">
        <v>0</v>
      </c>
      <c r="R25" s="82">
        <v>0</v>
      </c>
      <c r="S25" s="82">
        <v>0</v>
      </c>
      <c r="T25" s="83">
        <f t="shared" si="0"/>
        <v>0</v>
      </c>
      <c r="V25" s="1">
        <f t="shared" si="2"/>
        <v>0</v>
      </c>
      <c r="W25" s="1">
        <f t="shared" si="3"/>
        <v>0</v>
      </c>
      <c r="X25" s="1">
        <f t="shared" si="1"/>
        <v>0</v>
      </c>
    </row>
    <row r="26" spans="1:24" x14ac:dyDescent="0.25">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77">
        <v>0</v>
      </c>
      <c r="R26" s="82">
        <v>0</v>
      </c>
      <c r="S26" s="82">
        <v>0</v>
      </c>
      <c r="T26" s="83">
        <f t="shared" si="0"/>
        <v>0</v>
      </c>
      <c r="V26" s="1">
        <f t="shared" si="2"/>
        <v>0</v>
      </c>
      <c r="W26" s="1">
        <f t="shared" si="3"/>
        <v>0</v>
      </c>
      <c r="X26" s="1">
        <f t="shared" si="1"/>
        <v>0</v>
      </c>
    </row>
    <row r="27" spans="1:24" x14ac:dyDescent="0.25">
      <c r="A27" s="24" t="s">
        <v>99</v>
      </c>
      <c r="B27" s="25" t="s">
        <v>11</v>
      </c>
      <c r="C27" s="81">
        <v>783</v>
      </c>
      <c r="D27" s="81">
        <v>32141</v>
      </c>
      <c r="E27" s="77">
        <v>0</v>
      </c>
      <c r="F27" s="77">
        <v>0</v>
      </c>
      <c r="G27" s="77">
        <v>0</v>
      </c>
      <c r="H27" s="77">
        <v>0</v>
      </c>
      <c r="I27" s="77">
        <v>0</v>
      </c>
      <c r="J27" s="77">
        <v>0</v>
      </c>
      <c r="K27" s="77">
        <v>0</v>
      </c>
      <c r="L27" s="77">
        <v>0</v>
      </c>
      <c r="M27" s="77">
        <v>454</v>
      </c>
      <c r="N27" s="77">
        <v>22733</v>
      </c>
      <c r="O27" s="77">
        <v>0</v>
      </c>
      <c r="P27" s="82">
        <v>0</v>
      </c>
      <c r="Q27" s="77">
        <v>683</v>
      </c>
      <c r="R27" s="82">
        <v>27861</v>
      </c>
      <c r="S27" s="82">
        <v>0</v>
      </c>
      <c r="T27" s="83">
        <f t="shared" si="0"/>
        <v>84655</v>
      </c>
      <c r="V27" s="1">
        <f t="shared" si="2"/>
        <v>1920</v>
      </c>
      <c r="W27" s="1">
        <f t="shared" si="3"/>
        <v>82735</v>
      </c>
      <c r="X27" s="1">
        <f t="shared" si="1"/>
        <v>84655</v>
      </c>
    </row>
    <row r="28" spans="1:24" x14ac:dyDescent="0.25">
      <c r="A28" s="24" t="s">
        <v>100</v>
      </c>
      <c r="B28" s="25" t="s">
        <v>11</v>
      </c>
      <c r="C28" s="81">
        <v>0</v>
      </c>
      <c r="D28" s="81">
        <v>0</v>
      </c>
      <c r="E28" s="77">
        <v>0</v>
      </c>
      <c r="F28" s="77">
        <v>0</v>
      </c>
      <c r="G28" s="77">
        <v>0</v>
      </c>
      <c r="H28" s="77">
        <v>0</v>
      </c>
      <c r="I28" s="77">
        <v>0</v>
      </c>
      <c r="J28" s="77">
        <v>0</v>
      </c>
      <c r="K28" s="77">
        <v>0</v>
      </c>
      <c r="L28" s="77">
        <v>0</v>
      </c>
      <c r="M28" s="77">
        <v>0</v>
      </c>
      <c r="N28" s="77">
        <v>51322</v>
      </c>
      <c r="O28" s="77">
        <v>0</v>
      </c>
      <c r="P28" s="82">
        <v>0</v>
      </c>
      <c r="Q28" s="77">
        <v>0</v>
      </c>
      <c r="R28" s="82">
        <v>3952236</v>
      </c>
      <c r="S28" s="82">
        <v>0</v>
      </c>
      <c r="T28" s="83">
        <f t="shared" si="0"/>
        <v>4003558</v>
      </c>
      <c r="V28" s="1">
        <f t="shared" si="2"/>
        <v>0</v>
      </c>
      <c r="W28" s="1">
        <f t="shared" si="3"/>
        <v>4003558</v>
      </c>
      <c r="X28" s="1">
        <f t="shared" si="1"/>
        <v>4003558</v>
      </c>
    </row>
    <row r="29" spans="1:24" x14ac:dyDescent="0.25">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77">
        <v>0</v>
      </c>
      <c r="R29" s="82">
        <v>0</v>
      </c>
      <c r="S29" s="82">
        <v>0</v>
      </c>
      <c r="T29" s="83">
        <f t="shared" si="0"/>
        <v>0</v>
      </c>
      <c r="V29" s="1">
        <f t="shared" si="2"/>
        <v>0</v>
      </c>
      <c r="W29" s="1">
        <f t="shared" si="3"/>
        <v>0</v>
      </c>
      <c r="X29" s="1">
        <f t="shared" si="1"/>
        <v>0</v>
      </c>
    </row>
    <row r="30" spans="1:24" x14ac:dyDescent="0.25">
      <c r="A30" s="24" t="s">
        <v>507</v>
      </c>
      <c r="B30" s="25" t="s">
        <v>11</v>
      </c>
      <c r="C30" s="81">
        <v>0</v>
      </c>
      <c r="D30" s="81">
        <v>0</v>
      </c>
      <c r="E30" s="77">
        <v>0</v>
      </c>
      <c r="F30" s="77">
        <v>0</v>
      </c>
      <c r="G30" s="77">
        <v>467999</v>
      </c>
      <c r="H30" s="77">
        <v>0</v>
      </c>
      <c r="I30" s="77">
        <v>0</v>
      </c>
      <c r="J30" s="77">
        <v>0</v>
      </c>
      <c r="K30" s="77">
        <v>0</v>
      </c>
      <c r="L30" s="77">
        <v>0</v>
      </c>
      <c r="M30" s="77">
        <v>0</v>
      </c>
      <c r="N30" s="77">
        <v>0</v>
      </c>
      <c r="O30" s="77">
        <v>0</v>
      </c>
      <c r="P30" s="82">
        <v>0</v>
      </c>
      <c r="Q30" s="77">
        <v>0</v>
      </c>
      <c r="R30" s="82">
        <v>0</v>
      </c>
      <c r="S30" s="82">
        <v>0</v>
      </c>
      <c r="T30" s="83">
        <f t="shared" si="0"/>
        <v>467999</v>
      </c>
      <c r="V30" s="1">
        <f t="shared" si="2"/>
        <v>467999</v>
      </c>
      <c r="W30" s="1">
        <f t="shared" si="3"/>
        <v>0</v>
      </c>
      <c r="X30" s="1">
        <f t="shared" si="1"/>
        <v>467999</v>
      </c>
    </row>
    <row r="31" spans="1:24" x14ac:dyDescent="0.25">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77">
        <v>0</v>
      </c>
      <c r="R31" s="82">
        <v>0</v>
      </c>
      <c r="S31" s="82">
        <v>0</v>
      </c>
      <c r="T31" s="83">
        <f t="shared" si="0"/>
        <v>0</v>
      </c>
      <c r="V31" s="1">
        <f t="shared" si="2"/>
        <v>0</v>
      </c>
      <c r="W31" s="1">
        <f t="shared" si="3"/>
        <v>0</v>
      </c>
      <c r="X31" s="1">
        <f t="shared" si="1"/>
        <v>0</v>
      </c>
    </row>
    <row r="32" spans="1:24" x14ac:dyDescent="0.25">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77">
        <v>0</v>
      </c>
      <c r="R32" s="82">
        <v>0</v>
      </c>
      <c r="S32" s="82">
        <v>0</v>
      </c>
      <c r="T32" s="83">
        <f t="shared" si="0"/>
        <v>0</v>
      </c>
      <c r="V32" s="1">
        <f t="shared" si="2"/>
        <v>0</v>
      </c>
      <c r="W32" s="1">
        <f t="shared" si="3"/>
        <v>0</v>
      </c>
      <c r="X32" s="1">
        <f t="shared" si="1"/>
        <v>0</v>
      </c>
    </row>
    <row r="33" spans="1:24" x14ac:dyDescent="0.25">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77">
        <v>0</v>
      </c>
      <c r="R33" s="82">
        <v>0</v>
      </c>
      <c r="S33" s="82">
        <v>0</v>
      </c>
      <c r="T33" s="83">
        <f t="shared" si="0"/>
        <v>0</v>
      </c>
      <c r="V33" s="1">
        <f t="shared" si="2"/>
        <v>0</v>
      </c>
      <c r="W33" s="1">
        <f t="shared" si="3"/>
        <v>0</v>
      </c>
      <c r="X33" s="1">
        <f t="shared" si="1"/>
        <v>0</v>
      </c>
    </row>
    <row r="34" spans="1:24" x14ac:dyDescent="0.25">
      <c r="A34" s="24" t="s">
        <v>105</v>
      </c>
      <c r="B34" s="25" t="s">
        <v>11</v>
      </c>
      <c r="C34" s="81">
        <v>333071</v>
      </c>
      <c r="D34" s="81">
        <v>0</v>
      </c>
      <c r="E34" s="77">
        <v>195582</v>
      </c>
      <c r="F34" s="77">
        <v>1688602</v>
      </c>
      <c r="G34" s="77">
        <v>139841</v>
      </c>
      <c r="H34" s="77">
        <v>765465</v>
      </c>
      <c r="I34" s="77">
        <v>0</v>
      </c>
      <c r="J34" s="77">
        <v>0</v>
      </c>
      <c r="K34" s="77">
        <v>0</v>
      </c>
      <c r="L34" s="77">
        <v>0</v>
      </c>
      <c r="M34" s="77">
        <v>186440</v>
      </c>
      <c r="N34" s="77">
        <v>0</v>
      </c>
      <c r="O34" s="77">
        <v>0</v>
      </c>
      <c r="P34" s="82">
        <v>0</v>
      </c>
      <c r="Q34" s="77">
        <v>9501</v>
      </c>
      <c r="R34" s="82">
        <v>161839</v>
      </c>
      <c r="S34" s="82">
        <v>0</v>
      </c>
      <c r="T34" s="83">
        <f t="shared" si="0"/>
        <v>3480341</v>
      </c>
      <c r="V34" s="1">
        <f t="shared" si="2"/>
        <v>864435</v>
      </c>
      <c r="W34" s="1">
        <f t="shared" si="3"/>
        <v>2615906</v>
      </c>
      <c r="X34" s="1">
        <f t="shared" si="1"/>
        <v>3480341</v>
      </c>
    </row>
    <row r="35" spans="1:24" x14ac:dyDescent="0.25">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77">
        <v>0</v>
      </c>
      <c r="R35" s="82">
        <v>0</v>
      </c>
      <c r="S35" s="82">
        <v>0</v>
      </c>
      <c r="T35" s="83">
        <f t="shared" si="0"/>
        <v>0</v>
      </c>
      <c r="V35" s="1">
        <f t="shared" si="2"/>
        <v>0</v>
      </c>
      <c r="W35" s="1">
        <f t="shared" si="3"/>
        <v>0</v>
      </c>
      <c r="X35" s="1">
        <f t="shared" si="1"/>
        <v>0</v>
      </c>
    </row>
    <row r="36" spans="1:24" x14ac:dyDescent="0.25">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77">
        <v>0</v>
      </c>
      <c r="R36" s="82">
        <v>0</v>
      </c>
      <c r="S36" s="82">
        <v>0</v>
      </c>
      <c r="T36" s="83">
        <f t="shared" si="0"/>
        <v>0</v>
      </c>
      <c r="V36" s="1">
        <f t="shared" si="2"/>
        <v>0</v>
      </c>
      <c r="W36" s="1">
        <f t="shared" si="3"/>
        <v>0</v>
      </c>
      <c r="X36" s="1">
        <f t="shared" si="1"/>
        <v>0</v>
      </c>
    </row>
    <row r="37" spans="1:24" x14ac:dyDescent="0.25">
      <c r="A37" s="24" t="s">
        <v>108</v>
      </c>
      <c r="B37" s="25" t="s">
        <v>11</v>
      </c>
      <c r="C37" s="81">
        <v>0</v>
      </c>
      <c r="D37" s="81">
        <v>3115378</v>
      </c>
      <c r="E37" s="77">
        <v>0</v>
      </c>
      <c r="F37" s="77">
        <v>0</v>
      </c>
      <c r="G37" s="77">
        <v>0</v>
      </c>
      <c r="H37" s="77">
        <v>15500721</v>
      </c>
      <c r="I37" s="77">
        <v>0</v>
      </c>
      <c r="J37" s="77">
        <v>0</v>
      </c>
      <c r="K37" s="77">
        <v>0</v>
      </c>
      <c r="L37" s="77">
        <v>0</v>
      </c>
      <c r="M37" s="77">
        <v>0</v>
      </c>
      <c r="N37" s="77">
        <v>3782708</v>
      </c>
      <c r="O37" s="77">
        <v>0</v>
      </c>
      <c r="P37" s="82">
        <v>0</v>
      </c>
      <c r="Q37" s="77">
        <v>0</v>
      </c>
      <c r="R37" s="82">
        <v>0</v>
      </c>
      <c r="S37" s="82">
        <v>0</v>
      </c>
      <c r="T37" s="83">
        <f t="shared" si="0"/>
        <v>22398807</v>
      </c>
      <c r="V37" s="1">
        <f t="shared" si="2"/>
        <v>0</v>
      </c>
      <c r="W37" s="1">
        <f t="shared" si="3"/>
        <v>22398807</v>
      </c>
      <c r="X37" s="1">
        <f t="shared" si="1"/>
        <v>22398807</v>
      </c>
    </row>
    <row r="38" spans="1:24" x14ac:dyDescent="0.25">
      <c r="A38" s="24" t="s">
        <v>109</v>
      </c>
      <c r="B38" s="25" t="s">
        <v>11</v>
      </c>
      <c r="C38" s="81">
        <v>0</v>
      </c>
      <c r="D38" s="81">
        <v>0</v>
      </c>
      <c r="E38" s="77">
        <v>0</v>
      </c>
      <c r="F38" s="77">
        <v>0</v>
      </c>
      <c r="G38" s="77">
        <v>0</v>
      </c>
      <c r="H38" s="77">
        <v>0</v>
      </c>
      <c r="I38" s="77">
        <v>0</v>
      </c>
      <c r="J38" s="77">
        <v>0</v>
      </c>
      <c r="K38" s="77">
        <v>0</v>
      </c>
      <c r="L38" s="77">
        <v>0</v>
      </c>
      <c r="M38" s="77">
        <v>0</v>
      </c>
      <c r="N38" s="77">
        <v>0</v>
      </c>
      <c r="O38" s="77">
        <v>0</v>
      </c>
      <c r="P38" s="82">
        <v>0</v>
      </c>
      <c r="Q38" s="77">
        <v>0</v>
      </c>
      <c r="R38" s="82">
        <v>0</v>
      </c>
      <c r="S38" s="82">
        <v>0</v>
      </c>
      <c r="T38" s="83">
        <f t="shared" si="0"/>
        <v>0</v>
      </c>
      <c r="V38" s="1">
        <f t="shared" si="2"/>
        <v>0</v>
      </c>
      <c r="W38" s="1">
        <f t="shared" si="3"/>
        <v>0</v>
      </c>
      <c r="X38" s="1">
        <f t="shared" si="1"/>
        <v>0</v>
      </c>
    </row>
    <row r="39" spans="1:24" x14ac:dyDescent="0.25">
      <c r="A39" s="24" t="s">
        <v>110</v>
      </c>
      <c r="B39" s="25" t="s">
        <v>11</v>
      </c>
      <c r="C39" s="81">
        <v>0</v>
      </c>
      <c r="D39" s="81">
        <v>0</v>
      </c>
      <c r="E39" s="77">
        <v>178353</v>
      </c>
      <c r="F39" s="77">
        <v>0</v>
      </c>
      <c r="G39" s="77">
        <v>0</v>
      </c>
      <c r="H39" s="77">
        <v>0</v>
      </c>
      <c r="I39" s="77">
        <v>0</v>
      </c>
      <c r="J39" s="77">
        <v>0</v>
      </c>
      <c r="K39" s="77">
        <v>0</v>
      </c>
      <c r="L39" s="77">
        <v>0</v>
      </c>
      <c r="M39" s="77">
        <v>0</v>
      </c>
      <c r="N39" s="77">
        <v>0</v>
      </c>
      <c r="O39" s="77">
        <v>0</v>
      </c>
      <c r="P39" s="82">
        <v>0</v>
      </c>
      <c r="Q39" s="77">
        <v>0</v>
      </c>
      <c r="R39" s="82">
        <v>0</v>
      </c>
      <c r="S39" s="82">
        <v>0</v>
      </c>
      <c r="T39" s="83">
        <f t="shared" si="0"/>
        <v>178353</v>
      </c>
      <c r="V39" s="1">
        <f t="shared" si="2"/>
        <v>178353</v>
      </c>
      <c r="W39" s="1">
        <f t="shared" si="3"/>
        <v>0</v>
      </c>
      <c r="X39" s="1">
        <f t="shared" si="1"/>
        <v>178353</v>
      </c>
    </row>
    <row r="40" spans="1:24" x14ac:dyDescent="0.25">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77">
        <v>0</v>
      </c>
      <c r="R40" s="82">
        <v>0</v>
      </c>
      <c r="S40" s="82">
        <v>0</v>
      </c>
      <c r="T40" s="83">
        <f t="shared" si="0"/>
        <v>0</v>
      </c>
      <c r="V40" s="1">
        <f t="shared" si="2"/>
        <v>0</v>
      </c>
      <c r="W40" s="1">
        <f t="shared" si="3"/>
        <v>0</v>
      </c>
      <c r="X40" s="1">
        <f t="shared" si="1"/>
        <v>0</v>
      </c>
    </row>
    <row r="41" spans="1:24" x14ac:dyDescent="0.25">
      <c r="A41" s="24" t="s">
        <v>112</v>
      </c>
      <c r="B41" s="25" t="s">
        <v>11</v>
      </c>
      <c r="C41" s="81">
        <v>174022</v>
      </c>
      <c r="D41" s="81">
        <v>0</v>
      </c>
      <c r="E41" s="77">
        <v>0</v>
      </c>
      <c r="F41" s="77">
        <v>22904</v>
      </c>
      <c r="G41" s="77">
        <v>2437</v>
      </c>
      <c r="H41" s="77">
        <v>0</v>
      </c>
      <c r="I41" s="77">
        <v>0</v>
      </c>
      <c r="J41" s="77">
        <v>0</v>
      </c>
      <c r="K41" s="77">
        <v>0</v>
      </c>
      <c r="L41" s="77">
        <v>0</v>
      </c>
      <c r="M41" s="77">
        <v>0</v>
      </c>
      <c r="N41" s="77">
        <v>0</v>
      </c>
      <c r="O41" s="77">
        <v>0</v>
      </c>
      <c r="P41" s="82">
        <v>0</v>
      </c>
      <c r="Q41" s="77">
        <v>0</v>
      </c>
      <c r="R41" s="82">
        <v>0</v>
      </c>
      <c r="S41" s="82">
        <v>0</v>
      </c>
      <c r="T41" s="83">
        <f t="shared" si="0"/>
        <v>199363</v>
      </c>
      <c r="V41" s="1">
        <f t="shared" si="2"/>
        <v>176459</v>
      </c>
      <c r="W41" s="1">
        <f t="shared" si="3"/>
        <v>22904</v>
      </c>
      <c r="X41" s="1">
        <f t="shared" si="1"/>
        <v>199363</v>
      </c>
    </row>
    <row r="42" spans="1:24" x14ac:dyDescent="0.25">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77">
        <v>0</v>
      </c>
      <c r="R42" s="82">
        <v>0</v>
      </c>
      <c r="S42" s="82">
        <v>0</v>
      </c>
      <c r="T42" s="83">
        <f t="shared" si="0"/>
        <v>0</v>
      </c>
      <c r="V42" s="1">
        <f t="shared" si="2"/>
        <v>0</v>
      </c>
      <c r="W42" s="1">
        <f t="shared" si="3"/>
        <v>0</v>
      </c>
      <c r="X42" s="1">
        <f t="shared" si="1"/>
        <v>0</v>
      </c>
    </row>
    <row r="43" spans="1:24" x14ac:dyDescent="0.25">
      <c r="A43" s="24" t="s">
        <v>114</v>
      </c>
      <c r="B43" s="25" t="s">
        <v>12</v>
      </c>
      <c r="C43" s="81">
        <v>0</v>
      </c>
      <c r="D43" s="81">
        <v>126233</v>
      </c>
      <c r="E43" s="77">
        <v>0</v>
      </c>
      <c r="F43" s="77">
        <v>15976</v>
      </c>
      <c r="G43" s="77">
        <v>0</v>
      </c>
      <c r="H43" s="77">
        <v>0</v>
      </c>
      <c r="I43" s="77">
        <v>0</v>
      </c>
      <c r="J43" s="77">
        <v>47814</v>
      </c>
      <c r="K43" s="77">
        <v>0</v>
      </c>
      <c r="L43" s="77">
        <v>0</v>
      </c>
      <c r="M43" s="77">
        <v>0</v>
      </c>
      <c r="N43" s="77">
        <v>0</v>
      </c>
      <c r="O43" s="77">
        <v>0</v>
      </c>
      <c r="P43" s="82">
        <v>0</v>
      </c>
      <c r="Q43" s="77">
        <v>0</v>
      </c>
      <c r="R43" s="82">
        <v>0</v>
      </c>
      <c r="S43" s="82">
        <v>0</v>
      </c>
      <c r="T43" s="83">
        <f t="shared" si="0"/>
        <v>190023</v>
      </c>
      <c r="V43" s="1">
        <f t="shared" si="2"/>
        <v>0</v>
      </c>
      <c r="W43" s="1">
        <f t="shared" si="3"/>
        <v>190023</v>
      </c>
      <c r="X43" s="1">
        <f t="shared" si="1"/>
        <v>190023</v>
      </c>
    </row>
    <row r="44" spans="1:24" x14ac:dyDescent="0.25">
      <c r="A44" s="24" t="s">
        <v>115</v>
      </c>
      <c r="B44" s="25" t="s">
        <v>12</v>
      </c>
      <c r="C44" s="81">
        <v>3913</v>
      </c>
      <c r="D44" s="81">
        <v>0</v>
      </c>
      <c r="E44" s="77">
        <v>0</v>
      </c>
      <c r="F44" s="77">
        <v>0</v>
      </c>
      <c r="G44" s="77">
        <v>0</v>
      </c>
      <c r="H44" s="77">
        <v>0</v>
      </c>
      <c r="I44" s="77">
        <v>0</v>
      </c>
      <c r="J44" s="77">
        <v>0</v>
      </c>
      <c r="K44" s="77">
        <v>0</v>
      </c>
      <c r="L44" s="77">
        <v>0</v>
      </c>
      <c r="M44" s="77">
        <v>55040</v>
      </c>
      <c r="N44" s="77">
        <v>0</v>
      </c>
      <c r="O44" s="77">
        <v>0</v>
      </c>
      <c r="P44" s="82">
        <v>0</v>
      </c>
      <c r="Q44" s="77">
        <v>144361</v>
      </c>
      <c r="R44" s="82">
        <v>0</v>
      </c>
      <c r="S44" s="82">
        <v>0</v>
      </c>
      <c r="T44" s="83">
        <f t="shared" si="0"/>
        <v>203314</v>
      </c>
      <c r="V44" s="1">
        <f t="shared" si="2"/>
        <v>203314</v>
      </c>
      <c r="W44" s="1">
        <f t="shared" si="3"/>
        <v>0</v>
      </c>
      <c r="X44" s="1">
        <f t="shared" si="1"/>
        <v>203314</v>
      </c>
    </row>
    <row r="45" spans="1:24" x14ac:dyDescent="0.25">
      <c r="A45" s="24" t="s">
        <v>116</v>
      </c>
      <c r="B45" s="25" t="s">
        <v>12</v>
      </c>
      <c r="C45" s="81">
        <v>0</v>
      </c>
      <c r="D45" s="81">
        <v>0</v>
      </c>
      <c r="E45" s="77">
        <v>0</v>
      </c>
      <c r="F45" s="77">
        <v>1028634</v>
      </c>
      <c r="G45" s="77">
        <v>0</v>
      </c>
      <c r="H45" s="77">
        <v>0</v>
      </c>
      <c r="I45" s="77">
        <v>0</v>
      </c>
      <c r="J45" s="77">
        <v>0</v>
      </c>
      <c r="K45" s="77">
        <v>0</v>
      </c>
      <c r="L45" s="77">
        <v>0</v>
      </c>
      <c r="M45" s="77">
        <v>305626</v>
      </c>
      <c r="N45" s="77">
        <v>0</v>
      </c>
      <c r="O45" s="77">
        <v>0</v>
      </c>
      <c r="P45" s="82">
        <v>0</v>
      </c>
      <c r="Q45" s="77">
        <v>0</v>
      </c>
      <c r="R45" s="82">
        <v>0</v>
      </c>
      <c r="S45" s="82">
        <v>0</v>
      </c>
      <c r="T45" s="83">
        <f t="shared" si="0"/>
        <v>1334260</v>
      </c>
      <c r="V45" s="1">
        <f t="shared" si="2"/>
        <v>305626</v>
      </c>
      <c r="W45" s="1">
        <f t="shared" si="3"/>
        <v>1028634</v>
      </c>
      <c r="X45" s="1">
        <f t="shared" si="1"/>
        <v>1334260</v>
      </c>
    </row>
    <row r="46" spans="1:24" x14ac:dyDescent="0.25">
      <c r="A46" s="24" t="s">
        <v>467</v>
      </c>
      <c r="B46" s="25" t="s">
        <v>12</v>
      </c>
      <c r="C46" s="81">
        <v>174761</v>
      </c>
      <c r="D46" s="81">
        <v>362145</v>
      </c>
      <c r="E46" s="77">
        <v>252656</v>
      </c>
      <c r="F46" s="77">
        <v>257004</v>
      </c>
      <c r="G46" s="77">
        <v>1191</v>
      </c>
      <c r="H46" s="77">
        <v>0</v>
      </c>
      <c r="I46" s="77">
        <v>0</v>
      </c>
      <c r="J46" s="77">
        <v>0</v>
      </c>
      <c r="K46" s="77">
        <v>0</v>
      </c>
      <c r="L46" s="77">
        <v>0</v>
      </c>
      <c r="M46" s="77">
        <v>291587</v>
      </c>
      <c r="N46" s="77">
        <v>0</v>
      </c>
      <c r="O46" s="77">
        <v>0</v>
      </c>
      <c r="P46" s="82">
        <v>0</v>
      </c>
      <c r="Q46" s="77">
        <v>25153</v>
      </c>
      <c r="R46" s="82">
        <v>126645</v>
      </c>
      <c r="S46" s="82">
        <v>0</v>
      </c>
      <c r="T46" s="83">
        <f t="shared" si="0"/>
        <v>1491142</v>
      </c>
      <c r="V46" s="1">
        <f t="shared" si="2"/>
        <v>745348</v>
      </c>
      <c r="W46" s="1">
        <f t="shared" si="3"/>
        <v>745794</v>
      </c>
      <c r="X46" s="1">
        <f t="shared" si="1"/>
        <v>1491142</v>
      </c>
    </row>
    <row r="47" spans="1:24" x14ac:dyDescent="0.25">
      <c r="A47" s="24" t="s">
        <v>117</v>
      </c>
      <c r="B47" s="25" t="s">
        <v>12</v>
      </c>
      <c r="C47" s="81">
        <v>143683</v>
      </c>
      <c r="D47" s="81">
        <v>69515</v>
      </c>
      <c r="E47" s="77">
        <v>0</v>
      </c>
      <c r="F47" s="77">
        <v>0</v>
      </c>
      <c r="G47" s="77">
        <v>0</v>
      </c>
      <c r="H47" s="77">
        <v>0</v>
      </c>
      <c r="I47" s="77">
        <v>0</v>
      </c>
      <c r="J47" s="77">
        <v>0</v>
      </c>
      <c r="K47" s="77">
        <v>0</v>
      </c>
      <c r="L47" s="77">
        <v>0</v>
      </c>
      <c r="M47" s="77">
        <v>320291</v>
      </c>
      <c r="N47" s="77">
        <v>0</v>
      </c>
      <c r="O47" s="77">
        <v>0</v>
      </c>
      <c r="P47" s="82">
        <v>0</v>
      </c>
      <c r="Q47" s="77">
        <v>40611</v>
      </c>
      <c r="R47" s="82">
        <v>16818</v>
      </c>
      <c r="S47" s="82">
        <v>0</v>
      </c>
      <c r="T47" s="83">
        <f t="shared" si="0"/>
        <v>590918</v>
      </c>
      <c r="V47" s="1">
        <f t="shared" si="2"/>
        <v>504585</v>
      </c>
      <c r="W47" s="1">
        <f t="shared" si="3"/>
        <v>86333</v>
      </c>
      <c r="X47" s="1">
        <f t="shared" si="1"/>
        <v>590918</v>
      </c>
    </row>
    <row r="48" spans="1:24" x14ac:dyDescent="0.25">
      <c r="A48" s="24" t="s">
        <v>118</v>
      </c>
      <c r="B48" s="25" t="s">
        <v>12</v>
      </c>
      <c r="C48" s="81">
        <v>0</v>
      </c>
      <c r="D48" s="81">
        <v>0</v>
      </c>
      <c r="E48" s="77">
        <v>0</v>
      </c>
      <c r="F48" s="77">
        <v>0</v>
      </c>
      <c r="G48" s="77">
        <v>0</v>
      </c>
      <c r="H48" s="77">
        <v>0</v>
      </c>
      <c r="I48" s="77">
        <v>0</v>
      </c>
      <c r="J48" s="77">
        <v>0</v>
      </c>
      <c r="K48" s="77">
        <v>0</v>
      </c>
      <c r="L48" s="77">
        <v>0</v>
      </c>
      <c r="M48" s="77">
        <v>0</v>
      </c>
      <c r="N48" s="77">
        <v>0</v>
      </c>
      <c r="O48" s="77">
        <v>0</v>
      </c>
      <c r="P48" s="82">
        <v>0</v>
      </c>
      <c r="Q48" s="77">
        <v>0</v>
      </c>
      <c r="R48" s="82">
        <v>0</v>
      </c>
      <c r="S48" s="82">
        <v>0</v>
      </c>
      <c r="T48" s="83">
        <f t="shared" si="0"/>
        <v>0</v>
      </c>
      <c r="V48" s="1">
        <f t="shared" si="2"/>
        <v>0</v>
      </c>
      <c r="W48" s="1">
        <f t="shared" si="3"/>
        <v>0</v>
      </c>
      <c r="X48" s="1">
        <f t="shared" si="1"/>
        <v>0</v>
      </c>
    </row>
    <row r="49" spans="1:24" x14ac:dyDescent="0.25">
      <c r="A49" s="24" t="s">
        <v>119</v>
      </c>
      <c r="B49" s="25" t="s">
        <v>12</v>
      </c>
      <c r="C49" s="81">
        <v>0</v>
      </c>
      <c r="D49" s="81">
        <v>0</v>
      </c>
      <c r="E49" s="77">
        <v>780404</v>
      </c>
      <c r="F49" s="77">
        <v>10513298</v>
      </c>
      <c r="G49" s="77">
        <v>0</v>
      </c>
      <c r="H49" s="77">
        <v>0</v>
      </c>
      <c r="I49" s="77">
        <v>0</v>
      </c>
      <c r="J49" s="77">
        <v>0</v>
      </c>
      <c r="K49" s="77">
        <v>0</v>
      </c>
      <c r="L49" s="77">
        <v>0</v>
      </c>
      <c r="M49" s="77">
        <v>0</v>
      </c>
      <c r="N49" s="77">
        <v>91195</v>
      </c>
      <c r="O49" s="77">
        <v>0</v>
      </c>
      <c r="P49" s="82">
        <v>0</v>
      </c>
      <c r="Q49" s="77">
        <v>0</v>
      </c>
      <c r="R49" s="82">
        <v>0</v>
      </c>
      <c r="S49" s="82">
        <v>0</v>
      </c>
      <c r="T49" s="83">
        <f t="shared" si="0"/>
        <v>11384897</v>
      </c>
      <c r="V49" s="1">
        <f t="shared" si="2"/>
        <v>780404</v>
      </c>
      <c r="W49" s="1">
        <f t="shared" si="3"/>
        <v>10604493</v>
      </c>
      <c r="X49" s="1">
        <f t="shared" si="1"/>
        <v>11384897</v>
      </c>
    </row>
    <row r="50" spans="1:24" x14ac:dyDescent="0.25">
      <c r="A50" s="24" t="s">
        <v>468</v>
      </c>
      <c r="B50" s="25" t="s">
        <v>12</v>
      </c>
      <c r="C50" s="81">
        <v>0</v>
      </c>
      <c r="D50" s="81">
        <v>0</v>
      </c>
      <c r="E50" s="77">
        <v>170686</v>
      </c>
      <c r="F50" s="77">
        <v>183341</v>
      </c>
      <c r="G50" s="77">
        <v>0</v>
      </c>
      <c r="H50" s="77">
        <v>0</v>
      </c>
      <c r="I50" s="77">
        <v>0</v>
      </c>
      <c r="J50" s="77">
        <v>0</v>
      </c>
      <c r="K50" s="77">
        <v>0</v>
      </c>
      <c r="L50" s="77">
        <v>0</v>
      </c>
      <c r="M50" s="77">
        <v>0</v>
      </c>
      <c r="N50" s="77">
        <v>0</v>
      </c>
      <c r="O50" s="77">
        <v>0</v>
      </c>
      <c r="P50" s="82">
        <v>0</v>
      </c>
      <c r="Q50" s="77">
        <v>0</v>
      </c>
      <c r="R50" s="82">
        <v>0</v>
      </c>
      <c r="S50" s="82">
        <v>0</v>
      </c>
      <c r="T50" s="83">
        <f t="shared" si="0"/>
        <v>354027</v>
      </c>
      <c r="V50" s="1">
        <f t="shared" si="2"/>
        <v>170686</v>
      </c>
      <c r="W50" s="1">
        <f t="shared" si="3"/>
        <v>183341</v>
      </c>
      <c r="X50" s="1">
        <f t="shared" si="1"/>
        <v>354027</v>
      </c>
    </row>
    <row r="51" spans="1:24" x14ac:dyDescent="0.25">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77">
        <v>0</v>
      </c>
      <c r="R51" s="82">
        <v>0</v>
      </c>
      <c r="S51" s="82">
        <v>0</v>
      </c>
      <c r="T51" s="83">
        <f t="shared" si="0"/>
        <v>0</v>
      </c>
      <c r="V51" s="1">
        <f t="shared" si="2"/>
        <v>0</v>
      </c>
      <c r="W51" s="1">
        <f t="shared" si="3"/>
        <v>0</v>
      </c>
      <c r="X51" s="1">
        <f t="shared" si="1"/>
        <v>0</v>
      </c>
    </row>
    <row r="52" spans="1:24" x14ac:dyDescent="0.25">
      <c r="A52" s="24" t="s">
        <v>121</v>
      </c>
      <c r="B52" s="25" t="s">
        <v>12</v>
      </c>
      <c r="C52" s="81">
        <v>0</v>
      </c>
      <c r="D52" s="81">
        <v>0</v>
      </c>
      <c r="E52" s="77">
        <v>0</v>
      </c>
      <c r="F52" s="77">
        <v>0</v>
      </c>
      <c r="G52" s="77">
        <v>0</v>
      </c>
      <c r="H52" s="77">
        <v>0</v>
      </c>
      <c r="I52" s="77">
        <v>0</v>
      </c>
      <c r="J52" s="77">
        <v>0</v>
      </c>
      <c r="K52" s="77">
        <v>0</v>
      </c>
      <c r="L52" s="77">
        <v>0</v>
      </c>
      <c r="M52" s="77">
        <v>0</v>
      </c>
      <c r="N52" s="77">
        <v>5032009</v>
      </c>
      <c r="O52" s="77">
        <v>0</v>
      </c>
      <c r="P52" s="82">
        <v>0</v>
      </c>
      <c r="Q52" s="77">
        <v>0</v>
      </c>
      <c r="R52" s="82">
        <v>2173670</v>
      </c>
      <c r="S52" s="82">
        <v>0</v>
      </c>
      <c r="T52" s="83">
        <f t="shared" si="0"/>
        <v>7205679</v>
      </c>
      <c r="V52" s="1">
        <f t="shared" si="2"/>
        <v>0</v>
      </c>
      <c r="W52" s="1">
        <f t="shared" si="3"/>
        <v>7205679</v>
      </c>
      <c r="X52" s="1">
        <f t="shared" si="1"/>
        <v>7205679</v>
      </c>
    </row>
    <row r="53" spans="1:24" x14ac:dyDescent="0.25">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77">
        <v>0</v>
      </c>
      <c r="R53" s="82">
        <v>0</v>
      </c>
      <c r="S53" s="82">
        <v>0</v>
      </c>
      <c r="T53" s="83">
        <f t="shared" si="0"/>
        <v>0</v>
      </c>
      <c r="V53" s="1">
        <f t="shared" si="2"/>
        <v>0</v>
      </c>
      <c r="W53" s="1">
        <f t="shared" si="3"/>
        <v>0</v>
      </c>
      <c r="X53" s="1">
        <f t="shared" si="1"/>
        <v>0</v>
      </c>
    </row>
    <row r="54" spans="1:24" x14ac:dyDescent="0.25">
      <c r="A54" s="24" t="s">
        <v>550</v>
      </c>
      <c r="B54" s="25" t="s">
        <v>12</v>
      </c>
      <c r="C54" s="81">
        <v>0</v>
      </c>
      <c r="D54" s="81">
        <v>0</v>
      </c>
      <c r="E54" s="77">
        <v>0</v>
      </c>
      <c r="F54" s="77">
        <v>0</v>
      </c>
      <c r="G54" s="77">
        <v>0</v>
      </c>
      <c r="H54" s="77">
        <v>0</v>
      </c>
      <c r="I54" s="77">
        <v>0</v>
      </c>
      <c r="J54" s="77">
        <v>0</v>
      </c>
      <c r="K54" s="77">
        <v>0</v>
      </c>
      <c r="L54" s="77">
        <v>0</v>
      </c>
      <c r="M54" s="77">
        <v>0</v>
      </c>
      <c r="N54" s="77">
        <v>0</v>
      </c>
      <c r="O54" s="77">
        <v>0</v>
      </c>
      <c r="P54" s="82">
        <v>0</v>
      </c>
      <c r="Q54" s="77">
        <v>0</v>
      </c>
      <c r="R54" s="82">
        <v>0</v>
      </c>
      <c r="S54" s="82">
        <v>0</v>
      </c>
      <c r="T54" s="83">
        <f t="shared" si="0"/>
        <v>0</v>
      </c>
      <c r="V54" s="1">
        <f t="shared" si="2"/>
        <v>0</v>
      </c>
      <c r="W54" s="1">
        <f t="shared" si="3"/>
        <v>0</v>
      </c>
      <c r="X54" s="1">
        <f t="shared" si="1"/>
        <v>0</v>
      </c>
    </row>
    <row r="55" spans="1:24" x14ac:dyDescent="0.25">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77">
        <v>0</v>
      </c>
      <c r="R55" s="82">
        <v>0</v>
      </c>
      <c r="S55" s="82">
        <v>0</v>
      </c>
      <c r="T55" s="83">
        <f t="shared" si="0"/>
        <v>0</v>
      </c>
      <c r="V55" s="1">
        <f t="shared" si="2"/>
        <v>0</v>
      </c>
      <c r="W55" s="1">
        <f t="shared" si="3"/>
        <v>0</v>
      </c>
      <c r="X55" s="1">
        <f t="shared" si="1"/>
        <v>0</v>
      </c>
    </row>
    <row r="56" spans="1:24" x14ac:dyDescent="0.25">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77">
        <v>0</v>
      </c>
      <c r="R56" s="82">
        <v>0</v>
      </c>
      <c r="S56" s="82">
        <v>0</v>
      </c>
      <c r="T56" s="83">
        <f t="shared" si="0"/>
        <v>0</v>
      </c>
      <c r="V56" s="1">
        <f t="shared" si="2"/>
        <v>0</v>
      </c>
      <c r="W56" s="1">
        <f t="shared" si="3"/>
        <v>0</v>
      </c>
      <c r="X56" s="1">
        <f t="shared" si="1"/>
        <v>0</v>
      </c>
    </row>
    <row r="57" spans="1:24" x14ac:dyDescent="0.25">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77">
        <v>0</v>
      </c>
      <c r="R57" s="82">
        <v>0</v>
      </c>
      <c r="S57" s="82">
        <v>0</v>
      </c>
      <c r="T57" s="83">
        <f t="shared" si="0"/>
        <v>0</v>
      </c>
      <c r="V57" s="1">
        <f t="shared" si="2"/>
        <v>0</v>
      </c>
      <c r="W57" s="1">
        <f t="shared" si="3"/>
        <v>0</v>
      </c>
      <c r="X57" s="1">
        <f t="shared" si="1"/>
        <v>0</v>
      </c>
    </row>
    <row r="58" spans="1:24" x14ac:dyDescent="0.25">
      <c r="A58" s="24" t="s">
        <v>127</v>
      </c>
      <c r="B58" s="25" t="s">
        <v>12</v>
      </c>
      <c r="C58" s="81">
        <v>30725</v>
      </c>
      <c r="D58" s="81">
        <v>5467</v>
      </c>
      <c r="E58" s="77">
        <v>54343</v>
      </c>
      <c r="F58" s="77">
        <v>133489</v>
      </c>
      <c r="G58" s="77">
        <v>0</v>
      </c>
      <c r="H58" s="77">
        <v>0</v>
      </c>
      <c r="I58" s="77">
        <v>0</v>
      </c>
      <c r="J58" s="77">
        <v>0</v>
      </c>
      <c r="K58" s="77">
        <v>0</v>
      </c>
      <c r="L58" s="77">
        <v>0</v>
      </c>
      <c r="M58" s="77">
        <v>0</v>
      </c>
      <c r="N58" s="77">
        <v>0</v>
      </c>
      <c r="O58" s="77">
        <v>0</v>
      </c>
      <c r="P58" s="82">
        <v>0</v>
      </c>
      <c r="Q58" s="77">
        <v>0</v>
      </c>
      <c r="R58" s="82">
        <v>0</v>
      </c>
      <c r="S58" s="82">
        <v>0</v>
      </c>
      <c r="T58" s="83">
        <f t="shared" si="0"/>
        <v>224024</v>
      </c>
      <c r="V58" s="1">
        <f t="shared" si="2"/>
        <v>85068</v>
      </c>
      <c r="W58" s="1">
        <f t="shared" si="3"/>
        <v>138956</v>
      </c>
      <c r="X58" s="1">
        <f t="shared" si="1"/>
        <v>224024</v>
      </c>
    </row>
    <row r="59" spans="1:24" x14ac:dyDescent="0.25">
      <c r="A59" s="24" t="s">
        <v>128</v>
      </c>
      <c r="B59" s="25" t="s">
        <v>12</v>
      </c>
      <c r="C59" s="81">
        <v>12425</v>
      </c>
      <c r="D59" s="81">
        <v>45151</v>
      </c>
      <c r="E59" s="77">
        <v>119178</v>
      </c>
      <c r="F59" s="77">
        <v>382701</v>
      </c>
      <c r="G59" s="77">
        <v>0</v>
      </c>
      <c r="H59" s="77">
        <v>0</v>
      </c>
      <c r="I59" s="77">
        <v>0</v>
      </c>
      <c r="J59" s="77">
        <v>0</v>
      </c>
      <c r="K59" s="77">
        <v>0</v>
      </c>
      <c r="L59" s="77">
        <v>0</v>
      </c>
      <c r="M59" s="77">
        <v>59569</v>
      </c>
      <c r="N59" s="77">
        <v>0</v>
      </c>
      <c r="O59" s="77">
        <v>0</v>
      </c>
      <c r="P59" s="82">
        <v>0</v>
      </c>
      <c r="Q59" s="77">
        <v>0</v>
      </c>
      <c r="R59" s="82">
        <v>0</v>
      </c>
      <c r="S59" s="82">
        <v>0</v>
      </c>
      <c r="T59" s="83">
        <f t="shared" si="0"/>
        <v>619024</v>
      </c>
      <c r="V59" s="1">
        <f t="shared" si="2"/>
        <v>191172</v>
      </c>
      <c r="W59" s="1">
        <f t="shared" si="3"/>
        <v>427852</v>
      </c>
      <c r="X59" s="1">
        <f t="shared" si="1"/>
        <v>619024</v>
      </c>
    </row>
    <row r="60" spans="1:24" x14ac:dyDescent="0.25">
      <c r="A60" s="24" t="s">
        <v>129</v>
      </c>
      <c r="B60" s="25" t="s">
        <v>12</v>
      </c>
      <c r="C60" s="81">
        <v>0</v>
      </c>
      <c r="D60" s="81">
        <v>0</v>
      </c>
      <c r="E60" s="77">
        <v>32200</v>
      </c>
      <c r="F60" s="77">
        <v>0</v>
      </c>
      <c r="G60" s="77">
        <v>0</v>
      </c>
      <c r="H60" s="77">
        <v>0</v>
      </c>
      <c r="I60" s="77">
        <v>0</v>
      </c>
      <c r="J60" s="77">
        <v>0</v>
      </c>
      <c r="K60" s="77">
        <v>0</v>
      </c>
      <c r="L60" s="77">
        <v>0</v>
      </c>
      <c r="M60" s="77">
        <v>0</v>
      </c>
      <c r="N60" s="77">
        <v>0</v>
      </c>
      <c r="O60" s="77">
        <v>0</v>
      </c>
      <c r="P60" s="82">
        <v>0</v>
      </c>
      <c r="Q60" s="77">
        <v>0</v>
      </c>
      <c r="R60" s="82">
        <v>0</v>
      </c>
      <c r="S60" s="82">
        <v>0</v>
      </c>
      <c r="T60" s="83">
        <f t="shared" si="0"/>
        <v>32200</v>
      </c>
      <c r="V60" s="1">
        <f t="shared" si="2"/>
        <v>32200</v>
      </c>
      <c r="W60" s="1">
        <f t="shared" si="3"/>
        <v>0</v>
      </c>
      <c r="X60" s="1">
        <f t="shared" si="1"/>
        <v>32200</v>
      </c>
    </row>
    <row r="61" spans="1:24" x14ac:dyDescent="0.25">
      <c r="A61" s="24" t="s">
        <v>130</v>
      </c>
      <c r="B61" s="25" t="s">
        <v>12</v>
      </c>
      <c r="C61" s="81">
        <v>7959</v>
      </c>
      <c r="D61" s="81">
        <v>0</v>
      </c>
      <c r="E61" s="77">
        <v>0</v>
      </c>
      <c r="F61" s="77">
        <v>0</v>
      </c>
      <c r="G61" s="77">
        <v>0</v>
      </c>
      <c r="H61" s="77">
        <v>0</v>
      </c>
      <c r="I61" s="77">
        <v>0</v>
      </c>
      <c r="J61" s="77">
        <v>0</v>
      </c>
      <c r="K61" s="77">
        <v>0</v>
      </c>
      <c r="L61" s="77">
        <v>0</v>
      </c>
      <c r="M61" s="77">
        <v>965128</v>
      </c>
      <c r="N61" s="77">
        <v>0</v>
      </c>
      <c r="O61" s="77">
        <v>0</v>
      </c>
      <c r="P61" s="82">
        <v>0</v>
      </c>
      <c r="Q61" s="77">
        <v>0</v>
      </c>
      <c r="R61" s="82">
        <v>0</v>
      </c>
      <c r="S61" s="82">
        <v>0</v>
      </c>
      <c r="T61" s="83">
        <f t="shared" si="0"/>
        <v>973087</v>
      </c>
      <c r="V61" s="1">
        <f t="shared" si="2"/>
        <v>973087</v>
      </c>
      <c r="W61" s="1">
        <f t="shared" si="3"/>
        <v>0</v>
      </c>
      <c r="X61" s="1">
        <f t="shared" si="1"/>
        <v>973087</v>
      </c>
    </row>
    <row r="62" spans="1:24" x14ac:dyDescent="0.25">
      <c r="A62" s="24" t="s">
        <v>131</v>
      </c>
      <c r="B62" s="25" t="s">
        <v>12</v>
      </c>
      <c r="C62" s="81">
        <v>270498</v>
      </c>
      <c r="D62" s="81">
        <v>0</v>
      </c>
      <c r="E62" s="77">
        <v>383272</v>
      </c>
      <c r="F62" s="77">
        <v>0</v>
      </c>
      <c r="G62" s="77">
        <v>0</v>
      </c>
      <c r="H62" s="77">
        <v>0</v>
      </c>
      <c r="I62" s="77">
        <v>0</v>
      </c>
      <c r="J62" s="77">
        <v>0</v>
      </c>
      <c r="K62" s="77">
        <v>0</v>
      </c>
      <c r="L62" s="77">
        <v>0</v>
      </c>
      <c r="M62" s="77">
        <v>76812</v>
      </c>
      <c r="N62" s="77">
        <v>0</v>
      </c>
      <c r="O62" s="77">
        <v>0</v>
      </c>
      <c r="P62" s="82">
        <v>0</v>
      </c>
      <c r="Q62" s="77">
        <v>0</v>
      </c>
      <c r="R62" s="82">
        <v>0</v>
      </c>
      <c r="S62" s="82">
        <v>0</v>
      </c>
      <c r="T62" s="83">
        <f t="shared" si="0"/>
        <v>730582</v>
      </c>
      <c r="V62" s="1">
        <f t="shared" si="2"/>
        <v>730582</v>
      </c>
      <c r="W62" s="1">
        <f t="shared" si="3"/>
        <v>0</v>
      </c>
      <c r="X62" s="1">
        <f t="shared" si="1"/>
        <v>730582</v>
      </c>
    </row>
    <row r="63" spans="1:24" x14ac:dyDescent="0.25">
      <c r="A63" s="24" t="s">
        <v>132</v>
      </c>
      <c r="B63" s="25" t="s">
        <v>12</v>
      </c>
      <c r="C63" s="81">
        <v>0</v>
      </c>
      <c r="D63" s="81">
        <v>0</v>
      </c>
      <c r="E63" s="77">
        <v>219706</v>
      </c>
      <c r="F63" s="77">
        <v>0</v>
      </c>
      <c r="G63" s="77">
        <v>0</v>
      </c>
      <c r="H63" s="77">
        <v>0</v>
      </c>
      <c r="I63" s="77">
        <v>0</v>
      </c>
      <c r="J63" s="77">
        <v>0</v>
      </c>
      <c r="K63" s="77">
        <v>0</v>
      </c>
      <c r="L63" s="77">
        <v>0</v>
      </c>
      <c r="M63" s="77">
        <v>0</v>
      </c>
      <c r="N63" s="77">
        <v>0</v>
      </c>
      <c r="O63" s="77">
        <v>0</v>
      </c>
      <c r="P63" s="82">
        <v>0</v>
      </c>
      <c r="Q63" s="77">
        <v>0</v>
      </c>
      <c r="R63" s="82">
        <v>0</v>
      </c>
      <c r="S63" s="82">
        <v>0</v>
      </c>
      <c r="T63" s="83">
        <f t="shared" si="0"/>
        <v>219706</v>
      </c>
      <c r="V63" s="1">
        <f t="shared" si="2"/>
        <v>219706</v>
      </c>
      <c r="W63" s="1">
        <f t="shared" si="3"/>
        <v>0</v>
      </c>
      <c r="X63" s="1">
        <f t="shared" si="1"/>
        <v>219706</v>
      </c>
    </row>
    <row r="64" spans="1:24" x14ac:dyDescent="0.25">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77">
        <v>0</v>
      </c>
      <c r="R64" s="82">
        <v>0</v>
      </c>
      <c r="S64" s="82">
        <v>0</v>
      </c>
      <c r="T64" s="83">
        <f t="shared" si="0"/>
        <v>0</v>
      </c>
      <c r="V64" s="1">
        <f t="shared" si="2"/>
        <v>0</v>
      </c>
      <c r="W64" s="1">
        <f t="shared" si="3"/>
        <v>0</v>
      </c>
      <c r="X64" s="1">
        <f t="shared" si="1"/>
        <v>0</v>
      </c>
    </row>
    <row r="65" spans="1:24" x14ac:dyDescent="0.25">
      <c r="A65" s="24" t="s">
        <v>134</v>
      </c>
      <c r="B65" s="25" t="s">
        <v>12</v>
      </c>
      <c r="C65" s="81">
        <v>367474</v>
      </c>
      <c r="D65" s="81">
        <v>1283</v>
      </c>
      <c r="E65" s="77">
        <v>15235</v>
      </c>
      <c r="F65" s="77">
        <v>1428043</v>
      </c>
      <c r="G65" s="77">
        <v>0</v>
      </c>
      <c r="H65" s="77">
        <v>0</v>
      </c>
      <c r="I65" s="77">
        <v>0</v>
      </c>
      <c r="J65" s="77">
        <v>0</v>
      </c>
      <c r="K65" s="77">
        <v>0</v>
      </c>
      <c r="L65" s="77">
        <v>0</v>
      </c>
      <c r="M65" s="77">
        <v>215739</v>
      </c>
      <c r="N65" s="77">
        <v>0</v>
      </c>
      <c r="O65" s="77">
        <v>0</v>
      </c>
      <c r="P65" s="82">
        <v>0</v>
      </c>
      <c r="Q65" s="77">
        <v>126292</v>
      </c>
      <c r="R65" s="82">
        <v>441</v>
      </c>
      <c r="S65" s="82">
        <v>0</v>
      </c>
      <c r="T65" s="83">
        <f t="shared" si="0"/>
        <v>2154507</v>
      </c>
      <c r="V65" s="1">
        <f t="shared" si="2"/>
        <v>724740</v>
      </c>
      <c r="W65" s="1">
        <f t="shared" si="3"/>
        <v>1429767</v>
      </c>
      <c r="X65" s="1">
        <f t="shared" si="1"/>
        <v>2154507</v>
      </c>
    </row>
    <row r="66" spans="1:24" x14ac:dyDescent="0.25">
      <c r="A66" s="24" t="s">
        <v>135</v>
      </c>
      <c r="B66" s="25" t="s">
        <v>12</v>
      </c>
      <c r="C66" s="81">
        <v>0</v>
      </c>
      <c r="D66" s="81">
        <v>0</v>
      </c>
      <c r="E66" s="77">
        <v>0</v>
      </c>
      <c r="F66" s="77">
        <v>0</v>
      </c>
      <c r="G66" s="77">
        <v>0</v>
      </c>
      <c r="H66" s="77">
        <v>0</v>
      </c>
      <c r="I66" s="77">
        <v>0</v>
      </c>
      <c r="J66" s="77">
        <v>0</v>
      </c>
      <c r="K66" s="77">
        <v>0</v>
      </c>
      <c r="L66" s="77">
        <v>0</v>
      </c>
      <c r="M66" s="77">
        <v>573306</v>
      </c>
      <c r="N66" s="77">
        <v>0</v>
      </c>
      <c r="O66" s="77">
        <v>0</v>
      </c>
      <c r="P66" s="82">
        <v>0</v>
      </c>
      <c r="Q66" s="77">
        <v>0</v>
      </c>
      <c r="R66" s="82">
        <v>0</v>
      </c>
      <c r="S66" s="82">
        <v>0</v>
      </c>
      <c r="T66" s="83">
        <f t="shared" si="0"/>
        <v>573306</v>
      </c>
      <c r="V66" s="1">
        <f t="shared" si="2"/>
        <v>573306</v>
      </c>
      <c r="W66" s="1">
        <f t="shared" si="3"/>
        <v>0</v>
      </c>
      <c r="X66" s="1">
        <f t="shared" si="1"/>
        <v>573306</v>
      </c>
    </row>
    <row r="67" spans="1:24" x14ac:dyDescent="0.25">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77">
        <v>0</v>
      </c>
      <c r="R67" s="82">
        <v>0</v>
      </c>
      <c r="S67" s="82">
        <v>0</v>
      </c>
      <c r="T67" s="83">
        <f t="shared" si="0"/>
        <v>0</v>
      </c>
      <c r="V67" s="1">
        <f t="shared" si="2"/>
        <v>0</v>
      </c>
      <c r="W67" s="1">
        <f t="shared" si="3"/>
        <v>0</v>
      </c>
      <c r="X67" s="1">
        <f t="shared" si="1"/>
        <v>0</v>
      </c>
    </row>
    <row r="68" spans="1:24" x14ac:dyDescent="0.25">
      <c r="A68" s="24" t="s">
        <v>137</v>
      </c>
      <c r="B68" s="25" t="s">
        <v>12</v>
      </c>
      <c r="C68" s="81">
        <v>0</v>
      </c>
      <c r="D68" s="81">
        <v>0</v>
      </c>
      <c r="E68" s="77">
        <v>0</v>
      </c>
      <c r="F68" s="77">
        <v>0</v>
      </c>
      <c r="G68" s="77">
        <v>0</v>
      </c>
      <c r="H68" s="77">
        <v>0</v>
      </c>
      <c r="I68" s="77">
        <v>0</v>
      </c>
      <c r="J68" s="77">
        <v>0</v>
      </c>
      <c r="K68" s="77">
        <v>0</v>
      </c>
      <c r="L68" s="77">
        <v>0</v>
      </c>
      <c r="M68" s="77">
        <v>11812</v>
      </c>
      <c r="N68" s="77">
        <v>0</v>
      </c>
      <c r="O68" s="77">
        <v>0</v>
      </c>
      <c r="P68" s="82">
        <v>0</v>
      </c>
      <c r="Q68" s="77">
        <v>0</v>
      </c>
      <c r="R68" s="82">
        <v>0</v>
      </c>
      <c r="S68" s="82">
        <v>0</v>
      </c>
      <c r="T68" s="83">
        <f t="shared" si="0"/>
        <v>11812</v>
      </c>
      <c r="V68" s="1">
        <f t="shared" si="2"/>
        <v>11812</v>
      </c>
      <c r="W68" s="1">
        <f t="shared" si="3"/>
        <v>0</v>
      </c>
      <c r="X68" s="1">
        <f t="shared" si="1"/>
        <v>11812</v>
      </c>
    </row>
    <row r="69" spans="1:24" x14ac:dyDescent="0.25">
      <c r="A69" s="24" t="s">
        <v>138</v>
      </c>
      <c r="B69" s="25" t="s">
        <v>12</v>
      </c>
      <c r="C69" s="81">
        <v>13000</v>
      </c>
      <c r="D69" s="81">
        <v>0</v>
      </c>
      <c r="E69" s="77">
        <v>0</v>
      </c>
      <c r="F69" s="77">
        <v>0</v>
      </c>
      <c r="G69" s="77">
        <v>17503</v>
      </c>
      <c r="H69" s="77">
        <v>0</v>
      </c>
      <c r="I69" s="77">
        <v>0</v>
      </c>
      <c r="J69" s="77">
        <v>0</v>
      </c>
      <c r="K69" s="77">
        <v>0</v>
      </c>
      <c r="L69" s="77">
        <v>0</v>
      </c>
      <c r="M69" s="77">
        <v>134195</v>
      </c>
      <c r="N69" s="77">
        <v>0</v>
      </c>
      <c r="O69" s="77">
        <v>0</v>
      </c>
      <c r="P69" s="82">
        <v>0</v>
      </c>
      <c r="Q69" s="77">
        <v>74025</v>
      </c>
      <c r="R69" s="82">
        <v>0</v>
      </c>
      <c r="S69" s="82">
        <v>0</v>
      </c>
      <c r="T69" s="83">
        <f t="shared" ref="T69:T132" si="4">SUM(C69:S69)</f>
        <v>238723</v>
      </c>
      <c r="V69" s="1">
        <f t="shared" si="2"/>
        <v>238723</v>
      </c>
      <c r="W69" s="1">
        <f t="shared" si="3"/>
        <v>0</v>
      </c>
      <c r="X69" s="1">
        <f t="shared" si="1"/>
        <v>238723</v>
      </c>
    </row>
    <row r="70" spans="1:24" x14ac:dyDescent="0.25">
      <c r="A70" s="24" t="s">
        <v>139</v>
      </c>
      <c r="B70" s="25" t="s">
        <v>12</v>
      </c>
      <c r="C70" s="81">
        <v>0</v>
      </c>
      <c r="D70" s="81">
        <v>0</v>
      </c>
      <c r="E70" s="77">
        <v>0</v>
      </c>
      <c r="F70" s="77">
        <v>0</v>
      </c>
      <c r="G70" s="77">
        <v>0</v>
      </c>
      <c r="H70" s="77">
        <v>0</v>
      </c>
      <c r="I70" s="77">
        <v>0</v>
      </c>
      <c r="J70" s="77">
        <v>0</v>
      </c>
      <c r="K70" s="77">
        <v>0</v>
      </c>
      <c r="L70" s="77">
        <v>0</v>
      </c>
      <c r="M70" s="77">
        <v>0</v>
      </c>
      <c r="N70" s="77">
        <v>0</v>
      </c>
      <c r="O70" s="77">
        <v>0</v>
      </c>
      <c r="P70" s="82">
        <v>0</v>
      </c>
      <c r="Q70" s="77">
        <v>0</v>
      </c>
      <c r="R70" s="82">
        <v>0</v>
      </c>
      <c r="S70" s="82">
        <v>0</v>
      </c>
      <c r="T70" s="83">
        <f t="shared" si="4"/>
        <v>0</v>
      </c>
      <c r="V70" s="1">
        <f t="shared" si="2"/>
        <v>0</v>
      </c>
      <c r="W70" s="1">
        <f t="shared" si="3"/>
        <v>0</v>
      </c>
      <c r="X70" s="1">
        <f t="shared" ref="X70:X133" si="5">SUM(V70:W70)</f>
        <v>0</v>
      </c>
    </row>
    <row r="71" spans="1:24" x14ac:dyDescent="0.25">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77">
        <v>0</v>
      </c>
      <c r="R71" s="82">
        <v>0</v>
      </c>
      <c r="S71" s="82">
        <v>0</v>
      </c>
      <c r="T71" s="83">
        <f t="shared" si="4"/>
        <v>0</v>
      </c>
      <c r="V71" s="1">
        <f t="shared" ref="V71:V134" si="6">SUM(C71,E71,G71,I71,K71,M71,O71,Q71)</f>
        <v>0</v>
      </c>
      <c r="W71" s="1">
        <f t="shared" ref="W71:W134" si="7">SUM(D71,F71,H71,J71,L71,N71,P71,R71)</f>
        <v>0</v>
      </c>
      <c r="X71" s="1">
        <f t="shared" si="5"/>
        <v>0</v>
      </c>
    </row>
    <row r="72" spans="1:24" x14ac:dyDescent="0.25">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77">
        <v>0</v>
      </c>
      <c r="R72" s="82">
        <v>0</v>
      </c>
      <c r="S72" s="82">
        <v>0</v>
      </c>
      <c r="T72" s="83">
        <f t="shared" si="4"/>
        <v>0</v>
      </c>
      <c r="V72" s="1">
        <f t="shared" si="6"/>
        <v>0</v>
      </c>
      <c r="W72" s="1">
        <f t="shared" si="7"/>
        <v>0</v>
      </c>
      <c r="X72" s="1">
        <f t="shared" si="5"/>
        <v>0</v>
      </c>
    </row>
    <row r="73" spans="1:24" x14ac:dyDescent="0.25">
      <c r="A73" s="24" t="s">
        <v>141</v>
      </c>
      <c r="B73" s="25" t="s">
        <v>12</v>
      </c>
      <c r="C73" s="81">
        <v>0</v>
      </c>
      <c r="D73" s="81">
        <v>0</v>
      </c>
      <c r="E73" s="77">
        <v>0</v>
      </c>
      <c r="F73" s="77">
        <v>0</v>
      </c>
      <c r="G73" s="77">
        <v>0</v>
      </c>
      <c r="H73" s="77">
        <v>0</v>
      </c>
      <c r="I73" s="77">
        <v>0</v>
      </c>
      <c r="J73" s="77">
        <v>0</v>
      </c>
      <c r="K73" s="77">
        <v>0</v>
      </c>
      <c r="L73" s="77">
        <v>0</v>
      </c>
      <c r="M73" s="77">
        <v>0</v>
      </c>
      <c r="N73" s="77">
        <v>0</v>
      </c>
      <c r="O73" s="77">
        <v>0</v>
      </c>
      <c r="P73" s="82">
        <v>0</v>
      </c>
      <c r="Q73" s="77">
        <v>0</v>
      </c>
      <c r="R73" s="82">
        <v>0</v>
      </c>
      <c r="S73" s="82">
        <v>0</v>
      </c>
      <c r="T73" s="83">
        <f t="shared" si="4"/>
        <v>0</v>
      </c>
      <c r="V73" s="1">
        <f t="shared" si="6"/>
        <v>0</v>
      </c>
      <c r="W73" s="1">
        <f t="shared" si="7"/>
        <v>0</v>
      </c>
      <c r="X73" s="1">
        <f t="shared" si="5"/>
        <v>0</v>
      </c>
    </row>
    <row r="74" spans="1:24" x14ac:dyDescent="0.25">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77">
        <v>0</v>
      </c>
      <c r="R74" s="82">
        <v>0</v>
      </c>
      <c r="S74" s="82">
        <v>0</v>
      </c>
      <c r="T74" s="83">
        <f t="shared" si="4"/>
        <v>0</v>
      </c>
      <c r="V74" s="1">
        <f t="shared" si="6"/>
        <v>0</v>
      </c>
      <c r="W74" s="1">
        <f t="shared" si="7"/>
        <v>0</v>
      </c>
      <c r="X74" s="1">
        <f t="shared" si="5"/>
        <v>0</v>
      </c>
    </row>
    <row r="75" spans="1:24" x14ac:dyDescent="0.25">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77">
        <v>0</v>
      </c>
      <c r="R75" s="82">
        <v>0</v>
      </c>
      <c r="S75" s="82">
        <v>0</v>
      </c>
      <c r="T75" s="83">
        <f t="shared" si="4"/>
        <v>0</v>
      </c>
      <c r="V75" s="1">
        <f t="shared" si="6"/>
        <v>0</v>
      </c>
      <c r="W75" s="1">
        <f t="shared" si="7"/>
        <v>0</v>
      </c>
      <c r="X75" s="1">
        <f t="shared" si="5"/>
        <v>0</v>
      </c>
    </row>
    <row r="76" spans="1:24" x14ac:dyDescent="0.25">
      <c r="A76" s="24" t="s">
        <v>144</v>
      </c>
      <c r="B76" s="25" t="s">
        <v>14</v>
      </c>
      <c r="C76" s="81">
        <v>185086</v>
      </c>
      <c r="D76" s="81">
        <v>2445</v>
      </c>
      <c r="E76" s="77">
        <v>349482</v>
      </c>
      <c r="F76" s="77">
        <v>71808</v>
      </c>
      <c r="G76" s="77">
        <v>106122</v>
      </c>
      <c r="H76" s="77">
        <v>1279</v>
      </c>
      <c r="I76" s="77">
        <v>0</v>
      </c>
      <c r="J76" s="77">
        <v>0</v>
      </c>
      <c r="K76" s="77">
        <v>0</v>
      </c>
      <c r="L76" s="77">
        <v>0</v>
      </c>
      <c r="M76" s="77">
        <v>120740</v>
      </c>
      <c r="N76" s="77">
        <v>0</v>
      </c>
      <c r="O76" s="77">
        <v>0</v>
      </c>
      <c r="P76" s="82">
        <v>0</v>
      </c>
      <c r="Q76" s="77">
        <v>0</v>
      </c>
      <c r="R76" s="82">
        <v>0</v>
      </c>
      <c r="S76" s="82">
        <v>0</v>
      </c>
      <c r="T76" s="83">
        <f t="shared" si="4"/>
        <v>836962</v>
      </c>
      <c r="V76" s="1">
        <f t="shared" si="6"/>
        <v>761430</v>
      </c>
      <c r="W76" s="1">
        <f t="shared" si="7"/>
        <v>75532</v>
      </c>
      <c r="X76" s="1">
        <f t="shared" si="5"/>
        <v>836962</v>
      </c>
    </row>
    <row r="77" spans="1:24" x14ac:dyDescent="0.25">
      <c r="A77" s="24" t="s">
        <v>145</v>
      </c>
      <c r="B77" s="25" t="s">
        <v>15</v>
      </c>
      <c r="C77" s="81">
        <v>0</v>
      </c>
      <c r="D77" s="81">
        <v>0</v>
      </c>
      <c r="E77" s="77">
        <v>0</v>
      </c>
      <c r="F77" s="77">
        <v>0</v>
      </c>
      <c r="G77" s="77">
        <v>0</v>
      </c>
      <c r="H77" s="77">
        <v>0</v>
      </c>
      <c r="I77" s="77">
        <v>0</v>
      </c>
      <c r="J77" s="77">
        <v>0</v>
      </c>
      <c r="K77" s="77">
        <v>0</v>
      </c>
      <c r="L77" s="77">
        <v>0</v>
      </c>
      <c r="M77" s="77">
        <v>0</v>
      </c>
      <c r="N77" s="77">
        <v>0</v>
      </c>
      <c r="O77" s="77">
        <v>0</v>
      </c>
      <c r="P77" s="82">
        <v>0</v>
      </c>
      <c r="Q77" s="77">
        <v>0</v>
      </c>
      <c r="R77" s="82">
        <v>0</v>
      </c>
      <c r="S77" s="82">
        <v>0</v>
      </c>
      <c r="T77" s="83">
        <f t="shared" si="4"/>
        <v>0</v>
      </c>
      <c r="V77" s="1">
        <f t="shared" si="6"/>
        <v>0</v>
      </c>
      <c r="W77" s="1">
        <f t="shared" si="7"/>
        <v>0</v>
      </c>
      <c r="X77" s="1">
        <f t="shared" si="5"/>
        <v>0</v>
      </c>
    </row>
    <row r="78" spans="1:24" x14ac:dyDescent="0.25">
      <c r="A78" s="24" t="s">
        <v>146</v>
      </c>
      <c r="B78" s="25" t="s">
        <v>15</v>
      </c>
      <c r="C78" s="81">
        <v>9575</v>
      </c>
      <c r="D78" s="81">
        <v>0</v>
      </c>
      <c r="E78" s="77">
        <v>0</v>
      </c>
      <c r="F78" s="77">
        <v>0</v>
      </c>
      <c r="G78" s="77">
        <v>35203</v>
      </c>
      <c r="H78" s="77">
        <v>6286</v>
      </c>
      <c r="I78" s="77">
        <v>0</v>
      </c>
      <c r="J78" s="77">
        <v>0</v>
      </c>
      <c r="K78" s="77">
        <v>0</v>
      </c>
      <c r="L78" s="77">
        <v>0</v>
      </c>
      <c r="M78" s="77">
        <v>6814</v>
      </c>
      <c r="N78" s="77">
        <v>0</v>
      </c>
      <c r="O78" s="77">
        <v>0</v>
      </c>
      <c r="P78" s="82">
        <v>0</v>
      </c>
      <c r="Q78" s="77">
        <v>0</v>
      </c>
      <c r="R78" s="82">
        <v>0</v>
      </c>
      <c r="S78" s="82">
        <v>0</v>
      </c>
      <c r="T78" s="83">
        <f t="shared" si="4"/>
        <v>57878</v>
      </c>
      <c r="V78" s="1">
        <f t="shared" si="6"/>
        <v>51592</v>
      </c>
      <c r="W78" s="1">
        <f t="shared" si="7"/>
        <v>6286</v>
      </c>
      <c r="X78" s="1">
        <f t="shared" si="5"/>
        <v>57878</v>
      </c>
    </row>
    <row r="79" spans="1:24" x14ac:dyDescent="0.25">
      <c r="A79" s="24" t="s">
        <v>147</v>
      </c>
      <c r="B79" s="25" t="s">
        <v>16</v>
      </c>
      <c r="C79" s="81">
        <v>0</v>
      </c>
      <c r="D79" s="81">
        <v>0</v>
      </c>
      <c r="E79" s="77">
        <v>94720</v>
      </c>
      <c r="F79" s="77">
        <v>18000</v>
      </c>
      <c r="G79" s="77">
        <v>0</v>
      </c>
      <c r="H79" s="77">
        <v>0</v>
      </c>
      <c r="I79" s="77">
        <v>0</v>
      </c>
      <c r="J79" s="77">
        <v>0</v>
      </c>
      <c r="K79" s="77">
        <v>0</v>
      </c>
      <c r="L79" s="77">
        <v>0</v>
      </c>
      <c r="M79" s="77">
        <v>0</v>
      </c>
      <c r="N79" s="77">
        <v>0</v>
      </c>
      <c r="O79" s="77">
        <v>0</v>
      </c>
      <c r="P79" s="82">
        <v>0</v>
      </c>
      <c r="Q79" s="77">
        <v>0</v>
      </c>
      <c r="R79" s="82">
        <v>0</v>
      </c>
      <c r="S79" s="82">
        <v>0</v>
      </c>
      <c r="T79" s="83">
        <f t="shared" si="4"/>
        <v>112720</v>
      </c>
      <c r="V79" s="1">
        <f t="shared" si="6"/>
        <v>94720</v>
      </c>
      <c r="W79" s="1">
        <f t="shared" si="7"/>
        <v>18000</v>
      </c>
      <c r="X79" s="1">
        <f t="shared" si="5"/>
        <v>112720</v>
      </c>
    </row>
    <row r="80" spans="1:24" x14ac:dyDescent="0.25">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77">
        <v>0</v>
      </c>
      <c r="R80" s="82">
        <v>0</v>
      </c>
      <c r="S80" s="82">
        <v>0</v>
      </c>
      <c r="T80" s="83">
        <f t="shared" si="4"/>
        <v>0</v>
      </c>
      <c r="V80" s="1">
        <f t="shared" si="6"/>
        <v>0</v>
      </c>
      <c r="W80" s="1">
        <f t="shared" si="7"/>
        <v>0</v>
      </c>
      <c r="X80" s="1">
        <f t="shared" si="5"/>
        <v>0</v>
      </c>
    </row>
    <row r="81" spans="1:24" x14ac:dyDescent="0.25">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77">
        <v>0</v>
      </c>
      <c r="R81" s="82">
        <v>0</v>
      </c>
      <c r="S81" s="82">
        <v>0</v>
      </c>
      <c r="T81" s="83">
        <f t="shared" si="4"/>
        <v>0</v>
      </c>
      <c r="V81" s="1">
        <f t="shared" si="6"/>
        <v>0</v>
      </c>
      <c r="W81" s="1">
        <f t="shared" si="7"/>
        <v>0</v>
      </c>
      <c r="X81" s="1">
        <f t="shared" si="5"/>
        <v>0</v>
      </c>
    </row>
    <row r="82" spans="1:24" x14ac:dyDescent="0.25">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77">
        <v>0</v>
      </c>
      <c r="R82" s="82">
        <v>0</v>
      </c>
      <c r="S82" s="82">
        <v>0</v>
      </c>
      <c r="T82" s="83">
        <f t="shared" si="4"/>
        <v>0</v>
      </c>
      <c r="V82" s="1">
        <f t="shared" si="6"/>
        <v>0</v>
      </c>
      <c r="W82" s="1">
        <f t="shared" si="7"/>
        <v>0</v>
      </c>
      <c r="X82" s="1">
        <f t="shared" si="5"/>
        <v>0</v>
      </c>
    </row>
    <row r="83" spans="1:24" x14ac:dyDescent="0.25">
      <c r="A83" s="24" t="s">
        <v>151</v>
      </c>
      <c r="B83" s="25" t="s">
        <v>17</v>
      </c>
      <c r="C83" s="81">
        <v>0</v>
      </c>
      <c r="D83" s="81">
        <v>0</v>
      </c>
      <c r="E83" s="77">
        <v>13870</v>
      </c>
      <c r="F83" s="77">
        <v>0</v>
      </c>
      <c r="G83" s="77">
        <v>0</v>
      </c>
      <c r="H83" s="77">
        <v>0</v>
      </c>
      <c r="I83" s="77">
        <v>0</v>
      </c>
      <c r="J83" s="77">
        <v>0</v>
      </c>
      <c r="K83" s="77">
        <v>0</v>
      </c>
      <c r="L83" s="77">
        <v>0</v>
      </c>
      <c r="M83" s="77">
        <v>0</v>
      </c>
      <c r="N83" s="77">
        <v>0</v>
      </c>
      <c r="O83" s="77">
        <v>0</v>
      </c>
      <c r="P83" s="82">
        <v>0</v>
      </c>
      <c r="Q83" s="77">
        <v>0</v>
      </c>
      <c r="R83" s="82">
        <v>0</v>
      </c>
      <c r="S83" s="82">
        <v>0</v>
      </c>
      <c r="T83" s="83">
        <f t="shared" si="4"/>
        <v>13870</v>
      </c>
      <c r="V83" s="1">
        <f t="shared" si="6"/>
        <v>13870</v>
      </c>
      <c r="W83" s="1">
        <f t="shared" si="7"/>
        <v>0</v>
      </c>
      <c r="X83" s="1">
        <f t="shared" si="5"/>
        <v>13870</v>
      </c>
    </row>
    <row r="84" spans="1:24" x14ac:dyDescent="0.25">
      <c r="A84" s="24" t="s">
        <v>152</v>
      </c>
      <c r="B84" s="25" t="s">
        <v>17</v>
      </c>
      <c r="C84" s="81">
        <v>110190</v>
      </c>
      <c r="D84" s="81">
        <v>82426</v>
      </c>
      <c r="E84" s="77">
        <v>1312898</v>
      </c>
      <c r="F84" s="77">
        <v>202383</v>
      </c>
      <c r="G84" s="77">
        <v>200000</v>
      </c>
      <c r="H84" s="77">
        <v>0</v>
      </c>
      <c r="I84" s="77">
        <v>0</v>
      </c>
      <c r="J84" s="77">
        <v>0</v>
      </c>
      <c r="K84" s="77">
        <v>0</v>
      </c>
      <c r="L84" s="77">
        <v>0</v>
      </c>
      <c r="M84" s="77">
        <v>127826</v>
      </c>
      <c r="N84" s="77">
        <v>0</v>
      </c>
      <c r="O84" s="77">
        <v>0</v>
      </c>
      <c r="P84" s="82">
        <v>0</v>
      </c>
      <c r="Q84" s="77">
        <v>0</v>
      </c>
      <c r="R84" s="82">
        <v>0</v>
      </c>
      <c r="S84" s="82">
        <v>0</v>
      </c>
      <c r="T84" s="83">
        <f t="shared" si="4"/>
        <v>2035723</v>
      </c>
      <c r="V84" s="1">
        <f t="shared" si="6"/>
        <v>1750914</v>
      </c>
      <c r="W84" s="1">
        <f t="shared" si="7"/>
        <v>284809</v>
      </c>
      <c r="X84" s="1">
        <f t="shared" si="5"/>
        <v>2035723</v>
      </c>
    </row>
    <row r="85" spans="1:24" x14ac:dyDescent="0.25">
      <c r="A85" s="24" t="s">
        <v>153</v>
      </c>
      <c r="B85" s="25" t="s">
        <v>17</v>
      </c>
      <c r="C85" s="81">
        <v>7920</v>
      </c>
      <c r="D85" s="81">
        <v>86698</v>
      </c>
      <c r="E85" s="77">
        <v>0</v>
      </c>
      <c r="F85" s="77">
        <v>0</v>
      </c>
      <c r="G85" s="77">
        <v>200000</v>
      </c>
      <c r="H85" s="77">
        <v>0</v>
      </c>
      <c r="I85" s="77">
        <v>0</v>
      </c>
      <c r="J85" s="77">
        <v>0</v>
      </c>
      <c r="K85" s="77">
        <v>0</v>
      </c>
      <c r="L85" s="77">
        <v>0</v>
      </c>
      <c r="M85" s="77">
        <v>13992</v>
      </c>
      <c r="N85" s="77">
        <v>0</v>
      </c>
      <c r="O85" s="77">
        <v>0</v>
      </c>
      <c r="P85" s="82">
        <v>0</v>
      </c>
      <c r="Q85" s="77">
        <v>0</v>
      </c>
      <c r="R85" s="82">
        <v>0</v>
      </c>
      <c r="S85" s="82">
        <v>0</v>
      </c>
      <c r="T85" s="83">
        <f t="shared" si="4"/>
        <v>308610</v>
      </c>
      <c r="V85" s="1">
        <f t="shared" si="6"/>
        <v>221912</v>
      </c>
      <c r="W85" s="1">
        <f t="shared" si="7"/>
        <v>86698</v>
      </c>
      <c r="X85" s="1">
        <f t="shared" si="5"/>
        <v>308610</v>
      </c>
    </row>
    <row r="86" spans="1:24" x14ac:dyDescent="0.25">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77">
        <v>0</v>
      </c>
      <c r="R86" s="82">
        <v>0</v>
      </c>
      <c r="S86" s="82">
        <v>0</v>
      </c>
      <c r="T86" s="83">
        <f t="shared" si="4"/>
        <v>0</v>
      </c>
      <c r="V86" s="1">
        <f t="shared" si="6"/>
        <v>0</v>
      </c>
      <c r="W86" s="1">
        <f t="shared" si="7"/>
        <v>0</v>
      </c>
      <c r="X86" s="1">
        <f t="shared" si="5"/>
        <v>0</v>
      </c>
    </row>
    <row r="87" spans="1:24" x14ac:dyDescent="0.25">
      <c r="A87" s="24" t="s">
        <v>155</v>
      </c>
      <c r="B87" s="25" t="s">
        <v>18</v>
      </c>
      <c r="C87" s="81">
        <v>0</v>
      </c>
      <c r="D87" s="81">
        <v>0</v>
      </c>
      <c r="E87" s="77">
        <v>71578</v>
      </c>
      <c r="F87" s="77">
        <v>194050</v>
      </c>
      <c r="G87" s="77">
        <v>0</v>
      </c>
      <c r="H87" s="77">
        <v>0</v>
      </c>
      <c r="I87" s="77">
        <v>0</v>
      </c>
      <c r="J87" s="77">
        <v>0</v>
      </c>
      <c r="K87" s="77">
        <v>0</v>
      </c>
      <c r="L87" s="77">
        <v>0</v>
      </c>
      <c r="M87" s="77">
        <v>0</v>
      </c>
      <c r="N87" s="77">
        <v>0</v>
      </c>
      <c r="O87" s="77">
        <v>0</v>
      </c>
      <c r="P87" s="82">
        <v>0</v>
      </c>
      <c r="Q87" s="77">
        <v>0</v>
      </c>
      <c r="R87" s="82">
        <v>0</v>
      </c>
      <c r="S87" s="82">
        <v>0</v>
      </c>
      <c r="T87" s="83">
        <f t="shared" si="4"/>
        <v>265628</v>
      </c>
      <c r="V87" s="1">
        <f t="shared" si="6"/>
        <v>71578</v>
      </c>
      <c r="W87" s="1">
        <f t="shared" si="7"/>
        <v>194050</v>
      </c>
      <c r="X87" s="1">
        <f t="shared" si="5"/>
        <v>265628</v>
      </c>
    </row>
    <row r="88" spans="1:24" x14ac:dyDescent="0.25">
      <c r="A88" s="24" t="s">
        <v>156</v>
      </c>
      <c r="B88" s="25" t="s">
        <v>552</v>
      </c>
      <c r="C88" s="81">
        <v>0</v>
      </c>
      <c r="D88" s="81">
        <v>0</v>
      </c>
      <c r="E88" s="77">
        <v>0</v>
      </c>
      <c r="F88" s="77">
        <v>0</v>
      </c>
      <c r="G88" s="77">
        <v>0</v>
      </c>
      <c r="H88" s="77">
        <v>0</v>
      </c>
      <c r="I88" s="77">
        <v>0</v>
      </c>
      <c r="J88" s="77">
        <v>0</v>
      </c>
      <c r="K88" s="77">
        <v>0</v>
      </c>
      <c r="L88" s="77">
        <v>0</v>
      </c>
      <c r="M88" s="77">
        <v>0</v>
      </c>
      <c r="N88" s="77">
        <v>0</v>
      </c>
      <c r="O88" s="77">
        <v>0</v>
      </c>
      <c r="P88" s="82">
        <v>0</v>
      </c>
      <c r="Q88" s="77">
        <v>0</v>
      </c>
      <c r="R88" s="82">
        <v>0</v>
      </c>
      <c r="S88" s="82">
        <v>0</v>
      </c>
      <c r="T88" s="83">
        <f t="shared" si="4"/>
        <v>0</v>
      </c>
      <c r="V88" s="1">
        <f t="shared" si="6"/>
        <v>0</v>
      </c>
      <c r="W88" s="1">
        <f t="shared" si="7"/>
        <v>0</v>
      </c>
      <c r="X88" s="1">
        <f t="shared" si="5"/>
        <v>0</v>
      </c>
    </row>
    <row r="89" spans="1:24" x14ac:dyDescent="0.25">
      <c r="A89" s="24" t="s">
        <v>157</v>
      </c>
      <c r="B89" s="25" t="s">
        <v>19</v>
      </c>
      <c r="C89" s="81">
        <v>0</v>
      </c>
      <c r="D89" s="81">
        <v>0</v>
      </c>
      <c r="E89" s="77">
        <v>0</v>
      </c>
      <c r="F89" s="77">
        <v>0</v>
      </c>
      <c r="G89" s="77">
        <v>0</v>
      </c>
      <c r="H89" s="77">
        <v>0</v>
      </c>
      <c r="I89" s="77">
        <v>0</v>
      </c>
      <c r="J89" s="77">
        <v>0</v>
      </c>
      <c r="K89" s="77">
        <v>0</v>
      </c>
      <c r="L89" s="77">
        <v>0</v>
      </c>
      <c r="M89" s="77">
        <v>0</v>
      </c>
      <c r="N89" s="77">
        <v>0</v>
      </c>
      <c r="O89" s="77">
        <v>0</v>
      </c>
      <c r="P89" s="82">
        <v>0</v>
      </c>
      <c r="Q89" s="77">
        <v>0</v>
      </c>
      <c r="R89" s="82">
        <v>0</v>
      </c>
      <c r="S89" s="82">
        <v>0</v>
      </c>
      <c r="T89" s="83">
        <f t="shared" si="4"/>
        <v>0</v>
      </c>
      <c r="V89" s="1">
        <f t="shared" si="6"/>
        <v>0</v>
      </c>
      <c r="W89" s="1">
        <f t="shared" si="7"/>
        <v>0</v>
      </c>
      <c r="X89" s="1">
        <f t="shared" si="5"/>
        <v>0</v>
      </c>
    </row>
    <row r="90" spans="1:24" x14ac:dyDescent="0.25">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77">
        <v>0</v>
      </c>
      <c r="R90" s="82">
        <v>0</v>
      </c>
      <c r="S90" s="82">
        <v>0</v>
      </c>
      <c r="T90" s="83">
        <f t="shared" si="4"/>
        <v>0</v>
      </c>
      <c r="V90" s="1">
        <f t="shared" si="6"/>
        <v>0</v>
      </c>
      <c r="W90" s="1">
        <f t="shared" si="7"/>
        <v>0</v>
      </c>
      <c r="X90" s="1">
        <f t="shared" si="5"/>
        <v>0</v>
      </c>
    </row>
    <row r="91" spans="1:24" x14ac:dyDescent="0.25">
      <c r="A91" s="24" t="s">
        <v>159</v>
      </c>
      <c r="B91" s="25" t="s">
        <v>20</v>
      </c>
      <c r="C91" s="81">
        <v>0</v>
      </c>
      <c r="D91" s="81">
        <v>0</v>
      </c>
      <c r="E91" s="77">
        <v>114318</v>
      </c>
      <c r="F91" s="77">
        <v>54137</v>
      </c>
      <c r="G91" s="77">
        <v>0</v>
      </c>
      <c r="H91" s="77">
        <v>0</v>
      </c>
      <c r="I91" s="77">
        <v>0</v>
      </c>
      <c r="J91" s="77">
        <v>0</v>
      </c>
      <c r="K91" s="77">
        <v>0</v>
      </c>
      <c r="L91" s="77">
        <v>0</v>
      </c>
      <c r="M91" s="77">
        <v>0</v>
      </c>
      <c r="N91" s="77">
        <v>0</v>
      </c>
      <c r="O91" s="77">
        <v>0</v>
      </c>
      <c r="P91" s="82">
        <v>0</v>
      </c>
      <c r="Q91" s="77">
        <v>0</v>
      </c>
      <c r="R91" s="82">
        <v>0</v>
      </c>
      <c r="S91" s="82">
        <v>0</v>
      </c>
      <c r="T91" s="83">
        <f t="shared" si="4"/>
        <v>168455</v>
      </c>
      <c r="V91" s="1">
        <f t="shared" si="6"/>
        <v>114318</v>
      </c>
      <c r="W91" s="1">
        <f t="shared" si="7"/>
        <v>54137</v>
      </c>
      <c r="X91" s="1">
        <f t="shared" si="5"/>
        <v>168455</v>
      </c>
    </row>
    <row r="92" spans="1:24" x14ac:dyDescent="0.25">
      <c r="A92" s="24" t="s">
        <v>160</v>
      </c>
      <c r="B92" s="25" t="s">
        <v>20</v>
      </c>
      <c r="C92" s="81">
        <v>0</v>
      </c>
      <c r="D92" s="81">
        <v>0</v>
      </c>
      <c r="E92" s="77">
        <v>0</v>
      </c>
      <c r="F92" s="77">
        <v>17460</v>
      </c>
      <c r="G92" s="77">
        <v>0</v>
      </c>
      <c r="H92" s="77">
        <v>0</v>
      </c>
      <c r="I92" s="77">
        <v>0</v>
      </c>
      <c r="J92" s="77">
        <v>0</v>
      </c>
      <c r="K92" s="77">
        <v>0</v>
      </c>
      <c r="L92" s="77">
        <v>0</v>
      </c>
      <c r="M92" s="77">
        <v>0</v>
      </c>
      <c r="N92" s="77">
        <v>0</v>
      </c>
      <c r="O92" s="77">
        <v>0</v>
      </c>
      <c r="P92" s="82">
        <v>0</v>
      </c>
      <c r="Q92" s="77">
        <v>0</v>
      </c>
      <c r="R92" s="82">
        <v>0</v>
      </c>
      <c r="S92" s="82">
        <v>0</v>
      </c>
      <c r="T92" s="83">
        <f t="shared" si="4"/>
        <v>17460</v>
      </c>
      <c r="V92" s="1">
        <f t="shared" si="6"/>
        <v>0</v>
      </c>
      <c r="W92" s="1">
        <f t="shared" si="7"/>
        <v>17460</v>
      </c>
      <c r="X92" s="1">
        <f t="shared" si="5"/>
        <v>17460</v>
      </c>
    </row>
    <row r="93" spans="1:24" x14ac:dyDescent="0.25">
      <c r="A93" s="24" t="s">
        <v>469</v>
      </c>
      <c r="B93" s="25" t="s">
        <v>20</v>
      </c>
      <c r="C93" s="81">
        <v>0</v>
      </c>
      <c r="D93" s="81">
        <v>0</v>
      </c>
      <c r="E93" s="77">
        <v>0</v>
      </c>
      <c r="F93" s="77">
        <v>0</v>
      </c>
      <c r="G93" s="77">
        <v>2393694</v>
      </c>
      <c r="H93" s="77">
        <v>9583510</v>
      </c>
      <c r="I93" s="77">
        <v>0</v>
      </c>
      <c r="J93" s="77">
        <v>0</v>
      </c>
      <c r="K93" s="77">
        <v>0</v>
      </c>
      <c r="L93" s="77">
        <v>0</v>
      </c>
      <c r="M93" s="77">
        <v>0</v>
      </c>
      <c r="N93" s="77">
        <v>0</v>
      </c>
      <c r="O93" s="77">
        <v>0</v>
      </c>
      <c r="P93" s="82">
        <v>0</v>
      </c>
      <c r="Q93" s="77">
        <v>0</v>
      </c>
      <c r="R93" s="82">
        <v>0</v>
      </c>
      <c r="S93" s="82">
        <v>0</v>
      </c>
      <c r="T93" s="83">
        <f t="shared" si="4"/>
        <v>11977204</v>
      </c>
      <c r="V93" s="1">
        <f t="shared" si="6"/>
        <v>2393694</v>
      </c>
      <c r="W93" s="1">
        <f t="shared" si="7"/>
        <v>9583510</v>
      </c>
      <c r="X93" s="1">
        <f t="shared" si="5"/>
        <v>11977204</v>
      </c>
    </row>
    <row r="94" spans="1:24" x14ac:dyDescent="0.25">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77">
        <v>0</v>
      </c>
      <c r="R94" s="82">
        <v>0</v>
      </c>
      <c r="S94" s="82">
        <v>0</v>
      </c>
      <c r="T94" s="83">
        <f t="shared" si="4"/>
        <v>0</v>
      </c>
      <c r="V94" s="1">
        <f t="shared" si="6"/>
        <v>0</v>
      </c>
      <c r="W94" s="1">
        <f t="shared" si="7"/>
        <v>0</v>
      </c>
      <c r="X94" s="1">
        <f t="shared" si="5"/>
        <v>0</v>
      </c>
    </row>
    <row r="95" spans="1:24" x14ac:dyDescent="0.25">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77">
        <v>0</v>
      </c>
      <c r="R95" s="82">
        <v>0</v>
      </c>
      <c r="S95" s="82">
        <v>0</v>
      </c>
      <c r="T95" s="83">
        <f t="shared" si="4"/>
        <v>0</v>
      </c>
      <c r="V95" s="1">
        <f t="shared" si="6"/>
        <v>0</v>
      </c>
      <c r="W95" s="1">
        <f t="shared" si="7"/>
        <v>0</v>
      </c>
      <c r="X95" s="1">
        <f t="shared" si="5"/>
        <v>0</v>
      </c>
    </row>
    <row r="96" spans="1:24" x14ac:dyDescent="0.25">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77">
        <v>0</v>
      </c>
      <c r="R96" s="82">
        <v>0</v>
      </c>
      <c r="S96" s="82">
        <v>0</v>
      </c>
      <c r="T96" s="83">
        <f t="shared" si="4"/>
        <v>0</v>
      </c>
      <c r="V96" s="1">
        <f t="shared" si="6"/>
        <v>0</v>
      </c>
      <c r="W96" s="1">
        <f t="shared" si="7"/>
        <v>0</v>
      </c>
      <c r="X96" s="1">
        <f t="shared" si="5"/>
        <v>0</v>
      </c>
    </row>
    <row r="97" spans="1:24" x14ac:dyDescent="0.25">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77">
        <v>0</v>
      </c>
      <c r="R97" s="82">
        <v>0</v>
      </c>
      <c r="S97" s="82">
        <v>0</v>
      </c>
      <c r="T97" s="83">
        <f t="shared" si="4"/>
        <v>0</v>
      </c>
      <c r="V97" s="1">
        <f t="shared" si="6"/>
        <v>0</v>
      </c>
      <c r="W97" s="1">
        <f t="shared" si="7"/>
        <v>0</v>
      </c>
      <c r="X97" s="1">
        <f t="shared" si="5"/>
        <v>0</v>
      </c>
    </row>
    <row r="98" spans="1:24" x14ac:dyDescent="0.25">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77">
        <v>0</v>
      </c>
      <c r="R98" s="82">
        <v>0</v>
      </c>
      <c r="S98" s="82">
        <v>0</v>
      </c>
      <c r="T98" s="83">
        <f t="shared" si="4"/>
        <v>0</v>
      </c>
      <c r="V98" s="1">
        <f t="shared" si="6"/>
        <v>0</v>
      </c>
      <c r="W98" s="1">
        <f t="shared" si="7"/>
        <v>0</v>
      </c>
      <c r="X98" s="1">
        <f t="shared" si="5"/>
        <v>0</v>
      </c>
    </row>
    <row r="99" spans="1:24" x14ac:dyDescent="0.25">
      <c r="A99" s="24" t="s">
        <v>166</v>
      </c>
      <c r="B99" s="25" t="s">
        <v>21</v>
      </c>
      <c r="C99" s="81">
        <v>0</v>
      </c>
      <c r="D99" s="81">
        <v>0</v>
      </c>
      <c r="E99" s="77">
        <v>0</v>
      </c>
      <c r="F99" s="77">
        <v>0</v>
      </c>
      <c r="G99" s="77">
        <v>0</v>
      </c>
      <c r="H99" s="77">
        <v>0</v>
      </c>
      <c r="I99" s="77">
        <v>0</v>
      </c>
      <c r="J99" s="77">
        <v>0</v>
      </c>
      <c r="K99" s="77">
        <v>0</v>
      </c>
      <c r="L99" s="77">
        <v>0</v>
      </c>
      <c r="M99" s="77">
        <v>0</v>
      </c>
      <c r="N99" s="77">
        <v>0</v>
      </c>
      <c r="O99" s="77">
        <v>0</v>
      </c>
      <c r="P99" s="82">
        <v>0</v>
      </c>
      <c r="Q99" s="77">
        <v>0</v>
      </c>
      <c r="R99" s="82">
        <v>0</v>
      </c>
      <c r="S99" s="82">
        <v>0</v>
      </c>
      <c r="T99" s="83">
        <f t="shared" si="4"/>
        <v>0</v>
      </c>
      <c r="V99" s="1">
        <f t="shared" si="6"/>
        <v>0</v>
      </c>
      <c r="W99" s="1">
        <f t="shared" si="7"/>
        <v>0</v>
      </c>
      <c r="X99" s="1">
        <f t="shared" si="5"/>
        <v>0</v>
      </c>
    </row>
    <row r="100" spans="1:24" x14ac:dyDescent="0.25">
      <c r="A100" s="24" t="s">
        <v>462</v>
      </c>
      <c r="B100" s="25" t="s">
        <v>21</v>
      </c>
      <c r="C100" s="81">
        <v>693948</v>
      </c>
      <c r="D100" s="81">
        <v>82645</v>
      </c>
      <c r="E100" s="77">
        <v>22303522</v>
      </c>
      <c r="F100" s="77">
        <v>344106</v>
      </c>
      <c r="G100" s="77">
        <v>3472108</v>
      </c>
      <c r="H100" s="77">
        <v>172871</v>
      </c>
      <c r="I100" s="77">
        <v>0</v>
      </c>
      <c r="J100" s="77">
        <v>0</v>
      </c>
      <c r="K100" s="77">
        <v>0</v>
      </c>
      <c r="L100" s="77">
        <v>0</v>
      </c>
      <c r="M100" s="77">
        <v>2863478</v>
      </c>
      <c r="N100" s="77">
        <v>0</v>
      </c>
      <c r="O100" s="77">
        <v>0</v>
      </c>
      <c r="P100" s="82">
        <v>0</v>
      </c>
      <c r="Q100" s="77">
        <v>0</v>
      </c>
      <c r="R100" s="82">
        <v>0</v>
      </c>
      <c r="S100" s="82">
        <v>0</v>
      </c>
      <c r="T100" s="83">
        <f t="shared" si="4"/>
        <v>29932678</v>
      </c>
      <c r="V100" s="1">
        <f t="shared" si="6"/>
        <v>29333056</v>
      </c>
      <c r="W100" s="1">
        <f t="shared" si="7"/>
        <v>599622</v>
      </c>
      <c r="X100" s="1">
        <f t="shared" si="5"/>
        <v>29932678</v>
      </c>
    </row>
    <row r="101" spans="1:24" x14ac:dyDescent="0.25">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77">
        <v>0</v>
      </c>
      <c r="R101" s="82">
        <v>0</v>
      </c>
      <c r="S101" s="82">
        <v>0</v>
      </c>
      <c r="T101" s="83">
        <f t="shared" si="4"/>
        <v>0</v>
      </c>
      <c r="V101" s="1">
        <f t="shared" si="6"/>
        <v>0</v>
      </c>
      <c r="W101" s="1">
        <f t="shared" si="7"/>
        <v>0</v>
      </c>
      <c r="X101" s="1">
        <f t="shared" si="5"/>
        <v>0</v>
      </c>
    </row>
    <row r="102" spans="1:24" x14ac:dyDescent="0.25">
      <c r="A102" s="24" t="s">
        <v>169</v>
      </c>
      <c r="B102" s="25" t="s">
        <v>170</v>
      </c>
      <c r="C102" s="81">
        <v>0</v>
      </c>
      <c r="D102" s="81">
        <v>0</v>
      </c>
      <c r="E102" s="77">
        <v>441654</v>
      </c>
      <c r="F102" s="77">
        <v>0</v>
      </c>
      <c r="G102" s="77">
        <v>0</v>
      </c>
      <c r="H102" s="77">
        <v>0</v>
      </c>
      <c r="I102" s="77">
        <v>0</v>
      </c>
      <c r="J102" s="77">
        <v>0</v>
      </c>
      <c r="K102" s="77">
        <v>0</v>
      </c>
      <c r="L102" s="77">
        <v>0</v>
      </c>
      <c r="M102" s="77">
        <v>0</v>
      </c>
      <c r="N102" s="77">
        <v>0</v>
      </c>
      <c r="O102" s="77">
        <v>0</v>
      </c>
      <c r="P102" s="82">
        <v>0</v>
      </c>
      <c r="Q102" s="77">
        <v>0</v>
      </c>
      <c r="R102" s="82">
        <v>0</v>
      </c>
      <c r="S102" s="82">
        <v>0</v>
      </c>
      <c r="T102" s="83">
        <f t="shared" si="4"/>
        <v>441654</v>
      </c>
      <c r="V102" s="1">
        <f t="shared" si="6"/>
        <v>441654</v>
      </c>
      <c r="W102" s="1">
        <f t="shared" si="7"/>
        <v>0</v>
      </c>
      <c r="X102" s="1">
        <f t="shared" si="5"/>
        <v>441654</v>
      </c>
    </row>
    <row r="103" spans="1:24" x14ac:dyDescent="0.25">
      <c r="A103" s="60"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77">
        <v>0</v>
      </c>
      <c r="R103" s="82">
        <v>0</v>
      </c>
      <c r="S103" s="82">
        <v>0</v>
      </c>
      <c r="T103" s="83">
        <f t="shared" si="4"/>
        <v>0</v>
      </c>
      <c r="V103" s="1">
        <f t="shared" si="6"/>
        <v>0</v>
      </c>
      <c r="W103" s="1">
        <f t="shared" si="7"/>
        <v>0</v>
      </c>
      <c r="X103" s="1">
        <f t="shared" si="5"/>
        <v>0</v>
      </c>
    </row>
    <row r="104" spans="1:24" x14ac:dyDescent="0.25">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77">
        <v>0</v>
      </c>
      <c r="R104" s="82">
        <v>0</v>
      </c>
      <c r="S104" s="82">
        <v>0</v>
      </c>
      <c r="T104" s="83">
        <f t="shared" si="4"/>
        <v>0</v>
      </c>
      <c r="V104" s="1">
        <f t="shared" si="6"/>
        <v>0</v>
      </c>
      <c r="W104" s="1">
        <f t="shared" si="7"/>
        <v>0</v>
      </c>
      <c r="X104" s="1">
        <f t="shared" si="5"/>
        <v>0</v>
      </c>
    </row>
    <row r="105" spans="1:24" x14ac:dyDescent="0.25">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77">
        <v>0</v>
      </c>
      <c r="R105" s="82">
        <v>0</v>
      </c>
      <c r="S105" s="82">
        <v>0</v>
      </c>
      <c r="T105" s="83">
        <f t="shared" si="4"/>
        <v>0</v>
      </c>
      <c r="V105" s="1">
        <f t="shared" si="6"/>
        <v>0</v>
      </c>
      <c r="W105" s="1">
        <f t="shared" si="7"/>
        <v>0</v>
      </c>
      <c r="X105" s="1">
        <f t="shared" si="5"/>
        <v>0</v>
      </c>
    </row>
    <row r="106" spans="1:24" x14ac:dyDescent="0.25">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77">
        <v>0</v>
      </c>
      <c r="R106" s="82">
        <v>0</v>
      </c>
      <c r="S106" s="82">
        <v>0</v>
      </c>
      <c r="T106" s="83">
        <f t="shared" si="4"/>
        <v>0</v>
      </c>
      <c r="V106" s="1">
        <f t="shared" si="6"/>
        <v>0</v>
      </c>
      <c r="W106" s="1">
        <f t="shared" si="7"/>
        <v>0</v>
      </c>
      <c r="X106" s="1">
        <f t="shared" si="5"/>
        <v>0</v>
      </c>
    </row>
    <row r="107" spans="1:24" x14ac:dyDescent="0.25">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77">
        <v>0</v>
      </c>
      <c r="R107" s="82">
        <v>0</v>
      </c>
      <c r="S107" s="82">
        <v>0</v>
      </c>
      <c r="T107" s="83">
        <f t="shared" si="4"/>
        <v>0</v>
      </c>
      <c r="V107" s="1">
        <f t="shared" si="6"/>
        <v>0</v>
      </c>
      <c r="W107" s="1">
        <f t="shared" si="7"/>
        <v>0</v>
      </c>
      <c r="X107" s="1">
        <f t="shared" si="5"/>
        <v>0</v>
      </c>
    </row>
    <row r="108" spans="1:24" x14ac:dyDescent="0.25">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77">
        <v>0</v>
      </c>
      <c r="R108" s="82">
        <v>0</v>
      </c>
      <c r="S108" s="82">
        <v>0</v>
      </c>
      <c r="T108" s="83">
        <f t="shared" si="4"/>
        <v>0</v>
      </c>
      <c r="V108" s="1">
        <f t="shared" si="6"/>
        <v>0</v>
      </c>
      <c r="W108" s="1">
        <f t="shared" si="7"/>
        <v>0</v>
      </c>
      <c r="X108" s="1">
        <f t="shared" si="5"/>
        <v>0</v>
      </c>
    </row>
    <row r="109" spans="1:24" x14ac:dyDescent="0.25">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77">
        <v>0</v>
      </c>
      <c r="R109" s="82">
        <v>0</v>
      </c>
      <c r="S109" s="82">
        <v>0</v>
      </c>
      <c r="T109" s="83">
        <f t="shared" si="4"/>
        <v>0</v>
      </c>
      <c r="V109" s="1">
        <f t="shared" si="6"/>
        <v>0</v>
      </c>
      <c r="W109" s="1">
        <f t="shared" si="7"/>
        <v>0</v>
      </c>
      <c r="X109" s="1">
        <f t="shared" si="5"/>
        <v>0</v>
      </c>
    </row>
    <row r="110" spans="1:24" x14ac:dyDescent="0.25">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77">
        <v>0</v>
      </c>
      <c r="R110" s="82">
        <v>0</v>
      </c>
      <c r="S110" s="82">
        <v>0</v>
      </c>
      <c r="T110" s="83">
        <f t="shared" si="4"/>
        <v>0</v>
      </c>
      <c r="V110" s="1">
        <f t="shared" si="6"/>
        <v>0</v>
      </c>
      <c r="W110" s="1">
        <f t="shared" si="7"/>
        <v>0</v>
      </c>
      <c r="X110" s="1">
        <f t="shared" si="5"/>
        <v>0</v>
      </c>
    </row>
    <row r="111" spans="1:24" x14ac:dyDescent="0.25">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77">
        <v>0</v>
      </c>
      <c r="R111" s="82">
        <v>0</v>
      </c>
      <c r="S111" s="82">
        <v>0</v>
      </c>
      <c r="T111" s="83">
        <f t="shared" si="4"/>
        <v>0</v>
      </c>
      <c r="V111" s="1">
        <f t="shared" si="6"/>
        <v>0</v>
      </c>
      <c r="W111" s="1">
        <f t="shared" si="7"/>
        <v>0</v>
      </c>
      <c r="X111" s="1">
        <f t="shared" si="5"/>
        <v>0</v>
      </c>
    </row>
    <row r="112" spans="1:24" x14ac:dyDescent="0.25">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77">
        <v>0</v>
      </c>
      <c r="R112" s="82">
        <v>0</v>
      </c>
      <c r="S112" s="82">
        <v>0</v>
      </c>
      <c r="T112" s="83">
        <f t="shared" si="4"/>
        <v>0</v>
      </c>
      <c r="V112" s="1">
        <f t="shared" si="6"/>
        <v>0</v>
      </c>
      <c r="W112" s="1">
        <f t="shared" si="7"/>
        <v>0</v>
      </c>
      <c r="X112" s="1">
        <f t="shared" si="5"/>
        <v>0</v>
      </c>
    </row>
    <row r="113" spans="1:24" x14ac:dyDescent="0.25">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77">
        <v>0</v>
      </c>
      <c r="R113" s="82">
        <v>0</v>
      </c>
      <c r="S113" s="82">
        <v>0</v>
      </c>
      <c r="T113" s="83">
        <f t="shared" si="4"/>
        <v>0</v>
      </c>
      <c r="V113" s="1">
        <f t="shared" si="6"/>
        <v>0</v>
      </c>
      <c r="W113" s="1">
        <f t="shared" si="7"/>
        <v>0</v>
      </c>
      <c r="X113" s="1">
        <f t="shared" si="5"/>
        <v>0</v>
      </c>
    </row>
    <row r="114" spans="1:24" x14ac:dyDescent="0.25">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77">
        <v>0</v>
      </c>
      <c r="R114" s="82">
        <v>0</v>
      </c>
      <c r="S114" s="82">
        <v>0</v>
      </c>
      <c r="T114" s="83">
        <f t="shared" si="4"/>
        <v>0</v>
      </c>
      <c r="V114" s="1">
        <f t="shared" si="6"/>
        <v>0</v>
      </c>
      <c r="W114" s="1">
        <f t="shared" si="7"/>
        <v>0</v>
      </c>
      <c r="X114" s="1">
        <f t="shared" si="5"/>
        <v>0</v>
      </c>
    </row>
    <row r="115" spans="1:24" x14ac:dyDescent="0.25">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77">
        <v>0</v>
      </c>
      <c r="R115" s="82">
        <v>0</v>
      </c>
      <c r="S115" s="82">
        <v>0</v>
      </c>
      <c r="T115" s="83">
        <f t="shared" si="4"/>
        <v>0</v>
      </c>
      <c r="V115" s="1">
        <f t="shared" si="6"/>
        <v>0</v>
      </c>
      <c r="W115" s="1">
        <f t="shared" si="7"/>
        <v>0</v>
      </c>
      <c r="X115" s="1">
        <f t="shared" si="5"/>
        <v>0</v>
      </c>
    </row>
    <row r="116" spans="1:24" x14ac:dyDescent="0.25">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77">
        <v>0</v>
      </c>
      <c r="R116" s="82">
        <v>0</v>
      </c>
      <c r="S116" s="82">
        <v>0</v>
      </c>
      <c r="T116" s="83">
        <f t="shared" si="4"/>
        <v>0</v>
      </c>
      <c r="V116" s="1">
        <f t="shared" si="6"/>
        <v>0</v>
      </c>
      <c r="W116" s="1">
        <f t="shared" si="7"/>
        <v>0</v>
      </c>
      <c r="X116" s="1">
        <f t="shared" si="5"/>
        <v>0</v>
      </c>
    </row>
    <row r="117" spans="1:24" x14ac:dyDescent="0.25">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77">
        <v>0</v>
      </c>
      <c r="R117" s="82">
        <v>0</v>
      </c>
      <c r="S117" s="82">
        <v>0</v>
      </c>
      <c r="T117" s="83">
        <f t="shared" si="4"/>
        <v>0</v>
      </c>
      <c r="V117" s="1">
        <f t="shared" si="6"/>
        <v>0</v>
      </c>
      <c r="W117" s="1">
        <f t="shared" si="7"/>
        <v>0</v>
      </c>
      <c r="X117" s="1">
        <f t="shared" si="5"/>
        <v>0</v>
      </c>
    </row>
    <row r="118" spans="1:24" x14ac:dyDescent="0.25">
      <c r="A118" s="24" t="s">
        <v>187</v>
      </c>
      <c r="B118" s="25" t="s">
        <v>28</v>
      </c>
      <c r="C118" s="81">
        <v>0</v>
      </c>
      <c r="D118" s="81">
        <v>0</v>
      </c>
      <c r="E118" s="77">
        <v>5000</v>
      </c>
      <c r="F118" s="77">
        <v>0</v>
      </c>
      <c r="G118" s="77">
        <v>0</v>
      </c>
      <c r="H118" s="77">
        <v>0</v>
      </c>
      <c r="I118" s="77">
        <v>0</v>
      </c>
      <c r="J118" s="77">
        <v>0</v>
      </c>
      <c r="K118" s="77">
        <v>0</v>
      </c>
      <c r="L118" s="77">
        <v>0</v>
      </c>
      <c r="M118" s="77">
        <v>0</v>
      </c>
      <c r="N118" s="77">
        <v>0</v>
      </c>
      <c r="O118" s="77">
        <v>0</v>
      </c>
      <c r="P118" s="82">
        <v>0</v>
      </c>
      <c r="Q118" s="77">
        <v>0</v>
      </c>
      <c r="R118" s="82">
        <v>0</v>
      </c>
      <c r="S118" s="82">
        <v>0</v>
      </c>
      <c r="T118" s="83">
        <f t="shared" si="4"/>
        <v>5000</v>
      </c>
      <c r="V118" s="1">
        <f t="shared" si="6"/>
        <v>5000</v>
      </c>
      <c r="W118" s="1">
        <f t="shared" si="7"/>
        <v>0</v>
      </c>
      <c r="X118" s="1">
        <f t="shared" si="5"/>
        <v>5000</v>
      </c>
    </row>
    <row r="119" spans="1:24" x14ac:dyDescent="0.25">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77">
        <v>0</v>
      </c>
      <c r="R119" s="82">
        <v>0</v>
      </c>
      <c r="S119" s="82">
        <v>0</v>
      </c>
      <c r="T119" s="83">
        <f t="shared" si="4"/>
        <v>0</v>
      </c>
      <c r="V119" s="1">
        <f t="shared" si="6"/>
        <v>0</v>
      </c>
      <c r="W119" s="1">
        <f t="shared" si="7"/>
        <v>0</v>
      </c>
      <c r="X119" s="1">
        <f t="shared" si="5"/>
        <v>0</v>
      </c>
    </row>
    <row r="120" spans="1:24" x14ac:dyDescent="0.25">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77">
        <v>0</v>
      </c>
      <c r="R120" s="82">
        <v>0</v>
      </c>
      <c r="S120" s="82">
        <v>0</v>
      </c>
      <c r="T120" s="83">
        <f t="shared" si="4"/>
        <v>0</v>
      </c>
      <c r="V120" s="1">
        <f t="shared" si="6"/>
        <v>0</v>
      </c>
      <c r="W120" s="1">
        <f t="shared" si="7"/>
        <v>0</v>
      </c>
      <c r="X120" s="1">
        <f t="shared" si="5"/>
        <v>0</v>
      </c>
    </row>
    <row r="121" spans="1:24" x14ac:dyDescent="0.25">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77">
        <v>0</v>
      </c>
      <c r="R121" s="82">
        <v>0</v>
      </c>
      <c r="S121" s="82">
        <v>0</v>
      </c>
      <c r="T121" s="83">
        <f t="shared" si="4"/>
        <v>0</v>
      </c>
      <c r="V121" s="1">
        <f t="shared" si="6"/>
        <v>0</v>
      </c>
      <c r="W121" s="1">
        <f t="shared" si="7"/>
        <v>0</v>
      </c>
      <c r="X121" s="1">
        <f t="shared" si="5"/>
        <v>0</v>
      </c>
    </row>
    <row r="122" spans="1:24" x14ac:dyDescent="0.25">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77">
        <v>0</v>
      </c>
      <c r="R122" s="82">
        <v>0</v>
      </c>
      <c r="S122" s="82">
        <v>0</v>
      </c>
      <c r="T122" s="83">
        <f t="shared" si="4"/>
        <v>0</v>
      </c>
      <c r="V122" s="1">
        <f t="shared" si="6"/>
        <v>0</v>
      </c>
      <c r="W122" s="1">
        <f t="shared" si="7"/>
        <v>0</v>
      </c>
      <c r="X122" s="1">
        <f t="shared" si="5"/>
        <v>0</v>
      </c>
    </row>
    <row r="123" spans="1:24" x14ac:dyDescent="0.25">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77">
        <v>1733</v>
      </c>
      <c r="R123" s="82">
        <v>0</v>
      </c>
      <c r="S123" s="82">
        <v>0</v>
      </c>
      <c r="T123" s="83">
        <f t="shared" si="4"/>
        <v>1733</v>
      </c>
      <c r="V123" s="1">
        <f t="shared" si="6"/>
        <v>1733</v>
      </c>
      <c r="W123" s="1">
        <f t="shared" si="7"/>
        <v>0</v>
      </c>
      <c r="X123" s="1">
        <f t="shared" si="5"/>
        <v>1733</v>
      </c>
    </row>
    <row r="124" spans="1:24" x14ac:dyDescent="0.25">
      <c r="A124" s="24"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77">
        <v>0</v>
      </c>
      <c r="R124" s="82">
        <v>0</v>
      </c>
      <c r="S124" s="82">
        <v>0</v>
      </c>
      <c r="T124" s="83">
        <f t="shared" si="4"/>
        <v>0</v>
      </c>
      <c r="V124" s="1">
        <f t="shared" si="6"/>
        <v>0</v>
      </c>
      <c r="W124" s="1">
        <f t="shared" si="7"/>
        <v>0</v>
      </c>
      <c r="X124" s="1">
        <f t="shared" si="5"/>
        <v>0</v>
      </c>
    </row>
    <row r="125" spans="1:24" x14ac:dyDescent="0.25">
      <c r="A125" s="24" t="s">
        <v>194</v>
      </c>
      <c r="B125" s="25" t="s">
        <v>31</v>
      </c>
      <c r="C125" s="81">
        <v>0</v>
      </c>
      <c r="D125" s="81">
        <v>0</v>
      </c>
      <c r="E125" s="77">
        <v>0</v>
      </c>
      <c r="F125" s="77">
        <v>0</v>
      </c>
      <c r="G125" s="77">
        <v>0</v>
      </c>
      <c r="H125" s="77">
        <v>0</v>
      </c>
      <c r="I125" s="77">
        <v>0</v>
      </c>
      <c r="J125" s="77">
        <v>0</v>
      </c>
      <c r="K125" s="77">
        <v>0</v>
      </c>
      <c r="L125" s="77">
        <v>0</v>
      </c>
      <c r="M125" s="77">
        <v>0</v>
      </c>
      <c r="N125" s="77">
        <v>0</v>
      </c>
      <c r="O125" s="77">
        <v>0</v>
      </c>
      <c r="P125" s="82">
        <v>0</v>
      </c>
      <c r="Q125" s="77">
        <v>0</v>
      </c>
      <c r="R125" s="82">
        <v>0</v>
      </c>
      <c r="S125" s="82">
        <v>0</v>
      </c>
      <c r="T125" s="83">
        <f t="shared" si="4"/>
        <v>0</v>
      </c>
      <c r="V125" s="1">
        <f t="shared" si="6"/>
        <v>0</v>
      </c>
      <c r="W125" s="1">
        <f t="shared" si="7"/>
        <v>0</v>
      </c>
      <c r="X125" s="1">
        <f t="shared" si="5"/>
        <v>0</v>
      </c>
    </row>
    <row r="126" spans="1:24" x14ac:dyDescent="0.25">
      <c r="A126" s="24" t="s">
        <v>196</v>
      </c>
      <c r="B126" s="25" t="s">
        <v>32</v>
      </c>
      <c r="C126" s="81">
        <v>0</v>
      </c>
      <c r="D126" s="81">
        <v>0</v>
      </c>
      <c r="E126" s="77">
        <v>742757</v>
      </c>
      <c r="F126" s="77">
        <v>102100</v>
      </c>
      <c r="G126" s="77">
        <v>0</v>
      </c>
      <c r="H126" s="77">
        <v>0</v>
      </c>
      <c r="I126" s="77">
        <v>0</v>
      </c>
      <c r="J126" s="77">
        <v>0</v>
      </c>
      <c r="K126" s="77">
        <v>0</v>
      </c>
      <c r="L126" s="77">
        <v>0</v>
      </c>
      <c r="M126" s="77">
        <v>0</v>
      </c>
      <c r="N126" s="77">
        <v>0</v>
      </c>
      <c r="O126" s="77">
        <v>0</v>
      </c>
      <c r="P126" s="82">
        <v>0</v>
      </c>
      <c r="Q126" s="77">
        <v>0</v>
      </c>
      <c r="R126" s="82">
        <v>0</v>
      </c>
      <c r="S126" s="82">
        <v>0</v>
      </c>
      <c r="T126" s="83">
        <f t="shared" si="4"/>
        <v>844857</v>
      </c>
      <c r="V126" s="1">
        <f t="shared" si="6"/>
        <v>742757</v>
      </c>
      <c r="W126" s="1">
        <f t="shared" si="7"/>
        <v>102100</v>
      </c>
      <c r="X126" s="1">
        <f t="shared" si="5"/>
        <v>844857</v>
      </c>
    </row>
    <row r="127" spans="1:24" x14ac:dyDescent="0.25">
      <c r="A127" s="24" t="s">
        <v>197</v>
      </c>
      <c r="B127" s="25" t="s">
        <v>32</v>
      </c>
      <c r="C127" s="81">
        <v>0</v>
      </c>
      <c r="D127" s="81">
        <v>0</v>
      </c>
      <c r="E127" s="77">
        <v>0</v>
      </c>
      <c r="F127" s="77">
        <v>0</v>
      </c>
      <c r="G127" s="77">
        <v>0</v>
      </c>
      <c r="H127" s="77">
        <v>0</v>
      </c>
      <c r="I127" s="77">
        <v>0</v>
      </c>
      <c r="J127" s="77">
        <v>0</v>
      </c>
      <c r="K127" s="77">
        <v>0</v>
      </c>
      <c r="L127" s="77">
        <v>0</v>
      </c>
      <c r="M127" s="77">
        <v>0</v>
      </c>
      <c r="N127" s="77">
        <v>0</v>
      </c>
      <c r="O127" s="77">
        <v>0</v>
      </c>
      <c r="P127" s="82">
        <v>0</v>
      </c>
      <c r="Q127" s="77">
        <v>0</v>
      </c>
      <c r="R127" s="82">
        <v>0</v>
      </c>
      <c r="S127" s="82">
        <v>0</v>
      </c>
      <c r="T127" s="83">
        <f t="shared" si="4"/>
        <v>0</v>
      </c>
      <c r="V127" s="1">
        <f t="shared" si="6"/>
        <v>0</v>
      </c>
      <c r="W127" s="1">
        <f t="shared" si="7"/>
        <v>0</v>
      </c>
      <c r="X127" s="1">
        <f t="shared" si="5"/>
        <v>0</v>
      </c>
    </row>
    <row r="128" spans="1:24" x14ac:dyDescent="0.25">
      <c r="A128" s="24" t="s">
        <v>198</v>
      </c>
      <c r="B128" s="25" t="s">
        <v>32</v>
      </c>
      <c r="C128" s="81">
        <v>0</v>
      </c>
      <c r="D128" s="81">
        <v>0</v>
      </c>
      <c r="E128" s="77">
        <v>0</v>
      </c>
      <c r="F128" s="77">
        <v>0</v>
      </c>
      <c r="G128" s="77">
        <v>0</v>
      </c>
      <c r="H128" s="77">
        <v>0</v>
      </c>
      <c r="I128" s="77">
        <v>0</v>
      </c>
      <c r="J128" s="77">
        <v>0</v>
      </c>
      <c r="K128" s="77">
        <v>0</v>
      </c>
      <c r="L128" s="77">
        <v>0</v>
      </c>
      <c r="M128" s="77">
        <v>0</v>
      </c>
      <c r="N128" s="77">
        <v>0</v>
      </c>
      <c r="O128" s="77">
        <v>0</v>
      </c>
      <c r="P128" s="82">
        <v>0</v>
      </c>
      <c r="Q128" s="77">
        <v>0</v>
      </c>
      <c r="R128" s="82">
        <v>0</v>
      </c>
      <c r="S128" s="82">
        <v>0</v>
      </c>
      <c r="T128" s="83">
        <f t="shared" si="4"/>
        <v>0</v>
      </c>
      <c r="V128" s="1">
        <f t="shared" si="6"/>
        <v>0</v>
      </c>
      <c r="W128" s="1">
        <f t="shared" si="7"/>
        <v>0</v>
      </c>
      <c r="X128" s="1">
        <f t="shared" si="5"/>
        <v>0</v>
      </c>
    </row>
    <row r="129" spans="1:24" x14ac:dyDescent="0.25">
      <c r="A129" s="24" t="s">
        <v>199</v>
      </c>
      <c r="B129" s="25" t="s">
        <v>33</v>
      </c>
      <c r="C129" s="81">
        <v>1921736</v>
      </c>
      <c r="D129" s="81">
        <v>236535</v>
      </c>
      <c r="E129" s="77">
        <v>2146989</v>
      </c>
      <c r="F129" s="77">
        <v>1443614</v>
      </c>
      <c r="G129" s="77">
        <v>1228645</v>
      </c>
      <c r="H129" s="77">
        <v>795601</v>
      </c>
      <c r="I129" s="77">
        <v>0</v>
      </c>
      <c r="J129" s="77">
        <v>0</v>
      </c>
      <c r="K129" s="77">
        <v>0</v>
      </c>
      <c r="L129" s="77">
        <v>0</v>
      </c>
      <c r="M129" s="77">
        <v>0</v>
      </c>
      <c r="N129" s="77">
        <v>0</v>
      </c>
      <c r="O129" s="77">
        <v>0</v>
      </c>
      <c r="P129" s="82">
        <v>0</v>
      </c>
      <c r="Q129" s="77">
        <v>0</v>
      </c>
      <c r="R129" s="82">
        <v>0</v>
      </c>
      <c r="S129" s="82">
        <v>0</v>
      </c>
      <c r="T129" s="83">
        <f t="shared" si="4"/>
        <v>7773120</v>
      </c>
      <c r="V129" s="1">
        <f t="shared" si="6"/>
        <v>5297370</v>
      </c>
      <c r="W129" s="1">
        <f t="shared" si="7"/>
        <v>2475750</v>
      </c>
      <c r="X129" s="1">
        <f t="shared" si="5"/>
        <v>7773120</v>
      </c>
    </row>
    <row r="130" spans="1:24" x14ac:dyDescent="0.25">
      <c r="A130" s="24" t="s">
        <v>200</v>
      </c>
      <c r="B130" s="25" t="s">
        <v>33</v>
      </c>
      <c r="C130" s="81">
        <v>0</v>
      </c>
      <c r="D130" s="81">
        <v>0</v>
      </c>
      <c r="E130" s="77">
        <v>0</v>
      </c>
      <c r="F130" s="77">
        <v>0</v>
      </c>
      <c r="G130" s="77">
        <v>0</v>
      </c>
      <c r="H130" s="77">
        <v>4066368</v>
      </c>
      <c r="I130" s="77">
        <v>0</v>
      </c>
      <c r="J130" s="77">
        <v>0</v>
      </c>
      <c r="K130" s="77">
        <v>0</v>
      </c>
      <c r="L130" s="77">
        <v>0</v>
      </c>
      <c r="M130" s="77">
        <v>0</v>
      </c>
      <c r="N130" s="77">
        <v>0</v>
      </c>
      <c r="O130" s="77">
        <v>0</v>
      </c>
      <c r="P130" s="82">
        <v>0</v>
      </c>
      <c r="Q130" s="77">
        <v>0</v>
      </c>
      <c r="R130" s="82">
        <v>0</v>
      </c>
      <c r="S130" s="82">
        <v>0</v>
      </c>
      <c r="T130" s="83">
        <f t="shared" si="4"/>
        <v>4066368</v>
      </c>
      <c r="V130" s="1">
        <f t="shared" si="6"/>
        <v>0</v>
      </c>
      <c r="W130" s="1">
        <f t="shared" si="7"/>
        <v>4066368</v>
      </c>
      <c r="X130" s="1">
        <f t="shared" si="5"/>
        <v>4066368</v>
      </c>
    </row>
    <row r="131" spans="1:24" x14ac:dyDescent="0.25">
      <c r="A131" s="24" t="s">
        <v>201</v>
      </c>
      <c r="B131" s="25" t="s">
        <v>33</v>
      </c>
      <c r="C131" s="81">
        <v>0</v>
      </c>
      <c r="D131" s="81">
        <v>0</v>
      </c>
      <c r="E131" s="77">
        <v>0</v>
      </c>
      <c r="F131" s="77">
        <v>0</v>
      </c>
      <c r="G131" s="77">
        <v>0</v>
      </c>
      <c r="H131" s="77">
        <v>0</v>
      </c>
      <c r="I131" s="77">
        <v>0</v>
      </c>
      <c r="J131" s="77">
        <v>0</v>
      </c>
      <c r="K131" s="77">
        <v>0</v>
      </c>
      <c r="L131" s="77">
        <v>0</v>
      </c>
      <c r="M131" s="77">
        <v>0</v>
      </c>
      <c r="N131" s="77">
        <v>0</v>
      </c>
      <c r="O131" s="77">
        <v>0</v>
      </c>
      <c r="P131" s="82">
        <v>0</v>
      </c>
      <c r="Q131" s="77">
        <v>0</v>
      </c>
      <c r="R131" s="82">
        <v>0</v>
      </c>
      <c r="S131" s="82">
        <v>0</v>
      </c>
      <c r="T131" s="83">
        <f t="shared" si="4"/>
        <v>0</v>
      </c>
      <c r="V131" s="1">
        <f t="shared" si="6"/>
        <v>0</v>
      </c>
      <c r="W131" s="1">
        <f t="shared" si="7"/>
        <v>0</v>
      </c>
      <c r="X131" s="1">
        <f t="shared" si="5"/>
        <v>0</v>
      </c>
    </row>
    <row r="132" spans="1:24" x14ac:dyDescent="0.25">
      <c r="A132" s="24" t="s">
        <v>202</v>
      </c>
      <c r="B132" s="25" t="s">
        <v>34</v>
      </c>
      <c r="C132" s="81">
        <v>0</v>
      </c>
      <c r="D132" s="81">
        <v>0</v>
      </c>
      <c r="E132" s="77">
        <v>0</v>
      </c>
      <c r="F132" s="77">
        <v>0</v>
      </c>
      <c r="G132" s="77">
        <v>0</v>
      </c>
      <c r="H132" s="77">
        <v>0</v>
      </c>
      <c r="I132" s="77">
        <v>0</v>
      </c>
      <c r="J132" s="77">
        <v>0</v>
      </c>
      <c r="K132" s="77">
        <v>0</v>
      </c>
      <c r="L132" s="77">
        <v>0</v>
      </c>
      <c r="M132" s="77">
        <v>0</v>
      </c>
      <c r="N132" s="77">
        <v>0</v>
      </c>
      <c r="O132" s="77">
        <v>0</v>
      </c>
      <c r="P132" s="82">
        <v>0</v>
      </c>
      <c r="Q132" s="77">
        <v>0</v>
      </c>
      <c r="R132" s="82">
        <v>0</v>
      </c>
      <c r="S132" s="82">
        <v>0</v>
      </c>
      <c r="T132" s="83">
        <f t="shared" si="4"/>
        <v>0</v>
      </c>
      <c r="V132" s="1">
        <f t="shared" si="6"/>
        <v>0</v>
      </c>
      <c r="W132" s="1">
        <f t="shared" si="7"/>
        <v>0</v>
      </c>
      <c r="X132" s="1">
        <f t="shared" si="5"/>
        <v>0</v>
      </c>
    </row>
    <row r="133" spans="1:24" x14ac:dyDescent="0.25">
      <c r="A133" s="24" t="s">
        <v>203</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77">
        <v>0</v>
      </c>
      <c r="R133" s="82">
        <v>0</v>
      </c>
      <c r="S133" s="82">
        <v>0</v>
      </c>
      <c r="T133" s="83">
        <f t="shared" ref="T133:T196" si="8">SUM(C133:S133)</f>
        <v>0</v>
      </c>
      <c r="V133" s="1">
        <f t="shared" si="6"/>
        <v>0</v>
      </c>
      <c r="W133" s="1">
        <f t="shared" si="7"/>
        <v>0</v>
      </c>
      <c r="X133" s="1">
        <f t="shared" si="5"/>
        <v>0</v>
      </c>
    </row>
    <row r="134" spans="1:24" x14ac:dyDescent="0.25">
      <c r="A134" s="24" t="s">
        <v>204</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77">
        <v>0</v>
      </c>
      <c r="R134" s="82">
        <v>0</v>
      </c>
      <c r="S134" s="82">
        <v>0</v>
      </c>
      <c r="T134" s="83">
        <f t="shared" si="8"/>
        <v>0</v>
      </c>
      <c r="V134" s="1">
        <f t="shared" si="6"/>
        <v>0</v>
      </c>
      <c r="W134" s="1">
        <f t="shared" si="7"/>
        <v>0</v>
      </c>
      <c r="X134" s="1">
        <f t="shared" ref="X134:X197" si="9">SUM(V134:W134)</f>
        <v>0</v>
      </c>
    </row>
    <row r="135" spans="1:24" x14ac:dyDescent="0.25">
      <c r="A135" s="24" t="s">
        <v>205</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77">
        <v>0</v>
      </c>
      <c r="R135" s="82">
        <v>0</v>
      </c>
      <c r="S135" s="82">
        <v>0</v>
      </c>
      <c r="T135" s="83">
        <f t="shared" si="8"/>
        <v>0</v>
      </c>
      <c r="V135" s="1">
        <f t="shared" ref="V135:V198" si="10">SUM(C135,E135,G135,I135,K135,M135,O135,Q135)</f>
        <v>0</v>
      </c>
      <c r="W135" s="1">
        <f t="shared" ref="W135:W198" si="11">SUM(D135,F135,H135,J135,L135,N135,P135,R135)</f>
        <v>0</v>
      </c>
      <c r="X135" s="1">
        <f t="shared" si="9"/>
        <v>0</v>
      </c>
    </row>
    <row r="136" spans="1:24" x14ac:dyDescent="0.25">
      <c r="A136" s="24" t="s">
        <v>206</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77">
        <v>0</v>
      </c>
      <c r="R136" s="82">
        <v>0</v>
      </c>
      <c r="S136" s="82">
        <v>0</v>
      </c>
      <c r="T136" s="83">
        <f t="shared" si="8"/>
        <v>0</v>
      </c>
      <c r="V136" s="1">
        <f t="shared" si="10"/>
        <v>0</v>
      </c>
      <c r="W136" s="1">
        <f t="shared" si="11"/>
        <v>0</v>
      </c>
      <c r="X136" s="1">
        <f t="shared" si="9"/>
        <v>0</v>
      </c>
    </row>
    <row r="137" spans="1:24" x14ac:dyDescent="0.25">
      <c r="A137" s="24" t="s">
        <v>207</v>
      </c>
      <c r="B137" s="25" t="s">
        <v>35</v>
      </c>
      <c r="C137" s="81">
        <v>0</v>
      </c>
      <c r="D137" s="81">
        <v>0</v>
      </c>
      <c r="E137" s="77">
        <v>40149</v>
      </c>
      <c r="F137" s="77">
        <v>3260</v>
      </c>
      <c r="G137" s="77">
        <v>0</v>
      </c>
      <c r="H137" s="77">
        <v>0</v>
      </c>
      <c r="I137" s="77">
        <v>0</v>
      </c>
      <c r="J137" s="77">
        <v>0</v>
      </c>
      <c r="K137" s="77">
        <v>0</v>
      </c>
      <c r="L137" s="77">
        <v>0</v>
      </c>
      <c r="M137" s="77">
        <v>0</v>
      </c>
      <c r="N137" s="77">
        <v>0</v>
      </c>
      <c r="O137" s="77">
        <v>0</v>
      </c>
      <c r="P137" s="82">
        <v>0</v>
      </c>
      <c r="Q137" s="77">
        <v>0</v>
      </c>
      <c r="R137" s="82">
        <v>0</v>
      </c>
      <c r="S137" s="82">
        <v>0</v>
      </c>
      <c r="T137" s="83">
        <f t="shared" si="8"/>
        <v>43409</v>
      </c>
      <c r="V137" s="1">
        <f t="shared" si="10"/>
        <v>40149</v>
      </c>
      <c r="W137" s="1">
        <f t="shared" si="11"/>
        <v>3260</v>
      </c>
      <c r="X137" s="1">
        <f t="shared" si="9"/>
        <v>43409</v>
      </c>
    </row>
    <row r="138" spans="1:24" x14ac:dyDescent="0.25">
      <c r="A138" s="24" t="s">
        <v>208</v>
      </c>
      <c r="B138" s="25" t="s">
        <v>35</v>
      </c>
      <c r="C138" s="81">
        <v>0</v>
      </c>
      <c r="D138" s="81">
        <v>0</v>
      </c>
      <c r="E138" s="77">
        <v>0</v>
      </c>
      <c r="F138" s="77">
        <v>0</v>
      </c>
      <c r="G138" s="77">
        <v>4906</v>
      </c>
      <c r="H138" s="77">
        <v>0</v>
      </c>
      <c r="I138" s="77">
        <v>0</v>
      </c>
      <c r="J138" s="77">
        <v>0</v>
      </c>
      <c r="K138" s="77">
        <v>0</v>
      </c>
      <c r="L138" s="77">
        <v>0</v>
      </c>
      <c r="M138" s="77">
        <v>0</v>
      </c>
      <c r="N138" s="77">
        <v>0</v>
      </c>
      <c r="O138" s="77">
        <v>0</v>
      </c>
      <c r="P138" s="82">
        <v>0</v>
      </c>
      <c r="Q138" s="77">
        <v>0</v>
      </c>
      <c r="R138" s="82">
        <v>0</v>
      </c>
      <c r="S138" s="82">
        <v>0</v>
      </c>
      <c r="T138" s="83">
        <f t="shared" si="8"/>
        <v>4906</v>
      </c>
      <c r="V138" s="1">
        <f t="shared" si="10"/>
        <v>4906</v>
      </c>
      <c r="W138" s="1">
        <f t="shared" si="11"/>
        <v>0</v>
      </c>
      <c r="X138" s="1">
        <f t="shared" si="9"/>
        <v>4906</v>
      </c>
    </row>
    <row r="139" spans="1:24" x14ac:dyDescent="0.25">
      <c r="A139" s="24" t="s">
        <v>209</v>
      </c>
      <c r="B139" s="25" t="s">
        <v>35</v>
      </c>
      <c r="C139" s="81">
        <v>0</v>
      </c>
      <c r="D139" s="81">
        <v>0</v>
      </c>
      <c r="E139" s="77">
        <v>0</v>
      </c>
      <c r="F139" s="77">
        <v>0</v>
      </c>
      <c r="G139" s="77">
        <v>0</v>
      </c>
      <c r="H139" s="77">
        <v>0</v>
      </c>
      <c r="I139" s="77">
        <v>0</v>
      </c>
      <c r="J139" s="77">
        <v>0</v>
      </c>
      <c r="K139" s="77">
        <v>0</v>
      </c>
      <c r="L139" s="77">
        <v>0</v>
      </c>
      <c r="M139" s="77">
        <v>0</v>
      </c>
      <c r="N139" s="77">
        <v>0</v>
      </c>
      <c r="O139" s="77">
        <v>0</v>
      </c>
      <c r="P139" s="82">
        <v>0</v>
      </c>
      <c r="Q139" s="77">
        <v>0</v>
      </c>
      <c r="R139" s="82">
        <v>0</v>
      </c>
      <c r="S139" s="82">
        <v>0</v>
      </c>
      <c r="T139" s="83">
        <f t="shared" si="8"/>
        <v>0</v>
      </c>
      <c r="V139" s="1">
        <f t="shared" si="10"/>
        <v>0</v>
      </c>
      <c r="W139" s="1">
        <f t="shared" si="11"/>
        <v>0</v>
      </c>
      <c r="X139" s="1">
        <f t="shared" si="9"/>
        <v>0</v>
      </c>
    </row>
    <row r="140" spans="1:24" x14ac:dyDescent="0.25">
      <c r="A140" s="24" t="s">
        <v>210</v>
      </c>
      <c r="B140" s="25" t="s">
        <v>35</v>
      </c>
      <c r="C140" s="81">
        <v>0</v>
      </c>
      <c r="D140" s="81">
        <v>0</v>
      </c>
      <c r="E140" s="77">
        <v>0</v>
      </c>
      <c r="F140" s="77">
        <v>0</v>
      </c>
      <c r="G140" s="77">
        <v>0</v>
      </c>
      <c r="H140" s="77">
        <v>0</v>
      </c>
      <c r="I140" s="77">
        <v>0</v>
      </c>
      <c r="J140" s="77">
        <v>0</v>
      </c>
      <c r="K140" s="77">
        <v>0</v>
      </c>
      <c r="L140" s="77">
        <v>0</v>
      </c>
      <c r="M140" s="77">
        <v>99450</v>
      </c>
      <c r="N140" s="77">
        <v>0</v>
      </c>
      <c r="O140" s="77">
        <v>0</v>
      </c>
      <c r="P140" s="82">
        <v>0</v>
      </c>
      <c r="Q140" s="77">
        <v>0</v>
      </c>
      <c r="R140" s="82">
        <v>0</v>
      </c>
      <c r="S140" s="82">
        <v>0</v>
      </c>
      <c r="T140" s="83">
        <f t="shared" si="8"/>
        <v>99450</v>
      </c>
      <c r="V140" s="1">
        <f t="shared" si="10"/>
        <v>99450</v>
      </c>
      <c r="W140" s="1">
        <f t="shared" si="11"/>
        <v>0</v>
      </c>
      <c r="X140" s="1">
        <f t="shared" si="9"/>
        <v>99450</v>
      </c>
    </row>
    <row r="141" spans="1:24" x14ac:dyDescent="0.25">
      <c r="A141" s="24" t="s">
        <v>211</v>
      </c>
      <c r="B141" s="25" t="s">
        <v>35</v>
      </c>
      <c r="C141" s="81">
        <v>0</v>
      </c>
      <c r="D141" s="81">
        <v>0</v>
      </c>
      <c r="E141" s="77">
        <v>0</v>
      </c>
      <c r="F141" s="77">
        <v>0</v>
      </c>
      <c r="G141" s="77">
        <v>0</v>
      </c>
      <c r="H141" s="77">
        <v>0</v>
      </c>
      <c r="I141" s="77">
        <v>0</v>
      </c>
      <c r="J141" s="77">
        <v>0</v>
      </c>
      <c r="K141" s="77">
        <v>0</v>
      </c>
      <c r="L141" s="77">
        <v>0</v>
      </c>
      <c r="M141" s="77">
        <v>0</v>
      </c>
      <c r="N141" s="77">
        <v>0</v>
      </c>
      <c r="O141" s="77">
        <v>0</v>
      </c>
      <c r="P141" s="82">
        <v>0</v>
      </c>
      <c r="Q141" s="77">
        <v>0</v>
      </c>
      <c r="R141" s="82">
        <v>0</v>
      </c>
      <c r="S141" s="82">
        <v>0</v>
      </c>
      <c r="T141" s="83">
        <f t="shared" si="8"/>
        <v>0</v>
      </c>
      <c r="V141" s="1">
        <f t="shared" si="10"/>
        <v>0</v>
      </c>
      <c r="W141" s="1">
        <f t="shared" si="11"/>
        <v>0</v>
      </c>
      <c r="X141" s="1">
        <f t="shared" si="9"/>
        <v>0</v>
      </c>
    </row>
    <row r="142" spans="1:24" x14ac:dyDescent="0.25">
      <c r="A142" s="24" t="s">
        <v>212</v>
      </c>
      <c r="B142" s="25" t="s">
        <v>36</v>
      </c>
      <c r="C142" s="81">
        <v>0</v>
      </c>
      <c r="D142" s="81">
        <v>0</v>
      </c>
      <c r="E142" s="77">
        <v>0</v>
      </c>
      <c r="F142" s="77">
        <v>0</v>
      </c>
      <c r="G142" s="77">
        <v>0</v>
      </c>
      <c r="H142" s="77">
        <v>0</v>
      </c>
      <c r="I142" s="77">
        <v>0</v>
      </c>
      <c r="J142" s="77">
        <v>0</v>
      </c>
      <c r="K142" s="77">
        <v>0</v>
      </c>
      <c r="L142" s="77">
        <v>0</v>
      </c>
      <c r="M142" s="77">
        <v>0</v>
      </c>
      <c r="N142" s="77">
        <v>0</v>
      </c>
      <c r="O142" s="77">
        <v>0</v>
      </c>
      <c r="P142" s="82">
        <v>0</v>
      </c>
      <c r="Q142" s="77">
        <v>0</v>
      </c>
      <c r="R142" s="82">
        <v>0</v>
      </c>
      <c r="S142" s="82">
        <v>0</v>
      </c>
      <c r="T142" s="83">
        <f t="shared" si="8"/>
        <v>0</v>
      </c>
      <c r="V142" s="1">
        <f t="shared" si="10"/>
        <v>0</v>
      </c>
      <c r="W142" s="1">
        <f t="shared" si="11"/>
        <v>0</v>
      </c>
      <c r="X142" s="1">
        <f t="shared" si="9"/>
        <v>0</v>
      </c>
    </row>
    <row r="143" spans="1:24" x14ac:dyDescent="0.25">
      <c r="A143" s="24" t="s">
        <v>213</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77">
        <v>0</v>
      </c>
      <c r="R143" s="82">
        <v>0</v>
      </c>
      <c r="S143" s="82">
        <v>0</v>
      </c>
      <c r="T143" s="83">
        <f t="shared" si="8"/>
        <v>0</v>
      </c>
      <c r="V143" s="1">
        <f t="shared" si="10"/>
        <v>0</v>
      </c>
      <c r="W143" s="1">
        <f t="shared" si="11"/>
        <v>0</v>
      </c>
      <c r="X143" s="1">
        <f t="shared" si="9"/>
        <v>0</v>
      </c>
    </row>
    <row r="144" spans="1:24" x14ac:dyDescent="0.25">
      <c r="A144" s="24" t="s">
        <v>214</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77">
        <v>0</v>
      </c>
      <c r="R144" s="82">
        <v>0</v>
      </c>
      <c r="S144" s="82">
        <v>0</v>
      </c>
      <c r="T144" s="83">
        <f t="shared" si="8"/>
        <v>0</v>
      </c>
      <c r="V144" s="1">
        <f t="shared" si="10"/>
        <v>0</v>
      </c>
      <c r="W144" s="1">
        <f t="shared" si="11"/>
        <v>0</v>
      </c>
      <c r="X144" s="1">
        <f t="shared" si="9"/>
        <v>0</v>
      </c>
    </row>
    <row r="145" spans="1:24" x14ac:dyDescent="0.25">
      <c r="A145" s="24" t="s">
        <v>215</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77">
        <v>0</v>
      </c>
      <c r="R145" s="82">
        <v>0</v>
      </c>
      <c r="S145" s="82">
        <v>0</v>
      </c>
      <c r="T145" s="83">
        <f t="shared" si="8"/>
        <v>0</v>
      </c>
      <c r="V145" s="1">
        <f t="shared" si="10"/>
        <v>0</v>
      </c>
      <c r="W145" s="1">
        <f t="shared" si="11"/>
        <v>0</v>
      </c>
      <c r="X145" s="1">
        <f t="shared" si="9"/>
        <v>0</v>
      </c>
    </row>
    <row r="146" spans="1:24" x14ac:dyDescent="0.25">
      <c r="A146" s="24" t="s">
        <v>216</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77">
        <v>0</v>
      </c>
      <c r="R146" s="82">
        <v>0</v>
      </c>
      <c r="S146" s="82">
        <v>0</v>
      </c>
      <c r="T146" s="83">
        <f t="shared" si="8"/>
        <v>0</v>
      </c>
      <c r="V146" s="1">
        <f t="shared" si="10"/>
        <v>0</v>
      </c>
      <c r="W146" s="1">
        <f t="shared" si="11"/>
        <v>0</v>
      </c>
      <c r="X146" s="1">
        <f t="shared" si="9"/>
        <v>0</v>
      </c>
    </row>
    <row r="147" spans="1:24" x14ac:dyDescent="0.25">
      <c r="A147" s="24" t="s">
        <v>217</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77">
        <v>0</v>
      </c>
      <c r="R147" s="82">
        <v>0</v>
      </c>
      <c r="S147" s="82">
        <v>0</v>
      </c>
      <c r="T147" s="83">
        <f t="shared" si="8"/>
        <v>0</v>
      </c>
      <c r="V147" s="1">
        <f t="shared" si="10"/>
        <v>0</v>
      </c>
      <c r="W147" s="1">
        <f t="shared" si="11"/>
        <v>0</v>
      </c>
      <c r="X147" s="1">
        <f t="shared" si="9"/>
        <v>0</v>
      </c>
    </row>
    <row r="148" spans="1:24" x14ac:dyDescent="0.25">
      <c r="A148" s="24" t="s">
        <v>218</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77">
        <v>0</v>
      </c>
      <c r="R148" s="82">
        <v>0</v>
      </c>
      <c r="S148" s="82">
        <v>0</v>
      </c>
      <c r="T148" s="83">
        <f t="shared" si="8"/>
        <v>0</v>
      </c>
      <c r="V148" s="1">
        <f t="shared" si="10"/>
        <v>0</v>
      </c>
      <c r="W148" s="1">
        <f t="shared" si="11"/>
        <v>0</v>
      </c>
      <c r="X148" s="1">
        <f t="shared" si="9"/>
        <v>0</v>
      </c>
    </row>
    <row r="149" spans="1:24" x14ac:dyDescent="0.25">
      <c r="A149" s="24" t="s">
        <v>219</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77">
        <v>0</v>
      </c>
      <c r="R149" s="82">
        <v>0</v>
      </c>
      <c r="S149" s="82">
        <v>0</v>
      </c>
      <c r="T149" s="83">
        <f t="shared" si="8"/>
        <v>0</v>
      </c>
      <c r="V149" s="1">
        <f t="shared" si="10"/>
        <v>0</v>
      </c>
      <c r="W149" s="1">
        <f t="shared" si="11"/>
        <v>0</v>
      </c>
      <c r="X149" s="1">
        <f t="shared" si="9"/>
        <v>0</v>
      </c>
    </row>
    <row r="150" spans="1:24" x14ac:dyDescent="0.25">
      <c r="A150" s="24" t="s">
        <v>220</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77">
        <v>0</v>
      </c>
      <c r="R150" s="82">
        <v>0</v>
      </c>
      <c r="S150" s="82">
        <v>0</v>
      </c>
      <c r="T150" s="83">
        <f t="shared" si="8"/>
        <v>0</v>
      </c>
      <c r="V150" s="1">
        <f t="shared" si="10"/>
        <v>0</v>
      </c>
      <c r="W150" s="1">
        <f t="shared" si="11"/>
        <v>0</v>
      </c>
      <c r="X150" s="1">
        <f t="shared" si="9"/>
        <v>0</v>
      </c>
    </row>
    <row r="151" spans="1:24" x14ac:dyDescent="0.25">
      <c r="A151" s="24" t="s">
        <v>221</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77">
        <v>0</v>
      </c>
      <c r="R151" s="82">
        <v>0</v>
      </c>
      <c r="S151" s="82">
        <v>0</v>
      </c>
      <c r="T151" s="83">
        <f t="shared" si="8"/>
        <v>0</v>
      </c>
      <c r="V151" s="1">
        <f t="shared" si="10"/>
        <v>0</v>
      </c>
      <c r="W151" s="1">
        <f t="shared" si="11"/>
        <v>0</v>
      </c>
      <c r="X151" s="1">
        <f t="shared" si="9"/>
        <v>0</v>
      </c>
    </row>
    <row r="152" spans="1:24" x14ac:dyDescent="0.25">
      <c r="A152" s="24" t="s">
        <v>222</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77">
        <v>0</v>
      </c>
      <c r="R152" s="82">
        <v>0</v>
      </c>
      <c r="S152" s="82">
        <v>0</v>
      </c>
      <c r="T152" s="83">
        <f t="shared" si="8"/>
        <v>0</v>
      </c>
      <c r="V152" s="1">
        <f t="shared" si="10"/>
        <v>0</v>
      </c>
      <c r="W152" s="1">
        <f t="shared" si="11"/>
        <v>0</v>
      </c>
      <c r="X152" s="1">
        <f t="shared" si="9"/>
        <v>0</v>
      </c>
    </row>
    <row r="153" spans="1:24" x14ac:dyDescent="0.25">
      <c r="A153" s="24" t="s">
        <v>223</v>
      </c>
      <c r="B153" s="25" t="s">
        <v>37</v>
      </c>
      <c r="C153" s="81">
        <v>0</v>
      </c>
      <c r="D153" s="81">
        <v>0</v>
      </c>
      <c r="E153" s="77">
        <v>0</v>
      </c>
      <c r="F153" s="77">
        <v>0</v>
      </c>
      <c r="G153" s="77">
        <v>0</v>
      </c>
      <c r="H153" s="77">
        <v>0</v>
      </c>
      <c r="I153" s="77">
        <v>0</v>
      </c>
      <c r="J153" s="77">
        <v>0</v>
      </c>
      <c r="K153" s="77">
        <v>0</v>
      </c>
      <c r="L153" s="77">
        <v>0</v>
      </c>
      <c r="M153" s="77">
        <v>0</v>
      </c>
      <c r="N153" s="77">
        <v>0</v>
      </c>
      <c r="O153" s="77">
        <v>0</v>
      </c>
      <c r="P153" s="82">
        <v>0</v>
      </c>
      <c r="Q153" s="77">
        <v>0</v>
      </c>
      <c r="R153" s="82">
        <v>0</v>
      </c>
      <c r="S153" s="82">
        <v>0</v>
      </c>
      <c r="T153" s="83">
        <f t="shared" si="8"/>
        <v>0</v>
      </c>
      <c r="V153" s="1">
        <f t="shared" si="10"/>
        <v>0</v>
      </c>
      <c r="W153" s="1">
        <f t="shared" si="11"/>
        <v>0</v>
      </c>
      <c r="X153" s="1">
        <f t="shared" si="9"/>
        <v>0</v>
      </c>
    </row>
    <row r="154" spans="1:24" x14ac:dyDescent="0.25">
      <c r="A154" s="24" t="s">
        <v>224</v>
      </c>
      <c r="B154" s="25" t="s">
        <v>38</v>
      </c>
      <c r="C154" s="81">
        <v>0</v>
      </c>
      <c r="D154" s="81">
        <v>0</v>
      </c>
      <c r="E154" s="77">
        <v>0</v>
      </c>
      <c r="F154" s="77">
        <v>0</v>
      </c>
      <c r="G154" s="77">
        <v>0</v>
      </c>
      <c r="H154" s="77">
        <v>0</v>
      </c>
      <c r="I154" s="77">
        <v>0</v>
      </c>
      <c r="J154" s="77">
        <v>0</v>
      </c>
      <c r="K154" s="77">
        <v>0</v>
      </c>
      <c r="L154" s="77">
        <v>0</v>
      </c>
      <c r="M154" s="77">
        <v>0</v>
      </c>
      <c r="N154" s="77">
        <v>0</v>
      </c>
      <c r="O154" s="77">
        <v>0</v>
      </c>
      <c r="P154" s="82">
        <v>0</v>
      </c>
      <c r="Q154" s="77">
        <v>0</v>
      </c>
      <c r="R154" s="82">
        <v>0</v>
      </c>
      <c r="S154" s="82">
        <v>0</v>
      </c>
      <c r="T154" s="83">
        <f t="shared" si="8"/>
        <v>0</v>
      </c>
      <c r="V154" s="1">
        <f t="shared" si="10"/>
        <v>0</v>
      </c>
      <c r="W154" s="1">
        <f t="shared" si="11"/>
        <v>0</v>
      </c>
      <c r="X154" s="1">
        <f t="shared" si="9"/>
        <v>0</v>
      </c>
    </row>
    <row r="155" spans="1:24" x14ac:dyDescent="0.25">
      <c r="A155" s="24" t="s">
        <v>225</v>
      </c>
      <c r="B155" s="25" t="s">
        <v>39</v>
      </c>
      <c r="C155" s="81">
        <v>26260</v>
      </c>
      <c r="D155" s="81">
        <v>12600</v>
      </c>
      <c r="E155" s="77">
        <v>7656</v>
      </c>
      <c r="F155" s="77">
        <v>7656</v>
      </c>
      <c r="G155" s="77">
        <v>0</v>
      </c>
      <c r="H155" s="77">
        <v>0</v>
      </c>
      <c r="I155" s="77">
        <v>29120</v>
      </c>
      <c r="J155" s="77">
        <v>9800</v>
      </c>
      <c r="K155" s="77">
        <v>0</v>
      </c>
      <c r="L155" s="77">
        <v>0</v>
      </c>
      <c r="M155" s="77">
        <v>61717</v>
      </c>
      <c r="N155" s="77">
        <v>0</v>
      </c>
      <c r="O155" s="77">
        <v>0</v>
      </c>
      <c r="P155" s="82">
        <v>0</v>
      </c>
      <c r="Q155" s="77">
        <v>0</v>
      </c>
      <c r="R155" s="82">
        <v>0</v>
      </c>
      <c r="S155" s="82">
        <v>0</v>
      </c>
      <c r="T155" s="83">
        <f t="shared" si="8"/>
        <v>154809</v>
      </c>
      <c r="V155" s="1">
        <f t="shared" si="10"/>
        <v>124753</v>
      </c>
      <c r="W155" s="1">
        <f t="shared" si="11"/>
        <v>30056</v>
      </c>
      <c r="X155" s="1">
        <f t="shared" si="9"/>
        <v>154809</v>
      </c>
    </row>
    <row r="156" spans="1:24" x14ac:dyDescent="0.25">
      <c r="A156" s="24" t="s">
        <v>226</v>
      </c>
      <c r="B156" s="25" t="s">
        <v>39</v>
      </c>
      <c r="C156" s="81">
        <v>1032356</v>
      </c>
      <c r="D156" s="81">
        <v>662122</v>
      </c>
      <c r="E156" s="77">
        <v>4677007</v>
      </c>
      <c r="F156" s="77">
        <v>683743</v>
      </c>
      <c r="G156" s="77">
        <v>0</v>
      </c>
      <c r="H156" s="77">
        <v>0</v>
      </c>
      <c r="I156" s="77">
        <v>0</v>
      </c>
      <c r="J156" s="77">
        <v>0</v>
      </c>
      <c r="K156" s="77">
        <v>0</v>
      </c>
      <c r="L156" s="77">
        <v>0</v>
      </c>
      <c r="M156" s="77">
        <v>2299151</v>
      </c>
      <c r="N156" s="77">
        <v>0</v>
      </c>
      <c r="O156" s="77">
        <v>0</v>
      </c>
      <c r="P156" s="82">
        <v>0</v>
      </c>
      <c r="Q156" s="77">
        <v>0</v>
      </c>
      <c r="R156" s="82">
        <v>0</v>
      </c>
      <c r="S156" s="82">
        <v>0</v>
      </c>
      <c r="T156" s="83">
        <f t="shared" si="8"/>
        <v>9354379</v>
      </c>
      <c r="V156" s="1">
        <f t="shared" si="10"/>
        <v>8008514</v>
      </c>
      <c r="W156" s="1">
        <f t="shared" si="11"/>
        <v>1345865</v>
      </c>
      <c r="X156" s="1">
        <f t="shared" si="9"/>
        <v>9354379</v>
      </c>
    </row>
    <row r="157" spans="1:24" s="96" customFormat="1" x14ac:dyDescent="0.25">
      <c r="A157" s="24" t="s">
        <v>227</v>
      </c>
      <c r="B157" s="25" t="s">
        <v>39</v>
      </c>
      <c r="C157" s="81">
        <v>30726</v>
      </c>
      <c r="D157" s="81">
        <v>28896</v>
      </c>
      <c r="E157" s="77">
        <v>138015</v>
      </c>
      <c r="F157" s="77">
        <v>69008</v>
      </c>
      <c r="G157" s="77">
        <v>0</v>
      </c>
      <c r="H157" s="77">
        <v>0</v>
      </c>
      <c r="I157" s="77">
        <v>0</v>
      </c>
      <c r="J157" s="77">
        <v>0</v>
      </c>
      <c r="K157" s="77">
        <v>0</v>
      </c>
      <c r="L157" s="77">
        <v>0</v>
      </c>
      <c r="M157" s="77">
        <v>0</v>
      </c>
      <c r="N157" s="77">
        <v>125323</v>
      </c>
      <c r="O157" s="77">
        <v>0</v>
      </c>
      <c r="P157" s="82">
        <v>0</v>
      </c>
      <c r="Q157" s="77">
        <v>0</v>
      </c>
      <c r="R157" s="82">
        <v>0</v>
      </c>
      <c r="S157" s="82">
        <v>0</v>
      </c>
      <c r="T157" s="83">
        <f t="shared" si="8"/>
        <v>391968</v>
      </c>
      <c r="V157" s="1">
        <f t="shared" si="10"/>
        <v>168741</v>
      </c>
      <c r="W157" s="1">
        <f t="shared" si="11"/>
        <v>223227</v>
      </c>
      <c r="X157" s="97">
        <f t="shared" si="9"/>
        <v>391968</v>
      </c>
    </row>
    <row r="158" spans="1:24" x14ac:dyDescent="0.25">
      <c r="A158" s="24" t="s">
        <v>228</v>
      </c>
      <c r="B158" s="25" t="s">
        <v>39</v>
      </c>
      <c r="C158" s="81">
        <v>7709</v>
      </c>
      <c r="D158" s="81">
        <v>0</v>
      </c>
      <c r="E158" s="77">
        <v>62584</v>
      </c>
      <c r="F158" s="77">
        <v>0</v>
      </c>
      <c r="G158" s="77">
        <v>0</v>
      </c>
      <c r="H158" s="77">
        <v>0</v>
      </c>
      <c r="I158" s="77">
        <v>0</v>
      </c>
      <c r="J158" s="77">
        <v>0</v>
      </c>
      <c r="K158" s="77">
        <v>0</v>
      </c>
      <c r="L158" s="77">
        <v>0</v>
      </c>
      <c r="M158" s="77">
        <v>0</v>
      </c>
      <c r="N158" s="77">
        <v>0</v>
      </c>
      <c r="O158" s="77">
        <v>0</v>
      </c>
      <c r="P158" s="82">
        <v>0</v>
      </c>
      <c r="Q158" s="77">
        <v>0</v>
      </c>
      <c r="R158" s="82">
        <v>0</v>
      </c>
      <c r="S158" s="82">
        <v>0</v>
      </c>
      <c r="T158" s="83">
        <f t="shared" si="8"/>
        <v>70293</v>
      </c>
      <c r="V158" s="1">
        <f t="shared" si="10"/>
        <v>70293</v>
      </c>
      <c r="W158" s="1">
        <f t="shared" si="11"/>
        <v>0</v>
      </c>
      <c r="X158" s="1">
        <f t="shared" si="9"/>
        <v>70293</v>
      </c>
    </row>
    <row r="159" spans="1:24" x14ac:dyDescent="0.25">
      <c r="A159" s="24" t="s">
        <v>229</v>
      </c>
      <c r="B159" s="25" t="s">
        <v>39</v>
      </c>
      <c r="C159" s="81">
        <v>388383</v>
      </c>
      <c r="D159" s="81">
        <v>0</v>
      </c>
      <c r="E159" s="77">
        <v>3348841</v>
      </c>
      <c r="F159" s="77">
        <v>0</v>
      </c>
      <c r="G159" s="77">
        <v>0</v>
      </c>
      <c r="H159" s="77">
        <v>0</v>
      </c>
      <c r="I159" s="77">
        <v>0</v>
      </c>
      <c r="J159" s="77">
        <v>0</v>
      </c>
      <c r="K159" s="77">
        <v>0</v>
      </c>
      <c r="L159" s="77">
        <v>0</v>
      </c>
      <c r="M159" s="77">
        <v>430630</v>
      </c>
      <c r="N159" s="77">
        <v>0</v>
      </c>
      <c r="O159" s="77">
        <v>0</v>
      </c>
      <c r="P159" s="82">
        <v>0</v>
      </c>
      <c r="Q159" s="77">
        <v>44071</v>
      </c>
      <c r="R159" s="82">
        <v>0</v>
      </c>
      <c r="S159" s="82">
        <v>0</v>
      </c>
      <c r="T159" s="83">
        <f t="shared" si="8"/>
        <v>4211925</v>
      </c>
      <c r="V159" s="1">
        <f t="shared" si="10"/>
        <v>4211925</v>
      </c>
      <c r="W159" s="1">
        <f t="shared" si="11"/>
        <v>0</v>
      </c>
      <c r="X159" s="1">
        <f t="shared" si="9"/>
        <v>4211925</v>
      </c>
    </row>
    <row r="160" spans="1:24" x14ac:dyDescent="0.25">
      <c r="A160" s="24" t="s">
        <v>230</v>
      </c>
      <c r="B160" s="25" t="s">
        <v>39</v>
      </c>
      <c r="C160" s="81">
        <v>133945</v>
      </c>
      <c r="D160" s="81">
        <v>0</v>
      </c>
      <c r="E160" s="77">
        <v>296178</v>
      </c>
      <c r="F160" s="77">
        <v>0</v>
      </c>
      <c r="G160" s="77">
        <v>0</v>
      </c>
      <c r="H160" s="77">
        <v>0</v>
      </c>
      <c r="I160" s="77">
        <v>0</v>
      </c>
      <c r="J160" s="77">
        <v>0</v>
      </c>
      <c r="K160" s="77">
        <v>0</v>
      </c>
      <c r="L160" s="77">
        <v>0</v>
      </c>
      <c r="M160" s="77">
        <v>125744</v>
      </c>
      <c r="N160" s="77">
        <v>0</v>
      </c>
      <c r="O160" s="77">
        <v>0</v>
      </c>
      <c r="P160" s="82">
        <v>0</v>
      </c>
      <c r="Q160" s="77">
        <v>0</v>
      </c>
      <c r="R160" s="82">
        <v>0</v>
      </c>
      <c r="S160" s="82">
        <v>0</v>
      </c>
      <c r="T160" s="83">
        <f t="shared" si="8"/>
        <v>555867</v>
      </c>
      <c r="V160" s="1">
        <f t="shared" si="10"/>
        <v>555867</v>
      </c>
      <c r="W160" s="1">
        <f t="shared" si="11"/>
        <v>0</v>
      </c>
      <c r="X160" s="1">
        <f t="shared" si="9"/>
        <v>555867</v>
      </c>
    </row>
    <row r="161" spans="1:24" x14ac:dyDescent="0.25">
      <c r="A161" s="24" t="s">
        <v>231</v>
      </c>
      <c r="B161" s="25" t="s">
        <v>39</v>
      </c>
      <c r="C161" s="81">
        <v>0</v>
      </c>
      <c r="D161" s="81">
        <v>0</v>
      </c>
      <c r="E161" s="77">
        <v>844761</v>
      </c>
      <c r="F161" s="77">
        <v>10949</v>
      </c>
      <c r="G161" s="77">
        <v>0</v>
      </c>
      <c r="H161" s="77">
        <v>0</v>
      </c>
      <c r="I161" s="77">
        <v>0</v>
      </c>
      <c r="J161" s="77">
        <v>0</v>
      </c>
      <c r="K161" s="77">
        <v>0</v>
      </c>
      <c r="L161" s="77">
        <v>0</v>
      </c>
      <c r="M161" s="77">
        <v>340375</v>
      </c>
      <c r="N161" s="77">
        <v>0</v>
      </c>
      <c r="O161" s="77">
        <v>0</v>
      </c>
      <c r="P161" s="82">
        <v>0</v>
      </c>
      <c r="Q161" s="77">
        <v>0</v>
      </c>
      <c r="R161" s="82">
        <v>0</v>
      </c>
      <c r="S161" s="82">
        <v>0</v>
      </c>
      <c r="T161" s="83">
        <f t="shared" si="8"/>
        <v>1196085</v>
      </c>
      <c r="V161" s="1">
        <f t="shared" si="10"/>
        <v>1185136</v>
      </c>
      <c r="W161" s="1">
        <f t="shared" si="11"/>
        <v>10949</v>
      </c>
      <c r="X161" s="1">
        <f t="shared" si="9"/>
        <v>1196085</v>
      </c>
    </row>
    <row r="162" spans="1:24" x14ac:dyDescent="0.25">
      <c r="A162" s="24" t="s">
        <v>232</v>
      </c>
      <c r="B162" s="25" t="s">
        <v>39</v>
      </c>
      <c r="C162" s="81">
        <v>690612</v>
      </c>
      <c r="D162" s="81">
        <v>23370</v>
      </c>
      <c r="E162" s="77">
        <v>1056431</v>
      </c>
      <c r="F162" s="77">
        <v>95559</v>
      </c>
      <c r="G162" s="77">
        <v>0</v>
      </c>
      <c r="H162" s="77">
        <v>0</v>
      </c>
      <c r="I162" s="77">
        <v>0</v>
      </c>
      <c r="J162" s="77">
        <v>0</v>
      </c>
      <c r="K162" s="77">
        <v>0</v>
      </c>
      <c r="L162" s="77">
        <v>0</v>
      </c>
      <c r="M162" s="77">
        <v>109140</v>
      </c>
      <c r="N162" s="77">
        <v>0</v>
      </c>
      <c r="O162" s="77">
        <v>0</v>
      </c>
      <c r="P162" s="82">
        <v>0</v>
      </c>
      <c r="Q162" s="77">
        <v>0</v>
      </c>
      <c r="R162" s="82">
        <v>0</v>
      </c>
      <c r="S162" s="82">
        <v>0</v>
      </c>
      <c r="T162" s="83">
        <f t="shared" si="8"/>
        <v>1975112</v>
      </c>
      <c r="V162" s="1">
        <f t="shared" si="10"/>
        <v>1856183</v>
      </c>
      <c r="W162" s="1">
        <f t="shared" si="11"/>
        <v>118929</v>
      </c>
      <c r="X162" s="1">
        <f t="shared" si="9"/>
        <v>1975112</v>
      </c>
    </row>
    <row r="163" spans="1:24" x14ac:dyDescent="0.25">
      <c r="A163" s="24" t="s">
        <v>233</v>
      </c>
      <c r="B163" s="25" t="s">
        <v>39</v>
      </c>
      <c r="C163" s="81">
        <v>268628</v>
      </c>
      <c r="D163" s="81">
        <v>0</v>
      </c>
      <c r="E163" s="77">
        <v>987249</v>
      </c>
      <c r="F163" s="77">
        <v>0</v>
      </c>
      <c r="G163" s="77">
        <v>0</v>
      </c>
      <c r="H163" s="77">
        <v>0</v>
      </c>
      <c r="I163" s="77">
        <v>0</v>
      </c>
      <c r="J163" s="77">
        <v>0</v>
      </c>
      <c r="K163" s="77">
        <v>0</v>
      </c>
      <c r="L163" s="77">
        <v>0</v>
      </c>
      <c r="M163" s="77">
        <v>165612</v>
      </c>
      <c r="N163" s="77">
        <v>0</v>
      </c>
      <c r="O163" s="77">
        <v>0</v>
      </c>
      <c r="P163" s="82">
        <v>0</v>
      </c>
      <c r="Q163" s="77">
        <v>0</v>
      </c>
      <c r="R163" s="82">
        <v>0</v>
      </c>
      <c r="S163" s="82">
        <v>0</v>
      </c>
      <c r="T163" s="83">
        <f t="shared" si="8"/>
        <v>1421489</v>
      </c>
      <c r="V163" s="1">
        <f t="shared" si="10"/>
        <v>1421489</v>
      </c>
      <c r="W163" s="1">
        <f t="shared" si="11"/>
        <v>0</v>
      </c>
      <c r="X163" s="1">
        <f t="shared" si="9"/>
        <v>1421489</v>
      </c>
    </row>
    <row r="164" spans="1:24" x14ac:dyDescent="0.25">
      <c r="A164" s="24" t="s">
        <v>234</v>
      </c>
      <c r="B164" s="25" t="s">
        <v>39</v>
      </c>
      <c r="C164" s="81">
        <v>414319</v>
      </c>
      <c r="D164" s="81">
        <v>10833</v>
      </c>
      <c r="E164" s="77">
        <v>3526976</v>
      </c>
      <c r="F164" s="77">
        <v>54152</v>
      </c>
      <c r="G164" s="77">
        <v>0</v>
      </c>
      <c r="H164" s="77">
        <v>0</v>
      </c>
      <c r="I164" s="77">
        <v>0</v>
      </c>
      <c r="J164" s="77">
        <v>0</v>
      </c>
      <c r="K164" s="77">
        <v>0</v>
      </c>
      <c r="L164" s="77">
        <v>0</v>
      </c>
      <c r="M164" s="77">
        <v>215660</v>
      </c>
      <c r="N164" s="77">
        <v>0</v>
      </c>
      <c r="O164" s="77">
        <v>0</v>
      </c>
      <c r="P164" s="82">
        <v>0</v>
      </c>
      <c r="Q164" s="77">
        <v>0</v>
      </c>
      <c r="R164" s="82">
        <v>0</v>
      </c>
      <c r="S164" s="82">
        <v>0</v>
      </c>
      <c r="T164" s="83">
        <f t="shared" si="8"/>
        <v>4221940</v>
      </c>
      <c r="V164" s="1">
        <f t="shared" si="10"/>
        <v>4156955</v>
      </c>
      <c r="W164" s="1">
        <f t="shared" si="11"/>
        <v>64985</v>
      </c>
      <c r="X164" s="1">
        <f t="shared" si="9"/>
        <v>4221940</v>
      </c>
    </row>
    <row r="165" spans="1:24" x14ac:dyDescent="0.25">
      <c r="A165" s="24" t="s">
        <v>235</v>
      </c>
      <c r="B165" s="25" t="s">
        <v>39</v>
      </c>
      <c r="C165" s="81">
        <v>0</v>
      </c>
      <c r="D165" s="81">
        <v>0</v>
      </c>
      <c r="E165" s="77">
        <v>413887</v>
      </c>
      <c r="F165" s="77">
        <v>0</v>
      </c>
      <c r="G165" s="77">
        <v>59498</v>
      </c>
      <c r="H165" s="77">
        <v>0</v>
      </c>
      <c r="I165" s="77">
        <v>0</v>
      </c>
      <c r="J165" s="77">
        <v>0</v>
      </c>
      <c r="K165" s="77">
        <v>0</v>
      </c>
      <c r="L165" s="77">
        <v>0</v>
      </c>
      <c r="M165" s="77">
        <v>66160</v>
      </c>
      <c r="N165" s="77">
        <v>0</v>
      </c>
      <c r="O165" s="77">
        <v>0</v>
      </c>
      <c r="P165" s="82">
        <v>0</v>
      </c>
      <c r="Q165" s="77">
        <v>139797</v>
      </c>
      <c r="R165" s="82">
        <v>0</v>
      </c>
      <c r="S165" s="82">
        <v>0</v>
      </c>
      <c r="T165" s="83">
        <f t="shared" si="8"/>
        <v>679342</v>
      </c>
      <c r="V165" s="1">
        <f t="shared" si="10"/>
        <v>679342</v>
      </c>
      <c r="W165" s="1">
        <f t="shared" si="11"/>
        <v>0</v>
      </c>
      <c r="X165" s="1">
        <f t="shared" si="9"/>
        <v>679342</v>
      </c>
    </row>
    <row r="166" spans="1:24" x14ac:dyDescent="0.25">
      <c r="A166" s="24" t="s">
        <v>236</v>
      </c>
      <c r="B166" s="25" t="s">
        <v>39</v>
      </c>
      <c r="C166" s="81">
        <v>100957</v>
      </c>
      <c r="D166" s="81">
        <v>403015</v>
      </c>
      <c r="E166" s="77">
        <v>915816</v>
      </c>
      <c r="F166" s="77">
        <v>1680020</v>
      </c>
      <c r="G166" s="77">
        <v>0</v>
      </c>
      <c r="H166" s="77">
        <v>0</v>
      </c>
      <c r="I166" s="77">
        <v>0</v>
      </c>
      <c r="J166" s="77">
        <v>0</v>
      </c>
      <c r="K166" s="77">
        <v>0</v>
      </c>
      <c r="L166" s="77">
        <v>0</v>
      </c>
      <c r="M166" s="77">
        <v>1246707</v>
      </c>
      <c r="N166" s="77">
        <v>0</v>
      </c>
      <c r="O166" s="77">
        <v>0</v>
      </c>
      <c r="P166" s="82">
        <v>0</v>
      </c>
      <c r="Q166" s="77">
        <v>0</v>
      </c>
      <c r="R166" s="82">
        <v>0</v>
      </c>
      <c r="S166" s="82">
        <v>0</v>
      </c>
      <c r="T166" s="83">
        <f t="shared" si="8"/>
        <v>4346515</v>
      </c>
      <c r="V166" s="1">
        <f t="shared" si="10"/>
        <v>2263480</v>
      </c>
      <c r="W166" s="1">
        <f t="shared" si="11"/>
        <v>2083035</v>
      </c>
      <c r="X166" s="1">
        <f t="shared" si="9"/>
        <v>4346515</v>
      </c>
    </row>
    <row r="167" spans="1:24" x14ac:dyDescent="0.25">
      <c r="A167" s="24" t="s">
        <v>237</v>
      </c>
      <c r="B167" s="25" t="s">
        <v>39</v>
      </c>
      <c r="C167" s="81">
        <v>171765</v>
      </c>
      <c r="D167" s="81">
        <v>15164</v>
      </c>
      <c r="E167" s="77">
        <v>1629338</v>
      </c>
      <c r="F167" s="77">
        <v>32875</v>
      </c>
      <c r="G167" s="77">
        <v>0</v>
      </c>
      <c r="H167" s="77">
        <v>0</v>
      </c>
      <c r="I167" s="77">
        <v>0</v>
      </c>
      <c r="J167" s="77">
        <v>0</v>
      </c>
      <c r="K167" s="77">
        <v>0</v>
      </c>
      <c r="L167" s="77">
        <v>0</v>
      </c>
      <c r="M167" s="77">
        <v>121850</v>
      </c>
      <c r="N167" s="77">
        <v>0</v>
      </c>
      <c r="O167" s="77">
        <v>0</v>
      </c>
      <c r="P167" s="82">
        <v>0</v>
      </c>
      <c r="Q167" s="77">
        <v>0</v>
      </c>
      <c r="R167" s="82">
        <v>0</v>
      </c>
      <c r="S167" s="82">
        <v>0</v>
      </c>
      <c r="T167" s="83">
        <f t="shared" si="8"/>
        <v>1970992</v>
      </c>
      <c r="V167" s="1">
        <f t="shared" si="10"/>
        <v>1922953</v>
      </c>
      <c r="W167" s="1">
        <f t="shared" si="11"/>
        <v>48039</v>
      </c>
      <c r="X167" s="1">
        <f t="shared" si="9"/>
        <v>1970992</v>
      </c>
    </row>
    <row r="168" spans="1:24" x14ac:dyDescent="0.25">
      <c r="A168" s="24" t="s">
        <v>238</v>
      </c>
      <c r="B168" s="25" t="s">
        <v>39</v>
      </c>
      <c r="C168" s="81">
        <v>18003</v>
      </c>
      <c r="D168" s="81">
        <v>15600</v>
      </c>
      <c r="E168" s="77">
        <v>81119</v>
      </c>
      <c r="F168" s="77">
        <v>0</v>
      </c>
      <c r="G168" s="77">
        <v>0</v>
      </c>
      <c r="H168" s="77">
        <v>0</v>
      </c>
      <c r="I168" s="77">
        <v>0</v>
      </c>
      <c r="J168" s="77">
        <v>0</v>
      </c>
      <c r="K168" s="77">
        <v>0</v>
      </c>
      <c r="L168" s="77">
        <v>0</v>
      </c>
      <c r="M168" s="77">
        <v>0</v>
      </c>
      <c r="N168" s="77">
        <v>0</v>
      </c>
      <c r="O168" s="77">
        <v>0</v>
      </c>
      <c r="P168" s="82">
        <v>0</v>
      </c>
      <c r="Q168" s="77">
        <v>0</v>
      </c>
      <c r="R168" s="82">
        <v>0</v>
      </c>
      <c r="S168" s="82">
        <v>0</v>
      </c>
      <c r="T168" s="83">
        <f t="shared" si="8"/>
        <v>114722</v>
      </c>
      <c r="V168" s="1">
        <f t="shared" si="10"/>
        <v>99122</v>
      </c>
      <c r="W168" s="1">
        <f t="shared" si="11"/>
        <v>15600</v>
      </c>
      <c r="X168" s="1">
        <f t="shared" si="9"/>
        <v>114722</v>
      </c>
    </row>
    <row r="169" spans="1:24" x14ac:dyDescent="0.25">
      <c r="A169" s="24" t="s">
        <v>239</v>
      </c>
      <c r="B169" s="25" t="s">
        <v>1</v>
      </c>
      <c r="C169" s="81">
        <v>0</v>
      </c>
      <c r="D169" s="81">
        <v>0</v>
      </c>
      <c r="E169" s="77">
        <v>0</v>
      </c>
      <c r="F169" s="77">
        <v>0</v>
      </c>
      <c r="G169" s="77">
        <v>3993685</v>
      </c>
      <c r="H169" s="77">
        <v>124211</v>
      </c>
      <c r="I169" s="77">
        <v>0</v>
      </c>
      <c r="J169" s="77">
        <v>0</v>
      </c>
      <c r="K169" s="77">
        <v>0</v>
      </c>
      <c r="L169" s="77">
        <v>0</v>
      </c>
      <c r="M169" s="77">
        <v>276480</v>
      </c>
      <c r="N169" s="77">
        <v>0</v>
      </c>
      <c r="O169" s="77">
        <v>0</v>
      </c>
      <c r="P169" s="82">
        <v>0</v>
      </c>
      <c r="Q169" s="77">
        <v>0</v>
      </c>
      <c r="R169" s="82">
        <v>0</v>
      </c>
      <c r="S169" s="82">
        <v>0</v>
      </c>
      <c r="T169" s="83">
        <f t="shared" si="8"/>
        <v>4394376</v>
      </c>
      <c r="V169" s="1">
        <f t="shared" si="10"/>
        <v>4270165</v>
      </c>
      <c r="W169" s="1">
        <f t="shared" si="11"/>
        <v>124211</v>
      </c>
      <c r="X169" s="1">
        <f t="shared" si="9"/>
        <v>4394376</v>
      </c>
    </row>
    <row r="170" spans="1:24" x14ac:dyDescent="0.25">
      <c r="A170" s="24" t="s">
        <v>240</v>
      </c>
      <c r="B170" s="25" t="s">
        <v>1</v>
      </c>
      <c r="C170" s="81">
        <v>4521634</v>
      </c>
      <c r="D170" s="81">
        <v>714070</v>
      </c>
      <c r="E170" s="77">
        <v>8831962</v>
      </c>
      <c r="F170" s="77">
        <v>0</v>
      </c>
      <c r="G170" s="77">
        <v>12401540</v>
      </c>
      <c r="H170" s="77">
        <v>4350545</v>
      </c>
      <c r="I170" s="77">
        <v>0</v>
      </c>
      <c r="J170" s="77">
        <v>0</v>
      </c>
      <c r="K170" s="77">
        <v>0</v>
      </c>
      <c r="L170" s="77">
        <v>0</v>
      </c>
      <c r="M170" s="77">
        <v>5746709</v>
      </c>
      <c r="N170" s="77">
        <v>0</v>
      </c>
      <c r="O170" s="77">
        <v>0</v>
      </c>
      <c r="P170" s="82">
        <v>0</v>
      </c>
      <c r="Q170" s="77">
        <v>0</v>
      </c>
      <c r="R170" s="82">
        <v>0</v>
      </c>
      <c r="S170" s="82">
        <v>0</v>
      </c>
      <c r="T170" s="83">
        <f t="shared" si="8"/>
        <v>36566460</v>
      </c>
      <c r="V170" s="1">
        <f t="shared" si="10"/>
        <v>31501845</v>
      </c>
      <c r="W170" s="1">
        <f t="shared" si="11"/>
        <v>5064615</v>
      </c>
      <c r="X170" s="1">
        <f t="shared" si="9"/>
        <v>36566460</v>
      </c>
    </row>
    <row r="171" spans="1:24" x14ac:dyDescent="0.25">
      <c r="A171" s="24" t="s">
        <v>541</v>
      </c>
      <c r="B171" s="25" t="s">
        <v>1</v>
      </c>
      <c r="C171" s="81">
        <v>0</v>
      </c>
      <c r="D171" s="81">
        <v>0</v>
      </c>
      <c r="E171" s="77">
        <v>0</v>
      </c>
      <c r="F171" s="77">
        <v>0</v>
      </c>
      <c r="G171" s="77">
        <v>3015550</v>
      </c>
      <c r="H171" s="77">
        <v>575866</v>
      </c>
      <c r="I171" s="77">
        <v>0</v>
      </c>
      <c r="J171" s="77">
        <v>0</v>
      </c>
      <c r="K171" s="77">
        <v>0</v>
      </c>
      <c r="L171" s="77">
        <v>0</v>
      </c>
      <c r="M171" s="77">
        <v>382215</v>
      </c>
      <c r="N171" s="77">
        <v>120774</v>
      </c>
      <c r="O171" s="77">
        <v>0</v>
      </c>
      <c r="P171" s="82">
        <v>0</v>
      </c>
      <c r="Q171" s="77">
        <v>0</v>
      </c>
      <c r="R171" s="82">
        <v>0</v>
      </c>
      <c r="S171" s="82">
        <v>0</v>
      </c>
      <c r="T171" s="83">
        <f t="shared" si="8"/>
        <v>4094405</v>
      </c>
      <c r="V171" s="1">
        <f t="shared" si="10"/>
        <v>3397765</v>
      </c>
      <c r="W171" s="1">
        <f t="shared" si="11"/>
        <v>696640</v>
      </c>
      <c r="X171" s="1">
        <f t="shared" si="9"/>
        <v>4094405</v>
      </c>
    </row>
    <row r="172" spans="1:24" x14ac:dyDescent="0.25">
      <c r="A172" s="24" t="s">
        <v>241</v>
      </c>
      <c r="B172" s="25" t="s">
        <v>1</v>
      </c>
      <c r="C172" s="81">
        <v>5721</v>
      </c>
      <c r="D172" s="81">
        <v>2675</v>
      </c>
      <c r="E172" s="77">
        <v>76102</v>
      </c>
      <c r="F172" s="77">
        <v>89208</v>
      </c>
      <c r="G172" s="77">
        <v>41335</v>
      </c>
      <c r="H172" s="77">
        <v>74683</v>
      </c>
      <c r="I172" s="77">
        <v>0</v>
      </c>
      <c r="J172" s="77">
        <v>0</v>
      </c>
      <c r="K172" s="77">
        <v>0</v>
      </c>
      <c r="L172" s="77">
        <v>0</v>
      </c>
      <c r="M172" s="77">
        <v>12997</v>
      </c>
      <c r="N172" s="77">
        <v>0</v>
      </c>
      <c r="O172" s="77">
        <v>0</v>
      </c>
      <c r="P172" s="82">
        <v>0</v>
      </c>
      <c r="Q172" s="77">
        <v>0</v>
      </c>
      <c r="R172" s="82">
        <v>0</v>
      </c>
      <c r="S172" s="82">
        <v>0</v>
      </c>
      <c r="T172" s="83">
        <f t="shared" si="8"/>
        <v>302721</v>
      </c>
      <c r="V172" s="1">
        <f t="shared" si="10"/>
        <v>136155</v>
      </c>
      <c r="W172" s="1">
        <f t="shared" si="11"/>
        <v>166566</v>
      </c>
      <c r="X172" s="1">
        <f t="shared" si="9"/>
        <v>302721</v>
      </c>
    </row>
    <row r="173" spans="1:24" x14ac:dyDescent="0.25">
      <c r="A173" s="24" t="s">
        <v>242</v>
      </c>
      <c r="B173" s="25" t="s">
        <v>1</v>
      </c>
      <c r="C173" s="81">
        <v>0</v>
      </c>
      <c r="D173" s="81">
        <v>0</v>
      </c>
      <c r="E173" s="77">
        <v>0</v>
      </c>
      <c r="F173" s="77">
        <v>0</v>
      </c>
      <c r="G173" s="77">
        <v>42741</v>
      </c>
      <c r="H173" s="77">
        <v>0</v>
      </c>
      <c r="I173" s="77">
        <v>0</v>
      </c>
      <c r="J173" s="77">
        <v>0</v>
      </c>
      <c r="K173" s="77">
        <v>0</v>
      </c>
      <c r="L173" s="77">
        <v>0</v>
      </c>
      <c r="M173" s="77">
        <v>20665</v>
      </c>
      <c r="N173" s="77">
        <v>0</v>
      </c>
      <c r="O173" s="77">
        <v>0</v>
      </c>
      <c r="P173" s="82">
        <v>0</v>
      </c>
      <c r="Q173" s="77">
        <v>0</v>
      </c>
      <c r="R173" s="82">
        <v>0</v>
      </c>
      <c r="S173" s="82">
        <v>0</v>
      </c>
      <c r="T173" s="83">
        <f t="shared" si="8"/>
        <v>63406</v>
      </c>
      <c r="V173" s="1">
        <f t="shared" si="10"/>
        <v>63406</v>
      </c>
      <c r="W173" s="1">
        <f t="shared" si="11"/>
        <v>0</v>
      </c>
      <c r="X173" s="1">
        <f t="shared" si="9"/>
        <v>63406</v>
      </c>
    </row>
    <row r="174" spans="1:24" x14ac:dyDescent="0.25">
      <c r="A174" s="24" t="s">
        <v>243</v>
      </c>
      <c r="B174" s="25" t="s">
        <v>1</v>
      </c>
      <c r="C174" s="81">
        <v>0</v>
      </c>
      <c r="D174" s="81">
        <v>0</v>
      </c>
      <c r="E174" s="77">
        <v>0</v>
      </c>
      <c r="F174" s="77">
        <v>0</v>
      </c>
      <c r="G174" s="77">
        <v>0</v>
      </c>
      <c r="H174" s="77">
        <v>0</v>
      </c>
      <c r="I174" s="77">
        <v>0</v>
      </c>
      <c r="J174" s="77">
        <v>0</v>
      </c>
      <c r="K174" s="77">
        <v>0</v>
      </c>
      <c r="L174" s="77">
        <v>0</v>
      </c>
      <c r="M174" s="77">
        <v>0</v>
      </c>
      <c r="N174" s="77">
        <v>0</v>
      </c>
      <c r="O174" s="77">
        <v>0</v>
      </c>
      <c r="P174" s="82">
        <v>0</v>
      </c>
      <c r="Q174" s="77">
        <v>0</v>
      </c>
      <c r="R174" s="82">
        <v>0</v>
      </c>
      <c r="S174" s="82">
        <v>0</v>
      </c>
      <c r="T174" s="83">
        <f t="shared" si="8"/>
        <v>0</v>
      </c>
      <c r="V174" s="1">
        <f t="shared" si="10"/>
        <v>0</v>
      </c>
      <c r="W174" s="1">
        <f t="shared" si="11"/>
        <v>0</v>
      </c>
      <c r="X174" s="1">
        <f t="shared" si="9"/>
        <v>0</v>
      </c>
    </row>
    <row r="175" spans="1:24" x14ac:dyDescent="0.25">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77">
        <v>0</v>
      </c>
      <c r="R175" s="82">
        <v>0</v>
      </c>
      <c r="S175" s="82">
        <v>0</v>
      </c>
      <c r="T175" s="83">
        <f t="shared" si="8"/>
        <v>0</v>
      </c>
      <c r="V175" s="1">
        <f t="shared" si="10"/>
        <v>0</v>
      </c>
      <c r="W175" s="1">
        <f t="shared" si="11"/>
        <v>0</v>
      </c>
      <c r="X175" s="1">
        <f t="shared" si="9"/>
        <v>0</v>
      </c>
    </row>
    <row r="176" spans="1:24" x14ac:dyDescent="0.25">
      <c r="A176" s="24" t="s">
        <v>245</v>
      </c>
      <c r="B176" s="25" t="s">
        <v>41</v>
      </c>
      <c r="C176" s="81">
        <v>0</v>
      </c>
      <c r="D176" s="81">
        <v>0</v>
      </c>
      <c r="E176" s="77">
        <v>0</v>
      </c>
      <c r="F176" s="77">
        <v>0</v>
      </c>
      <c r="G176" s="77">
        <v>0</v>
      </c>
      <c r="H176" s="77">
        <v>0</v>
      </c>
      <c r="I176" s="77">
        <v>0</v>
      </c>
      <c r="J176" s="77">
        <v>0</v>
      </c>
      <c r="K176" s="77">
        <v>0</v>
      </c>
      <c r="L176" s="77">
        <v>0</v>
      </c>
      <c r="M176" s="77">
        <v>0</v>
      </c>
      <c r="N176" s="77">
        <v>0</v>
      </c>
      <c r="O176" s="77">
        <v>0</v>
      </c>
      <c r="P176" s="82">
        <v>0</v>
      </c>
      <c r="Q176" s="77">
        <v>0</v>
      </c>
      <c r="R176" s="82">
        <v>0</v>
      </c>
      <c r="S176" s="82">
        <v>0</v>
      </c>
      <c r="T176" s="83">
        <f t="shared" si="8"/>
        <v>0</v>
      </c>
      <c r="V176" s="1">
        <f t="shared" si="10"/>
        <v>0</v>
      </c>
      <c r="W176" s="1">
        <f t="shared" si="11"/>
        <v>0</v>
      </c>
      <c r="X176" s="1">
        <f t="shared" si="9"/>
        <v>0</v>
      </c>
    </row>
    <row r="177" spans="1:24" x14ac:dyDescent="0.25">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77">
        <v>0</v>
      </c>
      <c r="R177" s="82">
        <v>0</v>
      </c>
      <c r="S177" s="82">
        <v>0</v>
      </c>
      <c r="T177" s="83">
        <f t="shared" si="8"/>
        <v>0</v>
      </c>
      <c r="V177" s="1">
        <f t="shared" si="10"/>
        <v>0</v>
      </c>
      <c r="W177" s="1">
        <f t="shared" si="11"/>
        <v>0</v>
      </c>
      <c r="X177" s="1">
        <f t="shared" si="9"/>
        <v>0</v>
      </c>
    </row>
    <row r="178" spans="1:24" x14ac:dyDescent="0.25">
      <c r="A178" s="24" t="s">
        <v>247</v>
      </c>
      <c r="B178" s="25" t="s">
        <v>41</v>
      </c>
      <c r="C178" s="81">
        <v>4192</v>
      </c>
      <c r="D178" s="81">
        <v>11138</v>
      </c>
      <c r="E178" s="77">
        <v>0</v>
      </c>
      <c r="F178" s="77">
        <v>0</v>
      </c>
      <c r="G178" s="77">
        <v>944</v>
      </c>
      <c r="H178" s="77">
        <v>5156</v>
      </c>
      <c r="I178" s="77">
        <v>0</v>
      </c>
      <c r="J178" s="77">
        <v>0</v>
      </c>
      <c r="K178" s="77">
        <v>0</v>
      </c>
      <c r="L178" s="77">
        <v>0</v>
      </c>
      <c r="M178" s="77">
        <v>283</v>
      </c>
      <c r="N178" s="77">
        <v>0</v>
      </c>
      <c r="O178" s="77">
        <v>0</v>
      </c>
      <c r="P178" s="82">
        <v>0</v>
      </c>
      <c r="Q178" s="77">
        <v>0</v>
      </c>
      <c r="R178" s="82">
        <v>0</v>
      </c>
      <c r="S178" s="82">
        <v>0</v>
      </c>
      <c r="T178" s="83">
        <f t="shared" si="8"/>
        <v>21713</v>
      </c>
      <c r="V178" s="1">
        <f t="shared" si="10"/>
        <v>5419</v>
      </c>
      <c r="W178" s="1">
        <f t="shared" si="11"/>
        <v>16294</v>
      </c>
      <c r="X178" s="1">
        <f t="shared" si="9"/>
        <v>21713</v>
      </c>
    </row>
    <row r="179" spans="1:24" x14ac:dyDescent="0.25">
      <c r="A179" s="86" t="s">
        <v>248</v>
      </c>
      <c r="B179" s="87" t="s">
        <v>41</v>
      </c>
      <c r="C179" s="81">
        <v>0</v>
      </c>
      <c r="D179" s="81">
        <v>0</v>
      </c>
      <c r="E179" s="77">
        <v>0</v>
      </c>
      <c r="F179" s="77">
        <v>0</v>
      </c>
      <c r="G179" s="77">
        <v>0</v>
      </c>
      <c r="H179" s="77">
        <v>0</v>
      </c>
      <c r="I179" s="77">
        <v>0</v>
      </c>
      <c r="J179" s="77">
        <v>0</v>
      </c>
      <c r="K179" s="77">
        <v>0</v>
      </c>
      <c r="L179" s="77">
        <v>0</v>
      </c>
      <c r="M179" s="77">
        <v>0</v>
      </c>
      <c r="N179" s="77">
        <v>0</v>
      </c>
      <c r="O179" s="77">
        <v>0</v>
      </c>
      <c r="P179" s="82">
        <v>0</v>
      </c>
      <c r="Q179" s="77">
        <v>0</v>
      </c>
      <c r="R179" s="82">
        <v>0</v>
      </c>
      <c r="S179" s="82">
        <v>0</v>
      </c>
      <c r="T179" s="83">
        <f t="shared" si="8"/>
        <v>0</v>
      </c>
      <c r="V179" s="1">
        <f t="shared" si="10"/>
        <v>0</v>
      </c>
      <c r="W179" s="1">
        <f t="shared" si="11"/>
        <v>0</v>
      </c>
      <c r="X179" s="1">
        <f t="shared" si="9"/>
        <v>0</v>
      </c>
    </row>
    <row r="180" spans="1:24" x14ac:dyDescent="0.25">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77">
        <v>0</v>
      </c>
      <c r="R180" s="82">
        <v>0</v>
      </c>
      <c r="S180" s="82">
        <v>0</v>
      </c>
      <c r="T180" s="83">
        <f t="shared" si="8"/>
        <v>0</v>
      </c>
      <c r="V180" s="1">
        <f t="shared" si="10"/>
        <v>0</v>
      </c>
      <c r="W180" s="1">
        <f t="shared" si="11"/>
        <v>0</v>
      </c>
      <c r="X180" s="1">
        <f t="shared" si="9"/>
        <v>0</v>
      </c>
    </row>
    <row r="181" spans="1:24" x14ac:dyDescent="0.25">
      <c r="A181" s="24" t="s">
        <v>250</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77">
        <v>0</v>
      </c>
      <c r="R181" s="82">
        <v>0</v>
      </c>
      <c r="S181" s="82">
        <v>0</v>
      </c>
      <c r="T181" s="83">
        <f t="shared" si="8"/>
        <v>0</v>
      </c>
      <c r="V181" s="1">
        <f t="shared" si="10"/>
        <v>0</v>
      </c>
      <c r="W181" s="1">
        <f t="shared" si="11"/>
        <v>0</v>
      </c>
      <c r="X181" s="1">
        <f t="shared" si="9"/>
        <v>0</v>
      </c>
    </row>
    <row r="182" spans="1:24" x14ac:dyDescent="0.25">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77">
        <v>0</v>
      </c>
      <c r="R182" s="82">
        <v>0</v>
      </c>
      <c r="S182" s="82">
        <v>0</v>
      </c>
      <c r="T182" s="83">
        <f t="shared" si="8"/>
        <v>0</v>
      </c>
      <c r="V182" s="1">
        <f t="shared" si="10"/>
        <v>0</v>
      </c>
      <c r="W182" s="1">
        <f t="shared" si="11"/>
        <v>0</v>
      </c>
      <c r="X182" s="1">
        <f t="shared" si="9"/>
        <v>0</v>
      </c>
    </row>
    <row r="183" spans="1:24" x14ac:dyDescent="0.25">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77">
        <v>0</v>
      </c>
      <c r="R183" s="82">
        <v>0</v>
      </c>
      <c r="S183" s="82">
        <v>0</v>
      </c>
      <c r="T183" s="83">
        <f t="shared" si="8"/>
        <v>0</v>
      </c>
      <c r="V183" s="1">
        <f t="shared" si="10"/>
        <v>0</v>
      </c>
      <c r="W183" s="1">
        <f t="shared" si="11"/>
        <v>0</v>
      </c>
      <c r="X183" s="1">
        <f t="shared" si="9"/>
        <v>0</v>
      </c>
    </row>
    <row r="184" spans="1:24" x14ac:dyDescent="0.25">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77">
        <v>0</v>
      </c>
      <c r="R184" s="82">
        <v>0</v>
      </c>
      <c r="S184" s="82">
        <v>0</v>
      </c>
      <c r="T184" s="83">
        <f t="shared" si="8"/>
        <v>0</v>
      </c>
      <c r="V184" s="1">
        <f t="shared" si="10"/>
        <v>0</v>
      </c>
      <c r="W184" s="1">
        <f t="shared" si="11"/>
        <v>0</v>
      </c>
      <c r="X184" s="1">
        <f t="shared" si="9"/>
        <v>0</v>
      </c>
    </row>
    <row r="185" spans="1:24" x14ac:dyDescent="0.25">
      <c r="A185" s="24" t="s">
        <v>1</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77">
        <v>0</v>
      </c>
      <c r="R185" s="82">
        <v>0</v>
      </c>
      <c r="S185" s="82">
        <v>0</v>
      </c>
      <c r="T185" s="83">
        <f t="shared" si="8"/>
        <v>0</v>
      </c>
      <c r="V185" s="1">
        <f t="shared" si="10"/>
        <v>0</v>
      </c>
      <c r="W185" s="1">
        <f t="shared" si="11"/>
        <v>0</v>
      </c>
      <c r="X185" s="1">
        <f t="shared" si="9"/>
        <v>0</v>
      </c>
    </row>
    <row r="186" spans="1:24" x14ac:dyDescent="0.25">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77">
        <v>0</v>
      </c>
      <c r="R186" s="82">
        <v>0</v>
      </c>
      <c r="S186" s="82">
        <v>0</v>
      </c>
      <c r="T186" s="83">
        <f t="shared" si="8"/>
        <v>0</v>
      </c>
      <c r="V186" s="1">
        <f t="shared" si="10"/>
        <v>0</v>
      </c>
      <c r="W186" s="1">
        <f t="shared" si="11"/>
        <v>0</v>
      </c>
      <c r="X186" s="1">
        <f t="shared" si="9"/>
        <v>0</v>
      </c>
    </row>
    <row r="187" spans="1:24" x14ac:dyDescent="0.25">
      <c r="A187" s="24" t="s">
        <v>254</v>
      </c>
      <c r="B187" s="25" t="s">
        <v>43</v>
      </c>
      <c r="C187" s="81">
        <v>0</v>
      </c>
      <c r="D187" s="81">
        <v>0</v>
      </c>
      <c r="E187" s="77">
        <v>0</v>
      </c>
      <c r="F187" s="77">
        <v>0</v>
      </c>
      <c r="G187" s="77">
        <v>23639</v>
      </c>
      <c r="H187" s="77">
        <v>0</v>
      </c>
      <c r="I187" s="77">
        <v>0</v>
      </c>
      <c r="J187" s="77">
        <v>0</v>
      </c>
      <c r="K187" s="77">
        <v>0</v>
      </c>
      <c r="L187" s="77">
        <v>0</v>
      </c>
      <c r="M187" s="77">
        <v>37052</v>
      </c>
      <c r="N187" s="77">
        <v>0</v>
      </c>
      <c r="O187" s="77">
        <v>0</v>
      </c>
      <c r="P187" s="82">
        <v>0</v>
      </c>
      <c r="Q187" s="77">
        <v>0</v>
      </c>
      <c r="R187" s="82">
        <v>0</v>
      </c>
      <c r="S187" s="82">
        <v>0</v>
      </c>
      <c r="T187" s="83">
        <f t="shared" si="8"/>
        <v>60691</v>
      </c>
      <c r="V187" s="1">
        <f t="shared" si="10"/>
        <v>60691</v>
      </c>
      <c r="W187" s="1">
        <f t="shared" si="11"/>
        <v>0</v>
      </c>
      <c r="X187" s="1">
        <f t="shared" si="9"/>
        <v>60691</v>
      </c>
    </row>
    <row r="188" spans="1:24" x14ac:dyDescent="0.25">
      <c r="A188" s="24" t="s">
        <v>255</v>
      </c>
      <c r="B188" s="25" t="s">
        <v>43</v>
      </c>
      <c r="C188" s="81">
        <v>100937</v>
      </c>
      <c r="D188" s="81">
        <v>816</v>
      </c>
      <c r="E188" s="77">
        <v>548636</v>
      </c>
      <c r="F188" s="77">
        <v>28314</v>
      </c>
      <c r="G188" s="77">
        <v>341079</v>
      </c>
      <c r="H188" s="77">
        <v>0</v>
      </c>
      <c r="I188" s="77">
        <v>0</v>
      </c>
      <c r="J188" s="77">
        <v>0</v>
      </c>
      <c r="K188" s="77">
        <v>0</v>
      </c>
      <c r="L188" s="77">
        <v>0</v>
      </c>
      <c r="M188" s="77">
        <v>150739</v>
      </c>
      <c r="N188" s="77">
        <v>0</v>
      </c>
      <c r="O188" s="77">
        <v>0</v>
      </c>
      <c r="P188" s="82">
        <v>0</v>
      </c>
      <c r="Q188" s="77">
        <v>0</v>
      </c>
      <c r="R188" s="82">
        <v>0</v>
      </c>
      <c r="S188" s="82">
        <v>0</v>
      </c>
      <c r="T188" s="83">
        <f t="shared" si="8"/>
        <v>1170521</v>
      </c>
      <c r="V188" s="1">
        <f t="shared" si="10"/>
        <v>1141391</v>
      </c>
      <c r="W188" s="1">
        <f t="shared" si="11"/>
        <v>29130</v>
      </c>
      <c r="X188" s="1">
        <f t="shared" si="9"/>
        <v>1170521</v>
      </c>
    </row>
    <row r="189" spans="1:24" x14ac:dyDescent="0.25">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77">
        <v>0</v>
      </c>
      <c r="R189" s="82">
        <v>0</v>
      </c>
      <c r="S189" s="82">
        <v>0</v>
      </c>
      <c r="T189" s="83">
        <f t="shared" si="8"/>
        <v>0</v>
      </c>
      <c r="V189" s="1">
        <f t="shared" si="10"/>
        <v>0</v>
      </c>
      <c r="W189" s="1">
        <f t="shared" si="11"/>
        <v>0</v>
      </c>
      <c r="X189" s="1">
        <f t="shared" si="9"/>
        <v>0</v>
      </c>
    </row>
    <row r="190" spans="1:24" x14ac:dyDescent="0.25">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77">
        <v>0</v>
      </c>
      <c r="R190" s="82">
        <v>0</v>
      </c>
      <c r="S190" s="82">
        <v>0</v>
      </c>
      <c r="T190" s="83">
        <f t="shared" si="8"/>
        <v>0</v>
      </c>
      <c r="V190" s="1">
        <f t="shared" si="10"/>
        <v>0</v>
      </c>
      <c r="W190" s="1">
        <f t="shared" si="11"/>
        <v>0</v>
      </c>
      <c r="X190" s="1">
        <f t="shared" si="9"/>
        <v>0</v>
      </c>
    </row>
    <row r="191" spans="1:24" x14ac:dyDescent="0.25">
      <c r="A191" s="24" t="s">
        <v>258</v>
      </c>
      <c r="B191" s="25" t="s">
        <v>43</v>
      </c>
      <c r="C191" s="81">
        <v>11251</v>
      </c>
      <c r="D191" s="81">
        <v>1777</v>
      </c>
      <c r="E191" s="77">
        <v>81496</v>
      </c>
      <c r="F191" s="77">
        <v>0</v>
      </c>
      <c r="G191" s="77">
        <v>32705</v>
      </c>
      <c r="H191" s="77">
        <v>9690</v>
      </c>
      <c r="I191" s="77">
        <v>0</v>
      </c>
      <c r="J191" s="77">
        <v>0</v>
      </c>
      <c r="K191" s="77">
        <v>0</v>
      </c>
      <c r="L191" s="77">
        <v>0</v>
      </c>
      <c r="M191" s="77">
        <v>52532</v>
      </c>
      <c r="N191" s="77">
        <v>0</v>
      </c>
      <c r="O191" s="77">
        <v>0</v>
      </c>
      <c r="P191" s="82">
        <v>0</v>
      </c>
      <c r="Q191" s="77">
        <v>12735</v>
      </c>
      <c r="R191" s="82">
        <v>0</v>
      </c>
      <c r="S191" s="82">
        <v>0</v>
      </c>
      <c r="T191" s="83">
        <f t="shared" si="8"/>
        <v>202186</v>
      </c>
      <c r="V191" s="1">
        <f t="shared" si="10"/>
        <v>190719</v>
      </c>
      <c r="W191" s="1">
        <f t="shared" si="11"/>
        <v>11467</v>
      </c>
      <c r="X191" s="1">
        <f t="shared" si="9"/>
        <v>202186</v>
      </c>
    </row>
    <row r="192" spans="1:24" x14ac:dyDescent="0.25">
      <c r="A192" s="24" t="s">
        <v>259</v>
      </c>
      <c r="B192" s="25" t="s">
        <v>260</v>
      </c>
      <c r="C192" s="81">
        <v>0</v>
      </c>
      <c r="D192" s="81">
        <v>0</v>
      </c>
      <c r="E192" s="77">
        <v>10950</v>
      </c>
      <c r="F192" s="77">
        <v>0</v>
      </c>
      <c r="G192" s="77">
        <v>0</v>
      </c>
      <c r="H192" s="77">
        <v>0</v>
      </c>
      <c r="I192" s="77">
        <v>0</v>
      </c>
      <c r="J192" s="77">
        <v>0</v>
      </c>
      <c r="K192" s="77">
        <v>0</v>
      </c>
      <c r="L192" s="77">
        <v>0</v>
      </c>
      <c r="M192" s="77">
        <v>0</v>
      </c>
      <c r="N192" s="77">
        <v>0</v>
      </c>
      <c r="O192" s="77">
        <v>0</v>
      </c>
      <c r="P192" s="82">
        <v>0</v>
      </c>
      <c r="Q192" s="77">
        <v>0</v>
      </c>
      <c r="R192" s="82">
        <v>0</v>
      </c>
      <c r="S192" s="82">
        <v>0</v>
      </c>
      <c r="T192" s="83">
        <f t="shared" si="8"/>
        <v>10950</v>
      </c>
      <c r="V192" s="1">
        <f t="shared" si="10"/>
        <v>10950</v>
      </c>
      <c r="W192" s="1">
        <f t="shared" si="11"/>
        <v>0</v>
      </c>
      <c r="X192" s="1">
        <f t="shared" si="9"/>
        <v>10950</v>
      </c>
    </row>
    <row r="193" spans="1:24" x14ac:dyDescent="0.25">
      <c r="A193" s="24" t="s">
        <v>261</v>
      </c>
      <c r="B193" s="25" t="s">
        <v>44</v>
      </c>
      <c r="C193" s="81">
        <v>36612</v>
      </c>
      <c r="D193" s="81">
        <v>30218</v>
      </c>
      <c r="E193" s="77">
        <v>1680205</v>
      </c>
      <c r="F193" s="77">
        <v>0</v>
      </c>
      <c r="G193" s="77">
        <v>0</v>
      </c>
      <c r="H193" s="77">
        <v>0</v>
      </c>
      <c r="I193" s="77">
        <v>0</v>
      </c>
      <c r="J193" s="77">
        <v>0</v>
      </c>
      <c r="K193" s="77">
        <v>0</v>
      </c>
      <c r="L193" s="77">
        <v>0</v>
      </c>
      <c r="M193" s="77">
        <v>105143</v>
      </c>
      <c r="N193" s="77">
        <v>0</v>
      </c>
      <c r="O193" s="77">
        <v>0</v>
      </c>
      <c r="P193" s="82">
        <v>0</v>
      </c>
      <c r="Q193" s="77">
        <v>0</v>
      </c>
      <c r="R193" s="82">
        <v>0</v>
      </c>
      <c r="S193" s="82">
        <v>1852178</v>
      </c>
      <c r="T193" s="83">
        <f t="shared" si="8"/>
        <v>3704356</v>
      </c>
      <c r="V193" s="1">
        <f t="shared" si="10"/>
        <v>1821960</v>
      </c>
      <c r="W193" s="1">
        <f t="shared" si="11"/>
        <v>30218</v>
      </c>
      <c r="X193" s="1">
        <f t="shared" si="9"/>
        <v>1852178</v>
      </c>
    </row>
    <row r="194" spans="1:24" x14ac:dyDescent="0.25">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77">
        <v>0</v>
      </c>
      <c r="R194" s="82">
        <v>0</v>
      </c>
      <c r="S194" s="82">
        <v>0</v>
      </c>
      <c r="T194" s="83">
        <f t="shared" si="8"/>
        <v>0</v>
      </c>
      <c r="V194" s="1">
        <f t="shared" si="10"/>
        <v>0</v>
      </c>
      <c r="W194" s="1">
        <f t="shared" si="11"/>
        <v>0</v>
      </c>
      <c r="X194" s="1">
        <f t="shared" si="9"/>
        <v>0</v>
      </c>
    </row>
    <row r="195" spans="1:24" x14ac:dyDescent="0.25">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77">
        <v>0</v>
      </c>
      <c r="R195" s="82">
        <v>0</v>
      </c>
      <c r="S195" s="82">
        <v>0</v>
      </c>
      <c r="T195" s="83">
        <f t="shared" si="8"/>
        <v>0</v>
      </c>
      <c r="V195" s="1">
        <f t="shared" si="10"/>
        <v>0</v>
      </c>
      <c r="W195" s="1">
        <f t="shared" si="11"/>
        <v>0</v>
      </c>
      <c r="X195" s="1">
        <f t="shared" si="9"/>
        <v>0</v>
      </c>
    </row>
    <row r="196" spans="1:24" x14ac:dyDescent="0.25">
      <c r="A196" s="24" t="s">
        <v>264</v>
      </c>
      <c r="B196" s="25" t="s">
        <v>44</v>
      </c>
      <c r="C196" s="81">
        <v>135271</v>
      </c>
      <c r="D196" s="81">
        <v>119305</v>
      </c>
      <c r="E196" s="77">
        <v>612000</v>
      </c>
      <c r="F196" s="77">
        <v>1290114</v>
      </c>
      <c r="G196" s="77">
        <v>0</v>
      </c>
      <c r="H196" s="77">
        <v>0</v>
      </c>
      <c r="I196" s="77">
        <v>0</v>
      </c>
      <c r="J196" s="77">
        <v>0</v>
      </c>
      <c r="K196" s="77">
        <v>0</v>
      </c>
      <c r="L196" s="77">
        <v>0</v>
      </c>
      <c r="M196" s="77">
        <v>0</v>
      </c>
      <c r="N196" s="77">
        <v>0</v>
      </c>
      <c r="O196" s="77">
        <v>0</v>
      </c>
      <c r="P196" s="82">
        <v>0</v>
      </c>
      <c r="Q196" s="77">
        <v>0</v>
      </c>
      <c r="R196" s="82">
        <v>0</v>
      </c>
      <c r="S196" s="82">
        <v>0</v>
      </c>
      <c r="T196" s="83">
        <f t="shared" si="8"/>
        <v>2156690</v>
      </c>
      <c r="V196" s="1">
        <f t="shared" si="10"/>
        <v>747271</v>
      </c>
      <c r="W196" s="1">
        <f t="shared" si="11"/>
        <v>1409419</v>
      </c>
      <c r="X196" s="1">
        <f t="shared" si="9"/>
        <v>2156690</v>
      </c>
    </row>
    <row r="197" spans="1:24" x14ac:dyDescent="0.25">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77">
        <v>0</v>
      </c>
      <c r="R197" s="82">
        <v>0</v>
      </c>
      <c r="S197" s="82">
        <v>0</v>
      </c>
      <c r="T197" s="83">
        <f t="shared" ref="T197:T260" si="12">SUM(C197:S197)</f>
        <v>0</v>
      </c>
      <c r="V197" s="1">
        <f t="shared" si="10"/>
        <v>0</v>
      </c>
      <c r="W197" s="1">
        <f t="shared" si="11"/>
        <v>0</v>
      </c>
      <c r="X197" s="1">
        <f t="shared" si="9"/>
        <v>0</v>
      </c>
    </row>
    <row r="198" spans="1:24" x14ac:dyDescent="0.25">
      <c r="A198" s="24" t="s">
        <v>548</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77">
        <v>0</v>
      </c>
      <c r="R198" s="82">
        <v>0</v>
      </c>
      <c r="S198" s="82">
        <v>0</v>
      </c>
      <c r="T198" s="83">
        <f t="shared" si="12"/>
        <v>0</v>
      </c>
      <c r="V198" s="1">
        <f t="shared" si="10"/>
        <v>0</v>
      </c>
      <c r="W198" s="1">
        <f t="shared" si="11"/>
        <v>0</v>
      </c>
      <c r="X198" s="1">
        <f t="shared" ref="X198:X261" si="13">SUM(V198:W198)</f>
        <v>0</v>
      </c>
    </row>
    <row r="199" spans="1:24" x14ac:dyDescent="0.25">
      <c r="A199" s="24" t="s">
        <v>266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77">
        <v>0</v>
      </c>
      <c r="R199" s="82">
        <v>0</v>
      </c>
      <c r="S199" s="82">
        <v>0</v>
      </c>
      <c r="T199" s="83">
        <f t="shared" si="12"/>
        <v>0</v>
      </c>
      <c r="V199" s="1">
        <f t="shared" ref="V199:V262" si="14">SUM(C199,E199,G199,I199,K199,M199,O199,Q199)</f>
        <v>0</v>
      </c>
      <c r="W199" s="1">
        <f t="shared" ref="W199:W262" si="15">SUM(D199,F199,H199,J199,L199,N199,P199,R199)</f>
        <v>0</v>
      </c>
      <c r="X199" s="1">
        <f t="shared" si="13"/>
        <v>0</v>
      </c>
    </row>
    <row r="200" spans="1:24" x14ac:dyDescent="0.25">
      <c r="A200" s="24" t="s">
        <v>536</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77">
        <v>0</v>
      </c>
      <c r="R200" s="82">
        <v>0</v>
      </c>
      <c r="S200" s="82">
        <v>0</v>
      </c>
      <c r="T200" s="83">
        <f t="shared" si="12"/>
        <v>0</v>
      </c>
      <c r="V200" s="1">
        <f t="shared" si="14"/>
        <v>0</v>
      </c>
      <c r="W200" s="1">
        <f t="shared" si="15"/>
        <v>0</v>
      </c>
      <c r="X200" s="1">
        <f t="shared" si="13"/>
        <v>0</v>
      </c>
    </row>
    <row r="201" spans="1:24" x14ac:dyDescent="0.25">
      <c r="A201" s="24" t="s">
        <v>267</v>
      </c>
      <c r="B201" s="25" t="s">
        <v>45</v>
      </c>
      <c r="C201" s="81">
        <v>0</v>
      </c>
      <c r="D201" s="81">
        <v>0</v>
      </c>
      <c r="E201" s="77">
        <v>0</v>
      </c>
      <c r="F201" s="77">
        <v>0</v>
      </c>
      <c r="G201" s="77">
        <v>0</v>
      </c>
      <c r="H201" s="77">
        <v>0</v>
      </c>
      <c r="I201" s="77">
        <v>0</v>
      </c>
      <c r="J201" s="77">
        <v>0</v>
      </c>
      <c r="K201" s="77">
        <v>0</v>
      </c>
      <c r="L201" s="77">
        <v>0</v>
      </c>
      <c r="M201" s="77">
        <v>0</v>
      </c>
      <c r="N201" s="77">
        <v>0</v>
      </c>
      <c r="O201" s="77">
        <v>0</v>
      </c>
      <c r="P201" s="82">
        <v>0</v>
      </c>
      <c r="Q201" s="77">
        <v>0</v>
      </c>
      <c r="R201" s="82">
        <v>0</v>
      </c>
      <c r="S201" s="82">
        <v>0</v>
      </c>
      <c r="T201" s="83">
        <f t="shared" si="12"/>
        <v>0</v>
      </c>
      <c r="V201" s="1">
        <f t="shared" si="14"/>
        <v>0</v>
      </c>
      <c r="W201" s="1">
        <f t="shared" si="15"/>
        <v>0</v>
      </c>
      <c r="X201" s="1">
        <f t="shared" si="13"/>
        <v>0</v>
      </c>
    </row>
    <row r="202" spans="1:24" x14ac:dyDescent="0.25">
      <c r="A202" s="24" t="s">
        <v>268</v>
      </c>
      <c r="B202" s="25" t="s">
        <v>45</v>
      </c>
      <c r="C202" s="81">
        <v>-4125</v>
      </c>
      <c r="D202" s="81">
        <v>-35686</v>
      </c>
      <c r="E202" s="77">
        <v>-959584</v>
      </c>
      <c r="F202" s="77">
        <v>0</v>
      </c>
      <c r="G202" s="77">
        <v>-6647</v>
      </c>
      <c r="H202" s="77">
        <v>-72817</v>
      </c>
      <c r="I202" s="77">
        <v>0</v>
      </c>
      <c r="J202" s="77">
        <v>0</v>
      </c>
      <c r="K202" s="77">
        <v>0</v>
      </c>
      <c r="L202" s="77">
        <v>0</v>
      </c>
      <c r="M202" s="77">
        <v>-669</v>
      </c>
      <c r="N202" s="77">
        <v>0</v>
      </c>
      <c r="O202" s="77">
        <v>0</v>
      </c>
      <c r="P202" s="82">
        <v>0</v>
      </c>
      <c r="Q202" s="77">
        <v>0</v>
      </c>
      <c r="R202" s="82">
        <v>0</v>
      </c>
      <c r="S202" s="82">
        <v>0</v>
      </c>
      <c r="T202" s="83">
        <f t="shared" si="12"/>
        <v>-1079528</v>
      </c>
      <c r="V202" s="1">
        <f t="shared" si="14"/>
        <v>-971025</v>
      </c>
      <c r="W202" s="1">
        <f t="shared" si="15"/>
        <v>-108503</v>
      </c>
      <c r="X202" s="1">
        <f t="shared" si="13"/>
        <v>-1079528</v>
      </c>
    </row>
    <row r="203" spans="1:24" x14ac:dyDescent="0.25">
      <c r="A203" s="24" t="s">
        <v>269</v>
      </c>
      <c r="B203" s="25" t="s">
        <v>46</v>
      </c>
      <c r="C203" s="81">
        <v>0</v>
      </c>
      <c r="D203" s="81">
        <v>18511</v>
      </c>
      <c r="E203" s="77">
        <v>0</v>
      </c>
      <c r="F203" s="77">
        <v>0</v>
      </c>
      <c r="G203" s="77">
        <v>0</v>
      </c>
      <c r="H203" s="77">
        <v>166974</v>
      </c>
      <c r="I203" s="77">
        <v>0</v>
      </c>
      <c r="J203" s="77">
        <v>0</v>
      </c>
      <c r="K203" s="77">
        <v>0</v>
      </c>
      <c r="L203" s="77">
        <v>0</v>
      </c>
      <c r="M203" s="77">
        <v>0</v>
      </c>
      <c r="N203" s="77">
        <v>0</v>
      </c>
      <c r="O203" s="77">
        <v>0</v>
      </c>
      <c r="P203" s="82">
        <v>0</v>
      </c>
      <c r="Q203" s="77">
        <v>0</v>
      </c>
      <c r="R203" s="82">
        <v>0</v>
      </c>
      <c r="S203" s="82">
        <v>185485</v>
      </c>
      <c r="T203" s="83">
        <f t="shared" si="12"/>
        <v>370970</v>
      </c>
      <c r="V203" s="1">
        <f t="shared" si="14"/>
        <v>0</v>
      </c>
      <c r="W203" s="1">
        <f t="shared" si="15"/>
        <v>185485</v>
      </c>
      <c r="X203" s="1">
        <f t="shared" si="13"/>
        <v>185485</v>
      </c>
    </row>
    <row r="204" spans="1:24" x14ac:dyDescent="0.25">
      <c r="A204" s="24" t="s">
        <v>470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77">
        <v>0</v>
      </c>
      <c r="R204" s="82">
        <v>0</v>
      </c>
      <c r="S204" s="82">
        <v>0</v>
      </c>
      <c r="T204" s="83">
        <f t="shared" si="12"/>
        <v>0</v>
      </c>
      <c r="V204" s="1">
        <f t="shared" si="14"/>
        <v>0</v>
      </c>
      <c r="W204" s="1">
        <f t="shared" si="15"/>
        <v>0</v>
      </c>
      <c r="X204" s="1">
        <f t="shared" si="13"/>
        <v>0</v>
      </c>
    </row>
    <row r="205" spans="1:24" x14ac:dyDescent="0.25">
      <c r="A205" s="24" t="s">
        <v>270</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77">
        <v>0</v>
      </c>
      <c r="R205" s="82">
        <v>0</v>
      </c>
      <c r="S205" s="82">
        <v>0</v>
      </c>
      <c r="T205" s="83">
        <f t="shared" si="12"/>
        <v>0</v>
      </c>
      <c r="V205" s="1">
        <f t="shared" si="14"/>
        <v>0</v>
      </c>
      <c r="W205" s="1">
        <f t="shared" si="15"/>
        <v>0</v>
      </c>
      <c r="X205" s="1">
        <f t="shared" si="13"/>
        <v>0</v>
      </c>
    </row>
    <row r="206" spans="1:24" x14ac:dyDescent="0.25">
      <c r="A206" s="24" t="s">
        <v>271</v>
      </c>
      <c r="B206" s="25" t="s">
        <v>46</v>
      </c>
      <c r="C206" s="81">
        <v>0</v>
      </c>
      <c r="D206" s="81">
        <v>0</v>
      </c>
      <c r="E206" s="77">
        <v>0</v>
      </c>
      <c r="F206" s="77">
        <v>0</v>
      </c>
      <c r="G206" s="77">
        <v>0</v>
      </c>
      <c r="H206" s="77">
        <v>0</v>
      </c>
      <c r="I206" s="77">
        <v>0</v>
      </c>
      <c r="J206" s="77">
        <v>0</v>
      </c>
      <c r="K206" s="77">
        <v>0</v>
      </c>
      <c r="L206" s="77">
        <v>0</v>
      </c>
      <c r="M206" s="77">
        <v>0</v>
      </c>
      <c r="N206" s="77">
        <v>0</v>
      </c>
      <c r="O206" s="77">
        <v>0</v>
      </c>
      <c r="P206" s="82">
        <v>0</v>
      </c>
      <c r="Q206" s="77">
        <v>0</v>
      </c>
      <c r="R206" s="82">
        <v>0</v>
      </c>
      <c r="S206" s="82">
        <v>0</v>
      </c>
      <c r="T206" s="83">
        <f t="shared" si="12"/>
        <v>0</v>
      </c>
      <c r="V206" s="1">
        <f t="shared" si="14"/>
        <v>0</v>
      </c>
      <c r="W206" s="1">
        <f t="shared" si="15"/>
        <v>0</v>
      </c>
      <c r="X206" s="1">
        <f t="shared" si="13"/>
        <v>0</v>
      </c>
    </row>
    <row r="207" spans="1:24" x14ac:dyDescent="0.25">
      <c r="A207" s="24" t="s">
        <v>272</v>
      </c>
      <c r="B207" s="25" t="s">
        <v>46</v>
      </c>
      <c r="C207" s="81">
        <v>217568</v>
      </c>
      <c r="D207" s="81">
        <v>3855</v>
      </c>
      <c r="E207" s="77">
        <v>0</v>
      </c>
      <c r="F207" s="77">
        <v>0</v>
      </c>
      <c r="G207" s="77">
        <v>0</v>
      </c>
      <c r="H207" s="77">
        <v>0</v>
      </c>
      <c r="I207" s="77">
        <v>0</v>
      </c>
      <c r="J207" s="77">
        <v>0</v>
      </c>
      <c r="K207" s="77">
        <v>0</v>
      </c>
      <c r="L207" s="77">
        <v>0</v>
      </c>
      <c r="M207" s="77">
        <v>856743</v>
      </c>
      <c r="N207" s="77">
        <v>2183</v>
      </c>
      <c r="O207" s="77">
        <v>0</v>
      </c>
      <c r="P207" s="82">
        <v>0</v>
      </c>
      <c r="Q207" s="77">
        <v>852621</v>
      </c>
      <c r="R207" s="82">
        <v>21207</v>
      </c>
      <c r="S207" s="82">
        <v>0</v>
      </c>
      <c r="T207" s="83">
        <f t="shared" si="12"/>
        <v>1954177</v>
      </c>
      <c r="V207" s="1">
        <f t="shared" si="14"/>
        <v>1926932</v>
      </c>
      <c r="W207" s="1">
        <f t="shared" si="15"/>
        <v>27245</v>
      </c>
      <c r="X207" s="1">
        <f t="shared" si="13"/>
        <v>1954177</v>
      </c>
    </row>
    <row r="208" spans="1:24" x14ac:dyDescent="0.25">
      <c r="A208" s="24" t="s">
        <v>505</v>
      </c>
      <c r="B208" s="25" t="s">
        <v>46</v>
      </c>
      <c r="C208" s="81">
        <v>2347</v>
      </c>
      <c r="D208" s="81">
        <v>322</v>
      </c>
      <c r="E208" s="77">
        <v>0</v>
      </c>
      <c r="F208" s="77">
        <v>0</v>
      </c>
      <c r="G208" s="77">
        <v>6102</v>
      </c>
      <c r="H208" s="77">
        <v>2710</v>
      </c>
      <c r="I208" s="77">
        <v>0</v>
      </c>
      <c r="J208" s="77">
        <v>0</v>
      </c>
      <c r="K208" s="77">
        <v>0</v>
      </c>
      <c r="L208" s="77">
        <v>0</v>
      </c>
      <c r="M208" s="77">
        <v>40366</v>
      </c>
      <c r="N208" s="77">
        <v>0</v>
      </c>
      <c r="O208" s="77">
        <v>0</v>
      </c>
      <c r="P208" s="82">
        <v>0</v>
      </c>
      <c r="Q208" s="77">
        <v>4694</v>
      </c>
      <c r="R208" s="82">
        <v>645</v>
      </c>
      <c r="S208" s="82">
        <v>0</v>
      </c>
      <c r="T208" s="83">
        <f t="shared" si="12"/>
        <v>57186</v>
      </c>
      <c r="V208" s="1">
        <f t="shared" si="14"/>
        <v>53509</v>
      </c>
      <c r="W208" s="1">
        <f t="shared" si="15"/>
        <v>3677</v>
      </c>
      <c r="X208" s="1">
        <f t="shared" si="13"/>
        <v>57186</v>
      </c>
    </row>
    <row r="209" spans="1:24" x14ac:dyDescent="0.25">
      <c r="A209" s="24" t="s">
        <v>503</v>
      </c>
      <c r="B209" s="25" t="s">
        <v>46</v>
      </c>
      <c r="C209" s="81">
        <v>293220</v>
      </c>
      <c r="D209" s="81">
        <v>0</v>
      </c>
      <c r="E209" s="77">
        <v>0</v>
      </c>
      <c r="F209" s="77">
        <v>0</v>
      </c>
      <c r="G209" s="77">
        <v>0</v>
      </c>
      <c r="H209" s="77">
        <v>1705773</v>
      </c>
      <c r="I209" s="77">
        <v>0</v>
      </c>
      <c r="J209" s="77">
        <v>0</v>
      </c>
      <c r="K209" s="77">
        <v>0</v>
      </c>
      <c r="L209" s="77">
        <v>0</v>
      </c>
      <c r="M209" s="77">
        <v>2341424</v>
      </c>
      <c r="N209" s="77">
        <v>0</v>
      </c>
      <c r="O209" s="77">
        <v>0</v>
      </c>
      <c r="P209" s="82">
        <v>0</v>
      </c>
      <c r="Q209" s="77">
        <v>0</v>
      </c>
      <c r="R209" s="82">
        <v>60188</v>
      </c>
      <c r="S209" s="82">
        <v>0</v>
      </c>
      <c r="T209" s="83">
        <f t="shared" si="12"/>
        <v>4400605</v>
      </c>
      <c r="V209" s="1">
        <f t="shared" si="14"/>
        <v>2634644</v>
      </c>
      <c r="W209" s="1">
        <f t="shared" si="15"/>
        <v>1765961</v>
      </c>
      <c r="X209" s="1">
        <f t="shared" si="13"/>
        <v>4400605</v>
      </c>
    </row>
    <row r="210" spans="1:24" x14ac:dyDescent="0.25">
      <c r="A210" s="24" t="s">
        <v>273</v>
      </c>
      <c r="B210" s="25" t="s">
        <v>46</v>
      </c>
      <c r="C210" s="81">
        <v>0</v>
      </c>
      <c r="D210" s="81">
        <v>0</v>
      </c>
      <c r="E210" s="77">
        <v>0</v>
      </c>
      <c r="F210" s="77">
        <v>0</v>
      </c>
      <c r="G210" s="77">
        <v>0</v>
      </c>
      <c r="H210" s="77">
        <v>0</v>
      </c>
      <c r="I210" s="77">
        <v>0</v>
      </c>
      <c r="J210" s="77">
        <v>0</v>
      </c>
      <c r="K210" s="77">
        <v>0</v>
      </c>
      <c r="L210" s="77">
        <v>0</v>
      </c>
      <c r="M210" s="77">
        <v>0</v>
      </c>
      <c r="N210" s="77">
        <v>0</v>
      </c>
      <c r="O210" s="77">
        <v>0</v>
      </c>
      <c r="P210" s="82">
        <v>0</v>
      </c>
      <c r="Q210" s="77">
        <v>0</v>
      </c>
      <c r="R210" s="82">
        <v>0</v>
      </c>
      <c r="S210" s="82">
        <v>0</v>
      </c>
      <c r="T210" s="83">
        <f t="shared" si="12"/>
        <v>0</v>
      </c>
      <c r="V210" s="1">
        <f t="shared" si="14"/>
        <v>0</v>
      </c>
      <c r="W210" s="1">
        <f t="shared" si="15"/>
        <v>0</v>
      </c>
      <c r="X210" s="1">
        <f t="shared" si="13"/>
        <v>0</v>
      </c>
    </row>
    <row r="211" spans="1:24" x14ac:dyDescent="0.25">
      <c r="A211" s="24" t="s">
        <v>274</v>
      </c>
      <c r="B211" s="25" t="s">
        <v>46</v>
      </c>
      <c r="C211" s="81">
        <v>46539</v>
      </c>
      <c r="D211" s="81">
        <v>0</v>
      </c>
      <c r="E211" s="77">
        <v>1508654</v>
      </c>
      <c r="F211" s="77">
        <v>0</v>
      </c>
      <c r="G211" s="77">
        <v>0</v>
      </c>
      <c r="H211" s="77">
        <v>0</v>
      </c>
      <c r="I211" s="77">
        <v>0</v>
      </c>
      <c r="J211" s="77">
        <v>0</v>
      </c>
      <c r="K211" s="77">
        <v>0</v>
      </c>
      <c r="L211" s="77">
        <v>0</v>
      </c>
      <c r="M211" s="77">
        <v>49470</v>
      </c>
      <c r="N211" s="77">
        <v>0</v>
      </c>
      <c r="O211" s="77">
        <v>0</v>
      </c>
      <c r="P211" s="82">
        <v>0</v>
      </c>
      <c r="Q211" s="77">
        <v>0</v>
      </c>
      <c r="R211" s="82">
        <v>0</v>
      </c>
      <c r="S211" s="82">
        <v>0</v>
      </c>
      <c r="T211" s="83">
        <f t="shared" si="12"/>
        <v>1604663</v>
      </c>
      <c r="V211" s="1">
        <f t="shared" si="14"/>
        <v>1604663</v>
      </c>
      <c r="W211" s="1">
        <f t="shared" si="15"/>
        <v>0</v>
      </c>
      <c r="X211" s="1">
        <f t="shared" si="13"/>
        <v>1604663</v>
      </c>
    </row>
    <row r="212" spans="1:24" x14ac:dyDescent="0.25">
      <c r="A212" s="24" t="s">
        <v>275</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77">
        <v>0</v>
      </c>
      <c r="R212" s="82">
        <v>0</v>
      </c>
      <c r="S212" s="82">
        <v>0</v>
      </c>
      <c r="T212" s="83">
        <f t="shared" si="12"/>
        <v>0</v>
      </c>
      <c r="V212" s="1">
        <f t="shared" si="14"/>
        <v>0</v>
      </c>
      <c r="W212" s="1">
        <f t="shared" si="15"/>
        <v>0</v>
      </c>
      <c r="X212" s="1">
        <f t="shared" si="13"/>
        <v>0</v>
      </c>
    </row>
    <row r="213" spans="1:24" x14ac:dyDescent="0.25">
      <c r="A213" s="24" t="s">
        <v>276</v>
      </c>
      <c r="B213" s="25" t="s">
        <v>46</v>
      </c>
      <c r="C213" s="81">
        <v>720229</v>
      </c>
      <c r="D213" s="81">
        <v>701081</v>
      </c>
      <c r="E213" s="77">
        <v>0</v>
      </c>
      <c r="F213" s="77">
        <v>0</v>
      </c>
      <c r="G213" s="77">
        <v>431796</v>
      </c>
      <c r="H213" s="77">
        <v>14317</v>
      </c>
      <c r="I213" s="77">
        <v>0</v>
      </c>
      <c r="J213" s="77">
        <v>0</v>
      </c>
      <c r="K213" s="77">
        <v>0</v>
      </c>
      <c r="L213" s="77">
        <v>0</v>
      </c>
      <c r="M213" s="77">
        <v>4133431</v>
      </c>
      <c r="N213" s="77">
        <v>0</v>
      </c>
      <c r="O213" s="77">
        <v>0</v>
      </c>
      <c r="P213" s="82">
        <v>0</v>
      </c>
      <c r="Q213" s="77">
        <v>0</v>
      </c>
      <c r="R213" s="82">
        <v>0</v>
      </c>
      <c r="S213" s="82">
        <v>0</v>
      </c>
      <c r="T213" s="83">
        <f t="shared" si="12"/>
        <v>6000854</v>
      </c>
      <c r="V213" s="1">
        <f t="shared" si="14"/>
        <v>5285456</v>
      </c>
      <c r="W213" s="1">
        <f t="shared" si="15"/>
        <v>715398</v>
      </c>
      <c r="X213" s="1">
        <f t="shared" si="13"/>
        <v>6000854</v>
      </c>
    </row>
    <row r="214" spans="1:24" x14ac:dyDescent="0.25">
      <c r="A214" s="24" t="s">
        <v>277</v>
      </c>
      <c r="B214" s="25" t="s">
        <v>46</v>
      </c>
      <c r="C214" s="81">
        <v>0</v>
      </c>
      <c r="D214" s="81">
        <v>0</v>
      </c>
      <c r="E214" s="77">
        <v>0</v>
      </c>
      <c r="F214" s="77">
        <v>0</v>
      </c>
      <c r="G214" s="77">
        <v>0</v>
      </c>
      <c r="H214" s="77">
        <v>0</v>
      </c>
      <c r="I214" s="77">
        <v>0</v>
      </c>
      <c r="J214" s="77">
        <v>0</v>
      </c>
      <c r="K214" s="77">
        <v>0</v>
      </c>
      <c r="L214" s="77">
        <v>0</v>
      </c>
      <c r="M214" s="77">
        <v>0</v>
      </c>
      <c r="N214" s="77">
        <v>0</v>
      </c>
      <c r="O214" s="77">
        <v>0</v>
      </c>
      <c r="P214" s="82">
        <v>0</v>
      </c>
      <c r="Q214" s="77">
        <v>0</v>
      </c>
      <c r="R214" s="82">
        <v>0</v>
      </c>
      <c r="S214" s="82">
        <v>0</v>
      </c>
      <c r="T214" s="83">
        <f t="shared" si="12"/>
        <v>0</v>
      </c>
      <c r="V214" s="1">
        <f t="shared" si="14"/>
        <v>0</v>
      </c>
      <c r="W214" s="1">
        <f t="shared" si="15"/>
        <v>0</v>
      </c>
      <c r="X214" s="1">
        <f t="shared" si="13"/>
        <v>0</v>
      </c>
    </row>
    <row r="215" spans="1:24" x14ac:dyDescent="0.25">
      <c r="A215" s="24" t="s">
        <v>278</v>
      </c>
      <c r="B215" s="25" t="s">
        <v>46</v>
      </c>
      <c r="C215" s="81">
        <v>51180</v>
      </c>
      <c r="D215" s="81">
        <v>27560</v>
      </c>
      <c r="E215" s="77">
        <v>0</v>
      </c>
      <c r="F215" s="77">
        <v>0</v>
      </c>
      <c r="G215" s="77">
        <v>10890</v>
      </c>
      <c r="H215" s="77">
        <v>7249</v>
      </c>
      <c r="I215" s="77">
        <v>0</v>
      </c>
      <c r="J215" s="77">
        <v>0</v>
      </c>
      <c r="K215" s="77">
        <v>0</v>
      </c>
      <c r="L215" s="77">
        <v>0</v>
      </c>
      <c r="M215" s="77">
        <v>228052</v>
      </c>
      <c r="N215" s="77">
        <v>0</v>
      </c>
      <c r="O215" s="77">
        <v>0</v>
      </c>
      <c r="P215" s="82">
        <v>0</v>
      </c>
      <c r="Q215" s="77">
        <v>0</v>
      </c>
      <c r="R215" s="82">
        <v>0</v>
      </c>
      <c r="S215" s="82">
        <v>0</v>
      </c>
      <c r="T215" s="83">
        <f t="shared" si="12"/>
        <v>324931</v>
      </c>
      <c r="V215" s="1">
        <f t="shared" si="14"/>
        <v>290122</v>
      </c>
      <c r="W215" s="1">
        <f t="shared" si="15"/>
        <v>34809</v>
      </c>
      <c r="X215" s="1">
        <f t="shared" si="13"/>
        <v>324931</v>
      </c>
    </row>
    <row r="216" spans="1:24" x14ac:dyDescent="0.25">
      <c r="A216" s="24" t="s">
        <v>279</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77">
        <v>0</v>
      </c>
      <c r="R216" s="82">
        <v>0</v>
      </c>
      <c r="S216" s="82">
        <v>0</v>
      </c>
      <c r="T216" s="83">
        <f t="shared" si="12"/>
        <v>0</v>
      </c>
      <c r="V216" s="1">
        <f t="shared" si="14"/>
        <v>0</v>
      </c>
      <c r="W216" s="1">
        <f t="shared" si="15"/>
        <v>0</v>
      </c>
      <c r="X216" s="1">
        <f t="shared" si="13"/>
        <v>0</v>
      </c>
    </row>
    <row r="217" spans="1:24" x14ac:dyDescent="0.25">
      <c r="A217" s="24" t="s">
        <v>280</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77">
        <v>0</v>
      </c>
      <c r="R217" s="82">
        <v>0</v>
      </c>
      <c r="S217" s="82">
        <v>0</v>
      </c>
      <c r="T217" s="83">
        <f t="shared" si="12"/>
        <v>0</v>
      </c>
      <c r="V217" s="1">
        <f t="shared" si="14"/>
        <v>0</v>
      </c>
      <c r="W217" s="1">
        <f t="shared" si="15"/>
        <v>0</v>
      </c>
      <c r="X217" s="1">
        <f t="shared" si="13"/>
        <v>0</v>
      </c>
    </row>
    <row r="218" spans="1:24" x14ac:dyDescent="0.25">
      <c r="A218" s="24" t="s">
        <v>281</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77">
        <v>0</v>
      </c>
      <c r="R218" s="82">
        <v>0</v>
      </c>
      <c r="S218" s="82">
        <v>0</v>
      </c>
      <c r="T218" s="83">
        <f t="shared" si="12"/>
        <v>0</v>
      </c>
      <c r="V218" s="1">
        <f t="shared" si="14"/>
        <v>0</v>
      </c>
      <c r="W218" s="1">
        <f t="shared" si="15"/>
        <v>0</v>
      </c>
      <c r="X218" s="1">
        <f t="shared" si="13"/>
        <v>0</v>
      </c>
    </row>
    <row r="219" spans="1:24" x14ac:dyDescent="0.25">
      <c r="A219" s="24" t="s">
        <v>471</v>
      </c>
      <c r="B219" s="25" t="s">
        <v>46</v>
      </c>
      <c r="C219" s="81">
        <v>2639538</v>
      </c>
      <c r="D219" s="81">
        <v>1754254</v>
      </c>
      <c r="E219" s="77">
        <v>0</v>
      </c>
      <c r="F219" s="77">
        <v>0</v>
      </c>
      <c r="G219" s="77">
        <v>0</v>
      </c>
      <c r="H219" s="77">
        <v>0</v>
      </c>
      <c r="I219" s="77">
        <v>0</v>
      </c>
      <c r="J219" s="77">
        <v>0</v>
      </c>
      <c r="K219" s="77">
        <v>0</v>
      </c>
      <c r="L219" s="77">
        <v>0</v>
      </c>
      <c r="M219" s="77">
        <v>20854975</v>
      </c>
      <c r="N219" s="77">
        <v>0</v>
      </c>
      <c r="O219" s="77">
        <v>0</v>
      </c>
      <c r="P219" s="82">
        <v>0</v>
      </c>
      <c r="Q219" s="77">
        <v>1236833</v>
      </c>
      <c r="R219" s="82">
        <v>266727</v>
      </c>
      <c r="S219" s="82">
        <v>0</v>
      </c>
      <c r="T219" s="83">
        <f t="shared" si="12"/>
        <v>26752327</v>
      </c>
      <c r="V219" s="1">
        <f t="shared" si="14"/>
        <v>24731346</v>
      </c>
      <c r="W219" s="1">
        <f t="shared" si="15"/>
        <v>2020981</v>
      </c>
      <c r="X219" s="1">
        <f t="shared" si="13"/>
        <v>26752327</v>
      </c>
    </row>
    <row r="220" spans="1:24" x14ac:dyDescent="0.25">
      <c r="A220" s="24" t="s">
        <v>282</v>
      </c>
      <c r="B220" s="25" t="s">
        <v>46</v>
      </c>
      <c r="C220" s="81">
        <v>0</v>
      </c>
      <c r="D220" s="81">
        <v>0</v>
      </c>
      <c r="E220" s="77">
        <v>0</v>
      </c>
      <c r="F220" s="77">
        <v>154730</v>
      </c>
      <c r="G220" s="77">
        <v>2115980</v>
      </c>
      <c r="H220" s="77">
        <v>0</v>
      </c>
      <c r="I220" s="77">
        <v>0</v>
      </c>
      <c r="J220" s="77">
        <v>0</v>
      </c>
      <c r="K220" s="77">
        <v>0</v>
      </c>
      <c r="L220" s="77">
        <v>0</v>
      </c>
      <c r="M220" s="77">
        <v>0</v>
      </c>
      <c r="N220" s="77">
        <v>0</v>
      </c>
      <c r="O220" s="77">
        <v>0</v>
      </c>
      <c r="P220" s="82">
        <v>0</v>
      </c>
      <c r="Q220" s="77">
        <v>0</v>
      </c>
      <c r="R220" s="82">
        <v>0</v>
      </c>
      <c r="S220" s="82">
        <v>0</v>
      </c>
      <c r="T220" s="83">
        <f t="shared" si="12"/>
        <v>2270710</v>
      </c>
      <c r="V220" s="1">
        <f t="shared" si="14"/>
        <v>2115980</v>
      </c>
      <c r="W220" s="1">
        <f t="shared" si="15"/>
        <v>154730</v>
      </c>
      <c r="X220" s="1">
        <f t="shared" si="13"/>
        <v>2270710</v>
      </c>
    </row>
    <row r="221" spans="1:24" x14ac:dyDescent="0.25">
      <c r="A221" s="24" t="s">
        <v>504</v>
      </c>
      <c r="B221" s="25" t="s">
        <v>46</v>
      </c>
      <c r="C221" s="81">
        <v>4835</v>
      </c>
      <c r="D221" s="81">
        <v>748141</v>
      </c>
      <c r="E221" s="77">
        <v>0</v>
      </c>
      <c r="F221" s="77">
        <v>0</v>
      </c>
      <c r="G221" s="77">
        <v>0</v>
      </c>
      <c r="H221" s="77">
        <v>0</v>
      </c>
      <c r="I221" s="77">
        <v>0</v>
      </c>
      <c r="J221" s="77">
        <v>0</v>
      </c>
      <c r="K221" s="77">
        <v>0</v>
      </c>
      <c r="L221" s="77">
        <v>0</v>
      </c>
      <c r="M221" s="77">
        <v>73479</v>
      </c>
      <c r="N221" s="77">
        <v>542834</v>
      </c>
      <c r="O221" s="77">
        <v>0</v>
      </c>
      <c r="P221" s="82">
        <v>0</v>
      </c>
      <c r="Q221" s="77">
        <v>1470</v>
      </c>
      <c r="R221" s="82">
        <v>46921</v>
      </c>
      <c r="S221" s="82">
        <v>0</v>
      </c>
      <c r="T221" s="83">
        <f t="shared" si="12"/>
        <v>1417680</v>
      </c>
      <c r="V221" s="1">
        <f t="shared" si="14"/>
        <v>79784</v>
      </c>
      <c r="W221" s="1">
        <f t="shared" si="15"/>
        <v>1337896</v>
      </c>
      <c r="X221" s="1">
        <f t="shared" si="13"/>
        <v>1417680</v>
      </c>
    </row>
    <row r="222" spans="1:24" x14ac:dyDescent="0.25">
      <c r="A222" s="24" t="s">
        <v>283</v>
      </c>
      <c r="B222" s="25" t="s">
        <v>46</v>
      </c>
      <c r="C222" s="81">
        <v>0</v>
      </c>
      <c r="D222" s="81">
        <v>244940</v>
      </c>
      <c r="E222" s="77">
        <v>0</v>
      </c>
      <c r="F222" s="77">
        <v>0</v>
      </c>
      <c r="G222" s="77">
        <v>0</v>
      </c>
      <c r="H222" s="77">
        <v>0</v>
      </c>
      <c r="I222" s="77">
        <v>0</v>
      </c>
      <c r="J222" s="77">
        <v>0</v>
      </c>
      <c r="K222" s="77">
        <v>0</v>
      </c>
      <c r="L222" s="77">
        <v>0</v>
      </c>
      <c r="M222" s="77">
        <v>0</v>
      </c>
      <c r="N222" s="77">
        <v>930636</v>
      </c>
      <c r="O222" s="77">
        <v>0</v>
      </c>
      <c r="P222" s="82">
        <v>0</v>
      </c>
      <c r="Q222" s="77">
        <v>0</v>
      </c>
      <c r="R222" s="82">
        <v>0</v>
      </c>
      <c r="S222" s="82">
        <v>0</v>
      </c>
      <c r="T222" s="83">
        <f t="shared" si="12"/>
        <v>1175576</v>
      </c>
      <c r="V222" s="1">
        <f t="shared" si="14"/>
        <v>0</v>
      </c>
      <c r="W222" s="1">
        <f t="shared" si="15"/>
        <v>1175576</v>
      </c>
      <c r="X222" s="1">
        <f t="shared" si="13"/>
        <v>1175576</v>
      </c>
    </row>
    <row r="223" spans="1:24" x14ac:dyDescent="0.25">
      <c r="A223" s="24" t="s">
        <v>284</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77">
        <v>0</v>
      </c>
      <c r="R223" s="82">
        <v>0</v>
      </c>
      <c r="S223" s="82">
        <v>0</v>
      </c>
      <c r="T223" s="83">
        <f t="shared" si="12"/>
        <v>0</v>
      </c>
      <c r="V223" s="1">
        <f t="shared" si="14"/>
        <v>0</v>
      </c>
      <c r="W223" s="1">
        <f t="shared" si="15"/>
        <v>0</v>
      </c>
      <c r="X223" s="1">
        <f t="shared" si="13"/>
        <v>0</v>
      </c>
    </row>
    <row r="224" spans="1:24" x14ac:dyDescent="0.25">
      <c r="A224" s="24" t="s">
        <v>285</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77">
        <v>0</v>
      </c>
      <c r="R224" s="82">
        <v>0</v>
      </c>
      <c r="S224" s="82">
        <v>0</v>
      </c>
      <c r="T224" s="83">
        <f t="shared" si="12"/>
        <v>0</v>
      </c>
      <c r="V224" s="1">
        <f t="shared" si="14"/>
        <v>0</v>
      </c>
      <c r="W224" s="1">
        <f t="shared" si="15"/>
        <v>0</v>
      </c>
      <c r="X224" s="1">
        <f t="shared" si="13"/>
        <v>0</v>
      </c>
    </row>
    <row r="225" spans="1:24" x14ac:dyDescent="0.25">
      <c r="A225" s="24" t="s">
        <v>551</v>
      </c>
      <c r="B225" s="25" t="s">
        <v>46</v>
      </c>
      <c r="C225" s="81">
        <v>0</v>
      </c>
      <c r="D225" s="81">
        <v>0</v>
      </c>
      <c r="E225" s="77">
        <v>0</v>
      </c>
      <c r="F225" s="77">
        <v>0</v>
      </c>
      <c r="G225" s="77">
        <v>0</v>
      </c>
      <c r="H225" s="77">
        <v>0</v>
      </c>
      <c r="I225" s="77">
        <v>0</v>
      </c>
      <c r="J225" s="77">
        <v>0</v>
      </c>
      <c r="K225" s="77">
        <v>0</v>
      </c>
      <c r="L225" s="77">
        <v>0</v>
      </c>
      <c r="M225" s="77">
        <v>0</v>
      </c>
      <c r="N225" s="77">
        <v>0</v>
      </c>
      <c r="O225" s="77">
        <v>0</v>
      </c>
      <c r="P225" s="82">
        <v>0</v>
      </c>
      <c r="Q225" s="77">
        <v>0</v>
      </c>
      <c r="R225" s="82">
        <v>0</v>
      </c>
      <c r="S225" s="82">
        <v>0</v>
      </c>
      <c r="T225" s="83">
        <f t="shared" si="12"/>
        <v>0</v>
      </c>
      <c r="V225" s="1">
        <f t="shared" si="14"/>
        <v>0</v>
      </c>
      <c r="W225" s="1">
        <f t="shared" si="15"/>
        <v>0</v>
      </c>
      <c r="X225" s="1">
        <f t="shared" si="13"/>
        <v>0</v>
      </c>
    </row>
    <row r="226" spans="1:24" x14ac:dyDescent="0.25">
      <c r="A226" s="24" t="s">
        <v>287</v>
      </c>
      <c r="B226" s="25" t="s">
        <v>46</v>
      </c>
      <c r="C226" s="81">
        <v>84670</v>
      </c>
      <c r="D226" s="81">
        <v>0</v>
      </c>
      <c r="E226" s="77">
        <v>0</v>
      </c>
      <c r="F226" s="77">
        <v>0</v>
      </c>
      <c r="G226" s="77">
        <v>21885</v>
      </c>
      <c r="H226" s="77">
        <v>0</v>
      </c>
      <c r="I226" s="77">
        <v>0</v>
      </c>
      <c r="J226" s="77">
        <v>0</v>
      </c>
      <c r="K226" s="77">
        <v>0</v>
      </c>
      <c r="L226" s="77">
        <v>0</v>
      </c>
      <c r="M226" s="77">
        <v>757561</v>
      </c>
      <c r="N226" s="77">
        <v>0</v>
      </c>
      <c r="O226" s="77">
        <v>0</v>
      </c>
      <c r="P226" s="82">
        <v>0</v>
      </c>
      <c r="Q226" s="77">
        <v>0</v>
      </c>
      <c r="R226" s="82">
        <v>0</v>
      </c>
      <c r="S226" s="82">
        <v>0</v>
      </c>
      <c r="T226" s="83">
        <f t="shared" si="12"/>
        <v>864116</v>
      </c>
      <c r="V226" s="1">
        <f t="shared" si="14"/>
        <v>864116</v>
      </c>
      <c r="W226" s="1">
        <f t="shared" si="15"/>
        <v>0</v>
      </c>
      <c r="X226" s="1">
        <f t="shared" si="13"/>
        <v>864116</v>
      </c>
    </row>
    <row r="227" spans="1:24" x14ac:dyDescent="0.25">
      <c r="A227" s="24" t="s">
        <v>288</v>
      </c>
      <c r="B227" s="25" t="s">
        <v>46</v>
      </c>
      <c r="C227" s="81">
        <v>57706</v>
      </c>
      <c r="D227" s="81">
        <v>21848</v>
      </c>
      <c r="E227" s="77">
        <v>0</v>
      </c>
      <c r="F227" s="77">
        <v>1054028</v>
      </c>
      <c r="G227" s="77">
        <v>0</v>
      </c>
      <c r="H227" s="77">
        <v>0</v>
      </c>
      <c r="I227" s="77">
        <v>0</v>
      </c>
      <c r="J227" s="77">
        <v>0</v>
      </c>
      <c r="K227" s="77">
        <v>0</v>
      </c>
      <c r="L227" s="77">
        <v>0</v>
      </c>
      <c r="M227" s="77">
        <v>0</v>
      </c>
      <c r="N227" s="77">
        <v>1428764</v>
      </c>
      <c r="O227" s="77">
        <v>0</v>
      </c>
      <c r="P227" s="82">
        <v>0</v>
      </c>
      <c r="Q227" s="77">
        <v>0</v>
      </c>
      <c r="R227" s="82">
        <v>0</v>
      </c>
      <c r="S227" s="82">
        <v>0</v>
      </c>
      <c r="T227" s="83">
        <f t="shared" si="12"/>
        <v>2562346</v>
      </c>
      <c r="V227" s="1">
        <f t="shared" si="14"/>
        <v>57706</v>
      </c>
      <c r="W227" s="1">
        <f t="shared" si="15"/>
        <v>2504640</v>
      </c>
      <c r="X227" s="1">
        <f t="shared" si="13"/>
        <v>2562346</v>
      </c>
    </row>
    <row r="228" spans="1:24" x14ac:dyDescent="0.25">
      <c r="A228" s="24" t="s">
        <v>289</v>
      </c>
      <c r="B228" s="25" t="s">
        <v>46</v>
      </c>
      <c r="C228" s="81">
        <v>0</v>
      </c>
      <c r="D228" s="81">
        <v>0</v>
      </c>
      <c r="E228" s="77">
        <v>0</v>
      </c>
      <c r="F228" s="77">
        <v>0</v>
      </c>
      <c r="G228" s="77">
        <v>0</v>
      </c>
      <c r="H228" s="77">
        <v>0</v>
      </c>
      <c r="I228" s="77">
        <v>0</v>
      </c>
      <c r="J228" s="77">
        <v>0</v>
      </c>
      <c r="K228" s="77">
        <v>0</v>
      </c>
      <c r="L228" s="77">
        <v>0</v>
      </c>
      <c r="M228" s="77">
        <v>0</v>
      </c>
      <c r="N228" s="77">
        <v>0</v>
      </c>
      <c r="O228" s="77">
        <v>0</v>
      </c>
      <c r="P228" s="82">
        <v>0</v>
      </c>
      <c r="Q228" s="77">
        <v>0</v>
      </c>
      <c r="R228" s="82">
        <v>0</v>
      </c>
      <c r="S228" s="82">
        <v>0</v>
      </c>
      <c r="T228" s="83">
        <f t="shared" si="12"/>
        <v>0</v>
      </c>
      <c r="V228" s="1">
        <f t="shared" si="14"/>
        <v>0</v>
      </c>
      <c r="W228" s="1">
        <f t="shared" si="15"/>
        <v>0</v>
      </c>
      <c r="X228" s="1">
        <f t="shared" si="13"/>
        <v>0</v>
      </c>
    </row>
    <row r="229" spans="1:24" x14ac:dyDescent="0.25">
      <c r="A229" s="24" t="s">
        <v>472</v>
      </c>
      <c r="B229" s="25" t="s">
        <v>46</v>
      </c>
      <c r="C229" s="81">
        <v>8575</v>
      </c>
      <c r="D229" s="81">
        <v>0</v>
      </c>
      <c r="E229" s="77">
        <v>0</v>
      </c>
      <c r="F229" s="77">
        <v>0</v>
      </c>
      <c r="G229" s="77">
        <v>0</v>
      </c>
      <c r="H229" s="77">
        <v>590797</v>
      </c>
      <c r="I229" s="77">
        <v>0</v>
      </c>
      <c r="J229" s="77">
        <v>0</v>
      </c>
      <c r="K229" s="77">
        <v>0</v>
      </c>
      <c r="L229" s="77">
        <v>0</v>
      </c>
      <c r="M229" s="77">
        <v>545941</v>
      </c>
      <c r="N229" s="77">
        <v>0</v>
      </c>
      <c r="O229" s="77">
        <v>0</v>
      </c>
      <c r="P229" s="82">
        <v>0</v>
      </c>
      <c r="Q229" s="77">
        <v>0</v>
      </c>
      <c r="R229" s="82">
        <v>0</v>
      </c>
      <c r="S229" s="82">
        <v>1145313</v>
      </c>
      <c r="T229" s="83">
        <f t="shared" si="12"/>
        <v>2290626</v>
      </c>
      <c r="V229" s="1">
        <f t="shared" si="14"/>
        <v>554516</v>
      </c>
      <c r="W229" s="1">
        <f t="shared" si="15"/>
        <v>590797</v>
      </c>
      <c r="X229" s="1">
        <f t="shared" si="13"/>
        <v>1145313</v>
      </c>
    </row>
    <row r="230" spans="1:24" x14ac:dyDescent="0.25">
      <c r="A230" s="24" t="s">
        <v>290</v>
      </c>
      <c r="B230" s="25" t="s">
        <v>46</v>
      </c>
      <c r="C230" s="81">
        <v>6586</v>
      </c>
      <c r="D230" s="81">
        <v>0</v>
      </c>
      <c r="E230" s="77">
        <v>89042</v>
      </c>
      <c r="F230" s="77">
        <v>6969</v>
      </c>
      <c r="G230" s="77">
        <v>0</v>
      </c>
      <c r="H230" s="77">
        <v>0</v>
      </c>
      <c r="I230" s="77">
        <v>0</v>
      </c>
      <c r="J230" s="77">
        <v>0</v>
      </c>
      <c r="K230" s="77">
        <v>0</v>
      </c>
      <c r="L230" s="77">
        <v>0</v>
      </c>
      <c r="M230" s="77">
        <v>35660</v>
      </c>
      <c r="N230" s="77">
        <v>0</v>
      </c>
      <c r="O230" s="77">
        <v>0</v>
      </c>
      <c r="P230" s="82">
        <v>0</v>
      </c>
      <c r="Q230" s="77">
        <v>32215</v>
      </c>
      <c r="R230" s="82">
        <v>5065</v>
      </c>
      <c r="S230" s="82">
        <v>0</v>
      </c>
      <c r="T230" s="83">
        <f t="shared" si="12"/>
        <v>175537</v>
      </c>
      <c r="V230" s="1">
        <f t="shared" si="14"/>
        <v>163503</v>
      </c>
      <c r="W230" s="1">
        <f t="shared" si="15"/>
        <v>12034</v>
      </c>
      <c r="X230" s="1">
        <f t="shared" si="13"/>
        <v>175537</v>
      </c>
    </row>
    <row r="231" spans="1:24" x14ac:dyDescent="0.25">
      <c r="A231" s="24" t="s">
        <v>291</v>
      </c>
      <c r="B231" s="25" t="s">
        <v>46</v>
      </c>
      <c r="C231" s="81">
        <v>0</v>
      </c>
      <c r="D231" s="81">
        <v>0</v>
      </c>
      <c r="E231" s="77">
        <v>0</v>
      </c>
      <c r="F231" s="77">
        <v>0</v>
      </c>
      <c r="G231" s="77">
        <v>0</v>
      </c>
      <c r="H231" s="77">
        <v>0</v>
      </c>
      <c r="I231" s="77">
        <v>0</v>
      </c>
      <c r="J231" s="77">
        <v>0</v>
      </c>
      <c r="K231" s="77">
        <v>0</v>
      </c>
      <c r="L231" s="77">
        <v>0</v>
      </c>
      <c r="M231" s="77">
        <v>1031777</v>
      </c>
      <c r="N231" s="77">
        <v>0</v>
      </c>
      <c r="O231" s="77">
        <v>0</v>
      </c>
      <c r="P231" s="82">
        <v>0</v>
      </c>
      <c r="Q231" s="77">
        <v>0</v>
      </c>
      <c r="R231" s="82">
        <v>0</v>
      </c>
      <c r="S231" s="82">
        <v>0</v>
      </c>
      <c r="T231" s="83">
        <f t="shared" si="12"/>
        <v>1031777</v>
      </c>
      <c r="V231" s="1">
        <f t="shared" si="14"/>
        <v>1031777</v>
      </c>
      <c r="W231" s="1">
        <f t="shared" si="15"/>
        <v>0</v>
      </c>
      <c r="X231" s="1">
        <f t="shared" si="13"/>
        <v>1031777</v>
      </c>
    </row>
    <row r="232" spans="1:24" x14ac:dyDescent="0.25">
      <c r="A232" s="24" t="s">
        <v>292</v>
      </c>
      <c r="B232" s="25" t="s">
        <v>46</v>
      </c>
      <c r="C232" s="81">
        <v>1773</v>
      </c>
      <c r="D232" s="81">
        <v>0</v>
      </c>
      <c r="E232" s="77">
        <v>0</v>
      </c>
      <c r="F232" s="77">
        <v>0</v>
      </c>
      <c r="G232" s="77">
        <v>0</v>
      </c>
      <c r="H232" s="77">
        <v>0</v>
      </c>
      <c r="I232" s="77">
        <v>0</v>
      </c>
      <c r="J232" s="77">
        <v>0</v>
      </c>
      <c r="K232" s="77">
        <v>0</v>
      </c>
      <c r="L232" s="77">
        <v>0</v>
      </c>
      <c r="M232" s="77">
        <v>6742</v>
      </c>
      <c r="N232" s="77">
        <v>0</v>
      </c>
      <c r="O232" s="77">
        <v>0</v>
      </c>
      <c r="P232" s="82">
        <v>0</v>
      </c>
      <c r="Q232" s="77">
        <v>4709</v>
      </c>
      <c r="R232" s="82">
        <v>0</v>
      </c>
      <c r="S232" s="82">
        <v>0</v>
      </c>
      <c r="T232" s="83">
        <f t="shared" si="12"/>
        <v>13224</v>
      </c>
      <c r="V232" s="1">
        <f t="shared" si="14"/>
        <v>13224</v>
      </c>
      <c r="W232" s="1">
        <f t="shared" si="15"/>
        <v>0</v>
      </c>
      <c r="X232" s="1">
        <f t="shared" si="13"/>
        <v>13224</v>
      </c>
    </row>
    <row r="233" spans="1:24" x14ac:dyDescent="0.25">
      <c r="A233" s="24" t="s">
        <v>293</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77">
        <v>0</v>
      </c>
      <c r="R233" s="82">
        <v>0</v>
      </c>
      <c r="S233" s="82">
        <v>0</v>
      </c>
      <c r="T233" s="83">
        <f t="shared" si="12"/>
        <v>0</v>
      </c>
      <c r="V233" s="1">
        <f t="shared" si="14"/>
        <v>0</v>
      </c>
      <c r="W233" s="1">
        <f t="shared" si="15"/>
        <v>0</v>
      </c>
      <c r="X233" s="1">
        <f t="shared" si="13"/>
        <v>0</v>
      </c>
    </row>
    <row r="234" spans="1:24" x14ac:dyDescent="0.25">
      <c r="A234" s="24" t="s">
        <v>294</v>
      </c>
      <c r="B234" s="25" t="s">
        <v>46</v>
      </c>
      <c r="C234" s="81">
        <v>6062</v>
      </c>
      <c r="D234" s="81">
        <v>14751</v>
      </c>
      <c r="E234" s="77">
        <v>0</v>
      </c>
      <c r="F234" s="77">
        <v>0</v>
      </c>
      <c r="G234" s="77">
        <v>44416</v>
      </c>
      <c r="H234" s="77">
        <v>114036</v>
      </c>
      <c r="I234" s="77">
        <v>0</v>
      </c>
      <c r="J234" s="77">
        <v>0</v>
      </c>
      <c r="K234" s="77">
        <v>0</v>
      </c>
      <c r="L234" s="77">
        <v>0</v>
      </c>
      <c r="M234" s="77">
        <v>2079</v>
      </c>
      <c r="N234" s="77">
        <v>0</v>
      </c>
      <c r="O234" s="77">
        <v>0</v>
      </c>
      <c r="P234" s="82">
        <v>0</v>
      </c>
      <c r="Q234" s="77">
        <v>4079</v>
      </c>
      <c r="R234" s="82">
        <v>9929</v>
      </c>
      <c r="S234" s="82">
        <v>0</v>
      </c>
      <c r="T234" s="83">
        <f t="shared" si="12"/>
        <v>195352</v>
      </c>
      <c r="V234" s="1">
        <f t="shared" si="14"/>
        <v>56636</v>
      </c>
      <c r="W234" s="1">
        <f t="shared" si="15"/>
        <v>138716</v>
      </c>
      <c r="X234" s="1">
        <f t="shared" si="13"/>
        <v>195352</v>
      </c>
    </row>
    <row r="235" spans="1:24" x14ac:dyDescent="0.25">
      <c r="A235" s="24" t="s">
        <v>295</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77">
        <v>0</v>
      </c>
      <c r="R235" s="82">
        <v>0</v>
      </c>
      <c r="S235" s="82">
        <v>0</v>
      </c>
      <c r="T235" s="83">
        <f t="shared" si="12"/>
        <v>0</v>
      </c>
      <c r="V235" s="1">
        <f t="shared" si="14"/>
        <v>0</v>
      </c>
      <c r="W235" s="1">
        <f t="shared" si="15"/>
        <v>0</v>
      </c>
      <c r="X235" s="1">
        <f t="shared" si="13"/>
        <v>0</v>
      </c>
    </row>
    <row r="236" spans="1:24" x14ac:dyDescent="0.25">
      <c r="A236" s="24" t="s">
        <v>296</v>
      </c>
      <c r="B236" s="25" t="s">
        <v>46</v>
      </c>
      <c r="C236" s="81">
        <v>0</v>
      </c>
      <c r="D236" s="81">
        <v>0</v>
      </c>
      <c r="E236" s="77">
        <v>0</v>
      </c>
      <c r="F236" s="77">
        <v>0</v>
      </c>
      <c r="G236" s="77">
        <v>0</v>
      </c>
      <c r="H236" s="77">
        <v>0</v>
      </c>
      <c r="I236" s="77">
        <v>0</v>
      </c>
      <c r="J236" s="77">
        <v>0</v>
      </c>
      <c r="K236" s="77">
        <v>0</v>
      </c>
      <c r="L236" s="77">
        <v>0</v>
      </c>
      <c r="M236" s="77">
        <v>0</v>
      </c>
      <c r="N236" s="77">
        <v>0</v>
      </c>
      <c r="O236" s="77">
        <v>0</v>
      </c>
      <c r="P236" s="82">
        <v>0</v>
      </c>
      <c r="Q236" s="77">
        <v>0</v>
      </c>
      <c r="R236" s="82">
        <v>0</v>
      </c>
      <c r="S236" s="82">
        <v>0</v>
      </c>
      <c r="T236" s="83">
        <f t="shared" si="12"/>
        <v>0</v>
      </c>
      <c r="V236" s="1">
        <f t="shared" si="14"/>
        <v>0</v>
      </c>
      <c r="W236" s="1">
        <f t="shared" si="15"/>
        <v>0</v>
      </c>
      <c r="X236" s="1">
        <f t="shared" si="13"/>
        <v>0</v>
      </c>
    </row>
    <row r="237" spans="1:24" x14ac:dyDescent="0.25">
      <c r="A237" s="24" t="s">
        <v>297</v>
      </c>
      <c r="B237" s="25" t="s">
        <v>47</v>
      </c>
      <c r="C237" s="81">
        <v>39166</v>
      </c>
      <c r="D237" s="81">
        <v>8218</v>
      </c>
      <c r="E237" s="77">
        <v>0</v>
      </c>
      <c r="F237" s="77">
        <v>0</v>
      </c>
      <c r="G237" s="77">
        <v>52175</v>
      </c>
      <c r="H237" s="77">
        <v>10786</v>
      </c>
      <c r="I237" s="77">
        <v>118303</v>
      </c>
      <c r="J237" s="77">
        <v>0</v>
      </c>
      <c r="K237" s="77">
        <v>0</v>
      </c>
      <c r="L237" s="77">
        <v>0</v>
      </c>
      <c r="M237" s="77">
        <v>188498</v>
      </c>
      <c r="N237" s="77">
        <v>39807</v>
      </c>
      <c r="O237" s="77">
        <v>0</v>
      </c>
      <c r="P237" s="82">
        <v>0</v>
      </c>
      <c r="Q237" s="77">
        <v>0</v>
      </c>
      <c r="R237" s="82">
        <v>0</v>
      </c>
      <c r="S237" s="82">
        <v>0</v>
      </c>
      <c r="T237" s="83">
        <f t="shared" si="12"/>
        <v>456953</v>
      </c>
      <c r="V237" s="1">
        <f t="shared" si="14"/>
        <v>398142</v>
      </c>
      <c r="W237" s="1">
        <f t="shared" si="15"/>
        <v>58811</v>
      </c>
      <c r="X237" s="1">
        <f t="shared" si="13"/>
        <v>456953</v>
      </c>
    </row>
    <row r="238" spans="1:24" x14ac:dyDescent="0.25">
      <c r="A238" s="24" t="s">
        <v>298</v>
      </c>
      <c r="B238" s="25" t="s">
        <v>47</v>
      </c>
      <c r="C238" s="81">
        <v>0</v>
      </c>
      <c r="D238" s="81">
        <v>0</v>
      </c>
      <c r="E238" s="77">
        <v>0</v>
      </c>
      <c r="F238" s="77">
        <v>0</v>
      </c>
      <c r="G238" s="77">
        <v>0</v>
      </c>
      <c r="H238" s="77">
        <v>0</v>
      </c>
      <c r="I238" s="77">
        <v>0</v>
      </c>
      <c r="J238" s="77">
        <v>0</v>
      </c>
      <c r="K238" s="77">
        <v>0</v>
      </c>
      <c r="L238" s="77">
        <v>0</v>
      </c>
      <c r="M238" s="77">
        <v>0</v>
      </c>
      <c r="N238" s="77">
        <v>0</v>
      </c>
      <c r="O238" s="77">
        <v>0</v>
      </c>
      <c r="P238" s="82">
        <v>0</v>
      </c>
      <c r="Q238" s="77">
        <v>0</v>
      </c>
      <c r="R238" s="82">
        <v>0</v>
      </c>
      <c r="S238" s="82">
        <v>0</v>
      </c>
      <c r="T238" s="83">
        <f t="shared" si="12"/>
        <v>0</v>
      </c>
      <c r="V238" s="1">
        <f t="shared" si="14"/>
        <v>0</v>
      </c>
      <c r="W238" s="1">
        <f t="shared" si="15"/>
        <v>0</v>
      </c>
      <c r="X238" s="1">
        <f t="shared" si="13"/>
        <v>0</v>
      </c>
    </row>
    <row r="239" spans="1:24" x14ac:dyDescent="0.25">
      <c r="A239" s="24" t="s">
        <v>473</v>
      </c>
      <c r="B239" s="25" t="s">
        <v>47</v>
      </c>
      <c r="C239" s="81">
        <v>0</v>
      </c>
      <c r="D239" s="81">
        <v>0</v>
      </c>
      <c r="E239" s="77">
        <v>145690</v>
      </c>
      <c r="F239" s="77">
        <v>179324</v>
      </c>
      <c r="G239" s="77">
        <v>0</v>
      </c>
      <c r="H239" s="77">
        <v>0</v>
      </c>
      <c r="I239" s="77">
        <v>0</v>
      </c>
      <c r="J239" s="77">
        <v>0</v>
      </c>
      <c r="K239" s="77">
        <v>0</v>
      </c>
      <c r="L239" s="77">
        <v>0</v>
      </c>
      <c r="M239" s="77">
        <v>0</v>
      </c>
      <c r="N239" s="77">
        <v>0</v>
      </c>
      <c r="O239" s="77">
        <v>0</v>
      </c>
      <c r="P239" s="82">
        <v>0</v>
      </c>
      <c r="Q239" s="77">
        <v>1350</v>
      </c>
      <c r="R239" s="82">
        <v>8355</v>
      </c>
      <c r="S239" s="82">
        <v>0</v>
      </c>
      <c r="T239" s="83">
        <f t="shared" si="12"/>
        <v>334719</v>
      </c>
      <c r="V239" s="1">
        <f t="shared" si="14"/>
        <v>147040</v>
      </c>
      <c r="W239" s="1">
        <f t="shared" si="15"/>
        <v>187679</v>
      </c>
      <c r="X239" s="1">
        <f t="shared" si="13"/>
        <v>334719</v>
      </c>
    </row>
    <row r="240" spans="1:24" x14ac:dyDescent="0.25">
      <c r="A240" s="24" t="s">
        <v>299</v>
      </c>
      <c r="B240" s="25" t="s">
        <v>47</v>
      </c>
      <c r="C240" s="81">
        <v>0</v>
      </c>
      <c r="D240" s="81">
        <v>0</v>
      </c>
      <c r="E240" s="77">
        <v>0</v>
      </c>
      <c r="F240" s="77">
        <v>0</v>
      </c>
      <c r="G240" s="77">
        <v>0</v>
      </c>
      <c r="H240" s="77">
        <v>0</v>
      </c>
      <c r="I240" s="77">
        <v>0</v>
      </c>
      <c r="J240" s="77">
        <v>0</v>
      </c>
      <c r="K240" s="77">
        <v>0</v>
      </c>
      <c r="L240" s="77">
        <v>0</v>
      </c>
      <c r="M240" s="77">
        <v>0</v>
      </c>
      <c r="N240" s="77">
        <v>0</v>
      </c>
      <c r="O240" s="77">
        <v>0</v>
      </c>
      <c r="P240" s="82">
        <v>0</v>
      </c>
      <c r="Q240" s="77">
        <v>0</v>
      </c>
      <c r="R240" s="82">
        <v>0</v>
      </c>
      <c r="S240" s="82">
        <v>0</v>
      </c>
      <c r="T240" s="83">
        <f t="shared" si="12"/>
        <v>0</v>
      </c>
      <c r="V240" s="1">
        <f t="shared" si="14"/>
        <v>0</v>
      </c>
      <c r="W240" s="1">
        <f t="shared" si="15"/>
        <v>0</v>
      </c>
      <c r="X240" s="1">
        <f t="shared" si="13"/>
        <v>0</v>
      </c>
    </row>
    <row r="241" spans="1:24" x14ac:dyDescent="0.25">
      <c r="A241" s="24" t="s">
        <v>463</v>
      </c>
      <c r="B241" s="25" t="s">
        <v>47</v>
      </c>
      <c r="C241" s="81">
        <v>92915</v>
      </c>
      <c r="D241" s="81">
        <v>1066</v>
      </c>
      <c r="E241" s="77">
        <v>3642</v>
      </c>
      <c r="F241" s="77">
        <v>692</v>
      </c>
      <c r="G241" s="77">
        <v>144073</v>
      </c>
      <c r="H241" s="77">
        <v>19037</v>
      </c>
      <c r="I241" s="77">
        <v>0</v>
      </c>
      <c r="J241" s="77">
        <v>0</v>
      </c>
      <c r="K241" s="77">
        <v>0</v>
      </c>
      <c r="L241" s="77">
        <v>0</v>
      </c>
      <c r="M241" s="77">
        <v>81479</v>
      </c>
      <c r="N241" s="77">
        <v>0</v>
      </c>
      <c r="O241" s="77">
        <v>0</v>
      </c>
      <c r="P241" s="82">
        <v>0</v>
      </c>
      <c r="Q241" s="77">
        <v>66899</v>
      </c>
      <c r="R241" s="82">
        <v>1356</v>
      </c>
      <c r="S241" s="82">
        <v>0</v>
      </c>
      <c r="T241" s="83">
        <f t="shared" si="12"/>
        <v>411159</v>
      </c>
      <c r="V241" s="1">
        <f t="shared" si="14"/>
        <v>389008</v>
      </c>
      <c r="W241" s="1">
        <f t="shared" si="15"/>
        <v>22151</v>
      </c>
      <c r="X241" s="1">
        <f t="shared" si="13"/>
        <v>411159</v>
      </c>
    </row>
    <row r="242" spans="1:24" x14ac:dyDescent="0.25">
      <c r="A242" s="24" t="s">
        <v>300</v>
      </c>
      <c r="B242" s="25" t="s">
        <v>48</v>
      </c>
      <c r="C242" s="81">
        <v>0</v>
      </c>
      <c r="D242" s="81">
        <v>0</v>
      </c>
      <c r="E242" s="77">
        <v>0</v>
      </c>
      <c r="F242" s="77">
        <v>0</v>
      </c>
      <c r="G242" s="77">
        <v>0</v>
      </c>
      <c r="H242" s="77">
        <v>0</v>
      </c>
      <c r="I242" s="77">
        <v>0</v>
      </c>
      <c r="J242" s="77">
        <v>0</v>
      </c>
      <c r="K242" s="77">
        <v>0</v>
      </c>
      <c r="L242" s="77">
        <v>0</v>
      </c>
      <c r="M242" s="77">
        <v>0</v>
      </c>
      <c r="N242" s="77">
        <v>0</v>
      </c>
      <c r="O242" s="77">
        <v>0</v>
      </c>
      <c r="P242" s="82">
        <v>0</v>
      </c>
      <c r="Q242" s="77">
        <v>0</v>
      </c>
      <c r="R242" s="82">
        <v>0</v>
      </c>
      <c r="S242" s="82">
        <v>0</v>
      </c>
      <c r="T242" s="83">
        <f t="shared" si="12"/>
        <v>0</v>
      </c>
      <c r="V242" s="1">
        <f t="shared" si="14"/>
        <v>0</v>
      </c>
      <c r="W242" s="1">
        <f t="shared" si="15"/>
        <v>0</v>
      </c>
      <c r="X242" s="1">
        <f t="shared" si="13"/>
        <v>0</v>
      </c>
    </row>
    <row r="243" spans="1:24" x14ac:dyDescent="0.25">
      <c r="A243" s="24" t="s">
        <v>301</v>
      </c>
      <c r="B243" s="25" t="s">
        <v>48</v>
      </c>
      <c r="C243" s="81">
        <v>0</v>
      </c>
      <c r="D243" s="81">
        <v>0</v>
      </c>
      <c r="E243" s="77">
        <v>0</v>
      </c>
      <c r="F243" s="77">
        <v>0</v>
      </c>
      <c r="G243" s="77">
        <v>0</v>
      </c>
      <c r="H243" s="77">
        <v>0</v>
      </c>
      <c r="I243" s="77">
        <v>0</v>
      </c>
      <c r="J243" s="77">
        <v>0</v>
      </c>
      <c r="K243" s="77">
        <v>0</v>
      </c>
      <c r="L243" s="77">
        <v>0</v>
      </c>
      <c r="M243" s="77">
        <v>0</v>
      </c>
      <c r="N243" s="77">
        <v>0</v>
      </c>
      <c r="O243" s="77">
        <v>0</v>
      </c>
      <c r="P243" s="82">
        <v>0</v>
      </c>
      <c r="Q243" s="77">
        <v>1012587</v>
      </c>
      <c r="R243" s="82">
        <v>0</v>
      </c>
      <c r="S243" s="82">
        <v>0</v>
      </c>
      <c r="T243" s="83">
        <f t="shared" si="12"/>
        <v>1012587</v>
      </c>
      <c r="V243" s="1">
        <f t="shared" si="14"/>
        <v>1012587</v>
      </c>
      <c r="W243" s="1">
        <f t="shared" si="15"/>
        <v>0</v>
      </c>
      <c r="X243" s="1">
        <f t="shared" si="13"/>
        <v>1012587</v>
      </c>
    </row>
    <row r="244" spans="1:24" x14ac:dyDescent="0.25">
      <c r="A244" s="24" t="s">
        <v>302</v>
      </c>
      <c r="B244" s="25" t="s">
        <v>48</v>
      </c>
      <c r="C244" s="81">
        <v>0</v>
      </c>
      <c r="D244" s="81">
        <v>0</v>
      </c>
      <c r="E244" s="77">
        <v>0</v>
      </c>
      <c r="F244" s="77">
        <v>0</v>
      </c>
      <c r="G244" s="77">
        <v>0</v>
      </c>
      <c r="H244" s="77">
        <v>0</v>
      </c>
      <c r="I244" s="77">
        <v>0</v>
      </c>
      <c r="J244" s="77">
        <v>0</v>
      </c>
      <c r="K244" s="77">
        <v>0</v>
      </c>
      <c r="L244" s="77">
        <v>0</v>
      </c>
      <c r="M244" s="77">
        <v>0</v>
      </c>
      <c r="N244" s="77">
        <v>0</v>
      </c>
      <c r="O244" s="77">
        <v>0</v>
      </c>
      <c r="P244" s="82">
        <v>0</v>
      </c>
      <c r="Q244" s="77">
        <v>0</v>
      </c>
      <c r="R244" s="82">
        <v>0</v>
      </c>
      <c r="S244" s="82">
        <v>0</v>
      </c>
      <c r="T244" s="83">
        <f t="shared" si="12"/>
        <v>0</v>
      </c>
      <c r="V244" s="1">
        <f t="shared" si="14"/>
        <v>0</v>
      </c>
      <c r="W244" s="1">
        <f t="shared" si="15"/>
        <v>0</v>
      </c>
      <c r="X244" s="1">
        <f t="shared" si="13"/>
        <v>0</v>
      </c>
    </row>
    <row r="245" spans="1:24" x14ac:dyDescent="0.25">
      <c r="A245" s="24" t="s">
        <v>303</v>
      </c>
      <c r="B245" s="25" t="s">
        <v>49</v>
      </c>
      <c r="C245" s="81">
        <v>0</v>
      </c>
      <c r="D245" s="81">
        <v>0</v>
      </c>
      <c r="E245" s="77">
        <v>0</v>
      </c>
      <c r="F245" s="77">
        <v>0</v>
      </c>
      <c r="G245" s="77">
        <v>0</v>
      </c>
      <c r="H245" s="77">
        <v>0</v>
      </c>
      <c r="I245" s="77">
        <v>0</v>
      </c>
      <c r="J245" s="77">
        <v>0</v>
      </c>
      <c r="K245" s="77">
        <v>0</v>
      </c>
      <c r="L245" s="77">
        <v>0</v>
      </c>
      <c r="M245" s="77">
        <v>0</v>
      </c>
      <c r="N245" s="77">
        <v>0</v>
      </c>
      <c r="O245" s="77">
        <v>0</v>
      </c>
      <c r="P245" s="82">
        <v>0</v>
      </c>
      <c r="Q245" s="77">
        <v>0</v>
      </c>
      <c r="R245" s="82">
        <v>0</v>
      </c>
      <c r="S245" s="82">
        <v>0</v>
      </c>
      <c r="T245" s="83">
        <f t="shared" si="12"/>
        <v>0</v>
      </c>
      <c r="V245" s="1">
        <f t="shared" si="14"/>
        <v>0</v>
      </c>
      <c r="W245" s="1">
        <f t="shared" si="15"/>
        <v>0</v>
      </c>
      <c r="X245" s="1">
        <f t="shared" si="13"/>
        <v>0</v>
      </c>
    </row>
    <row r="246" spans="1:24" x14ac:dyDescent="0.25">
      <c r="A246" s="24" t="s">
        <v>304</v>
      </c>
      <c r="B246" s="25" t="s">
        <v>49</v>
      </c>
      <c r="C246" s="81">
        <v>62200</v>
      </c>
      <c r="D246" s="81">
        <v>291000</v>
      </c>
      <c r="E246" s="77">
        <v>1278325</v>
      </c>
      <c r="F246" s="77">
        <v>1531650</v>
      </c>
      <c r="G246" s="77">
        <v>0</v>
      </c>
      <c r="H246" s="77">
        <v>56500</v>
      </c>
      <c r="I246" s="77">
        <v>0</v>
      </c>
      <c r="J246" s="77">
        <v>0</v>
      </c>
      <c r="K246" s="77">
        <v>0</v>
      </c>
      <c r="L246" s="77">
        <v>0</v>
      </c>
      <c r="M246" s="77">
        <v>0</v>
      </c>
      <c r="N246" s="77">
        <v>0</v>
      </c>
      <c r="O246" s="77">
        <v>0</v>
      </c>
      <c r="P246" s="82">
        <v>0</v>
      </c>
      <c r="Q246" s="77">
        <v>0</v>
      </c>
      <c r="R246" s="82">
        <v>0</v>
      </c>
      <c r="S246" s="82">
        <v>0</v>
      </c>
      <c r="T246" s="83">
        <f t="shared" si="12"/>
        <v>3219675</v>
      </c>
      <c r="V246" s="1">
        <f t="shared" si="14"/>
        <v>1340525</v>
      </c>
      <c r="W246" s="1">
        <f t="shared" si="15"/>
        <v>1879150</v>
      </c>
      <c r="X246" s="1">
        <f t="shared" si="13"/>
        <v>3219675</v>
      </c>
    </row>
    <row r="247" spans="1:24" x14ac:dyDescent="0.25">
      <c r="A247" s="24" t="s">
        <v>305</v>
      </c>
      <c r="B247" s="25" t="s">
        <v>49</v>
      </c>
      <c r="C247" s="81">
        <v>3065</v>
      </c>
      <c r="D247" s="81">
        <v>3200</v>
      </c>
      <c r="E247" s="77">
        <v>0</v>
      </c>
      <c r="F247" s="77">
        <v>0</v>
      </c>
      <c r="G247" s="77">
        <v>191439</v>
      </c>
      <c r="H247" s="77">
        <v>140230</v>
      </c>
      <c r="I247" s="77">
        <v>0</v>
      </c>
      <c r="J247" s="77">
        <v>0</v>
      </c>
      <c r="K247" s="77">
        <v>0</v>
      </c>
      <c r="L247" s="77">
        <v>0</v>
      </c>
      <c r="M247" s="77">
        <v>82346</v>
      </c>
      <c r="N247" s="77">
        <v>33093</v>
      </c>
      <c r="O247" s="77">
        <v>0</v>
      </c>
      <c r="P247" s="82">
        <v>0</v>
      </c>
      <c r="Q247" s="77">
        <v>0</v>
      </c>
      <c r="R247" s="82">
        <v>0</v>
      </c>
      <c r="S247" s="82">
        <v>0</v>
      </c>
      <c r="T247" s="83">
        <f t="shared" si="12"/>
        <v>453373</v>
      </c>
      <c r="V247" s="1">
        <f t="shared" si="14"/>
        <v>276850</v>
      </c>
      <c r="W247" s="1">
        <f t="shared" si="15"/>
        <v>176523</v>
      </c>
      <c r="X247" s="1">
        <f t="shared" si="13"/>
        <v>453373</v>
      </c>
    </row>
    <row r="248" spans="1:24" x14ac:dyDescent="0.25">
      <c r="A248" s="24" t="s">
        <v>306</v>
      </c>
      <c r="B248" s="25" t="s">
        <v>49</v>
      </c>
      <c r="C248" s="81">
        <v>0</v>
      </c>
      <c r="D248" s="81">
        <v>0</v>
      </c>
      <c r="E248" s="77">
        <v>4960</v>
      </c>
      <c r="F248" s="77">
        <v>21982</v>
      </c>
      <c r="G248" s="77">
        <v>0</v>
      </c>
      <c r="H248" s="77">
        <v>0</v>
      </c>
      <c r="I248" s="77">
        <v>0</v>
      </c>
      <c r="J248" s="77">
        <v>0</v>
      </c>
      <c r="K248" s="77">
        <v>0</v>
      </c>
      <c r="L248" s="77">
        <v>0</v>
      </c>
      <c r="M248" s="77">
        <v>0</v>
      </c>
      <c r="N248" s="77">
        <v>0</v>
      </c>
      <c r="O248" s="77">
        <v>0</v>
      </c>
      <c r="P248" s="82">
        <v>0</v>
      </c>
      <c r="Q248" s="77">
        <v>0</v>
      </c>
      <c r="R248" s="82">
        <v>0</v>
      </c>
      <c r="S248" s="82">
        <v>0</v>
      </c>
      <c r="T248" s="83">
        <f t="shared" si="12"/>
        <v>26942</v>
      </c>
      <c r="V248" s="1">
        <f t="shared" si="14"/>
        <v>4960</v>
      </c>
      <c r="W248" s="1">
        <f t="shared" si="15"/>
        <v>21982</v>
      </c>
      <c r="X248" s="1">
        <f t="shared" si="13"/>
        <v>26942</v>
      </c>
    </row>
    <row r="249" spans="1:24" x14ac:dyDescent="0.25">
      <c r="A249" s="24" t="s">
        <v>307</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77">
        <v>0</v>
      </c>
      <c r="R249" s="82">
        <v>0</v>
      </c>
      <c r="S249" s="82">
        <v>0</v>
      </c>
      <c r="T249" s="83">
        <f t="shared" si="12"/>
        <v>0</v>
      </c>
      <c r="V249" s="1">
        <f t="shared" si="14"/>
        <v>0</v>
      </c>
      <c r="W249" s="1">
        <f t="shared" si="15"/>
        <v>0</v>
      </c>
      <c r="X249" s="1">
        <f t="shared" si="13"/>
        <v>0</v>
      </c>
    </row>
    <row r="250" spans="1:24" x14ac:dyDescent="0.25">
      <c r="A250" s="24" t="s">
        <v>308</v>
      </c>
      <c r="B250" s="25" t="s">
        <v>49</v>
      </c>
      <c r="C250" s="81">
        <v>660</v>
      </c>
      <c r="D250" s="81">
        <v>0</v>
      </c>
      <c r="E250" s="77">
        <v>1100</v>
      </c>
      <c r="F250" s="77">
        <v>0</v>
      </c>
      <c r="G250" s="77">
        <v>1500</v>
      </c>
      <c r="H250" s="77">
        <v>0</v>
      </c>
      <c r="I250" s="77">
        <v>0</v>
      </c>
      <c r="J250" s="77">
        <v>0</v>
      </c>
      <c r="K250" s="77">
        <v>0</v>
      </c>
      <c r="L250" s="77">
        <v>0</v>
      </c>
      <c r="M250" s="77">
        <v>150</v>
      </c>
      <c r="N250" s="77">
        <v>0</v>
      </c>
      <c r="O250" s="77">
        <v>0</v>
      </c>
      <c r="P250" s="82">
        <v>0</v>
      </c>
      <c r="Q250" s="77">
        <v>0</v>
      </c>
      <c r="R250" s="82">
        <v>0</v>
      </c>
      <c r="S250" s="82">
        <v>0</v>
      </c>
      <c r="T250" s="83">
        <f t="shared" si="12"/>
        <v>3410</v>
      </c>
      <c r="V250" s="1">
        <f t="shared" si="14"/>
        <v>3410</v>
      </c>
      <c r="W250" s="1">
        <f t="shared" si="15"/>
        <v>0</v>
      </c>
      <c r="X250" s="1">
        <f t="shared" si="13"/>
        <v>3410</v>
      </c>
    </row>
    <row r="251" spans="1:24" x14ac:dyDescent="0.25">
      <c r="A251" s="24" t="s">
        <v>309</v>
      </c>
      <c r="B251" s="25" t="s">
        <v>49</v>
      </c>
      <c r="C251" s="81">
        <v>82914</v>
      </c>
      <c r="D251" s="81">
        <v>0</v>
      </c>
      <c r="E251" s="77">
        <v>3344378</v>
      </c>
      <c r="F251" s="77">
        <v>0</v>
      </c>
      <c r="G251" s="77">
        <v>0</v>
      </c>
      <c r="H251" s="77">
        <v>0</v>
      </c>
      <c r="I251" s="77">
        <v>0</v>
      </c>
      <c r="J251" s="77">
        <v>0</v>
      </c>
      <c r="K251" s="77">
        <v>0</v>
      </c>
      <c r="L251" s="77">
        <v>0</v>
      </c>
      <c r="M251" s="77">
        <v>0</v>
      </c>
      <c r="N251" s="77">
        <v>0</v>
      </c>
      <c r="O251" s="77">
        <v>0</v>
      </c>
      <c r="P251" s="82">
        <v>0</v>
      </c>
      <c r="Q251" s="77">
        <v>0</v>
      </c>
      <c r="R251" s="82">
        <v>0</v>
      </c>
      <c r="S251" s="82">
        <v>0</v>
      </c>
      <c r="T251" s="83">
        <f t="shared" si="12"/>
        <v>3427292</v>
      </c>
      <c r="V251" s="1">
        <f t="shared" si="14"/>
        <v>3427292</v>
      </c>
      <c r="W251" s="1">
        <f t="shared" si="15"/>
        <v>0</v>
      </c>
      <c r="X251" s="1">
        <f t="shared" si="13"/>
        <v>3427292</v>
      </c>
    </row>
    <row r="252" spans="1:24" x14ac:dyDescent="0.25">
      <c r="A252" s="24" t="s">
        <v>310</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77">
        <v>0</v>
      </c>
      <c r="R252" s="82">
        <v>0</v>
      </c>
      <c r="S252" s="82">
        <v>0</v>
      </c>
      <c r="T252" s="83">
        <f t="shared" si="12"/>
        <v>0</v>
      </c>
      <c r="V252" s="1">
        <f t="shared" si="14"/>
        <v>0</v>
      </c>
      <c r="W252" s="1">
        <f t="shared" si="15"/>
        <v>0</v>
      </c>
      <c r="X252" s="1">
        <f t="shared" si="13"/>
        <v>0</v>
      </c>
    </row>
    <row r="253" spans="1:24" x14ac:dyDescent="0.25">
      <c r="A253" s="24" t="s">
        <v>311</v>
      </c>
      <c r="B253" s="25" t="s">
        <v>49</v>
      </c>
      <c r="C253" s="81">
        <v>13817</v>
      </c>
      <c r="D253" s="81">
        <v>0</v>
      </c>
      <c r="E253" s="77">
        <v>105150</v>
      </c>
      <c r="F253" s="77">
        <v>0</v>
      </c>
      <c r="G253" s="77">
        <v>0</v>
      </c>
      <c r="H253" s="77">
        <v>0</v>
      </c>
      <c r="I253" s="77">
        <v>0</v>
      </c>
      <c r="J253" s="77">
        <v>0</v>
      </c>
      <c r="K253" s="77">
        <v>0</v>
      </c>
      <c r="L253" s="77">
        <v>0</v>
      </c>
      <c r="M253" s="77">
        <v>0</v>
      </c>
      <c r="N253" s="77">
        <v>0</v>
      </c>
      <c r="O253" s="77">
        <v>0</v>
      </c>
      <c r="P253" s="82">
        <v>0</v>
      </c>
      <c r="Q253" s="77">
        <v>0</v>
      </c>
      <c r="R253" s="82">
        <v>0</v>
      </c>
      <c r="S253" s="82">
        <v>0</v>
      </c>
      <c r="T253" s="83">
        <f t="shared" si="12"/>
        <v>118967</v>
      </c>
      <c r="V253" s="1">
        <f t="shared" si="14"/>
        <v>118967</v>
      </c>
      <c r="W253" s="1">
        <f t="shared" si="15"/>
        <v>0</v>
      </c>
      <c r="X253" s="1">
        <f t="shared" si="13"/>
        <v>118967</v>
      </c>
    </row>
    <row r="254" spans="1:24" x14ac:dyDescent="0.25">
      <c r="A254" s="24" t="s">
        <v>3</v>
      </c>
      <c r="B254" s="25" t="s">
        <v>3</v>
      </c>
      <c r="C254" s="81">
        <v>0</v>
      </c>
      <c r="D254" s="81">
        <v>0</v>
      </c>
      <c r="E254" s="77">
        <v>0</v>
      </c>
      <c r="F254" s="77">
        <v>0</v>
      </c>
      <c r="G254" s="77">
        <v>0</v>
      </c>
      <c r="H254" s="77">
        <v>0</v>
      </c>
      <c r="I254" s="77">
        <v>0</v>
      </c>
      <c r="J254" s="77">
        <v>0</v>
      </c>
      <c r="K254" s="77">
        <v>0</v>
      </c>
      <c r="L254" s="77">
        <v>0</v>
      </c>
      <c r="M254" s="77">
        <v>0</v>
      </c>
      <c r="N254" s="77">
        <v>0</v>
      </c>
      <c r="O254" s="77">
        <v>0</v>
      </c>
      <c r="P254" s="82">
        <v>0</v>
      </c>
      <c r="Q254" s="77">
        <v>0</v>
      </c>
      <c r="R254" s="82">
        <v>0</v>
      </c>
      <c r="S254" s="82">
        <v>0</v>
      </c>
      <c r="T254" s="83">
        <f t="shared" si="12"/>
        <v>0</v>
      </c>
      <c r="V254" s="1">
        <f t="shared" si="14"/>
        <v>0</v>
      </c>
      <c r="W254" s="1">
        <f t="shared" si="15"/>
        <v>0</v>
      </c>
      <c r="X254" s="1">
        <f t="shared" si="13"/>
        <v>0</v>
      </c>
    </row>
    <row r="255" spans="1:24" x14ac:dyDescent="0.25">
      <c r="A255" s="24" t="s">
        <v>312</v>
      </c>
      <c r="B255" s="25" t="s">
        <v>50</v>
      </c>
      <c r="C255" s="81">
        <v>621285</v>
      </c>
      <c r="D255" s="81">
        <v>1615415</v>
      </c>
      <c r="E255" s="77">
        <v>4988356</v>
      </c>
      <c r="F255" s="77">
        <v>1121616</v>
      </c>
      <c r="G255" s="77">
        <v>1276106</v>
      </c>
      <c r="H255" s="77">
        <v>7903567</v>
      </c>
      <c r="I255" s="77">
        <v>0</v>
      </c>
      <c r="J255" s="77">
        <v>0</v>
      </c>
      <c r="K255" s="77">
        <v>0</v>
      </c>
      <c r="L255" s="77">
        <v>0</v>
      </c>
      <c r="M255" s="77">
        <v>450500</v>
      </c>
      <c r="N255" s="77">
        <v>892761</v>
      </c>
      <c r="O255" s="77">
        <v>0</v>
      </c>
      <c r="P255" s="82">
        <v>0</v>
      </c>
      <c r="Q255" s="77">
        <v>0</v>
      </c>
      <c r="R255" s="82">
        <v>0</v>
      </c>
      <c r="S255" s="82">
        <v>0</v>
      </c>
      <c r="T255" s="83">
        <f t="shared" si="12"/>
        <v>18869606</v>
      </c>
      <c r="V255" s="1">
        <f t="shared" si="14"/>
        <v>7336247</v>
      </c>
      <c r="W255" s="1">
        <f t="shared" si="15"/>
        <v>11533359</v>
      </c>
      <c r="X255" s="1">
        <f t="shared" si="13"/>
        <v>18869606</v>
      </c>
    </row>
    <row r="256" spans="1:24" x14ac:dyDescent="0.25">
      <c r="A256" s="24" t="s">
        <v>474</v>
      </c>
      <c r="B256" s="25" t="s">
        <v>50</v>
      </c>
      <c r="C256" s="81">
        <v>0</v>
      </c>
      <c r="D256" s="81">
        <v>0</v>
      </c>
      <c r="E256" s="77">
        <v>0</v>
      </c>
      <c r="F256" s="77">
        <v>0</v>
      </c>
      <c r="G256" s="77">
        <v>0</v>
      </c>
      <c r="H256" s="77">
        <v>0</v>
      </c>
      <c r="I256" s="77">
        <v>0</v>
      </c>
      <c r="J256" s="77">
        <v>0</v>
      </c>
      <c r="K256" s="77">
        <v>0</v>
      </c>
      <c r="L256" s="77">
        <v>0</v>
      </c>
      <c r="M256" s="77">
        <v>0</v>
      </c>
      <c r="N256" s="77">
        <v>0</v>
      </c>
      <c r="O256" s="77">
        <v>0</v>
      </c>
      <c r="P256" s="82">
        <v>0</v>
      </c>
      <c r="Q256" s="77">
        <v>0</v>
      </c>
      <c r="R256" s="82">
        <v>0</v>
      </c>
      <c r="S256" s="82">
        <v>0</v>
      </c>
      <c r="T256" s="83">
        <f t="shared" si="12"/>
        <v>0</v>
      </c>
      <c r="V256" s="1">
        <f t="shared" si="14"/>
        <v>0</v>
      </c>
      <c r="W256" s="1">
        <f t="shared" si="15"/>
        <v>0</v>
      </c>
      <c r="X256" s="1">
        <f t="shared" si="13"/>
        <v>0</v>
      </c>
    </row>
    <row r="257" spans="1:24" x14ac:dyDescent="0.25">
      <c r="A257" s="24" t="s">
        <v>313</v>
      </c>
      <c r="B257" s="25" t="s">
        <v>50</v>
      </c>
      <c r="C257" s="81">
        <v>0</v>
      </c>
      <c r="D257" s="81">
        <v>0</v>
      </c>
      <c r="E257" s="77">
        <v>0</v>
      </c>
      <c r="F257" s="77">
        <v>0</v>
      </c>
      <c r="G257" s="77">
        <v>3220</v>
      </c>
      <c r="H257" s="77">
        <v>0</v>
      </c>
      <c r="I257" s="77">
        <v>0</v>
      </c>
      <c r="J257" s="77">
        <v>0</v>
      </c>
      <c r="K257" s="77">
        <v>0</v>
      </c>
      <c r="L257" s="77">
        <v>0</v>
      </c>
      <c r="M257" s="77">
        <v>781</v>
      </c>
      <c r="N257" s="77">
        <v>0</v>
      </c>
      <c r="O257" s="77">
        <v>0</v>
      </c>
      <c r="P257" s="82">
        <v>0</v>
      </c>
      <c r="Q257" s="77">
        <v>1023</v>
      </c>
      <c r="R257" s="82">
        <v>0</v>
      </c>
      <c r="S257" s="82">
        <v>0</v>
      </c>
      <c r="T257" s="83">
        <f t="shared" si="12"/>
        <v>5024</v>
      </c>
      <c r="V257" s="1">
        <f t="shared" si="14"/>
        <v>5024</v>
      </c>
      <c r="W257" s="1">
        <f t="shared" si="15"/>
        <v>0</v>
      </c>
      <c r="X257" s="1">
        <f t="shared" si="13"/>
        <v>5024</v>
      </c>
    </row>
    <row r="258" spans="1:24" x14ac:dyDescent="0.25">
      <c r="A258" s="24" t="s">
        <v>314</v>
      </c>
      <c r="B258" s="25" t="s">
        <v>50</v>
      </c>
      <c r="C258" s="81">
        <v>0</v>
      </c>
      <c r="D258" s="81">
        <v>0</v>
      </c>
      <c r="E258" s="77">
        <v>0</v>
      </c>
      <c r="F258" s="77">
        <v>0</v>
      </c>
      <c r="G258" s="77">
        <v>0</v>
      </c>
      <c r="H258" s="77">
        <v>0</v>
      </c>
      <c r="I258" s="77">
        <v>0</v>
      </c>
      <c r="J258" s="77">
        <v>0</v>
      </c>
      <c r="K258" s="77">
        <v>0</v>
      </c>
      <c r="L258" s="77">
        <v>0</v>
      </c>
      <c r="M258" s="77">
        <v>0</v>
      </c>
      <c r="N258" s="77">
        <v>0</v>
      </c>
      <c r="O258" s="77">
        <v>0</v>
      </c>
      <c r="P258" s="82">
        <v>0</v>
      </c>
      <c r="Q258" s="77">
        <v>0</v>
      </c>
      <c r="R258" s="82">
        <v>0</v>
      </c>
      <c r="S258" s="82">
        <v>0</v>
      </c>
      <c r="T258" s="83">
        <f t="shared" si="12"/>
        <v>0</v>
      </c>
      <c r="V258" s="1">
        <f t="shared" si="14"/>
        <v>0</v>
      </c>
      <c r="W258" s="1">
        <f t="shared" si="15"/>
        <v>0</v>
      </c>
      <c r="X258" s="1">
        <f t="shared" si="13"/>
        <v>0</v>
      </c>
    </row>
    <row r="259" spans="1:24" x14ac:dyDescent="0.25">
      <c r="A259" s="24" t="s">
        <v>315</v>
      </c>
      <c r="B259" s="25" t="s">
        <v>50</v>
      </c>
      <c r="C259" s="81">
        <v>0</v>
      </c>
      <c r="D259" s="81">
        <v>579</v>
      </c>
      <c r="E259" s="77">
        <v>0</v>
      </c>
      <c r="F259" s="77">
        <v>0</v>
      </c>
      <c r="G259" s="77">
        <v>0</v>
      </c>
      <c r="H259" s="77">
        <v>6225</v>
      </c>
      <c r="I259" s="77">
        <v>0</v>
      </c>
      <c r="J259" s="77">
        <v>0</v>
      </c>
      <c r="K259" s="77">
        <v>0</v>
      </c>
      <c r="L259" s="77">
        <v>0</v>
      </c>
      <c r="M259" s="77">
        <v>0</v>
      </c>
      <c r="N259" s="77">
        <v>0</v>
      </c>
      <c r="O259" s="77">
        <v>968</v>
      </c>
      <c r="P259" s="82">
        <v>0</v>
      </c>
      <c r="Q259" s="77">
        <v>0</v>
      </c>
      <c r="R259" s="82">
        <v>0</v>
      </c>
      <c r="S259" s="82">
        <v>0</v>
      </c>
      <c r="T259" s="83">
        <f t="shared" si="12"/>
        <v>7772</v>
      </c>
      <c r="V259" s="1">
        <f t="shared" si="14"/>
        <v>968</v>
      </c>
      <c r="W259" s="1">
        <f t="shared" si="15"/>
        <v>6804</v>
      </c>
      <c r="X259" s="1">
        <f t="shared" si="13"/>
        <v>7772</v>
      </c>
    </row>
    <row r="260" spans="1:24" x14ac:dyDescent="0.25">
      <c r="A260" s="24" t="s">
        <v>316</v>
      </c>
      <c r="B260" s="25" t="s">
        <v>50</v>
      </c>
      <c r="C260" s="81">
        <v>0</v>
      </c>
      <c r="D260" s="81">
        <v>0</v>
      </c>
      <c r="E260" s="77">
        <v>0</v>
      </c>
      <c r="F260" s="77">
        <v>0</v>
      </c>
      <c r="G260" s="77">
        <v>0</v>
      </c>
      <c r="H260" s="77">
        <v>0</v>
      </c>
      <c r="I260" s="77">
        <v>0</v>
      </c>
      <c r="J260" s="77">
        <v>0</v>
      </c>
      <c r="K260" s="77">
        <v>0</v>
      </c>
      <c r="L260" s="77">
        <v>0</v>
      </c>
      <c r="M260" s="77">
        <v>0</v>
      </c>
      <c r="N260" s="77">
        <v>0</v>
      </c>
      <c r="O260" s="77">
        <v>0</v>
      </c>
      <c r="P260" s="82">
        <v>0</v>
      </c>
      <c r="Q260" s="77">
        <v>0</v>
      </c>
      <c r="R260" s="82">
        <v>0</v>
      </c>
      <c r="S260" s="82">
        <v>0</v>
      </c>
      <c r="T260" s="83">
        <f t="shared" si="12"/>
        <v>0</v>
      </c>
      <c r="V260" s="1">
        <f t="shared" si="14"/>
        <v>0</v>
      </c>
      <c r="W260" s="1">
        <f t="shared" si="15"/>
        <v>0</v>
      </c>
      <c r="X260" s="1">
        <f t="shared" si="13"/>
        <v>0</v>
      </c>
    </row>
    <row r="261" spans="1:24" x14ac:dyDescent="0.25">
      <c r="A261" s="24" t="s">
        <v>317</v>
      </c>
      <c r="B261" s="25" t="s">
        <v>50</v>
      </c>
      <c r="C261" s="81">
        <v>1168</v>
      </c>
      <c r="D261" s="81">
        <v>29648</v>
      </c>
      <c r="E261" s="77">
        <v>19845</v>
      </c>
      <c r="F261" s="77">
        <v>0</v>
      </c>
      <c r="G261" s="77">
        <v>5352</v>
      </c>
      <c r="H261" s="77">
        <v>43831</v>
      </c>
      <c r="I261" s="77">
        <v>0</v>
      </c>
      <c r="J261" s="77">
        <v>0</v>
      </c>
      <c r="K261" s="77">
        <v>0</v>
      </c>
      <c r="L261" s="77">
        <v>0</v>
      </c>
      <c r="M261" s="77">
        <v>6453</v>
      </c>
      <c r="N261" s="77">
        <v>0</v>
      </c>
      <c r="O261" s="77">
        <v>0</v>
      </c>
      <c r="P261" s="82">
        <v>0</v>
      </c>
      <c r="Q261" s="77">
        <v>0</v>
      </c>
      <c r="R261" s="82">
        <v>0</v>
      </c>
      <c r="S261" s="82">
        <v>0</v>
      </c>
      <c r="T261" s="83">
        <f t="shared" ref="T261:T324" si="16">SUM(C261:S261)</f>
        <v>106297</v>
      </c>
      <c r="V261" s="1">
        <f t="shared" si="14"/>
        <v>32818</v>
      </c>
      <c r="W261" s="1">
        <f t="shared" si="15"/>
        <v>73479</v>
      </c>
      <c r="X261" s="1">
        <f t="shared" si="13"/>
        <v>106297</v>
      </c>
    </row>
    <row r="262" spans="1:24" x14ac:dyDescent="0.25">
      <c r="A262" s="24" t="s">
        <v>318</v>
      </c>
      <c r="B262" s="25" t="s">
        <v>50</v>
      </c>
      <c r="C262" s="81">
        <v>25112</v>
      </c>
      <c r="D262" s="81">
        <v>0</v>
      </c>
      <c r="E262" s="77">
        <v>308713</v>
      </c>
      <c r="F262" s="77">
        <v>2970</v>
      </c>
      <c r="G262" s="77">
        <v>146888</v>
      </c>
      <c r="H262" s="77">
        <v>0</v>
      </c>
      <c r="I262" s="77">
        <v>0</v>
      </c>
      <c r="J262" s="77">
        <v>0</v>
      </c>
      <c r="K262" s="77">
        <v>0</v>
      </c>
      <c r="L262" s="77">
        <v>0</v>
      </c>
      <c r="M262" s="77">
        <v>80307</v>
      </c>
      <c r="N262" s="77">
        <v>0</v>
      </c>
      <c r="O262" s="77">
        <v>0</v>
      </c>
      <c r="P262" s="82">
        <v>79310</v>
      </c>
      <c r="Q262" s="77">
        <v>0</v>
      </c>
      <c r="R262" s="82">
        <v>0</v>
      </c>
      <c r="S262" s="82">
        <v>0</v>
      </c>
      <c r="T262" s="83">
        <f t="shared" si="16"/>
        <v>643300</v>
      </c>
      <c r="V262" s="1">
        <f t="shared" si="14"/>
        <v>561020</v>
      </c>
      <c r="W262" s="1">
        <f t="shared" si="15"/>
        <v>82280</v>
      </c>
      <c r="X262" s="1">
        <f t="shared" ref="X262:X326" si="17">SUM(V262:W262)</f>
        <v>643300</v>
      </c>
    </row>
    <row r="263" spans="1:24" x14ac:dyDescent="0.25">
      <c r="A263" s="24" t="s">
        <v>319</v>
      </c>
      <c r="B263" s="25" t="s">
        <v>50</v>
      </c>
      <c r="C263" s="81">
        <v>92692</v>
      </c>
      <c r="D263" s="81">
        <v>490155</v>
      </c>
      <c r="E263" s="77">
        <v>0</v>
      </c>
      <c r="F263" s="77">
        <v>0</v>
      </c>
      <c r="G263" s="77">
        <v>0</v>
      </c>
      <c r="H263" s="77">
        <v>1777432</v>
      </c>
      <c r="I263" s="77">
        <v>0</v>
      </c>
      <c r="J263" s="77">
        <v>0</v>
      </c>
      <c r="K263" s="77">
        <v>0</v>
      </c>
      <c r="L263" s="77">
        <v>0</v>
      </c>
      <c r="M263" s="77">
        <v>288600</v>
      </c>
      <c r="N263" s="77">
        <v>0</v>
      </c>
      <c r="O263" s="77">
        <v>0</v>
      </c>
      <c r="P263" s="82">
        <v>0</v>
      </c>
      <c r="Q263" s="77">
        <v>0</v>
      </c>
      <c r="R263" s="82">
        <v>0</v>
      </c>
      <c r="S263" s="82">
        <v>0</v>
      </c>
      <c r="T263" s="83">
        <f t="shared" si="16"/>
        <v>2648879</v>
      </c>
      <c r="V263" s="1">
        <f t="shared" ref="V263:V326" si="18">SUM(C263,E263,G263,I263,K263,M263,O263,Q263)</f>
        <v>381292</v>
      </c>
      <c r="W263" s="1">
        <f t="shared" ref="W263:W326" si="19">SUM(D263,F263,H263,J263,L263,N263,P263,R263)</f>
        <v>2267587</v>
      </c>
      <c r="X263" s="1">
        <f t="shared" si="17"/>
        <v>2648879</v>
      </c>
    </row>
    <row r="264" spans="1:24" x14ac:dyDescent="0.25">
      <c r="A264" s="24" t="s">
        <v>475</v>
      </c>
      <c r="B264" s="25" t="s">
        <v>50</v>
      </c>
      <c r="C264" s="81">
        <v>0</v>
      </c>
      <c r="D264" s="81">
        <v>0</v>
      </c>
      <c r="E264" s="77">
        <v>3984428</v>
      </c>
      <c r="F264" s="77">
        <v>1164122</v>
      </c>
      <c r="G264" s="77">
        <v>8012723</v>
      </c>
      <c r="H264" s="77">
        <v>3994602</v>
      </c>
      <c r="I264" s="77">
        <v>0</v>
      </c>
      <c r="J264" s="77">
        <v>0</v>
      </c>
      <c r="K264" s="77">
        <v>0</v>
      </c>
      <c r="L264" s="77">
        <v>0</v>
      </c>
      <c r="M264" s="77">
        <v>2919096</v>
      </c>
      <c r="N264" s="77">
        <v>0</v>
      </c>
      <c r="O264" s="77">
        <v>0</v>
      </c>
      <c r="P264" s="82">
        <v>0</v>
      </c>
      <c r="Q264" s="77">
        <v>0</v>
      </c>
      <c r="R264" s="82">
        <v>0</v>
      </c>
      <c r="S264" s="82">
        <v>0</v>
      </c>
      <c r="T264" s="83">
        <f t="shared" si="16"/>
        <v>20074971</v>
      </c>
      <c r="V264" s="1">
        <f t="shared" si="18"/>
        <v>14916247</v>
      </c>
      <c r="W264" s="1">
        <f t="shared" si="19"/>
        <v>5158724</v>
      </c>
      <c r="X264" s="1">
        <f t="shared" si="17"/>
        <v>20074971</v>
      </c>
    </row>
    <row r="265" spans="1:24" x14ac:dyDescent="0.25">
      <c r="A265" s="24" t="s">
        <v>320</v>
      </c>
      <c r="B265" s="25" t="s">
        <v>50</v>
      </c>
      <c r="C265" s="81">
        <v>0</v>
      </c>
      <c r="D265" s="81">
        <v>0</v>
      </c>
      <c r="E265" s="77">
        <v>0</v>
      </c>
      <c r="F265" s="77">
        <v>0</v>
      </c>
      <c r="G265" s="77">
        <v>0</v>
      </c>
      <c r="H265" s="77">
        <v>0</v>
      </c>
      <c r="I265" s="77">
        <v>0</v>
      </c>
      <c r="J265" s="77">
        <v>0</v>
      </c>
      <c r="K265" s="77">
        <v>0</v>
      </c>
      <c r="L265" s="77">
        <v>0</v>
      </c>
      <c r="M265" s="77">
        <v>0</v>
      </c>
      <c r="N265" s="77">
        <v>0</v>
      </c>
      <c r="O265" s="77">
        <v>0</v>
      </c>
      <c r="P265" s="82">
        <v>0</v>
      </c>
      <c r="Q265" s="77">
        <v>0</v>
      </c>
      <c r="R265" s="82">
        <v>0</v>
      </c>
      <c r="S265" s="82">
        <v>0</v>
      </c>
      <c r="T265" s="83">
        <f t="shared" si="16"/>
        <v>0</v>
      </c>
      <c r="V265" s="1">
        <f t="shared" si="18"/>
        <v>0</v>
      </c>
      <c r="W265" s="1">
        <f t="shared" si="19"/>
        <v>0</v>
      </c>
      <c r="X265" s="1">
        <f t="shared" si="17"/>
        <v>0</v>
      </c>
    </row>
    <row r="266" spans="1:24" x14ac:dyDescent="0.25">
      <c r="A266" s="24" t="s">
        <v>321</v>
      </c>
      <c r="B266" s="25" t="s">
        <v>50</v>
      </c>
      <c r="C266" s="81">
        <v>14449</v>
      </c>
      <c r="D266" s="81">
        <v>525043</v>
      </c>
      <c r="E266" s="77">
        <v>512377</v>
      </c>
      <c r="F266" s="77">
        <v>494728</v>
      </c>
      <c r="G266" s="77">
        <v>54584</v>
      </c>
      <c r="H266" s="77">
        <v>2349345</v>
      </c>
      <c r="I266" s="77">
        <v>0</v>
      </c>
      <c r="J266" s="77">
        <v>0</v>
      </c>
      <c r="K266" s="77">
        <v>0</v>
      </c>
      <c r="L266" s="77">
        <v>0</v>
      </c>
      <c r="M266" s="77">
        <v>12120</v>
      </c>
      <c r="N266" s="77">
        <v>0</v>
      </c>
      <c r="O266" s="77">
        <v>0</v>
      </c>
      <c r="P266" s="82">
        <v>0</v>
      </c>
      <c r="Q266" s="77">
        <v>0</v>
      </c>
      <c r="R266" s="82">
        <v>0</v>
      </c>
      <c r="S266" s="82">
        <v>0</v>
      </c>
      <c r="T266" s="83">
        <f t="shared" si="16"/>
        <v>3962646</v>
      </c>
      <c r="V266" s="1">
        <f t="shared" si="18"/>
        <v>593530</v>
      </c>
      <c r="W266" s="1">
        <f t="shared" si="19"/>
        <v>3369116</v>
      </c>
      <c r="X266" s="1">
        <f t="shared" si="17"/>
        <v>3962646</v>
      </c>
    </row>
    <row r="267" spans="1:24" x14ac:dyDescent="0.25">
      <c r="A267" s="24" t="s">
        <v>322</v>
      </c>
      <c r="B267" s="25" t="s">
        <v>50</v>
      </c>
      <c r="C267" s="81">
        <v>0</v>
      </c>
      <c r="D267" s="81">
        <v>0</v>
      </c>
      <c r="E267" s="77">
        <v>122690</v>
      </c>
      <c r="F267" s="77">
        <v>574270</v>
      </c>
      <c r="G267" s="77">
        <v>243227</v>
      </c>
      <c r="H267" s="77">
        <v>192041</v>
      </c>
      <c r="I267" s="77">
        <v>0</v>
      </c>
      <c r="J267" s="77">
        <v>0</v>
      </c>
      <c r="K267" s="77">
        <v>0</v>
      </c>
      <c r="L267" s="77">
        <v>0</v>
      </c>
      <c r="M267" s="77">
        <v>16000</v>
      </c>
      <c r="N267" s="77">
        <v>0</v>
      </c>
      <c r="O267" s="77">
        <v>0</v>
      </c>
      <c r="P267" s="82">
        <v>0</v>
      </c>
      <c r="Q267" s="77">
        <v>0</v>
      </c>
      <c r="R267" s="82">
        <v>0</v>
      </c>
      <c r="S267" s="82">
        <v>0</v>
      </c>
      <c r="T267" s="83">
        <f t="shared" si="16"/>
        <v>1148228</v>
      </c>
      <c r="V267" s="1">
        <f t="shared" si="18"/>
        <v>381917</v>
      </c>
      <c r="W267" s="1">
        <f t="shared" si="19"/>
        <v>766311</v>
      </c>
      <c r="X267" s="1">
        <f t="shared" si="17"/>
        <v>1148228</v>
      </c>
    </row>
    <row r="268" spans="1:24" x14ac:dyDescent="0.25">
      <c r="A268" s="24" t="s">
        <v>476</v>
      </c>
      <c r="B268" s="25" t="s">
        <v>51</v>
      </c>
      <c r="C268" s="81">
        <v>0</v>
      </c>
      <c r="D268" s="81">
        <v>0</v>
      </c>
      <c r="E268" s="77">
        <v>0</v>
      </c>
      <c r="F268" s="77">
        <v>0</v>
      </c>
      <c r="G268" s="77">
        <v>378515</v>
      </c>
      <c r="H268" s="77">
        <v>3787436</v>
      </c>
      <c r="I268" s="77">
        <v>0</v>
      </c>
      <c r="J268" s="77">
        <v>0</v>
      </c>
      <c r="K268" s="77">
        <v>0</v>
      </c>
      <c r="L268" s="77">
        <v>0</v>
      </c>
      <c r="M268" s="77">
        <v>0</v>
      </c>
      <c r="N268" s="77">
        <v>0</v>
      </c>
      <c r="O268" s="77">
        <v>0</v>
      </c>
      <c r="P268" s="82">
        <v>0</v>
      </c>
      <c r="Q268" s="77">
        <v>0</v>
      </c>
      <c r="R268" s="82">
        <v>0</v>
      </c>
      <c r="S268" s="82">
        <v>0</v>
      </c>
      <c r="T268" s="83">
        <f t="shared" si="16"/>
        <v>4165951</v>
      </c>
      <c r="V268" s="1">
        <f t="shared" si="18"/>
        <v>378515</v>
      </c>
      <c r="W268" s="1">
        <f t="shared" si="19"/>
        <v>3787436</v>
      </c>
      <c r="X268" s="1">
        <f t="shared" si="17"/>
        <v>4165951</v>
      </c>
    </row>
    <row r="269" spans="1:24" x14ac:dyDescent="0.25">
      <c r="A269" s="24" t="s">
        <v>515</v>
      </c>
      <c r="B269" s="25" t="s">
        <v>51</v>
      </c>
      <c r="C269" s="81">
        <v>2026140</v>
      </c>
      <c r="D269" s="81">
        <v>195548</v>
      </c>
      <c r="E269" s="77">
        <v>18772563</v>
      </c>
      <c r="F269" s="77">
        <v>2084699</v>
      </c>
      <c r="G269" s="77">
        <v>0</v>
      </c>
      <c r="H269" s="77">
        <v>0</v>
      </c>
      <c r="I269" s="77">
        <v>4761180</v>
      </c>
      <c r="J269" s="77">
        <v>197946</v>
      </c>
      <c r="K269" s="77">
        <v>0</v>
      </c>
      <c r="L269" s="77">
        <v>0</v>
      </c>
      <c r="M269" s="77">
        <v>2795161</v>
      </c>
      <c r="N269" s="77">
        <v>0</v>
      </c>
      <c r="O269" s="77">
        <v>0</v>
      </c>
      <c r="P269" s="82">
        <v>0</v>
      </c>
      <c r="Q269" s="77">
        <v>0</v>
      </c>
      <c r="R269" s="82">
        <v>0</v>
      </c>
      <c r="S269" s="82">
        <v>0</v>
      </c>
      <c r="T269" s="83">
        <f t="shared" si="16"/>
        <v>30833237</v>
      </c>
      <c r="V269" s="1">
        <f t="shared" si="18"/>
        <v>28355044</v>
      </c>
      <c r="W269" s="1">
        <f t="shared" si="19"/>
        <v>2478193</v>
      </c>
      <c r="X269" s="1">
        <f t="shared" si="17"/>
        <v>30833237</v>
      </c>
    </row>
    <row r="270" spans="1:24" x14ac:dyDescent="0.25">
      <c r="A270" s="24" t="s">
        <v>324</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77">
        <v>0</v>
      </c>
      <c r="R270" s="82">
        <v>0</v>
      </c>
      <c r="S270" s="82">
        <v>0</v>
      </c>
      <c r="T270" s="83">
        <f t="shared" si="16"/>
        <v>0</v>
      </c>
      <c r="V270" s="1">
        <f t="shared" si="18"/>
        <v>0</v>
      </c>
      <c r="W270" s="1">
        <f t="shared" si="19"/>
        <v>0</v>
      </c>
      <c r="X270" s="1">
        <f t="shared" si="17"/>
        <v>0</v>
      </c>
    </row>
    <row r="271" spans="1:24" x14ac:dyDescent="0.25">
      <c r="A271" s="24" t="s">
        <v>325</v>
      </c>
      <c r="B271" s="25" t="s">
        <v>4</v>
      </c>
      <c r="C271" s="81">
        <v>0</v>
      </c>
      <c r="D271" s="81">
        <v>0</v>
      </c>
      <c r="E271" s="77">
        <v>0</v>
      </c>
      <c r="F271" s="77">
        <v>0</v>
      </c>
      <c r="G271" s="77">
        <v>0</v>
      </c>
      <c r="H271" s="77">
        <v>0</v>
      </c>
      <c r="I271" s="77">
        <v>0</v>
      </c>
      <c r="J271" s="77">
        <v>0</v>
      </c>
      <c r="K271" s="77">
        <v>0</v>
      </c>
      <c r="L271" s="77">
        <v>0</v>
      </c>
      <c r="M271" s="77">
        <v>0</v>
      </c>
      <c r="N271" s="77">
        <v>0</v>
      </c>
      <c r="O271" s="77">
        <v>0</v>
      </c>
      <c r="P271" s="82">
        <v>0</v>
      </c>
      <c r="Q271" s="77">
        <v>0</v>
      </c>
      <c r="R271" s="82">
        <v>0</v>
      </c>
      <c r="S271" s="82">
        <v>0</v>
      </c>
      <c r="T271" s="83">
        <f t="shared" si="16"/>
        <v>0</v>
      </c>
      <c r="V271" s="1">
        <f t="shared" si="18"/>
        <v>0</v>
      </c>
      <c r="W271" s="1">
        <f t="shared" si="19"/>
        <v>0</v>
      </c>
      <c r="X271" s="1">
        <f t="shared" si="17"/>
        <v>0</v>
      </c>
    </row>
    <row r="272" spans="1:24" x14ac:dyDescent="0.25">
      <c r="A272" s="24" t="s">
        <v>326</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77">
        <v>0</v>
      </c>
      <c r="R272" s="82">
        <v>0</v>
      </c>
      <c r="S272" s="82">
        <v>0</v>
      </c>
      <c r="T272" s="83">
        <f t="shared" si="16"/>
        <v>0</v>
      </c>
      <c r="V272" s="1">
        <f t="shared" si="18"/>
        <v>0</v>
      </c>
      <c r="W272" s="1">
        <f t="shared" si="19"/>
        <v>0</v>
      </c>
      <c r="X272" s="1">
        <f t="shared" si="17"/>
        <v>0</v>
      </c>
    </row>
    <row r="273" spans="1:24" x14ac:dyDescent="0.25">
      <c r="A273" s="24" t="s">
        <v>327</v>
      </c>
      <c r="B273" s="25" t="s">
        <v>4</v>
      </c>
      <c r="C273" s="81">
        <v>0</v>
      </c>
      <c r="D273" s="81">
        <v>0</v>
      </c>
      <c r="E273" s="77">
        <v>0</v>
      </c>
      <c r="F273" s="77">
        <v>0</v>
      </c>
      <c r="G273" s="77">
        <v>0</v>
      </c>
      <c r="H273" s="77">
        <v>0</v>
      </c>
      <c r="I273" s="77">
        <v>0</v>
      </c>
      <c r="J273" s="77">
        <v>0</v>
      </c>
      <c r="K273" s="77">
        <v>0</v>
      </c>
      <c r="L273" s="77">
        <v>0</v>
      </c>
      <c r="M273" s="77">
        <v>578764</v>
      </c>
      <c r="N273" s="77">
        <v>0</v>
      </c>
      <c r="O273" s="77">
        <v>0</v>
      </c>
      <c r="P273" s="82">
        <v>0</v>
      </c>
      <c r="Q273" s="77">
        <v>0</v>
      </c>
      <c r="R273" s="82">
        <v>0</v>
      </c>
      <c r="S273" s="82">
        <v>0</v>
      </c>
      <c r="T273" s="83">
        <f t="shared" si="16"/>
        <v>578764</v>
      </c>
      <c r="V273" s="1">
        <f t="shared" si="18"/>
        <v>578764</v>
      </c>
      <c r="W273" s="1">
        <f t="shared" si="19"/>
        <v>0</v>
      </c>
      <c r="X273" s="1">
        <f t="shared" si="17"/>
        <v>578764</v>
      </c>
    </row>
    <row r="274" spans="1:24" x14ac:dyDescent="0.25">
      <c r="A274" s="24" t="s">
        <v>542</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77">
        <v>0</v>
      </c>
      <c r="R274" s="82">
        <v>0</v>
      </c>
      <c r="S274" s="82">
        <v>0</v>
      </c>
      <c r="T274" s="83">
        <f t="shared" si="16"/>
        <v>0</v>
      </c>
      <c r="V274" s="1">
        <f t="shared" si="18"/>
        <v>0</v>
      </c>
      <c r="W274" s="1">
        <f t="shared" si="19"/>
        <v>0</v>
      </c>
      <c r="X274" s="1">
        <f t="shared" si="17"/>
        <v>0</v>
      </c>
    </row>
    <row r="275" spans="1:24" x14ac:dyDescent="0.25">
      <c r="A275" s="24" t="s">
        <v>328</v>
      </c>
      <c r="B275" s="25" t="s">
        <v>4</v>
      </c>
      <c r="C275" s="81">
        <v>0</v>
      </c>
      <c r="D275" s="81">
        <v>0</v>
      </c>
      <c r="E275" s="77">
        <v>0</v>
      </c>
      <c r="F275" s="77">
        <v>0</v>
      </c>
      <c r="G275" s="77">
        <v>0</v>
      </c>
      <c r="H275" s="77">
        <v>0</v>
      </c>
      <c r="I275" s="77">
        <v>0</v>
      </c>
      <c r="J275" s="77">
        <v>0</v>
      </c>
      <c r="K275" s="77">
        <v>0</v>
      </c>
      <c r="L275" s="77">
        <v>0</v>
      </c>
      <c r="M275" s="77">
        <v>0</v>
      </c>
      <c r="N275" s="77">
        <v>0</v>
      </c>
      <c r="O275" s="77">
        <v>0</v>
      </c>
      <c r="P275" s="82">
        <v>0</v>
      </c>
      <c r="Q275" s="77">
        <v>0</v>
      </c>
      <c r="R275" s="82">
        <v>0</v>
      </c>
      <c r="S275" s="82">
        <v>0</v>
      </c>
      <c r="T275" s="83">
        <f t="shared" si="16"/>
        <v>0</v>
      </c>
      <c r="V275" s="1">
        <f t="shared" si="18"/>
        <v>0</v>
      </c>
      <c r="W275" s="1">
        <f t="shared" si="19"/>
        <v>0</v>
      </c>
      <c r="X275" s="1">
        <f t="shared" si="17"/>
        <v>0</v>
      </c>
    </row>
    <row r="276" spans="1:24" x14ac:dyDescent="0.25">
      <c r="A276" s="24" t="s">
        <v>329</v>
      </c>
      <c r="B276" s="25" t="s">
        <v>4</v>
      </c>
      <c r="C276" s="81">
        <v>0</v>
      </c>
      <c r="D276" s="81">
        <v>22082</v>
      </c>
      <c r="E276" s="77">
        <v>0</v>
      </c>
      <c r="F276" s="77">
        <v>0</v>
      </c>
      <c r="G276" s="77">
        <v>0</v>
      </c>
      <c r="H276" s="77">
        <v>0</v>
      </c>
      <c r="I276" s="77">
        <v>0</v>
      </c>
      <c r="J276" s="77">
        <v>0</v>
      </c>
      <c r="K276" s="77">
        <v>0</v>
      </c>
      <c r="L276" s="77">
        <v>0</v>
      </c>
      <c r="M276" s="77">
        <v>289000</v>
      </c>
      <c r="N276" s="77">
        <v>0</v>
      </c>
      <c r="O276" s="77">
        <v>0</v>
      </c>
      <c r="P276" s="82">
        <v>0</v>
      </c>
      <c r="Q276" s="77">
        <v>0</v>
      </c>
      <c r="R276" s="82">
        <v>0</v>
      </c>
      <c r="S276" s="82">
        <v>0</v>
      </c>
      <c r="T276" s="83">
        <f t="shared" si="16"/>
        <v>311082</v>
      </c>
      <c r="V276" s="1">
        <f t="shared" si="18"/>
        <v>289000</v>
      </c>
      <c r="W276" s="1">
        <f t="shared" si="19"/>
        <v>22082</v>
      </c>
      <c r="X276" s="1">
        <f t="shared" si="17"/>
        <v>311082</v>
      </c>
    </row>
    <row r="277" spans="1:24" x14ac:dyDescent="0.25">
      <c r="A277" s="24" t="s">
        <v>330</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77">
        <v>0</v>
      </c>
      <c r="R277" s="82">
        <v>0</v>
      </c>
      <c r="S277" s="82">
        <v>0</v>
      </c>
      <c r="T277" s="83">
        <f t="shared" si="16"/>
        <v>0</v>
      </c>
      <c r="V277" s="1">
        <f t="shared" si="18"/>
        <v>0</v>
      </c>
      <c r="W277" s="1">
        <f t="shared" si="19"/>
        <v>0</v>
      </c>
      <c r="X277" s="1">
        <f t="shared" si="17"/>
        <v>0</v>
      </c>
    </row>
    <row r="278" spans="1:24" x14ac:dyDescent="0.25">
      <c r="A278" s="24" t="s">
        <v>331</v>
      </c>
      <c r="B278" s="25" t="s">
        <v>4</v>
      </c>
      <c r="C278" s="81">
        <v>0</v>
      </c>
      <c r="D278" s="81">
        <v>0</v>
      </c>
      <c r="E278" s="77">
        <v>0</v>
      </c>
      <c r="F278" s="77">
        <v>0</v>
      </c>
      <c r="G278" s="77">
        <v>0</v>
      </c>
      <c r="H278" s="77">
        <v>0</v>
      </c>
      <c r="I278" s="77">
        <v>0</v>
      </c>
      <c r="J278" s="77">
        <v>0</v>
      </c>
      <c r="K278" s="77">
        <v>0</v>
      </c>
      <c r="L278" s="77">
        <v>0</v>
      </c>
      <c r="M278" s="77">
        <v>0</v>
      </c>
      <c r="N278" s="77">
        <v>0</v>
      </c>
      <c r="O278" s="77">
        <v>0</v>
      </c>
      <c r="P278" s="82">
        <v>0</v>
      </c>
      <c r="Q278" s="77">
        <v>0</v>
      </c>
      <c r="R278" s="82">
        <v>0</v>
      </c>
      <c r="S278" s="82">
        <v>0</v>
      </c>
      <c r="T278" s="83">
        <f t="shared" si="16"/>
        <v>0</v>
      </c>
      <c r="V278" s="1">
        <f t="shared" si="18"/>
        <v>0</v>
      </c>
      <c r="W278" s="1">
        <f t="shared" si="19"/>
        <v>0</v>
      </c>
      <c r="X278" s="1">
        <f t="shared" si="17"/>
        <v>0</v>
      </c>
    </row>
    <row r="279" spans="1:24" x14ac:dyDescent="0.25">
      <c r="A279" s="24" t="s">
        <v>332</v>
      </c>
      <c r="B279" s="25" t="s">
        <v>4</v>
      </c>
      <c r="C279" s="81">
        <v>0</v>
      </c>
      <c r="D279" s="81">
        <v>0</v>
      </c>
      <c r="E279" s="77">
        <v>0</v>
      </c>
      <c r="F279" s="77">
        <v>0</v>
      </c>
      <c r="G279" s="77">
        <v>0</v>
      </c>
      <c r="H279" s="77">
        <v>0</v>
      </c>
      <c r="I279" s="77">
        <v>0</v>
      </c>
      <c r="J279" s="77">
        <v>0</v>
      </c>
      <c r="K279" s="77">
        <v>0</v>
      </c>
      <c r="L279" s="77">
        <v>0</v>
      </c>
      <c r="M279" s="77">
        <v>0</v>
      </c>
      <c r="N279" s="77">
        <v>0</v>
      </c>
      <c r="O279" s="77">
        <v>0</v>
      </c>
      <c r="P279" s="82">
        <v>0</v>
      </c>
      <c r="Q279" s="77">
        <v>0</v>
      </c>
      <c r="R279" s="82">
        <v>0</v>
      </c>
      <c r="S279" s="82">
        <v>0</v>
      </c>
      <c r="T279" s="83">
        <f t="shared" si="16"/>
        <v>0</v>
      </c>
      <c r="V279" s="1">
        <f t="shared" si="18"/>
        <v>0</v>
      </c>
      <c r="W279" s="1">
        <f t="shared" si="19"/>
        <v>0</v>
      </c>
      <c r="X279" s="1">
        <f t="shared" si="17"/>
        <v>0</v>
      </c>
    </row>
    <row r="280" spans="1:24" x14ac:dyDescent="0.25">
      <c r="A280" s="24" t="s">
        <v>477</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77">
        <v>0</v>
      </c>
      <c r="R280" s="82">
        <v>0</v>
      </c>
      <c r="S280" s="82">
        <v>0</v>
      </c>
      <c r="T280" s="83">
        <f t="shared" si="16"/>
        <v>0</v>
      </c>
      <c r="V280" s="1">
        <f t="shared" si="18"/>
        <v>0</v>
      </c>
      <c r="W280" s="1">
        <f t="shared" si="19"/>
        <v>0</v>
      </c>
      <c r="X280" s="1">
        <f t="shared" si="17"/>
        <v>0</v>
      </c>
    </row>
    <row r="281" spans="1:24" x14ac:dyDescent="0.25">
      <c r="A281" s="24" t="s">
        <v>333</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77">
        <v>0</v>
      </c>
      <c r="R281" s="82">
        <v>0</v>
      </c>
      <c r="S281" s="82">
        <v>0</v>
      </c>
      <c r="T281" s="83">
        <f t="shared" si="16"/>
        <v>0</v>
      </c>
      <c r="V281" s="1">
        <f t="shared" si="18"/>
        <v>0</v>
      </c>
      <c r="W281" s="1">
        <f t="shared" si="19"/>
        <v>0</v>
      </c>
      <c r="X281" s="1">
        <f t="shared" si="17"/>
        <v>0</v>
      </c>
    </row>
    <row r="282" spans="1:24" x14ac:dyDescent="0.25">
      <c r="A282" s="24" t="s">
        <v>334</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77">
        <v>0</v>
      </c>
      <c r="R282" s="82">
        <v>0</v>
      </c>
      <c r="S282" s="82">
        <v>0</v>
      </c>
      <c r="T282" s="83">
        <f t="shared" si="16"/>
        <v>0</v>
      </c>
      <c r="V282" s="1">
        <f t="shared" si="18"/>
        <v>0</v>
      </c>
      <c r="W282" s="1">
        <f t="shared" si="19"/>
        <v>0</v>
      </c>
      <c r="X282" s="1">
        <f t="shared" si="17"/>
        <v>0</v>
      </c>
    </row>
    <row r="283" spans="1:24" x14ac:dyDescent="0.25">
      <c r="A283" s="24" t="s">
        <v>335</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77">
        <v>0</v>
      </c>
      <c r="R283" s="82">
        <v>0</v>
      </c>
      <c r="S283" s="82">
        <v>0</v>
      </c>
      <c r="T283" s="83">
        <f t="shared" si="16"/>
        <v>0</v>
      </c>
      <c r="V283" s="1">
        <f t="shared" si="18"/>
        <v>0</v>
      </c>
      <c r="W283" s="1">
        <f t="shared" si="19"/>
        <v>0</v>
      </c>
      <c r="X283" s="1">
        <f t="shared" si="17"/>
        <v>0</v>
      </c>
    </row>
    <row r="284" spans="1:24" x14ac:dyDescent="0.25">
      <c r="A284" s="24" t="s">
        <v>336</v>
      </c>
      <c r="B284" s="25" t="s">
        <v>4</v>
      </c>
      <c r="C284" s="81">
        <v>677</v>
      </c>
      <c r="D284" s="81">
        <v>0</v>
      </c>
      <c r="E284" s="77">
        <v>0</v>
      </c>
      <c r="F284" s="77">
        <v>0</v>
      </c>
      <c r="G284" s="77">
        <v>0</v>
      </c>
      <c r="H284" s="77">
        <v>0</v>
      </c>
      <c r="I284" s="77">
        <v>0</v>
      </c>
      <c r="J284" s="77">
        <v>0</v>
      </c>
      <c r="K284" s="77">
        <v>0</v>
      </c>
      <c r="L284" s="77">
        <v>0</v>
      </c>
      <c r="M284" s="77">
        <v>0</v>
      </c>
      <c r="N284" s="77">
        <v>0</v>
      </c>
      <c r="O284" s="77">
        <v>0</v>
      </c>
      <c r="P284" s="82">
        <v>0</v>
      </c>
      <c r="Q284" s="77">
        <v>6247</v>
      </c>
      <c r="R284" s="82">
        <v>0</v>
      </c>
      <c r="S284" s="82">
        <v>0</v>
      </c>
      <c r="T284" s="83">
        <f t="shared" si="16"/>
        <v>6924</v>
      </c>
      <c r="V284" s="1">
        <f t="shared" si="18"/>
        <v>6924</v>
      </c>
      <c r="W284" s="1">
        <f t="shared" si="19"/>
        <v>0</v>
      </c>
      <c r="X284" s="1">
        <f t="shared" si="17"/>
        <v>6924</v>
      </c>
    </row>
    <row r="285" spans="1:24" x14ac:dyDescent="0.25">
      <c r="A285" s="24" t="s">
        <v>337</v>
      </c>
      <c r="B285" s="25" t="s">
        <v>4</v>
      </c>
      <c r="C285" s="81">
        <v>601</v>
      </c>
      <c r="D285" s="81">
        <v>821</v>
      </c>
      <c r="E285" s="77">
        <v>0</v>
      </c>
      <c r="F285" s="77">
        <v>0</v>
      </c>
      <c r="G285" s="77">
        <v>4846</v>
      </c>
      <c r="H285" s="77">
        <v>9761</v>
      </c>
      <c r="I285" s="77">
        <v>0</v>
      </c>
      <c r="J285" s="77">
        <v>0</v>
      </c>
      <c r="K285" s="77">
        <v>0</v>
      </c>
      <c r="L285" s="77">
        <v>0</v>
      </c>
      <c r="M285" s="77">
        <v>9902</v>
      </c>
      <c r="N285" s="77">
        <v>0</v>
      </c>
      <c r="O285" s="77">
        <v>0</v>
      </c>
      <c r="P285" s="82">
        <v>0</v>
      </c>
      <c r="Q285" s="77">
        <v>0</v>
      </c>
      <c r="R285" s="82">
        <v>0</v>
      </c>
      <c r="S285" s="82">
        <v>0</v>
      </c>
      <c r="T285" s="83">
        <f t="shared" si="16"/>
        <v>25931</v>
      </c>
      <c r="V285" s="1">
        <f t="shared" si="18"/>
        <v>15349</v>
      </c>
      <c r="W285" s="1">
        <f t="shared" si="19"/>
        <v>10582</v>
      </c>
      <c r="X285" s="1">
        <f t="shared" si="17"/>
        <v>25931</v>
      </c>
    </row>
    <row r="286" spans="1:24" x14ac:dyDescent="0.25">
      <c r="A286" s="24" t="s">
        <v>338</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77">
        <v>0</v>
      </c>
      <c r="R286" s="82">
        <v>0</v>
      </c>
      <c r="S286" s="82">
        <v>0</v>
      </c>
      <c r="T286" s="83">
        <f t="shared" si="16"/>
        <v>0</v>
      </c>
      <c r="V286" s="1">
        <f t="shared" si="18"/>
        <v>0</v>
      </c>
      <c r="W286" s="1">
        <f t="shared" si="19"/>
        <v>0</v>
      </c>
      <c r="X286" s="1">
        <f t="shared" si="17"/>
        <v>0</v>
      </c>
    </row>
    <row r="287" spans="1:24" x14ac:dyDescent="0.25">
      <c r="A287" s="24" t="s">
        <v>339</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77">
        <v>0</v>
      </c>
      <c r="R287" s="82">
        <v>0</v>
      </c>
      <c r="S287" s="82">
        <v>0</v>
      </c>
      <c r="T287" s="83">
        <f t="shared" si="16"/>
        <v>0</v>
      </c>
      <c r="V287" s="1">
        <f t="shared" si="18"/>
        <v>0</v>
      </c>
      <c r="W287" s="1">
        <f t="shared" si="19"/>
        <v>0</v>
      </c>
      <c r="X287" s="1">
        <f t="shared" si="17"/>
        <v>0</v>
      </c>
    </row>
    <row r="288" spans="1:24" x14ac:dyDescent="0.25">
      <c r="A288" s="24" t="s">
        <v>340</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77">
        <v>0</v>
      </c>
      <c r="R288" s="82">
        <v>0</v>
      </c>
      <c r="S288" s="82">
        <v>0</v>
      </c>
      <c r="T288" s="83">
        <f t="shared" si="16"/>
        <v>0</v>
      </c>
      <c r="V288" s="1">
        <f t="shared" si="18"/>
        <v>0</v>
      </c>
      <c r="W288" s="1">
        <f t="shared" si="19"/>
        <v>0</v>
      </c>
      <c r="X288" s="1">
        <f t="shared" si="17"/>
        <v>0</v>
      </c>
    </row>
    <row r="289" spans="1:24" x14ac:dyDescent="0.25">
      <c r="A289" s="24" t="s">
        <v>549</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77">
        <v>0</v>
      </c>
      <c r="R289" s="82">
        <v>0</v>
      </c>
      <c r="S289" s="82">
        <v>0</v>
      </c>
      <c r="T289" s="83">
        <f t="shared" si="16"/>
        <v>0</v>
      </c>
      <c r="V289" s="1">
        <f t="shared" si="18"/>
        <v>0</v>
      </c>
      <c r="W289" s="1">
        <f t="shared" si="19"/>
        <v>0</v>
      </c>
      <c r="X289" s="1">
        <f t="shared" si="17"/>
        <v>0</v>
      </c>
    </row>
    <row r="290" spans="1:24" x14ac:dyDescent="0.25">
      <c r="A290" s="24" t="s">
        <v>341</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77">
        <v>0</v>
      </c>
      <c r="R290" s="82">
        <v>0</v>
      </c>
      <c r="S290" s="82">
        <v>0</v>
      </c>
      <c r="T290" s="83">
        <f t="shared" si="16"/>
        <v>0</v>
      </c>
      <c r="V290" s="1">
        <f t="shared" si="18"/>
        <v>0</v>
      </c>
      <c r="W290" s="1">
        <f t="shared" si="19"/>
        <v>0</v>
      </c>
      <c r="X290" s="1">
        <f t="shared" si="17"/>
        <v>0</v>
      </c>
    </row>
    <row r="291" spans="1:24" x14ac:dyDescent="0.25">
      <c r="A291" s="24" t="s">
        <v>506</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77">
        <v>0</v>
      </c>
      <c r="R291" s="82">
        <v>0</v>
      </c>
      <c r="S291" s="82">
        <v>0</v>
      </c>
      <c r="T291" s="83">
        <f t="shared" si="16"/>
        <v>0</v>
      </c>
      <c r="V291" s="1">
        <f t="shared" si="18"/>
        <v>0</v>
      </c>
      <c r="W291" s="1">
        <f t="shared" si="19"/>
        <v>0</v>
      </c>
      <c r="X291" s="1">
        <f t="shared" si="17"/>
        <v>0</v>
      </c>
    </row>
    <row r="292" spans="1:24" x14ac:dyDescent="0.25">
      <c r="A292" s="24" t="s">
        <v>342</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77">
        <v>0</v>
      </c>
      <c r="R292" s="82">
        <v>0</v>
      </c>
      <c r="S292" s="82">
        <v>0</v>
      </c>
      <c r="T292" s="83">
        <f t="shared" si="16"/>
        <v>0</v>
      </c>
      <c r="V292" s="1">
        <f t="shared" si="18"/>
        <v>0</v>
      </c>
      <c r="W292" s="1">
        <f t="shared" si="19"/>
        <v>0</v>
      </c>
      <c r="X292" s="1">
        <f t="shared" si="17"/>
        <v>0</v>
      </c>
    </row>
    <row r="293" spans="1:24" x14ac:dyDescent="0.25">
      <c r="A293" s="24" t="s">
        <v>343</v>
      </c>
      <c r="B293" s="25" t="s">
        <v>4</v>
      </c>
      <c r="C293" s="81">
        <v>0</v>
      </c>
      <c r="D293" s="81">
        <v>0</v>
      </c>
      <c r="E293" s="77">
        <v>0</v>
      </c>
      <c r="F293" s="77">
        <v>0</v>
      </c>
      <c r="G293" s="77">
        <v>0</v>
      </c>
      <c r="H293" s="77">
        <v>0</v>
      </c>
      <c r="I293" s="77">
        <v>0</v>
      </c>
      <c r="J293" s="77">
        <v>0</v>
      </c>
      <c r="K293" s="77">
        <v>0</v>
      </c>
      <c r="L293" s="77">
        <v>0</v>
      </c>
      <c r="M293" s="77">
        <v>0</v>
      </c>
      <c r="N293" s="77">
        <v>0</v>
      </c>
      <c r="O293" s="77">
        <v>0</v>
      </c>
      <c r="P293" s="82">
        <v>0</v>
      </c>
      <c r="Q293" s="77">
        <v>0</v>
      </c>
      <c r="R293" s="82">
        <v>0</v>
      </c>
      <c r="S293" s="82">
        <v>0</v>
      </c>
      <c r="T293" s="83">
        <f t="shared" si="16"/>
        <v>0</v>
      </c>
      <c r="V293" s="1">
        <f t="shared" si="18"/>
        <v>0</v>
      </c>
      <c r="W293" s="1">
        <f t="shared" si="19"/>
        <v>0</v>
      </c>
      <c r="X293" s="1">
        <f t="shared" si="17"/>
        <v>0</v>
      </c>
    </row>
    <row r="294" spans="1:24" x14ac:dyDescent="0.25">
      <c r="A294" s="24" t="s">
        <v>344</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77">
        <v>0</v>
      </c>
      <c r="R294" s="82">
        <v>0</v>
      </c>
      <c r="S294" s="82">
        <v>0</v>
      </c>
      <c r="T294" s="83">
        <f t="shared" si="16"/>
        <v>0</v>
      </c>
      <c r="V294" s="1">
        <f t="shared" si="18"/>
        <v>0</v>
      </c>
      <c r="W294" s="1">
        <f t="shared" si="19"/>
        <v>0</v>
      </c>
      <c r="X294" s="1">
        <f t="shared" si="17"/>
        <v>0</v>
      </c>
    </row>
    <row r="295" spans="1:24" x14ac:dyDescent="0.25">
      <c r="A295" s="24" t="s">
        <v>345</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77">
        <v>0</v>
      </c>
      <c r="R295" s="82">
        <v>0</v>
      </c>
      <c r="S295" s="82">
        <v>0</v>
      </c>
      <c r="T295" s="83">
        <f t="shared" si="16"/>
        <v>0</v>
      </c>
      <c r="V295" s="1">
        <f t="shared" si="18"/>
        <v>0</v>
      </c>
      <c r="W295" s="1">
        <f t="shared" si="19"/>
        <v>0</v>
      </c>
      <c r="X295" s="1">
        <f t="shared" si="17"/>
        <v>0</v>
      </c>
    </row>
    <row r="296" spans="1:24" x14ac:dyDescent="0.25">
      <c r="A296" s="24" t="s">
        <v>346</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77">
        <v>0</v>
      </c>
      <c r="R296" s="82">
        <v>0</v>
      </c>
      <c r="S296" s="82">
        <v>0</v>
      </c>
      <c r="T296" s="83">
        <f t="shared" si="16"/>
        <v>0</v>
      </c>
      <c r="V296" s="1">
        <f t="shared" si="18"/>
        <v>0</v>
      </c>
      <c r="W296" s="1">
        <f t="shared" si="19"/>
        <v>0</v>
      </c>
      <c r="X296" s="1">
        <f t="shared" si="17"/>
        <v>0</v>
      </c>
    </row>
    <row r="297" spans="1:24" x14ac:dyDescent="0.25">
      <c r="A297" s="24" t="s">
        <v>4</v>
      </c>
      <c r="B297" s="25" t="s">
        <v>4</v>
      </c>
      <c r="C297" s="81">
        <v>0</v>
      </c>
      <c r="D297" s="81">
        <v>0</v>
      </c>
      <c r="E297" s="77">
        <v>0</v>
      </c>
      <c r="F297" s="77">
        <v>0</v>
      </c>
      <c r="G297" s="77">
        <v>0</v>
      </c>
      <c r="H297" s="77">
        <v>0</v>
      </c>
      <c r="I297" s="77">
        <v>0</v>
      </c>
      <c r="J297" s="77">
        <v>0</v>
      </c>
      <c r="K297" s="77">
        <v>0</v>
      </c>
      <c r="L297" s="77">
        <v>0</v>
      </c>
      <c r="M297" s="77">
        <v>0</v>
      </c>
      <c r="N297" s="77">
        <v>0</v>
      </c>
      <c r="O297" s="77">
        <v>0</v>
      </c>
      <c r="P297" s="82">
        <v>0</v>
      </c>
      <c r="Q297" s="77">
        <v>0</v>
      </c>
      <c r="R297" s="82">
        <v>0</v>
      </c>
      <c r="S297" s="82">
        <v>0</v>
      </c>
      <c r="T297" s="83">
        <f t="shared" si="16"/>
        <v>0</v>
      </c>
      <c r="V297" s="1">
        <f t="shared" si="18"/>
        <v>0</v>
      </c>
      <c r="W297" s="1">
        <f t="shared" si="19"/>
        <v>0</v>
      </c>
      <c r="X297" s="1">
        <f t="shared" si="17"/>
        <v>0</v>
      </c>
    </row>
    <row r="298" spans="1:24" x14ac:dyDescent="0.25">
      <c r="A298" s="24" t="s">
        <v>347</v>
      </c>
      <c r="B298" s="25" t="s">
        <v>4</v>
      </c>
      <c r="C298" s="81">
        <v>344193</v>
      </c>
      <c r="D298" s="81">
        <v>126895</v>
      </c>
      <c r="E298" s="77">
        <v>0</v>
      </c>
      <c r="F298" s="77">
        <v>0</v>
      </c>
      <c r="G298" s="77">
        <v>1373097</v>
      </c>
      <c r="H298" s="77">
        <v>366427</v>
      </c>
      <c r="I298" s="77">
        <v>0</v>
      </c>
      <c r="J298" s="77">
        <v>0</v>
      </c>
      <c r="K298" s="77">
        <v>0</v>
      </c>
      <c r="L298" s="77">
        <v>0</v>
      </c>
      <c r="M298" s="77">
        <v>464568</v>
      </c>
      <c r="N298" s="77">
        <v>75250</v>
      </c>
      <c r="O298" s="77">
        <v>0</v>
      </c>
      <c r="P298" s="82">
        <v>0</v>
      </c>
      <c r="Q298" s="77">
        <v>92804</v>
      </c>
      <c r="R298" s="82">
        <v>32769</v>
      </c>
      <c r="S298" s="82">
        <v>0</v>
      </c>
      <c r="T298" s="83">
        <f t="shared" si="16"/>
        <v>2876003</v>
      </c>
      <c r="V298" s="1">
        <f t="shared" si="18"/>
        <v>2274662</v>
      </c>
      <c r="W298" s="1">
        <f t="shared" si="19"/>
        <v>601341</v>
      </c>
      <c r="X298" s="1">
        <f t="shared" si="17"/>
        <v>2876003</v>
      </c>
    </row>
    <row r="299" spans="1:24" x14ac:dyDescent="0.25">
      <c r="A299" s="24" t="s">
        <v>348</v>
      </c>
      <c r="B299" s="25" t="s">
        <v>4</v>
      </c>
      <c r="C299" s="81">
        <v>2108</v>
      </c>
      <c r="D299" s="81">
        <v>0</v>
      </c>
      <c r="E299" s="77">
        <v>0</v>
      </c>
      <c r="F299" s="77">
        <v>0</v>
      </c>
      <c r="G299" s="77">
        <v>0</v>
      </c>
      <c r="H299" s="77">
        <v>0</v>
      </c>
      <c r="I299" s="77">
        <v>0</v>
      </c>
      <c r="J299" s="77">
        <v>0</v>
      </c>
      <c r="K299" s="77">
        <v>0</v>
      </c>
      <c r="L299" s="77">
        <v>0</v>
      </c>
      <c r="M299" s="77">
        <v>1480</v>
      </c>
      <c r="N299" s="77">
        <v>0</v>
      </c>
      <c r="O299" s="77">
        <v>0</v>
      </c>
      <c r="P299" s="82">
        <v>0</v>
      </c>
      <c r="Q299" s="77">
        <v>3813</v>
      </c>
      <c r="R299" s="82">
        <v>0</v>
      </c>
      <c r="S299" s="82">
        <v>0</v>
      </c>
      <c r="T299" s="83">
        <f t="shared" si="16"/>
        <v>7401</v>
      </c>
      <c r="V299" s="1">
        <f t="shared" si="18"/>
        <v>7401</v>
      </c>
      <c r="W299" s="1">
        <f t="shared" si="19"/>
        <v>0</v>
      </c>
      <c r="X299" s="1">
        <f t="shared" si="17"/>
        <v>7401</v>
      </c>
    </row>
    <row r="300" spans="1:24" x14ac:dyDescent="0.25">
      <c r="A300" s="24" t="s">
        <v>349</v>
      </c>
      <c r="B300" s="25" t="s">
        <v>4</v>
      </c>
      <c r="C300" s="81">
        <v>75280</v>
      </c>
      <c r="D300" s="81">
        <v>2568</v>
      </c>
      <c r="E300" s="77">
        <v>0</v>
      </c>
      <c r="F300" s="77">
        <v>0</v>
      </c>
      <c r="G300" s="77">
        <v>0</v>
      </c>
      <c r="H300" s="77">
        <v>0</v>
      </c>
      <c r="I300" s="77">
        <v>0</v>
      </c>
      <c r="J300" s="77">
        <v>0</v>
      </c>
      <c r="K300" s="77">
        <v>0</v>
      </c>
      <c r="L300" s="77">
        <v>0</v>
      </c>
      <c r="M300" s="77">
        <v>182774</v>
      </c>
      <c r="N300" s="77">
        <v>0</v>
      </c>
      <c r="O300" s="77">
        <v>0</v>
      </c>
      <c r="P300" s="82">
        <v>0</v>
      </c>
      <c r="Q300" s="77">
        <v>0</v>
      </c>
      <c r="R300" s="82">
        <v>0</v>
      </c>
      <c r="S300" s="82">
        <v>0</v>
      </c>
      <c r="T300" s="83">
        <f t="shared" si="16"/>
        <v>260622</v>
      </c>
      <c r="V300" s="1">
        <f t="shared" si="18"/>
        <v>258054</v>
      </c>
      <c r="W300" s="1">
        <f t="shared" si="19"/>
        <v>2568</v>
      </c>
      <c r="X300" s="1">
        <f t="shared" si="17"/>
        <v>260622</v>
      </c>
    </row>
    <row r="301" spans="1:24" x14ac:dyDescent="0.25">
      <c r="A301" s="90" t="s">
        <v>350</v>
      </c>
      <c r="B301" s="91" t="s">
        <v>4</v>
      </c>
      <c r="C301" s="81">
        <v>3363</v>
      </c>
      <c r="D301" s="81">
        <v>3143</v>
      </c>
      <c r="E301" s="77">
        <v>0</v>
      </c>
      <c r="F301" s="77">
        <v>155061</v>
      </c>
      <c r="G301" s="77">
        <v>0</v>
      </c>
      <c r="H301" s="77">
        <v>24694</v>
      </c>
      <c r="I301" s="77">
        <v>0</v>
      </c>
      <c r="J301" s="77">
        <v>0</v>
      </c>
      <c r="K301" s="77">
        <v>0</v>
      </c>
      <c r="L301" s="77">
        <v>0</v>
      </c>
      <c r="M301" s="77">
        <v>9788</v>
      </c>
      <c r="N301" s="77">
        <v>0</v>
      </c>
      <c r="O301" s="77">
        <v>0</v>
      </c>
      <c r="P301" s="82">
        <v>0</v>
      </c>
      <c r="Q301" s="77">
        <v>881</v>
      </c>
      <c r="R301" s="82">
        <v>1146</v>
      </c>
      <c r="S301" s="82">
        <v>0</v>
      </c>
      <c r="T301" s="83">
        <f t="shared" si="16"/>
        <v>198076</v>
      </c>
      <c r="V301" s="1">
        <f t="shared" si="18"/>
        <v>14032</v>
      </c>
      <c r="W301" s="1">
        <f t="shared" si="19"/>
        <v>184044</v>
      </c>
      <c r="X301" s="1">
        <f t="shared" si="17"/>
        <v>198076</v>
      </c>
    </row>
    <row r="302" spans="1:24" x14ac:dyDescent="0.25">
      <c r="A302" s="24" t="s">
        <v>351</v>
      </c>
      <c r="B302" s="25" t="s">
        <v>4</v>
      </c>
      <c r="C302" s="81">
        <v>0</v>
      </c>
      <c r="D302" s="81">
        <v>0</v>
      </c>
      <c r="E302" s="77">
        <v>0</v>
      </c>
      <c r="F302" s="77">
        <v>0</v>
      </c>
      <c r="G302" s="77">
        <v>234286</v>
      </c>
      <c r="H302" s="77">
        <v>120786</v>
      </c>
      <c r="I302" s="77">
        <v>0</v>
      </c>
      <c r="J302" s="77">
        <v>0</v>
      </c>
      <c r="K302" s="77">
        <v>0</v>
      </c>
      <c r="L302" s="77">
        <v>0</v>
      </c>
      <c r="M302" s="77">
        <v>520984</v>
      </c>
      <c r="N302" s="77">
        <v>0</v>
      </c>
      <c r="O302" s="77">
        <v>0</v>
      </c>
      <c r="P302" s="82">
        <v>0</v>
      </c>
      <c r="Q302" s="77">
        <v>271335</v>
      </c>
      <c r="R302" s="82">
        <v>106369</v>
      </c>
      <c r="S302" s="82">
        <v>0</v>
      </c>
      <c r="T302" s="83">
        <f t="shared" si="16"/>
        <v>1253760</v>
      </c>
      <c r="V302" s="1">
        <f t="shared" si="18"/>
        <v>1026605</v>
      </c>
      <c r="W302" s="1">
        <f t="shared" si="19"/>
        <v>227155</v>
      </c>
      <c r="X302" s="1">
        <f t="shared" si="17"/>
        <v>1253760</v>
      </c>
    </row>
    <row r="303" spans="1:24" x14ac:dyDescent="0.25">
      <c r="A303" s="24" t="s">
        <v>352</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77">
        <v>0</v>
      </c>
      <c r="R303" s="82">
        <v>0</v>
      </c>
      <c r="S303" s="82">
        <v>0</v>
      </c>
      <c r="T303" s="83">
        <f t="shared" si="16"/>
        <v>0</v>
      </c>
      <c r="V303" s="1">
        <f t="shared" si="18"/>
        <v>0</v>
      </c>
      <c r="W303" s="1">
        <f t="shared" si="19"/>
        <v>0</v>
      </c>
      <c r="X303" s="1">
        <f t="shared" si="17"/>
        <v>0</v>
      </c>
    </row>
    <row r="304" spans="1:24" x14ac:dyDescent="0.25">
      <c r="A304" s="24" t="s">
        <v>353</v>
      </c>
      <c r="B304" s="25" t="s">
        <v>4</v>
      </c>
      <c r="C304" s="81">
        <v>0</v>
      </c>
      <c r="D304" s="81">
        <v>0</v>
      </c>
      <c r="E304" s="77">
        <v>0</v>
      </c>
      <c r="F304" s="77">
        <v>0</v>
      </c>
      <c r="G304" s="77">
        <v>0</v>
      </c>
      <c r="H304" s="77">
        <v>0</v>
      </c>
      <c r="I304" s="77">
        <v>0</v>
      </c>
      <c r="J304" s="77">
        <v>0</v>
      </c>
      <c r="K304" s="77">
        <v>0</v>
      </c>
      <c r="L304" s="77">
        <v>0</v>
      </c>
      <c r="M304" s="77">
        <v>0</v>
      </c>
      <c r="N304" s="77">
        <v>0</v>
      </c>
      <c r="O304" s="77">
        <v>0</v>
      </c>
      <c r="P304" s="82">
        <v>0</v>
      </c>
      <c r="Q304" s="77">
        <v>0</v>
      </c>
      <c r="R304" s="82">
        <v>0</v>
      </c>
      <c r="S304" s="82">
        <v>0</v>
      </c>
      <c r="T304" s="83">
        <f t="shared" si="16"/>
        <v>0</v>
      </c>
      <c r="V304" s="1">
        <f t="shared" si="18"/>
        <v>0</v>
      </c>
      <c r="W304" s="1">
        <f t="shared" si="19"/>
        <v>0</v>
      </c>
      <c r="X304" s="1">
        <f t="shared" si="17"/>
        <v>0</v>
      </c>
    </row>
    <row r="305" spans="1:24" x14ac:dyDescent="0.25">
      <c r="A305" s="24" t="s">
        <v>354</v>
      </c>
      <c r="B305" s="25" t="s">
        <v>4</v>
      </c>
      <c r="C305" s="81">
        <v>961</v>
      </c>
      <c r="D305" s="81">
        <v>0</v>
      </c>
      <c r="E305" s="77">
        <v>0</v>
      </c>
      <c r="F305" s="77">
        <v>0</v>
      </c>
      <c r="G305" s="77">
        <v>0</v>
      </c>
      <c r="H305" s="77">
        <v>0</v>
      </c>
      <c r="I305" s="77">
        <v>0</v>
      </c>
      <c r="J305" s="77">
        <v>0</v>
      </c>
      <c r="K305" s="77">
        <v>0</v>
      </c>
      <c r="L305" s="77">
        <v>0</v>
      </c>
      <c r="M305" s="77">
        <v>1654</v>
      </c>
      <c r="N305" s="77">
        <v>0</v>
      </c>
      <c r="O305" s="77">
        <v>0</v>
      </c>
      <c r="P305" s="82">
        <v>0</v>
      </c>
      <c r="Q305" s="77">
        <v>0</v>
      </c>
      <c r="R305" s="82">
        <v>0</v>
      </c>
      <c r="S305" s="82">
        <v>0</v>
      </c>
      <c r="T305" s="83">
        <f t="shared" si="16"/>
        <v>2615</v>
      </c>
      <c r="V305" s="1">
        <f t="shared" si="18"/>
        <v>2615</v>
      </c>
      <c r="W305" s="1">
        <f t="shared" si="19"/>
        <v>0</v>
      </c>
      <c r="X305" s="1">
        <f t="shared" si="17"/>
        <v>2615</v>
      </c>
    </row>
    <row r="306" spans="1:24" x14ac:dyDescent="0.25">
      <c r="A306" s="24" t="s">
        <v>355</v>
      </c>
      <c r="B306" s="25" t="s">
        <v>4</v>
      </c>
      <c r="C306" s="81">
        <v>0</v>
      </c>
      <c r="D306" s="81">
        <v>0</v>
      </c>
      <c r="E306" s="77">
        <v>1886699</v>
      </c>
      <c r="F306" s="77">
        <v>471166</v>
      </c>
      <c r="G306" s="77">
        <v>41278</v>
      </c>
      <c r="H306" s="77">
        <v>72356</v>
      </c>
      <c r="I306" s="77">
        <v>0</v>
      </c>
      <c r="J306" s="77">
        <v>0</v>
      </c>
      <c r="K306" s="77">
        <v>0</v>
      </c>
      <c r="L306" s="77">
        <v>0</v>
      </c>
      <c r="M306" s="77">
        <v>1098161</v>
      </c>
      <c r="N306" s="77">
        <v>0</v>
      </c>
      <c r="O306" s="77">
        <v>0</v>
      </c>
      <c r="P306" s="82">
        <v>0</v>
      </c>
      <c r="Q306" s="77">
        <v>0</v>
      </c>
      <c r="R306" s="82">
        <v>0</v>
      </c>
      <c r="S306" s="82">
        <v>0</v>
      </c>
      <c r="T306" s="83">
        <f t="shared" si="16"/>
        <v>3569660</v>
      </c>
      <c r="V306" s="1">
        <f t="shared" si="18"/>
        <v>3026138</v>
      </c>
      <c r="W306" s="1">
        <f t="shared" si="19"/>
        <v>543522</v>
      </c>
      <c r="X306" s="1">
        <f t="shared" si="17"/>
        <v>3569660</v>
      </c>
    </row>
    <row r="307" spans="1:24" x14ac:dyDescent="0.25">
      <c r="A307" s="24" t="s">
        <v>356</v>
      </c>
      <c r="B307" s="25" t="s">
        <v>4</v>
      </c>
      <c r="C307" s="81">
        <v>0</v>
      </c>
      <c r="D307" s="81">
        <v>0</v>
      </c>
      <c r="E307" s="77">
        <v>0</v>
      </c>
      <c r="F307" s="77">
        <v>0</v>
      </c>
      <c r="G307" s="77">
        <v>0</v>
      </c>
      <c r="H307" s="77">
        <v>0</v>
      </c>
      <c r="I307" s="77">
        <v>0</v>
      </c>
      <c r="J307" s="77">
        <v>0</v>
      </c>
      <c r="K307" s="77">
        <v>0</v>
      </c>
      <c r="L307" s="77">
        <v>0</v>
      </c>
      <c r="M307" s="77">
        <v>0</v>
      </c>
      <c r="N307" s="77">
        <v>0</v>
      </c>
      <c r="O307" s="77">
        <v>0</v>
      </c>
      <c r="P307" s="82">
        <v>0</v>
      </c>
      <c r="Q307" s="77">
        <v>0</v>
      </c>
      <c r="R307" s="82">
        <v>0</v>
      </c>
      <c r="S307" s="82">
        <v>0</v>
      </c>
      <c r="T307" s="83">
        <f t="shared" si="16"/>
        <v>0</v>
      </c>
      <c r="V307" s="1">
        <f t="shared" si="18"/>
        <v>0</v>
      </c>
      <c r="W307" s="1">
        <f t="shared" si="19"/>
        <v>0</v>
      </c>
      <c r="X307" s="1">
        <f t="shared" si="17"/>
        <v>0</v>
      </c>
    </row>
    <row r="308" spans="1:24" x14ac:dyDescent="0.25">
      <c r="A308" s="24" t="s">
        <v>544</v>
      </c>
      <c r="B308" s="25" t="s">
        <v>4</v>
      </c>
      <c r="C308" s="81">
        <v>0</v>
      </c>
      <c r="D308" s="81">
        <v>0</v>
      </c>
      <c r="E308" s="77">
        <v>0</v>
      </c>
      <c r="F308" s="77">
        <v>0</v>
      </c>
      <c r="G308" s="77">
        <v>0</v>
      </c>
      <c r="H308" s="77">
        <v>0</v>
      </c>
      <c r="I308" s="77">
        <v>0</v>
      </c>
      <c r="J308" s="77">
        <v>0</v>
      </c>
      <c r="K308" s="77">
        <v>0</v>
      </c>
      <c r="L308" s="77">
        <v>0</v>
      </c>
      <c r="M308" s="77">
        <v>0</v>
      </c>
      <c r="N308" s="77">
        <v>0</v>
      </c>
      <c r="O308" s="77">
        <v>0</v>
      </c>
      <c r="P308" s="82">
        <v>0</v>
      </c>
      <c r="Q308" s="77">
        <v>0</v>
      </c>
      <c r="R308" s="82">
        <v>0</v>
      </c>
      <c r="S308" s="82">
        <v>0</v>
      </c>
      <c r="T308" s="83">
        <f t="shared" si="16"/>
        <v>0</v>
      </c>
      <c r="V308" s="1">
        <f t="shared" si="18"/>
        <v>0</v>
      </c>
      <c r="W308" s="1">
        <f t="shared" si="19"/>
        <v>0</v>
      </c>
      <c r="X308" s="1">
        <f t="shared" si="17"/>
        <v>0</v>
      </c>
    </row>
    <row r="309" spans="1:24" x14ac:dyDescent="0.25">
      <c r="A309" s="24" t="s">
        <v>357</v>
      </c>
      <c r="B309" s="25" t="s">
        <v>52</v>
      </c>
      <c r="C309" s="81">
        <v>0</v>
      </c>
      <c r="D309" s="81">
        <v>0</v>
      </c>
      <c r="E309" s="77">
        <v>0</v>
      </c>
      <c r="F309" s="77">
        <v>0</v>
      </c>
      <c r="G309" s="77">
        <v>0</v>
      </c>
      <c r="H309" s="77">
        <v>0</v>
      </c>
      <c r="I309" s="77">
        <v>0</v>
      </c>
      <c r="J309" s="77">
        <v>0</v>
      </c>
      <c r="K309" s="77">
        <v>0</v>
      </c>
      <c r="L309" s="77">
        <v>0</v>
      </c>
      <c r="M309" s="77">
        <v>0</v>
      </c>
      <c r="N309" s="77">
        <v>0</v>
      </c>
      <c r="O309" s="77">
        <v>0</v>
      </c>
      <c r="P309" s="82">
        <v>0</v>
      </c>
      <c r="Q309" s="77">
        <v>0</v>
      </c>
      <c r="R309" s="82">
        <v>0</v>
      </c>
      <c r="S309" s="82">
        <v>0</v>
      </c>
      <c r="T309" s="83">
        <f t="shared" si="16"/>
        <v>0</v>
      </c>
      <c r="V309" s="1">
        <f t="shared" si="18"/>
        <v>0</v>
      </c>
      <c r="W309" s="1">
        <f t="shared" si="19"/>
        <v>0</v>
      </c>
      <c r="X309" s="1">
        <f t="shared" si="17"/>
        <v>0</v>
      </c>
    </row>
    <row r="310" spans="1:24" x14ac:dyDescent="0.25">
      <c r="A310" s="24" t="s">
        <v>358</v>
      </c>
      <c r="B310" s="25" t="s">
        <v>52</v>
      </c>
      <c r="C310" s="81">
        <v>0</v>
      </c>
      <c r="D310" s="81">
        <v>0</v>
      </c>
      <c r="E310" s="77">
        <v>0</v>
      </c>
      <c r="F310" s="77">
        <v>0</v>
      </c>
      <c r="G310" s="77">
        <v>0</v>
      </c>
      <c r="H310" s="77">
        <v>0</v>
      </c>
      <c r="I310" s="77">
        <v>0</v>
      </c>
      <c r="J310" s="77">
        <v>0</v>
      </c>
      <c r="K310" s="77">
        <v>0</v>
      </c>
      <c r="L310" s="77">
        <v>0</v>
      </c>
      <c r="M310" s="77">
        <v>0</v>
      </c>
      <c r="N310" s="77">
        <v>0</v>
      </c>
      <c r="O310" s="77">
        <v>0</v>
      </c>
      <c r="P310" s="82">
        <v>0</v>
      </c>
      <c r="Q310" s="77">
        <v>0</v>
      </c>
      <c r="R310" s="82">
        <v>0</v>
      </c>
      <c r="S310" s="82">
        <v>0</v>
      </c>
      <c r="T310" s="83">
        <f t="shared" si="16"/>
        <v>0</v>
      </c>
      <c r="V310" s="1">
        <f t="shared" si="18"/>
        <v>0</v>
      </c>
      <c r="W310" s="1">
        <f t="shared" si="19"/>
        <v>0</v>
      </c>
      <c r="X310" s="1">
        <f t="shared" si="17"/>
        <v>0</v>
      </c>
    </row>
    <row r="311" spans="1:24" x14ac:dyDescent="0.25">
      <c r="A311" s="24" t="s">
        <v>359</v>
      </c>
      <c r="B311" s="25" t="s">
        <v>52</v>
      </c>
      <c r="C311" s="81">
        <v>308694</v>
      </c>
      <c r="D311" s="81">
        <v>0</v>
      </c>
      <c r="E311" s="77">
        <v>0</v>
      </c>
      <c r="F311" s="77">
        <v>0</v>
      </c>
      <c r="G311" s="77">
        <v>21175</v>
      </c>
      <c r="H311" s="77">
        <v>0</v>
      </c>
      <c r="I311" s="77">
        <v>0</v>
      </c>
      <c r="J311" s="77">
        <v>0</v>
      </c>
      <c r="K311" s="77">
        <v>0</v>
      </c>
      <c r="L311" s="77">
        <v>0</v>
      </c>
      <c r="M311" s="77">
        <v>0</v>
      </c>
      <c r="N311" s="77">
        <v>0</v>
      </c>
      <c r="O311" s="77">
        <v>0</v>
      </c>
      <c r="P311" s="82">
        <v>0</v>
      </c>
      <c r="Q311" s="77">
        <v>0</v>
      </c>
      <c r="R311" s="82">
        <v>0</v>
      </c>
      <c r="S311" s="82">
        <v>0</v>
      </c>
      <c r="T311" s="83">
        <f t="shared" si="16"/>
        <v>329869</v>
      </c>
      <c r="V311" s="1">
        <f t="shared" si="18"/>
        <v>329869</v>
      </c>
      <c r="W311" s="1">
        <f t="shared" si="19"/>
        <v>0</v>
      </c>
      <c r="X311" s="1">
        <f t="shared" si="17"/>
        <v>329869</v>
      </c>
    </row>
    <row r="312" spans="1:24" x14ac:dyDescent="0.25">
      <c r="A312" s="24" t="s">
        <v>361</v>
      </c>
      <c r="B312" s="25" t="s">
        <v>52</v>
      </c>
      <c r="C312" s="81">
        <v>0</v>
      </c>
      <c r="D312" s="81">
        <v>0</v>
      </c>
      <c r="E312" s="77">
        <v>33600</v>
      </c>
      <c r="F312" s="77">
        <v>0</v>
      </c>
      <c r="G312" s="77">
        <v>0</v>
      </c>
      <c r="H312" s="77">
        <v>0</v>
      </c>
      <c r="I312" s="77">
        <v>0</v>
      </c>
      <c r="J312" s="77">
        <v>0</v>
      </c>
      <c r="K312" s="77">
        <v>0</v>
      </c>
      <c r="L312" s="77">
        <v>0</v>
      </c>
      <c r="M312" s="77">
        <v>0</v>
      </c>
      <c r="N312" s="77">
        <v>0</v>
      </c>
      <c r="O312" s="77">
        <v>0</v>
      </c>
      <c r="P312" s="82">
        <v>0</v>
      </c>
      <c r="Q312" s="77">
        <v>0</v>
      </c>
      <c r="R312" s="82">
        <v>0</v>
      </c>
      <c r="S312" s="82">
        <v>0</v>
      </c>
      <c r="T312" s="83">
        <f t="shared" si="16"/>
        <v>33600</v>
      </c>
      <c r="V312" s="1">
        <f t="shared" si="18"/>
        <v>33600</v>
      </c>
      <c r="W312" s="1">
        <f t="shared" si="19"/>
        <v>0</v>
      </c>
      <c r="X312" s="1">
        <f t="shared" si="17"/>
        <v>33600</v>
      </c>
    </row>
    <row r="313" spans="1:24" x14ac:dyDescent="0.25">
      <c r="A313" s="24" t="s">
        <v>516</v>
      </c>
      <c r="B313" s="25" t="s">
        <v>52</v>
      </c>
      <c r="C313" s="81">
        <v>0</v>
      </c>
      <c r="D313" s="81">
        <v>0</v>
      </c>
      <c r="E313" s="77">
        <v>1000</v>
      </c>
      <c r="F313" s="77">
        <v>0</v>
      </c>
      <c r="G313" s="77">
        <v>0</v>
      </c>
      <c r="H313" s="77">
        <v>0</v>
      </c>
      <c r="I313" s="77">
        <v>0</v>
      </c>
      <c r="J313" s="77">
        <v>0</v>
      </c>
      <c r="K313" s="77">
        <v>0</v>
      </c>
      <c r="L313" s="77">
        <v>0</v>
      </c>
      <c r="M313" s="77">
        <v>0</v>
      </c>
      <c r="N313" s="77">
        <v>0</v>
      </c>
      <c r="O313" s="77">
        <v>0</v>
      </c>
      <c r="P313" s="82">
        <v>0</v>
      </c>
      <c r="Q313" s="77">
        <v>0</v>
      </c>
      <c r="R313" s="82">
        <v>0</v>
      </c>
      <c r="S313" s="82">
        <v>0</v>
      </c>
      <c r="T313" s="83">
        <f t="shared" si="16"/>
        <v>1000</v>
      </c>
      <c r="V313" s="1">
        <f t="shared" si="18"/>
        <v>1000</v>
      </c>
      <c r="W313" s="1">
        <f t="shared" si="19"/>
        <v>0</v>
      </c>
      <c r="X313" s="1">
        <f t="shared" si="17"/>
        <v>1000</v>
      </c>
    </row>
    <row r="314" spans="1:24" x14ac:dyDescent="0.25">
      <c r="A314" s="24" t="s">
        <v>362</v>
      </c>
      <c r="B314" s="25" t="s">
        <v>52</v>
      </c>
      <c r="C314" s="81">
        <v>278352</v>
      </c>
      <c r="D314" s="81">
        <v>0</v>
      </c>
      <c r="E314" s="77">
        <v>0</v>
      </c>
      <c r="F314" s="77">
        <v>0</v>
      </c>
      <c r="G314" s="77">
        <v>3718078</v>
      </c>
      <c r="H314" s="77">
        <v>0</v>
      </c>
      <c r="I314" s="77">
        <v>0</v>
      </c>
      <c r="J314" s="77">
        <v>0</v>
      </c>
      <c r="K314" s="77">
        <v>0</v>
      </c>
      <c r="L314" s="77">
        <v>0</v>
      </c>
      <c r="M314" s="77">
        <v>684809</v>
      </c>
      <c r="N314" s="77">
        <v>0</v>
      </c>
      <c r="O314" s="77">
        <v>0</v>
      </c>
      <c r="P314" s="82">
        <v>0</v>
      </c>
      <c r="Q314" s="77">
        <v>0</v>
      </c>
      <c r="R314" s="82">
        <v>0</v>
      </c>
      <c r="S314" s="82">
        <v>0</v>
      </c>
      <c r="T314" s="83">
        <f t="shared" si="16"/>
        <v>4681239</v>
      </c>
      <c r="V314" s="1">
        <f t="shared" si="18"/>
        <v>4681239</v>
      </c>
      <c r="W314" s="1">
        <f t="shared" si="19"/>
        <v>0</v>
      </c>
      <c r="X314" s="1">
        <f t="shared" si="17"/>
        <v>4681239</v>
      </c>
    </row>
    <row r="315" spans="1:24" x14ac:dyDescent="0.25">
      <c r="A315" s="24" t="s">
        <v>363</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77">
        <v>0</v>
      </c>
      <c r="R315" s="82">
        <v>0</v>
      </c>
      <c r="S315" s="82">
        <v>0</v>
      </c>
      <c r="T315" s="83">
        <f t="shared" si="16"/>
        <v>0</v>
      </c>
      <c r="V315" s="1">
        <f t="shared" si="18"/>
        <v>0</v>
      </c>
      <c r="W315" s="1">
        <f t="shared" si="19"/>
        <v>0</v>
      </c>
      <c r="X315" s="1">
        <f t="shared" si="17"/>
        <v>0</v>
      </c>
    </row>
    <row r="316" spans="1:24" x14ac:dyDescent="0.25">
      <c r="A316" s="24" t="s">
        <v>364</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77">
        <v>0</v>
      </c>
      <c r="R316" s="82">
        <v>0</v>
      </c>
      <c r="S316" s="82">
        <v>0</v>
      </c>
      <c r="T316" s="83">
        <f t="shared" si="16"/>
        <v>0</v>
      </c>
      <c r="V316" s="1">
        <f t="shared" si="18"/>
        <v>0</v>
      </c>
      <c r="W316" s="1">
        <f t="shared" si="19"/>
        <v>0</v>
      </c>
      <c r="X316" s="1">
        <f t="shared" si="17"/>
        <v>0</v>
      </c>
    </row>
    <row r="317" spans="1:24" x14ac:dyDescent="0.25">
      <c r="A317" s="24" t="s">
        <v>365</v>
      </c>
      <c r="B317" s="25" t="s">
        <v>53</v>
      </c>
      <c r="C317" s="81">
        <v>0</v>
      </c>
      <c r="D317" s="81">
        <v>0</v>
      </c>
      <c r="E317" s="77">
        <v>0</v>
      </c>
      <c r="F317" s="77">
        <v>0</v>
      </c>
      <c r="G317" s="77">
        <v>0</v>
      </c>
      <c r="H317" s="77">
        <v>0</v>
      </c>
      <c r="I317" s="77">
        <v>0</v>
      </c>
      <c r="J317" s="77">
        <v>0</v>
      </c>
      <c r="K317" s="77">
        <v>0</v>
      </c>
      <c r="L317" s="77">
        <v>0</v>
      </c>
      <c r="M317" s="77">
        <v>0</v>
      </c>
      <c r="N317" s="77">
        <v>0</v>
      </c>
      <c r="O317" s="77">
        <v>0</v>
      </c>
      <c r="P317" s="82">
        <v>0</v>
      </c>
      <c r="Q317" s="77">
        <v>0</v>
      </c>
      <c r="R317" s="82">
        <v>0</v>
      </c>
      <c r="S317" s="82">
        <v>0</v>
      </c>
      <c r="T317" s="83">
        <f t="shared" si="16"/>
        <v>0</v>
      </c>
      <c r="V317" s="1">
        <f t="shared" si="18"/>
        <v>0</v>
      </c>
      <c r="W317" s="1">
        <f t="shared" si="19"/>
        <v>0</v>
      </c>
      <c r="X317" s="1">
        <f t="shared" si="17"/>
        <v>0</v>
      </c>
    </row>
    <row r="318" spans="1:24" x14ac:dyDescent="0.25">
      <c r="A318" s="24" t="s">
        <v>366</v>
      </c>
      <c r="B318" s="25" t="s">
        <v>53</v>
      </c>
      <c r="C318" s="81">
        <v>0</v>
      </c>
      <c r="D318" s="81">
        <v>0</v>
      </c>
      <c r="E318" s="77">
        <v>0</v>
      </c>
      <c r="F318" s="77">
        <v>0</v>
      </c>
      <c r="G318" s="77">
        <v>0</v>
      </c>
      <c r="H318" s="77">
        <v>0</v>
      </c>
      <c r="I318" s="77">
        <v>0</v>
      </c>
      <c r="J318" s="77">
        <v>0</v>
      </c>
      <c r="K318" s="77">
        <v>0</v>
      </c>
      <c r="L318" s="77">
        <v>0</v>
      </c>
      <c r="M318" s="77">
        <v>0</v>
      </c>
      <c r="N318" s="77">
        <v>0</v>
      </c>
      <c r="O318" s="77">
        <v>0</v>
      </c>
      <c r="P318" s="82">
        <v>0</v>
      </c>
      <c r="Q318" s="77">
        <v>0</v>
      </c>
      <c r="R318" s="82">
        <v>0</v>
      </c>
      <c r="S318" s="82">
        <v>0</v>
      </c>
      <c r="T318" s="83">
        <f t="shared" si="16"/>
        <v>0</v>
      </c>
      <c r="V318" s="1">
        <f t="shared" si="18"/>
        <v>0</v>
      </c>
      <c r="W318" s="1">
        <f t="shared" si="19"/>
        <v>0</v>
      </c>
      <c r="X318" s="1">
        <f t="shared" si="17"/>
        <v>0</v>
      </c>
    </row>
    <row r="319" spans="1:24" x14ac:dyDescent="0.25">
      <c r="A319" s="24" t="s">
        <v>367</v>
      </c>
      <c r="B319" s="25" t="s">
        <v>53</v>
      </c>
      <c r="C319" s="81">
        <v>0</v>
      </c>
      <c r="D319" s="81">
        <v>0</v>
      </c>
      <c r="E319" s="77">
        <v>122806</v>
      </c>
      <c r="F319" s="77">
        <v>308134</v>
      </c>
      <c r="G319" s="77">
        <v>198977</v>
      </c>
      <c r="H319" s="77">
        <v>161306</v>
      </c>
      <c r="I319" s="77">
        <v>0</v>
      </c>
      <c r="J319" s="77">
        <v>0</v>
      </c>
      <c r="K319" s="77">
        <v>0</v>
      </c>
      <c r="L319" s="77">
        <v>0</v>
      </c>
      <c r="M319" s="77">
        <v>103750</v>
      </c>
      <c r="N319" s="77">
        <v>0</v>
      </c>
      <c r="O319" s="77">
        <v>0</v>
      </c>
      <c r="P319" s="82">
        <v>0</v>
      </c>
      <c r="Q319" s="77">
        <v>0</v>
      </c>
      <c r="R319" s="82">
        <v>0</v>
      </c>
      <c r="S319" s="82">
        <v>0</v>
      </c>
      <c r="T319" s="83">
        <f t="shared" si="16"/>
        <v>894973</v>
      </c>
      <c r="V319" s="1">
        <f t="shared" si="18"/>
        <v>425533</v>
      </c>
      <c r="W319" s="1">
        <f t="shared" si="19"/>
        <v>469440</v>
      </c>
      <c r="X319" s="1">
        <f t="shared" si="17"/>
        <v>894973</v>
      </c>
    </row>
    <row r="320" spans="1:24" x14ac:dyDescent="0.25">
      <c r="A320" s="24" t="s">
        <v>368</v>
      </c>
      <c r="B320" s="25" t="s">
        <v>53</v>
      </c>
      <c r="C320" s="81">
        <v>10255</v>
      </c>
      <c r="D320" s="81">
        <v>14501</v>
      </c>
      <c r="E320" s="77">
        <v>0</v>
      </c>
      <c r="F320" s="77">
        <v>263044</v>
      </c>
      <c r="G320" s="77">
        <v>0</v>
      </c>
      <c r="H320" s="77">
        <v>24050</v>
      </c>
      <c r="I320" s="77">
        <v>0</v>
      </c>
      <c r="J320" s="77">
        <v>0</v>
      </c>
      <c r="K320" s="77">
        <v>0</v>
      </c>
      <c r="L320" s="77">
        <v>0</v>
      </c>
      <c r="M320" s="77">
        <v>186241</v>
      </c>
      <c r="N320" s="77">
        <v>0</v>
      </c>
      <c r="O320" s="77">
        <v>0</v>
      </c>
      <c r="P320" s="82">
        <v>0</v>
      </c>
      <c r="Q320" s="77">
        <v>0</v>
      </c>
      <c r="R320" s="82">
        <v>0</v>
      </c>
      <c r="S320" s="82">
        <v>0</v>
      </c>
      <c r="T320" s="83">
        <f t="shared" si="16"/>
        <v>498091</v>
      </c>
      <c r="V320" s="1">
        <f t="shared" si="18"/>
        <v>196496</v>
      </c>
      <c r="W320" s="1">
        <f t="shared" si="19"/>
        <v>301595</v>
      </c>
      <c r="X320" s="1">
        <f t="shared" si="17"/>
        <v>498091</v>
      </c>
    </row>
    <row r="321" spans="1:24" x14ac:dyDescent="0.25">
      <c r="A321" s="24" t="s">
        <v>369</v>
      </c>
      <c r="B321" s="25" t="s">
        <v>53</v>
      </c>
      <c r="C321" s="81">
        <v>0</v>
      </c>
      <c r="D321" s="81">
        <v>0</v>
      </c>
      <c r="E321" s="77">
        <v>5445</v>
      </c>
      <c r="F321" s="77">
        <v>2476</v>
      </c>
      <c r="G321" s="77">
        <v>4463</v>
      </c>
      <c r="H321" s="77">
        <v>0</v>
      </c>
      <c r="I321" s="77">
        <v>0</v>
      </c>
      <c r="J321" s="77">
        <v>0</v>
      </c>
      <c r="K321" s="77">
        <v>0</v>
      </c>
      <c r="L321" s="77">
        <v>0</v>
      </c>
      <c r="M321" s="77">
        <v>0</v>
      </c>
      <c r="N321" s="77">
        <v>0</v>
      </c>
      <c r="O321" s="77">
        <v>0</v>
      </c>
      <c r="P321" s="82">
        <v>0</v>
      </c>
      <c r="Q321" s="77">
        <v>0</v>
      </c>
      <c r="R321" s="82">
        <v>0</v>
      </c>
      <c r="S321" s="82">
        <v>0</v>
      </c>
      <c r="T321" s="83">
        <f t="shared" si="16"/>
        <v>12384</v>
      </c>
      <c r="V321" s="1">
        <f t="shared" si="18"/>
        <v>9908</v>
      </c>
      <c r="W321" s="1">
        <f t="shared" si="19"/>
        <v>2476</v>
      </c>
      <c r="X321" s="1">
        <f t="shared" si="17"/>
        <v>12384</v>
      </c>
    </row>
    <row r="322" spans="1:24" x14ac:dyDescent="0.25">
      <c r="A322" s="24" t="s">
        <v>370</v>
      </c>
      <c r="B322" s="25" t="s">
        <v>53</v>
      </c>
      <c r="C322" s="81">
        <v>0</v>
      </c>
      <c r="D322" s="81">
        <v>0</v>
      </c>
      <c r="E322" s="77">
        <v>5000</v>
      </c>
      <c r="F322" s="77">
        <v>0</v>
      </c>
      <c r="G322" s="77">
        <v>4461</v>
      </c>
      <c r="H322" s="77">
        <v>0</v>
      </c>
      <c r="I322" s="77">
        <v>0</v>
      </c>
      <c r="J322" s="77">
        <v>0</v>
      </c>
      <c r="K322" s="77">
        <v>0</v>
      </c>
      <c r="L322" s="77">
        <v>0</v>
      </c>
      <c r="M322" s="77">
        <v>4500</v>
      </c>
      <c r="N322" s="77">
        <v>0</v>
      </c>
      <c r="O322" s="77">
        <v>0</v>
      </c>
      <c r="P322" s="82">
        <v>0</v>
      </c>
      <c r="Q322" s="77">
        <v>0</v>
      </c>
      <c r="R322" s="82">
        <v>0</v>
      </c>
      <c r="S322" s="82">
        <v>0</v>
      </c>
      <c r="T322" s="83">
        <f t="shared" si="16"/>
        <v>13961</v>
      </c>
      <c r="V322" s="1">
        <f t="shared" si="18"/>
        <v>13961</v>
      </c>
      <c r="W322" s="1">
        <f t="shared" si="19"/>
        <v>0</v>
      </c>
      <c r="X322" s="1">
        <f t="shared" si="17"/>
        <v>13961</v>
      </c>
    </row>
    <row r="323" spans="1:24" x14ac:dyDescent="0.25">
      <c r="A323" s="24" t="s">
        <v>371</v>
      </c>
      <c r="B323" s="25" t="s">
        <v>53</v>
      </c>
      <c r="C323" s="81">
        <v>0</v>
      </c>
      <c r="D323" s="81">
        <v>0</v>
      </c>
      <c r="E323" s="77">
        <v>0</v>
      </c>
      <c r="F323" s="77">
        <v>0</v>
      </c>
      <c r="G323" s="77">
        <v>0</v>
      </c>
      <c r="H323" s="77">
        <v>0</v>
      </c>
      <c r="I323" s="77">
        <v>0</v>
      </c>
      <c r="J323" s="77">
        <v>0</v>
      </c>
      <c r="K323" s="77">
        <v>0</v>
      </c>
      <c r="L323" s="77">
        <v>0</v>
      </c>
      <c r="M323" s="77">
        <v>0</v>
      </c>
      <c r="N323" s="77">
        <v>0</v>
      </c>
      <c r="O323" s="77">
        <v>0</v>
      </c>
      <c r="P323" s="82">
        <v>0</v>
      </c>
      <c r="Q323" s="77">
        <v>0</v>
      </c>
      <c r="R323" s="82">
        <v>0</v>
      </c>
      <c r="S323" s="82">
        <v>0</v>
      </c>
      <c r="T323" s="83">
        <f t="shared" si="16"/>
        <v>0</v>
      </c>
      <c r="V323" s="1">
        <f t="shared" si="18"/>
        <v>0</v>
      </c>
      <c r="W323" s="1">
        <f t="shared" si="19"/>
        <v>0</v>
      </c>
      <c r="X323" s="1">
        <f t="shared" si="17"/>
        <v>0</v>
      </c>
    </row>
    <row r="324" spans="1:24" x14ac:dyDescent="0.25">
      <c r="A324" s="24" t="s">
        <v>372</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77">
        <v>0</v>
      </c>
      <c r="R324" s="82">
        <v>0</v>
      </c>
      <c r="S324" s="82">
        <v>0</v>
      </c>
      <c r="T324" s="83">
        <f t="shared" si="16"/>
        <v>0</v>
      </c>
      <c r="V324" s="1">
        <f t="shared" si="18"/>
        <v>0</v>
      </c>
      <c r="W324" s="1">
        <f t="shared" si="19"/>
        <v>0</v>
      </c>
      <c r="X324" s="1">
        <f t="shared" si="17"/>
        <v>0</v>
      </c>
    </row>
    <row r="325" spans="1:24" x14ac:dyDescent="0.25">
      <c r="A325" s="24" t="s">
        <v>373</v>
      </c>
      <c r="B325" s="25" t="s">
        <v>53</v>
      </c>
      <c r="C325" s="81">
        <v>0</v>
      </c>
      <c r="D325" s="81">
        <v>0</v>
      </c>
      <c r="E325" s="77">
        <v>373094</v>
      </c>
      <c r="F325" s="77">
        <v>87374</v>
      </c>
      <c r="G325" s="77">
        <v>124269</v>
      </c>
      <c r="H325" s="77">
        <v>58019</v>
      </c>
      <c r="I325" s="77">
        <v>0</v>
      </c>
      <c r="J325" s="77">
        <v>0</v>
      </c>
      <c r="K325" s="77">
        <v>0</v>
      </c>
      <c r="L325" s="77">
        <v>0</v>
      </c>
      <c r="M325" s="77">
        <v>601923</v>
      </c>
      <c r="N325" s="77">
        <v>54901</v>
      </c>
      <c r="O325" s="77">
        <v>0</v>
      </c>
      <c r="P325" s="82">
        <v>0</v>
      </c>
      <c r="Q325" s="77">
        <v>0</v>
      </c>
      <c r="R325" s="82">
        <v>0</v>
      </c>
      <c r="S325" s="82">
        <v>0</v>
      </c>
      <c r="T325" s="83">
        <f t="shared" ref="T325:T388" si="20">SUM(C325:S325)</f>
        <v>1299580</v>
      </c>
      <c r="V325" s="1">
        <f t="shared" si="18"/>
        <v>1099286</v>
      </c>
      <c r="W325" s="1">
        <f t="shared" si="19"/>
        <v>200294</v>
      </c>
      <c r="X325" s="1">
        <f t="shared" si="17"/>
        <v>1299580</v>
      </c>
    </row>
    <row r="326" spans="1:24" x14ac:dyDescent="0.25">
      <c r="A326" s="24" t="s">
        <v>374</v>
      </c>
      <c r="B326" s="25" t="s">
        <v>53</v>
      </c>
      <c r="C326" s="81">
        <v>4658</v>
      </c>
      <c r="D326" s="81">
        <v>79</v>
      </c>
      <c r="E326" s="77">
        <v>0</v>
      </c>
      <c r="F326" s="77">
        <v>0</v>
      </c>
      <c r="G326" s="77">
        <v>14127</v>
      </c>
      <c r="H326" s="77">
        <v>196</v>
      </c>
      <c r="I326" s="77">
        <v>0</v>
      </c>
      <c r="J326" s="77">
        <v>0</v>
      </c>
      <c r="K326" s="77">
        <v>0</v>
      </c>
      <c r="L326" s="77">
        <v>0</v>
      </c>
      <c r="M326" s="77">
        <v>92389</v>
      </c>
      <c r="N326" s="77">
        <v>1555</v>
      </c>
      <c r="O326" s="77">
        <v>0</v>
      </c>
      <c r="P326" s="82">
        <v>0</v>
      </c>
      <c r="Q326" s="77">
        <v>0</v>
      </c>
      <c r="R326" s="82">
        <v>0</v>
      </c>
      <c r="S326" s="82">
        <v>0</v>
      </c>
      <c r="T326" s="83">
        <f t="shared" si="20"/>
        <v>113004</v>
      </c>
      <c r="V326" s="1">
        <f t="shared" si="18"/>
        <v>111174</v>
      </c>
      <c r="W326" s="1">
        <f t="shared" si="19"/>
        <v>1830</v>
      </c>
      <c r="X326" s="1">
        <f t="shared" si="17"/>
        <v>113004</v>
      </c>
    </row>
    <row r="327" spans="1:24" x14ac:dyDescent="0.25">
      <c r="A327" s="24" t="s">
        <v>375</v>
      </c>
      <c r="B327" s="25" t="s">
        <v>53</v>
      </c>
      <c r="C327" s="81">
        <v>0</v>
      </c>
      <c r="D327" s="81">
        <v>0</v>
      </c>
      <c r="E327" s="77">
        <v>0</v>
      </c>
      <c r="F327" s="77">
        <v>0</v>
      </c>
      <c r="G327" s="77">
        <v>0</v>
      </c>
      <c r="H327" s="77">
        <v>0</v>
      </c>
      <c r="I327" s="77">
        <v>0</v>
      </c>
      <c r="J327" s="77">
        <v>0</v>
      </c>
      <c r="K327" s="77">
        <v>0</v>
      </c>
      <c r="L327" s="77">
        <v>0</v>
      </c>
      <c r="M327" s="77">
        <v>0</v>
      </c>
      <c r="N327" s="77">
        <v>0</v>
      </c>
      <c r="O327" s="77">
        <v>0</v>
      </c>
      <c r="P327" s="82">
        <v>0</v>
      </c>
      <c r="Q327" s="77">
        <v>0</v>
      </c>
      <c r="R327" s="82">
        <v>0</v>
      </c>
      <c r="S327" s="82">
        <v>0</v>
      </c>
      <c r="T327" s="83">
        <f t="shared" si="20"/>
        <v>0</v>
      </c>
      <c r="V327" s="1">
        <f t="shared" ref="V327:V390" si="21">SUM(C327,E327,G327,I327,K327,M327,O327,Q327)</f>
        <v>0</v>
      </c>
      <c r="W327" s="1">
        <f t="shared" ref="W327:W390" si="22">SUM(D327,F327,H327,J327,L327,N327,P327,R327)</f>
        <v>0</v>
      </c>
      <c r="X327" s="1">
        <f t="shared" ref="X327:X390" si="23">SUM(V327:W327)</f>
        <v>0</v>
      </c>
    </row>
    <row r="328" spans="1:24" x14ac:dyDescent="0.25">
      <c r="A328" s="24" t="s">
        <v>376</v>
      </c>
      <c r="B328" s="25" t="s">
        <v>53</v>
      </c>
      <c r="C328" s="81">
        <v>2750</v>
      </c>
      <c r="D328" s="81">
        <v>773</v>
      </c>
      <c r="E328" s="77">
        <v>18116</v>
      </c>
      <c r="F328" s="77">
        <v>6300</v>
      </c>
      <c r="G328" s="77">
        <v>7727</v>
      </c>
      <c r="H328" s="77">
        <v>10231</v>
      </c>
      <c r="I328" s="77">
        <v>0</v>
      </c>
      <c r="J328" s="77">
        <v>0</v>
      </c>
      <c r="K328" s="77">
        <v>0</v>
      </c>
      <c r="L328" s="77">
        <v>0</v>
      </c>
      <c r="M328" s="77">
        <v>2450</v>
      </c>
      <c r="N328" s="77">
        <v>350</v>
      </c>
      <c r="O328" s="77">
        <v>0</v>
      </c>
      <c r="P328" s="82">
        <v>0</v>
      </c>
      <c r="Q328" s="77">
        <v>0</v>
      </c>
      <c r="R328" s="82">
        <v>0</v>
      </c>
      <c r="S328" s="82">
        <v>0</v>
      </c>
      <c r="T328" s="83">
        <f t="shared" si="20"/>
        <v>48697</v>
      </c>
      <c r="V328" s="1">
        <f t="shared" si="21"/>
        <v>31043</v>
      </c>
      <c r="W328" s="1">
        <f t="shared" si="22"/>
        <v>17654</v>
      </c>
      <c r="X328" s="1">
        <f t="shared" si="23"/>
        <v>48697</v>
      </c>
    </row>
    <row r="329" spans="1:24" x14ac:dyDescent="0.25">
      <c r="A329" s="24" t="s">
        <v>377</v>
      </c>
      <c r="B329" s="25" t="s">
        <v>53</v>
      </c>
      <c r="C329" s="81">
        <v>0</v>
      </c>
      <c r="D329" s="81">
        <v>0</v>
      </c>
      <c r="E329" s="77">
        <v>0</v>
      </c>
      <c r="F329" s="77">
        <v>0</v>
      </c>
      <c r="G329" s="77">
        <v>15068</v>
      </c>
      <c r="H329" s="77">
        <v>166623</v>
      </c>
      <c r="I329" s="77">
        <v>0</v>
      </c>
      <c r="J329" s="77">
        <v>0</v>
      </c>
      <c r="K329" s="77">
        <v>0</v>
      </c>
      <c r="L329" s="77">
        <v>0</v>
      </c>
      <c r="M329" s="77">
        <v>0</v>
      </c>
      <c r="N329" s="77">
        <v>0</v>
      </c>
      <c r="O329" s="77">
        <v>0</v>
      </c>
      <c r="P329" s="82">
        <v>0</v>
      </c>
      <c r="Q329" s="77">
        <v>0</v>
      </c>
      <c r="R329" s="82">
        <v>0</v>
      </c>
      <c r="S329" s="82">
        <v>181691</v>
      </c>
      <c r="T329" s="83">
        <f t="shared" si="20"/>
        <v>363382</v>
      </c>
      <c r="V329" s="1">
        <f t="shared" si="21"/>
        <v>15068</v>
      </c>
      <c r="W329" s="1">
        <f t="shared" si="22"/>
        <v>166623</v>
      </c>
      <c r="X329" s="1">
        <f t="shared" si="23"/>
        <v>181691</v>
      </c>
    </row>
    <row r="330" spans="1:24" x14ac:dyDescent="0.25">
      <c r="A330" s="24" t="s">
        <v>378</v>
      </c>
      <c r="B330" s="25" t="s">
        <v>53</v>
      </c>
      <c r="C330" s="81">
        <v>0</v>
      </c>
      <c r="D330" s="81">
        <v>0</v>
      </c>
      <c r="E330" s="77">
        <v>0</v>
      </c>
      <c r="F330" s="77">
        <v>0</v>
      </c>
      <c r="G330" s="77">
        <v>0</v>
      </c>
      <c r="H330" s="77">
        <v>0</v>
      </c>
      <c r="I330" s="77">
        <v>0</v>
      </c>
      <c r="J330" s="77">
        <v>0</v>
      </c>
      <c r="K330" s="77">
        <v>0</v>
      </c>
      <c r="L330" s="77">
        <v>0</v>
      </c>
      <c r="M330" s="77">
        <v>0</v>
      </c>
      <c r="N330" s="77">
        <v>0</v>
      </c>
      <c r="O330" s="77">
        <v>0</v>
      </c>
      <c r="P330" s="82">
        <v>0</v>
      </c>
      <c r="Q330" s="77">
        <v>0</v>
      </c>
      <c r="R330" s="82">
        <v>0</v>
      </c>
      <c r="S330" s="82">
        <v>0</v>
      </c>
      <c r="T330" s="83">
        <f t="shared" si="20"/>
        <v>0</v>
      </c>
      <c r="V330" s="1">
        <f t="shared" si="21"/>
        <v>0</v>
      </c>
      <c r="W330" s="1">
        <f t="shared" si="22"/>
        <v>0</v>
      </c>
      <c r="X330" s="1">
        <f t="shared" si="23"/>
        <v>0</v>
      </c>
    </row>
    <row r="331" spans="1:24" x14ac:dyDescent="0.25">
      <c r="A331" s="24" t="s">
        <v>379</v>
      </c>
      <c r="B331" s="25" t="s">
        <v>53</v>
      </c>
      <c r="C331" s="81">
        <v>0</v>
      </c>
      <c r="D331" s="81">
        <v>0</v>
      </c>
      <c r="E331" s="77">
        <v>0</v>
      </c>
      <c r="F331" s="77">
        <v>0</v>
      </c>
      <c r="G331" s="77">
        <v>0</v>
      </c>
      <c r="H331" s="77">
        <v>0</v>
      </c>
      <c r="I331" s="77">
        <v>0</v>
      </c>
      <c r="J331" s="77">
        <v>0</v>
      </c>
      <c r="K331" s="77">
        <v>0</v>
      </c>
      <c r="L331" s="77">
        <v>0</v>
      </c>
      <c r="M331" s="77">
        <v>0</v>
      </c>
      <c r="N331" s="77">
        <v>0</v>
      </c>
      <c r="O331" s="77">
        <v>0</v>
      </c>
      <c r="P331" s="82">
        <v>0</v>
      </c>
      <c r="Q331" s="77">
        <v>75078</v>
      </c>
      <c r="R331" s="82">
        <v>0</v>
      </c>
      <c r="S331" s="82">
        <v>0</v>
      </c>
      <c r="T331" s="83">
        <f t="shared" si="20"/>
        <v>75078</v>
      </c>
      <c r="V331" s="1">
        <f t="shared" si="21"/>
        <v>75078</v>
      </c>
      <c r="W331" s="1">
        <f t="shared" si="22"/>
        <v>0</v>
      </c>
      <c r="X331" s="1">
        <f t="shared" si="23"/>
        <v>75078</v>
      </c>
    </row>
    <row r="332" spans="1:24" x14ac:dyDescent="0.25">
      <c r="A332" s="24" t="s">
        <v>380</v>
      </c>
      <c r="B332" s="25" t="s">
        <v>53</v>
      </c>
      <c r="C332" s="81">
        <v>0</v>
      </c>
      <c r="D332" s="81">
        <v>0</v>
      </c>
      <c r="E332" s="77">
        <v>0</v>
      </c>
      <c r="F332" s="77">
        <v>0</v>
      </c>
      <c r="G332" s="77">
        <v>0</v>
      </c>
      <c r="H332" s="77">
        <v>0</v>
      </c>
      <c r="I332" s="77">
        <v>0</v>
      </c>
      <c r="J332" s="77">
        <v>0</v>
      </c>
      <c r="K332" s="77">
        <v>0</v>
      </c>
      <c r="L332" s="77">
        <v>0</v>
      </c>
      <c r="M332" s="77">
        <v>0</v>
      </c>
      <c r="N332" s="77">
        <v>0</v>
      </c>
      <c r="O332" s="77">
        <v>0</v>
      </c>
      <c r="P332" s="82">
        <v>0</v>
      </c>
      <c r="Q332" s="77">
        <v>0</v>
      </c>
      <c r="R332" s="82">
        <v>0</v>
      </c>
      <c r="S332" s="82">
        <v>0</v>
      </c>
      <c r="T332" s="83">
        <f t="shared" si="20"/>
        <v>0</v>
      </c>
      <c r="V332" s="1">
        <f t="shared" si="21"/>
        <v>0</v>
      </c>
      <c r="W332" s="1">
        <f t="shared" si="22"/>
        <v>0</v>
      </c>
      <c r="X332" s="1">
        <f t="shared" si="23"/>
        <v>0</v>
      </c>
    </row>
    <row r="333" spans="1:24" x14ac:dyDescent="0.25">
      <c r="A333" s="24" t="s">
        <v>5</v>
      </c>
      <c r="B333" s="25" t="s">
        <v>53</v>
      </c>
      <c r="C333" s="81">
        <v>3986</v>
      </c>
      <c r="D333" s="81">
        <v>0</v>
      </c>
      <c r="E333" s="77">
        <v>0</v>
      </c>
      <c r="F333" s="77">
        <v>0</v>
      </c>
      <c r="G333" s="77">
        <v>0</v>
      </c>
      <c r="H333" s="77">
        <v>0</v>
      </c>
      <c r="I333" s="77">
        <v>0</v>
      </c>
      <c r="J333" s="77">
        <v>0</v>
      </c>
      <c r="K333" s="77">
        <v>0</v>
      </c>
      <c r="L333" s="77">
        <v>0</v>
      </c>
      <c r="M333" s="77">
        <v>0</v>
      </c>
      <c r="N333" s="77">
        <v>0</v>
      </c>
      <c r="O333" s="77">
        <v>0</v>
      </c>
      <c r="P333" s="82">
        <v>0</v>
      </c>
      <c r="Q333" s="77">
        <v>0</v>
      </c>
      <c r="R333" s="82">
        <v>0</v>
      </c>
      <c r="S333" s="82">
        <v>0</v>
      </c>
      <c r="T333" s="83">
        <f t="shared" si="20"/>
        <v>3986</v>
      </c>
      <c r="V333" s="1">
        <f t="shared" si="21"/>
        <v>3986</v>
      </c>
      <c r="W333" s="1">
        <f t="shared" si="22"/>
        <v>0</v>
      </c>
      <c r="X333" s="1">
        <f t="shared" si="23"/>
        <v>3986</v>
      </c>
    </row>
    <row r="334" spans="1:24" s="96" customFormat="1" x14ac:dyDescent="0.25">
      <c r="A334" s="90" t="s">
        <v>383</v>
      </c>
      <c r="B334" s="91" t="s">
        <v>53</v>
      </c>
      <c r="C334" s="81">
        <v>0</v>
      </c>
      <c r="D334" s="81">
        <v>0</v>
      </c>
      <c r="E334" s="77">
        <v>0</v>
      </c>
      <c r="F334" s="77">
        <v>0</v>
      </c>
      <c r="G334" s="77">
        <v>0</v>
      </c>
      <c r="H334" s="77">
        <v>15470</v>
      </c>
      <c r="I334" s="77">
        <v>0</v>
      </c>
      <c r="J334" s="77">
        <v>0</v>
      </c>
      <c r="K334" s="77">
        <v>0</v>
      </c>
      <c r="L334" s="77">
        <v>0</v>
      </c>
      <c r="M334" s="77">
        <v>0</v>
      </c>
      <c r="N334" s="77">
        <v>0</v>
      </c>
      <c r="O334" s="77">
        <v>0</v>
      </c>
      <c r="P334" s="82">
        <v>0</v>
      </c>
      <c r="Q334" s="77">
        <v>0</v>
      </c>
      <c r="R334" s="82">
        <v>0</v>
      </c>
      <c r="S334" s="82">
        <v>0</v>
      </c>
      <c r="T334" s="83">
        <f t="shared" si="20"/>
        <v>15470</v>
      </c>
      <c r="V334" s="1">
        <f t="shared" si="21"/>
        <v>0</v>
      </c>
      <c r="W334" s="1">
        <f t="shared" si="22"/>
        <v>15470</v>
      </c>
      <c r="X334" s="97">
        <f t="shared" si="23"/>
        <v>15470</v>
      </c>
    </row>
    <row r="335" spans="1:24" x14ac:dyDescent="0.25">
      <c r="A335" s="24" t="s">
        <v>525</v>
      </c>
      <c r="B335" s="25" t="s">
        <v>53</v>
      </c>
      <c r="C335" s="81">
        <v>0</v>
      </c>
      <c r="D335" s="81">
        <v>0</v>
      </c>
      <c r="E335" s="77">
        <v>0</v>
      </c>
      <c r="F335" s="77">
        <v>0</v>
      </c>
      <c r="G335" s="77">
        <v>0</v>
      </c>
      <c r="H335" s="77">
        <v>0</v>
      </c>
      <c r="I335" s="77">
        <v>0</v>
      </c>
      <c r="J335" s="77">
        <v>0</v>
      </c>
      <c r="K335" s="77">
        <v>0</v>
      </c>
      <c r="L335" s="77">
        <v>0</v>
      </c>
      <c r="M335" s="77">
        <v>0</v>
      </c>
      <c r="N335" s="77">
        <v>0</v>
      </c>
      <c r="O335" s="77">
        <v>0</v>
      </c>
      <c r="P335" s="82">
        <v>0</v>
      </c>
      <c r="Q335" s="77">
        <v>0</v>
      </c>
      <c r="R335" s="82">
        <v>0</v>
      </c>
      <c r="S335" s="82">
        <v>0</v>
      </c>
      <c r="T335" s="83">
        <f t="shared" si="20"/>
        <v>0</v>
      </c>
      <c r="V335" s="1">
        <f t="shared" si="21"/>
        <v>0</v>
      </c>
      <c r="W335" s="1">
        <f t="shared" si="22"/>
        <v>0</v>
      </c>
      <c r="X335" s="1">
        <f t="shared" si="23"/>
        <v>0</v>
      </c>
    </row>
    <row r="336" spans="1:24" x14ac:dyDescent="0.25">
      <c r="A336" s="24" t="s">
        <v>517</v>
      </c>
      <c r="B336" s="25" t="s">
        <v>53</v>
      </c>
      <c r="C336" s="81">
        <v>0</v>
      </c>
      <c r="D336" s="81">
        <v>0</v>
      </c>
      <c r="E336" s="77">
        <v>0</v>
      </c>
      <c r="F336" s="77">
        <v>0</v>
      </c>
      <c r="G336" s="77">
        <v>895836</v>
      </c>
      <c r="H336" s="77">
        <v>658663</v>
      </c>
      <c r="I336" s="77">
        <v>0</v>
      </c>
      <c r="J336" s="77">
        <v>0</v>
      </c>
      <c r="K336" s="77">
        <v>0</v>
      </c>
      <c r="L336" s="77">
        <v>0</v>
      </c>
      <c r="M336" s="77">
        <v>0</v>
      </c>
      <c r="N336" s="77">
        <v>0</v>
      </c>
      <c r="O336" s="77">
        <v>0</v>
      </c>
      <c r="P336" s="82">
        <v>0</v>
      </c>
      <c r="Q336" s="77">
        <v>0</v>
      </c>
      <c r="R336" s="82">
        <v>0</v>
      </c>
      <c r="S336" s="82">
        <v>0</v>
      </c>
      <c r="T336" s="83">
        <f t="shared" si="20"/>
        <v>1554499</v>
      </c>
      <c r="V336" s="1">
        <f t="shared" si="21"/>
        <v>895836</v>
      </c>
      <c r="W336" s="1">
        <f t="shared" si="22"/>
        <v>658663</v>
      </c>
      <c r="X336" s="1">
        <f t="shared" si="23"/>
        <v>1554499</v>
      </c>
    </row>
    <row r="337" spans="1:24" x14ac:dyDescent="0.25">
      <c r="A337" s="24" t="s">
        <v>384</v>
      </c>
      <c r="B337" s="25" t="s">
        <v>53</v>
      </c>
      <c r="C337" s="81">
        <v>37360</v>
      </c>
      <c r="D337" s="81">
        <v>95230</v>
      </c>
      <c r="E337" s="77">
        <v>280061</v>
      </c>
      <c r="F337" s="77">
        <v>53202</v>
      </c>
      <c r="G337" s="77">
        <v>54712</v>
      </c>
      <c r="H337" s="77">
        <v>-1680</v>
      </c>
      <c r="I337" s="77">
        <v>0</v>
      </c>
      <c r="J337" s="77">
        <v>0</v>
      </c>
      <c r="K337" s="77">
        <v>0</v>
      </c>
      <c r="L337" s="77">
        <v>0</v>
      </c>
      <c r="M337" s="77">
        <v>81554</v>
      </c>
      <c r="N337" s="77">
        <v>0</v>
      </c>
      <c r="O337" s="77">
        <v>0</v>
      </c>
      <c r="P337" s="82">
        <v>0</v>
      </c>
      <c r="Q337" s="77">
        <v>4569</v>
      </c>
      <c r="R337" s="82">
        <v>10713</v>
      </c>
      <c r="S337" s="82">
        <v>0</v>
      </c>
      <c r="T337" s="83">
        <f t="shared" si="20"/>
        <v>615721</v>
      </c>
      <c r="V337" s="1">
        <f t="shared" si="21"/>
        <v>458256</v>
      </c>
      <c r="W337" s="1">
        <f t="shared" si="22"/>
        <v>157465</v>
      </c>
      <c r="X337" s="1">
        <f t="shared" si="23"/>
        <v>615721</v>
      </c>
    </row>
    <row r="338" spans="1:24" x14ac:dyDescent="0.25">
      <c r="A338" s="24" t="s">
        <v>385</v>
      </c>
      <c r="B338" s="25" t="s">
        <v>53</v>
      </c>
      <c r="C338" s="81">
        <v>0</v>
      </c>
      <c r="D338" s="81">
        <v>0</v>
      </c>
      <c r="E338" s="77">
        <v>0</v>
      </c>
      <c r="F338" s="77">
        <v>0</v>
      </c>
      <c r="G338" s="77">
        <v>0</v>
      </c>
      <c r="H338" s="77">
        <v>0</v>
      </c>
      <c r="I338" s="77">
        <v>0</v>
      </c>
      <c r="J338" s="77">
        <v>0</v>
      </c>
      <c r="K338" s="77">
        <v>0</v>
      </c>
      <c r="L338" s="77">
        <v>0</v>
      </c>
      <c r="M338" s="77">
        <v>0</v>
      </c>
      <c r="N338" s="77">
        <v>0</v>
      </c>
      <c r="O338" s="77">
        <v>0</v>
      </c>
      <c r="P338" s="82">
        <v>0</v>
      </c>
      <c r="Q338" s="77">
        <v>0</v>
      </c>
      <c r="R338" s="82">
        <v>0</v>
      </c>
      <c r="S338" s="82">
        <v>0</v>
      </c>
      <c r="T338" s="83">
        <f t="shared" si="20"/>
        <v>0</v>
      </c>
      <c r="V338" s="1">
        <f t="shared" si="21"/>
        <v>0</v>
      </c>
      <c r="W338" s="1">
        <f t="shared" si="22"/>
        <v>0</v>
      </c>
      <c r="X338" s="1">
        <f t="shared" si="23"/>
        <v>0</v>
      </c>
    </row>
    <row r="339" spans="1:24" x14ac:dyDescent="0.25">
      <c r="A339" s="24" t="s">
        <v>386</v>
      </c>
      <c r="B339" s="25" t="s">
        <v>54</v>
      </c>
      <c r="C339" s="81">
        <v>256430</v>
      </c>
      <c r="D339" s="81">
        <v>25377</v>
      </c>
      <c r="E339" s="77">
        <v>4132045</v>
      </c>
      <c r="F339" s="77">
        <v>495008</v>
      </c>
      <c r="G339" s="77">
        <v>0</v>
      </c>
      <c r="H339" s="77">
        <v>0</v>
      </c>
      <c r="I339" s="77">
        <v>0</v>
      </c>
      <c r="J339" s="77">
        <v>0</v>
      </c>
      <c r="K339" s="77">
        <v>0</v>
      </c>
      <c r="L339" s="77">
        <v>0</v>
      </c>
      <c r="M339" s="77">
        <v>324427</v>
      </c>
      <c r="N339" s="77">
        <v>1772</v>
      </c>
      <c r="O339" s="77">
        <v>0</v>
      </c>
      <c r="P339" s="82">
        <v>0</v>
      </c>
      <c r="Q339" s="77">
        <v>0</v>
      </c>
      <c r="R339" s="82">
        <v>0</v>
      </c>
      <c r="S339" s="82">
        <v>0</v>
      </c>
      <c r="T339" s="83">
        <f t="shared" si="20"/>
        <v>5235059</v>
      </c>
      <c r="V339" s="1">
        <f t="shared" si="21"/>
        <v>4712902</v>
      </c>
      <c r="W339" s="1">
        <f t="shared" si="22"/>
        <v>522157</v>
      </c>
      <c r="X339" s="1">
        <f t="shared" si="23"/>
        <v>5235059</v>
      </c>
    </row>
    <row r="340" spans="1:24" x14ac:dyDescent="0.25">
      <c r="A340" s="24" t="s">
        <v>387</v>
      </c>
      <c r="B340" s="25" t="s">
        <v>54</v>
      </c>
      <c r="C340" s="81">
        <v>0</v>
      </c>
      <c r="D340" s="81">
        <v>0</v>
      </c>
      <c r="E340" s="77">
        <v>1621686</v>
      </c>
      <c r="F340" s="77">
        <v>86393</v>
      </c>
      <c r="G340" s="77">
        <v>314584</v>
      </c>
      <c r="H340" s="77">
        <v>20885</v>
      </c>
      <c r="I340" s="77">
        <v>0</v>
      </c>
      <c r="J340" s="77">
        <v>0</v>
      </c>
      <c r="K340" s="77">
        <v>0</v>
      </c>
      <c r="L340" s="77">
        <v>0</v>
      </c>
      <c r="M340" s="77">
        <v>0</v>
      </c>
      <c r="N340" s="77">
        <v>0</v>
      </c>
      <c r="O340" s="77">
        <v>0</v>
      </c>
      <c r="P340" s="82">
        <v>0</v>
      </c>
      <c r="Q340" s="77">
        <v>244697</v>
      </c>
      <c r="R340" s="82">
        <v>14063</v>
      </c>
      <c r="S340" s="82">
        <v>0</v>
      </c>
      <c r="T340" s="83">
        <f t="shared" si="20"/>
        <v>2302308</v>
      </c>
      <c r="V340" s="1">
        <f t="shared" si="21"/>
        <v>2180967</v>
      </c>
      <c r="W340" s="1">
        <f t="shared" si="22"/>
        <v>121341</v>
      </c>
      <c r="X340" s="1">
        <f t="shared" si="23"/>
        <v>2302308</v>
      </c>
    </row>
    <row r="341" spans="1:24" x14ac:dyDescent="0.25">
      <c r="A341" s="24" t="s">
        <v>388</v>
      </c>
      <c r="B341" s="25" t="s">
        <v>54</v>
      </c>
      <c r="C341" s="81">
        <v>349564</v>
      </c>
      <c r="D341" s="81">
        <v>0</v>
      </c>
      <c r="E341" s="77">
        <v>2674548</v>
      </c>
      <c r="F341" s="77">
        <v>0</v>
      </c>
      <c r="G341" s="77">
        <v>256650</v>
      </c>
      <c r="H341" s="77">
        <v>0</v>
      </c>
      <c r="I341" s="77">
        <v>0</v>
      </c>
      <c r="J341" s="77">
        <v>0</v>
      </c>
      <c r="K341" s="77">
        <v>0</v>
      </c>
      <c r="L341" s="77">
        <v>0</v>
      </c>
      <c r="M341" s="77">
        <v>505344</v>
      </c>
      <c r="N341" s="77">
        <v>0</v>
      </c>
      <c r="O341" s="77">
        <v>0</v>
      </c>
      <c r="P341" s="82">
        <v>0</v>
      </c>
      <c r="Q341" s="77">
        <v>180580</v>
      </c>
      <c r="R341" s="82">
        <v>0</v>
      </c>
      <c r="S341" s="82">
        <v>0</v>
      </c>
      <c r="T341" s="83">
        <f t="shared" si="20"/>
        <v>3966686</v>
      </c>
      <c r="V341" s="1">
        <f t="shared" si="21"/>
        <v>3966686</v>
      </c>
      <c r="W341" s="1">
        <f t="shared" si="22"/>
        <v>0</v>
      </c>
      <c r="X341" s="1">
        <f t="shared" si="23"/>
        <v>3966686</v>
      </c>
    </row>
    <row r="342" spans="1:24" x14ac:dyDescent="0.25">
      <c r="A342" s="24" t="s">
        <v>389</v>
      </c>
      <c r="B342" s="25" t="s">
        <v>54</v>
      </c>
      <c r="C342" s="81">
        <v>0</v>
      </c>
      <c r="D342" s="81">
        <v>0</v>
      </c>
      <c r="E342" s="77">
        <v>0</v>
      </c>
      <c r="F342" s="77">
        <v>0</v>
      </c>
      <c r="G342" s="77">
        <v>0</v>
      </c>
      <c r="H342" s="77">
        <v>0</v>
      </c>
      <c r="I342" s="77">
        <v>0</v>
      </c>
      <c r="J342" s="77">
        <v>0</v>
      </c>
      <c r="K342" s="77">
        <v>0</v>
      </c>
      <c r="L342" s="77">
        <v>0</v>
      </c>
      <c r="M342" s="77">
        <v>0</v>
      </c>
      <c r="N342" s="77">
        <v>0</v>
      </c>
      <c r="O342" s="77">
        <v>0</v>
      </c>
      <c r="P342" s="82">
        <v>0</v>
      </c>
      <c r="Q342" s="77">
        <v>0</v>
      </c>
      <c r="R342" s="82">
        <v>0</v>
      </c>
      <c r="S342" s="82">
        <v>0</v>
      </c>
      <c r="T342" s="83">
        <f t="shared" si="20"/>
        <v>0</v>
      </c>
      <c r="V342" s="1">
        <f t="shared" si="21"/>
        <v>0</v>
      </c>
      <c r="W342" s="1">
        <f t="shared" si="22"/>
        <v>0</v>
      </c>
      <c r="X342" s="1">
        <f t="shared" si="23"/>
        <v>0</v>
      </c>
    </row>
    <row r="343" spans="1:24" x14ac:dyDescent="0.25">
      <c r="A343" s="24" t="s">
        <v>390</v>
      </c>
      <c r="B343" s="25" t="s">
        <v>54</v>
      </c>
      <c r="C343" s="81">
        <v>0</v>
      </c>
      <c r="D343" s="81">
        <v>0</v>
      </c>
      <c r="E343" s="77">
        <v>4393750</v>
      </c>
      <c r="F343" s="77">
        <v>16500</v>
      </c>
      <c r="G343" s="77">
        <v>0</v>
      </c>
      <c r="H343" s="77">
        <v>0</v>
      </c>
      <c r="I343" s="77">
        <v>0</v>
      </c>
      <c r="J343" s="77">
        <v>0</v>
      </c>
      <c r="K343" s="77">
        <v>0</v>
      </c>
      <c r="L343" s="77">
        <v>0</v>
      </c>
      <c r="M343" s="77">
        <v>269966</v>
      </c>
      <c r="N343" s="77">
        <v>4192</v>
      </c>
      <c r="O343" s="77">
        <v>0</v>
      </c>
      <c r="P343" s="82">
        <v>0</v>
      </c>
      <c r="Q343" s="77">
        <v>919848</v>
      </c>
      <c r="R343" s="82">
        <v>3110</v>
      </c>
      <c r="S343" s="82">
        <v>0</v>
      </c>
      <c r="T343" s="83">
        <f t="shared" si="20"/>
        <v>5607366</v>
      </c>
      <c r="V343" s="1">
        <f t="shared" si="21"/>
        <v>5583564</v>
      </c>
      <c r="W343" s="1">
        <f t="shared" si="22"/>
        <v>23802</v>
      </c>
      <c r="X343" s="1">
        <f t="shared" si="23"/>
        <v>5607366</v>
      </c>
    </row>
    <row r="344" spans="1:24" x14ac:dyDescent="0.25">
      <c r="A344" s="24" t="s">
        <v>391</v>
      </c>
      <c r="B344" s="25" t="s">
        <v>54</v>
      </c>
      <c r="C344" s="81">
        <v>0</v>
      </c>
      <c r="D344" s="81">
        <v>0</v>
      </c>
      <c r="E344" s="77">
        <v>40320</v>
      </c>
      <c r="F344" s="77">
        <v>0</v>
      </c>
      <c r="G344" s="77">
        <v>0</v>
      </c>
      <c r="H344" s="77">
        <v>0</v>
      </c>
      <c r="I344" s="77">
        <v>0</v>
      </c>
      <c r="J344" s="77">
        <v>0</v>
      </c>
      <c r="K344" s="77">
        <v>0</v>
      </c>
      <c r="L344" s="77">
        <v>0</v>
      </c>
      <c r="M344" s="77">
        <v>0</v>
      </c>
      <c r="N344" s="77">
        <v>0</v>
      </c>
      <c r="O344" s="77">
        <v>0</v>
      </c>
      <c r="P344" s="82">
        <v>0</v>
      </c>
      <c r="Q344" s="77">
        <v>0</v>
      </c>
      <c r="R344" s="82">
        <v>0</v>
      </c>
      <c r="S344" s="82">
        <v>0</v>
      </c>
      <c r="T344" s="83">
        <f t="shared" si="20"/>
        <v>40320</v>
      </c>
      <c r="V344" s="1">
        <f t="shared" si="21"/>
        <v>40320</v>
      </c>
      <c r="W344" s="1">
        <f t="shared" si="22"/>
        <v>0</v>
      </c>
      <c r="X344" s="1">
        <f t="shared" si="23"/>
        <v>40320</v>
      </c>
    </row>
    <row r="345" spans="1:24" x14ac:dyDescent="0.25">
      <c r="A345" s="60" t="s">
        <v>392</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77">
        <v>0</v>
      </c>
      <c r="R345" s="82">
        <v>0</v>
      </c>
      <c r="S345" s="82">
        <v>0</v>
      </c>
      <c r="T345" s="83">
        <f t="shared" si="20"/>
        <v>0</v>
      </c>
      <c r="V345" s="1">
        <f t="shared" si="21"/>
        <v>0</v>
      </c>
      <c r="W345" s="1">
        <f t="shared" si="22"/>
        <v>0</v>
      </c>
      <c r="X345" s="1">
        <f t="shared" si="23"/>
        <v>0</v>
      </c>
    </row>
    <row r="346" spans="1:24" x14ac:dyDescent="0.25">
      <c r="A346" s="24" t="s">
        <v>393</v>
      </c>
      <c r="B346" s="25" t="s">
        <v>54</v>
      </c>
      <c r="C346" s="81">
        <v>985309</v>
      </c>
      <c r="D346" s="81">
        <v>95027</v>
      </c>
      <c r="E346" s="77">
        <v>8497554</v>
      </c>
      <c r="F346" s="77">
        <v>208298</v>
      </c>
      <c r="G346" s="77">
        <v>2125897</v>
      </c>
      <c r="H346" s="77">
        <v>0</v>
      </c>
      <c r="I346" s="77">
        <v>162080</v>
      </c>
      <c r="J346" s="77">
        <v>0</v>
      </c>
      <c r="K346" s="77">
        <v>0</v>
      </c>
      <c r="L346" s="77">
        <v>0</v>
      </c>
      <c r="M346" s="77">
        <v>1061248</v>
      </c>
      <c r="N346" s="77">
        <v>488167</v>
      </c>
      <c r="O346" s="77">
        <v>0</v>
      </c>
      <c r="P346" s="82">
        <v>0</v>
      </c>
      <c r="Q346" s="77">
        <v>0</v>
      </c>
      <c r="R346" s="82">
        <v>0</v>
      </c>
      <c r="S346" s="82">
        <v>0</v>
      </c>
      <c r="T346" s="83">
        <f t="shared" si="20"/>
        <v>13623580</v>
      </c>
      <c r="V346" s="1">
        <f t="shared" si="21"/>
        <v>12832088</v>
      </c>
      <c r="W346" s="1">
        <f t="shared" si="22"/>
        <v>791492</v>
      </c>
      <c r="X346" s="1">
        <f t="shared" si="23"/>
        <v>13623580</v>
      </c>
    </row>
    <row r="347" spans="1:24" x14ac:dyDescent="0.25">
      <c r="A347" s="24" t="s">
        <v>394</v>
      </c>
      <c r="B347" s="25" t="s">
        <v>54</v>
      </c>
      <c r="C347" s="81">
        <v>0</v>
      </c>
      <c r="D347" s="81">
        <v>0</v>
      </c>
      <c r="E347" s="77">
        <v>0</v>
      </c>
      <c r="F347" s="77">
        <v>0</v>
      </c>
      <c r="G347" s="77">
        <v>0</v>
      </c>
      <c r="H347" s="77">
        <v>0</v>
      </c>
      <c r="I347" s="77">
        <v>0</v>
      </c>
      <c r="J347" s="77">
        <v>0</v>
      </c>
      <c r="K347" s="77">
        <v>0</v>
      </c>
      <c r="L347" s="77">
        <v>0</v>
      </c>
      <c r="M347" s="77">
        <v>0</v>
      </c>
      <c r="N347" s="77">
        <v>0</v>
      </c>
      <c r="O347" s="77">
        <v>0</v>
      </c>
      <c r="P347" s="82">
        <v>0</v>
      </c>
      <c r="Q347" s="77">
        <v>0</v>
      </c>
      <c r="R347" s="82">
        <v>0</v>
      </c>
      <c r="S347" s="82">
        <v>0</v>
      </c>
      <c r="T347" s="83">
        <f t="shared" si="20"/>
        <v>0</v>
      </c>
      <c r="V347" s="1">
        <f t="shared" si="21"/>
        <v>0</v>
      </c>
      <c r="W347" s="1">
        <f t="shared" si="22"/>
        <v>0</v>
      </c>
      <c r="X347" s="1">
        <f t="shared" si="23"/>
        <v>0</v>
      </c>
    </row>
    <row r="348" spans="1:24" x14ac:dyDescent="0.25">
      <c r="A348" s="24" t="s">
        <v>395</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77">
        <v>0</v>
      </c>
      <c r="R348" s="82">
        <v>0</v>
      </c>
      <c r="S348" s="82">
        <v>0</v>
      </c>
      <c r="T348" s="83">
        <f t="shared" si="20"/>
        <v>0</v>
      </c>
      <c r="V348" s="1">
        <f t="shared" si="21"/>
        <v>0</v>
      </c>
      <c r="W348" s="1">
        <f t="shared" si="22"/>
        <v>0</v>
      </c>
      <c r="X348" s="1">
        <f t="shared" si="23"/>
        <v>0</v>
      </c>
    </row>
    <row r="349" spans="1:24" x14ac:dyDescent="0.25">
      <c r="A349" s="24" t="s">
        <v>396</v>
      </c>
      <c r="B349" s="25" t="s">
        <v>54</v>
      </c>
      <c r="C349" s="81">
        <v>481993</v>
      </c>
      <c r="D349" s="81">
        <v>15816</v>
      </c>
      <c r="E349" s="77">
        <v>3830047</v>
      </c>
      <c r="F349" s="77">
        <v>184742</v>
      </c>
      <c r="G349" s="77">
        <v>0</v>
      </c>
      <c r="H349" s="77">
        <v>0</v>
      </c>
      <c r="I349" s="77">
        <v>0</v>
      </c>
      <c r="J349" s="77">
        <v>0</v>
      </c>
      <c r="K349" s="77">
        <v>0</v>
      </c>
      <c r="L349" s="77">
        <v>0</v>
      </c>
      <c r="M349" s="77">
        <v>1131420</v>
      </c>
      <c r="N349" s="77">
        <v>0</v>
      </c>
      <c r="O349" s="77">
        <v>0</v>
      </c>
      <c r="P349" s="82">
        <v>0</v>
      </c>
      <c r="Q349" s="77">
        <v>365693</v>
      </c>
      <c r="R349" s="82">
        <v>6493</v>
      </c>
      <c r="S349" s="82">
        <v>0</v>
      </c>
      <c r="T349" s="83">
        <f t="shared" si="20"/>
        <v>6016204</v>
      </c>
      <c r="V349" s="1">
        <f t="shared" si="21"/>
        <v>5809153</v>
      </c>
      <c r="W349" s="1">
        <f t="shared" si="22"/>
        <v>207051</v>
      </c>
      <c r="X349" s="1">
        <f t="shared" si="23"/>
        <v>6016204</v>
      </c>
    </row>
    <row r="350" spans="1:24" x14ac:dyDescent="0.25">
      <c r="A350" s="60" t="s">
        <v>397</v>
      </c>
      <c r="B350" s="25" t="s">
        <v>54</v>
      </c>
      <c r="C350" s="81">
        <v>43491</v>
      </c>
      <c r="D350" s="81">
        <v>0</v>
      </c>
      <c r="E350" s="77">
        <v>3729174</v>
      </c>
      <c r="F350" s="77">
        <v>0</v>
      </c>
      <c r="G350" s="77">
        <v>103792</v>
      </c>
      <c r="H350" s="77">
        <v>0</v>
      </c>
      <c r="I350" s="77">
        <v>0</v>
      </c>
      <c r="J350" s="77">
        <v>0</v>
      </c>
      <c r="K350" s="77">
        <v>0</v>
      </c>
      <c r="L350" s="77">
        <v>0</v>
      </c>
      <c r="M350" s="77">
        <v>68801</v>
      </c>
      <c r="N350" s="77">
        <v>0</v>
      </c>
      <c r="O350" s="77">
        <v>0</v>
      </c>
      <c r="P350" s="82">
        <v>0</v>
      </c>
      <c r="Q350" s="77">
        <v>43325</v>
      </c>
      <c r="R350" s="82">
        <v>0</v>
      </c>
      <c r="S350" s="82">
        <v>0</v>
      </c>
      <c r="T350" s="83">
        <f t="shared" si="20"/>
        <v>3988583</v>
      </c>
      <c r="V350" s="1">
        <f t="shared" si="21"/>
        <v>3988583</v>
      </c>
      <c r="W350" s="1">
        <f t="shared" si="22"/>
        <v>0</v>
      </c>
      <c r="X350" s="1">
        <f t="shared" si="23"/>
        <v>3988583</v>
      </c>
    </row>
    <row r="351" spans="1:24" x14ac:dyDescent="0.25">
      <c r="A351" s="24" t="s">
        <v>398</v>
      </c>
      <c r="B351" s="25" t="s">
        <v>54</v>
      </c>
      <c r="C351" s="81">
        <v>405141</v>
      </c>
      <c r="D351" s="81">
        <v>9015</v>
      </c>
      <c r="E351" s="77">
        <v>1199032</v>
      </c>
      <c r="F351" s="77">
        <v>86082</v>
      </c>
      <c r="G351" s="77">
        <v>318576</v>
      </c>
      <c r="H351" s="77">
        <v>43868</v>
      </c>
      <c r="I351" s="77">
        <v>0</v>
      </c>
      <c r="J351" s="77">
        <v>0</v>
      </c>
      <c r="K351" s="77">
        <v>0</v>
      </c>
      <c r="L351" s="77">
        <v>0</v>
      </c>
      <c r="M351" s="77">
        <v>808737</v>
      </c>
      <c r="N351" s="77">
        <v>0</v>
      </c>
      <c r="O351" s="77">
        <v>0</v>
      </c>
      <c r="P351" s="82">
        <v>0</v>
      </c>
      <c r="Q351" s="77">
        <v>0</v>
      </c>
      <c r="R351" s="82">
        <v>0</v>
      </c>
      <c r="S351" s="82">
        <v>0</v>
      </c>
      <c r="T351" s="83">
        <f t="shared" si="20"/>
        <v>2870451</v>
      </c>
      <c r="V351" s="1">
        <f t="shared" si="21"/>
        <v>2731486</v>
      </c>
      <c r="W351" s="1">
        <f t="shared" si="22"/>
        <v>138965</v>
      </c>
      <c r="X351" s="1">
        <f t="shared" si="23"/>
        <v>2870451</v>
      </c>
    </row>
    <row r="352" spans="1:24" x14ac:dyDescent="0.25">
      <c r="A352" s="24" t="s">
        <v>399</v>
      </c>
      <c r="B352" s="25" t="s">
        <v>54</v>
      </c>
      <c r="C352" s="81">
        <v>545113</v>
      </c>
      <c r="D352" s="81">
        <v>91764</v>
      </c>
      <c r="E352" s="77">
        <v>0</v>
      </c>
      <c r="F352" s="77">
        <v>0</v>
      </c>
      <c r="G352" s="77">
        <v>1661087</v>
      </c>
      <c r="H352" s="77">
        <v>303559</v>
      </c>
      <c r="I352" s="77">
        <v>0</v>
      </c>
      <c r="J352" s="77">
        <v>0</v>
      </c>
      <c r="K352" s="77">
        <v>0</v>
      </c>
      <c r="L352" s="77">
        <v>0</v>
      </c>
      <c r="M352" s="77">
        <v>1908904</v>
      </c>
      <c r="N352" s="77">
        <v>0</v>
      </c>
      <c r="O352" s="77">
        <v>0</v>
      </c>
      <c r="P352" s="82">
        <v>0</v>
      </c>
      <c r="Q352" s="77">
        <v>0</v>
      </c>
      <c r="R352" s="82">
        <v>6036258</v>
      </c>
      <c r="S352" s="82">
        <v>0</v>
      </c>
      <c r="T352" s="83">
        <f t="shared" si="20"/>
        <v>10546685</v>
      </c>
      <c r="V352" s="1">
        <f t="shared" si="21"/>
        <v>4115104</v>
      </c>
      <c r="W352" s="1">
        <f t="shared" si="22"/>
        <v>6431581</v>
      </c>
      <c r="X352" s="1">
        <f t="shared" si="23"/>
        <v>10546685</v>
      </c>
    </row>
    <row r="353" spans="1:24" x14ac:dyDescent="0.25">
      <c r="A353" s="24" t="s">
        <v>400</v>
      </c>
      <c r="B353" s="25" t="s">
        <v>54</v>
      </c>
      <c r="C353" s="81">
        <v>0</v>
      </c>
      <c r="D353" s="81">
        <v>0</v>
      </c>
      <c r="E353" s="77">
        <v>363654</v>
      </c>
      <c r="F353" s="77">
        <v>0</v>
      </c>
      <c r="G353" s="77">
        <v>0</v>
      </c>
      <c r="H353" s="77">
        <v>0</v>
      </c>
      <c r="I353" s="77">
        <v>0</v>
      </c>
      <c r="J353" s="77">
        <v>0</v>
      </c>
      <c r="K353" s="77">
        <v>0</v>
      </c>
      <c r="L353" s="77">
        <v>0</v>
      </c>
      <c r="M353" s="77">
        <v>43240</v>
      </c>
      <c r="N353" s="77">
        <v>0</v>
      </c>
      <c r="O353" s="77">
        <v>0</v>
      </c>
      <c r="P353" s="82">
        <v>0</v>
      </c>
      <c r="Q353" s="77">
        <v>105752</v>
      </c>
      <c r="R353" s="82">
        <v>0</v>
      </c>
      <c r="S353" s="82">
        <v>0</v>
      </c>
      <c r="T353" s="83">
        <f t="shared" si="20"/>
        <v>512646</v>
      </c>
      <c r="V353" s="1">
        <f t="shared" si="21"/>
        <v>512646</v>
      </c>
      <c r="W353" s="1">
        <f t="shared" si="22"/>
        <v>0</v>
      </c>
      <c r="X353" s="1">
        <f t="shared" si="23"/>
        <v>512646</v>
      </c>
    </row>
    <row r="354" spans="1:24" x14ac:dyDescent="0.25">
      <c r="A354" s="24" t="s">
        <v>401</v>
      </c>
      <c r="B354" s="25" t="s">
        <v>54</v>
      </c>
      <c r="C354" s="81">
        <v>10891</v>
      </c>
      <c r="D354" s="81">
        <v>0</v>
      </c>
      <c r="E354" s="77">
        <v>118730</v>
      </c>
      <c r="F354" s="77">
        <v>0</v>
      </c>
      <c r="G354" s="77">
        <v>0</v>
      </c>
      <c r="H354" s="77">
        <v>0</v>
      </c>
      <c r="I354" s="77">
        <v>0</v>
      </c>
      <c r="J354" s="77">
        <v>0</v>
      </c>
      <c r="K354" s="77">
        <v>0</v>
      </c>
      <c r="L354" s="77">
        <v>0</v>
      </c>
      <c r="M354" s="77">
        <v>11442</v>
      </c>
      <c r="N354" s="77">
        <v>0</v>
      </c>
      <c r="O354" s="77">
        <v>0</v>
      </c>
      <c r="P354" s="82">
        <v>0</v>
      </c>
      <c r="Q354" s="77">
        <v>19228</v>
      </c>
      <c r="R354" s="82">
        <v>0</v>
      </c>
      <c r="S354" s="82">
        <v>0</v>
      </c>
      <c r="T354" s="83">
        <f t="shared" si="20"/>
        <v>160291</v>
      </c>
      <c r="V354" s="1">
        <f t="shared" si="21"/>
        <v>160291</v>
      </c>
      <c r="W354" s="1">
        <f t="shared" si="22"/>
        <v>0</v>
      </c>
      <c r="X354" s="1">
        <f t="shared" si="23"/>
        <v>160291</v>
      </c>
    </row>
    <row r="355" spans="1:24" x14ac:dyDescent="0.25">
      <c r="A355" s="24" t="s">
        <v>402</v>
      </c>
      <c r="B355" s="25" t="s">
        <v>54</v>
      </c>
      <c r="C355" s="81">
        <v>1766352</v>
      </c>
      <c r="D355" s="81">
        <v>212820</v>
      </c>
      <c r="E355" s="77">
        <v>0</v>
      </c>
      <c r="F355" s="77">
        <v>0</v>
      </c>
      <c r="G355" s="77">
        <v>601290</v>
      </c>
      <c r="H355" s="77">
        <v>40780</v>
      </c>
      <c r="I355" s="77">
        <v>0</v>
      </c>
      <c r="J355" s="77">
        <v>0</v>
      </c>
      <c r="K355" s="77">
        <v>0</v>
      </c>
      <c r="L355" s="77">
        <v>0</v>
      </c>
      <c r="M355" s="77">
        <v>2412866</v>
      </c>
      <c r="N355" s="77">
        <v>0</v>
      </c>
      <c r="O355" s="77">
        <v>0</v>
      </c>
      <c r="P355" s="82">
        <v>0</v>
      </c>
      <c r="Q355" s="77">
        <v>0</v>
      </c>
      <c r="R355" s="82">
        <v>0</v>
      </c>
      <c r="S355" s="82">
        <v>0</v>
      </c>
      <c r="T355" s="83">
        <f t="shared" si="20"/>
        <v>5034108</v>
      </c>
      <c r="V355" s="1">
        <f t="shared" si="21"/>
        <v>4780508</v>
      </c>
      <c r="W355" s="1">
        <f t="shared" si="22"/>
        <v>253600</v>
      </c>
      <c r="X355" s="1">
        <f t="shared" si="23"/>
        <v>5034108</v>
      </c>
    </row>
    <row r="356" spans="1:24" x14ac:dyDescent="0.25">
      <c r="A356" s="24" t="s">
        <v>403</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77">
        <v>0</v>
      </c>
      <c r="R356" s="82">
        <v>0</v>
      </c>
      <c r="S356" s="82">
        <v>0</v>
      </c>
      <c r="T356" s="83">
        <f t="shared" si="20"/>
        <v>0</v>
      </c>
      <c r="V356" s="1">
        <f t="shared" si="21"/>
        <v>0</v>
      </c>
      <c r="W356" s="1">
        <f t="shared" si="22"/>
        <v>0</v>
      </c>
      <c r="X356" s="1">
        <f t="shared" si="23"/>
        <v>0</v>
      </c>
    </row>
    <row r="357" spans="1:24" x14ac:dyDescent="0.25">
      <c r="A357" s="24" t="s">
        <v>404</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77">
        <v>0</v>
      </c>
      <c r="R357" s="82">
        <v>0</v>
      </c>
      <c r="S357" s="82">
        <v>0</v>
      </c>
      <c r="T357" s="83">
        <f t="shared" si="20"/>
        <v>0</v>
      </c>
      <c r="V357" s="1">
        <f t="shared" si="21"/>
        <v>0</v>
      </c>
      <c r="W357" s="1">
        <f t="shared" si="22"/>
        <v>0</v>
      </c>
      <c r="X357" s="1">
        <f t="shared" si="23"/>
        <v>0</v>
      </c>
    </row>
    <row r="358" spans="1:24" x14ac:dyDescent="0.25">
      <c r="A358" s="24" t="s">
        <v>405</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77">
        <v>0</v>
      </c>
      <c r="R358" s="82">
        <v>0</v>
      </c>
      <c r="S358" s="82">
        <v>0</v>
      </c>
      <c r="T358" s="83">
        <f t="shared" si="20"/>
        <v>0</v>
      </c>
      <c r="V358" s="1">
        <f t="shared" si="21"/>
        <v>0</v>
      </c>
      <c r="W358" s="1">
        <f t="shared" si="22"/>
        <v>0</v>
      </c>
      <c r="X358" s="1">
        <f t="shared" si="23"/>
        <v>0</v>
      </c>
    </row>
    <row r="359" spans="1:24" x14ac:dyDescent="0.25">
      <c r="A359" s="24" t="s">
        <v>406</v>
      </c>
      <c r="B359" s="25" t="s">
        <v>55</v>
      </c>
      <c r="C359" s="81">
        <v>0</v>
      </c>
      <c r="D359" s="81">
        <v>0</v>
      </c>
      <c r="E359" s="77">
        <v>0</v>
      </c>
      <c r="F359" s="77">
        <v>0</v>
      </c>
      <c r="G359" s="77">
        <v>0</v>
      </c>
      <c r="H359" s="77">
        <v>0</v>
      </c>
      <c r="I359" s="77">
        <v>0</v>
      </c>
      <c r="J359" s="77">
        <v>0</v>
      </c>
      <c r="K359" s="77">
        <v>0</v>
      </c>
      <c r="L359" s="77">
        <v>0</v>
      </c>
      <c r="M359" s="77">
        <v>0</v>
      </c>
      <c r="N359" s="77">
        <v>0</v>
      </c>
      <c r="O359" s="77">
        <v>0</v>
      </c>
      <c r="P359" s="82">
        <v>0</v>
      </c>
      <c r="Q359" s="77">
        <v>0</v>
      </c>
      <c r="R359" s="82">
        <v>0</v>
      </c>
      <c r="S359" s="82">
        <v>0</v>
      </c>
      <c r="T359" s="83">
        <f t="shared" si="20"/>
        <v>0</v>
      </c>
      <c r="V359" s="1">
        <f t="shared" si="21"/>
        <v>0</v>
      </c>
      <c r="W359" s="1">
        <f t="shared" si="22"/>
        <v>0</v>
      </c>
      <c r="X359" s="1">
        <f t="shared" si="23"/>
        <v>0</v>
      </c>
    </row>
    <row r="360" spans="1:24" x14ac:dyDescent="0.25">
      <c r="A360" s="24" t="s">
        <v>407</v>
      </c>
      <c r="B360" s="25" t="s">
        <v>55</v>
      </c>
      <c r="C360" s="81">
        <v>0</v>
      </c>
      <c r="D360" s="81">
        <v>0</v>
      </c>
      <c r="E360" s="77">
        <v>0</v>
      </c>
      <c r="F360" s="77">
        <v>0</v>
      </c>
      <c r="G360" s="77">
        <v>0</v>
      </c>
      <c r="H360" s="77">
        <v>0</v>
      </c>
      <c r="I360" s="77">
        <v>0</v>
      </c>
      <c r="J360" s="77">
        <v>0</v>
      </c>
      <c r="K360" s="77">
        <v>0</v>
      </c>
      <c r="L360" s="77">
        <v>0</v>
      </c>
      <c r="M360" s="77">
        <v>0</v>
      </c>
      <c r="N360" s="77">
        <v>0</v>
      </c>
      <c r="O360" s="77">
        <v>0</v>
      </c>
      <c r="P360" s="82">
        <v>0</v>
      </c>
      <c r="Q360" s="77">
        <v>0</v>
      </c>
      <c r="R360" s="82">
        <v>0</v>
      </c>
      <c r="S360" s="82">
        <v>0</v>
      </c>
      <c r="T360" s="83">
        <f t="shared" si="20"/>
        <v>0</v>
      </c>
      <c r="V360" s="1">
        <f t="shared" si="21"/>
        <v>0</v>
      </c>
      <c r="W360" s="1">
        <f t="shared" si="22"/>
        <v>0</v>
      </c>
      <c r="X360" s="1">
        <f t="shared" si="23"/>
        <v>0</v>
      </c>
    </row>
    <row r="361" spans="1:24" x14ac:dyDescent="0.25">
      <c r="A361" s="24" t="s">
        <v>412</v>
      </c>
      <c r="B361" s="25" t="s">
        <v>57</v>
      </c>
      <c r="C361" s="81">
        <v>0</v>
      </c>
      <c r="D361" s="81">
        <v>0</v>
      </c>
      <c r="E361" s="77">
        <v>0</v>
      </c>
      <c r="F361" s="77">
        <v>0</v>
      </c>
      <c r="G361" s="77">
        <v>0</v>
      </c>
      <c r="H361" s="77">
        <v>0</v>
      </c>
      <c r="I361" s="77">
        <v>0</v>
      </c>
      <c r="J361" s="77">
        <v>0</v>
      </c>
      <c r="K361" s="77">
        <v>0</v>
      </c>
      <c r="L361" s="77">
        <v>0</v>
      </c>
      <c r="M361" s="77">
        <v>0</v>
      </c>
      <c r="N361" s="77">
        <v>0</v>
      </c>
      <c r="O361" s="77">
        <v>0</v>
      </c>
      <c r="P361" s="82">
        <v>0</v>
      </c>
      <c r="Q361" s="77">
        <v>0</v>
      </c>
      <c r="R361" s="82">
        <v>0</v>
      </c>
      <c r="S361" s="82">
        <v>0</v>
      </c>
      <c r="T361" s="83">
        <f t="shared" si="20"/>
        <v>0</v>
      </c>
      <c r="V361" s="1">
        <f t="shared" si="21"/>
        <v>0</v>
      </c>
      <c r="W361" s="1">
        <f t="shared" si="22"/>
        <v>0</v>
      </c>
      <c r="X361" s="1">
        <f t="shared" si="23"/>
        <v>0</v>
      </c>
    </row>
    <row r="362" spans="1:24" x14ac:dyDescent="0.25">
      <c r="A362" s="24" t="s">
        <v>413</v>
      </c>
      <c r="B362" s="25" t="s">
        <v>57</v>
      </c>
      <c r="C362" s="81">
        <v>0</v>
      </c>
      <c r="D362" s="81">
        <v>0</v>
      </c>
      <c r="E362" s="77">
        <v>0</v>
      </c>
      <c r="F362" s="77">
        <v>0</v>
      </c>
      <c r="G362" s="77">
        <v>0</v>
      </c>
      <c r="H362" s="77">
        <v>0</v>
      </c>
      <c r="I362" s="77">
        <v>0</v>
      </c>
      <c r="J362" s="77">
        <v>0</v>
      </c>
      <c r="K362" s="77">
        <v>0</v>
      </c>
      <c r="L362" s="77">
        <v>0</v>
      </c>
      <c r="M362" s="77">
        <v>0</v>
      </c>
      <c r="N362" s="77">
        <v>0</v>
      </c>
      <c r="O362" s="77">
        <v>0</v>
      </c>
      <c r="P362" s="82">
        <v>0</v>
      </c>
      <c r="Q362" s="77">
        <v>0</v>
      </c>
      <c r="R362" s="82">
        <v>0</v>
      </c>
      <c r="S362" s="82">
        <v>0</v>
      </c>
      <c r="T362" s="83">
        <f t="shared" si="20"/>
        <v>0</v>
      </c>
      <c r="V362" s="1">
        <f t="shared" si="21"/>
        <v>0</v>
      </c>
      <c r="W362" s="1">
        <f t="shared" si="22"/>
        <v>0</v>
      </c>
      <c r="X362" s="1">
        <f t="shared" si="23"/>
        <v>0</v>
      </c>
    </row>
    <row r="363" spans="1:24" x14ac:dyDescent="0.25">
      <c r="A363" s="24" t="s">
        <v>414</v>
      </c>
      <c r="B363" s="25" t="s">
        <v>57</v>
      </c>
      <c r="C363" s="81">
        <v>0</v>
      </c>
      <c r="D363" s="81">
        <v>0</v>
      </c>
      <c r="E363" s="77">
        <v>2770874</v>
      </c>
      <c r="F363" s="77">
        <v>142729</v>
      </c>
      <c r="G363" s="77">
        <v>0</v>
      </c>
      <c r="H363" s="77">
        <v>0</v>
      </c>
      <c r="I363" s="77">
        <v>0</v>
      </c>
      <c r="J363" s="77">
        <v>0</v>
      </c>
      <c r="K363" s="77">
        <v>0</v>
      </c>
      <c r="L363" s="77">
        <v>0</v>
      </c>
      <c r="M363" s="77">
        <v>0</v>
      </c>
      <c r="N363" s="77">
        <v>0</v>
      </c>
      <c r="O363" s="77">
        <v>0</v>
      </c>
      <c r="P363" s="82">
        <v>0</v>
      </c>
      <c r="Q363" s="77">
        <v>0</v>
      </c>
      <c r="R363" s="82">
        <v>0</v>
      </c>
      <c r="S363" s="82">
        <v>0</v>
      </c>
      <c r="T363" s="83">
        <f t="shared" si="20"/>
        <v>2913603</v>
      </c>
      <c r="V363" s="1">
        <f t="shared" si="21"/>
        <v>2770874</v>
      </c>
      <c r="W363" s="1">
        <f t="shared" si="22"/>
        <v>142729</v>
      </c>
      <c r="X363" s="1">
        <f t="shared" si="23"/>
        <v>2913603</v>
      </c>
    </row>
    <row r="364" spans="1:24" x14ac:dyDescent="0.25">
      <c r="A364" s="24" t="s">
        <v>415</v>
      </c>
      <c r="B364" s="25" t="s">
        <v>7</v>
      </c>
      <c r="C364" s="81">
        <v>1645932</v>
      </c>
      <c r="D364" s="81">
        <v>313775</v>
      </c>
      <c r="E364" s="77">
        <v>1856728</v>
      </c>
      <c r="F364" s="77">
        <v>675771</v>
      </c>
      <c r="G364" s="77">
        <v>6963161</v>
      </c>
      <c r="H364" s="77">
        <v>1516251</v>
      </c>
      <c r="I364" s="77">
        <v>0</v>
      </c>
      <c r="J364" s="77">
        <v>0</v>
      </c>
      <c r="K364" s="77">
        <v>0</v>
      </c>
      <c r="L364" s="77">
        <v>0</v>
      </c>
      <c r="M364" s="77">
        <v>2701418</v>
      </c>
      <c r="N364" s="77">
        <v>124382</v>
      </c>
      <c r="O364" s="77">
        <v>0</v>
      </c>
      <c r="P364" s="82">
        <v>0</v>
      </c>
      <c r="Q364" s="77">
        <v>691477</v>
      </c>
      <c r="R364" s="82">
        <v>129003</v>
      </c>
      <c r="S364" s="82">
        <v>0</v>
      </c>
      <c r="T364" s="83">
        <f t="shared" si="20"/>
        <v>16617898</v>
      </c>
      <c r="V364" s="1">
        <f t="shared" si="21"/>
        <v>13858716</v>
      </c>
      <c r="W364" s="1">
        <f t="shared" si="22"/>
        <v>2759182</v>
      </c>
      <c r="X364" s="1">
        <f t="shared" si="23"/>
        <v>16617898</v>
      </c>
    </row>
    <row r="365" spans="1:24" x14ac:dyDescent="0.25">
      <c r="A365" s="24" t="s">
        <v>7</v>
      </c>
      <c r="B365" s="25" t="s">
        <v>7</v>
      </c>
      <c r="C365" s="81">
        <v>0</v>
      </c>
      <c r="D365" s="81">
        <v>0</v>
      </c>
      <c r="E365" s="77">
        <v>0</v>
      </c>
      <c r="F365" s="77">
        <v>0</v>
      </c>
      <c r="G365" s="77">
        <v>439311</v>
      </c>
      <c r="H365" s="77">
        <v>239040</v>
      </c>
      <c r="I365" s="77">
        <v>0</v>
      </c>
      <c r="J365" s="77">
        <v>0</v>
      </c>
      <c r="K365" s="77">
        <v>0</v>
      </c>
      <c r="L365" s="77">
        <v>0</v>
      </c>
      <c r="M365" s="77">
        <v>0</v>
      </c>
      <c r="N365" s="77">
        <v>1268000</v>
      </c>
      <c r="O365" s="77">
        <v>0</v>
      </c>
      <c r="P365" s="82">
        <v>0</v>
      </c>
      <c r="Q365" s="77">
        <v>0</v>
      </c>
      <c r="R365" s="82">
        <v>0</v>
      </c>
      <c r="S365" s="82">
        <v>0</v>
      </c>
      <c r="T365" s="83">
        <f t="shared" si="20"/>
        <v>1946351</v>
      </c>
      <c r="V365" s="1">
        <f t="shared" si="21"/>
        <v>439311</v>
      </c>
      <c r="W365" s="1">
        <f t="shared" si="22"/>
        <v>1507040</v>
      </c>
      <c r="X365" s="1">
        <f t="shared" si="23"/>
        <v>1946351</v>
      </c>
    </row>
    <row r="366" spans="1:24" x14ac:dyDescent="0.25">
      <c r="A366" s="24" t="s">
        <v>416</v>
      </c>
      <c r="B366" s="25" t="s">
        <v>7</v>
      </c>
      <c r="C366" s="81">
        <v>350497</v>
      </c>
      <c r="D366" s="81">
        <v>112076</v>
      </c>
      <c r="E366" s="77">
        <v>144346</v>
      </c>
      <c r="F366" s="77">
        <v>0</v>
      </c>
      <c r="G366" s="77">
        <v>0</v>
      </c>
      <c r="H366" s="77">
        <v>0</v>
      </c>
      <c r="I366" s="77">
        <v>0</v>
      </c>
      <c r="J366" s="77">
        <v>0</v>
      </c>
      <c r="K366" s="77">
        <v>0</v>
      </c>
      <c r="L366" s="77">
        <v>0</v>
      </c>
      <c r="M366" s="77">
        <v>0</v>
      </c>
      <c r="N366" s="77">
        <v>0</v>
      </c>
      <c r="O366" s="77">
        <v>0</v>
      </c>
      <c r="P366" s="82">
        <v>0</v>
      </c>
      <c r="Q366" s="77">
        <v>197399</v>
      </c>
      <c r="R366" s="82">
        <v>60948</v>
      </c>
      <c r="S366" s="82">
        <v>0</v>
      </c>
      <c r="T366" s="83">
        <f t="shared" si="20"/>
        <v>865266</v>
      </c>
      <c r="V366" s="1">
        <f t="shared" si="21"/>
        <v>692242</v>
      </c>
      <c r="W366" s="1">
        <f t="shared" si="22"/>
        <v>173024</v>
      </c>
      <c r="X366" s="1">
        <f t="shared" si="23"/>
        <v>865266</v>
      </c>
    </row>
    <row r="367" spans="1:24" x14ac:dyDescent="0.25">
      <c r="A367" s="24" t="s">
        <v>417</v>
      </c>
      <c r="B367" s="25" t="s">
        <v>5</v>
      </c>
      <c r="C367" s="81">
        <v>107564</v>
      </c>
      <c r="D367" s="81">
        <v>21024</v>
      </c>
      <c r="E367" s="77">
        <v>0</v>
      </c>
      <c r="F367" s="77">
        <v>0</v>
      </c>
      <c r="G367" s="77">
        <v>543348</v>
      </c>
      <c r="H367" s="77">
        <v>16708</v>
      </c>
      <c r="I367" s="77">
        <v>0</v>
      </c>
      <c r="J367" s="77">
        <v>0</v>
      </c>
      <c r="K367" s="77">
        <v>0</v>
      </c>
      <c r="L367" s="77">
        <v>0</v>
      </c>
      <c r="M367" s="77">
        <v>0</v>
      </c>
      <c r="N367" s="77">
        <v>2042</v>
      </c>
      <c r="O367" s="77">
        <v>0</v>
      </c>
      <c r="P367" s="82">
        <v>0</v>
      </c>
      <c r="Q367" s="77">
        <v>0</v>
      </c>
      <c r="R367" s="82">
        <v>0</v>
      </c>
      <c r="S367" s="82">
        <v>0</v>
      </c>
      <c r="T367" s="83">
        <f t="shared" si="20"/>
        <v>690686</v>
      </c>
      <c r="V367" s="1">
        <f t="shared" si="21"/>
        <v>650912</v>
      </c>
      <c r="W367" s="1">
        <f t="shared" si="22"/>
        <v>39774</v>
      </c>
      <c r="X367" s="1">
        <f t="shared" si="23"/>
        <v>690686</v>
      </c>
    </row>
    <row r="368" spans="1:24" x14ac:dyDescent="0.25">
      <c r="A368" s="24" t="s">
        <v>418</v>
      </c>
      <c r="B368" s="25" t="s">
        <v>5</v>
      </c>
      <c r="C368" s="81">
        <v>32747</v>
      </c>
      <c r="D368" s="81">
        <v>8304</v>
      </c>
      <c r="E368" s="77">
        <v>296101</v>
      </c>
      <c r="F368" s="77">
        <v>23949</v>
      </c>
      <c r="G368" s="77">
        <v>42990</v>
      </c>
      <c r="H368" s="77">
        <v>22636</v>
      </c>
      <c r="I368" s="77">
        <v>0</v>
      </c>
      <c r="J368" s="77">
        <v>0</v>
      </c>
      <c r="K368" s="77">
        <v>0</v>
      </c>
      <c r="L368" s="77">
        <v>0</v>
      </c>
      <c r="M368" s="77">
        <v>29600</v>
      </c>
      <c r="N368" s="77">
        <v>0</v>
      </c>
      <c r="O368" s="77">
        <v>0</v>
      </c>
      <c r="P368" s="82">
        <v>0</v>
      </c>
      <c r="Q368" s="77">
        <v>0</v>
      </c>
      <c r="R368" s="82">
        <v>0</v>
      </c>
      <c r="S368" s="82">
        <v>0</v>
      </c>
      <c r="T368" s="83">
        <f t="shared" si="20"/>
        <v>456327</v>
      </c>
      <c r="V368" s="1">
        <f t="shared" si="21"/>
        <v>401438</v>
      </c>
      <c r="W368" s="1">
        <f t="shared" si="22"/>
        <v>54889</v>
      </c>
      <c r="X368" s="1">
        <f t="shared" si="23"/>
        <v>456327</v>
      </c>
    </row>
    <row r="369" spans="1:24" x14ac:dyDescent="0.25">
      <c r="A369" s="24" t="s">
        <v>419</v>
      </c>
      <c r="B369" s="25" t="s">
        <v>5</v>
      </c>
      <c r="C369" s="81">
        <v>8412</v>
      </c>
      <c r="D369" s="81">
        <v>12294</v>
      </c>
      <c r="E369" s="77">
        <v>7173</v>
      </c>
      <c r="F369" s="77">
        <v>129888</v>
      </c>
      <c r="G369" s="77">
        <v>0</v>
      </c>
      <c r="H369" s="77">
        <v>0</v>
      </c>
      <c r="I369" s="77">
        <v>650</v>
      </c>
      <c r="J369" s="77">
        <v>991</v>
      </c>
      <c r="K369" s="77">
        <v>0</v>
      </c>
      <c r="L369" s="77">
        <v>0</v>
      </c>
      <c r="M369" s="77">
        <v>8375</v>
      </c>
      <c r="N369" s="77">
        <v>1806</v>
      </c>
      <c r="O369" s="77">
        <v>0</v>
      </c>
      <c r="P369" s="82">
        <v>0</v>
      </c>
      <c r="Q369" s="77">
        <v>0</v>
      </c>
      <c r="R369" s="82">
        <v>0</v>
      </c>
      <c r="S369" s="82">
        <v>0</v>
      </c>
      <c r="T369" s="83">
        <f t="shared" si="20"/>
        <v>169589</v>
      </c>
      <c r="V369" s="1">
        <f t="shared" si="21"/>
        <v>24610</v>
      </c>
      <c r="W369" s="1">
        <f t="shared" si="22"/>
        <v>144979</v>
      </c>
      <c r="X369" s="1">
        <f t="shared" si="23"/>
        <v>169589</v>
      </c>
    </row>
    <row r="370" spans="1:24" x14ac:dyDescent="0.25">
      <c r="A370" s="24" t="s">
        <v>420</v>
      </c>
      <c r="B370" s="25" t="s">
        <v>5</v>
      </c>
      <c r="C370" s="81">
        <v>2806</v>
      </c>
      <c r="D370" s="81">
        <v>35567</v>
      </c>
      <c r="E370" s="77">
        <v>131133</v>
      </c>
      <c r="F370" s="77">
        <v>9216</v>
      </c>
      <c r="G370" s="77">
        <v>0</v>
      </c>
      <c r="H370" s="77">
        <v>0</v>
      </c>
      <c r="I370" s="77">
        <v>0</v>
      </c>
      <c r="J370" s="77">
        <v>0</v>
      </c>
      <c r="K370" s="77">
        <v>0</v>
      </c>
      <c r="L370" s="77">
        <v>0</v>
      </c>
      <c r="M370" s="77">
        <v>2144</v>
      </c>
      <c r="N370" s="77">
        <v>0</v>
      </c>
      <c r="O370" s="77">
        <v>0</v>
      </c>
      <c r="P370" s="82">
        <v>0</v>
      </c>
      <c r="Q370" s="77">
        <v>0</v>
      </c>
      <c r="R370" s="82">
        <v>0</v>
      </c>
      <c r="S370" s="82">
        <v>0</v>
      </c>
      <c r="T370" s="83">
        <f t="shared" si="20"/>
        <v>180866</v>
      </c>
      <c r="V370" s="1">
        <f t="shared" si="21"/>
        <v>136083</v>
      </c>
      <c r="W370" s="1">
        <f t="shared" si="22"/>
        <v>44783</v>
      </c>
      <c r="X370" s="1">
        <f t="shared" si="23"/>
        <v>180866</v>
      </c>
    </row>
    <row r="371" spans="1:24" x14ac:dyDescent="0.25">
      <c r="A371" s="24" t="s">
        <v>421</v>
      </c>
      <c r="B371" s="25" t="s">
        <v>5</v>
      </c>
      <c r="C371" s="81">
        <v>20286</v>
      </c>
      <c r="D371" s="81">
        <v>39795</v>
      </c>
      <c r="E371" s="77">
        <v>0</v>
      </c>
      <c r="F371" s="77">
        <v>0</v>
      </c>
      <c r="G371" s="77">
        <v>30414</v>
      </c>
      <c r="H371" s="77">
        <v>57667</v>
      </c>
      <c r="I371" s="77">
        <v>0</v>
      </c>
      <c r="J371" s="77">
        <v>0</v>
      </c>
      <c r="K371" s="77">
        <v>0</v>
      </c>
      <c r="L371" s="77">
        <v>0</v>
      </c>
      <c r="M371" s="77">
        <v>61398</v>
      </c>
      <c r="N371" s="77">
        <v>0</v>
      </c>
      <c r="O371" s="77">
        <v>0</v>
      </c>
      <c r="P371" s="82">
        <v>0</v>
      </c>
      <c r="Q371" s="77">
        <v>15600</v>
      </c>
      <c r="R371" s="82">
        <v>29202</v>
      </c>
      <c r="S371" s="82">
        <v>0</v>
      </c>
      <c r="T371" s="83">
        <f t="shared" si="20"/>
        <v>254362</v>
      </c>
      <c r="V371" s="1">
        <f t="shared" si="21"/>
        <v>127698</v>
      </c>
      <c r="W371" s="1">
        <f t="shared" si="22"/>
        <v>126664</v>
      </c>
      <c r="X371" s="1">
        <f t="shared" si="23"/>
        <v>254362</v>
      </c>
    </row>
    <row r="372" spans="1:24" x14ac:dyDescent="0.25">
      <c r="A372" s="24" t="s">
        <v>422</v>
      </c>
      <c r="B372" s="25" t="s">
        <v>5</v>
      </c>
      <c r="C372" s="81">
        <v>207895</v>
      </c>
      <c r="D372" s="81">
        <v>87</v>
      </c>
      <c r="E372" s="77">
        <v>3091193</v>
      </c>
      <c r="F372" s="77">
        <v>710046</v>
      </c>
      <c r="G372" s="77">
        <v>0</v>
      </c>
      <c r="H372" s="77">
        <v>0</v>
      </c>
      <c r="I372" s="77">
        <v>0</v>
      </c>
      <c r="J372" s="77">
        <v>0</v>
      </c>
      <c r="K372" s="77">
        <v>0</v>
      </c>
      <c r="L372" s="77">
        <v>0</v>
      </c>
      <c r="M372" s="77">
        <v>283274</v>
      </c>
      <c r="N372" s="77">
        <v>0</v>
      </c>
      <c r="O372" s="77">
        <v>0</v>
      </c>
      <c r="P372" s="82">
        <v>0</v>
      </c>
      <c r="Q372" s="77">
        <v>0</v>
      </c>
      <c r="R372" s="82">
        <v>0</v>
      </c>
      <c r="S372" s="82">
        <v>0</v>
      </c>
      <c r="T372" s="83">
        <f t="shared" si="20"/>
        <v>4292495</v>
      </c>
      <c r="V372" s="1">
        <f t="shared" si="21"/>
        <v>3582362</v>
      </c>
      <c r="W372" s="1">
        <f t="shared" si="22"/>
        <v>710133</v>
      </c>
      <c r="X372" s="1">
        <f t="shared" si="23"/>
        <v>4292495</v>
      </c>
    </row>
    <row r="373" spans="1:24" x14ac:dyDescent="0.25">
      <c r="A373" s="24" t="s">
        <v>423</v>
      </c>
      <c r="B373" s="25" t="s">
        <v>5</v>
      </c>
      <c r="C373" s="81">
        <v>26820</v>
      </c>
      <c r="D373" s="81">
        <v>471</v>
      </c>
      <c r="E373" s="77">
        <v>0</v>
      </c>
      <c r="F373" s="77">
        <v>0</v>
      </c>
      <c r="G373" s="77">
        <v>57308</v>
      </c>
      <c r="H373" s="77">
        <v>9427</v>
      </c>
      <c r="I373" s="77">
        <v>0</v>
      </c>
      <c r="J373" s="77">
        <v>0</v>
      </c>
      <c r="K373" s="77">
        <v>0</v>
      </c>
      <c r="L373" s="77">
        <v>0</v>
      </c>
      <c r="M373" s="77">
        <v>99900</v>
      </c>
      <c r="N373" s="77">
        <v>0</v>
      </c>
      <c r="O373" s="77">
        <v>0</v>
      </c>
      <c r="P373" s="82">
        <v>0</v>
      </c>
      <c r="Q373" s="77">
        <v>0</v>
      </c>
      <c r="R373" s="82">
        <v>0</v>
      </c>
      <c r="S373" s="82">
        <v>0</v>
      </c>
      <c r="T373" s="83">
        <f t="shared" si="20"/>
        <v>193926</v>
      </c>
      <c r="V373" s="1">
        <f t="shared" si="21"/>
        <v>184028</v>
      </c>
      <c r="W373" s="1">
        <f t="shared" si="22"/>
        <v>9898</v>
      </c>
      <c r="X373" s="1">
        <f t="shared" si="23"/>
        <v>193926</v>
      </c>
    </row>
    <row r="374" spans="1:24" x14ac:dyDescent="0.25">
      <c r="A374" s="24" t="s">
        <v>519</v>
      </c>
      <c r="B374" s="25" t="s">
        <v>518</v>
      </c>
      <c r="C374" s="81">
        <v>0</v>
      </c>
      <c r="D374" s="81">
        <v>0</v>
      </c>
      <c r="E374" s="77">
        <v>0</v>
      </c>
      <c r="F374" s="77">
        <v>0</v>
      </c>
      <c r="G374" s="77">
        <v>0</v>
      </c>
      <c r="H374" s="77">
        <v>0</v>
      </c>
      <c r="I374" s="77">
        <v>0</v>
      </c>
      <c r="J374" s="77">
        <v>0</v>
      </c>
      <c r="K374" s="77">
        <v>0</v>
      </c>
      <c r="L374" s="77">
        <v>0</v>
      </c>
      <c r="M374" s="77">
        <v>0</v>
      </c>
      <c r="N374" s="77">
        <v>0</v>
      </c>
      <c r="O374" s="77">
        <v>0</v>
      </c>
      <c r="P374" s="82">
        <v>0</v>
      </c>
      <c r="Q374" s="77">
        <v>0</v>
      </c>
      <c r="R374" s="82">
        <v>0</v>
      </c>
      <c r="S374" s="82">
        <v>0</v>
      </c>
      <c r="T374" s="83">
        <f t="shared" si="20"/>
        <v>0</v>
      </c>
      <c r="V374" s="1">
        <f t="shared" si="21"/>
        <v>0</v>
      </c>
      <c r="W374" s="1">
        <f t="shared" si="22"/>
        <v>0</v>
      </c>
      <c r="X374" s="1">
        <f t="shared" si="23"/>
        <v>0</v>
      </c>
    </row>
    <row r="375" spans="1:24" x14ac:dyDescent="0.25">
      <c r="A375" s="24" t="s">
        <v>520</v>
      </c>
      <c r="B375" s="25" t="s">
        <v>518</v>
      </c>
      <c r="C375" s="81">
        <v>7059</v>
      </c>
      <c r="D375" s="81">
        <v>399</v>
      </c>
      <c r="E375" s="77">
        <v>0</v>
      </c>
      <c r="F375" s="77">
        <v>0</v>
      </c>
      <c r="G375" s="77">
        <v>130581</v>
      </c>
      <c r="H375" s="77">
        <v>1487</v>
      </c>
      <c r="I375" s="77">
        <v>0</v>
      </c>
      <c r="J375" s="77">
        <v>0</v>
      </c>
      <c r="K375" s="77">
        <v>0</v>
      </c>
      <c r="L375" s="77">
        <v>0</v>
      </c>
      <c r="M375" s="77">
        <v>9494</v>
      </c>
      <c r="N375" s="77">
        <v>0</v>
      </c>
      <c r="O375" s="77">
        <v>0</v>
      </c>
      <c r="P375" s="82">
        <v>0</v>
      </c>
      <c r="Q375" s="77">
        <v>10334</v>
      </c>
      <c r="R375" s="82">
        <v>327</v>
      </c>
      <c r="S375" s="82">
        <v>0</v>
      </c>
      <c r="T375" s="83">
        <f t="shared" si="20"/>
        <v>159681</v>
      </c>
      <c r="V375" s="1">
        <f t="shared" si="21"/>
        <v>157468</v>
      </c>
      <c r="W375" s="1">
        <f t="shared" si="22"/>
        <v>2213</v>
      </c>
      <c r="X375" s="1">
        <f t="shared" si="23"/>
        <v>159681</v>
      </c>
    </row>
    <row r="376" spans="1:24" x14ac:dyDescent="0.25">
      <c r="A376" s="24" t="s">
        <v>478</v>
      </c>
      <c r="B376" s="25" t="s">
        <v>521</v>
      </c>
      <c r="C376" s="81">
        <v>0</v>
      </c>
      <c r="D376" s="81">
        <v>0</v>
      </c>
      <c r="E376" s="77">
        <v>292723</v>
      </c>
      <c r="F376" s="77">
        <v>101467</v>
      </c>
      <c r="G376" s="77">
        <v>1502353</v>
      </c>
      <c r="H376" s="77">
        <v>347185</v>
      </c>
      <c r="I376" s="77">
        <v>0</v>
      </c>
      <c r="J376" s="77">
        <v>0</v>
      </c>
      <c r="K376" s="77">
        <v>0</v>
      </c>
      <c r="L376" s="77">
        <v>0</v>
      </c>
      <c r="M376" s="77">
        <v>802391</v>
      </c>
      <c r="N376" s="77">
        <v>0</v>
      </c>
      <c r="O376" s="77">
        <v>0</v>
      </c>
      <c r="P376" s="82">
        <v>0</v>
      </c>
      <c r="Q376" s="77">
        <v>0</v>
      </c>
      <c r="R376" s="82">
        <v>0</v>
      </c>
      <c r="S376" s="82">
        <v>0</v>
      </c>
      <c r="T376" s="83">
        <f t="shared" si="20"/>
        <v>3046119</v>
      </c>
      <c r="V376" s="1">
        <f t="shared" si="21"/>
        <v>2597467</v>
      </c>
      <c r="W376" s="1">
        <f t="shared" si="22"/>
        <v>448652</v>
      </c>
      <c r="X376" s="1">
        <f t="shared" si="23"/>
        <v>3046119</v>
      </c>
    </row>
    <row r="377" spans="1:24" x14ac:dyDescent="0.25">
      <c r="A377" s="24" t="s">
        <v>522</v>
      </c>
      <c r="B377" s="25" t="s">
        <v>521</v>
      </c>
      <c r="C377" s="81">
        <v>1067716</v>
      </c>
      <c r="D377" s="81">
        <v>76184</v>
      </c>
      <c r="E377" s="77">
        <v>0</v>
      </c>
      <c r="F377" s="77">
        <v>0</v>
      </c>
      <c r="G377" s="77">
        <v>8618247</v>
      </c>
      <c r="H377" s="77">
        <v>1518107</v>
      </c>
      <c r="I377" s="77">
        <v>1262711</v>
      </c>
      <c r="J377" s="77">
        <v>58042</v>
      </c>
      <c r="K377" s="77">
        <v>0</v>
      </c>
      <c r="L377" s="77">
        <v>0</v>
      </c>
      <c r="M377" s="77">
        <v>3617486</v>
      </c>
      <c r="N377" s="77">
        <v>58448</v>
      </c>
      <c r="O377" s="77">
        <v>0</v>
      </c>
      <c r="P377" s="82">
        <v>0</v>
      </c>
      <c r="Q377" s="77">
        <v>0</v>
      </c>
      <c r="R377" s="82">
        <v>0</v>
      </c>
      <c r="S377" s="82">
        <v>0</v>
      </c>
      <c r="T377" s="83">
        <f t="shared" si="20"/>
        <v>16276941</v>
      </c>
      <c r="V377" s="1">
        <f t="shared" si="21"/>
        <v>14566160</v>
      </c>
      <c r="W377" s="1">
        <f t="shared" si="22"/>
        <v>1710781</v>
      </c>
      <c r="X377" s="1">
        <f t="shared" si="23"/>
        <v>16276941</v>
      </c>
    </row>
    <row r="378" spans="1:24" x14ac:dyDescent="0.25">
      <c r="A378" s="24" t="s">
        <v>523</v>
      </c>
      <c r="B378" s="25" t="s">
        <v>521</v>
      </c>
      <c r="C378" s="81">
        <v>0</v>
      </c>
      <c r="D378" s="81">
        <v>0</v>
      </c>
      <c r="E378" s="77">
        <v>0</v>
      </c>
      <c r="F378" s="77">
        <v>0</v>
      </c>
      <c r="G378" s="77">
        <v>0</v>
      </c>
      <c r="H378" s="77">
        <v>0</v>
      </c>
      <c r="I378" s="77">
        <v>0</v>
      </c>
      <c r="J378" s="77">
        <v>0</v>
      </c>
      <c r="K378" s="77">
        <v>0</v>
      </c>
      <c r="L378" s="77">
        <v>0</v>
      </c>
      <c r="M378" s="77">
        <v>0</v>
      </c>
      <c r="N378" s="77">
        <v>0</v>
      </c>
      <c r="O378" s="77">
        <v>0</v>
      </c>
      <c r="P378" s="82">
        <v>0</v>
      </c>
      <c r="Q378" s="77">
        <v>0</v>
      </c>
      <c r="R378" s="82">
        <v>0</v>
      </c>
      <c r="S378" s="82">
        <v>0</v>
      </c>
      <c r="T378" s="83">
        <f t="shared" si="20"/>
        <v>0</v>
      </c>
      <c r="V378" s="1">
        <f t="shared" si="21"/>
        <v>0</v>
      </c>
      <c r="W378" s="1">
        <f t="shared" si="22"/>
        <v>0</v>
      </c>
      <c r="X378" s="1">
        <f t="shared" si="23"/>
        <v>0</v>
      </c>
    </row>
    <row r="379" spans="1:24" x14ac:dyDescent="0.25">
      <c r="A379" s="24" t="s">
        <v>424</v>
      </c>
      <c r="B379" s="25" t="s">
        <v>58</v>
      </c>
      <c r="C379" s="81">
        <v>0</v>
      </c>
      <c r="D379" s="81">
        <v>0</v>
      </c>
      <c r="E379" s="77">
        <v>316612</v>
      </c>
      <c r="F379" s="77">
        <v>0</v>
      </c>
      <c r="G379" s="77">
        <v>0</v>
      </c>
      <c r="H379" s="77">
        <v>0</v>
      </c>
      <c r="I379" s="77">
        <v>0</v>
      </c>
      <c r="J379" s="77">
        <v>0</v>
      </c>
      <c r="K379" s="77">
        <v>0</v>
      </c>
      <c r="L379" s="77">
        <v>0</v>
      </c>
      <c r="M379" s="77">
        <v>0</v>
      </c>
      <c r="N379" s="77">
        <v>0</v>
      </c>
      <c r="O379" s="77">
        <v>0</v>
      </c>
      <c r="P379" s="82">
        <v>0</v>
      </c>
      <c r="Q379" s="77">
        <v>0</v>
      </c>
      <c r="R379" s="82">
        <v>0</v>
      </c>
      <c r="S379" s="82">
        <v>0</v>
      </c>
      <c r="T379" s="83">
        <f t="shared" si="20"/>
        <v>316612</v>
      </c>
      <c r="V379" s="1">
        <f t="shared" si="21"/>
        <v>316612</v>
      </c>
      <c r="W379" s="1">
        <f t="shared" si="22"/>
        <v>0</v>
      </c>
      <c r="X379" s="1">
        <f t="shared" si="23"/>
        <v>316612</v>
      </c>
    </row>
    <row r="380" spans="1:24" x14ac:dyDescent="0.25">
      <c r="A380" s="24" t="s">
        <v>425</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77">
        <v>0</v>
      </c>
      <c r="R380" s="82">
        <v>0</v>
      </c>
      <c r="S380" s="82">
        <v>0</v>
      </c>
      <c r="T380" s="83">
        <f t="shared" si="20"/>
        <v>0</v>
      </c>
      <c r="V380" s="1">
        <f t="shared" si="21"/>
        <v>0</v>
      </c>
      <c r="W380" s="1">
        <f t="shared" si="22"/>
        <v>0</v>
      </c>
      <c r="X380" s="1">
        <f t="shared" si="23"/>
        <v>0</v>
      </c>
    </row>
    <row r="381" spans="1:24" x14ac:dyDescent="0.25">
      <c r="A381" s="24" t="s">
        <v>426</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77">
        <v>0</v>
      </c>
      <c r="R381" s="82">
        <v>0</v>
      </c>
      <c r="S381" s="82">
        <v>0</v>
      </c>
      <c r="T381" s="83">
        <f t="shared" si="20"/>
        <v>0</v>
      </c>
      <c r="V381" s="1">
        <f t="shared" si="21"/>
        <v>0</v>
      </c>
      <c r="W381" s="1">
        <f t="shared" si="22"/>
        <v>0</v>
      </c>
      <c r="X381" s="1">
        <f t="shared" si="23"/>
        <v>0</v>
      </c>
    </row>
    <row r="382" spans="1:24" x14ac:dyDescent="0.25">
      <c r="A382" s="24" t="s">
        <v>427</v>
      </c>
      <c r="B382" s="25" t="s">
        <v>58</v>
      </c>
      <c r="C382" s="81">
        <v>0</v>
      </c>
      <c r="D382" s="81">
        <v>0</v>
      </c>
      <c r="E382" s="77">
        <v>58500</v>
      </c>
      <c r="F382" s="77">
        <v>0</v>
      </c>
      <c r="G382" s="77">
        <v>0</v>
      </c>
      <c r="H382" s="77">
        <v>0</v>
      </c>
      <c r="I382" s="77">
        <v>0</v>
      </c>
      <c r="J382" s="77">
        <v>0</v>
      </c>
      <c r="K382" s="77">
        <v>0</v>
      </c>
      <c r="L382" s="77">
        <v>0</v>
      </c>
      <c r="M382" s="77">
        <v>0</v>
      </c>
      <c r="N382" s="77">
        <v>0</v>
      </c>
      <c r="O382" s="77">
        <v>0</v>
      </c>
      <c r="P382" s="82">
        <v>0</v>
      </c>
      <c r="Q382" s="77">
        <v>0</v>
      </c>
      <c r="R382" s="82">
        <v>0</v>
      </c>
      <c r="S382" s="82">
        <v>0</v>
      </c>
      <c r="T382" s="83">
        <f t="shared" si="20"/>
        <v>58500</v>
      </c>
      <c r="V382" s="1">
        <f t="shared" si="21"/>
        <v>58500</v>
      </c>
      <c r="W382" s="1">
        <f t="shared" si="22"/>
        <v>0</v>
      </c>
      <c r="X382" s="1">
        <f t="shared" si="23"/>
        <v>58500</v>
      </c>
    </row>
    <row r="383" spans="1:24" x14ac:dyDescent="0.25">
      <c r="A383" s="24" t="s">
        <v>428</v>
      </c>
      <c r="B383" s="25" t="s">
        <v>58</v>
      </c>
      <c r="C383" s="81">
        <v>523867</v>
      </c>
      <c r="D383" s="81">
        <v>213958</v>
      </c>
      <c r="E383" s="77">
        <v>0</v>
      </c>
      <c r="F383" s="77">
        <v>0</v>
      </c>
      <c r="G383" s="77">
        <v>0</v>
      </c>
      <c r="H383" s="77">
        <v>0</v>
      </c>
      <c r="I383" s="77">
        <v>0</v>
      </c>
      <c r="J383" s="77">
        <v>0</v>
      </c>
      <c r="K383" s="77">
        <v>0</v>
      </c>
      <c r="L383" s="77">
        <v>0</v>
      </c>
      <c r="M383" s="77">
        <v>416261</v>
      </c>
      <c r="N383" s="77">
        <v>0</v>
      </c>
      <c r="O383" s="77">
        <v>0</v>
      </c>
      <c r="P383" s="82">
        <v>0</v>
      </c>
      <c r="Q383" s="77">
        <v>0</v>
      </c>
      <c r="R383" s="82">
        <v>0</v>
      </c>
      <c r="S383" s="82">
        <v>0</v>
      </c>
      <c r="T383" s="83">
        <f t="shared" si="20"/>
        <v>1154086</v>
      </c>
      <c r="V383" s="1">
        <f t="shared" si="21"/>
        <v>940128</v>
      </c>
      <c r="W383" s="1">
        <f t="shared" si="22"/>
        <v>213958</v>
      </c>
      <c r="X383" s="1">
        <f t="shared" si="23"/>
        <v>1154086</v>
      </c>
    </row>
    <row r="384" spans="1:24" x14ac:dyDescent="0.25">
      <c r="A384" s="24" t="s">
        <v>429</v>
      </c>
      <c r="B384" s="25" t="s">
        <v>59</v>
      </c>
      <c r="C384" s="81">
        <v>0</v>
      </c>
      <c r="D384" s="81">
        <v>0</v>
      </c>
      <c r="E384" s="77">
        <v>0</v>
      </c>
      <c r="F384" s="77">
        <v>0</v>
      </c>
      <c r="G384" s="77">
        <v>0</v>
      </c>
      <c r="H384" s="77">
        <v>0</v>
      </c>
      <c r="I384" s="77">
        <v>0</v>
      </c>
      <c r="J384" s="77">
        <v>0</v>
      </c>
      <c r="K384" s="77">
        <v>0</v>
      </c>
      <c r="L384" s="77">
        <v>0</v>
      </c>
      <c r="M384" s="77">
        <v>0</v>
      </c>
      <c r="N384" s="77">
        <v>0</v>
      </c>
      <c r="O384" s="77">
        <v>0</v>
      </c>
      <c r="P384" s="82">
        <v>0</v>
      </c>
      <c r="Q384" s="77">
        <v>0</v>
      </c>
      <c r="R384" s="82">
        <v>0</v>
      </c>
      <c r="S384" s="82">
        <v>0</v>
      </c>
      <c r="T384" s="83">
        <f t="shared" si="20"/>
        <v>0</v>
      </c>
      <c r="V384" s="1">
        <f t="shared" si="21"/>
        <v>0</v>
      </c>
      <c r="W384" s="1">
        <f t="shared" si="22"/>
        <v>0</v>
      </c>
      <c r="X384" s="1">
        <f t="shared" si="23"/>
        <v>0</v>
      </c>
    </row>
    <row r="385" spans="1:24" x14ac:dyDescent="0.25">
      <c r="A385" s="24" t="s">
        <v>430</v>
      </c>
      <c r="B385" s="25" t="s">
        <v>59</v>
      </c>
      <c r="C385" s="81">
        <v>0</v>
      </c>
      <c r="D385" s="81">
        <v>0</v>
      </c>
      <c r="E385" s="77">
        <v>28388</v>
      </c>
      <c r="F385" s="77">
        <v>87195</v>
      </c>
      <c r="G385" s="77">
        <v>0</v>
      </c>
      <c r="H385" s="77">
        <v>0</v>
      </c>
      <c r="I385" s="77">
        <v>0</v>
      </c>
      <c r="J385" s="77">
        <v>0</v>
      </c>
      <c r="K385" s="77">
        <v>0</v>
      </c>
      <c r="L385" s="77">
        <v>0</v>
      </c>
      <c r="M385" s="77">
        <v>0</v>
      </c>
      <c r="N385" s="77">
        <v>0</v>
      </c>
      <c r="O385" s="77">
        <v>0</v>
      </c>
      <c r="P385" s="82">
        <v>0</v>
      </c>
      <c r="Q385" s="77">
        <v>0</v>
      </c>
      <c r="R385" s="82">
        <v>0</v>
      </c>
      <c r="S385" s="82">
        <v>0</v>
      </c>
      <c r="T385" s="83">
        <f t="shared" si="20"/>
        <v>115583</v>
      </c>
      <c r="V385" s="1">
        <f t="shared" si="21"/>
        <v>28388</v>
      </c>
      <c r="W385" s="1">
        <f t="shared" si="22"/>
        <v>87195</v>
      </c>
      <c r="X385" s="1">
        <f t="shared" si="23"/>
        <v>115583</v>
      </c>
    </row>
    <row r="386" spans="1:24" x14ac:dyDescent="0.25">
      <c r="A386" s="24" t="s">
        <v>431</v>
      </c>
      <c r="B386" s="25" t="s">
        <v>60</v>
      </c>
      <c r="C386" s="81">
        <v>0</v>
      </c>
      <c r="D386" s="81">
        <v>0</v>
      </c>
      <c r="E386" s="77">
        <v>0</v>
      </c>
      <c r="F386" s="77">
        <v>0</v>
      </c>
      <c r="G386" s="77">
        <v>0</v>
      </c>
      <c r="H386" s="77">
        <v>0</v>
      </c>
      <c r="I386" s="77">
        <v>0</v>
      </c>
      <c r="J386" s="77">
        <v>0</v>
      </c>
      <c r="K386" s="77">
        <v>0</v>
      </c>
      <c r="L386" s="77">
        <v>0</v>
      </c>
      <c r="M386" s="77">
        <v>0</v>
      </c>
      <c r="N386" s="77">
        <v>0</v>
      </c>
      <c r="O386" s="77">
        <v>0</v>
      </c>
      <c r="P386" s="82">
        <v>0</v>
      </c>
      <c r="Q386" s="77">
        <v>0</v>
      </c>
      <c r="R386" s="82">
        <v>0</v>
      </c>
      <c r="S386" s="82">
        <v>0</v>
      </c>
      <c r="T386" s="83">
        <f t="shared" si="20"/>
        <v>0</v>
      </c>
      <c r="V386" s="1">
        <f t="shared" si="21"/>
        <v>0</v>
      </c>
      <c r="W386" s="1">
        <f t="shared" si="22"/>
        <v>0</v>
      </c>
      <c r="X386" s="1">
        <f t="shared" si="23"/>
        <v>0</v>
      </c>
    </row>
    <row r="387" spans="1:24" x14ac:dyDescent="0.25">
      <c r="A387" s="24" t="s">
        <v>432</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77">
        <v>0</v>
      </c>
      <c r="R387" s="82">
        <v>0</v>
      </c>
      <c r="S387" s="82">
        <v>0</v>
      </c>
      <c r="T387" s="83">
        <f t="shared" si="20"/>
        <v>0</v>
      </c>
      <c r="V387" s="1">
        <f t="shared" si="21"/>
        <v>0</v>
      </c>
      <c r="W387" s="1">
        <f t="shared" si="22"/>
        <v>0</v>
      </c>
      <c r="X387" s="1">
        <f t="shared" si="23"/>
        <v>0</v>
      </c>
    </row>
    <row r="388" spans="1:24" x14ac:dyDescent="0.25">
      <c r="A388" s="24" t="s">
        <v>433</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77">
        <v>0</v>
      </c>
      <c r="R388" s="82">
        <v>0</v>
      </c>
      <c r="S388" s="82">
        <v>0</v>
      </c>
      <c r="T388" s="83">
        <f t="shared" si="20"/>
        <v>0</v>
      </c>
      <c r="V388" s="1">
        <f t="shared" si="21"/>
        <v>0</v>
      </c>
      <c r="W388" s="1">
        <f t="shared" si="22"/>
        <v>0</v>
      </c>
      <c r="X388" s="1">
        <f t="shared" si="23"/>
        <v>0</v>
      </c>
    </row>
    <row r="389" spans="1:24" x14ac:dyDescent="0.25">
      <c r="A389" s="24" t="s">
        <v>434</v>
      </c>
      <c r="B389" s="25" t="s">
        <v>61</v>
      </c>
      <c r="C389" s="81">
        <v>0</v>
      </c>
      <c r="D389" s="81">
        <v>0</v>
      </c>
      <c r="E389" s="77">
        <v>0</v>
      </c>
      <c r="F389" s="77">
        <v>0</v>
      </c>
      <c r="G389" s="77">
        <v>0</v>
      </c>
      <c r="H389" s="77">
        <v>0</v>
      </c>
      <c r="I389" s="77">
        <v>0</v>
      </c>
      <c r="J389" s="77">
        <v>0</v>
      </c>
      <c r="K389" s="77">
        <v>0</v>
      </c>
      <c r="L389" s="77">
        <v>0</v>
      </c>
      <c r="M389" s="77">
        <v>0</v>
      </c>
      <c r="N389" s="77">
        <v>0</v>
      </c>
      <c r="O389" s="77">
        <v>0</v>
      </c>
      <c r="P389" s="82">
        <v>0</v>
      </c>
      <c r="Q389" s="77">
        <v>0</v>
      </c>
      <c r="R389" s="82">
        <v>0</v>
      </c>
      <c r="S389" s="82">
        <v>0</v>
      </c>
      <c r="T389" s="83">
        <f t="shared" ref="T389:T452" si="24">SUM(C389:S389)</f>
        <v>0</v>
      </c>
      <c r="V389" s="1">
        <f t="shared" si="21"/>
        <v>0</v>
      </c>
      <c r="W389" s="1">
        <f t="shared" si="22"/>
        <v>0</v>
      </c>
      <c r="X389" s="1">
        <f t="shared" si="23"/>
        <v>0</v>
      </c>
    </row>
    <row r="390" spans="1:24" x14ac:dyDescent="0.25">
      <c r="A390" s="24" t="s">
        <v>435</v>
      </c>
      <c r="B390" s="25" t="s">
        <v>62</v>
      </c>
      <c r="C390" s="81">
        <v>799801</v>
      </c>
      <c r="D390" s="81">
        <v>584975</v>
      </c>
      <c r="E390" s="77">
        <v>7201116</v>
      </c>
      <c r="F390" s="77">
        <v>587342</v>
      </c>
      <c r="G390" s="77">
        <v>465829</v>
      </c>
      <c r="H390" s="77">
        <v>410089</v>
      </c>
      <c r="I390" s="77">
        <v>0</v>
      </c>
      <c r="J390" s="77">
        <v>0</v>
      </c>
      <c r="K390" s="77">
        <v>0</v>
      </c>
      <c r="L390" s="77">
        <v>0</v>
      </c>
      <c r="M390" s="77">
        <v>2158096</v>
      </c>
      <c r="N390" s="77">
        <v>404426</v>
      </c>
      <c r="O390" s="77">
        <v>0</v>
      </c>
      <c r="P390" s="82">
        <v>0</v>
      </c>
      <c r="Q390" s="77">
        <v>1098768</v>
      </c>
      <c r="R390" s="82">
        <v>501189</v>
      </c>
      <c r="S390" s="82">
        <v>0</v>
      </c>
      <c r="T390" s="83">
        <f t="shared" si="24"/>
        <v>14211631</v>
      </c>
      <c r="V390" s="1">
        <f t="shared" si="21"/>
        <v>11723610</v>
      </c>
      <c r="W390" s="1">
        <f t="shared" si="22"/>
        <v>2488021</v>
      </c>
      <c r="X390" s="1">
        <f t="shared" si="23"/>
        <v>14211631</v>
      </c>
    </row>
    <row r="391" spans="1:24" x14ac:dyDescent="0.25">
      <c r="A391" s="24" t="s">
        <v>436</v>
      </c>
      <c r="B391" s="25" t="s">
        <v>62</v>
      </c>
      <c r="C391" s="81">
        <v>0</v>
      </c>
      <c r="D391" s="81">
        <v>0</v>
      </c>
      <c r="E391" s="77">
        <v>14400</v>
      </c>
      <c r="F391" s="77">
        <v>4800</v>
      </c>
      <c r="G391" s="77">
        <v>0</v>
      </c>
      <c r="H391" s="77">
        <v>0</v>
      </c>
      <c r="I391" s="77">
        <v>0</v>
      </c>
      <c r="J391" s="77">
        <v>0</v>
      </c>
      <c r="K391" s="77">
        <v>0</v>
      </c>
      <c r="L391" s="77">
        <v>0</v>
      </c>
      <c r="M391" s="77">
        <v>0</v>
      </c>
      <c r="N391" s="77">
        <v>0</v>
      </c>
      <c r="O391" s="77">
        <v>0</v>
      </c>
      <c r="P391" s="82">
        <v>0</v>
      </c>
      <c r="Q391" s="77">
        <v>0</v>
      </c>
      <c r="R391" s="82">
        <v>0</v>
      </c>
      <c r="S391" s="82">
        <v>0</v>
      </c>
      <c r="T391" s="83">
        <f t="shared" si="24"/>
        <v>19200</v>
      </c>
      <c r="V391" s="1">
        <f t="shared" ref="V391:V416" si="25">SUM(C391,E391,G391,I391,K391,M391,O391,Q391)</f>
        <v>14400</v>
      </c>
      <c r="W391" s="1">
        <f t="shared" ref="W391:W415" si="26">SUM(D391,F391,H391,J391,L391,N391,P391,R391)</f>
        <v>4800</v>
      </c>
      <c r="X391" s="1">
        <f t="shared" ref="X391:X416" si="27">SUM(V391:W391)</f>
        <v>19200</v>
      </c>
    </row>
    <row r="392" spans="1:24" x14ac:dyDescent="0.25">
      <c r="A392" s="24" t="s">
        <v>480</v>
      </c>
      <c r="B392" s="25" t="s">
        <v>62</v>
      </c>
      <c r="C392" s="81">
        <v>0</v>
      </c>
      <c r="D392" s="81">
        <v>0</v>
      </c>
      <c r="E392" s="77">
        <v>0</v>
      </c>
      <c r="F392" s="77">
        <v>0</v>
      </c>
      <c r="G392" s="77">
        <v>397990</v>
      </c>
      <c r="H392" s="77">
        <v>0</v>
      </c>
      <c r="I392" s="77">
        <v>0</v>
      </c>
      <c r="J392" s="77">
        <v>0</v>
      </c>
      <c r="K392" s="77">
        <v>0</v>
      </c>
      <c r="L392" s="77">
        <v>0</v>
      </c>
      <c r="M392" s="77">
        <v>129284</v>
      </c>
      <c r="N392" s="77">
        <v>0</v>
      </c>
      <c r="O392" s="77">
        <v>0</v>
      </c>
      <c r="P392" s="82">
        <v>0</v>
      </c>
      <c r="Q392" s="77">
        <v>49857</v>
      </c>
      <c r="R392" s="82">
        <v>0</v>
      </c>
      <c r="S392" s="82">
        <v>0</v>
      </c>
      <c r="T392" s="83">
        <f t="shared" si="24"/>
        <v>577131</v>
      </c>
      <c r="V392" s="1">
        <f t="shared" si="25"/>
        <v>577131</v>
      </c>
      <c r="W392" s="1">
        <f t="shared" si="26"/>
        <v>0</v>
      </c>
      <c r="X392" s="1">
        <f t="shared" si="27"/>
        <v>577131</v>
      </c>
    </row>
    <row r="393" spans="1:24" x14ac:dyDescent="0.25">
      <c r="A393" s="24" t="s">
        <v>481</v>
      </c>
      <c r="B393" s="25" t="s">
        <v>62</v>
      </c>
      <c r="C393" s="81">
        <v>799423</v>
      </c>
      <c r="D393" s="81">
        <v>50977</v>
      </c>
      <c r="E393" s="77">
        <v>4665983</v>
      </c>
      <c r="F393" s="77">
        <v>228714</v>
      </c>
      <c r="G393" s="77">
        <v>0</v>
      </c>
      <c r="H393" s="77">
        <v>0</v>
      </c>
      <c r="I393" s="77">
        <v>0</v>
      </c>
      <c r="J393" s="77">
        <v>0</v>
      </c>
      <c r="K393" s="77">
        <v>0</v>
      </c>
      <c r="L393" s="77">
        <v>0</v>
      </c>
      <c r="M393" s="77">
        <v>1230722</v>
      </c>
      <c r="N393" s="77">
        <v>0</v>
      </c>
      <c r="O393" s="77">
        <v>0</v>
      </c>
      <c r="P393" s="82">
        <v>0</v>
      </c>
      <c r="Q393" s="77">
        <v>466774</v>
      </c>
      <c r="R393" s="82">
        <v>30380</v>
      </c>
      <c r="S393" s="82">
        <v>0</v>
      </c>
      <c r="T393" s="83">
        <f t="shared" si="24"/>
        <v>7472973</v>
      </c>
      <c r="V393" s="1">
        <f t="shared" si="25"/>
        <v>7162902</v>
      </c>
      <c r="W393" s="1">
        <f t="shared" si="26"/>
        <v>310071</v>
      </c>
      <c r="X393" s="1">
        <f t="shared" si="27"/>
        <v>7472973</v>
      </c>
    </row>
    <row r="394" spans="1:24" x14ac:dyDescent="0.25">
      <c r="A394" s="24" t="s">
        <v>437</v>
      </c>
      <c r="B394" s="25" t="s">
        <v>62</v>
      </c>
      <c r="C394" s="81">
        <v>203189</v>
      </c>
      <c r="D394" s="81">
        <v>3254</v>
      </c>
      <c r="E394" s="77">
        <v>0</v>
      </c>
      <c r="F394" s="77">
        <v>0</v>
      </c>
      <c r="G394" s="77">
        <v>532560</v>
      </c>
      <c r="H394" s="77">
        <v>64612</v>
      </c>
      <c r="I394" s="77">
        <v>0</v>
      </c>
      <c r="J394" s="77">
        <v>0</v>
      </c>
      <c r="K394" s="77">
        <v>0</v>
      </c>
      <c r="L394" s="77">
        <v>0</v>
      </c>
      <c r="M394" s="77">
        <v>689666</v>
      </c>
      <c r="N394" s="77">
        <v>0</v>
      </c>
      <c r="O394" s="77">
        <v>0</v>
      </c>
      <c r="P394" s="82">
        <v>0</v>
      </c>
      <c r="Q394" s="77">
        <v>0</v>
      </c>
      <c r="R394" s="82">
        <v>0</v>
      </c>
      <c r="S394" s="82">
        <v>0</v>
      </c>
      <c r="T394" s="83">
        <f t="shared" si="24"/>
        <v>1493281</v>
      </c>
      <c r="V394" s="1">
        <f t="shared" si="25"/>
        <v>1425415</v>
      </c>
      <c r="W394" s="1">
        <f t="shared" si="26"/>
        <v>67866</v>
      </c>
      <c r="X394" s="1">
        <f t="shared" si="27"/>
        <v>1493281</v>
      </c>
    </row>
    <row r="395" spans="1:24" x14ac:dyDescent="0.25">
      <c r="A395" s="24" t="s">
        <v>438</v>
      </c>
      <c r="B395" s="25" t="s">
        <v>62</v>
      </c>
      <c r="C395" s="81">
        <v>287537</v>
      </c>
      <c r="D395" s="81">
        <v>22882</v>
      </c>
      <c r="E395" s="77">
        <v>47408</v>
      </c>
      <c r="F395" s="77">
        <v>11048</v>
      </c>
      <c r="G395" s="77">
        <v>428566</v>
      </c>
      <c r="H395" s="77">
        <v>44677</v>
      </c>
      <c r="I395" s="77">
        <v>0</v>
      </c>
      <c r="J395" s="77">
        <v>0</v>
      </c>
      <c r="K395" s="77">
        <v>0</v>
      </c>
      <c r="L395" s="77">
        <v>0</v>
      </c>
      <c r="M395" s="77">
        <v>195033</v>
      </c>
      <c r="N395" s="77">
        <v>0</v>
      </c>
      <c r="O395" s="77">
        <v>0</v>
      </c>
      <c r="P395" s="82">
        <v>0</v>
      </c>
      <c r="Q395" s="77">
        <v>1037900</v>
      </c>
      <c r="R395" s="82">
        <v>58932</v>
      </c>
      <c r="S395" s="82">
        <v>0</v>
      </c>
      <c r="T395" s="83">
        <f t="shared" si="24"/>
        <v>2133983</v>
      </c>
      <c r="V395" s="1">
        <f t="shared" si="25"/>
        <v>1996444</v>
      </c>
      <c r="W395" s="1">
        <f t="shared" si="26"/>
        <v>137539</v>
      </c>
      <c r="X395" s="1">
        <f t="shared" si="27"/>
        <v>2133983</v>
      </c>
    </row>
    <row r="396" spans="1:24" x14ac:dyDescent="0.25">
      <c r="A396" s="90" t="s">
        <v>439</v>
      </c>
      <c r="B396" s="91" t="s">
        <v>62</v>
      </c>
      <c r="C396" s="81">
        <v>6195</v>
      </c>
      <c r="D396" s="81">
        <v>0</v>
      </c>
      <c r="E396" s="77">
        <v>39960</v>
      </c>
      <c r="F396" s="77">
        <v>0</v>
      </c>
      <c r="G396" s="77">
        <v>5053</v>
      </c>
      <c r="H396" s="77">
        <v>215</v>
      </c>
      <c r="I396" s="77">
        <v>0</v>
      </c>
      <c r="J396" s="77">
        <v>0</v>
      </c>
      <c r="K396" s="77">
        <v>0</v>
      </c>
      <c r="L396" s="77">
        <v>0</v>
      </c>
      <c r="M396" s="77">
        <v>8541</v>
      </c>
      <c r="N396" s="77">
        <v>586</v>
      </c>
      <c r="O396" s="77">
        <v>0</v>
      </c>
      <c r="P396" s="82">
        <v>0</v>
      </c>
      <c r="Q396" s="77">
        <v>0</v>
      </c>
      <c r="R396" s="82">
        <v>0</v>
      </c>
      <c r="S396" s="82">
        <v>0</v>
      </c>
      <c r="T396" s="83">
        <f t="shared" si="24"/>
        <v>60550</v>
      </c>
      <c r="V396" s="1">
        <f t="shared" si="25"/>
        <v>59749</v>
      </c>
      <c r="W396" s="1">
        <f t="shared" si="26"/>
        <v>801</v>
      </c>
      <c r="X396" s="1">
        <f t="shared" si="27"/>
        <v>60550</v>
      </c>
    </row>
    <row r="397" spans="1:24" x14ac:dyDescent="0.25">
      <c r="A397" s="24" t="s">
        <v>440</v>
      </c>
      <c r="B397" s="25" t="s">
        <v>62</v>
      </c>
      <c r="C397" s="81">
        <v>1400</v>
      </c>
      <c r="D397" s="81">
        <v>0</v>
      </c>
      <c r="E397" s="77">
        <v>6000</v>
      </c>
      <c r="F397" s="77">
        <v>0</v>
      </c>
      <c r="G397" s="77">
        <v>3300</v>
      </c>
      <c r="H397" s="77">
        <v>0</v>
      </c>
      <c r="I397" s="77">
        <v>0</v>
      </c>
      <c r="J397" s="77">
        <v>0</v>
      </c>
      <c r="K397" s="77">
        <v>0</v>
      </c>
      <c r="L397" s="77">
        <v>0</v>
      </c>
      <c r="M397" s="77">
        <v>1400</v>
      </c>
      <c r="N397" s="77">
        <v>0</v>
      </c>
      <c r="O397" s="77">
        <v>0</v>
      </c>
      <c r="P397" s="82">
        <v>0</v>
      </c>
      <c r="Q397" s="77">
        <v>1400</v>
      </c>
      <c r="R397" s="82">
        <v>0</v>
      </c>
      <c r="S397" s="82">
        <v>0</v>
      </c>
      <c r="T397" s="83">
        <f t="shared" si="24"/>
        <v>13500</v>
      </c>
      <c r="V397" s="1">
        <f t="shared" si="25"/>
        <v>13500</v>
      </c>
      <c r="W397" s="1">
        <f t="shared" si="26"/>
        <v>0</v>
      </c>
      <c r="X397" s="1">
        <f t="shared" si="27"/>
        <v>13500</v>
      </c>
    </row>
    <row r="398" spans="1:24" x14ac:dyDescent="0.25">
      <c r="A398" s="24" t="s">
        <v>441</v>
      </c>
      <c r="B398" s="25" t="s">
        <v>62</v>
      </c>
      <c r="C398" s="81">
        <v>138510</v>
      </c>
      <c r="D398" s="81">
        <v>216743</v>
      </c>
      <c r="E398" s="77">
        <v>0</v>
      </c>
      <c r="F398" s="77">
        <v>0</v>
      </c>
      <c r="G398" s="77">
        <v>272278</v>
      </c>
      <c r="H398" s="77">
        <v>269581</v>
      </c>
      <c r="I398" s="77">
        <v>0</v>
      </c>
      <c r="J398" s="77">
        <v>0</v>
      </c>
      <c r="K398" s="77">
        <v>0</v>
      </c>
      <c r="L398" s="77">
        <v>0</v>
      </c>
      <c r="M398" s="77">
        <v>220564</v>
      </c>
      <c r="N398" s="77">
        <v>166050</v>
      </c>
      <c r="O398" s="77">
        <v>0</v>
      </c>
      <c r="P398" s="82">
        <v>0</v>
      </c>
      <c r="Q398" s="77">
        <v>0</v>
      </c>
      <c r="R398" s="82">
        <v>0</v>
      </c>
      <c r="S398" s="82">
        <v>0</v>
      </c>
      <c r="T398" s="83">
        <f t="shared" si="24"/>
        <v>1283726</v>
      </c>
      <c r="V398" s="1">
        <f t="shared" si="25"/>
        <v>631352</v>
      </c>
      <c r="W398" s="1">
        <f t="shared" si="26"/>
        <v>652374</v>
      </c>
      <c r="X398" s="1">
        <f t="shared" si="27"/>
        <v>1283726</v>
      </c>
    </row>
    <row r="399" spans="1:24" x14ac:dyDescent="0.25">
      <c r="A399" s="24" t="s">
        <v>442</v>
      </c>
      <c r="B399" s="25" t="s">
        <v>62</v>
      </c>
      <c r="C399" s="81">
        <v>0</v>
      </c>
      <c r="D399" s="81">
        <v>0</v>
      </c>
      <c r="E399" s="77">
        <v>0</v>
      </c>
      <c r="F399" s="77">
        <v>0</v>
      </c>
      <c r="G399" s="77">
        <v>0</v>
      </c>
      <c r="H399" s="77">
        <v>0</v>
      </c>
      <c r="I399" s="77">
        <v>0</v>
      </c>
      <c r="J399" s="77">
        <v>0</v>
      </c>
      <c r="K399" s="77">
        <v>0</v>
      </c>
      <c r="L399" s="77">
        <v>0</v>
      </c>
      <c r="M399" s="77">
        <v>0</v>
      </c>
      <c r="N399" s="77">
        <v>0</v>
      </c>
      <c r="O399" s="77">
        <v>0</v>
      </c>
      <c r="P399" s="82">
        <v>0</v>
      </c>
      <c r="Q399" s="77">
        <v>0</v>
      </c>
      <c r="R399" s="82">
        <v>0</v>
      </c>
      <c r="S399" s="82">
        <v>0</v>
      </c>
      <c r="T399" s="83">
        <f t="shared" si="24"/>
        <v>0</v>
      </c>
      <c r="V399" s="1">
        <f t="shared" si="25"/>
        <v>0</v>
      </c>
      <c r="W399" s="1">
        <f t="shared" si="26"/>
        <v>0</v>
      </c>
      <c r="X399" s="1">
        <f t="shared" si="27"/>
        <v>0</v>
      </c>
    </row>
    <row r="400" spans="1:24" x14ac:dyDescent="0.25">
      <c r="A400" s="24" t="s">
        <v>443</v>
      </c>
      <c r="B400" s="25" t="s">
        <v>62</v>
      </c>
      <c r="C400" s="81">
        <v>21117</v>
      </c>
      <c r="D400" s="81">
        <v>8465</v>
      </c>
      <c r="E400" s="77">
        <v>30018</v>
      </c>
      <c r="F400" s="77">
        <v>36327</v>
      </c>
      <c r="G400" s="77">
        <v>35933</v>
      </c>
      <c r="H400" s="77">
        <v>9047</v>
      </c>
      <c r="I400" s="77">
        <v>0</v>
      </c>
      <c r="J400" s="77">
        <v>0</v>
      </c>
      <c r="K400" s="77">
        <v>0</v>
      </c>
      <c r="L400" s="77">
        <v>0</v>
      </c>
      <c r="M400" s="77">
        <v>30945</v>
      </c>
      <c r="N400" s="77">
        <v>0</v>
      </c>
      <c r="O400" s="77">
        <v>0</v>
      </c>
      <c r="P400" s="82">
        <v>0</v>
      </c>
      <c r="Q400" s="77">
        <v>0</v>
      </c>
      <c r="R400" s="82">
        <v>0</v>
      </c>
      <c r="S400" s="82">
        <v>0</v>
      </c>
      <c r="T400" s="83">
        <f t="shared" si="24"/>
        <v>171852</v>
      </c>
      <c r="V400" s="1">
        <f t="shared" si="25"/>
        <v>118013</v>
      </c>
      <c r="W400" s="1">
        <f t="shared" si="26"/>
        <v>53839</v>
      </c>
      <c r="X400" s="1">
        <f t="shared" si="27"/>
        <v>171852</v>
      </c>
    </row>
    <row r="401" spans="1:24" x14ac:dyDescent="0.25">
      <c r="A401" s="24" t="s">
        <v>444</v>
      </c>
      <c r="B401" s="25" t="s">
        <v>62</v>
      </c>
      <c r="C401" s="81">
        <v>0</v>
      </c>
      <c r="D401" s="81">
        <v>0</v>
      </c>
      <c r="E401" s="77">
        <v>0</v>
      </c>
      <c r="F401" s="77">
        <v>1014001</v>
      </c>
      <c r="G401" s="77">
        <v>0</v>
      </c>
      <c r="H401" s="77">
        <v>24549</v>
      </c>
      <c r="I401" s="77">
        <v>0</v>
      </c>
      <c r="J401" s="77">
        <v>0</v>
      </c>
      <c r="K401" s="77">
        <v>0</v>
      </c>
      <c r="L401" s="77">
        <v>0</v>
      </c>
      <c r="M401" s="77">
        <v>0</v>
      </c>
      <c r="N401" s="77">
        <v>181155</v>
      </c>
      <c r="O401" s="77">
        <v>0</v>
      </c>
      <c r="P401" s="82">
        <v>0</v>
      </c>
      <c r="Q401" s="77">
        <v>0</v>
      </c>
      <c r="R401" s="82">
        <v>0</v>
      </c>
      <c r="S401" s="82">
        <v>0</v>
      </c>
      <c r="T401" s="83">
        <f t="shared" si="24"/>
        <v>1219705</v>
      </c>
      <c r="V401" s="1">
        <f t="shared" si="25"/>
        <v>0</v>
      </c>
      <c r="W401" s="1">
        <f t="shared" si="26"/>
        <v>1219705</v>
      </c>
      <c r="X401" s="1">
        <f t="shared" si="27"/>
        <v>1219705</v>
      </c>
    </row>
    <row r="402" spans="1:24" x14ac:dyDescent="0.25">
      <c r="A402" s="24" t="s">
        <v>445</v>
      </c>
      <c r="B402" s="25" t="s">
        <v>62</v>
      </c>
      <c r="C402" s="81">
        <v>0</v>
      </c>
      <c r="D402" s="81">
        <v>0</v>
      </c>
      <c r="E402" s="77">
        <v>0</v>
      </c>
      <c r="F402" s="77">
        <v>0</v>
      </c>
      <c r="G402" s="77">
        <v>0</v>
      </c>
      <c r="H402" s="77">
        <v>0</v>
      </c>
      <c r="I402" s="77">
        <v>0</v>
      </c>
      <c r="J402" s="77">
        <v>0</v>
      </c>
      <c r="K402" s="77">
        <v>0</v>
      </c>
      <c r="L402" s="77">
        <v>0</v>
      </c>
      <c r="M402" s="77">
        <v>0</v>
      </c>
      <c r="N402" s="77">
        <v>0</v>
      </c>
      <c r="O402" s="77">
        <v>0</v>
      </c>
      <c r="P402" s="82">
        <v>0</v>
      </c>
      <c r="Q402" s="77">
        <v>0</v>
      </c>
      <c r="R402" s="82">
        <v>0</v>
      </c>
      <c r="S402" s="82">
        <v>0</v>
      </c>
      <c r="T402" s="83">
        <f t="shared" si="24"/>
        <v>0</v>
      </c>
      <c r="V402" s="1">
        <f t="shared" si="25"/>
        <v>0</v>
      </c>
      <c r="W402" s="1">
        <f t="shared" si="26"/>
        <v>0</v>
      </c>
      <c r="X402" s="1">
        <f t="shared" si="27"/>
        <v>0</v>
      </c>
    </row>
    <row r="403" spans="1:24" x14ac:dyDescent="0.25">
      <c r="A403" s="24" t="s">
        <v>446</v>
      </c>
      <c r="B403" s="25" t="s">
        <v>62</v>
      </c>
      <c r="C403" s="81">
        <v>0</v>
      </c>
      <c r="D403" s="81">
        <v>0</v>
      </c>
      <c r="E403" s="77">
        <v>69183</v>
      </c>
      <c r="F403" s="77">
        <v>0</v>
      </c>
      <c r="G403" s="77">
        <v>0</v>
      </c>
      <c r="H403" s="77">
        <v>0</v>
      </c>
      <c r="I403" s="77">
        <v>0</v>
      </c>
      <c r="J403" s="77">
        <v>0</v>
      </c>
      <c r="K403" s="77">
        <v>0</v>
      </c>
      <c r="L403" s="77">
        <v>0</v>
      </c>
      <c r="M403" s="77">
        <v>3130</v>
      </c>
      <c r="N403" s="77">
        <v>0</v>
      </c>
      <c r="O403" s="77">
        <v>0</v>
      </c>
      <c r="P403" s="82">
        <v>0</v>
      </c>
      <c r="Q403" s="77">
        <v>0</v>
      </c>
      <c r="R403" s="82">
        <v>0</v>
      </c>
      <c r="S403" s="82">
        <v>0</v>
      </c>
      <c r="T403" s="83">
        <f t="shared" si="24"/>
        <v>72313</v>
      </c>
      <c r="V403" s="1">
        <f t="shared" si="25"/>
        <v>72313</v>
      </c>
      <c r="W403" s="1">
        <f t="shared" si="26"/>
        <v>0</v>
      </c>
      <c r="X403" s="1">
        <f t="shared" si="27"/>
        <v>72313</v>
      </c>
    </row>
    <row r="404" spans="1:24" x14ac:dyDescent="0.25">
      <c r="A404" s="24" t="s">
        <v>447</v>
      </c>
      <c r="B404" s="25" t="s">
        <v>62</v>
      </c>
      <c r="C404" s="81">
        <v>13873</v>
      </c>
      <c r="D404" s="81">
        <v>129176</v>
      </c>
      <c r="E404" s="77">
        <v>212635</v>
      </c>
      <c r="F404" s="77">
        <v>455665</v>
      </c>
      <c r="G404" s="77">
        <v>70219</v>
      </c>
      <c r="H404" s="77">
        <v>40332</v>
      </c>
      <c r="I404" s="77">
        <v>0</v>
      </c>
      <c r="J404" s="77">
        <v>0</v>
      </c>
      <c r="K404" s="77">
        <v>0</v>
      </c>
      <c r="L404" s="77">
        <v>0</v>
      </c>
      <c r="M404" s="77">
        <v>286414</v>
      </c>
      <c r="N404" s="77">
        <v>0</v>
      </c>
      <c r="O404" s="77">
        <v>0</v>
      </c>
      <c r="P404" s="82">
        <v>0</v>
      </c>
      <c r="Q404" s="77">
        <v>0</v>
      </c>
      <c r="R404" s="82">
        <v>0</v>
      </c>
      <c r="S404" s="82">
        <v>0</v>
      </c>
      <c r="T404" s="83">
        <f t="shared" si="24"/>
        <v>1208314</v>
      </c>
      <c r="V404" s="1">
        <f t="shared" si="25"/>
        <v>583141</v>
      </c>
      <c r="W404" s="1">
        <f t="shared" si="26"/>
        <v>625173</v>
      </c>
      <c r="X404" s="1">
        <f t="shared" si="27"/>
        <v>1208314</v>
      </c>
    </row>
    <row r="405" spans="1:24" x14ac:dyDescent="0.25">
      <c r="A405" s="24" t="s">
        <v>448</v>
      </c>
      <c r="B405" s="25" t="s">
        <v>62</v>
      </c>
      <c r="C405" s="81">
        <v>19411</v>
      </c>
      <c r="D405" s="81">
        <v>0</v>
      </c>
      <c r="E405" s="77">
        <v>33091</v>
      </c>
      <c r="F405" s="77">
        <v>0</v>
      </c>
      <c r="G405" s="77">
        <v>8520</v>
      </c>
      <c r="H405" s="77">
        <v>0</v>
      </c>
      <c r="I405" s="77">
        <v>0</v>
      </c>
      <c r="J405" s="77">
        <v>0</v>
      </c>
      <c r="K405" s="77">
        <v>0</v>
      </c>
      <c r="L405" s="77">
        <v>0</v>
      </c>
      <c r="M405" s="77">
        <v>16144</v>
      </c>
      <c r="N405" s="77">
        <v>0</v>
      </c>
      <c r="O405" s="77">
        <v>0</v>
      </c>
      <c r="P405" s="82">
        <v>0</v>
      </c>
      <c r="Q405" s="77">
        <v>0</v>
      </c>
      <c r="R405" s="82">
        <v>0</v>
      </c>
      <c r="S405" s="82">
        <v>0</v>
      </c>
      <c r="T405" s="83">
        <f t="shared" si="24"/>
        <v>77166</v>
      </c>
      <c r="V405" s="1">
        <f t="shared" si="25"/>
        <v>77166</v>
      </c>
      <c r="W405" s="1">
        <f t="shared" si="26"/>
        <v>0</v>
      </c>
      <c r="X405" s="1">
        <f t="shared" si="27"/>
        <v>77166</v>
      </c>
    </row>
    <row r="406" spans="1:24" x14ac:dyDescent="0.25">
      <c r="A406" s="24" t="s">
        <v>450</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77">
        <v>0</v>
      </c>
      <c r="R406" s="82">
        <v>0</v>
      </c>
      <c r="S406" s="82">
        <v>0</v>
      </c>
      <c r="T406" s="83">
        <f t="shared" si="24"/>
        <v>0</v>
      </c>
      <c r="V406" s="1">
        <f t="shared" si="25"/>
        <v>0</v>
      </c>
      <c r="W406" s="1">
        <f t="shared" si="26"/>
        <v>0</v>
      </c>
      <c r="X406" s="1">
        <f t="shared" si="27"/>
        <v>0</v>
      </c>
    </row>
    <row r="407" spans="1:24" x14ac:dyDescent="0.25">
      <c r="A407" s="24" t="s">
        <v>524</v>
      </c>
      <c r="B407" s="25" t="s">
        <v>63</v>
      </c>
      <c r="C407" s="81">
        <v>0</v>
      </c>
      <c r="D407" s="81">
        <v>0</v>
      </c>
      <c r="E407" s="77">
        <v>0</v>
      </c>
      <c r="F407" s="77">
        <v>0</v>
      </c>
      <c r="G407" s="77">
        <v>0</v>
      </c>
      <c r="H407" s="77">
        <v>0</v>
      </c>
      <c r="I407" s="77">
        <v>0</v>
      </c>
      <c r="J407" s="77">
        <v>0</v>
      </c>
      <c r="K407" s="77">
        <v>0</v>
      </c>
      <c r="L407" s="77">
        <v>0</v>
      </c>
      <c r="M407" s="77">
        <v>0</v>
      </c>
      <c r="N407" s="77">
        <v>0</v>
      </c>
      <c r="O407" s="77">
        <v>0</v>
      </c>
      <c r="P407" s="82">
        <v>0</v>
      </c>
      <c r="Q407" s="77">
        <v>0</v>
      </c>
      <c r="R407" s="82">
        <v>0</v>
      </c>
      <c r="S407" s="82">
        <v>0</v>
      </c>
      <c r="T407" s="83">
        <f t="shared" si="24"/>
        <v>0</v>
      </c>
      <c r="V407" s="1">
        <f t="shared" si="25"/>
        <v>0</v>
      </c>
      <c r="W407" s="1">
        <f t="shared" si="26"/>
        <v>0</v>
      </c>
      <c r="X407" s="1">
        <f t="shared" si="27"/>
        <v>0</v>
      </c>
    </row>
    <row r="408" spans="1:24" x14ac:dyDescent="0.25">
      <c r="A408" s="24" t="s">
        <v>451</v>
      </c>
      <c r="B408" s="25" t="s">
        <v>64</v>
      </c>
      <c r="C408" s="81">
        <v>0</v>
      </c>
      <c r="D408" s="81">
        <v>0</v>
      </c>
      <c r="E408" s="77">
        <v>0</v>
      </c>
      <c r="F408" s="77">
        <v>0</v>
      </c>
      <c r="G408" s="77">
        <v>0</v>
      </c>
      <c r="H408" s="77">
        <v>0</v>
      </c>
      <c r="I408" s="77">
        <v>0</v>
      </c>
      <c r="J408" s="77">
        <v>0</v>
      </c>
      <c r="K408" s="77">
        <v>0</v>
      </c>
      <c r="L408" s="77">
        <v>0</v>
      </c>
      <c r="M408" s="77">
        <v>0</v>
      </c>
      <c r="N408" s="77">
        <v>0</v>
      </c>
      <c r="O408" s="77">
        <v>0</v>
      </c>
      <c r="P408" s="82">
        <v>0</v>
      </c>
      <c r="Q408" s="77">
        <v>0</v>
      </c>
      <c r="R408" s="82">
        <v>0</v>
      </c>
      <c r="S408" s="82">
        <v>0</v>
      </c>
      <c r="T408" s="83">
        <f t="shared" si="24"/>
        <v>0</v>
      </c>
      <c r="V408" s="1">
        <f t="shared" si="25"/>
        <v>0</v>
      </c>
      <c r="W408" s="1">
        <f t="shared" si="26"/>
        <v>0</v>
      </c>
      <c r="X408" s="1">
        <f t="shared" si="27"/>
        <v>0</v>
      </c>
    </row>
    <row r="409" spans="1:24" x14ac:dyDescent="0.25">
      <c r="A409" s="24" t="s">
        <v>452</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77">
        <v>0</v>
      </c>
      <c r="R409" s="82">
        <v>0</v>
      </c>
      <c r="S409" s="82">
        <v>0</v>
      </c>
      <c r="T409" s="83">
        <f t="shared" si="24"/>
        <v>0</v>
      </c>
      <c r="V409" s="1">
        <f t="shared" si="25"/>
        <v>0</v>
      </c>
      <c r="W409" s="1">
        <f t="shared" si="26"/>
        <v>0</v>
      </c>
      <c r="X409" s="1">
        <f t="shared" si="27"/>
        <v>0</v>
      </c>
    </row>
    <row r="410" spans="1:24" x14ac:dyDescent="0.25">
      <c r="A410" s="24" t="s">
        <v>453</v>
      </c>
      <c r="B410" s="25" t="s">
        <v>64</v>
      </c>
      <c r="C410" s="81">
        <v>0</v>
      </c>
      <c r="D410" s="81">
        <v>0</v>
      </c>
      <c r="E410" s="77">
        <v>0</v>
      </c>
      <c r="F410" s="77">
        <v>0</v>
      </c>
      <c r="G410" s="77">
        <v>0</v>
      </c>
      <c r="H410" s="77">
        <v>0</v>
      </c>
      <c r="I410" s="77">
        <v>0</v>
      </c>
      <c r="J410" s="77">
        <v>0</v>
      </c>
      <c r="K410" s="77">
        <v>0</v>
      </c>
      <c r="L410" s="77">
        <v>0</v>
      </c>
      <c r="M410" s="77">
        <v>0</v>
      </c>
      <c r="N410" s="77">
        <v>0</v>
      </c>
      <c r="O410" s="77">
        <v>0</v>
      </c>
      <c r="P410" s="82">
        <v>0</v>
      </c>
      <c r="Q410" s="77">
        <v>0</v>
      </c>
      <c r="R410" s="82">
        <v>0</v>
      </c>
      <c r="S410" s="82">
        <v>0</v>
      </c>
      <c r="T410" s="83">
        <f t="shared" si="24"/>
        <v>0</v>
      </c>
      <c r="V410" s="1">
        <f t="shared" si="25"/>
        <v>0</v>
      </c>
      <c r="W410" s="1">
        <f t="shared" si="26"/>
        <v>0</v>
      </c>
      <c r="X410" s="1">
        <f t="shared" si="27"/>
        <v>0</v>
      </c>
    </row>
    <row r="411" spans="1:24" x14ac:dyDescent="0.25">
      <c r="A411" s="24" t="s">
        <v>454</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77">
        <v>0</v>
      </c>
      <c r="R411" s="82">
        <v>0</v>
      </c>
      <c r="S411" s="82">
        <v>0</v>
      </c>
      <c r="T411" s="83">
        <f t="shared" si="24"/>
        <v>0</v>
      </c>
      <c r="V411" s="1">
        <f t="shared" si="25"/>
        <v>0</v>
      </c>
      <c r="W411" s="1">
        <f t="shared" si="26"/>
        <v>0</v>
      </c>
      <c r="X411" s="1">
        <f t="shared" si="27"/>
        <v>0</v>
      </c>
    </row>
    <row r="412" spans="1:24" x14ac:dyDescent="0.25">
      <c r="A412" s="24" t="s">
        <v>455</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77">
        <v>0</v>
      </c>
      <c r="R412" s="82">
        <v>0</v>
      </c>
      <c r="S412" s="82">
        <v>0</v>
      </c>
      <c r="T412" s="83">
        <f t="shared" si="24"/>
        <v>0</v>
      </c>
      <c r="V412" s="1">
        <f t="shared" si="25"/>
        <v>0</v>
      </c>
      <c r="W412" s="1">
        <f t="shared" si="26"/>
        <v>0</v>
      </c>
      <c r="X412" s="1">
        <f t="shared" si="27"/>
        <v>0</v>
      </c>
    </row>
    <row r="413" spans="1:24" x14ac:dyDescent="0.25">
      <c r="A413" s="24" t="s">
        <v>456</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77">
        <v>0</v>
      </c>
      <c r="R413" s="82">
        <v>0</v>
      </c>
      <c r="S413" s="82">
        <v>0</v>
      </c>
      <c r="T413" s="83">
        <f t="shared" si="24"/>
        <v>0</v>
      </c>
      <c r="V413" s="1">
        <f t="shared" si="25"/>
        <v>0</v>
      </c>
      <c r="W413" s="1">
        <f t="shared" si="26"/>
        <v>0</v>
      </c>
      <c r="X413" s="1">
        <f>SUM(V413:W413)</f>
        <v>0</v>
      </c>
    </row>
    <row r="414" spans="1:24" x14ac:dyDescent="0.25">
      <c r="A414" s="24" t="s">
        <v>457</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77">
        <v>0</v>
      </c>
      <c r="R414" s="82">
        <v>0</v>
      </c>
      <c r="S414" s="82">
        <v>0</v>
      </c>
      <c r="T414" s="83">
        <f t="shared" si="24"/>
        <v>0</v>
      </c>
      <c r="V414" s="1">
        <f t="shared" si="25"/>
        <v>0</v>
      </c>
      <c r="W414" s="1">
        <f t="shared" si="26"/>
        <v>0</v>
      </c>
      <c r="X414" s="1">
        <f>SUM(V414:W414)</f>
        <v>0</v>
      </c>
    </row>
    <row r="415" spans="1:24" x14ac:dyDescent="0.25">
      <c r="A415" s="24" t="s">
        <v>458</v>
      </c>
      <c r="B415" s="25" t="s">
        <v>65</v>
      </c>
      <c r="C415" s="81">
        <v>0</v>
      </c>
      <c r="D415" s="81">
        <v>0</v>
      </c>
      <c r="E415" s="77">
        <v>0</v>
      </c>
      <c r="F415" s="77">
        <v>0</v>
      </c>
      <c r="G415" s="77">
        <v>0</v>
      </c>
      <c r="H415" s="77">
        <v>0</v>
      </c>
      <c r="I415" s="77">
        <v>0</v>
      </c>
      <c r="J415" s="77">
        <v>0</v>
      </c>
      <c r="K415" s="77">
        <v>0</v>
      </c>
      <c r="L415" s="77">
        <v>0</v>
      </c>
      <c r="M415" s="77">
        <v>0</v>
      </c>
      <c r="N415" s="77">
        <v>0</v>
      </c>
      <c r="O415" s="77">
        <v>0</v>
      </c>
      <c r="P415" s="82">
        <v>0</v>
      </c>
      <c r="Q415" s="77">
        <v>0</v>
      </c>
      <c r="R415" s="82">
        <v>0</v>
      </c>
      <c r="S415" s="82">
        <v>0</v>
      </c>
      <c r="T415" s="83">
        <f t="shared" si="24"/>
        <v>0</v>
      </c>
      <c r="V415" s="1">
        <f t="shared" si="25"/>
        <v>0</v>
      </c>
      <c r="W415" s="1">
        <f t="shared" si="26"/>
        <v>0</v>
      </c>
      <c r="X415" s="1">
        <f>SUM(V415:W415)</f>
        <v>0</v>
      </c>
    </row>
    <row r="416" spans="1:24" x14ac:dyDescent="0.25">
      <c r="A416" s="51" t="s">
        <v>498</v>
      </c>
      <c r="B416" s="70"/>
      <c r="C416" s="49">
        <f t="shared" ref="C416:T416" si="28">SUM(C5:C415)</f>
        <v>32326842</v>
      </c>
      <c r="D416" s="52">
        <f t="shared" si="28"/>
        <v>16421732</v>
      </c>
      <c r="E416" s="52">
        <f t="shared" si="28"/>
        <v>160331584</v>
      </c>
      <c r="F416" s="52">
        <f t="shared" si="28"/>
        <v>38552693</v>
      </c>
      <c r="G416" s="52">
        <f t="shared" si="28"/>
        <v>74606502</v>
      </c>
      <c r="H416" s="52">
        <f t="shared" si="28"/>
        <v>65750159</v>
      </c>
      <c r="I416" s="52">
        <f t="shared" si="28"/>
        <v>6334044</v>
      </c>
      <c r="J416" s="52">
        <f t="shared" si="28"/>
        <v>314593</v>
      </c>
      <c r="K416" s="52">
        <f t="shared" si="28"/>
        <v>0</v>
      </c>
      <c r="L416" s="52">
        <f t="shared" si="28"/>
        <v>0</v>
      </c>
      <c r="M416" s="52">
        <f t="shared" si="28"/>
        <v>83154773</v>
      </c>
      <c r="N416" s="52">
        <f t="shared" si="28"/>
        <v>15929224</v>
      </c>
      <c r="O416" s="52">
        <f t="shared" si="28"/>
        <v>968</v>
      </c>
      <c r="P416" s="52">
        <f t="shared" si="28"/>
        <v>79310</v>
      </c>
      <c r="Q416" s="52">
        <f t="shared" si="28"/>
        <v>9740801</v>
      </c>
      <c r="R416" s="52">
        <f t="shared" si="28"/>
        <v>13900805</v>
      </c>
      <c r="S416" s="52">
        <f t="shared" si="28"/>
        <v>3364667</v>
      </c>
      <c r="T416" s="66">
        <f t="shared" si="28"/>
        <v>520808697</v>
      </c>
      <c r="V416" s="1">
        <f t="shared" si="25"/>
        <v>366495514</v>
      </c>
      <c r="W416" s="1">
        <f>SUM(D416,F416,H416,J416,L416,N416,P416,R416)</f>
        <v>150948516</v>
      </c>
      <c r="X416" s="1">
        <f t="shared" si="27"/>
        <v>517444030</v>
      </c>
    </row>
    <row r="417" spans="1:20" x14ac:dyDescent="0.25">
      <c r="A417" s="51" t="s">
        <v>461</v>
      </c>
      <c r="B417" s="70"/>
      <c r="C417" s="58">
        <f t="shared" ref="C417:T417" si="29">(C416/$T416)</f>
        <v>6.2070472682601921E-2</v>
      </c>
      <c r="D417" s="67">
        <f t="shared" si="29"/>
        <v>3.1531216922055356E-2</v>
      </c>
      <c r="E417" s="58">
        <f t="shared" si="29"/>
        <v>0.30785120318372872</v>
      </c>
      <c r="F417" s="58">
        <f t="shared" si="29"/>
        <v>7.4024672057271729E-2</v>
      </c>
      <c r="G417" s="58">
        <f t="shared" si="29"/>
        <v>0.14325125987671439</v>
      </c>
      <c r="H417" s="58">
        <f t="shared" si="29"/>
        <v>0.12624627695109322</v>
      </c>
      <c r="I417" s="58">
        <f t="shared" si="29"/>
        <v>1.2161939761155717E-2</v>
      </c>
      <c r="J417" s="58">
        <f t="shared" si="29"/>
        <v>6.0404713249248988E-4</v>
      </c>
      <c r="K417" s="58">
        <f t="shared" si="29"/>
        <v>0</v>
      </c>
      <c r="L417" s="58">
        <f t="shared" si="29"/>
        <v>0</v>
      </c>
      <c r="M417" s="58">
        <f t="shared" si="29"/>
        <v>0.15966471658210424</v>
      </c>
      <c r="N417" s="58">
        <f t="shared" si="29"/>
        <v>3.0585556830668669E-2</v>
      </c>
      <c r="O417" s="58">
        <f t="shared" si="29"/>
        <v>1.8586479173177095E-6</v>
      </c>
      <c r="P417" s="58">
        <f t="shared" si="29"/>
        <v>1.522824032256896E-4</v>
      </c>
      <c r="Q417" s="58">
        <f t="shared" si="29"/>
        <v>1.8703222615347379E-2</v>
      </c>
      <c r="R417" s="58">
        <f t="shared" si="29"/>
        <v>2.6690808122200003E-2</v>
      </c>
      <c r="S417" s="58">
        <f t="shared" si="29"/>
        <v>6.4604662314231669E-3</v>
      </c>
      <c r="T417" s="68">
        <f t="shared" si="29"/>
        <v>1</v>
      </c>
    </row>
    <row r="418" spans="1:20" x14ac:dyDescent="0.25">
      <c r="A418" s="47" t="s">
        <v>500</v>
      </c>
      <c r="B418" s="71"/>
      <c r="C418" s="54">
        <f t="shared" ref="C418:T418" si="30">COUNTIF(C5:C415,"&gt;0")</f>
        <v>111</v>
      </c>
      <c r="D418" s="69">
        <f t="shared" si="30"/>
        <v>83</v>
      </c>
      <c r="E418" s="69">
        <f t="shared" si="30"/>
        <v>107</v>
      </c>
      <c r="F418" s="69">
        <f t="shared" si="30"/>
        <v>76</v>
      </c>
      <c r="G418" s="69">
        <f t="shared" si="30"/>
        <v>84</v>
      </c>
      <c r="H418" s="69">
        <f t="shared" si="30"/>
        <v>69</v>
      </c>
      <c r="I418" s="69">
        <f t="shared" si="30"/>
        <v>6</v>
      </c>
      <c r="J418" s="69">
        <f t="shared" si="30"/>
        <v>5</v>
      </c>
      <c r="K418" s="69">
        <f t="shared" si="30"/>
        <v>0</v>
      </c>
      <c r="L418" s="69">
        <f t="shared" si="30"/>
        <v>0</v>
      </c>
      <c r="M418" s="69">
        <f t="shared" si="30"/>
        <v>122</v>
      </c>
      <c r="N418" s="69">
        <f t="shared" si="30"/>
        <v>30</v>
      </c>
      <c r="O418" s="69">
        <f>COUNTIF(O5:O415,"&gt;0")</f>
        <v>1</v>
      </c>
      <c r="P418" s="69">
        <f>COUNTIF(P5:P415,"&gt;0")</f>
        <v>1</v>
      </c>
      <c r="Q418" s="69">
        <f t="shared" si="30"/>
        <v>45</v>
      </c>
      <c r="R418" s="69">
        <f t="shared" si="30"/>
        <v>31</v>
      </c>
      <c r="S418" s="69">
        <f t="shared" si="30"/>
        <v>4</v>
      </c>
      <c r="T418" s="57">
        <f t="shared" si="30"/>
        <v>190</v>
      </c>
    </row>
    <row r="419" spans="1:20" x14ac:dyDescent="0.25">
      <c r="A419" s="37"/>
      <c r="B419" s="28"/>
      <c r="C419" s="26">
        <v>32326842</v>
      </c>
      <c r="D419" s="26">
        <v>16421732</v>
      </c>
      <c r="E419" s="26">
        <v>160331584</v>
      </c>
      <c r="F419" s="26">
        <v>38552693</v>
      </c>
      <c r="G419" s="26">
        <v>74606502</v>
      </c>
      <c r="H419" s="26">
        <v>65750159</v>
      </c>
      <c r="I419" s="26">
        <v>6334044</v>
      </c>
      <c r="J419" s="26">
        <v>314593</v>
      </c>
      <c r="K419" s="26">
        <v>0</v>
      </c>
      <c r="L419" s="26">
        <v>0</v>
      </c>
      <c r="M419" s="26">
        <v>83154773</v>
      </c>
      <c r="N419" s="26">
        <v>15929224</v>
      </c>
      <c r="O419" s="26">
        <v>968</v>
      </c>
      <c r="P419" s="26">
        <v>79310</v>
      </c>
      <c r="Q419" s="26">
        <v>9740801</v>
      </c>
      <c r="R419" s="26">
        <v>13900805</v>
      </c>
      <c r="S419" s="26">
        <v>3364667</v>
      </c>
      <c r="T419" s="27">
        <f>SUM(C419:S419)</f>
        <v>520808697</v>
      </c>
    </row>
    <row r="420" spans="1:20" ht="13.8" thickBot="1" x14ac:dyDescent="0.3">
      <c r="A420" s="29" t="s">
        <v>465</v>
      </c>
      <c r="B420" s="31"/>
      <c r="C420" s="32"/>
      <c r="D420" s="32"/>
      <c r="E420" s="32"/>
      <c r="F420" s="32"/>
      <c r="G420" s="32"/>
      <c r="H420" s="32"/>
      <c r="I420" s="32"/>
      <c r="J420" s="32"/>
      <c r="K420" s="32"/>
      <c r="L420" s="32"/>
      <c r="M420" s="32"/>
      <c r="N420" s="32"/>
      <c r="O420" s="32"/>
      <c r="P420" s="32"/>
      <c r="Q420" s="32"/>
      <c r="R420" s="32"/>
      <c r="S420" s="32"/>
      <c r="T420" s="33"/>
    </row>
    <row r="422" spans="1:20" x14ac:dyDescent="0.25">
      <c r="C422" s="1"/>
      <c r="D422" s="1"/>
      <c r="E422" s="1"/>
      <c r="F422" s="1"/>
      <c r="G422" s="1"/>
      <c r="H422" s="1"/>
      <c r="I422" s="1"/>
      <c r="J422" s="1"/>
      <c r="K422" s="1"/>
      <c r="L422" s="1"/>
      <c r="M422" s="1"/>
      <c r="N422" s="1"/>
      <c r="O422" s="1"/>
      <c r="P422" s="1"/>
      <c r="Q422" s="1"/>
      <c r="R422" s="1"/>
      <c r="S422" s="1"/>
      <c r="T422" s="1"/>
    </row>
    <row r="423" spans="1:20" x14ac:dyDescent="0.25">
      <c r="C423" s="1"/>
      <c r="D423" s="1"/>
      <c r="E423" s="1"/>
      <c r="F423" s="1"/>
      <c r="G423" s="1"/>
      <c r="H423" s="1"/>
      <c r="I423" s="1"/>
      <c r="J423" s="1"/>
      <c r="K423" s="1"/>
      <c r="L423" s="1"/>
      <c r="M423" s="1"/>
      <c r="N423" s="1"/>
      <c r="O423" s="1"/>
      <c r="P423" s="1"/>
      <c r="Q423" s="1"/>
      <c r="R423" s="1"/>
      <c r="S423" s="1"/>
      <c r="T423" s="1"/>
    </row>
  </sheetData>
  <sortState xmlns:xlrd2="http://schemas.microsoft.com/office/spreadsheetml/2017/richdata2" ref="A5:T415">
    <sortCondition ref="B5:B415"/>
    <sortCondition ref="A5:A415"/>
  </sortState>
  <mergeCells count="8">
    <mergeCell ref="O3:P3"/>
    <mergeCell ref="Q3:R3"/>
    <mergeCell ref="C3:D3"/>
    <mergeCell ref="E3:F3"/>
    <mergeCell ref="G3:H3"/>
    <mergeCell ref="I3:J3"/>
    <mergeCell ref="K3:L3"/>
    <mergeCell ref="M3:N3"/>
  </mergeCells>
  <printOptions horizontalCentered="1"/>
  <pageMargins left="0.5" right="0.5" top="0.5" bottom="0.5" header="0.3" footer="0.3"/>
  <pageSetup paperSize="5" scale="58" fitToHeight="0" orientation="landscape" horizontalDpi="300" verticalDpi="300" r:id="rId1"/>
  <headerFooter>
    <oddFooter>&amp;L&amp;12Office of Economic and Demographic Research&amp;R&amp;12Page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J420"/>
  <sheetViews>
    <sheetView workbookViewId="0"/>
  </sheetViews>
  <sheetFormatPr defaultRowHeight="13.2" x14ac:dyDescent="0.25"/>
  <cols>
    <col min="1" max="1" width="24.6640625" customWidth="1"/>
    <col min="2" max="2" width="17.6640625" customWidth="1"/>
    <col min="3" max="10" width="14.6640625" customWidth="1"/>
  </cols>
  <sheetData>
    <row r="1" spans="1:10" ht="22.8" x14ac:dyDescent="0.4">
      <c r="A1" s="3" t="s">
        <v>78</v>
      </c>
      <c r="B1" s="4"/>
      <c r="C1" s="5"/>
      <c r="D1" s="6"/>
      <c r="E1" s="6"/>
      <c r="F1" s="6"/>
      <c r="G1" s="6"/>
      <c r="H1" s="6"/>
      <c r="I1" s="6"/>
      <c r="J1" s="7"/>
    </row>
    <row r="2" spans="1:10" ht="18" thickBot="1" x14ac:dyDescent="0.35">
      <c r="A2" s="8" t="s">
        <v>501</v>
      </c>
      <c r="B2" s="9"/>
      <c r="C2" s="10"/>
      <c r="D2" s="11"/>
      <c r="E2" s="11"/>
      <c r="F2" s="11"/>
      <c r="G2" s="11"/>
      <c r="H2" s="11"/>
      <c r="I2" s="11"/>
      <c r="J2" s="12"/>
    </row>
    <row r="3" spans="1:10" x14ac:dyDescent="0.25">
      <c r="A3" s="38"/>
      <c r="B3" s="42"/>
      <c r="C3" s="43"/>
      <c r="D3" s="43" t="s">
        <v>67</v>
      </c>
      <c r="E3" s="43"/>
      <c r="F3" s="43" t="s">
        <v>70</v>
      </c>
      <c r="G3" s="43" t="s">
        <v>71</v>
      </c>
      <c r="H3" s="43" t="s">
        <v>73</v>
      </c>
      <c r="I3" s="43"/>
      <c r="J3" s="39" t="s">
        <v>460</v>
      </c>
    </row>
    <row r="4" spans="1:10" ht="13.8" thickBot="1" x14ac:dyDescent="0.3">
      <c r="A4" s="40" t="s">
        <v>77</v>
      </c>
      <c r="B4" s="44" t="s">
        <v>459</v>
      </c>
      <c r="C4" s="45" t="s">
        <v>66</v>
      </c>
      <c r="D4" s="45" t="s">
        <v>68</v>
      </c>
      <c r="E4" s="45" t="s">
        <v>69</v>
      </c>
      <c r="F4" s="45" t="s">
        <v>68</v>
      </c>
      <c r="G4" s="45" t="s">
        <v>72</v>
      </c>
      <c r="H4" s="45" t="s">
        <v>74</v>
      </c>
      <c r="I4" s="45" t="s">
        <v>75</v>
      </c>
      <c r="J4" s="41" t="s">
        <v>76</v>
      </c>
    </row>
    <row r="5" spans="1:10" x14ac:dyDescent="0.25">
      <c r="A5" s="18" t="s">
        <v>0</v>
      </c>
      <c r="B5" s="19" t="s">
        <v>0</v>
      </c>
      <c r="C5" s="20">
        <v>0</v>
      </c>
      <c r="D5" s="20">
        <v>0</v>
      </c>
      <c r="E5" s="46">
        <v>0</v>
      </c>
      <c r="F5" s="46">
        <v>0</v>
      </c>
      <c r="G5" s="20">
        <v>0</v>
      </c>
      <c r="H5" s="20">
        <v>0</v>
      </c>
      <c r="I5" s="20">
        <v>0</v>
      </c>
      <c r="J5" s="36">
        <f t="shared" ref="J5:J67" si="0">SUM(C5:I5)</f>
        <v>0</v>
      </c>
    </row>
    <row r="6" spans="1:10" x14ac:dyDescent="0.25">
      <c r="A6" s="24" t="s">
        <v>79</v>
      </c>
      <c r="B6" s="25" t="s">
        <v>0</v>
      </c>
      <c r="C6" s="75">
        <v>0</v>
      </c>
      <c r="D6" s="77">
        <v>0</v>
      </c>
      <c r="E6" s="77">
        <v>0</v>
      </c>
      <c r="F6" s="77">
        <v>0</v>
      </c>
      <c r="G6" s="77">
        <v>0</v>
      </c>
      <c r="H6" s="77">
        <v>0</v>
      </c>
      <c r="I6" s="77">
        <v>0</v>
      </c>
      <c r="J6" s="79">
        <f t="shared" si="0"/>
        <v>0</v>
      </c>
    </row>
    <row r="7" spans="1:10" x14ac:dyDescent="0.25">
      <c r="A7" s="24" t="s">
        <v>80</v>
      </c>
      <c r="B7" s="25" t="s">
        <v>0</v>
      </c>
      <c r="C7" s="75">
        <v>0</v>
      </c>
      <c r="D7" s="77">
        <v>0</v>
      </c>
      <c r="E7" s="77">
        <v>0</v>
      </c>
      <c r="F7" s="77">
        <v>0</v>
      </c>
      <c r="G7" s="77">
        <v>0</v>
      </c>
      <c r="H7" s="77">
        <v>0</v>
      </c>
      <c r="I7" s="77">
        <v>690</v>
      </c>
      <c r="J7" s="79">
        <f t="shared" si="0"/>
        <v>690</v>
      </c>
    </row>
    <row r="8" spans="1:10" x14ac:dyDescent="0.25">
      <c r="A8" s="24" t="s">
        <v>81</v>
      </c>
      <c r="B8" s="25" t="s">
        <v>0</v>
      </c>
      <c r="C8" s="75">
        <v>0</v>
      </c>
      <c r="D8" s="77">
        <v>0</v>
      </c>
      <c r="E8" s="77">
        <v>0</v>
      </c>
      <c r="F8" s="77">
        <v>0</v>
      </c>
      <c r="G8" s="77">
        <v>0</v>
      </c>
      <c r="H8" s="77">
        <v>0</v>
      </c>
      <c r="I8" s="77">
        <v>0</v>
      </c>
      <c r="J8" s="79">
        <f t="shared" si="0"/>
        <v>0</v>
      </c>
    </row>
    <row r="9" spans="1:10" x14ac:dyDescent="0.25">
      <c r="A9" s="24" t="s">
        <v>82</v>
      </c>
      <c r="B9" s="25" t="s">
        <v>0</v>
      </c>
      <c r="C9" s="75">
        <v>0</v>
      </c>
      <c r="D9" s="77">
        <v>0</v>
      </c>
      <c r="E9" s="77">
        <v>0</v>
      </c>
      <c r="F9" s="77">
        <v>0</v>
      </c>
      <c r="G9" s="77">
        <v>0</v>
      </c>
      <c r="H9" s="77">
        <v>0</v>
      </c>
      <c r="I9" s="77">
        <v>0</v>
      </c>
      <c r="J9" s="79">
        <f t="shared" si="0"/>
        <v>0</v>
      </c>
    </row>
    <row r="10" spans="1:10" x14ac:dyDescent="0.25">
      <c r="A10" s="60" t="s">
        <v>534</v>
      </c>
      <c r="B10" s="25" t="s">
        <v>0</v>
      </c>
      <c r="C10" s="75">
        <v>0</v>
      </c>
      <c r="D10" s="77">
        <v>0</v>
      </c>
      <c r="E10" s="77">
        <v>0</v>
      </c>
      <c r="F10" s="77">
        <v>0</v>
      </c>
      <c r="G10" s="77">
        <v>0</v>
      </c>
      <c r="H10" s="77">
        <v>0</v>
      </c>
      <c r="I10" s="77">
        <v>0</v>
      </c>
      <c r="J10" s="79">
        <f t="shared" si="0"/>
        <v>0</v>
      </c>
    </row>
    <row r="11" spans="1:10" x14ac:dyDescent="0.25">
      <c r="A11" s="24" t="s">
        <v>83</v>
      </c>
      <c r="B11" s="25" t="s">
        <v>0</v>
      </c>
      <c r="C11" s="75">
        <v>0</v>
      </c>
      <c r="D11" s="77">
        <v>0</v>
      </c>
      <c r="E11" s="77">
        <v>0</v>
      </c>
      <c r="F11" s="77">
        <v>0</v>
      </c>
      <c r="G11" s="77">
        <v>0</v>
      </c>
      <c r="H11" s="77">
        <v>0</v>
      </c>
      <c r="I11" s="77">
        <v>0</v>
      </c>
      <c r="J11" s="79">
        <f t="shared" si="0"/>
        <v>0</v>
      </c>
    </row>
    <row r="12" spans="1:10" x14ac:dyDescent="0.25">
      <c r="A12" s="24" t="s">
        <v>84</v>
      </c>
      <c r="B12" s="25" t="s">
        <v>0</v>
      </c>
      <c r="C12" s="75">
        <v>0</v>
      </c>
      <c r="D12" s="77">
        <v>0</v>
      </c>
      <c r="E12" s="77">
        <v>0</v>
      </c>
      <c r="F12" s="77">
        <v>0</v>
      </c>
      <c r="G12" s="77">
        <v>0</v>
      </c>
      <c r="H12" s="77">
        <v>0</v>
      </c>
      <c r="I12" s="77">
        <v>0</v>
      </c>
      <c r="J12" s="79">
        <f t="shared" si="0"/>
        <v>0</v>
      </c>
    </row>
    <row r="13" spans="1:10" x14ac:dyDescent="0.25">
      <c r="A13" s="24" t="s">
        <v>85</v>
      </c>
      <c r="B13" s="25" t="s">
        <v>0</v>
      </c>
      <c r="C13" s="75">
        <v>0</v>
      </c>
      <c r="D13" s="77">
        <v>0</v>
      </c>
      <c r="E13" s="77">
        <v>0</v>
      </c>
      <c r="F13" s="77">
        <v>0</v>
      </c>
      <c r="G13" s="77">
        <v>0</v>
      </c>
      <c r="H13" s="77">
        <v>0</v>
      </c>
      <c r="I13" s="77">
        <v>0</v>
      </c>
      <c r="J13" s="79">
        <f t="shared" si="0"/>
        <v>0</v>
      </c>
    </row>
    <row r="14" spans="1:10" x14ac:dyDescent="0.25">
      <c r="A14" s="24" t="s">
        <v>512</v>
      </c>
      <c r="B14" s="25" t="s">
        <v>8</v>
      </c>
      <c r="C14" s="75">
        <v>0</v>
      </c>
      <c r="D14" s="77">
        <v>0</v>
      </c>
      <c r="E14" s="77">
        <v>0</v>
      </c>
      <c r="F14" s="77">
        <v>0</v>
      </c>
      <c r="G14" s="77">
        <v>0</v>
      </c>
      <c r="H14" s="77">
        <v>0</v>
      </c>
      <c r="I14" s="77">
        <v>0</v>
      </c>
      <c r="J14" s="79">
        <f t="shared" si="0"/>
        <v>0</v>
      </c>
    </row>
    <row r="15" spans="1:10" x14ac:dyDescent="0.25">
      <c r="A15" s="24" t="s">
        <v>87</v>
      </c>
      <c r="B15" s="25" t="s">
        <v>8</v>
      </c>
      <c r="C15" s="75">
        <v>0</v>
      </c>
      <c r="D15" s="77">
        <v>0</v>
      </c>
      <c r="E15" s="77">
        <v>0</v>
      </c>
      <c r="F15" s="77">
        <v>0</v>
      </c>
      <c r="G15" s="77">
        <v>0</v>
      </c>
      <c r="H15" s="77">
        <v>0</v>
      </c>
      <c r="I15" s="77">
        <v>0</v>
      </c>
      <c r="J15" s="79">
        <f t="shared" si="0"/>
        <v>0</v>
      </c>
    </row>
    <row r="16" spans="1:10" x14ac:dyDescent="0.25">
      <c r="A16" s="24" t="s">
        <v>88</v>
      </c>
      <c r="B16" s="25" t="s">
        <v>9</v>
      </c>
      <c r="C16" s="75">
        <v>0</v>
      </c>
      <c r="D16" s="77">
        <v>0</v>
      </c>
      <c r="E16" s="77">
        <v>0</v>
      </c>
      <c r="F16" s="77">
        <v>0</v>
      </c>
      <c r="G16" s="77">
        <v>0</v>
      </c>
      <c r="H16" s="77">
        <v>0</v>
      </c>
      <c r="I16" s="77">
        <v>249157</v>
      </c>
      <c r="J16" s="79">
        <f t="shared" si="0"/>
        <v>249157</v>
      </c>
    </row>
    <row r="17" spans="1:10" x14ac:dyDescent="0.25">
      <c r="A17" s="24" t="s">
        <v>89</v>
      </c>
      <c r="B17" s="25" t="s">
        <v>9</v>
      </c>
      <c r="C17" s="75">
        <v>0</v>
      </c>
      <c r="D17" s="77">
        <v>1051713</v>
      </c>
      <c r="E17" s="77">
        <v>0</v>
      </c>
      <c r="F17" s="77">
        <v>0</v>
      </c>
      <c r="G17" s="77">
        <v>0</v>
      </c>
      <c r="H17" s="77">
        <v>0</v>
      </c>
      <c r="I17" s="77">
        <v>0</v>
      </c>
      <c r="J17" s="79">
        <f t="shared" si="0"/>
        <v>1051713</v>
      </c>
    </row>
    <row r="18" spans="1:10" x14ac:dyDescent="0.25">
      <c r="A18" s="24" t="s">
        <v>90</v>
      </c>
      <c r="B18" s="25" t="s">
        <v>9</v>
      </c>
      <c r="C18" s="75">
        <v>0</v>
      </c>
      <c r="D18" s="77">
        <v>0</v>
      </c>
      <c r="E18" s="77">
        <v>0</v>
      </c>
      <c r="F18" s="77">
        <v>0</v>
      </c>
      <c r="G18" s="77">
        <v>0</v>
      </c>
      <c r="H18" s="77">
        <v>0</v>
      </c>
      <c r="I18" s="77">
        <v>41046</v>
      </c>
      <c r="J18" s="79">
        <f t="shared" si="0"/>
        <v>41046</v>
      </c>
    </row>
    <row r="19" spans="1:10" x14ac:dyDescent="0.25">
      <c r="A19" s="24" t="s">
        <v>91</v>
      </c>
      <c r="B19" s="25" t="s">
        <v>9</v>
      </c>
      <c r="C19" s="75">
        <v>0</v>
      </c>
      <c r="D19" s="77">
        <v>760062</v>
      </c>
      <c r="E19" s="77">
        <v>0</v>
      </c>
      <c r="F19" s="77">
        <v>0</v>
      </c>
      <c r="G19" s="77">
        <v>0</v>
      </c>
      <c r="H19" s="77">
        <v>0</v>
      </c>
      <c r="I19" s="77">
        <v>0</v>
      </c>
      <c r="J19" s="79">
        <f t="shared" si="0"/>
        <v>760062</v>
      </c>
    </row>
    <row r="20" spans="1:10" x14ac:dyDescent="0.25">
      <c r="A20" s="24" t="s">
        <v>92</v>
      </c>
      <c r="B20" s="25" t="s">
        <v>9</v>
      </c>
      <c r="C20" s="75">
        <v>0</v>
      </c>
      <c r="D20" s="77">
        <v>0</v>
      </c>
      <c r="E20" s="77">
        <v>0</v>
      </c>
      <c r="F20" s="77">
        <v>0</v>
      </c>
      <c r="G20" s="77">
        <v>0</v>
      </c>
      <c r="H20" s="77">
        <v>0</v>
      </c>
      <c r="I20" s="77">
        <v>0</v>
      </c>
      <c r="J20" s="79">
        <f t="shared" si="0"/>
        <v>0</v>
      </c>
    </row>
    <row r="21" spans="1:10" x14ac:dyDescent="0.25">
      <c r="A21" s="24" t="s">
        <v>93</v>
      </c>
      <c r="B21" s="25" t="s">
        <v>9</v>
      </c>
      <c r="C21" s="75">
        <v>0</v>
      </c>
      <c r="D21" s="77">
        <v>28840</v>
      </c>
      <c r="E21" s="77">
        <v>0</v>
      </c>
      <c r="F21" s="77">
        <v>0</v>
      </c>
      <c r="G21" s="77">
        <v>0</v>
      </c>
      <c r="H21" s="77">
        <v>0</v>
      </c>
      <c r="I21" s="77">
        <v>0</v>
      </c>
      <c r="J21" s="79">
        <f t="shared" si="0"/>
        <v>28840</v>
      </c>
    </row>
    <row r="22" spans="1:10" x14ac:dyDescent="0.25">
      <c r="A22" s="24" t="s">
        <v>94</v>
      </c>
      <c r="B22" s="25" t="s">
        <v>9</v>
      </c>
      <c r="C22" s="75">
        <v>0</v>
      </c>
      <c r="D22" s="77">
        <v>188959</v>
      </c>
      <c r="E22" s="77">
        <v>0</v>
      </c>
      <c r="F22" s="77">
        <v>0</v>
      </c>
      <c r="G22" s="77">
        <v>0</v>
      </c>
      <c r="H22" s="77">
        <v>0</v>
      </c>
      <c r="I22" s="77">
        <v>0</v>
      </c>
      <c r="J22" s="79">
        <f t="shared" si="0"/>
        <v>188959</v>
      </c>
    </row>
    <row r="23" spans="1:10" x14ac:dyDescent="0.25">
      <c r="A23" s="24" t="s">
        <v>95</v>
      </c>
      <c r="B23" s="25" t="s">
        <v>10</v>
      </c>
      <c r="C23" s="75">
        <v>0</v>
      </c>
      <c r="D23" s="77">
        <v>0</v>
      </c>
      <c r="E23" s="77">
        <v>0</v>
      </c>
      <c r="F23" s="77">
        <v>0</v>
      </c>
      <c r="G23" s="77">
        <v>0</v>
      </c>
      <c r="H23" s="77">
        <v>0</v>
      </c>
      <c r="I23" s="77">
        <v>0</v>
      </c>
      <c r="J23" s="79">
        <f t="shared" si="0"/>
        <v>0</v>
      </c>
    </row>
    <row r="24" spans="1:10" x14ac:dyDescent="0.25">
      <c r="A24" s="24" t="s">
        <v>96</v>
      </c>
      <c r="B24" s="25" t="s">
        <v>10</v>
      </c>
      <c r="C24" s="75">
        <v>0</v>
      </c>
      <c r="D24" s="77">
        <v>0</v>
      </c>
      <c r="E24" s="77">
        <v>0</v>
      </c>
      <c r="F24" s="77">
        <v>0</v>
      </c>
      <c r="G24" s="77">
        <v>0</v>
      </c>
      <c r="H24" s="77">
        <v>0</v>
      </c>
      <c r="I24" s="77">
        <v>0</v>
      </c>
      <c r="J24" s="79">
        <f t="shared" si="0"/>
        <v>0</v>
      </c>
    </row>
    <row r="25" spans="1:10" x14ac:dyDescent="0.25">
      <c r="A25" s="24" t="s">
        <v>97</v>
      </c>
      <c r="B25" s="25" t="s">
        <v>10</v>
      </c>
      <c r="C25" s="75">
        <v>0</v>
      </c>
      <c r="D25" s="77">
        <v>0</v>
      </c>
      <c r="E25" s="77">
        <v>0</v>
      </c>
      <c r="F25" s="77">
        <v>0</v>
      </c>
      <c r="G25" s="77">
        <v>0</v>
      </c>
      <c r="H25" s="77">
        <v>0</v>
      </c>
      <c r="I25" s="77">
        <v>0</v>
      </c>
      <c r="J25" s="79">
        <f t="shared" si="0"/>
        <v>0</v>
      </c>
    </row>
    <row r="26" spans="1:10" x14ac:dyDescent="0.25">
      <c r="A26" s="24" t="s">
        <v>98</v>
      </c>
      <c r="B26" s="25" t="s">
        <v>10</v>
      </c>
      <c r="C26" s="75">
        <v>0</v>
      </c>
      <c r="D26" s="77">
        <v>0</v>
      </c>
      <c r="E26" s="77">
        <v>0</v>
      </c>
      <c r="F26" s="77">
        <v>0</v>
      </c>
      <c r="G26" s="77">
        <v>0</v>
      </c>
      <c r="H26" s="77">
        <v>0</v>
      </c>
      <c r="I26" s="77">
        <v>0</v>
      </c>
      <c r="J26" s="79">
        <f t="shared" si="0"/>
        <v>0</v>
      </c>
    </row>
    <row r="27" spans="1:10" x14ac:dyDescent="0.25">
      <c r="A27" s="24" t="s">
        <v>99</v>
      </c>
      <c r="B27" s="25" t="s">
        <v>11</v>
      </c>
      <c r="C27" s="75">
        <v>87333</v>
      </c>
      <c r="D27" s="77">
        <v>0</v>
      </c>
      <c r="E27" s="77">
        <v>0</v>
      </c>
      <c r="F27" s="77">
        <v>0</v>
      </c>
      <c r="G27" s="77">
        <v>0</v>
      </c>
      <c r="H27" s="77">
        <v>69011</v>
      </c>
      <c r="I27" s="77">
        <v>49735</v>
      </c>
      <c r="J27" s="79">
        <f t="shared" si="0"/>
        <v>206079</v>
      </c>
    </row>
    <row r="28" spans="1:10" x14ac:dyDescent="0.25">
      <c r="A28" s="24" t="s">
        <v>100</v>
      </c>
      <c r="B28" s="25" t="s">
        <v>11</v>
      </c>
      <c r="C28" s="75">
        <v>0</v>
      </c>
      <c r="D28" s="77">
        <v>0</v>
      </c>
      <c r="E28" s="77">
        <v>0</v>
      </c>
      <c r="F28" s="77">
        <v>0</v>
      </c>
      <c r="G28" s="77">
        <v>0</v>
      </c>
      <c r="H28" s="77">
        <v>0</v>
      </c>
      <c r="I28" s="77">
        <v>0</v>
      </c>
      <c r="J28" s="79">
        <f t="shared" si="0"/>
        <v>0</v>
      </c>
    </row>
    <row r="29" spans="1:10" x14ac:dyDescent="0.25">
      <c r="A29" s="24" t="s">
        <v>101</v>
      </c>
      <c r="B29" s="25" t="s">
        <v>11</v>
      </c>
      <c r="C29" s="75">
        <v>0</v>
      </c>
      <c r="D29" s="77">
        <v>0</v>
      </c>
      <c r="E29" s="77">
        <v>0</v>
      </c>
      <c r="F29" s="77">
        <v>0</v>
      </c>
      <c r="G29" s="77">
        <v>0</v>
      </c>
      <c r="H29" s="77">
        <v>0</v>
      </c>
      <c r="I29" s="77">
        <v>0</v>
      </c>
      <c r="J29" s="79">
        <f t="shared" si="0"/>
        <v>0</v>
      </c>
    </row>
    <row r="30" spans="1:10" x14ac:dyDescent="0.25">
      <c r="A30" s="24" t="s">
        <v>507</v>
      </c>
      <c r="B30" s="25" t="s">
        <v>11</v>
      </c>
      <c r="C30" s="75">
        <v>0</v>
      </c>
      <c r="D30" s="77">
        <v>0</v>
      </c>
      <c r="E30" s="77">
        <v>0</v>
      </c>
      <c r="F30" s="77">
        <v>0</v>
      </c>
      <c r="G30" s="77">
        <v>0</v>
      </c>
      <c r="H30" s="77">
        <v>0</v>
      </c>
      <c r="I30" s="77">
        <v>0</v>
      </c>
      <c r="J30" s="79">
        <f t="shared" si="0"/>
        <v>0</v>
      </c>
    </row>
    <row r="31" spans="1:10" x14ac:dyDescent="0.25">
      <c r="A31" s="24" t="s">
        <v>102</v>
      </c>
      <c r="B31" s="25" t="s">
        <v>11</v>
      </c>
      <c r="C31" s="75">
        <v>0</v>
      </c>
      <c r="D31" s="77">
        <v>0</v>
      </c>
      <c r="E31" s="77">
        <v>0</v>
      </c>
      <c r="F31" s="77">
        <v>0</v>
      </c>
      <c r="G31" s="77">
        <v>0</v>
      </c>
      <c r="H31" s="77">
        <v>0</v>
      </c>
      <c r="I31" s="77">
        <v>0</v>
      </c>
      <c r="J31" s="79">
        <f t="shared" si="0"/>
        <v>0</v>
      </c>
    </row>
    <row r="32" spans="1:10" x14ac:dyDescent="0.25">
      <c r="A32" s="24" t="s">
        <v>103</v>
      </c>
      <c r="B32" s="25" t="s">
        <v>11</v>
      </c>
      <c r="C32" s="75">
        <v>0</v>
      </c>
      <c r="D32" s="77">
        <v>0</v>
      </c>
      <c r="E32" s="77">
        <v>0</v>
      </c>
      <c r="F32" s="77">
        <v>0</v>
      </c>
      <c r="G32" s="77">
        <v>0</v>
      </c>
      <c r="H32" s="77">
        <v>0</v>
      </c>
      <c r="I32" s="77">
        <v>0</v>
      </c>
      <c r="J32" s="79">
        <f t="shared" si="0"/>
        <v>0</v>
      </c>
    </row>
    <row r="33" spans="1:10" x14ac:dyDescent="0.25">
      <c r="A33" s="24" t="s">
        <v>104</v>
      </c>
      <c r="B33" s="25" t="s">
        <v>11</v>
      </c>
      <c r="C33" s="75">
        <v>0</v>
      </c>
      <c r="D33" s="77">
        <v>79205</v>
      </c>
      <c r="E33" s="77">
        <v>0</v>
      </c>
      <c r="F33" s="77">
        <v>0</v>
      </c>
      <c r="G33" s="77">
        <v>0</v>
      </c>
      <c r="H33" s="77">
        <v>0</v>
      </c>
      <c r="I33" s="77">
        <v>0</v>
      </c>
      <c r="J33" s="79">
        <f t="shared" si="0"/>
        <v>79205</v>
      </c>
    </row>
    <row r="34" spans="1:10" x14ac:dyDescent="0.25">
      <c r="A34" s="24" t="s">
        <v>105</v>
      </c>
      <c r="B34" s="25" t="s">
        <v>11</v>
      </c>
      <c r="C34" s="75">
        <v>0</v>
      </c>
      <c r="D34" s="77">
        <v>5016404</v>
      </c>
      <c r="E34" s="77">
        <v>1818179</v>
      </c>
      <c r="F34" s="77">
        <v>0</v>
      </c>
      <c r="G34" s="77">
        <v>0</v>
      </c>
      <c r="H34" s="77">
        <v>398617</v>
      </c>
      <c r="I34" s="77">
        <v>34642</v>
      </c>
      <c r="J34" s="79">
        <f t="shared" si="0"/>
        <v>7267842</v>
      </c>
    </row>
    <row r="35" spans="1:10" x14ac:dyDescent="0.25">
      <c r="A35" s="24" t="s">
        <v>106</v>
      </c>
      <c r="B35" s="25" t="s">
        <v>11</v>
      </c>
      <c r="C35" s="75">
        <v>0</v>
      </c>
      <c r="D35" s="77">
        <v>0</v>
      </c>
      <c r="E35" s="77">
        <v>0</v>
      </c>
      <c r="F35" s="77">
        <v>0</v>
      </c>
      <c r="G35" s="77">
        <v>0</v>
      </c>
      <c r="H35" s="77">
        <v>0</v>
      </c>
      <c r="I35" s="77">
        <v>0</v>
      </c>
      <c r="J35" s="79">
        <f t="shared" si="0"/>
        <v>0</v>
      </c>
    </row>
    <row r="36" spans="1:10" x14ac:dyDescent="0.25">
      <c r="A36" s="24" t="s">
        <v>107</v>
      </c>
      <c r="B36" s="25" t="s">
        <v>11</v>
      </c>
      <c r="C36" s="75">
        <v>200</v>
      </c>
      <c r="D36" s="77">
        <v>0</v>
      </c>
      <c r="E36" s="77">
        <v>800</v>
      </c>
      <c r="F36" s="77">
        <v>0</v>
      </c>
      <c r="G36" s="77">
        <v>0</v>
      </c>
      <c r="H36" s="77">
        <v>0</v>
      </c>
      <c r="I36" s="77">
        <v>0</v>
      </c>
      <c r="J36" s="79">
        <f t="shared" si="0"/>
        <v>1000</v>
      </c>
    </row>
    <row r="37" spans="1:10" x14ac:dyDescent="0.25">
      <c r="A37" s="24" t="s">
        <v>108</v>
      </c>
      <c r="B37" s="25" t="s">
        <v>11</v>
      </c>
      <c r="C37" s="75">
        <v>286949</v>
      </c>
      <c r="D37" s="77">
        <v>0</v>
      </c>
      <c r="E37" s="77">
        <v>2897220</v>
      </c>
      <c r="F37" s="77">
        <v>0</v>
      </c>
      <c r="G37" s="77">
        <v>0</v>
      </c>
      <c r="H37" s="77">
        <v>485041</v>
      </c>
      <c r="I37" s="77">
        <v>0</v>
      </c>
      <c r="J37" s="79">
        <f t="shared" si="0"/>
        <v>3669210</v>
      </c>
    </row>
    <row r="38" spans="1:10" x14ac:dyDescent="0.25">
      <c r="A38" s="24" t="s">
        <v>109</v>
      </c>
      <c r="B38" s="25" t="s">
        <v>11</v>
      </c>
      <c r="C38" s="75">
        <v>0</v>
      </c>
      <c r="D38" s="77">
        <v>0</v>
      </c>
      <c r="E38" s="77">
        <v>0</v>
      </c>
      <c r="F38" s="77">
        <v>0</v>
      </c>
      <c r="G38" s="77">
        <v>0</v>
      </c>
      <c r="H38" s="77">
        <v>0</v>
      </c>
      <c r="I38" s="77">
        <v>0</v>
      </c>
      <c r="J38" s="79">
        <f t="shared" si="0"/>
        <v>0</v>
      </c>
    </row>
    <row r="39" spans="1:10" x14ac:dyDescent="0.25">
      <c r="A39" s="24" t="s">
        <v>110</v>
      </c>
      <c r="B39" s="25" t="s">
        <v>11</v>
      </c>
      <c r="C39" s="75">
        <v>0</v>
      </c>
      <c r="D39" s="77">
        <v>728150</v>
      </c>
      <c r="E39" s="77">
        <v>0</v>
      </c>
      <c r="F39" s="77">
        <v>0</v>
      </c>
      <c r="G39" s="77">
        <v>0</v>
      </c>
      <c r="H39" s="77">
        <v>0</v>
      </c>
      <c r="I39" s="77">
        <v>0</v>
      </c>
      <c r="J39" s="79">
        <f t="shared" si="0"/>
        <v>728150</v>
      </c>
    </row>
    <row r="40" spans="1:10" x14ac:dyDescent="0.25">
      <c r="A40" s="24" t="s">
        <v>111</v>
      </c>
      <c r="B40" s="25" t="s">
        <v>11</v>
      </c>
      <c r="C40" s="75">
        <v>0</v>
      </c>
      <c r="D40" s="77">
        <v>0</v>
      </c>
      <c r="E40" s="77">
        <v>0</v>
      </c>
      <c r="F40" s="77">
        <v>0</v>
      </c>
      <c r="G40" s="77">
        <v>0</v>
      </c>
      <c r="H40" s="77">
        <v>0</v>
      </c>
      <c r="I40" s="77">
        <v>0</v>
      </c>
      <c r="J40" s="79">
        <f t="shared" si="0"/>
        <v>0</v>
      </c>
    </row>
    <row r="41" spans="1:10" x14ac:dyDescent="0.25">
      <c r="A41" s="24" t="s">
        <v>112</v>
      </c>
      <c r="B41" s="25" t="s">
        <v>11</v>
      </c>
      <c r="C41" s="75">
        <v>137792</v>
      </c>
      <c r="D41" s="77">
        <v>147104</v>
      </c>
      <c r="E41" s="77">
        <v>89058</v>
      </c>
      <c r="F41" s="77">
        <v>0</v>
      </c>
      <c r="G41" s="77">
        <v>0</v>
      </c>
      <c r="H41" s="77">
        <v>0</v>
      </c>
      <c r="I41" s="77">
        <v>0</v>
      </c>
      <c r="J41" s="79">
        <f t="shared" si="0"/>
        <v>373954</v>
      </c>
    </row>
    <row r="42" spans="1:10" x14ac:dyDescent="0.25">
      <c r="A42" s="24" t="s">
        <v>113</v>
      </c>
      <c r="B42" s="25" t="s">
        <v>11</v>
      </c>
      <c r="C42" s="75">
        <v>0</v>
      </c>
      <c r="D42" s="77">
        <v>0</v>
      </c>
      <c r="E42" s="77">
        <v>0</v>
      </c>
      <c r="F42" s="77">
        <v>0</v>
      </c>
      <c r="G42" s="77">
        <v>0</v>
      </c>
      <c r="H42" s="77">
        <v>127384</v>
      </c>
      <c r="I42" s="77">
        <v>0</v>
      </c>
      <c r="J42" s="79">
        <f t="shared" si="0"/>
        <v>127384</v>
      </c>
    </row>
    <row r="43" spans="1:10" x14ac:dyDescent="0.25">
      <c r="A43" s="24" t="s">
        <v>114</v>
      </c>
      <c r="B43" s="25" t="s">
        <v>12</v>
      </c>
      <c r="C43" s="75">
        <v>0</v>
      </c>
      <c r="D43" s="77">
        <v>841744</v>
      </c>
      <c r="E43" s="77">
        <v>0</v>
      </c>
      <c r="F43" s="77">
        <v>0</v>
      </c>
      <c r="G43" s="77">
        <v>0</v>
      </c>
      <c r="H43" s="77">
        <v>63000</v>
      </c>
      <c r="I43" s="77">
        <v>0</v>
      </c>
      <c r="J43" s="79">
        <f t="shared" si="0"/>
        <v>904744</v>
      </c>
    </row>
    <row r="44" spans="1:10" x14ac:dyDescent="0.25">
      <c r="A44" s="24" t="s">
        <v>115</v>
      </c>
      <c r="B44" s="25" t="s">
        <v>12</v>
      </c>
      <c r="C44" s="75">
        <v>9616</v>
      </c>
      <c r="D44" s="77">
        <v>0</v>
      </c>
      <c r="E44" s="77">
        <v>0</v>
      </c>
      <c r="F44" s="77">
        <v>0</v>
      </c>
      <c r="G44" s="77">
        <v>0</v>
      </c>
      <c r="H44" s="77">
        <v>16541</v>
      </c>
      <c r="I44" s="77">
        <v>171135</v>
      </c>
      <c r="J44" s="79">
        <f t="shared" si="0"/>
        <v>197292</v>
      </c>
    </row>
    <row r="45" spans="1:10" x14ac:dyDescent="0.25">
      <c r="A45" s="24" t="s">
        <v>116</v>
      </c>
      <c r="B45" s="25" t="s">
        <v>12</v>
      </c>
      <c r="C45" s="75">
        <v>0</v>
      </c>
      <c r="D45" s="77">
        <v>1040489</v>
      </c>
      <c r="E45" s="77">
        <v>0</v>
      </c>
      <c r="F45" s="77">
        <v>0</v>
      </c>
      <c r="G45" s="77">
        <v>0</v>
      </c>
      <c r="H45" s="77">
        <v>0</v>
      </c>
      <c r="I45" s="77">
        <v>0</v>
      </c>
      <c r="J45" s="79">
        <f t="shared" si="0"/>
        <v>1040489</v>
      </c>
    </row>
    <row r="46" spans="1:10" x14ac:dyDescent="0.25">
      <c r="A46" s="24" t="s">
        <v>467</v>
      </c>
      <c r="B46" s="25" t="s">
        <v>12</v>
      </c>
      <c r="C46" s="75">
        <v>297166</v>
      </c>
      <c r="D46" s="77">
        <v>203052</v>
      </c>
      <c r="E46" s="77">
        <v>0</v>
      </c>
      <c r="F46" s="77">
        <v>0</v>
      </c>
      <c r="G46" s="77">
        <v>0</v>
      </c>
      <c r="H46" s="77">
        <v>0</v>
      </c>
      <c r="I46" s="77">
        <v>0</v>
      </c>
      <c r="J46" s="79">
        <f t="shared" si="0"/>
        <v>500218</v>
      </c>
    </row>
    <row r="47" spans="1:10" x14ac:dyDescent="0.25">
      <c r="A47" s="24" t="s">
        <v>117</v>
      </c>
      <c r="B47" s="25" t="s">
        <v>12</v>
      </c>
      <c r="C47" s="75">
        <v>4176282</v>
      </c>
      <c r="D47" s="77">
        <v>0</v>
      </c>
      <c r="E47" s="77">
        <v>0</v>
      </c>
      <c r="F47" s="77">
        <v>0</v>
      </c>
      <c r="G47" s="77">
        <v>0</v>
      </c>
      <c r="H47" s="77">
        <v>0</v>
      </c>
      <c r="I47" s="77">
        <v>0</v>
      </c>
      <c r="J47" s="79">
        <f t="shared" si="0"/>
        <v>4176282</v>
      </c>
    </row>
    <row r="48" spans="1:10" x14ac:dyDescent="0.25">
      <c r="A48" s="24" t="s">
        <v>118</v>
      </c>
      <c r="B48" s="25" t="s">
        <v>12</v>
      </c>
      <c r="C48" s="75">
        <v>3516589</v>
      </c>
      <c r="D48" s="77">
        <v>0</v>
      </c>
      <c r="E48" s="77">
        <v>0</v>
      </c>
      <c r="F48" s="77">
        <v>0</v>
      </c>
      <c r="G48" s="77">
        <v>0</v>
      </c>
      <c r="H48" s="77">
        <v>0</v>
      </c>
      <c r="I48" s="77">
        <v>0</v>
      </c>
      <c r="J48" s="79">
        <f t="shared" si="0"/>
        <v>3516589</v>
      </c>
    </row>
    <row r="49" spans="1:10" x14ac:dyDescent="0.25">
      <c r="A49" s="24" t="s">
        <v>119</v>
      </c>
      <c r="B49" s="25" t="s">
        <v>12</v>
      </c>
      <c r="C49" s="75">
        <v>0</v>
      </c>
      <c r="D49" s="77">
        <v>0</v>
      </c>
      <c r="E49" s="77">
        <v>0</v>
      </c>
      <c r="F49" s="77">
        <v>0</v>
      </c>
      <c r="G49" s="77">
        <v>0</v>
      </c>
      <c r="H49" s="77">
        <v>0</v>
      </c>
      <c r="I49" s="77">
        <v>0</v>
      </c>
      <c r="J49" s="79">
        <f t="shared" si="0"/>
        <v>0</v>
      </c>
    </row>
    <row r="50" spans="1:10" x14ac:dyDescent="0.25">
      <c r="A50" s="24" t="s">
        <v>468</v>
      </c>
      <c r="B50" s="25" t="s">
        <v>12</v>
      </c>
      <c r="C50" s="75">
        <v>0</v>
      </c>
      <c r="D50" s="77">
        <v>0</v>
      </c>
      <c r="E50" s="77">
        <v>0</v>
      </c>
      <c r="F50" s="77">
        <v>0</v>
      </c>
      <c r="G50" s="77">
        <v>0</v>
      </c>
      <c r="H50" s="77">
        <v>0</v>
      </c>
      <c r="I50" s="77">
        <v>0</v>
      </c>
      <c r="J50" s="79">
        <f t="shared" si="0"/>
        <v>0</v>
      </c>
    </row>
    <row r="51" spans="1:10" x14ac:dyDescent="0.25">
      <c r="A51" s="24" t="s">
        <v>120</v>
      </c>
      <c r="B51" s="25" t="s">
        <v>12</v>
      </c>
      <c r="C51" s="75">
        <v>0</v>
      </c>
      <c r="D51" s="77">
        <v>0</v>
      </c>
      <c r="E51" s="77">
        <v>0</v>
      </c>
      <c r="F51" s="77">
        <v>0</v>
      </c>
      <c r="G51" s="77">
        <v>0</v>
      </c>
      <c r="H51" s="77">
        <v>0</v>
      </c>
      <c r="I51" s="77">
        <v>0</v>
      </c>
      <c r="J51" s="79">
        <f t="shared" si="0"/>
        <v>0</v>
      </c>
    </row>
    <row r="52" spans="1:10" x14ac:dyDescent="0.25">
      <c r="A52" s="24" t="s">
        <v>121</v>
      </c>
      <c r="B52" s="25" t="s">
        <v>12</v>
      </c>
      <c r="C52" s="75">
        <v>0</v>
      </c>
      <c r="D52" s="77">
        <v>0</v>
      </c>
      <c r="E52" s="77">
        <v>0</v>
      </c>
      <c r="F52" s="77">
        <v>0</v>
      </c>
      <c r="G52" s="77">
        <v>0</v>
      </c>
      <c r="H52" s="77">
        <v>0</v>
      </c>
      <c r="I52" s="77">
        <v>0</v>
      </c>
      <c r="J52" s="79">
        <f t="shared" si="0"/>
        <v>0</v>
      </c>
    </row>
    <row r="53" spans="1:10" x14ac:dyDescent="0.25">
      <c r="A53" s="24" t="s">
        <v>122</v>
      </c>
      <c r="B53" s="25" t="s">
        <v>12</v>
      </c>
      <c r="C53" s="75">
        <v>0</v>
      </c>
      <c r="D53" s="77">
        <v>753552</v>
      </c>
      <c r="E53" s="77">
        <v>0</v>
      </c>
      <c r="F53" s="77">
        <v>0</v>
      </c>
      <c r="G53" s="77">
        <v>0</v>
      </c>
      <c r="H53" s="77">
        <v>0</v>
      </c>
      <c r="I53" s="77">
        <v>0</v>
      </c>
      <c r="J53" s="79">
        <f t="shared" si="0"/>
        <v>753552</v>
      </c>
    </row>
    <row r="54" spans="1:10" x14ac:dyDescent="0.25">
      <c r="A54" s="24" t="s">
        <v>123</v>
      </c>
      <c r="B54" s="25" t="s">
        <v>12</v>
      </c>
      <c r="C54" s="75">
        <v>2019820</v>
      </c>
      <c r="D54" s="77">
        <v>0</v>
      </c>
      <c r="E54" s="77">
        <v>0</v>
      </c>
      <c r="F54" s="77">
        <v>0</v>
      </c>
      <c r="G54" s="77">
        <v>0</v>
      </c>
      <c r="H54" s="77">
        <v>0</v>
      </c>
      <c r="I54" s="77">
        <v>0</v>
      </c>
      <c r="J54" s="79">
        <f t="shared" si="0"/>
        <v>2019820</v>
      </c>
    </row>
    <row r="55" spans="1:10" x14ac:dyDescent="0.25">
      <c r="A55" s="24" t="s">
        <v>124</v>
      </c>
      <c r="B55" s="25" t="s">
        <v>12</v>
      </c>
      <c r="C55" s="75">
        <v>0</v>
      </c>
      <c r="D55" s="77">
        <v>0</v>
      </c>
      <c r="E55" s="77">
        <v>0</v>
      </c>
      <c r="F55" s="77">
        <v>0</v>
      </c>
      <c r="G55" s="77">
        <v>0</v>
      </c>
      <c r="H55" s="77">
        <v>0</v>
      </c>
      <c r="I55" s="77">
        <v>0</v>
      </c>
      <c r="J55" s="79">
        <f t="shared" si="0"/>
        <v>0</v>
      </c>
    </row>
    <row r="56" spans="1:10" x14ac:dyDescent="0.25">
      <c r="A56" s="24" t="s">
        <v>125</v>
      </c>
      <c r="B56" s="25" t="s">
        <v>12</v>
      </c>
      <c r="C56" s="75">
        <v>0</v>
      </c>
      <c r="D56" s="77">
        <v>0</v>
      </c>
      <c r="E56" s="77">
        <v>0</v>
      </c>
      <c r="F56" s="77">
        <v>0</v>
      </c>
      <c r="G56" s="77">
        <v>0</v>
      </c>
      <c r="H56" s="77">
        <v>0</v>
      </c>
      <c r="I56" s="77">
        <v>0</v>
      </c>
      <c r="J56" s="79">
        <f t="shared" si="0"/>
        <v>0</v>
      </c>
    </row>
    <row r="57" spans="1:10" x14ac:dyDescent="0.25">
      <c r="A57" s="24" t="s">
        <v>126</v>
      </c>
      <c r="B57" s="25" t="s">
        <v>12</v>
      </c>
      <c r="C57" s="75">
        <v>0</v>
      </c>
      <c r="D57" s="77">
        <v>0</v>
      </c>
      <c r="E57" s="77">
        <v>0</v>
      </c>
      <c r="F57" s="77">
        <v>0</v>
      </c>
      <c r="G57" s="77">
        <v>0</v>
      </c>
      <c r="H57" s="77">
        <v>0</v>
      </c>
      <c r="I57" s="77">
        <v>0</v>
      </c>
      <c r="J57" s="79">
        <f t="shared" si="0"/>
        <v>0</v>
      </c>
    </row>
    <row r="58" spans="1:10" x14ac:dyDescent="0.25">
      <c r="A58" s="24" t="s">
        <v>127</v>
      </c>
      <c r="B58" s="25" t="s">
        <v>12</v>
      </c>
      <c r="C58" s="75">
        <v>0</v>
      </c>
      <c r="D58" s="77">
        <v>0</v>
      </c>
      <c r="E58" s="77">
        <v>0</v>
      </c>
      <c r="F58" s="77">
        <v>0</v>
      </c>
      <c r="G58" s="77">
        <v>0</v>
      </c>
      <c r="H58" s="77">
        <v>0</v>
      </c>
      <c r="I58" s="77">
        <v>0</v>
      </c>
      <c r="J58" s="79">
        <f t="shared" si="0"/>
        <v>0</v>
      </c>
    </row>
    <row r="59" spans="1:10" x14ac:dyDescent="0.25">
      <c r="A59" s="24" t="s">
        <v>128</v>
      </c>
      <c r="B59" s="25" t="s">
        <v>12</v>
      </c>
      <c r="C59" s="75">
        <v>1160911</v>
      </c>
      <c r="D59" s="77">
        <v>0</v>
      </c>
      <c r="E59" s="77">
        <v>0</v>
      </c>
      <c r="F59" s="77">
        <v>0</v>
      </c>
      <c r="G59" s="77">
        <v>0</v>
      </c>
      <c r="H59" s="77">
        <v>2623503</v>
      </c>
      <c r="I59" s="77">
        <v>0</v>
      </c>
      <c r="J59" s="79">
        <f t="shared" si="0"/>
        <v>3784414</v>
      </c>
    </row>
    <row r="60" spans="1:10" x14ac:dyDescent="0.25">
      <c r="A60" s="24" t="s">
        <v>129</v>
      </c>
      <c r="B60" s="25" t="s">
        <v>12</v>
      </c>
      <c r="C60" s="75">
        <v>250091</v>
      </c>
      <c r="D60" s="77">
        <v>0</v>
      </c>
      <c r="E60" s="77">
        <v>0</v>
      </c>
      <c r="F60" s="77">
        <v>0</v>
      </c>
      <c r="G60" s="77">
        <v>0</v>
      </c>
      <c r="H60" s="77">
        <v>0</v>
      </c>
      <c r="I60" s="77">
        <v>0</v>
      </c>
      <c r="J60" s="79">
        <f t="shared" si="0"/>
        <v>250091</v>
      </c>
    </row>
    <row r="61" spans="1:10" x14ac:dyDescent="0.25">
      <c r="A61" s="24" t="s">
        <v>130</v>
      </c>
      <c r="B61" s="25" t="s">
        <v>12</v>
      </c>
      <c r="C61" s="75">
        <v>0</v>
      </c>
      <c r="D61" s="77">
        <v>0</v>
      </c>
      <c r="E61" s="77">
        <v>0</v>
      </c>
      <c r="F61" s="77">
        <v>0</v>
      </c>
      <c r="G61" s="77">
        <v>0</v>
      </c>
      <c r="H61" s="77">
        <v>0</v>
      </c>
      <c r="I61" s="77">
        <v>0</v>
      </c>
      <c r="J61" s="79">
        <f t="shared" si="0"/>
        <v>0</v>
      </c>
    </row>
    <row r="62" spans="1:10" x14ac:dyDescent="0.25">
      <c r="A62" s="24" t="s">
        <v>131</v>
      </c>
      <c r="B62" s="25" t="s">
        <v>12</v>
      </c>
      <c r="C62" s="75">
        <v>0</v>
      </c>
      <c r="D62" s="77">
        <v>0</v>
      </c>
      <c r="E62" s="77">
        <v>0</v>
      </c>
      <c r="F62" s="77">
        <v>0</v>
      </c>
      <c r="G62" s="77">
        <v>0</v>
      </c>
      <c r="H62" s="77">
        <v>0</v>
      </c>
      <c r="I62" s="77">
        <v>0</v>
      </c>
      <c r="J62" s="79">
        <f t="shared" si="0"/>
        <v>0</v>
      </c>
    </row>
    <row r="63" spans="1:10" x14ac:dyDescent="0.25">
      <c r="A63" s="24" t="s">
        <v>132</v>
      </c>
      <c r="B63" s="25" t="s">
        <v>12</v>
      </c>
      <c r="C63" s="75">
        <v>0</v>
      </c>
      <c r="D63" s="77">
        <v>0</v>
      </c>
      <c r="E63" s="77">
        <v>0</v>
      </c>
      <c r="F63" s="77">
        <v>0</v>
      </c>
      <c r="G63" s="77">
        <v>0</v>
      </c>
      <c r="H63" s="77">
        <v>0</v>
      </c>
      <c r="I63" s="77">
        <v>0</v>
      </c>
      <c r="J63" s="79">
        <f t="shared" si="0"/>
        <v>0</v>
      </c>
    </row>
    <row r="64" spans="1:10" x14ac:dyDescent="0.25">
      <c r="A64" s="24" t="s">
        <v>133</v>
      </c>
      <c r="B64" s="25" t="s">
        <v>12</v>
      </c>
      <c r="C64" s="75">
        <v>0</v>
      </c>
      <c r="D64" s="77">
        <v>0</v>
      </c>
      <c r="E64" s="77">
        <v>0</v>
      </c>
      <c r="F64" s="77">
        <v>0</v>
      </c>
      <c r="G64" s="77">
        <v>0</v>
      </c>
      <c r="H64" s="77">
        <v>0</v>
      </c>
      <c r="I64" s="77">
        <v>0</v>
      </c>
      <c r="J64" s="79">
        <f t="shared" si="0"/>
        <v>0</v>
      </c>
    </row>
    <row r="65" spans="1:10" x14ac:dyDescent="0.25">
      <c r="A65" s="24" t="s">
        <v>134</v>
      </c>
      <c r="B65" s="25" t="s">
        <v>12</v>
      </c>
      <c r="C65" s="75">
        <v>0</v>
      </c>
      <c r="D65" s="77">
        <v>1461641</v>
      </c>
      <c r="E65" s="77">
        <v>0</v>
      </c>
      <c r="F65" s="77">
        <v>0</v>
      </c>
      <c r="G65" s="77">
        <v>0</v>
      </c>
      <c r="H65" s="77">
        <v>80024</v>
      </c>
      <c r="I65" s="77">
        <v>0</v>
      </c>
      <c r="J65" s="79">
        <f t="shared" si="0"/>
        <v>1541665</v>
      </c>
    </row>
    <row r="66" spans="1:10" x14ac:dyDescent="0.25">
      <c r="A66" s="24" t="s">
        <v>135</v>
      </c>
      <c r="B66" s="25" t="s">
        <v>12</v>
      </c>
      <c r="C66" s="75">
        <v>0</v>
      </c>
      <c r="D66" s="77">
        <v>577120</v>
      </c>
      <c r="E66" s="77">
        <v>0</v>
      </c>
      <c r="F66" s="77">
        <v>0</v>
      </c>
      <c r="G66" s="77">
        <v>0</v>
      </c>
      <c r="H66" s="77">
        <v>162559</v>
      </c>
      <c r="I66" s="77">
        <v>0</v>
      </c>
      <c r="J66" s="79">
        <f t="shared" si="0"/>
        <v>739679</v>
      </c>
    </row>
    <row r="67" spans="1:10" x14ac:dyDescent="0.25">
      <c r="A67" s="24" t="s">
        <v>136</v>
      </c>
      <c r="B67" s="25" t="s">
        <v>12</v>
      </c>
      <c r="C67" s="75">
        <v>0</v>
      </c>
      <c r="D67" s="77">
        <v>0</v>
      </c>
      <c r="E67" s="77">
        <v>0</v>
      </c>
      <c r="F67" s="77">
        <v>0</v>
      </c>
      <c r="G67" s="77">
        <v>0</v>
      </c>
      <c r="H67" s="77">
        <v>0</v>
      </c>
      <c r="I67" s="77">
        <v>0</v>
      </c>
      <c r="J67" s="79">
        <f t="shared" si="0"/>
        <v>0</v>
      </c>
    </row>
    <row r="68" spans="1:10" x14ac:dyDescent="0.25">
      <c r="A68" s="24" t="s">
        <v>137</v>
      </c>
      <c r="B68" s="25" t="s">
        <v>12</v>
      </c>
      <c r="C68" s="75">
        <v>0</v>
      </c>
      <c r="D68" s="77">
        <v>0</v>
      </c>
      <c r="E68" s="77">
        <v>0</v>
      </c>
      <c r="F68" s="77">
        <v>0</v>
      </c>
      <c r="G68" s="77">
        <v>0</v>
      </c>
      <c r="H68" s="77">
        <v>0</v>
      </c>
      <c r="I68" s="77">
        <v>0</v>
      </c>
      <c r="J68" s="79">
        <f t="shared" ref="J68:J131" si="1">SUM(C68:I68)</f>
        <v>0</v>
      </c>
    </row>
    <row r="69" spans="1:10" x14ac:dyDescent="0.25">
      <c r="A69" s="24" t="s">
        <v>138</v>
      </c>
      <c r="B69" s="25" t="s">
        <v>12</v>
      </c>
      <c r="C69" s="75">
        <v>121411</v>
      </c>
      <c r="D69" s="77">
        <v>68033</v>
      </c>
      <c r="E69" s="77">
        <v>0</v>
      </c>
      <c r="F69" s="77">
        <v>0</v>
      </c>
      <c r="G69" s="77">
        <v>0</v>
      </c>
      <c r="H69" s="77">
        <v>14964</v>
      </c>
      <c r="I69" s="77">
        <v>0</v>
      </c>
      <c r="J69" s="79">
        <f t="shared" si="1"/>
        <v>204408</v>
      </c>
    </row>
    <row r="70" spans="1:10" x14ac:dyDescent="0.25">
      <c r="A70" s="24" t="s">
        <v>139</v>
      </c>
      <c r="B70" s="25" t="s">
        <v>12</v>
      </c>
      <c r="C70" s="75">
        <v>5611822</v>
      </c>
      <c r="D70" s="77">
        <v>1990180</v>
      </c>
      <c r="E70" s="77">
        <v>299558</v>
      </c>
      <c r="F70" s="77">
        <v>0</v>
      </c>
      <c r="G70" s="77">
        <v>0</v>
      </c>
      <c r="H70" s="77">
        <v>43509</v>
      </c>
      <c r="I70" s="77">
        <v>0</v>
      </c>
      <c r="J70" s="79">
        <f t="shared" si="1"/>
        <v>7945069</v>
      </c>
    </row>
    <row r="71" spans="1:10" x14ac:dyDescent="0.25">
      <c r="A71" s="24" t="s">
        <v>508</v>
      </c>
      <c r="B71" s="25" t="s">
        <v>12</v>
      </c>
      <c r="C71" s="75">
        <v>0</v>
      </c>
      <c r="D71" s="77">
        <v>0</v>
      </c>
      <c r="E71" s="77">
        <v>0</v>
      </c>
      <c r="F71" s="77">
        <v>0</v>
      </c>
      <c r="G71" s="77">
        <v>0</v>
      </c>
      <c r="H71" s="77">
        <v>0</v>
      </c>
      <c r="I71" s="77">
        <v>0</v>
      </c>
      <c r="J71" s="79">
        <f t="shared" si="1"/>
        <v>0</v>
      </c>
    </row>
    <row r="72" spans="1:10" x14ac:dyDescent="0.25">
      <c r="A72" s="24" t="s">
        <v>140</v>
      </c>
      <c r="B72" s="25" t="s">
        <v>12</v>
      </c>
      <c r="C72" s="75">
        <v>0</v>
      </c>
      <c r="D72" s="77">
        <v>0</v>
      </c>
      <c r="E72" s="77">
        <v>0</v>
      </c>
      <c r="F72" s="77">
        <v>0</v>
      </c>
      <c r="G72" s="77">
        <v>0</v>
      </c>
      <c r="H72" s="77">
        <v>0</v>
      </c>
      <c r="I72" s="77">
        <v>0</v>
      </c>
      <c r="J72" s="79">
        <f t="shared" si="1"/>
        <v>0</v>
      </c>
    </row>
    <row r="73" spans="1:10" x14ac:dyDescent="0.25">
      <c r="A73" s="24" t="s">
        <v>141</v>
      </c>
      <c r="B73" s="25" t="s">
        <v>12</v>
      </c>
      <c r="C73" s="75">
        <v>0</v>
      </c>
      <c r="D73" s="77">
        <v>0</v>
      </c>
      <c r="E73" s="77">
        <v>0</v>
      </c>
      <c r="F73" s="77">
        <v>0</v>
      </c>
      <c r="G73" s="77">
        <v>0</v>
      </c>
      <c r="H73" s="77">
        <v>0</v>
      </c>
      <c r="I73" s="77">
        <v>228647</v>
      </c>
      <c r="J73" s="79">
        <f t="shared" si="1"/>
        <v>228647</v>
      </c>
    </row>
    <row r="74" spans="1:10" x14ac:dyDescent="0.25">
      <c r="A74" s="24" t="s">
        <v>142</v>
      </c>
      <c r="B74" s="25" t="s">
        <v>13</v>
      </c>
      <c r="C74" s="75">
        <v>0</v>
      </c>
      <c r="D74" s="77">
        <v>0</v>
      </c>
      <c r="E74" s="77">
        <v>0</v>
      </c>
      <c r="F74" s="77">
        <v>0</v>
      </c>
      <c r="G74" s="77">
        <v>0</v>
      </c>
      <c r="H74" s="77">
        <v>0</v>
      </c>
      <c r="I74" s="77">
        <v>0</v>
      </c>
      <c r="J74" s="79">
        <f t="shared" si="1"/>
        <v>0</v>
      </c>
    </row>
    <row r="75" spans="1:10" x14ac:dyDescent="0.25">
      <c r="A75" s="24" t="s">
        <v>143</v>
      </c>
      <c r="B75" s="25" t="s">
        <v>13</v>
      </c>
      <c r="C75" s="75">
        <v>0</v>
      </c>
      <c r="D75" s="77">
        <v>0</v>
      </c>
      <c r="E75" s="77">
        <v>0</v>
      </c>
      <c r="F75" s="77">
        <v>0</v>
      </c>
      <c r="G75" s="77">
        <v>0</v>
      </c>
      <c r="H75" s="77">
        <v>0</v>
      </c>
      <c r="I75" s="77">
        <v>0</v>
      </c>
      <c r="J75" s="79">
        <f t="shared" si="1"/>
        <v>0</v>
      </c>
    </row>
    <row r="76" spans="1:10" x14ac:dyDescent="0.25">
      <c r="A76" s="24" t="s">
        <v>144</v>
      </c>
      <c r="B76" s="25" t="s">
        <v>14</v>
      </c>
      <c r="C76" s="75">
        <v>0</v>
      </c>
      <c r="D76" s="77">
        <v>2794457</v>
      </c>
      <c r="E76" s="77">
        <v>59178</v>
      </c>
      <c r="F76" s="77">
        <v>0</v>
      </c>
      <c r="G76" s="77">
        <v>0</v>
      </c>
      <c r="H76" s="77">
        <v>34739</v>
      </c>
      <c r="I76" s="77">
        <v>0</v>
      </c>
      <c r="J76" s="79">
        <f t="shared" si="1"/>
        <v>2888374</v>
      </c>
    </row>
    <row r="77" spans="1:10" x14ac:dyDescent="0.25">
      <c r="A77" s="24" t="s">
        <v>145</v>
      </c>
      <c r="B77" s="25" t="s">
        <v>15</v>
      </c>
      <c r="C77" s="75">
        <v>2200</v>
      </c>
      <c r="D77" s="77">
        <v>2200</v>
      </c>
      <c r="E77" s="77">
        <v>0</v>
      </c>
      <c r="F77" s="77">
        <v>0</v>
      </c>
      <c r="G77" s="77">
        <v>0</v>
      </c>
      <c r="H77" s="77">
        <v>0</v>
      </c>
      <c r="I77" s="77">
        <v>126223</v>
      </c>
      <c r="J77" s="79">
        <f t="shared" si="1"/>
        <v>130623</v>
      </c>
    </row>
    <row r="78" spans="1:10" x14ac:dyDescent="0.25">
      <c r="A78" s="24" t="s">
        <v>146</v>
      </c>
      <c r="B78" s="25" t="s">
        <v>15</v>
      </c>
      <c r="C78" s="75">
        <v>0</v>
      </c>
      <c r="D78" s="77">
        <v>0</v>
      </c>
      <c r="E78" s="77">
        <v>0</v>
      </c>
      <c r="F78" s="77">
        <v>0</v>
      </c>
      <c r="G78" s="77">
        <v>0</v>
      </c>
      <c r="H78" s="77">
        <v>0</v>
      </c>
      <c r="I78" s="77">
        <v>276050</v>
      </c>
      <c r="J78" s="79">
        <f t="shared" si="1"/>
        <v>276050</v>
      </c>
    </row>
    <row r="79" spans="1:10" x14ac:dyDescent="0.25">
      <c r="A79" s="24" t="s">
        <v>147</v>
      </c>
      <c r="B79" s="25" t="s">
        <v>16</v>
      </c>
      <c r="C79" s="75">
        <v>0</v>
      </c>
      <c r="D79" s="77">
        <v>0</v>
      </c>
      <c r="E79" s="77">
        <v>0</v>
      </c>
      <c r="F79" s="77">
        <v>0</v>
      </c>
      <c r="G79" s="77">
        <v>0</v>
      </c>
      <c r="H79" s="77">
        <v>0</v>
      </c>
      <c r="I79" s="77">
        <v>0</v>
      </c>
      <c r="J79" s="79">
        <f t="shared" si="1"/>
        <v>0</v>
      </c>
    </row>
    <row r="80" spans="1:10" x14ac:dyDescent="0.25">
      <c r="A80" s="24" t="s">
        <v>148</v>
      </c>
      <c r="B80" s="25" t="s">
        <v>16</v>
      </c>
      <c r="C80" s="75">
        <v>0</v>
      </c>
      <c r="D80" s="77">
        <v>0</v>
      </c>
      <c r="E80" s="77">
        <v>0</v>
      </c>
      <c r="F80" s="77">
        <v>0</v>
      </c>
      <c r="G80" s="77">
        <v>0</v>
      </c>
      <c r="H80" s="77">
        <v>0</v>
      </c>
      <c r="I80" s="77">
        <v>0</v>
      </c>
      <c r="J80" s="79">
        <f t="shared" si="1"/>
        <v>0</v>
      </c>
    </row>
    <row r="81" spans="1:10" x14ac:dyDescent="0.25">
      <c r="A81" s="24" t="s">
        <v>149</v>
      </c>
      <c r="B81" s="25" t="s">
        <v>16</v>
      </c>
      <c r="C81" s="75">
        <v>0</v>
      </c>
      <c r="D81" s="77">
        <v>0</v>
      </c>
      <c r="E81" s="77">
        <v>0</v>
      </c>
      <c r="F81" s="77">
        <v>0</v>
      </c>
      <c r="G81" s="77">
        <v>0</v>
      </c>
      <c r="H81" s="77">
        <v>0</v>
      </c>
      <c r="I81" s="77">
        <v>3189</v>
      </c>
      <c r="J81" s="79">
        <f t="shared" si="1"/>
        <v>3189</v>
      </c>
    </row>
    <row r="82" spans="1:10" x14ac:dyDescent="0.25">
      <c r="A82" s="24" t="s">
        <v>150</v>
      </c>
      <c r="B82" s="25" t="s">
        <v>16</v>
      </c>
      <c r="C82" s="75">
        <v>0</v>
      </c>
      <c r="D82" s="77">
        <v>0</v>
      </c>
      <c r="E82" s="77">
        <v>0</v>
      </c>
      <c r="F82" s="77">
        <v>0</v>
      </c>
      <c r="G82" s="77">
        <v>0</v>
      </c>
      <c r="H82" s="77">
        <v>0</v>
      </c>
      <c r="I82" s="77">
        <v>0</v>
      </c>
      <c r="J82" s="79">
        <f t="shared" si="1"/>
        <v>0</v>
      </c>
    </row>
    <row r="83" spans="1:10" x14ac:dyDescent="0.25">
      <c r="A83" s="24" t="s">
        <v>151</v>
      </c>
      <c r="B83" s="25" t="s">
        <v>17</v>
      </c>
      <c r="C83" s="75">
        <v>0</v>
      </c>
      <c r="D83" s="77">
        <v>0</v>
      </c>
      <c r="E83" s="77">
        <v>0</v>
      </c>
      <c r="F83" s="77">
        <v>0</v>
      </c>
      <c r="G83" s="77">
        <v>0</v>
      </c>
      <c r="H83" s="77">
        <v>0</v>
      </c>
      <c r="I83" s="77">
        <v>0</v>
      </c>
      <c r="J83" s="79">
        <f t="shared" si="1"/>
        <v>0</v>
      </c>
    </row>
    <row r="84" spans="1:10" x14ac:dyDescent="0.25">
      <c r="A84" s="24" t="s">
        <v>152</v>
      </c>
      <c r="B84" s="25" t="s">
        <v>17</v>
      </c>
      <c r="C84" s="75">
        <v>105998</v>
      </c>
      <c r="D84" s="77">
        <v>228675</v>
      </c>
      <c r="E84" s="77">
        <v>0</v>
      </c>
      <c r="F84" s="77">
        <v>0</v>
      </c>
      <c r="G84" s="77">
        <v>0</v>
      </c>
      <c r="H84" s="77">
        <v>123559</v>
      </c>
      <c r="I84" s="77">
        <v>0</v>
      </c>
      <c r="J84" s="79">
        <f t="shared" si="1"/>
        <v>458232</v>
      </c>
    </row>
    <row r="85" spans="1:10" x14ac:dyDescent="0.25">
      <c r="A85" s="24" t="s">
        <v>153</v>
      </c>
      <c r="B85" s="25" t="s">
        <v>17</v>
      </c>
      <c r="C85" s="75">
        <v>109851</v>
      </c>
      <c r="D85" s="77">
        <v>0</v>
      </c>
      <c r="E85" s="77">
        <v>200000</v>
      </c>
      <c r="F85" s="77">
        <v>0</v>
      </c>
      <c r="G85" s="77">
        <v>0</v>
      </c>
      <c r="H85" s="77">
        <v>3588</v>
      </c>
      <c r="I85" s="77">
        <v>13228</v>
      </c>
      <c r="J85" s="79">
        <f t="shared" si="1"/>
        <v>326667</v>
      </c>
    </row>
    <row r="86" spans="1:10" x14ac:dyDescent="0.25">
      <c r="A86" s="24" t="s">
        <v>154</v>
      </c>
      <c r="B86" s="25" t="s">
        <v>18</v>
      </c>
      <c r="C86" s="75">
        <v>0</v>
      </c>
      <c r="D86" s="77">
        <v>0</v>
      </c>
      <c r="E86" s="77">
        <v>0</v>
      </c>
      <c r="F86" s="77">
        <v>0</v>
      </c>
      <c r="G86" s="77">
        <v>0</v>
      </c>
      <c r="H86" s="77">
        <v>0</v>
      </c>
      <c r="I86" s="77">
        <v>0</v>
      </c>
      <c r="J86" s="79">
        <f t="shared" si="1"/>
        <v>0</v>
      </c>
    </row>
    <row r="87" spans="1:10" x14ac:dyDescent="0.25">
      <c r="A87" s="24" t="s">
        <v>155</v>
      </c>
      <c r="B87" s="25" t="s">
        <v>18</v>
      </c>
      <c r="C87" s="75">
        <v>0</v>
      </c>
      <c r="D87" s="77">
        <v>0</v>
      </c>
      <c r="E87" s="77">
        <v>0</v>
      </c>
      <c r="F87" s="77">
        <v>0</v>
      </c>
      <c r="G87" s="77">
        <v>0</v>
      </c>
      <c r="H87" s="77">
        <v>0</v>
      </c>
      <c r="I87" s="77">
        <v>0</v>
      </c>
      <c r="J87" s="79">
        <f t="shared" si="1"/>
        <v>0</v>
      </c>
    </row>
    <row r="88" spans="1:10" x14ac:dyDescent="0.25">
      <c r="A88" s="24" t="s">
        <v>156</v>
      </c>
      <c r="B88" s="25" t="s">
        <v>464</v>
      </c>
      <c r="C88" s="75">
        <v>0</v>
      </c>
      <c r="D88" s="77">
        <v>0</v>
      </c>
      <c r="E88" s="77">
        <v>0</v>
      </c>
      <c r="F88" s="77">
        <v>0</v>
      </c>
      <c r="G88" s="77">
        <v>0</v>
      </c>
      <c r="H88" s="77">
        <v>0</v>
      </c>
      <c r="I88" s="77">
        <v>0</v>
      </c>
      <c r="J88" s="79">
        <f t="shared" si="1"/>
        <v>0</v>
      </c>
    </row>
    <row r="89" spans="1:10" x14ac:dyDescent="0.25">
      <c r="A89" s="24" t="s">
        <v>157</v>
      </c>
      <c r="B89" s="25" t="s">
        <v>19</v>
      </c>
      <c r="C89" s="75">
        <v>0</v>
      </c>
      <c r="D89" s="77">
        <v>14416</v>
      </c>
      <c r="E89" s="77">
        <v>0</v>
      </c>
      <c r="F89" s="77">
        <v>0</v>
      </c>
      <c r="G89" s="77">
        <v>0</v>
      </c>
      <c r="H89" s="77">
        <v>0</v>
      </c>
      <c r="I89" s="77">
        <v>0</v>
      </c>
      <c r="J89" s="79">
        <f t="shared" si="1"/>
        <v>14416</v>
      </c>
    </row>
    <row r="90" spans="1:10" x14ac:dyDescent="0.25">
      <c r="A90" s="24" t="s">
        <v>158</v>
      </c>
      <c r="B90" s="25" t="s">
        <v>19</v>
      </c>
      <c r="C90" s="75">
        <v>0</v>
      </c>
      <c r="D90" s="77">
        <v>0</v>
      </c>
      <c r="E90" s="77">
        <v>0</v>
      </c>
      <c r="F90" s="77">
        <v>0</v>
      </c>
      <c r="G90" s="77">
        <v>0</v>
      </c>
      <c r="H90" s="77">
        <v>0</v>
      </c>
      <c r="I90" s="77">
        <v>0</v>
      </c>
      <c r="J90" s="79">
        <f t="shared" si="1"/>
        <v>0</v>
      </c>
    </row>
    <row r="91" spans="1:10" x14ac:dyDescent="0.25">
      <c r="A91" s="24" t="s">
        <v>159</v>
      </c>
      <c r="B91" s="25" t="s">
        <v>20</v>
      </c>
      <c r="C91" s="75">
        <v>0</v>
      </c>
      <c r="D91" s="77">
        <v>5850</v>
      </c>
      <c r="E91" s="77">
        <v>0</v>
      </c>
      <c r="F91" s="77">
        <v>0</v>
      </c>
      <c r="G91" s="77">
        <v>0</v>
      </c>
      <c r="H91" s="77">
        <v>0</v>
      </c>
      <c r="I91" s="77">
        <v>0</v>
      </c>
      <c r="J91" s="79">
        <f t="shared" si="1"/>
        <v>5850</v>
      </c>
    </row>
    <row r="92" spans="1:10" x14ac:dyDescent="0.25">
      <c r="A92" s="24" t="s">
        <v>160</v>
      </c>
      <c r="B92" s="25" t="s">
        <v>20</v>
      </c>
      <c r="C92" s="75">
        <v>0</v>
      </c>
      <c r="D92" s="77">
        <v>7434</v>
      </c>
      <c r="E92" s="77">
        <v>0</v>
      </c>
      <c r="F92" s="77">
        <v>0</v>
      </c>
      <c r="G92" s="77">
        <v>0</v>
      </c>
      <c r="H92" s="77">
        <v>0</v>
      </c>
      <c r="I92" s="77">
        <v>0</v>
      </c>
      <c r="J92" s="79">
        <f t="shared" si="1"/>
        <v>7434</v>
      </c>
    </row>
    <row r="93" spans="1:10" x14ac:dyDescent="0.25">
      <c r="A93" s="24" t="s">
        <v>469</v>
      </c>
      <c r="B93" s="25" t="s">
        <v>20</v>
      </c>
      <c r="C93" s="75">
        <v>0</v>
      </c>
      <c r="D93" s="77">
        <v>0</v>
      </c>
      <c r="E93" s="77">
        <v>0</v>
      </c>
      <c r="F93" s="77">
        <v>0</v>
      </c>
      <c r="G93" s="77">
        <v>0</v>
      </c>
      <c r="H93" s="77">
        <v>0</v>
      </c>
      <c r="I93" s="77">
        <v>0</v>
      </c>
      <c r="J93" s="79">
        <f t="shared" si="1"/>
        <v>0</v>
      </c>
    </row>
    <row r="94" spans="1:10" x14ac:dyDescent="0.25">
      <c r="A94" s="24" t="s">
        <v>161</v>
      </c>
      <c r="B94" s="25" t="s">
        <v>20</v>
      </c>
      <c r="C94" s="75">
        <v>38064</v>
      </c>
      <c r="D94" s="77">
        <v>0</v>
      </c>
      <c r="E94" s="77">
        <v>0</v>
      </c>
      <c r="F94" s="77">
        <v>0</v>
      </c>
      <c r="G94" s="77">
        <v>0</v>
      </c>
      <c r="H94" s="77">
        <v>0</v>
      </c>
      <c r="I94" s="77">
        <v>0</v>
      </c>
      <c r="J94" s="79">
        <f t="shared" si="1"/>
        <v>38064</v>
      </c>
    </row>
    <row r="95" spans="1:10" x14ac:dyDescent="0.25">
      <c r="A95" s="24" t="s">
        <v>162</v>
      </c>
      <c r="B95" s="25" t="s">
        <v>20</v>
      </c>
      <c r="C95" s="75">
        <v>0</v>
      </c>
      <c r="D95" s="77">
        <v>31805</v>
      </c>
      <c r="E95" s="77">
        <v>0</v>
      </c>
      <c r="F95" s="77">
        <v>0</v>
      </c>
      <c r="G95" s="77">
        <v>0</v>
      </c>
      <c r="H95" s="77">
        <v>0</v>
      </c>
      <c r="I95" s="77">
        <v>0</v>
      </c>
      <c r="J95" s="79">
        <f t="shared" si="1"/>
        <v>31805</v>
      </c>
    </row>
    <row r="96" spans="1:10" x14ac:dyDescent="0.25">
      <c r="A96" s="24" t="s">
        <v>163</v>
      </c>
      <c r="B96" s="25" t="s">
        <v>22</v>
      </c>
      <c r="C96" s="75">
        <v>0</v>
      </c>
      <c r="D96" s="77">
        <v>0</v>
      </c>
      <c r="E96" s="77">
        <v>0</v>
      </c>
      <c r="F96" s="77">
        <v>0</v>
      </c>
      <c r="G96" s="77">
        <v>0</v>
      </c>
      <c r="H96" s="77">
        <v>0</v>
      </c>
      <c r="I96" s="77">
        <v>0</v>
      </c>
      <c r="J96" s="79">
        <f t="shared" si="1"/>
        <v>0</v>
      </c>
    </row>
    <row r="97" spans="1:10" x14ac:dyDescent="0.25">
      <c r="A97" s="24" t="s">
        <v>164</v>
      </c>
      <c r="B97" s="25" t="s">
        <v>22</v>
      </c>
      <c r="C97" s="75">
        <v>0</v>
      </c>
      <c r="D97" s="77">
        <v>0</v>
      </c>
      <c r="E97" s="77">
        <v>0</v>
      </c>
      <c r="F97" s="77">
        <v>0</v>
      </c>
      <c r="G97" s="77">
        <v>0</v>
      </c>
      <c r="H97" s="77">
        <v>0</v>
      </c>
      <c r="I97" s="77">
        <v>0</v>
      </c>
      <c r="J97" s="79">
        <f t="shared" si="1"/>
        <v>0</v>
      </c>
    </row>
    <row r="98" spans="1:10" x14ac:dyDescent="0.25">
      <c r="A98" s="24" t="s">
        <v>165</v>
      </c>
      <c r="B98" s="25" t="s">
        <v>21</v>
      </c>
      <c r="C98" s="75">
        <v>0</v>
      </c>
      <c r="D98" s="77">
        <v>0</v>
      </c>
      <c r="E98" s="77">
        <v>0</v>
      </c>
      <c r="F98" s="77">
        <v>0</v>
      </c>
      <c r="G98" s="77">
        <v>0</v>
      </c>
      <c r="H98" s="77">
        <v>0</v>
      </c>
      <c r="I98" s="77">
        <v>0</v>
      </c>
      <c r="J98" s="79">
        <f t="shared" si="1"/>
        <v>0</v>
      </c>
    </row>
    <row r="99" spans="1:10" x14ac:dyDescent="0.25">
      <c r="A99" s="24" t="s">
        <v>166</v>
      </c>
      <c r="B99" s="25" t="s">
        <v>21</v>
      </c>
      <c r="C99" s="75">
        <v>0</v>
      </c>
      <c r="D99" s="77">
        <v>0</v>
      </c>
      <c r="E99" s="77">
        <v>0</v>
      </c>
      <c r="F99" s="77">
        <v>0</v>
      </c>
      <c r="G99" s="77">
        <v>0</v>
      </c>
      <c r="H99" s="77">
        <v>0</v>
      </c>
      <c r="I99" s="77">
        <v>0</v>
      </c>
      <c r="J99" s="79">
        <f t="shared" si="1"/>
        <v>0</v>
      </c>
    </row>
    <row r="100" spans="1:10" x14ac:dyDescent="0.25">
      <c r="A100" s="24" t="s">
        <v>462</v>
      </c>
      <c r="B100" s="25" t="s">
        <v>21</v>
      </c>
      <c r="C100" s="75">
        <v>0</v>
      </c>
      <c r="D100" s="77">
        <v>0</v>
      </c>
      <c r="E100" s="77">
        <v>0</v>
      </c>
      <c r="F100" s="77">
        <v>0</v>
      </c>
      <c r="G100" s="77">
        <v>0</v>
      </c>
      <c r="H100" s="77">
        <v>0</v>
      </c>
      <c r="I100" s="77">
        <v>0</v>
      </c>
      <c r="J100" s="79">
        <f t="shared" si="1"/>
        <v>0</v>
      </c>
    </row>
    <row r="101" spans="1:10" x14ac:dyDescent="0.25">
      <c r="A101" s="24" t="s">
        <v>167</v>
      </c>
      <c r="B101" s="25" t="s">
        <v>513</v>
      </c>
      <c r="C101" s="75">
        <v>0</v>
      </c>
      <c r="D101" s="77">
        <v>0</v>
      </c>
      <c r="E101" s="77">
        <v>0</v>
      </c>
      <c r="F101" s="77">
        <v>0</v>
      </c>
      <c r="G101" s="77">
        <v>0</v>
      </c>
      <c r="H101" s="77">
        <v>0</v>
      </c>
      <c r="I101" s="77">
        <v>0</v>
      </c>
      <c r="J101" s="79">
        <f t="shared" si="1"/>
        <v>0</v>
      </c>
    </row>
    <row r="102" spans="1:10" x14ac:dyDescent="0.25">
      <c r="A102" s="24" t="s">
        <v>169</v>
      </c>
      <c r="B102" s="25" t="s">
        <v>170</v>
      </c>
      <c r="C102" s="75">
        <v>0</v>
      </c>
      <c r="D102" s="77">
        <v>0</v>
      </c>
      <c r="E102" s="77">
        <v>0</v>
      </c>
      <c r="F102" s="77">
        <v>0</v>
      </c>
      <c r="G102" s="77">
        <v>0</v>
      </c>
      <c r="H102" s="77">
        <v>0</v>
      </c>
      <c r="I102" s="77">
        <v>127633</v>
      </c>
      <c r="J102" s="79">
        <f t="shared" si="1"/>
        <v>127633</v>
      </c>
    </row>
    <row r="103" spans="1:10" x14ac:dyDescent="0.25">
      <c r="A103" s="24" t="s">
        <v>171</v>
      </c>
      <c r="B103" s="25" t="s">
        <v>23</v>
      </c>
      <c r="C103" s="75">
        <v>0</v>
      </c>
      <c r="D103" s="77">
        <v>0</v>
      </c>
      <c r="E103" s="77">
        <v>0</v>
      </c>
      <c r="F103" s="77">
        <v>0</v>
      </c>
      <c r="G103" s="77">
        <v>0</v>
      </c>
      <c r="H103" s="77">
        <v>0</v>
      </c>
      <c r="I103" s="77">
        <v>0</v>
      </c>
      <c r="J103" s="79">
        <f t="shared" si="1"/>
        <v>0</v>
      </c>
    </row>
    <row r="104" spans="1:10" x14ac:dyDescent="0.25">
      <c r="A104" s="24" t="s">
        <v>172</v>
      </c>
      <c r="B104" s="25" t="s">
        <v>23</v>
      </c>
      <c r="C104" s="75">
        <v>0</v>
      </c>
      <c r="D104" s="77">
        <v>0</v>
      </c>
      <c r="E104" s="77">
        <v>0</v>
      </c>
      <c r="F104" s="77">
        <v>0</v>
      </c>
      <c r="G104" s="77">
        <v>0</v>
      </c>
      <c r="H104" s="77">
        <v>0</v>
      </c>
      <c r="I104" s="77">
        <v>0</v>
      </c>
      <c r="J104" s="79">
        <f t="shared" si="1"/>
        <v>0</v>
      </c>
    </row>
    <row r="105" spans="1:10" x14ac:dyDescent="0.25">
      <c r="A105" s="24" t="s">
        <v>173</v>
      </c>
      <c r="B105" s="25" t="s">
        <v>24</v>
      </c>
      <c r="C105" s="75">
        <v>0</v>
      </c>
      <c r="D105" s="77">
        <v>0</v>
      </c>
      <c r="E105" s="77">
        <v>0</v>
      </c>
      <c r="F105" s="77">
        <v>0</v>
      </c>
      <c r="G105" s="77">
        <v>0</v>
      </c>
      <c r="H105" s="77">
        <v>0</v>
      </c>
      <c r="I105" s="77">
        <v>0</v>
      </c>
      <c r="J105" s="79">
        <f t="shared" si="1"/>
        <v>0</v>
      </c>
    </row>
    <row r="106" spans="1:10" x14ac:dyDescent="0.25">
      <c r="A106" s="24" t="s">
        <v>174</v>
      </c>
      <c r="B106" s="25" t="s">
        <v>24</v>
      </c>
      <c r="C106" s="75">
        <v>0</v>
      </c>
      <c r="D106" s="77">
        <v>0</v>
      </c>
      <c r="E106" s="77">
        <v>0</v>
      </c>
      <c r="F106" s="77">
        <v>0</v>
      </c>
      <c r="G106" s="77">
        <v>0</v>
      </c>
      <c r="H106" s="77">
        <v>0</v>
      </c>
      <c r="I106" s="77">
        <v>0</v>
      </c>
      <c r="J106" s="79">
        <f t="shared" si="1"/>
        <v>0</v>
      </c>
    </row>
    <row r="107" spans="1:10" x14ac:dyDescent="0.25">
      <c r="A107" s="24" t="s">
        <v>175</v>
      </c>
      <c r="B107" s="25" t="s">
        <v>24</v>
      </c>
      <c r="C107" s="75">
        <v>0</v>
      </c>
      <c r="D107" s="77">
        <v>0</v>
      </c>
      <c r="E107" s="77">
        <v>0</v>
      </c>
      <c r="F107" s="77">
        <v>0</v>
      </c>
      <c r="G107" s="77">
        <v>0</v>
      </c>
      <c r="H107" s="77">
        <v>0</v>
      </c>
      <c r="I107" s="77">
        <v>0</v>
      </c>
      <c r="J107" s="79">
        <f t="shared" si="1"/>
        <v>0</v>
      </c>
    </row>
    <row r="108" spans="1:10" x14ac:dyDescent="0.25">
      <c r="A108" s="24" t="s">
        <v>176</v>
      </c>
      <c r="B108" s="25" t="s">
        <v>24</v>
      </c>
      <c r="C108" s="75">
        <v>0</v>
      </c>
      <c r="D108" s="77">
        <v>0</v>
      </c>
      <c r="E108" s="77">
        <v>0</v>
      </c>
      <c r="F108" s="77">
        <v>0</v>
      </c>
      <c r="G108" s="77">
        <v>0</v>
      </c>
      <c r="H108" s="77">
        <v>0</v>
      </c>
      <c r="I108" s="77">
        <v>0</v>
      </c>
      <c r="J108" s="79">
        <f t="shared" si="1"/>
        <v>0</v>
      </c>
    </row>
    <row r="109" spans="1:10" x14ac:dyDescent="0.25">
      <c r="A109" s="24" t="s">
        <v>177</v>
      </c>
      <c r="B109" s="25" t="s">
        <v>24</v>
      </c>
      <c r="C109" s="75">
        <v>0</v>
      </c>
      <c r="D109" s="77">
        <v>0</v>
      </c>
      <c r="E109" s="77">
        <v>0</v>
      </c>
      <c r="F109" s="77">
        <v>0</v>
      </c>
      <c r="G109" s="77">
        <v>0</v>
      </c>
      <c r="H109" s="77">
        <v>0</v>
      </c>
      <c r="I109" s="77">
        <v>9500</v>
      </c>
      <c r="J109" s="79">
        <f t="shared" si="1"/>
        <v>9500</v>
      </c>
    </row>
    <row r="110" spans="1:10" x14ac:dyDescent="0.25">
      <c r="A110" s="24" t="s">
        <v>178</v>
      </c>
      <c r="B110" s="25" t="s">
        <v>24</v>
      </c>
      <c r="C110" s="75">
        <v>0</v>
      </c>
      <c r="D110" s="77">
        <v>0</v>
      </c>
      <c r="E110" s="77">
        <v>3543</v>
      </c>
      <c r="F110" s="77">
        <v>0</v>
      </c>
      <c r="G110" s="77">
        <v>0</v>
      </c>
      <c r="H110" s="77">
        <v>0</v>
      </c>
      <c r="I110" s="77">
        <v>0</v>
      </c>
      <c r="J110" s="79">
        <f t="shared" si="1"/>
        <v>3543</v>
      </c>
    </row>
    <row r="111" spans="1:10" x14ac:dyDescent="0.25">
      <c r="A111" s="24" t="s">
        <v>179</v>
      </c>
      <c r="B111" s="25" t="s">
        <v>25</v>
      </c>
      <c r="C111" s="75">
        <v>0</v>
      </c>
      <c r="D111" s="77">
        <v>0</v>
      </c>
      <c r="E111" s="77">
        <v>0</v>
      </c>
      <c r="F111" s="77">
        <v>0</v>
      </c>
      <c r="G111" s="77">
        <v>0</v>
      </c>
      <c r="H111" s="77">
        <v>0</v>
      </c>
      <c r="I111" s="77">
        <v>0</v>
      </c>
      <c r="J111" s="79">
        <f t="shared" si="1"/>
        <v>0</v>
      </c>
    </row>
    <row r="112" spans="1:10" x14ac:dyDescent="0.25">
      <c r="A112" s="24" t="s">
        <v>180</v>
      </c>
      <c r="B112" s="25" t="s">
        <v>25</v>
      </c>
      <c r="C112" s="75">
        <v>0</v>
      </c>
      <c r="D112" s="77">
        <v>0</v>
      </c>
      <c r="E112" s="77">
        <v>0</v>
      </c>
      <c r="F112" s="77">
        <v>0</v>
      </c>
      <c r="G112" s="77">
        <v>0</v>
      </c>
      <c r="H112" s="77">
        <v>0</v>
      </c>
      <c r="I112" s="77">
        <v>0</v>
      </c>
      <c r="J112" s="79">
        <f t="shared" si="1"/>
        <v>0</v>
      </c>
    </row>
    <row r="113" spans="1:10" x14ac:dyDescent="0.25">
      <c r="A113" s="24" t="s">
        <v>181</v>
      </c>
      <c r="B113" s="25" t="s">
        <v>182</v>
      </c>
      <c r="C113" s="75">
        <v>0</v>
      </c>
      <c r="D113" s="77">
        <v>0</v>
      </c>
      <c r="E113" s="77">
        <v>0</v>
      </c>
      <c r="F113" s="77">
        <v>0</v>
      </c>
      <c r="G113" s="77">
        <v>0</v>
      </c>
      <c r="H113" s="77">
        <v>0</v>
      </c>
      <c r="I113" s="77">
        <v>0</v>
      </c>
      <c r="J113" s="79">
        <f t="shared" si="1"/>
        <v>0</v>
      </c>
    </row>
    <row r="114" spans="1:10" x14ac:dyDescent="0.25">
      <c r="A114" s="24" t="s">
        <v>183</v>
      </c>
      <c r="B114" s="25" t="s">
        <v>26</v>
      </c>
      <c r="C114" s="75">
        <v>0</v>
      </c>
      <c r="D114" s="77">
        <v>0</v>
      </c>
      <c r="E114" s="77">
        <v>0</v>
      </c>
      <c r="F114" s="77">
        <v>0</v>
      </c>
      <c r="G114" s="77">
        <v>0</v>
      </c>
      <c r="H114" s="77">
        <v>0</v>
      </c>
      <c r="I114" s="77">
        <v>0</v>
      </c>
      <c r="J114" s="79">
        <f t="shared" si="1"/>
        <v>0</v>
      </c>
    </row>
    <row r="115" spans="1:10" x14ac:dyDescent="0.25">
      <c r="A115" s="24" t="s">
        <v>514</v>
      </c>
      <c r="B115" s="25" t="s">
        <v>27</v>
      </c>
      <c r="C115" s="75">
        <v>0</v>
      </c>
      <c r="D115" s="77">
        <v>0</v>
      </c>
      <c r="E115" s="77">
        <v>0</v>
      </c>
      <c r="F115" s="77">
        <v>0</v>
      </c>
      <c r="G115" s="77">
        <v>0</v>
      </c>
      <c r="H115" s="77">
        <v>0</v>
      </c>
      <c r="I115" s="77">
        <v>0</v>
      </c>
      <c r="J115" s="79">
        <f t="shared" si="1"/>
        <v>0</v>
      </c>
    </row>
    <row r="116" spans="1:10" x14ac:dyDescent="0.25">
      <c r="A116" s="24" t="s">
        <v>185</v>
      </c>
      <c r="B116" s="25" t="s">
        <v>27</v>
      </c>
      <c r="C116" s="75">
        <v>0</v>
      </c>
      <c r="D116" s="77">
        <v>0</v>
      </c>
      <c r="E116" s="77">
        <v>0</v>
      </c>
      <c r="F116" s="77">
        <v>0</v>
      </c>
      <c r="G116" s="77">
        <v>0</v>
      </c>
      <c r="H116" s="77">
        <v>0</v>
      </c>
      <c r="I116" s="77">
        <v>0</v>
      </c>
      <c r="J116" s="79">
        <f t="shared" si="1"/>
        <v>0</v>
      </c>
    </row>
    <row r="117" spans="1:10" x14ac:dyDescent="0.25">
      <c r="A117" s="24" t="s">
        <v>186</v>
      </c>
      <c r="B117" s="25" t="s">
        <v>28</v>
      </c>
      <c r="C117" s="75">
        <v>0</v>
      </c>
      <c r="D117" s="77">
        <v>0</v>
      </c>
      <c r="E117" s="77">
        <v>0</v>
      </c>
      <c r="F117" s="77">
        <v>0</v>
      </c>
      <c r="G117" s="77">
        <v>0</v>
      </c>
      <c r="H117" s="77">
        <v>0</v>
      </c>
      <c r="I117" s="77">
        <v>0</v>
      </c>
      <c r="J117" s="79">
        <f t="shared" si="1"/>
        <v>0</v>
      </c>
    </row>
    <row r="118" spans="1:10" x14ac:dyDescent="0.25">
      <c r="A118" s="24" t="s">
        <v>187</v>
      </c>
      <c r="B118" s="25" t="s">
        <v>28</v>
      </c>
      <c r="C118" s="75">
        <v>0</v>
      </c>
      <c r="D118" s="77">
        <v>0</v>
      </c>
      <c r="E118" s="77">
        <v>0</v>
      </c>
      <c r="F118" s="77">
        <v>0</v>
      </c>
      <c r="G118" s="77">
        <v>0</v>
      </c>
      <c r="H118" s="77">
        <v>0</v>
      </c>
      <c r="I118" s="77">
        <v>0</v>
      </c>
      <c r="J118" s="79">
        <f t="shared" si="1"/>
        <v>0</v>
      </c>
    </row>
    <row r="119" spans="1:10" x14ac:dyDescent="0.25">
      <c r="A119" s="24" t="s">
        <v>188</v>
      </c>
      <c r="B119" s="25" t="s">
        <v>28</v>
      </c>
      <c r="C119" s="75">
        <v>0</v>
      </c>
      <c r="D119" s="77">
        <v>0</v>
      </c>
      <c r="E119" s="77">
        <v>0</v>
      </c>
      <c r="F119" s="77">
        <v>0</v>
      </c>
      <c r="G119" s="77">
        <v>0</v>
      </c>
      <c r="H119" s="77">
        <v>0</v>
      </c>
      <c r="I119" s="77">
        <v>0</v>
      </c>
      <c r="J119" s="79">
        <f t="shared" si="1"/>
        <v>0</v>
      </c>
    </row>
    <row r="120" spans="1:10" x14ac:dyDescent="0.25">
      <c r="A120" s="24" t="s">
        <v>189</v>
      </c>
      <c r="B120" s="25" t="s">
        <v>29</v>
      </c>
      <c r="C120" s="75">
        <v>0</v>
      </c>
      <c r="D120" s="77">
        <v>0</v>
      </c>
      <c r="E120" s="77">
        <v>0</v>
      </c>
      <c r="F120" s="77">
        <v>0</v>
      </c>
      <c r="G120" s="77">
        <v>0</v>
      </c>
      <c r="H120" s="77">
        <v>0</v>
      </c>
      <c r="I120" s="77">
        <v>0</v>
      </c>
      <c r="J120" s="79">
        <f t="shared" si="1"/>
        <v>0</v>
      </c>
    </row>
    <row r="121" spans="1:10" x14ac:dyDescent="0.25">
      <c r="A121" s="24" t="s">
        <v>190</v>
      </c>
      <c r="B121" s="25" t="s">
        <v>29</v>
      </c>
      <c r="C121" s="75">
        <v>0</v>
      </c>
      <c r="D121" s="77">
        <v>0</v>
      </c>
      <c r="E121" s="77">
        <v>0</v>
      </c>
      <c r="F121" s="77">
        <v>0</v>
      </c>
      <c r="G121" s="77">
        <v>0</v>
      </c>
      <c r="H121" s="77">
        <v>0</v>
      </c>
      <c r="I121" s="77">
        <v>0</v>
      </c>
      <c r="J121" s="79">
        <f t="shared" si="1"/>
        <v>0</v>
      </c>
    </row>
    <row r="122" spans="1:10" x14ac:dyDescent="0.25">
      <c r="A122" s="24" t="s">
        <v>191</v>
      </c>
      <c r="B122" s="25" t="s">
        <v>29</v>
      </c>
      <c r="C122" s="75">
        <v>0</v>
      </c>
      <c r="D122" s="77">
        <v>0</v>
      </c>
      <c r="E122" s="77">
        <v>0</v>
      </c>
      <c r="F122" s="77">
        <v>0</v>
      </c>
      <c r="G122" s="77">
        <v>0</v>
      </c>
      <c r="H122" s="77">
        <v>0</v>
      </c>
      <c r="I122" s="77">
        <v>0</v>
      </c>
      <c r="J122" s="79">
        <f t="shared" si="1"/>
        <v>0</v>
      </c>
    </row>
    <row r="123" spans="1:10" x14ac:dyDescent="0.25">
      <c r="A123" s="24" t="s">
        <v>192</v>
      </c>
      <c r="B123" s="25" t="s">
        <v>30</v>
      </c>
      <c r="C123" s="75">
        <v>0</v>
      </c>
      <c r="D123" s="77">
        <v>0</v>
      </c>
      <c r="E123" s="77">
        <v>0</v>
      </c>
      <c r="F123" s="77">
        <v>0</v>
      </c>
      <c r="G123" s="77">
        <v>0</v>
      </c>
      <c r="H123" s="77">
        <v>0</v>
      </c>
      <c r="I123" s="77">
        <v>0</v>
      </c>
      <c r="J123" s="79">
        <f t="shared" si="1"/>
        <v>0</v>
      </c>
    </row>
    <row r="124" spans="1:10" x14ac:dyDescent="0.25">
      <c r="A124" s="60" t="s">
        <v>533</v>
      </c>
      <c r="B124" s="25" t="s">
        <v>30</v>
      </c>
      <c r="C124" s="75">
        <v>0</v>
      </c>
      <c r="D124" s="77">
        <v>0</v>
      </c>
      <c r="E124" s="77">
        <v>0</v>
      </c>
      <c r="F124" s="77">
        <v>0</v>
      </c>
      <c r="G124" s="77">
        <v>0</v>
      </c>
      <c r="H124" s="77">
        <v>0</v>
      </c>
      <c r="I124" s="77">
        <v>0</v>
      </c>
      <c r="J124" s="79">
        <f t="shared" si="1"/>
        <v>0</v>
      </c>
    </row>
    <row r="125" spans="1:10" x14ac:dyDescent="0.25">
      <c r="A125" s="24" t="s">
        <v>194</v>
      </c>
      <c r="B125" s="25" t="s">
        <v>31</v>
      </c>
      <c r="C125" s="75">
        <v>63168</v>
      </c>
      <c r="D125" s="77">
        <v>52120</v>
      </c>
      <c r="E125" s="77">
        <v>511712</v>
      </c>
      <c r="F125" s="77">
        <v>0</v>
      </c>
      <c r="G125" s="77">
        <v>0</v>
      </c>
      <c r="H125" s="77">
        <v>2314</v>
      </c>
      <c r="I125" s="77">
        <v>0</v>
      </c>
      <c r="J125" s="79">
        <f t="shared" si="1"/>
        <v>629314</v>
      </c>
    </row>
    <row r="126" spans="1:10" x14ac:dyDescent="0.25">
      <c r="A126" s="24" t="s">
        <v>195</v>
      </c>
      <c r="B126" s="25" t="s">
        <v>31</v>
      </c>
      <c r="C126" s="75">
        <v>0</v>
      </c>
      <c r="D126" s="77">
        <v>0</v>
      </c>
      <c r="E126" s="77">
        <v>0</v>
      </c>
      <c r="F126" s="77">
        <v>0</v>
      </c>
      <c r="G126" s="77">
        <v>0</v>
      </c>
      <c r="H126" s="77">
        <v>0</v>
      </c>
      <c r="I126" s="77">
        <v>0</v>
      </c>
      <c r="J126" s="79">
        <f t="shared" si="1"/>
        <v>0</v>
      </c>
    </row>
    <row r="127" spans="1:10" x14ac:dyDescent="0.25">
      <c r="A127" s="24" t="s">
        <v>196</v>
      </c>
      <c r="B127" s="25" t="s">
        <v>32</v>
      </c>
      <c r="C127" s="75">
        <v>0</v>
      </c>
      <c r="D127" s="77">
        <v>0</v>
      </c>
      <c r="E127" s="77">
        <v>0</v>
      </c>
      <c r="F127" s="77">
        <v>0</v>
      </c>
      <c r="G127" s="77">
        <v>0</v>
      </c>
      <c r="H127" s="77">
        <v>0</v>
      </c>
      <c r="I127" s="77">
        <v>0</v>
      </c>
      <c r="J127" s="79">
        <f t="shared" si="1"/>
        <v>0</v>
      </c>
    </row>
    <row r="128" spans="1:10" x14ac:dyDescent="0.25">
      <c r="A128" s="24" t="s">
        <v>197</v>
      </c>
      <c r="B128" s="25" t="s">
        <v>32</v>
      </c>
      <c r="C128" s="75">
        <v>0</v>
      </c>
      <c r="D128" s="77">
        <v>0</v>
      </c>
      <c r="E128" s="77">
        <v>0</v>
      </c>
      <c r="F128" s="77">
        <v>0</v>
      </c>
      <c r="G128" s="77">
        <v>0</v>
      </c>
      <c r="H128" s="77">
        <v>0</v>
      </c>
      <c r="I128" s="77">
        <v>0</v>
      </c>
      <c r="J128" s="79">
        <f t="shared" si="1"/>
        <v>0</v>
      </c>
    </row>
    <row r="129" spans="1:10" x14ac:dyDescent="0.25">
      <c r="A129" s="24" t="s">
        <v>198</v>
      </c>
      <c r="B129" s="25" t="s">
        <v>32</v>
      </c>
      <c r="C129" s="75">
        <v>0</v>
      </c>
      <c r="D129" s="77">
        <v>0</v>
      </c>
      <c r="E129" s="77">
        <v>0</v>
      </c>
      <c r="F129" s="77">
        <v>0</v>
      </c>
      <c r="G129" s="77">
        <v>0</v>
      </c>
      <c r="H129" s="77">
        <v>0</v>
      </c>
      <c r="I129" s="77">
        <v>0</v>
      </c>
      <c r="J129" s="79">
        <f t="shared" si="1"/>
        <v>0</v>
      </c>
    </row>
    <row r="130" spans="1:10" x14ac:dyDescent="0.25">
      <c r="A130" s="24" t="s">
        <v>199</v>
      </c>
      <c r="B130" s="25" t="s">
        <v>33</v>
      </c>
      <c r="C130" s="75">
        <v>157530</v>
      </c>
      <c r="D130" s="77">
        <v>383744</v>
      </c>
      <c r="E130" s="77">
        <v>49666</v>
      </c>
      <c r="F130" s="77">
        <v>0</v>
      </c>
      <c r="G130" s="77">
        <v>0</v>
      </c>
      <c r="H130" s="77">
        <v>0</v>
      </c>
      <c r="I130" s="77">
        <v>0</v>
      </c>
      <c r="J130" s="79">
        <f t="shared" si="1"/>
        <v>590940</v>
      </c>
    </row>
    <row r="131" spans="1:10" x14ac:dyDescent="0.25">
      <c r="A131" s="24" t="s">
        <v>200</v>
      </c>
      <c r="B131" s="25" t="s">
        <v>33</v>
      </c>
      <c r="C131" s="75">
        <v>0</v>
      </c>
      <c r="D131" s="77">
        <v>6217823</v>
      </c>
      <c r="E131" s="77">
        <v>0</v>
      </c>
      <c r="F131" s="77">
        <v>0</v>
      </c>
      <c r="G131" s="77">
        <v>0</v>
      </c>
      <c r="H131" s="77">
        <v>0</v>
      </c>
      <c r="I131" s="77">
        <v>0</v>
      </c>
      <c r="J131" s="79">
        <f t="shared" si="1"/>
        <v>6217823</v>
      </c>
    </row>
    <row r="132" spans="1:10" x14ac:dyDescent="0.25">
      <c r="A132" s="24" t="s">
        <v>201</v>
      </c>
      <c r="B132" s="25" t="s">
        <v>33</v>
      </c>
      <c r="C132" s="75">
        <v>0</v>
      </c>
      <c r="D132" s="77">
        <v>0</v>
      </c>
      <c r="E132" s="77">
        <v>0</v>
      </c>
      <c r="F132" s="77">
        <v>608138</v>
      </c>
      <c r="G132" s="77">
        <v>0</v>
      </c>
      <c r="H132" s="77">
        <v>0</v>
      </c>
      <c r="I132" s="77">
        <v>0</v>
      </c>
      <c r="J132" s="79">
        <f t="shared" ref="J132:J195" si="2">SUM(C132:I132)</f>
        <v>608138</v>
      </c>
    </row>
    <row r="133" spans="1:10" x14ac:dyDescent="0.25">
      <c r="A133" s="24" t="s">
        <v>202</v>
      </c>
      <c r="B133" s="25" t="s">
        <v>34</v>
      </c>
      <c r="C133" s="75">
        <v>0</v>
      </c>
      <c r="D133" s="77">
        <v>0</v>
      </c>
      <c r="E133" s="77">
        <v>0</v>
      </c>
      <c r="F133" s="77">
        <v>0</v>
      </c>
      <c r="G133" s="77">
        <v>0</v>
      </c>
      <c r="H133" s="77">
        <v>0</v>
      </c>
      <c r="I133" s="77">
        <v>0</v>
      </c>
      <c r="J133" s="79">
        <f t="shared" si="2"/>
        <v>0</v>
      </c>
    </row>
    <row r="134" spans="1:10" x14ac:dyDescent="0.25">
      <c r="A134" s="24" t="s">
        <v>203</v>
      </c>
      <c r="B134" s="25" t="s">
        <v>34</v>
      </c>
      <c r="C134" s="75">
        <v>0</v>
      </c>
      <c r="D134" s="77">
        <v>0</v>
      </c>
      <c r="E134" s="77">
        <v>0</v>
      </c>
      <c r="F134" s="77">
        <v>0</v>
      </c>
      <c r="G134" s="77">
        <v>0</v>
      </c>
      <c r="H134" s="77">
        <v>0</v>
      </c>
      <c r="I134" s="77">
        <v>0</v>
      </c>
      <c r="J134" s="79">
        <f t="shared" si="2"/>
        <v>0</v>
      </c>
    </row>
    <row r="135" spans="1:10" x14ac:dyDescent="0.25">
      <c r="A135" s="24" t="s">
        <v>204</v>
      </c>
      <c r="B135" s="25" t="s">
        <v>34</v>
      </c>
      <c r="C135" s="75">
        <v>0</v>
      </c>
      <c r="D135" s="77">
        <v>0</v>
      </c>
      <c r="E135" s="77">
        <v>0</v>
      </c>
      <c r="F135" s="77">
        <v>0</v>
      </c>
      <c r="G135" s="77">
        <v>0</v>
      </c>
      <c r="H135" s="77">
        <v>0</v>
      </c>
      <c r="I135" s="77">
        <v>0</v>
      </c>
      <c r="J135" s="79">
        <f t="shared" si="2"/>
        <v>0</v>
      </c>
    </row>
    <row r="136" spans="1:10" x14ac:dyDescent="0.25">
      <c r="A136" s="24" t="s">
        <v>205</v>
      </c>
      <c r="B136" s="25" t="s">
        <v>34</v>
      </c>
      <c r="C136" s="75">
        <v>0</v>
      </c>
      <c r="D136" s="77">
        <v>0</v>
      </c>
      <c r="E136" s="77">
        <v>0</v>
      </c>
      <c r="F136" s="77">
        <v>0</v>
      </c>
      <c r="G136" s="77">
        <v>0</v>
      </c>
      <c r="H136" s="77">
        <v>0</v>
      </c>
      <c r="I136" s="77">
        <v>0</v>
      </c>
      <c r="J136" s="79">
        <f t="shared" si="2"/>
        <v>0</v>
      </c>
    </row>
    <row r="137" spans="1:10" x14ac:dyDescent="0.25">
      <c r="A137" s="24" t="s">
        <v>206</v>
      </c>
      <c r="B137" s="25" t="s">
        <v>34</v>
      </c>
      <c r="C137" s="75">
        <v>0</v>
      </c>
      <c r="D137" s="77">
        <v>0</v>
      </c>
      <c r="E137" s="77">
        <v>0</v>
      </c>
      <c r="F137" s="77">
        <v>0</v>
      </c>
      <c r="G137" s="77">
        <v>0</v>
      </c>
      <c r="H137" s="77">
        <v>0</v>
      </c>
      <c r="I137" s="77">
        <v>0</v>
      </c>
      <c r="J137" s="79">
        <f t="shared" si="2"/>
        <v>0</v>
      </c>
    </row>
    <row r="138" spans="1:10" x14ac:dyDescent="0.25">
      <c r="A138" s="24" t="s">
        <v>207</v>
      </c>
      <c r="B138" s="25" t="s">
        <v>35</v>
      </c>
      <c r="C138" s="75">
        <v>0</v>
      </c>
      <c r="D138" s="77">
        <v>0</v>
      </c>
      <c r="E138" s="77">
        <v>0</v>
      </c>
      <c r="F138" s="77">
        <v>0</v>
      </c>
      <c r="G138" s="77">
        <v>0</v>
      </c>
      <c r="H138" s="77">
        <v>0</v>
      </c>
      <c r="I138" s="77">
        <v>0</v>
      </c>
      <c r="J138" s="79">
        <f t="shared" si="2"/>
        <v>0</v>
      </c>
    </row>
    <row r="139" spans="1:10" x14ac:dyDescent="0.25">
      <c r="A139" s="24" t="s">
        <v>208</v>
      </c>
      <c r="B139" s="25" t="s">
        <v>35</v>
      </c>
      <c r="C139" s="75">
        <v>0</v>
      </c>
      <c r="D139" s="77">
        <v>28697</v>
      </c>
      <c r="E139" s="77">
        <v>0</v>
      </c>
      <c r="F139" s="77">
        <v>0</v>
      </c>
      <c r="G139" s="77">
        <v>0</v>
      </c>
      <c r="H139" s="77">
        <v>0</v>
      </c>
      <c r="I139" s="77">
        <v>0</v>
      </c>
      <c r="J139" s="79">
        <f t="shared" si="2"/>
        <v>28697</v>
      </c>
    </row>
    <row r="140" spans="1:10" x14ac:dyDescent="0.25">
      <c r="A140" s="24" t="s">
        <v>209</v>
      </c>
      <c r="B140" s="25" t="s">
        <v>35</v>
      </c>
      <c r="C140" s="75">
        <v>0</v>
      </c>
      <c r="D140" s="77">
        <v>0</v>
      </c>
      <c r="E140" s="77">
        <v>0</v>
      </c>
      <c r="F140" s="77">
        <v>0</v>
      </c>
      <c r="G140" s="77">
        <v>0</v>
      </c>
      <c r="H140" s="77">
        <v>0</v>
      </c>
      <c r="I140" s="77">
        <v>0</v>
      </c>
      <c r="J140" s="79">
        <f t="shared" si="2"/>
        <v>0</v>
      </c>
    </row>
    <row r="141" spans="1:10" x14ac:dyDescent="0.25">
      <c r="A141" s="24" t="s">
        <v>210</v>
      </c>
      <c r="B141" s="25" t="s">
        <v>35</v>
      </c>
      <c r="C141" s="75">
        <v>0</v>
      </c>
      <c r="D141" s="77">
        <v>0</v>
      </c>
      <c r="E141" s="77">
        <v>385775</v>
      </c>
      <c r="F141" s="77">
        <v>0</v>
      </c>
      <c r="G141" s="77">
        <v>0</v>
      </c>
      <c r="H141" s="77">
        <v>0</v>
      </c>
      <c r="I141" s="77">
        <v>0</v>
      </c>
      <c r="J141" s="79">
        <f t="shared" si="2"/>
        <v>385775</v>
      </c>
    </row>
    <row r="142" spans="1:10" x14ac:dyDescent="0.25">
      <c r="A142" s="24" t="s">
        <v>211</v>
      </c>
      <c r="B142" s="25" t="s">
        <v>35</v>
      </c>
      <c r="C142" s="75">
        <v>0</v>
      </c>
      <c r="D142" s="77">
        <v>0</v>
      </c>
      <c r="E142" s="77">
        <v>0</v>
      </c>
      <c r="F142" s="77">
        <v>0</v>
      </c>
      <c r="G142" s="77">
        <v>0</v>
      </c>
      <c r="H142" s="77">
        <v>0</v>
      </c>
      <c r="I142" s="77">
        <v>0</v>
      </c>
      <c r="J142" s="79">
        <f t="shared" si="2"/>
        <v>0</v>
      </c>
    </row>
    <row r="143" spans="1:10" x14ac:dyDescent="0.25">
      <c r="A143" s="24" t="s">
        <v>212</v>
      </c>
      <c r="B143" s="25" t="s">
        <v>36</v>
      </c>
      <c r="C143" s="75">
        <v>0</v>
      </c>
      <c r="D143" s="77">
        <v>0</v>
      </c>
      <c r="E143" s="77">
        <v>0</v>
      </c>
      <c r="F143" s="77">
        <v>0</v>
      </c>
      <c r="G143" s="77">
        <v>0</v>
      </c>
      <c r="H143" s="77">
        <v>0</v>
      </c>
      <c r="I143" s="77">
        <v>0</v>
      </c>
      <c r="J143" s="79">
        <f t="shared" si="2"/>
        <v>0</v>
      </c>
    </row>
    <row r="144" spans="1:10" x14ac:dyDescent="0.25">
      <c r="A144" s="24" t="s">
        <v>213</v>
      </c>
      <c r="B144" s="25" t="s">
        <v>36</v>
      </c>
      <c r="C144" s="75">
        <v>0</v>
      </c>
      <c r="D144" s="77">
        <v>0</v>
      </c>
      <c r="E144" s="77">
        <v>0</v>
      </c>
      <c r="F144" s="77">
        <v>0</v>
      </c>
      <c r="G144" s="77">
        <v>0</v>
      </c>
      <c r="H144" s="77">
        <v>0</v>
      </c>
      <c r="I144" s="77">
        <v>0</v>
      </c>
      <c r="J144" s="79">
        <f t="shared" si="2"/>
        <v>0</v>
      </c>
    </row>
    <row r="145" spans="1:10" x14ac:dyDescent="0.25">
      <c r="A145" s="24" t="s">
        <v>214</v>
      </c>
      <c r="B145" s="25" t="s">
        <v>36</v>
      </c>
      <c r="C145" s="75">
        <v>0</v>
      </c>
      <c r="D145" s="77">
        <v>0</v>
      </c>
      <c r="E145" s="77">
        <v>0</v>
      </c>
      <c r="F145" s="77">
        <v>0</v>
      </c>
      <c r="G145" s="77">
        <v>0</v>
      </c>
      <c r="H145" s="77">
        <v>0</v>
      </c>
      <c r="I145" s="77">
        <v>0</v>
      </c>
      <c r="J145" s="79">
        <f t="shared" si="2"/>
        <v>0</v>
      </c>
    </row>
    <row r="146" spans="1:10" x14ac:dyDescent="0.25">
      <c r="A146" s="24" t="s">
        <v>215</v>
      </c>
      <c r="B146" s="25" t="s">
        <v>36</v>
      </c>
      <c r="C146" s="75">
        <v>0</v>
      </c>
      <c r="D146" s="77">
        <v>0</v>
      </c>
      <c r="E146" s="77">
        <v>0</v>
      </c>
      <c r="F146" s="77">
        <v>0</v>
      </c>
      <c r="G146" s="77">
        <v>0</v>
      </c>
      <c r="H146" s="77">
        <v>0</v>
      </c>
      <c r="I146" s="77">
        <v>0</v>
      </c>
      <c r="J146" s="79">
        <f t="shared" si="2"/>
        <v>0</v>
      </c>
    </row>
    <row r="147" spans="1:10" x14ac:dyDescent="0.25">
      <c r="A147" s="24" t="s">
        <v>216</v>
      </c>
      <c r="B147" s="25" t="s">
        <v>36</v>
      </c>
      <c r="C147" s="75">
        <v>0</v>
      </c>
      <c r="D147" s="77">
        <v>0</v>
      </c>
      <c r="E147" s="77">
        <v>0</v>
      </c>
      <c r="F147" s="77">
        <v>0</v>
      </c>
      <c r="G147" s="77">
        <v>0</v>
      </c>
      <c r="H147" s="77">
        <v>0</v>
      </c>
      <c r="I147" s="77">
        <v>4700</v>
      </c>
      <c r="J147" s="79">
        <f t="shared" si="2"/>
        <v>4700</v>
      </c>
    </row>
    <row r="148" spans="1:10" x14ac:dyDescent="0.25">
      <c r="A148" s="24" t="s">
        <v>217</v>
      </c>
      <c r="B148" s="25" t="s">
        <v>36</v>
      </c>
      <c r="C148" s="75">
        <v>0</v>
      </c>
      <c r="D148" s="77">
        <v>0</v>
      </c>
      <c r="E148" s="77">
        <v>0</v>
      </c>
      <c r="F148" s="77">
        <v>0</v>
      </c>
      <c r="G148" s="77">
        <v>0</v>
      </c>
      <c r="H148" s="77">
        <v>0</v>
      </c>
      <c r="I148" s="77">
        <v>0</v>
      </c>
      <c r="J148" s="79">
        <f t="shared" si="2"/>
        <v>0</v>
      </c>
    </row>
    <row r="149" spans="1:10" x14ac:dyDescent="0.25">
      <c r="A149" s="24" t="s">
        <v>218</v>
      </c>
      <c r="B149" s="25" t="s">
        <v>36</v>
      </c>
      <c r="C149" s="75">
        <v>0</v>
      </c>
      <c r="D149" s="77">
        <v>0</v>
      </c>
      <c r="E149" s="77">
        <v>0</v>
      </c>
      <c r="F149" s="77">
        <v>0</v>
      </c>
      <c r="G149" s="77">
        <v>0</v>
      </c>
      <c r="H149" s="77">
        <v>0</v>
      </c>
      <c r="I149" s="77">
        <v>0</v>
      </c>
      <c r="J149" s="79">
        <f t="shared" si="2"/>
        <v>0</v>
      </c>
    </row>
    <row r="150" spans="1:10" x14ac:dyDescent="0.25">
      <c r="A150" s="24" t="s">
        <v>219</v>
      </c>
      <c r="B150" s="25" t="s">
        <v>36</v>
      </c>
      <c r="C150" s="75">
        <v>0</v>
      </c>
      <c r="D150" s="77">
        <v>0</v>
      </c>
      <c r="E150" s="77">
        <v>0</v>
      </c>
      <c r="F150" s="77">
        <v>0</v>
      </c>
      <c r="G150" s="77">
        <v>0</v>
      </c>
      <c r="H150" s="77">
        <v>0</v>
      </c>
      <c r="I150" s="77">
        <v>0</v>
      </c>
      <c r="J150" s="79">
        <f t="shared" si="2"/>
        <v>0</v>
      </c>
    </row>
    <row r="151" spans="1:10" x14ac:dyDescent="0.25">
      <c r="A151" s="24" t="s">
        <v>220</v>
      </c>
      <c r="B151" s="25" t="s">
        <v>36</v>
      </c>
      <c r="C151" s="75">
        <v>0</v>
      </c>
      <c r="D151" s="77">
        <v>0</v>
      </c>
      <c r="E151" s="77">
        <v>0</v>
      </c>
      <c r="F151" s="77">
        <v>0</v>
      </c>
      <c r="G151" s="77">
        <v>0</v>
      </c>
      <c r="H151" s="77">
        <v>0</v>
      </c>
      <c r="I151" s="77">
        <v>0</v>
      </c>
      <c r="J151" s="79">
        <f t="shared" si="2"/>
        <v>0</v>
      </c>
    </row>
    <row r="152" spans="1:10" x14ac:dyDescent="0.25">
      <c r="A152" s="24" t="s">
        <v>221</v>
      </c>
      <c r="B152" s="25" t="s">
        <v>36</v>
      </c>
      <c r="C152" s="75">
        <v>0</v>
      </c>
      <c r="D152" s="77">
        <v>0</v>
      </c>
      <c r="E152" s="77">
        <v>0</v>
      </c>
      <c r="F152" s="77">
        <v>0</v>
      </c>
      <c r="G152" s="77">
        <v>0</v>
      </c>
      <c r="H152" s="77">
        <v>0</v>
      </c>
      <c r="I152" s="77">
        <v>0</v>
      </c>
      <c r="J152" s="79">
        <f t="shared" si="2"/>
        <v>0</v>
      </c>
    </row>
    <row r="153" spans="1:10" x14ac:dyDescent="0.25">
      <c r="A153" s="24" t="s">
        <v>222</v>
      </c>
      <c r="B153" s="25" t="s">
        <v>36</v>
      </c>
      <c r="C153" s="75">
        <v>0</v>
      </c>
      <c r="D153" s="77">
        <v>0</v>
      </c>
      <c r="E153" s="77">
        <v>0</v>
      </c>
      <c r="F153" s="77">
        <v>0</v>
      </c>
      <c r="G153" s="77">
        <v>0</v>
      </c>
      <c r="H153" s="77">
        <v>0</v>
      </c>
      <c r="I153" s="77">
        <v>0</v>
      </c>
      <c r="J153" s="79">
        <f t="shared" si="2"/>
        <v>0</v>
      </c>
    </row>
    <row r="154" spans="1:10" x14ac:dyDescent="0.25">
      <c r="A154" s="24" t="s">
        <v>223</v>
      </c>
      <c r="B154" s="25" t="s">
        <v>37</v>
      </c>
      <c r="C154" s="75">
        <v>0</v>
      </c>
      <c r="D154" s="77">
        <v>0</v>
      </c>
      <c r="E154" s="77">
        <v>0</v>
      </c>
      <c r="F154" s="77">
        <v>0</v>
      </c>
      <c r="G154" s="77">
        <v>0</v>
      </c>
      <c r="H154" s="77">
        <v>0</v>
      </c>
      <c r="I154" s="77">
        <v>0</v>
      </c>
      <c r="J154" s="79">
        <f t="shared" si="2"/>
        <v>0</v>
      </c>
    </row>
    <row r="155" spans="1:10" x14ac:dyDescent="0.25">
      <c r="A155" s="24" t="s">
        <v>224</v>
      </c>
      <c r="B155" s="25" t="s">
        <v>38</v>
      </c>
      <c r="C155" s="75">
        <v>0</v>
      </c>
      <c r="D155" s="77">
        <v>0</v>
      </c>
      <c r="E155" s="77">
        <v>0</v>
      </c>
      <c r="F155" s="77">
        <v>0</v>
      </c>
      <c r="G155" s="77">
        <v>0</v>
      </c>
      <c r="H155" s="77">
        <v>0</v>
      </c>
      <c r="I155" s="77">
        <v>0</v>
      </c>
      <c r="J155" s="79">
        <f t="shared" si="2"/>
        <v>0</v>
      </c>
    </row>
    <row r="156" spans="1:10" x14ac:dyDescent="0.25">
      <c r="A156" s="24" t="s">
        <v>225</v>
      </c>
      <c r="B156" s="25" t="s">
        <v>39</v>
      </c>
      <c r="C156" s="75">
        <v>0</v>
      </c>
      <c r="D156" s="77">
        <v>0</v>
      </c>
      <c r="E156" s="77">
        <v>0</v>
      </c>
      <c r="F156" s="77">
        <v>0</v>
      </c>
      <c r="G156" s="77">
        <v>0</v>
      </c>
      <c r="H156" s="77">
        <v>0</v>
      </c>
      <c r="I156" s="77">
        <v>0</v>
      </c>
      <c r="J156" s="79">
        <f t="shared" si="2"/>
        <v>0</v>
      </c>
    </row>
    <row r="157" spans="1:10" x14ac:dyDescent="0.25">
      <c r="A157" s="24" t="s">
        <v>226</v>
      </c>
      <c r="B157" s="25" t="s">
        <v>39</v>
      </c>
      <c r="C157" s="75">
        <v>726691</v>
      </c>
      <c r="D157" s="77">
        <v>6287105</v>
      </c>
      <c r="E157" s="77">
        <v>0</v>
      </c>
      <c r="F157" s="77">
        <v>0</v>
      </c>
      <c r="G157" s="77">
        <v>0</v>
      </c>
      <c r="H157" s="77">
        <v>425469</v>
      </c>
      <c r="I157" s="77">
        <v>0</v>
      </c>
      <c r="J157" s="79">
        <f t="shared" si="2"/>
        <v>7439265</v>
      </c>
    </row>
    <row r="158" spans="1:10" x14ac:dyDescent="0.25">
      <c r="A158" s="24" t="s">
        <v>227</v>
      </c>
      <c r="B158" s="25" t="s">
        <v>39</v>
      </c>
      <c r="C158" s="75">
        <v>107270</v>
      </c>
      <c r="D158" s="77">
        <v>1593719</v>
      </c>
      <c r="E158" s="77">
        <v>0</v>
      </c>
      <c r="F158" s="77">
        <v>0</v>
      </c>
      <c r="G158" s="77">
        <v>0</v>
      </c>
      <c r="H158" s="77">
        <v>215243</v>
      </c>
      <c r="I158" s="77">
        <v>0</v>
      </c>
      <c r="J158" s="79">
        <f t="shared" si="2"/>
        <v>1916232</v>
      </c>
    </row>
    <row r="159" spans="1:10" x14ac:dyDescent="0.25">
      <c r="A159" s="24" t="s">
        <v>228</v>
      </c>
      <c r="B159" s="25" t="s">
        <v>39</v>
      </c>
      <c r="C159" s="75">
        <v>0</v>
      </c>
      <c r="D159" s="77">
        <v>0</v>
      </c>
      <c r="E159" s="77">
        <v>0</v>
      </c>
      <c r="F159" s="77">
        <v>0</v>
      </c>
      <c r="G159" s="77">
        <v>0</v>
      </c>
      <c r="H159" s="77">
        <v>0</v>
      </c>
      <c r="I159" s="77">
        <v>0</v>
      </c>
      <c r="J159" s="79">
        <f t="shared" si="2"/>
        <v>0</v>
      </c>
    </row>
    <row r="160" spans="1:10" x14ac:dyDescent="0.25">
      <c r="A160" s="24" t="s">
        <v>229</v>
      </c>
      <c r="B160" s="25" t="s">
        <v>39</v>
      </c>
      <c r="C160" s="75">
        <v>264969</v>
      </c>
      <c r="D160" s="77">
        <v>7532550</v>
      </c>
      <c r="E160" s="77">
        <v>0</v>
      </c>
      <c r="F160" s="77">
        <v>0</v>
      </c>
      <c r="G160" s="77">
        <v>0</v>
      </c>
      <c r="H160" s="77">
        <v>149650</v>
      </c>
      <c r="I160" s="77">
        <v>118938</v>
      </c>
      <c r="J160" s="79">
        <f t="shared" si="2"/>
        <v>8066107</v>
      </c>
    </row>
    <row r="161" spans="1:10" x14ac:dyDescent="0.25">
      <c r="A161" s="24" t="s">
        <v>230</v>
      </c>
      <c r="B161" s="25" t="s">
        <v>39</v>
      </c>
      <c r="C161" s="75">
        <v>0</v>
      </c>
      <c r="D161" s="77">
        <v>0</v>
      </c>
      <c r="E161" s="77">
        <v>0</v>
      </c>
      <c r="F161" s="77">
        <v>0</v>
      </c>
      <c r="G161" s="77">
        <v>0</v>
      </c>
      <c r="H161" s="77">
        <v>0</v>
      </c>
      <c r="I161" s="77">
        <v>238735</v>
      </c>
      <c r="J161" s="79">
        <f t="shared" si="2"/>
        <v>238735</v>
      </c>
    </row>
    <row r="162" spans="1:10" x14ac:dyDescent="0.25">
      <c r="A162" s="24" t="s">
        <v>231</v>
      </c>
      <c r="B162" s="25" t="s">
        <v>39</v>
      </c>
      <c r="C162" s="75">
        <v>0</v>
      </c>
      <c r="D162" s="77">
        <v>0</v>
      </c>
      <c r="E162" s="77">
        <v>0</v>
      </c>
      <c r="F162" s="77">
        <v>0</v>
      </c>
      <c r="G162" s="77">
        <v>0</v>
      </c>
      <c r="H162" s="77">
        <v>0</v>
      </c>
      <c r="I162" s="77">
        <v>0</v>
      </c>
      <c r="J162" s="79">
        <f t="shared" si="2"/>
        <v>0</v>
      </c>
    </row>
    <row r="163" spans="1:10" x14ac:dyDescent="0.25">
      <c r="A163" s="24" t="s">
        <v>232</v>
      </c>
      <c r="B163" s="25" t="s">
        <v>39</v>
      </c>
      <c r="C163" s="75">
        <v>180391</v>
      </c>
      <c r="D163" s="77">
        <v>0</v>
      </c>
      <c r="E163" s="77">
        <v>0</v>
      </c>
      <c r="F163" s="77">
        <v>0</v>
      </c>
      <c r="G163" s="77">
        <v>0</v>
      </c>
      <c r="H163" s="77">
        <v>140410</v>
      </c>
      <c r="I163" s="77">
        <v>0</v>
      </c>
      <c r="J163" s="79">
        <f t="shared" si="2"/>
        <v>320801</v>
      </c>
    </row>
    <row r="164" spans="1:10" x14ac:dyDescent="0.25">
      <c r="A164" s="24" t="s">
        <v>233</v>
      </c>
      <c r="B164" s="25" t="s">
        <v>39</v>
      </c>
      <c r="C164" s="75">
        <v>73078</v>
      </c>
      <c r="D164" s="77">
        <v>49000</v>
      </c>
      <c r="E164" s="77">
        <v>0</v>
      </c>
      <c r="F164" s="77">
        <v>0</v>
      </c>
      <c r="G164" s="77">
        <v>0</v>
      </c>
      <c r="H164" s="77">
        <v>51254</v>
      </c>
      <c r="I164" s="77">
        <v>267122</v>
      </c>
      <c r="J164" s="79">
        <f t="shared" si="2"/>
        <v>440454</v>
      </c>
    </row>
    <row r="165" spans="1:10" x14ac:dyDescent="0.25">
      <c r="A165" s="24" t="s">
        <v>234</v>
      </c>
      <c r="B165" s="25" t="s">
        <v>39</v>
      </c>
      <c r="C165" s="75">
        <v>0</v>
      </c>
      <c r="D165" s="77">
        <v>0</v>
      </c>
      <c r="E165" s="77">
        <v>0</v>
      </c>
      <c r="F165" s="77">
        <v>0</v>
      </c>
      <c r="G165" s="77">
        <v>0</v>
      </c>
      <c r="H165" s="77">
        <v>0</v>
      </c>
      <c r="I165" s="77">
        <v>0</v>
      </c>
      <c r="J165" s="79">
        <f t="shared" si="2"/>
        <v>0</v>
      </c>
    </row>
    <row r="166" spans="1:10" x14ac:dyDescent="0.25">
      <c r="A166" s="24" t="s">
        <v>235</v>
      </c>
      <c r="B166" s="25" t="s">
        <v>39</v>
      </c>
      <c r="C166" s="75">
        <v>0</v>
      </c>
      <c r="D166" s="77">
        <v>0</v>
      </c>
      <c r="E166" s="77">
        <v>0</v>
      </c>
      <c r="F166" s="77">
        <v>0</v>
      </c>
      <c r="G166" s="77">
        <v>0</v>
      </c>
      <c r="H166" s="77">
        <v>0</v>
      </c>
      <c r="I166" s="77">
        <v>0</v>
      </c>
      <c r="J166" s="79">
        <f t="shared" si="2"/>
        <v>0</v>
      </c>
    </row>
    <row r="167" spans="1:10" x14ac:dyDescent="0.25">
      <c r="A167" s="24" t="s">
        <v>236</v>
      </c>
      <c r="B167" s="25" t="s">
        <v>39</v>
      </c>
      <c r="C167" s="75">
        <v>379846</v>
      </c>
      <c r="D167" s="77">
        <v>2543701</v>
      </c>
      <c r="E167" s="77">
        <v>0</v>
      </c>
      <c r="F167" s="77">
        <v>0</v>
      </c>
      <c r="G167" s="77">
        <v>0</v>
      </c>
      <c r="H167" s="77">
        <v>154159</v>
      </c>
      <c r="I167" s="77">
        <v>0</v>
      </c>
      <c r="J167" s="79">
        <f t="shared" si="2"/>
        <v>3077706</v>
      </c>
    </row>
    <row r="168" spans="1:10" x14ac:dyDescent="0.25">
      <c r="A168" s="24" t="s">
        <v>237</v>
      </c>
      <c r="B168" s="25" t="s">
        <v>39</v>
      </c>
      <c r="C168" s="75">
        <v>111977</v>
      </c>
      <c r="D168" s="77">
        <v>0</v>
      </c>
      <c r="E168" s="77">
        <v>0</v>
      </c>
      <c r="F168" s="77">
        <v>0</v>
      </c>
      <c r="G168" s="77">
        <v>0</v>
      </c>
      <c r="H168" s="77">
        <v>0</v>
      </c>
      <c r="I168" s="77">
        <v>2318409</v>
      </c>
      <c r="J168" s="79">
        <f t="shared" si="2"/>
        <v>2430386</v>
      </c>
    </row>
    <row r="169" spans="1:10" x14ac:dyDescent="0.25">
      <c r="A169" s="24" t="s">
        <v>238</v>
      </c>
      <c r="B169" s="25" t="s">
        <v>39</v>
      </c>
      <c r="C169" s="75">
        <v>0</v>
      </c>
      <c r="D169" s="77">
        <v>96228</v>
      </c>
      <c r="E169" s="77">
        <v>0</v>
      </c>
      <c r="F169" s="77">
        <v>0</v>
      </c>
      <c r="G169" s="77">
        <v>0</v>
      </c>
      <c r="H169" s="77">
        <v>0</v>
      </c>
      <c r="I169" s="77">
        <v>0</v>
      </c>
      <c r="J169" s="79">
        <f t="shared" si="2"/>
        <v>96228</v>
      </c>
    </row>
    <row r="170" spans="1:10" x14ac:dyDescent="0.25">
      <c r="A170" s="24" t="s">
        <v>239</v>
      </c>
      <c r="B170" s="25" t="s">
        <v>1</v>
      </c>
      <c r="C170" s="75">
        <v>0</v>
      </c>
      <c r="D170" s="77">
        <v>0</v>
      </c>
      <c r="E170" s="77">
        <v>7068155</v>
      </c>
      <c r="F170" s="77">
        <v>0</v>
      </c>
      <c r="G170" s="77">
        <v>0</v>
      </c>
      <c r="H170" s="77">
        <v>116835</v>
      </c>
      <c r="I170" s="77">
        <v>0</v>
      </c>
      <c r="J170" s="79">
        <f t="shared" si="2"/>
        <v>7184990</v>
      </c>
    </row>
    <row r="171" spans="1:10" x14ac:dyDescent="0.25">
      <c r="A171" s="24" t="s">
        <v>240</v>
      </c>
      <c r="B171" s="25" t="s">
        <v>1</v>
      </c>
      <c r="C171" s="75">
        <v>2919584</v>
      </c>
      <c r="D171" s="77">
        <v>13983105</v>
      </c>
      <c r="E171" s="77">
        <v>13557182</v>
      </c>
      <c r="F171" s="77">
        <v>0</v>
      </c>
      <c r="G171" s="77">
        <v>0</v>
      </c>
      <c r="H171" s="77">
        <v>9869668</v>
      </c>
      <c r="I171" s="77">
        <v>0</v>
      </c>
      <c r="J171" s="79">
        <f t="shared" si="2"/>
        <v>40329539</v>
      </c>
    </row>
    <row r="172" spans="1:10" x14ac:dyDescent="0.25">
      <c r="A172" s="24" t="s">
        <v>241</v>
      </c>
      <c r="B172" s="25" t="s">
        <v>1</v>
      </c>
      <c r="C172" s="75">
        <v>884247</v>
      </c>
      <c r="D172" s="77">
        <v>0</v>
      </c>
      <c r="E172" s="77">
        <v>6548714</v>
      </c>
      <c r="F172" s="77">
        <v>0</v>
      </c>
      <c r="G172" s="77">
        <v>0</v>
      </c>
      <c r="H172" s="77">
        <v>0</v>
      </c>
      <c r="I172" s="77">
        <v>0</v>
      </c>
      <c r="J172" s="79">
        <f t="shared" si="2"/>
        <v>7432961</v>
      </c>
    </row>
    <row r="173" spans="1:10" x14ac:dyDescent="0.25">
      <c r="A173" s="24" t="s">
        <v>242</v>
      </c>
      <c r="B173" s="25" t="s">
        <v>1</v>
      </c>
      <c r="C173" s="75">
        <v>0</v>
      </c>
      <c r="D173" s="77">
        <v>0</v>
      </c>
      <c r="E173" s="77">
        <v>0</v>
      </c>
      <c r="F173" s="77">
        <v>0</v>
      </c>
      <c r="G173" s="77">
        <v>0</v>
      </c>
      <c r="H173" s="77">
        <v>0</v>
      </c>
      <c r="I173" s="77">
        <v>0</v>
      </c>
      <c r="J173" s="79">
        <f t="shared" si="2"/>
        <v>0</v>
      </c>
    </row>
    <row r="174" spans="1:10" x14ac:dyDescent="0.25">
      <c r="A174" s="24" t="s">
        <v>243</v>
      </c>
      <c r="B174" s="25" t="s">
        <v>1</v>
      </c>
      <c r="C174" s="75">
        <v>0</v>
      </c>
      <c r="D174" s="77">
        <v>0</v>
      </c>
      <c r="E174" s="77">
        <v>25000</v>
      </c>
      <c r="F174" s="77">
        <v>0</v>
      </c>
      <c r="G174" s="77">
        <v>0</v>
      </c>
      <c r="H174" s="77">
        <v>37000</v>
      </c>
      <c r="I174" s="77">
        <v>0</v>
      </c>
      <c r="J174" s="79">
        <f t="shared" si="2"/>
        <v>62000</v>
      </c>
    </row>
    <row r="175" spans="1:10" x14ac:dyDescent="0.25">
      <c r="A175" s="24" t="s">
        <v>244</v>
      </c>
      <c r="B175" s="25" t="s">
        <v>40</v>
      </c>
      <c r="C175" s="75">
        <v>0</v>
      </c>
      <c r="D175" s="77">
        <v>0</v>
      </c>
      <c r="E175" s="77">
        <v>0</v>
      </c>
      <c r="F175" s="77">
        <v>0</v>
      </c>
      <c r="G175" s="77">
        <v>0</v>
      </c>
      <c r="H175" s="77">
        <v>0</v>
      </c>
      <c r="I175" s="77">
        <v>0</v>
      </c>
      <c r="J175" s="79">
        <f t="shared" si="2"/>
        <v>0</v>
      </c>
    </row>
    <row r="176" spans="1:10" x14ac:dyDescent="0.25">
      <c r="A176" s="24" t="s">
        <v>245</v>
      </c>
      <c r="B176" s="25" t="s">
        <v>41</v>
      </c>
      <c r="C176" s="75">
        <v>0</v>
      </c>
      <c r="D176" s="77">
        <v>0</v>
      </c>
      <c r="E176" s="77">
        <v>0</v>
      </c>
      <c r="F176" s="77">
        <v>0</v>
      </c>
      <c r="G176" s="77">
        <v>0</v>
      </c>
      <c r="H176" s="77">
        <v>0</v>
      </c>
      <c r="I176" s="77">
        <v>0</v>
      </c>
      <c r="J176" s="79">
        <f t="shared" si="2"/>
        <v>0</v>
      </c>
    </row>
    <row r="177" spans="1:10" x14ac:dyDescent="0.25">
      <c r="A177" s="24" t="s">
        <v>246</v>
      </c>
      <c r="B177" s="25" t="s">
        <v>41</v>
      </c>
      <c r="C177" s="75">
        <v>0</v>
      </c>
      <c r="D177" s="77">
        <v>0</v>
      </c>
      <c r="E177" s="77">
        <v>0</v>
      </c>
      <c r="F177" s="77">
        <v>0</v>
      </c>
      <c r="G177" s="77">
        <v>0</v>
      </c>
      <c r="H177" s="77">
        <v>0</v>
      </c>
      <c r="I177" s="77">
        <v>0</v>
      </c>
      <c r="J177" s="79">
        <f t="shared" si="2"/>
        <v>0</v>
      </c>
    </row>
    <row r="178" spans="1:10" x14ac:dyDescent="0.25">
      <c r="A178" s="24" t="s">
        <v>247</v>
      </c>
      <c r="B178" s="25" t="s">
        <v>41</v>
      </c>
      <c r="C178" s="75">
        <v>0</v>
      </c>
      <c r="D178" s="77">
        <v>0</v>
      </c>
      <c r="E178" s="77">
        <v>0</v>
      </c>
      <c r="F178" s="77">
        <v>0</v>
      </c>
      <c r="G178" s="77">
        <v>5900</v>
      </c>
      <c r="H178" s="77">
        <v>0</v>
      </c>
      <c r="I178" s="77">
        <v>0</v>
      </c>
      <c r="J178" s="79">
        <f t="shared" si="2"/>
        <v>5900</v>
      </c>
    </row>
    <row r="179" spans="1:10" x14ac:dyDescent="0.25">
      <c r="A179" s="24" t="s">
        <v>248</v>
      </c>
      <c r="B179" s="25" t="s">
        <v>41</v>
      </c>
      <c r="C179" s="75">
        <v>0</v>
      </c>
      <c r="D179" s="77">
        <v>0</v>
      </c>
      <c r="E179" s="77">
        <v>0</v>
      </c>
      <c r="F179" s="77">
        <v>0</v>
      </c>
      <c r="G179" s="77">
        <v>0</v>
      </c>
      <c r="H179" s="77">
        <v>0</v>
      </c>
      <c r="I179" s="77">
        <v>0</v>
      </c>
      <c r="J179" s="79">
        <f t="shared" si="2"/>
        <v>0</v>
      </c>
    </row>
    <row r="180" spans="1:10" x14ac:dyDescent="0.25">
      <c r="A180" s="24" t="s">
        <v>249</v>
      </c>
      <c r="B180" s="25" t="s">
        <v>41</v>
      </c>
      <c r="C180" s="75">
        <v>0</v>
      </c>
      <c r="D180" s="77">
        <v>0</v>
      </c>
      <c r="E180" s="77">
        <v>0</v>
      </c>
      <c r="F180" s="77">
        <v>0</v>
      </c>
      <c r="G180" s="77">
        <v>0</v>
      </c>
      <c r="H180" s="77">
        <v>0</v>
      </c>
      <c r="I180" s="77">
        <v>0</v>
      </c>
      <c r="J180" s="79">
        <f t="shared" si="2"/>
        <v>0</v>
      </c>
    </row>
    <row r="181" spans="1:10" x14ac:dyDescent="0.25">
      <c r="A181" s="24" t="s">
        <v>250</v>
      </c>
      <c r="B181" s="25" t="s">
        <v>41</v>
      </c>
      <c r="C181" s="75">
        <v>0</v>
      </c>
      <c r="D181" s="77">
        <v>7000</v>
      </c>
      <c r="E181" s="77">
        <v>0</v>
      </c>
      <c r="F181" s="77">
        <v>0</v>
      </c>
      <c r="G181" s="77">
        <v>0</v>
      </c>
      <c r="H181" s="77">
        <v>0</v>
      </c>
      <c r="I181" s="77">
        <v>0</v>
      </c>
      <c r="J181" s="79">
        <f t="shared" si="2"/>
        <v>7000</v>
      </c>
    </row>
    <row r="182" spans="1:10" x14ac:dyDescent="0.25">
      <c r="A182" s="24" t="s">
        <v>251</v>
      </c>
      <c r="B182" s="25" t="s">
        <v>41</v>
      </c>
      <c r="C182" s="75">
        <v>0</v>
      </c>
      <c r="D182" s="77">
        <v>0</v>
      </c>
      <c r="E182" s="77">
        <v>0</v>
      </c>
      <c r="F182" s="77">
        <v>0</v>
      </c>
      <c r="G182" s="77">
        <v>0</v>
      </c>
      <c r="H182" s="77">
        <v>0</v>
      </c>
      <c r="I182" s="77">
        <v>0</v>
      </c>
      <c r="J182" s="79">
        <f t="shared" si="2"/>
        <v>0</v>
      </c>
    </row>
    <row r="183" spans="1:10" x14ac:dyDescent="0.25">
      <c r="A183" s="24" t="s">
        <v>252</v>
      </c>
      <c r="B183" s="25" t="s">
        <v>42</v>
      </c>
      <c r="C183" s="75">
        <v>0</v>
      </c>
      <c r="D183" s="77">
        <v>0</v>
      </c>
      <c r="E183" s="77">
        <v>0</v>
      </c>
      <c r="F183" s="77">
        <v>0</v>
      </c>
      <c r="G183" s="77">
        <v>0</v>
      </c>
      <c r="H183" s="77">
        <v>0</v>
      </c>
      <c r="I183" s="77">
        <v>0</v>
      </c>
      <c r="J183" s="79">
        <f t="shared" si="2"/>
        <v>0</v>
      </c>
    </row>
    <row r="184" spans="1:10" x14ac:dyDescent="0.25">
      <c r="A184" s="24" t="s">
        <v>253</v>
      </c>
      <c r="B184" s="25" t="s">
        <v>2</v>
      </c>
      <c r="C184" s="75">
        <v>0</v>
      </c>
      <c r="D184" s="77">
        <v>0</v>
      </c>
      <c r="E184" s="77">
        <v>0</v>
      </c>
      <c r="F184" s="77">
        <v>0</v>
      </c>
      <c r="G184" s="77">
        <v>0</v>
      </c>
      <c r="H184" s="77">
        <v>0</v>
      </c>
      <c r="I184" s="77">
        <v>0</v>
      </c>
      <c r="J184" s="79">
        <f t="shared" si="2"/>
        <v>0</v>
      </c>
    </row>
    <row r="185" spans="1:10" x14ac:dyDescent="0.25">
      <c r="A185" s="24" t="s">
        <v>1</v>
      </c>
      <c r="B185" s="25" t="s">
        <v>2</v>
      </c>
      <c r="C185" s="75">
        <v>0</v>
      </c>
      <c r="D185" s="77">
        <v>0</v>
      </c>
      <c r="E185" s="77">
        <v>0</v>
      </c>
      <c r="F185" s="77">
        <v>0</v>
      </c>
      <c r="G185" s="77">
        <v>0</v>
      </c>
      <c r="H185" s="77">
        <v>0</v>
      </c>
      <c r="I185" s="77">
        <v>0</v>
      </c>
      <c r="J185" s="79">
        <f t="shared" si="2"/>
        <v>0</v>
      </c>
    </row>
    <row r="186" spans="1:10" x14ac:dyDescent="0.25">
      <c r="A186" s="24" t="s">
        <v>2</v>
      </c>
      <c r="B186" s="25" t="s">
        <v>2</v>
      </c>
      <c r="C186" s="75">
        <v>0</v>
      </c>
      <c r="D186" s="77">
        <v>0</v>
      </c>
      <c r="E186" s="77">
        <v>0</v>
      </c>
      <c r="F186" s="77">
        <v>0</v>
      </c>
      <c r="G186" s="77">
        <v>0</v>
      </c>
      <c r="H186" s="77">
        <v>0</v>
      </c>
      <c r="I186" s="77">
        <v>0</v>
      </c>
      <c r="J186" s="79">
        <f t="shared" si="2"/>
        <v>0</v>
      </c>
    </row>
    <row r="187" spans="1:10" x14ac:dyDescent="0.25">
      <c r="A187" s="24" t="s">
        <v>254</v>
      </c>
      <c r="B187" s="25" t="s">
        <v>43</v>
      </c>
      <c r="C187" s="75">
        <v>0</v>
      </c>
      <c r="D187" s="77">
        <v>0</v>
      </c>
      <c r="E187" s="77">
        <v>0</v>
      </c>
      <c r="F187" s="77">
        <v>0</v>
      </c>
      <c r="G187" s="77">
        <v>0</v>
      </c>
      <c r="H187" s="77">
        <v>0</v>
      </c>
      <c r="I187" s="77">
        <v>0</v>
      </c>
      <c r="J187" s="79">
        <f t="shared" si="2"/>
        <v>0</v>
      </c>
    </row>
    <row r="188" spans="1:10" x14ac:dyDescent="0.25">
      <c r="A188" s="24" t="s">
        <v>255</v>
      </c>
      <c r="B188" s="25" t="s">
        <v>43</v>
      </c>
      <c r="C188" s="75">
        <v>0</v>
      </c>
      <c r="D188" s="77">
        <v>2881130</v>
      </c>
      <c r="E188" s="77">
        <v>0</v>
      </c>
      <c r="F188" s="77">
        <v>0</v>
      </c>
      <c r="G188" s="77">
        <v>0</v>
      </c>
      <c r="H188" s="77">
        <v>0</v>
      </c>
      <c r="I188" s="77">
        <v>0</v>
      </c>
      <c r="J188" s="79">
        <f t="shared" si="2"/>
        <v>2881130</v>
      </c>
    </row>
    <row r="189" spans="1:10" x14ac:dyDescent="0.25">
      <c r="A189" s="24" t="s">
        <v>256</v>
      </c>
      <c r="B189" s="25" t="s">
        <v>43</v>
      </c>
      <c r="C189" s="75">
        <v>0</v>
      </c>
      <c r="D189" s="77">
        <v>0</v>
      </c>
      <c r="E189" s="77">
        <v>0</v>
      </c>
      <c r="F189" s="77">
        <v>0</v>
      </c>
      <c r="G189" s="77">
        <v>0</v>
      </c>
      <c r="H189" s="77">
        <v>0</v>
      </c>
      <c r="I189" s="77">
        <v>0</v>
      </c>
      <c r="J189" s="79">
        <f t="shared" si="2"/>
        <v>0</v>
      </c>
    </row>
    <row r="190" spans="1:10" x14ac:dyDescent="0.25">
      <c r="A190" s="24" t="s">
        <v>257</v>
      </c>
      <c r="B190" s="25" t="s">
        <v>43</v>
      </c>
      <c r="C190" s="75">
        <v>0</v>
      </c>
      <c r="D190" s="77">
        <v>0</v>
      </c>
      <c r="E190" s="77">
        <v>0</v>
      </c>
      <c r="F190" s="77">
        <v>0</v>
      </c>
      <c r="G190" s="77">
        <v>0</v>
      </c>
      <c r="H190" s="77">
        <v>0</v>
      </c>
      <c r="I190" s="77">
        <v>0</v>
      </c>
      <c r="J190" s="79">
        <f t="shared" si="2"/>
        <v>0</v>
      </c>
    </row>
    <row r="191" spans="1:10" x14ac:dyDescent="0.25">
      <c r="A191" s="24" t="s">
        <v>258</v>
      </c>
      <c r="B191" s="25" t="s">
        <v>43</v>
      </c>
      <c r="C191" s="75">
        <v>0</v>
      </c>
      <c r="D191" s="77">
        <v>455330</v>
      </c>
      <c r="E191" s="77">
        <v>0</v>
      </c>
      <c r="F191" s="77">
        <v>0</v>
      </c>
      <c r="G191" s="77">
        <v>0</v>
      </c>
      <c r="H191" s="77">
        <v>0</v>
      </c>
      <c r="I191" s="77">
        <v>0</v>
      </c>
      <c r="J191" s="79">
        <f t="shared" si="2"/>
        <v>455330</v>
      </c>
    </row>
    <row r="192" spans="1:10" x14ac:dyDescent="0.25">
      <c r="A192" s="24" t="s">
        <v>259</v>
      </c>
      <c r="B192" s="25" t="s">
        <v>260</v>
      </c>
      <c r="C192" s="75">
        <v>0</v>
      </c>
      <c r="D192" s="77">
        <v>0</v>
      </c>
      <c r="E192" s="77">
        <v>0</v>
      </c>
      <c r="F192" s="77">
        <v>0</v>
      </c>
      <c r="G192" s="77">
        <v>0</v>
      </c>
      <c r="H192" s="77">
        <v>0</v>
      </c>
      <c r="I192" s="77">
        <v>0</v>
      </c>
      <c r="J192" s="79">
        <f t="shared" si="2"/>
        <v>0</v>
      </c>
    </row>
    <row r="193" spans="1:10" x14ac:dyDescent="0.25">
      <c r="A193" s="24" t="s">
        <v>261</v>
      </c>
      <c r="B193" s="25" t="s">
        <v>44</v>
      </c>
      <c r="C193" s="75">
        <v>0</v>
      </c>
      <c r="D193" s="77">
        <v>0</v>
      </c>
      <c r="E193" s="77">
        <v>0</v>
      </c>
      <c r="F193" s="77">
        <v>0</v>
      </c>
      <c r="G193" s="77">
        <v>0</v>
      </c>
      <c r="H193" s="77">
        <v>0</v>
      </c>
      <c r="I193" s="77">
        <v>531756</v>
      </c>
      <c r="J193" s="79">
        <f t="shared" si="2"/>
        <v>531756</v>
      </c>
    </row>
    <row r="194" spans="1:10" x14ac:dyDescent="0.25">
      <c r="A194" s="24" t="s">
        <v>262</v>
      </c>
      <c r="B194" s="25" t="s">
        <v>44</v>
      </c>
      <c r="C194" s="75">
        <v>0</v>
      </c>
      <c r="D194" s="77">
        <v>0</v>
      </c>
      <c r="E194" s="77">
        <v>0</v>
      </c>
      <c r="F194" s="77">
        <v>0</v>
      </c>
      <c r="G194" s="77">
        <v>0</v>
      </c>
      <c r="H194" s="77">
        <v>0</v>
      </c>
      <c r="I194" s="77">
        <v>0</v>
      </c>
      <c r="J194" s="79">
        <f t="shared" si="2"/>
        <v>0</v>
      </c>
    </row>
    <row r="195" spans="1:10" x14ac:dyDescent="0.25">
      <c r="A195" s="24" t="s">
        <v>263</v>
      </c>
      <c r="B195" s="25" t="s">
        <v>44</v>
      </c>
      <c r="C195" s="75">
        <v>0</v>
      </c>
      <c r="D195" s="77">
        <v>0</v>
      </c>
      <c r="E195" s="77">
        <v>0</v>
      </c>
      <c r="F195" s="77">
        <v>0</v>
      </c>
      <c r="G195" s="77">
        <v>0</v>
      </c>
      <c r="H195" s="77">
        <v>0</v>
      </c>
      <c r="I195" s="77">
        <v>0</v>
      </c>
      <c r="J195" s="79">
        <f t="shared" si="2"/>
        <v>0</v>
      </c>
    </row>
    <row r="196" spans="1:10" x14ac:dyDescent="0.25">
      <c r="A196" s="24" t="s">
        <v>264</v>
      </c>
      <c r="B196" s="25" t="s">
        <v>44</v>
      </c>
      <c r="C196" s="75">
        <v>0</v>
      </c>
      <c r="D196" s="77">
        <v>188208</v>
      </c>
      <c r="E196" s="77">
        <v>0</v>
      </c>
      <c r="F196" s="77">
        <v>0</v>
      </c>
      <c r="G196" s="77">
        <v>0</v>
      </c>
      <c r="H196" s="77">
        <v>0</v>
      </c>
      <c r="I196" s="77">
        <v>0</v>
      </c>
      <c r="J196" s="79">
        <f t="shared" ref="J196:J258" si="3">SUM(C196:I196)</f>
        <v>188208</v>
      </c>
    </row>
    <row r="197" spans="1:10" x14ac:dyDescent="0.25">
      <c r="A197" s="24" t="s">
        <v>265</v>
      </c>
      <c r="B197" s="25" t="s">
        <v>44</v>
      </c>
      <c r="C197" s="75">
        <v>0</v>
      </c>
      <c r="D197" s="77">
        <v>0</v>
      </c>
      <c r="E197" s="77">
        <v>0</v>
      </c>
      <c r="F197" s="77">
        <v>0</v>
      </c>
      <c r="G197" s="77">
        <v>0</v>
      </c>
      <c r="H197" s="77">
        <v>0</v>
      </c>
      <c r="I197" s="77">
        <v>0</v>
      </c>
      <c r="J197" s="79">
        <f t="shared" si="3"/>
        <v>0</v>
      </c>
    </row>
    <row r="198" spans="1:10" x14ac:dyDescent="0.25">
      <c r="A198" s="24" t="s">
        <v>266</v>
      </c>
      <c r="B198" s="25" t="s">
        <v>45</v>
      </c>
      <c r="C198" s="75">
        <v>0</v>
      </c>
      <c r="D198" s="77">
        <v>0</v>
      </c>
      <c r="E198" s="77">
        <v>0</v>
      </c>
      <c r="F198" s="77">
        <v>0</v>
      </c>
      <c r="G198" s="77">
        <v>0</v>
      </c>
      <c r="H198" s="77">
        <v>0</v>
      </c>
      <c r="I198" s="77">
        <v>0</v>
      </c>
      <c r="J198" s="79">
        <f t="shared" si="3"/>
        <v>0</v>
      </c>
    </row>
    <row r="199" spans="1:10" x14ac:dyDescent="0.25">
      <c r="A199" s="24" t="s">
        <v>536</v>
      </c>
      <c r="B199" s="25" t="s">
        <v>45</v>
      </c>
      <c r="C199" s="75">
        <v>0</v>
      </c>
      <c r="D199" s="77">
        <v>0</v>
      </c>
      <c r="E199" s="77">
        <v>0</v>
      </c>
      <c r="F199" s="77">
        <v>0</v>
      </c>
      <c r="G199" s="77">
        <v>0</v>
      </c>
      <c r="H199" s="77">
        <v>0</v>
      </c>
      <c r="I199" s="77">
        <v>0</v>
      </c>
      <c r="J199" s="79">
        <f t="shared" si="3"/>
        <v>0</v>
      </c>
    </row>
    <row r="200" spans="1:10" x14ac:dyDescent="0.25">
      <c r="A200" s="24" t="s">
        <v>267</v>
      </c>
      <c r="B200" s="25" t="s">
        <v>45</v>
      </c>
      <c r="C200" s="75">
        <v>0</v>
      </c>
      <c r="D200" s="77">
        <v>0</v>
      </c>
      <c r="E200" s="77">
        <v>0</v>
      </c>
      <c r="F200" s="77">
        <v>0</v>
      </c>
      <c r="G200" s="77">
        <v>0</v>
      </c>
      <c r="H200" s="77">
        <v>0</v>
      </c>
      <c r="I200" s="77">
        <v>0</v>
      </c>
      <c r="J200" s="79">
        <f t="shared" si="3"/>
        <v>0</v>
      </c>
    </row>
    <row r="201" spans="1:10" x14ac:dyDescent="0.25">
      <c r="A201" s="24" t="s">
        <v>268</v>
      </c>
      <c r="B201" s="25" t="s">
        <v>45</v>
      </c>
      <c r="C201" s="75">
        <v>614172</v>
      </c>
      <c r="D201" s="77">
        <v>1419313</v>
      </c>
      <c r="E201" s="77">
        <v>0</v>
      </c>
      <c r="F201" s="77">
        <v>0</v>
      </c>
      <c r="G201" s="77">
        <v>0</v>
      </c>
      <c r="H201" s="77">
        <v>170702</v>
      </c>
      <c r="I201" s="77">
        <v>0</v>
      </c>
      <c r="J201" s="79">
        <f t="shared" si="3"/>
        <v>2204187</v>
      </c>
    </row>
    <row r="202" spans="1:10" x14ac:dyDescent="0.25">
      <c r="A202" s="24" t="s">
        <v>269</v>
      </c>
      <c r="B202" s="25" t="s">
        <v>46</v>
      </c>
      <c r="C202" s="75">
        <v>164641</v>
      </c>
      <c r="D202" s="77">
        <v>0</v>
      </c>
      <c r="E202" s="77">
        <v>0</v>
      </c>
      <c r="F202" s="77">
        <v>0</v>
      </c>
      <c r="G202" s="77">
        <v>0</v>
      </c>
      <c r="H202" s="77">
        <v>794623</v>
      </c>
      <c r="I202" s="77">
        <v>0</v>
      </c>
      <c r="J202" s="79">
        <f t="shared" si="3"/>
        <v>959264</v>
      </c>
    </row>
    <row r="203" spans="1:10" x14ac:dyDescent="0.25">
      <c r="A203" s="24" t="s">
        <v>470</v>
      </c>
      <c r="B203" s="25" t="s">
        <v>46</v>
      </c>
      <c r="C203" s="75">
        <v>0</v>
      </c>
      <c r="D203" s="77">
        <v>0</v>
      </c>
      <c r="E203" s="77">
        <v>0</v>
      </c>
      <c r="F203" s="77">
        <v>0</v>
      </c>
      <c r="G203" s="77">
        <v>0</v>
      </c>
      <c r="H203" s="77">
        <v>0</v>
      </c>
      <c r="I203" s="77">
        <v>0</v>
      </c>
      <c r="J203" s="79">
        <f t="shared" si="3"/>
        <v>0</v>
      </c>
    </row>
    <row r="204" spans="1:10" x14ac:dyDescent="0.25">
      <c r="A204" s="24" t="s">
        <v>270</v>
      </c>
      <c r="B204" s="25" t="s">
        <v>46</v>
      </c>
      <c r="C204" s="75">
        <v>0</v>
      </c>
      <c r="D204" s="77">
        <v>0</v>
      </c>
      <c r="E204" s="77">
        <v>0</v>
      </c>
      <c r="F204" s="77">
        <v>0</v>
      </c>
      <c r="G204" s="77">
        <v>0</v>
      </c>
      <c r="H204" s="77">
        <v>0</v>
      </c>
      <c r="I204" s="77">
        <v>0</v>
      </c>
      <c r="J204" s="79">
        <f t="shared" si="3"/>
        <v>0</v>
      </c>
    </row>
    <row r="205" spans="1:10" x14ac:dyDescent="0.25">
      <c r="A205" s="24" t="s">
        <v>271</v>
      </c>
      <c r="B205" s="25" t="s">
        <v>46</v>
      </c>
      <c r="C205" s="75">
        <v>0</v>
      </c>
      <c r="D205" s="77">
        <v>0</v>
      </c>
      <c r="E205" s="77">
        <v>0</v>
      </c>
      <c r="F205" s="77">
        <v>0</v>
      </c>
      <c r="G205" s="77">
        <v>0</v>
      </c>
      <c r="H205" s="77">
        <v>0</v>
      </c>
      <c r="I205" s="77">
        <v>0</v>
      </c>
      <c r="J205" s="79">
        <f t="shared" si="3"/>
        <v>0</v>
      </c>
    </row>
    <row r="206" spans="1:10" x14ac:dyDescent="0.25">
      <c r="A206" s="24" t="s">
        <v>272</v>
      </c>
      <c r="B206" s="25" t="s">
        <v>46</v>
      </c>
      <c r="C206" s="75">
        <v>0</v>
      </c>
      <c r="D206" s="77">
        <v>0</v>
      </c>
      <c r="E206" s="77">
        <v>0</v>
      </c>
      <c r="F206" s="77">
        <v>0</v>
      </c>
      <c r="G206" s="77">
        <v>0</v>
      </c>
      <c r="H206" s="77">
        <v>0</v>
      </c>
      <c r="I206" s="77">
        <v>725611</v>
      </c>
      <c r="J206" s="79">
        <f t="shared" si="3"/>
        <v>725611</v>
      </c>
    </row>
    <row r="207" spans="1:10" x14ac:dyDescent="0.25">
      <c r="A207" s="24" t="s">
        <v>505</v>
      </c>
      <c r="B207" s="25" t="s">
        <v>46</v>
      </c>
      <c r="C207" s="75">
        <v>0</v>
      </c>
      <c r="D207" s="77">
        <v>0</v>
      </c>
      <c r="E207" s="77">
        <v>0</v>
      </c>
      <c r="F207" s="77">
        <v>0</v>
      </c>
      <c r="G207" s="77">
        <v>0</v>
      </c>
      <c r="H207" s="77">
        <v>0</v>
      </c>
      <c r="I207" s="77">
        <v>0</v>
      </c>
      <c r="J207" s="79">
        <f t="shared" si="3"/>
        <v>0</v>
      </c>
    </row>
    <row r="208" spans="1:10" x14ac:dyDescent="0.25">
      <c r="A208" s="24" t="s">
        <v>503</v>
      </c>
      <c r="B208" s="25" t="s">
        <v>46</v>
      </c>
      <c r="C208" s="75">
        <v>0</v>
      </c>
      <c r="D208" s="77">
        <v>0</v>
      </c>
      <c r="E208" s="77">
        <v>0</v>
      </c>
      <c r="F208" s="77">
        <v>0</v>
      </c>
      <c r="G208" s="77">
        <v>0</v>
      </c>
      <c r="H208" s="77">
        <v>0</v>
      </c>
      <c r="I208" s="77">
        <v>0</v>
      </c>
      <c r="J208" s="79">
        <f t="shared" si="3"/>
        <v>0</v>
      </c>
    </row>
    <row r="209" spans="1:10" x14ac:dyDescent="0.25">
      <c r="A209" s="24" t="s">
        <v>273</v>
      </c>
      <c r="B209" s="25" t="s">
        <v>46</v>
      </c>
      <c r="C209" s="75">
        <v>0</v>
      </c>
      <c r="D209" s="77">
        <v>0</v>
      </c>
      <c r="E209" s="77">
        <v>0</v>
      </c>
      <c r="F209" s="77">
        <v>0</v>
      </c>
      <c r="G209" s="77">
        <v>0</v>
      </c>
      <c r="H209" s="77">
        <v>0</v>
      </c>
      <c r="I209" s="77">
        <v>0</v>
      </c>
      <c r="J209" s="79">
        <f t="shared" si="3"/>
        <v>0</v>
      </c>
    </row>
    <row r="210" spans="1:10" x14ac:dyDescent="0.25">
      <c r="A210" s="24" t="s">
        <v>274</v>
      </c>
      <c r="B210" s="25" t="s">
        <v>46</v>
      </c>
      <c r="C210" s="75">
        <v>229804</v>
      </c>
      <c r="D210" s="77">
        <v>154329</v>
      </c>
      <c r="E210" s="77">
        <v>0</v>
      </c>
      <c r="F210" s="77">
        <v>0</v>
      </c>
      <c r="G210" s="77">
        <v>0</v>
      </c>
      <c r="H210" s="77">
        <v>100436</v>
      </c>
      <c r="I210" s="77">
        <v>0</v>
      </c>
      <c r="J210" s="79">
        <f t="shared" si="3"/>
        <v>484569</v>
      </c>
    </row>
    <row r="211" spans="1:10" x14ac:dyDescent="0.25">
      <c r="A211" s="24" t="s">
        <v>275</v>
      </c>
      <c r="B211" s="25" t="s">
        <v>46</v>
      </c>
      <c r="C211" s="75">
        <v>0</v>
      </c>
      <c r="D211" s="77">
        <v>184200</v>
      </c>
      <c r="E211" s="77">
        <v>0</v>
      </c>
      <c r="F211" s="77">
        <v>0</v>
      </c>
      <c r="G211" s="77">
        <v>0</v>
      </c>
      <c r="H211" s="77">
        <v>0</v>
      </c>
      <c r="I211" s="77">
        <v>0</v>
      </c>
      <c r="J211" s="79">
        <f t="shared" si="3"/>
        <v>184200</v>
      </c>
    </row>
    <row r="212" spans="1:10" x14ac:dyDescent="0.25">
      <c r="A212" s="24" t="s">
        <v>276</v>
      </c>
      <c r="B212" s="25" t="s">
        <v>46</v>
      </c>
      <c r="C212" s="75">
        <v>0</v>
      </c>
      <c r="D212" s="77">
        <v>0</v>
      </c>
      <c r="E212" s="77">
        <v>0</v>
      </c>
      <c r="F212" s="77">
        <v>0</v>
      </c>
      <c r="G212" s="77">
        <v>0</v>
      </c>
      <c r="H212" s="77">
        <v>141903</v>
      </c>
      <c r="I212" s="77">
        <v>0</v>
      </c>
      <c r="J212" s="79">
        <f t="shared" si="3"/>
        <v>141903</v>
      </c>
    </row>
    <row r="213" spans="1:10" x14ac:dyDescent="0.25">
      <c r="A213" s="24" t="s">
        <v>277</v>
      </c>
      <c r="B213" s="25" t="s">
        <v>46</v>
      </c>
      <c r="C213" s="75">
        <v>0</v>
      </c>
      <c r="D213" s="77">
        <v>0</v>
      </c>
      <c r="E213" s="77">
        <v>0</v>
      </c>
      <c r="F213" s="77">
        <v>0</v>
      </c>
      <c r="G213" s="77">
        <v>0</v>
      </c>
      <c r="H213" s="77">
        <v>0</v>
      </c>
      <c r="I213" s="77">
        <v>0</v>
      </c>
      <c r="J213" s="79">
        <f t="shared" si="3"/>
        <v>0</v>
      </c>
    </row>
    <row r="214" spans="1:10" x14ac:dyDescent="0.25">
      <c r="A214" s="24" t="s">
        <v>278</v>
      </c>
      <c r="B214" s="25" t="s">
        <v>46</v>
      </c>
      <c r="C214" s="75">
        <v>738276</v>
      </c>
      <c r="D214" s="77">
        <v>199115</v>
      </c>
      <c r="E214" s="77">
        <v>0</v>
      </c>
      <c r="F214" s="77">
        <v>0</v>
      </c>
      <c r="G214" s="77">
        <v>0</v>
      </c>
      <c r="H214" s="77">
        <v>2890599</v>
      </c>
      <c r="I214" s="77">
        <v>0</v>
      </c>
      <c r="J214" s="79">
        <f t="shared" si="3"/>
        <v>3827990</v>
      </c>
    </row>
    <row r="215" spans="1:10" x14ac:dyDescent="0.25">
      <c r="A215" s="24" t="s">
        <v>279</v>
      </c>
      <c r="B215" s="25" t="s">
        <v>46</v>
      </c>
      <c r="C215" s="75">
        <v>0</v>
      </c>
      <c r="D215" s="77">
        <v>0</v>
      </c>
      <c r="E215" s="77">
        <v>0</v>
      </c>
      <c r="F215" s="77">
        <v>0</v>
      </c>
      <c r="G215" s="77">
        <v>0</v>
      </c>
      <c r="H215" s="77">
        <v>0</v>
      </c>
      <c r="I215" s="77">
        <v>0</v>
      </c>
      <c r="J215" s="79">
        <f t="shared" si="3"/>
        <v>0</v>
      </c>
    </row>
    <row r="216" spans="1:10" x14ac:dyDescent="0.25">
      <c r="A216" s="24" t="s">
        <v>280</v>
      </c>
      <c r="B216" s="25" t="s">
        <v>46</v>
      </c>
      <c r="C216" s="75">
        <v>0</v>
      </c>
      <c r="D216" s="77">
        <v>0</v>
      </c>
      <c r="E216" s="77">
        <v>0</v>
      </c>
      <c r="F216" s="77">
        <v>0</v>
      </c>
      <c r="G216" s="77">
        <v>0</v>
      </c>
      <c r="H216" s="77">
        <v>0</v>
      </c>
      <c r="I216" s="77">
        <v>0</v>
      </c>
      <c r="J216" s="79">
        <f t="shared" si="3"/>
        <v>0</v>
      </c>
    </row>
    <row r="217" spans="1:10" x14ac:dyDescent="0.25">
      <c r="A217" s="24" t="s">
        <v>281</v>
      </c>
      <c r="B217" s="25" t="s">
        <v>46</v>
      </c>
      <c r="C217" s="75">
        <v>0</v>
      </c>
      <c r="D217" s="77">
        <v>0</v>
      </c>
      <c r="E217" s="77">
        <v>0</v>
      </c>
      <c r="F217" s="77">
        <v>0</v>
      </c>
      <c r="G217" s="77">
        <v>0</v>
      </c>
      <c r="H217" s="77">
        <v>0</v>
      </c>
      <c r="I217" s="77">
        <v>0</v>
      </c>
      <c r="J217" s="79">
        <f t="shared" si="3"/>
        <v>0</v>
      </c>
    </row>
    <row r="218" spans="1:10" x14ac:dyDescent="0.25">
      <c r="A218" s="24" t="s">
        <v>471</v>
      </c>
      <c r="B218" s="25" t="s">
        <v>46</v>
      </c>
      <c r="C218" s="75">
        <v>0</v>
      </c>
      <c r="D218" s="77">
        <v>0</v>
      </c>
      <c r="E218" s="77">
        <v>0</v>
      </c>
      <c r="F218" s="77">
        <v>0</v>
      </c>
      <c r="G218" s="77">
        <v>0</v>
      </c>
      <c r="H218" s="77">
        <v>0</v>
      </c>
      <c r="I218" s="77">
        <v>0</v>
      </c>
      <c r="J218" s="79">
        <f t="shared" si="3"/>
        <v>0</v>
      </c>
    </row>
    <row r="219" spans="1:10" x14ac:dyDescent="0.25">
      <c r="A219" s="24" t="s">
        <v>282</v>
      </c>
      <c r="B219" s="25" t="s">
        <v>46</v>
      </c>
      <c r="C219" s="75">
        <v>0</v>
      </c>
      <c r="D219" s="77">
        <v>934251</v>
      </c>
      <c r="E219" s="77">
        <v>1741871</v>
      </c>
      <c r="F219" s="77">
        <v>0</v>
      </c>
      <c r="G219" s="77">
        <v>0</v>
      </c>
      <c r="H219" s="77">
        <v>0</v>
      </c>
      <c r="I219" s="77">
        <v>0</v>
      </c>
      <c r="J219" s="79">
        <f t="shared" si="3"/>
        <v>2676122</v>
      </c>
    </row>
    <row r="220" spans="1:10" x14ac:dyDescent="0.25">
      <c r="A220" s="24" t="s">
        <v>504</v>
      </c>
      <c r="B220" s="25" t="s">
        <v>46</v>
      </c>
      <c r="C220" s="75">
        <v>100413</v>
      </c>
      <c r="D220" s="77">
        <v>0</v>
      </c>
      <c r="E220" s="77">
        <v>0</v>
      </c>
      <c r="F220" s="77">
        <v>0</v>
      </c>
      <c r="G220" s="77">
        <v>0</v>
      </c>
      <c r="H220" s="77">
        <v>443068</v>
      </c>
      <c r="I220" s="77">
        <v>0</v>
      </c>
      <c r="J220" s="79">
        <f t="shared" si="3"/>
        <v>543481</v>
      </c>
    </row>
    <row r="221" spans="1:10" x14ac:dyDescent="0.25">
      <c r="A221" s="24" t="s">
        <v>283</v>
      </c>
      <c r="B221" s="25" t="s">
        <v>46</v>
      </c>
      <c r="C221" s="75">
        <v>36629</v>
      </c>
      <c r="D221" s="77">
        <v>0</v>
      </c>
      <c r="E221" s="77">
        <v>0</v>
      </c>
      <c r="F221" s="77">
        <v>0</v>
      </c>
      <c r="G221" s="77">
        <v>0</v>
      </c>
      <c r="H221" s="77">
        <v>94640</v>
      </c>
      <c r="I221" s="77">
        <v>0</v>
      </c>
      <c r="J221" s="79">
        <f t="shared" si="3"/>
        <v>131269</v>
      </c>
    </row>
    <row r="222" spans="1:10" x14ac:dyDescent="0.25">
      <c r="A222" s="24" t="s">
        <v>284</v>
      </c>
      <c r="B222" s="25" t="s">
        <v>46</v>
      </c>
      <c r="C222" s="75">
        <v>0</v>
      </c>
      <c r="D222" s="77">
        <v>0</v>
      </c>
      <c r="E222" s="77">
        <v>0</v>
      </c>
      <c r="F222" s="77">
        <v>0</v>
      </c>
      <c r="G222" s="77">
        <v>0</v>
      </c>
      <c r="H222" s="77">
        <v>0</v>
      </c>
      <c r="I222" s="77">
        <v>0</v>
      </c>
      <c r="J222" s="79">
        <f t="shared" si="3"/>
        <v>0</v>
      </c>
    </row>
    <row r="223" spans="1:10" x14ac:dyDescent="0.25">
      <c r="A223" s="24" t="s">
        <v>285</v>
      </c>
      <c r="B223" s="25" t="s">
        <v>46</v>
      </c>
      <c r="C223" s="75">
        <v>0</v>
      </c>
      <c r="D223" s="77">
        <v>0</v>
      </c>
      <c r="E223" s="77">
        <v>0</v>
      </c>
      <c r="F223" s="77">
        <v>0</v>
      </c>
      <c r="G223" s="77">
        <v>0</v>
      </c>
      <c r="H223" s="77">
        <v>0</v>
      </c>
      <c r="I223" s="77">
        <v>0</v>
      </c>
      <c r="J223" s="79">
        <f t="shared" si="3"/>
        <v>0</v>
      </c>
    </row>
    <row r="224" spans="1:10" x14ac:dyDescent="0.25">
      <c r="A224" s="24" t="s">
        <v>286</v>
      </c>
      <c r="B224" s="25" t="s">
        <v>46</v>
      </c>
      <c r="C224" s="75">
        <v>0</v>
      </c>
      <c r="D224" s="77">
        <v>0</v>
      </c>
      <c r="E224" s="77">
        <v>0</v>
      </c>
      <c r="F224" s="77">
        <v>0</v>
      </c>
      <c r="G224" s="77">
        <v>0</v>
      </c>
      <c r="H224" s="77">
        <v>0</v>
      </c>
      <c r="I224" s="77">
        <v>277194</v>
      </c>
      <c r="J224" s="79">
        <f t="shared" si="3"/>
        <v>277194</v>
      </c>
    </row>
    <row r="225" spans="1:10" x14ac:dyDescent="0.25">
      <c r="A225" s="24" t="s">
        <v>287</v>
      </c>
      <c r="B225" s="25" t="s">
        <v>46</v>
      </c>
      <c r="C225" s="75">
        <v>0</v>
      </c>
      <c r="D225" s="77">
        <v>0</v>
      </c>
      <c r="E225" s="77">
        <v>0</v>
      </c>
      <c r="F225" s="77">
        <v>0</v>
      </c>
      <c r="G225" s="77">
        <v>0</v>
      </c>
      <c r="H225" s="77">
        <v>0</v>
      </c>
      <c r="I225" s="77">
        <v>0</v>
      </c>
      <c r="J225" s="79">
        <f t="shared" si="3"/>
        <v>0</v>
      </c>
    </row>
    <row r="226" spans="1:10" x14ac:dyDescent="0.25">
      <c r="A226" s="24" t="s">
        <v>288</v>
      </c>
      <c r="B226" s="25" t="s">
        <v>46</v>
      </c>
      <c r="C226" s="75">
        <v>0</v>
      </c>
      <c r="D226" s="77">
        <v>0</v>
      </c>
      <c r="E226" s="77">
        <v>0</v>
      </c>
      <c r="F226" s="77">
        <v>0</v>
      </c>
      <c r="G226" s="77">
        <v>0</v>
      </c>
      <c r="H226" s="77">
        <v>0</v>
      </c>
      <c r="I226" s="77">
        <v>0</v>
      </c>
      <c r="J226" s="79">
        <f t="shared" si="3"/>
        <v>0</v>
      </c>
    </row>
    <row r="227" spans="1:10" x14ac:dyDescent="0.25">
      <c r="A227" s="24" t="s">
        <v>289</v>
      </c>
      <c r="B227" s="25" t="s">
        <v>46</v>
      </c>
      <c r="C227" s="75">
        <v>0</v>
      </c>
      <c r="D227" s="77">
        <v>0</v>
      </c>
      <c r="E227" s="77">
        <v>0</v>
      </c>
      <c r="F227" s="77">
        <v>0</v>
      </c>
      <c r="G227" s="77">
        <v>0</v>
      </c>
      <c r="H227" s="77">
        <v>0</v>
      </c>
      <c r="I227" s="77">
        <v>0</v>
      </c>
      <c r="J227" s="79">
        <f t="shared" si="3"/>
        <v>0</v>
      </c>
    </row>
    <row r="228" spans="1:10" x14ac:dyDescent="0.25">
      <c r="A228" s="24" t="s">
        <v>472</v>
      </c>
      <c r="B228" s="25" t="s">
        <v>46</v>
      </c>
      <c r="C228" s="75">
        <v>1772</v>
      </c>
      <c r="D228" s="77">
        <v>0</v>
      </c>
      <c r="E228" s="77">
        <v>0</v>
      </c>
      <c r="F228" s="77">
        <v>0</v>
      </c>
      <c r="G228" s="77">
        <v>0</v>
      </c>
      <c r="H228" s="77">
        <v>20516</v>
      </c>
      <c r="I228" s="77">
        <v>0</v>
      </c>
      <c r="J228" s="79">
        <f t="shared" si="3"/>
        <v>22288</v>
      </c>
    </row>
    <row r="229" spans="1:10" x14ac:dyDescent="0.25">
      <c r="A229" s="24" t="s">
        <v>290</v>
      </c>
      <c r="B229" s="25" t="s">
        <v>46</v>
      </c>
      <c r="C229" s="75">
        <v>449</v>
      </c>
      <c r="D229" s="77">
        <v>0</v>
      </c>
      <c r="E229" s="77">
        <v>0</v>
      </c>
      <c r="F229" s="77">
        <v>0</v>
      </c>
      <c r="G229" s="77">
        <v>0</v>
      </c>
      <c r="H229" s="77">
        <v>2274</v>
      </c>
      <c r="I229" s="77">
        <v>0</v>
      </c>
      <c r="J229" s="79">
        <f t="shared" si="3"/>
        <v>2723</v>
      </c>
    </row>
    <row r="230" spans="1:10" x14ac:dyDescent="0.25">
      <c r="A230" s="24" t="s">
        <v>291</v>
      </c>
      <c r="B230" s="25" t="s">
        <v>46</v>
      </c>
      <c r="C230" s="75">
        <v>0</v>
      </c>
      <c r="D230" s="77">
        <v>0</v>
      </c>
      <c r="E230" s="77">
        <v>0</v>
      </c>
      <c r="F230" s="77">
        <v>0</v>
      </c>
      <c r="G230" s="77">
        <v>0</v>
      </c>
      <c r="H230" s="77">
        <v>0</v>
      </c>
      <c r="I230" s="77">
        <v>0</v>
      </c>
      <c r="J230" s="79">
        <f t="shared" si="3"/>
        <v>0</v>
      </c>
    </row>
    <row r="231" spans="1:10" x14ac:dyDescent="0.25">
      <c r="A231" s="24" t="s">
        <v>292</v>
      </c>
      <c r="B231" s="25" t="s">
        <v>46</v>
      </c>
      <c r="C231" s="75">
        <v>0</v>
      </c>
      <c r="D231" s="77">
        <v>0</v>
      </c>
      <c r="E231" s="77">
        <v>0</v>
      </c>
      <c r="F231" s="77">
        <v>0</v>
      </c>
      <c r="G231" s="77">
        <v>0</v>
      </c>
      <c r="H231" s="77">
        <v>0</v>
      </c>
      <c r="I231" s="77">
        <v>0</v>
      </c>
      <c r="J231" s="79">
        <f t="shared" si="3"/>
        <v>0</v>
      </c>
    </row>
    <row r="232" spans="1:10" x14ac:dyDescent="0.25">
      <c r="A232" s="24" t="s">
        <v>293</v>
      </c>
      <c r="B232" s="25" t="s">
        <v>46</v>
      </c>
      <c r="C232" s="75">
        <v>0</v>
      </c>
      <c r="D232" s="77">
        <v>0</v>
      </c>
      <c r="E232" s="77">
        <v>0</v>
      </c>
      <c r="F232" s="77">
        <v>0</v>
      </c>
      <c r="G232" s="77">
        <v>0</v>
      </c>
      <c r="H232" s="77">
        <v>0</v>
      </c>
      <c r="I232" s="77">
        <v>0</v>
      </c>
      <c r="J232" s="79">
        <f t="shared" si="3"/>
        <v>0</v>
      </c>
    </row>
    <row r="233" spans="1:10" x14ac:dyDescent="0.25">
      <c r="A233" s="24" t="s">
        <v>294</v>
      </c>
      <c r="B233" s="25" t="s">
        <v>46</v>
      </c>
      <c r="C233" s="75">
        <v>0</v>
      </c>
      <c r="D233" s="77">
        <v>0</v>
      </c>
      <c r="E233" s="77">
        <v>0</v>
      </c>
      <c r="F233" s="77">
        <v>0</v>
      </c>
      <c r="G233" s="77">
        <v>0</v>
      </c>
      <c r="H233" s="77">
        <v>0</v>
      </c>
      <c r="I233" s="77">
        <v>0</v>
      </c>
      <c r="J233" s="79">
        <f t="shared" si="3"/>
        <v>0</v>
      </c>
    </row>
    <row r="234" spans="1:10" x14ac:dyDescent="0.25">
      <c r="A234" s="24" t="s">
        <v>295</v>
      </c>
      <c r="B234" s="25" t="s">
        <v>46</v>
      </c>
      <c r="C234" s="75">
        <v>0</v>
      </c>
      <c r="D234" s="77">
        <v>0</v>
      </c>
      <c r="E234" s="77">
        <v>0</v>
      </c>
      <c r="F234" s="77">
        <v>0</v>
      </c>
      <c r="G234" s="77">
        <v>0</v>
      </c>
      <c r="H234" s="77">
        <v>0</v>
      </c>
      <c r="I234" s="77">
        <v>0</v>
      </c>
      <c r="J234" s="79">
        <f t="shared" si="3"/>
        <v>0</v>
      </c>
    </row>
    <row r="235" spans="1:10" x14ac:dyDescent="0.25">
      <c r="A235" s="24" t="s">
        <v>296</v>
      </c>
      <c r="B235" s="25" t="s">
        <v>46</v>
      </c>
      <c r="C235" s="75">
        <v>0</v>
      </c>
      <c r="D235" s="77">
        <v>0</v>
      </c>
      <c r="E235" s="77">
        <v>0</v>
      </c>
      <c r="F235" s="77">
        <v>0</v>
      </c>
      <c r="G235" s="77">
        <v>0</v>
      </c>
      <c r="H235" s="77">
        <v>0</v>
      </c>
      <c r="I235" s="77">
        <v>0</v>
      </c>
      <c r="J235" s="79">
        <f t="shared" si="3"/>
        <v>0</v>
      </c>
    </row>
    <row r="236" spans="1:10" x14ac:dyDescent="0.25">
      <c r="A236" s="24" t="s">
        <v>297</v>
      </c>
      <c r="B236" s="25" t="s">
        <v>47</v>
      </c>
      <c r="C236" s="75">
        <v>45058</v>
      </c>
      <c r="D236" s="77">
        <v>565</v>
      </c>
      <c r="E236" s="77">
        <v>48807</v>
      </c>
      <c r="F236" s="77">
        <v>0</v>
      </c>
      <c r="G236" s="77">
        <v>0</v>
      </c>
      <c r="H236" s="77">
        <v>185672</v>
      </c>
      <c r="I236" s="77">
        <v>0</v>
      </c>
      <c r="J236" s="79">
        <f t="shared" si="3"/>
        <v>280102</v>
      </c>
    </row>
    <row r="237" spans="1:10" x14ac:dyDescent="0.25">
      <c r="A237" s="24" t="s">
        <v>298</v>
      </c>
      <c r="B237" s="25" t="s">
        <v>47</v>
      </c>
      <c r="C237" s="75">
        <v>3105</v>
      </c>
      <c r="D237" s="77">
        <v>0</v>
      </c>
      <c r="E237" s="77">
        <v>7280</v>
      </c>
      <c r="F237" s="77">
        <v>0</v>
      </c>
      <c r="G237" s="77">
        <v>0</v>
      </c>
      <c r="H237" s="77">
        <v>7820</v>
      </c>
      <c r="I237" s="77">
        <v>0</v>
      </c>
      <c r="J237" s="79">
        <f t="shared" si="3"/>
        <v>18205</v>
      </c>
    </row>
    <row r="238" spans="1:10" x14ac:dyDescent="0.25">
      <c r="A238" s="24" t="s">
        <v>473</v>
      </c>
      <c r="B238" s="25" t="s">
        <v>47</v>
      </c>
      <c r="C238" s="75">
        <v>0</v>
      </c>
      <c r="D238" s="77">
        <v>0</v>
      </c>
      <c r="E238" s="77">
        <v>0</v>
      </c>
      <c r="F238" s="77">
        <v>0</v>
      </c>
      <c r="G238" s="77">
        <v>0</v>
      </c>
      <c r="H238" s="77">
        <v>0</v>
      </c>
      <c r="I238" s="77">
        <v>0</v>
      </c>
      <c r="J238" s="79">
        <f t="shared" si="3"/>
        <v>0</v>
      </c>
    </row>
    <row r="239" spans="1:10" x14ac:dyDescent="0.25">
      <c r="A239" s="24" t="s">
        <v>299</v>
      </c>
      <c r="B239" s="25" t="s">
        <v>47</v>
      </c>
      <c r="C239" s="75">
        <v>0</v>
      </c>
      <c r="D239" s="77">
        <v>0</v>
      </c>
      <c r="E239" s="77">
        <v>0</v>
      </c>
      <c r="F239" s="77">
        <v>0</v>
      </c>
      <c r="G239" s="77">
        <v>0</v>
      </c>
      <c r="H239" s="77">
        <v>0</v>
      </c>
      <c r="I239" s="77">
        <v>0</v>
      </c>
      <c r="J239" s="79">
        <f t="shared" si="3"/>
        <v>0</v>
      </c>
    </row>
    <row r="240" spans="1:10" x14ac:dyDescent="0.25">
      <c r="A240" s="24" t="s">
        <v>463</v>
      </c>
      <c r="B240" s="25" t="s">
        <v>47</v>
      </c>
      <c r="C240" s="75">
        <v>2355</v>
      </c>
      <c r="D240" s="77">
        <v>1496</v>
      </c>
      <c r="E240" s="77">
        <v>37168</v>
      </c>
      <c r="F240" s="77">
        <v>0</v>
      </c>
      <c r="G240" s="77">
        <v>0</v>
      </c>
      <c r="H240" s="77">
        <v>2953</v>
      </c>
      <c r="I240" s="77">
        <v>0</v>
      </c>
      <c r="J240" s="79">
        <f t="shared" si="3"/>
        <v>43972</v>
      </c>
    </row>
    <row r="241" spans="1:10" x14ac:dyDescent="0.25">
      <c r="A241" s="24" t="s">
        <v>300</v>
      </c>
      <c r="B241" s="25" t="s">
        <v>48</v>
      </c>
      <c r="C241" s="75">
        <v>0</v>
      </c>
      <c r="D241" s="77">
        <v>0</v>
      </c>
      <c r="E241" s="77">
        <v>0</v>
      </c>
      <c r="F241" s="77">
        <v>0</v>
      </c>
      <c r="G241" s="77">
        <v>0</v>
      </c>
      <c r="H241" s="77">
        <v>0</v>
      </c>
      <c r="I241" s="77">
        <v>0</v>
      </c>
      <c r="J241" s="79">
        <f t="shared" si="3"/>
        <v>0</v>
      </c>
    </row>
    <row r="242" spans="1:10" x14ac:dyDescent="0.25">
      <c r="A242" s="24" t="s">
        <v>301</v>
      </c>
      <c r="B242" s="25" t="s">
        <v>48</v>
      </c>
      <c r="C242" s="75">
        <v>65541</v>
      </c>
      <c r="D242" s="77">
        <v>457950</v>
      </c>
      <c r="E242" s="77">
        <v>0</v>
      </c>
      <c r="F242" s="77">
        <v>0</v>
      </c>
      <c r="G242" s="77">
        <v>0</v>
      </c>
      <c r="H242" s="77">
        <v>219996</v>
      </c>
      <c r="I242" s="77">
        <v>15617</v>
      </c>
      <c r="J242" s="79">
        <f t="shared" si="3"/>
        <v>759104</v>
      </c>
    </row>
    <row r="243" spans="1:10" x14ac:dyDescent="0.25">
      <c r="A243" s="24" t="s">
        <v>302</v>
      </c>
      <c r="B243" s="25" t="s">
        <v>48</v>
      </c>
      <c r="C243" s="75">
        <v>0</v>
      </c>
      <c r="D243" s="77">
        <v>0</v>
      </c>
      <c r="E243" s="77">
        <v>0</v>
      </c>
      <c r="F243" s="77">
        <v>0</v>
      </c>
      <c r="G243" s="77">
        <v>0</v>
      </c>
      <c r="H243" s="77">
        <v>0</v>
      </c>
      <c r="I243" s="77">
        <v>0</v>
      </c>
      <c r="J243" s="79">
        <f t="shared" si="3"/>
        <v>0</v>
      </c>
    </row>
    <row r="244" spans="1:10" x14ac:dyDescent="0.25">
      <c r="A244" s="24" t="s">
        <v>303</v>
      </c>
      <c r="B244" s="25" t="s">
        <v>49</v>
      </c>
      <c r="C244" s="75">
        <v>0</v>
      </c>
      <c r="D244" s="77">
        <v>0</v>
      </c>
      <c r="E244" s="77">
        <v>0</v>
      </c>
      <c r="F244" s="77">
        <v>0</v>
      </c>
      <c r="G244" s="77">
        <v>0</v>
      </c>
      <c r="H244" s="77">
        <v>0</v>
      </c>
      <c r="I244" s="77">
        <v>0</v>
      </c>
      <c r="J244" s="79">
        <f t="shared" si="3"/>
        <v>0</v>
      </c>
    </row>
    <row r="245" spans="1:10" x14ac:dyDescent="0.25">
      <c r="A245" s="24" t="s">
        <v>304</v>
      </c>
      <c r="B245" s="25" t="s">
        <v>49</v>
      </c>
      <c r="C245" s="75">
        <v>0</v>
      </c>
      <c r="D245" s="77">
        <v>1240007</v>
      </c>
      <c r="E245" s="77">
        <v>0</v>
      </c>
      <c r="F245" s="77">
        <v>0</v>
      </c>
      <c r="G245" s="77">
        <v>0</v>
      </c>
      <c r="H245" s="77">
        <v>0</v>
      </c>
      <c r="I245" s="77">
        <v>0</v>
      </c>
      <c r="J245" s="79">
        <f t="shared" si="3"/>
        <v>1240007</v>
      </c>
    </row>
    <row r="246" spans="1:10" x14ac:dyDescent="0.25">
      <c r="A246" s="24" t="s">
        <v>305</v>
      </c>
      <c r="B246" s="25" t="s">
        <v>49</v>
      </c>
      <c r="C246" s="75">
        <v>12063</v>
      </c>
      <c r="D246" s="77">
        <v>137725</v>
      </c>
      <c r="E246" s="77">
        <v>1302761</v>
      </c>
      <c r="F246" s="77">
        <v>0</v>
      </c>
      <c r="G246" s="77">
        <v>0</v>
      </c>
      <c r="H246" s="77">
        <v>62323</v>
      </c>
      <c r="I246" s="77">
        <v>0</v>
      </c>
      <c r="J246" s="79">
        <f t="shared" si="3"/>
        <v>1514872</v>
      </c>
    </row>
    <row r="247" spans="1:10" x14ac:dyDescent="0.25">
      <c r="A247" s="24" t="s">
        <v>306</v>
      </c>
      <c r="B247" s="25" t="s">
        <v>49</v>
      </c>
      <c r="C247" s="75">
        <v>0</v>
      </c>
      <c r="D247" s="77">
        <v>198568</v>
      </c>
      <c r="E247" s="77">
        <v>49809</v>
      </c>
      <c r="F247" s="77">
        <v>0</v>
      </c>
      <c r="G247" s="77">
        <v>0</v>
      </c>
      <c r="H247" s="77">
        <v>0</v>
      </c>
      <c r="I247" s="77">
        <v>0</v>
      </c>
      <c r="J247" s="79">
        <f t="shared" si="3"/>
        <v>248377</v>
      </c>
    </row>
    <row r="248" spans="1:10" x14ac:dyDescent="0.25">
      <c r="A248" s="24" t="s">
        <v>307</v>
      </c>
      <c r="B248" s="25" t="s">
        <v>49</v>
      </c>
      <c r="C248" s="75">
        <v>0</v>
      </c>
      <c r="D248" s="77">
        <v>0</v>
      </c>
      <c r="E248" s="77">
        <v>0</v>
      </c>
      <c r="F248" s="77">
        <v>0</v>
      </c>
      <c r="G248" s="77">
        <v>0</v>
      </c>
      <c r="H248" s="77">
        <v>0</v>
      </c>
      <c r="I248" s="77">
        <v>0</v>
      </c>
      <c r="J248" s="79">
        <f t="shared" si="3"/>
        <v>0</v>
      </c>
    </row>
    <row r="249" spans="1:10" x14ac:dyDescent="0.25">
      <c r="A249" s="24" t="s">
        <v>308</v>
      </c>
      <c r="B249" s="25" t="s">
        <v>49</v>
      </c>
      <c r="C249" s="75">
        <v>0</v>
      </c>
      <c r="D249" s="77">
        <v>0</v>
      </c>
      <c r="E249" s="77">
        <v>0</v>
      </c>
      <c r="F249" s="77">
        <v>0</v>
      </c>
      <c r="G249" s="77">
        <v>0</v>
      </c>
      <c r="H249" s="77">
        <v>0</v>
      </c>
      <c r="I249" s="77">
        <v>0</v>
      </c>
      <c r="J249" s="79">
        <f t="shared" si="3"/>
        <v>0</v>
      </c>
    </row>
    <row r="250" spans="1:10" x14ac:dyDescent="0.25">
      <c r="A250" s="24" t="s">
        <v>309</v>
      </c>
      <c r="B250" s="25" t="s">
        <v>49</v>
      </c>
      <c r="C250" s="75">
        <v>0</v>
      </c>
      <c r="D250" s="77">
        <v>0</v>
      </c>
      <c r="E250" s="77">
        <v>0</v>
      </c>
      <c r="F250" s="77">
        <v>0</v>
      </c>
      <c r="G250" s="77">
        <v>0</v>
      </c>
      <c r="H250" s="77">
        <v>0</v>
      </c>
      <c r="I250" s="77">
        <v>0</v>
      </c>
      <c r="J250" s="79">
        <f t="shared" si="3"/>
        <v>0</v>
      </c>
    </row>
    <row r="251" spans="1:10" x14ac:dyDescent="0.25">
      <c r="A251" s="24" t="s">
        <v>310</v>
      </c>
      <c r="B251" s="25" t="s">
        <v>49</v>
      </c>
      <c r="C251" s="75">
        <v>0</v>
      </c>
      <c r="D251" s="77">
        <v>0</v>
      </c>
      <c r="E251" s="77">
        <v>0</v>
      </c>
      <c r="F251" s="77">
        <v>0</v>
      </c>
      <c r="G251" s="77">
        <v>0</v>
      </c>
      <c r="H251" s="77">
        <v>0</v>
      </c>
      <c r="I251" s="77">
        <v>0</v>
      </c>
      <c r="J251" s="79">
        <f t="shared" si="3"/>
        <v>0</v>
      </c>
    </row>
    <row r="252" spans="1:10" x14ac:dyDescent="0.25">
      <c r="A252" s="24" t="s">
        <v>311</v>
      </c>
      <c r="B252" s="25" t="s">
        <v>49</v>
      </c>
      <c r="C252" s="75">
        <v>17674</v>
      </c>
      <c r="D252" s="77">
        <v>0</v>
      </c>
      <c r="E252" s="77">
        <v>0</v>
      </c>
      <c r="F252" s="77">
        <v>0</v>
      </c>
      <c r="G252" s="77">
        <v>0</v>
      </c>
      <c r="H252" s="77">
        <v>0</v>
      </c>
      <c r="I252" s="77">
        <v>0</v>
      </c>
      <c r="J252" s="79">
        <f t="shared" si="3"/>
        <v>17674</v>
      </c>
    </row>
    <row r="253" spans="1:10" x14ac:dyDescent="0.25">
      <c r="A253" s="24" t="s">
        <v>3</v>
      </c>
      <c r="B253" s="25" t="s">
        <v>3</v>
      </c>
      <c r="C253" s="75">
        <v>0</v>
      </c>
      <c r="D253" s="77">
        <v>0</v>
      </c>
      <c r="E253" s="77">
        <v>0</v>
      </c>
      <c r="F253" s="77">
        <v>0</v>
      </c>
      <c r="G253" s="77">
        <v>0</v>
      </c>
      <c r="H253" s="77">
        <v>0</v>
      </c>
      <c r="I253" s="77">
        <v>0</v>
      </c>
      <c r="J253" s="79">
        <f t="shared" si="3"/>
        <v>0</v>
      </c>
    </row>
    <row r="254" spans="1:10" x14ac:dyDescent="0.25">
      <c r="A254" s="24" t="s">
        <v>312</v>
      </c>
      <c r="B254" s="25" t="s">
        <v>50</v>
      </c>
      <c r="C254" s="75">
        <v>0</v>
      </c>
      <c r="D254" s="77">
        <v>6501880</v>
      </c>
      <c r="E254" s="77">
        <v>1099228</v>
      </c>
      <c r="F254" s="77">
        <v>0</v>
      </c>
      <c r="G254" s="77">
        <v>0</v>
      </c>
      <c r="H254" s="77">
        <v>175967</v>
      </c>
      <c r="I254" s="77">
        <v>0</v>
      </c>
      <c r="J254" s="79">
        <f t="shared" si="3"/>
        <v>7777075</v>
      </c>
    </row>
    <row r="255" spans="1:10" x14ac:dyDescent="0.25">
      <c r="A255" s="24" t="s">
        <v>474</v>
      </c>
      <c r="B255" s="25" t="s">
        <v>50</v>
      </c>
      <c r="C255" s="75">
        <v>0</v>
      </c>
      <c r="D255" s="77">
        <v>0</v>
      </c>
      <c r="E255" s="77">
        <v>0</v>
      </c>
      <c r="F255" s="77">
        <v>0</v>
      </c>
      <c r="G255" s="77">
        <v>0</v>
      </c>
      <c r="H255" s="77">
        <v>0</v>
      </c>
      <c r="I255" s="77">
        <v>0</v>
      </c>
      <c r="J255" s="79">
        <f t="shared" si="3"/>
        <v>0</v>
      </c>
    </row>
    <row r="256" spans="1:10" x14ac:dyDescent="0.25">
      <c r="A256" s="24" t="s">
        <v>313</v>
      </c>
      <c r="B256" s="25" t="s">
        <v>50</v>
      </c>
      <c r="C256" s="75">
        <v>0</v>
      </c>
      <c r="D256" s="77">
        <v>0</v>
      </c>
      <c r="E256" s="77">
        <v>0</v>
      </c>
      <c r="F256" s="77">
        <v>0</v>
      </c>
      <c r="G256" s="77">
        <v>0</v>
      </c>
      <c r="H256" s="77">
        <v>0</v>
      </c>
      <c r="I256" s="77">
        <v>0</v>
      </c>
      <c r="J256" s="79">
        <f t="shared" si="3"/>
        <v>0</v>
      </c>
    </row>
    <row r="257" spans="1:10" x14ac:dyDescent="0.25">
      <c r="A257" s="24" t="s">
        <v>314</v>
      </c>
      <c r="B257" s="25" t="s">
        <v>50</v>
      </c>
      <c r="C257" s="75">
        <v>0</v>
      </c>
      <c r="D257" s="77">
        <v>0</v>
      </c>
      <c r="E257" s="77">
        <v>0</v>
      </c>
      <c r="F257" s="77">
        <v>0</v>
      </c>
      <c r="G257" s="77">
        <v>0</v>
      </c>
      <c r="H257" s="77">
        <v>0</v>
      </c>
      <c r="I257" s="77">
        <v>3248</v>
      </c>
      <c r="J257" s="79">
        <f t="shared" si="3"/>
        <v>3248</v>
      </c>
    </row>
    <row r="258" spans="1:10" x14ac:dyDescent="0.25">
      <c r="A258" s="24" t="s">
        <v>315</v>
      </c>
      <c r="B258" s="25" t="s">
        <v>50</v>
      </c>
      <c r="C258" s="75">
        <v>0</v>
      </c>
      <c r="D258" s="77">
        <v>0</v>
      </c>
      <c r="E258" s="77">
        <v>0</v>
      </c>
      <c r="F258" s="77">
        <v>0</v>
      </c>
      <c r="G258" s="77">
        <v>0</v>
      </c>
      <c r="H258" s="77">
        <v>0</v>
      </c>
      <c r="I258" s="77">
        <v>0</v>
      </c>
      <c r="J258" s="79">
        <f t="shared" si="3"/>
        <v>0</v>
      </c>
    </row>
    <row r="259" spans="1:10" x14ac:dyDescent="0.25">
      <c r="A259" s="24" t="s">
        <v>316</v>
      </c>
      <c r="B259" s="25" t="s">
        <v>50</v>
      </c>
      <c r="C259" s="75">
        <v>0</v>
      </c>
      <c r="D259" s="77">
        <v>0</v>
      </c>
      <c r="E259" s="77">
        <v>0</v>
      </c>
      <c r="F259" s="77">
        <v>0</v>
      </c>
      <c r="G259" s="77">
        <v>0</v>
      </c>
      <c r="H259" s="77">
        <v>0</v>
      </c>
      <c r="I259" s="77">
        <v>0</v>
      </c>
      <c r="J259" s="79">
        <f t="shared" ref="J259:J321" si="4">SUM(C259:I259)</f>
        <v>0</v>
      </c>
    </row>
    <row r="260" spans="1:10" x14ac:dyDescent="0.25">
      <c r="A260" s="24" t="s">
        <v>317</v>
      </c>
      <c r="B260" s="25" t="s">
        <v>50</v>
      </c>
      <c r="C260" s="75">
        <v>56143</v>
      </c>
      <c r="D260" s="77">
        <v>928000</v>
      </c>
      <c r="E260" s="77">
        <v>323657</v>
      </c>
      <c r="F260" s="77">
        <v>0</v>
      </c>
      <c r="G260" s="77">
        <v>0</v>
      </c>
      <c r="H260" s="77">
        <v>0</v>
      </c>
      <c r="I260" s="77">
        <v>0</v>
      </c>
      <c r="J260" s="79">
        <f t="shared" si="4"/>
        <v>1307800</v>
      </c>
    </row>
    <row r="261" spans="1:10" x14ac:dyDescent="0.25">
      <c r="A261" s="24" t="s">
        <v>318</v>
      </c>
      <c r="B261" s="25" t="s">
        <v>50</v>
      </c>
      <c r="C261" s="75">
        <v>39158</v>
      </c>
      <c r="D261" s="77">
        <v>50800</v>
      </c>
      <c r="E261" s="77">
        <v>147718</v>
      </c>
      <c r="F261" s="77">
        <v>0</v>
      </c>
      <c r="G261" s="77">
        <v>0</v>
      </c>
      <c r="H261" s="77">
        <v>15750</v>
      </c>
      <c r="I261" s="77">
        <v>17775</v>
      </c>
      <c r="J261" s="79">
        <f t="shared" si="4"/>
        <v>271201</v>
      </c>
    </row>
    <row r="262" spans="1:10" x14ac:dyDescent="0.25">
      <c r="A262" s="24" t="s">
        <v>319</v>
      </c>
      <c r="B262" s="25" t="s">
        <v>50</v>
      </c>
      <c r="C262" s="75">
        <v>576655</v>
      </c>
      <c r="D262" s="77">
        <v>1884406</v>
      </c>
      <c r="E262" s="77">
        <v>0</v>
      </c>
      <c r="F262" s="77">
        <v>0</v>
      </c>
      <c r="G262" s="77">
        <v>0</v>
      </c>
      <c r="H262" s="77">
        <v>436710</v>
      </c>
      <c r="I262" s="77">
        <v>0</v>
      </c>
      <c r="J262" s="79">
        <f t="shared" si="4"/>
        <v>2897771</v>
      </c>
    </row>
    <row r="263" spans="1:10" x14ac:dyDescent="0.25">
      <c r="A263" s="24" t="s">
        <v>475</v>
      </c>
      <c r="B263" s="25" t="s">
        <v>50</v>
      </c>
      <c r="C263" s="75">
        <v>102750</v>
      </c>
      <c r="D263" s="77">
        <v>13099453</v>
      </c>
      <c r="E263" s="77">
        <v>5954728</v>
      </c>
      <c r="F263" s="77">
        <v>0</v>
      </c>
      <c r="G263" s="77">
        <v>0</v>
      </c>
      <c r="H263" s="77">
        <v>0</v>
      </c>
      <c r="I263" s="77">
        <v>0</v>
      </c>
      <c r="J263" s="79">
        <f t="shared" si="4"/>
        <v>19156931</v>
      </c>
    </row>
    <row r="264" spans="1:10" x14ac:dyDescent="0.25">
      <c r="A264" s="24" t="s">
        <v>320</v>
      </c>
      <c r="B264" s="25" t="s">
        <v>50</v>
      </c>
      <c r="C264" s="75">
        <v>0</v>
      </c>
      <c r="D264" s="77">
        <v>0</v>
      </c>
      <c r="E264" s="77">
        <v>0</v>
      </c>
      <c r="F264" s="77">
        <v>0</v>
      </c>
      <c r="G264" s="77">
        <v>0</v>
      </c>
      <c r="H264" s="77">
        <v>0</v>
      </c>
      <c r="I264" s="77">
        <v>0</v>
      </c>
      <c r="J264" s="79">
        <f t="shared" si="4"/>
        <v>0</v>
      </c>
    </row>
    <row r="265" spans="1:10" x14ac:dyDescent="0.25">
      <c r="A265" s="24" t="s">
        <v>321</v>
      </c>
      <c r="B265" s="25" t="s">
        <v>50</v>
      </c>
      <c r="C265" s="75">
        <v>693359</v>
      </c>
      <c r="D265" s="77">
        <v>6868623</v>
      </c>
      <c r="E265" s="77">
        <v>3518973</v>
      </c>
      <c r="F265" s="77">
        <v>0</v>
      </c>
      <c r="G265" s="77">
        <v>0</v>
      </c>
      <c r="H265" s="77">
        <v>526582</v>
      </c>
      <c r="I265" s="77">
        <v>0</v>
      </c>
      <c r="J265" s="79">
        <f t="shared" si="4"/>
        <v>11607537</v>
      </c>
    </row>
    <row r="266" spans="1:10" x14ac:dyDescent="0.25">
      <c r="A266" s="24" t="s">
        <v>322</v>
      </c>
      <c r="B266" s="25" t="s">
        <v>50</v>
      </c>
      <c r="C266" s="75">
        <v>0</v>
      </c>
      <c r="D266" s="77">
        <v>0</v>
      </c>
      <c r="E266" s="77">
        <v>0</v>
      </c>
      <c r="F266" s="77">
        <v>0</v>
      </c>
      <c r="G266" s="77">
        <v>0</v>
      </c>
      <c r="H266" s="77">
        <v>86000</v>
      </c>
      <c r="I266" s="77">
        <v>0</v>
      </c>
      <c r="J266" s="79">
        <f t="shared" si="4"/>
        <v>86000</v>
      </c>
    </row>
    <row r="267" spans="1:10" x14ac:dyDescent="0.25">
      <c r="A267" s="24" t="s">
        <v>476</v>
      </c>
      <c r="B267" s="25" t="s">
        <v>51</v>
      </c>
      <c r="C267" s="75">
        <v>0</v>
      </c>
      <c r="D267" s="77">
        <v>0</v>
      </c>
      <c r="E267" s="77">
        <v>608000</v>
      </c>
      <c r="F267" s="77">
        <v>0</v>
      </c>
      <c r="G267" s="77">
        <v>0</v>
      </c>
      <c r="H267" s="77">
        <v>0</v>
      </c>
      <c r="I267" s="77">
        <v>0</v>
      </c>
      <c r="J267" s="79">
        <f t="shared" si="4"/>
        <v>608000</v>
      </c>
    </row>
    <row r="268" spans="1:10" x14ac:dyDescent="0.25">
      <c r="A268" s="24" t="s">
        <v>515</v>
      </c>
      <c r="B268" s="25" t="s">
        <v>51</v>
      </c>
      <c r="C268" s="75">
        <v>701351</v>
      </c>
      <c r="D268" s="77">
        <v>3960758</v>
      </c>
      <c r="E268" s="77">
        <v>3088371</v>
      </c>
      <c r="F268" s="77">
        <v>0</v>
      </c>
      <c r="G268" s="77">
        <v>0</v>
      </c>
      <c r="H268" s="77">
        <v>181060</v>
      </c>
      <c r="I268" s="77">
        <v>0</v>
      </c>
      <c r="J268" s="79">
        <f t="shared" si="4"/>
        <v>7931540</v>
      </c>
    </row>
    <row r="269" spans="1:10" x14ac:dyDescent="0.25">
      <c r="A269" s="24" t="s">
        <v>324</v>
      </c>
      <c r="B269" s="25" t="s">
        <v>4</v>
      </c>
      <c r="C269" s="75">
        <v>0</v>
      </c>
      <c r="D269" s="77">
        <v>0</v>
      </c>
      <c r="E269" s="77">
        <v>0</v>
      </c>
      <c r="F269" s="77">
        <v>0</v>
      </c>
      <c r="G269" s="77">
        <v>0</v>
      </c>
      <c r="H269" s="77">
        <v>0</v>
      </c>
      <c r="I269" s="77">
        <v>0</v>
      </c>
      <c r="J269" s="79">
        <f t="shared" si="4"/>
        <v>0</v>
      </c>
    </row>
    <row r="270" spans="1:10" x14ac:dyDescent="0.25">
      <c r="A270" s="24" t="s">
        <v>325</v>
      </c>
      <c r="B270" s="25" t="s">
        <v>4</v>
      </c>
      <c r="C270" s="75">
        <v>0</v>
      </c>
      <c r="D270" s="77">
        <v>0</v>
      </c>
      <c r="E270" s="77">
        <v>0</v>
      </c>
      <c r="F270" s="77">
        <v>0</v>
      </c>
      <c r="G270" s="77">
        <v>0</v>
      </c>
      <c r="H270" s="77">
        <v>0</v>
      </c>
      <c r="I270" s="77">
        <v>0</v>
      </c>
      <c r="J270" s="79">
        <f t="shared" si="4"/>
        <v>0</v>
      </c>
    </row>
    <row r="271" spans="1:10" x14ac:dyDescent="0.25">
      <c r="A271" s="24" t="s">
        <v>326</v>
      </c>
      <c r="B271" s="25" t="s">
        <v>4</v>
      </c>
      <c r="C271" s="75">
        <v>0</v>
      </c>
      <c r="D271" s="77">
        <v>0</v>
      </c>
      <c r="E271" s="77">
        <v>0</v>
      </c>
      <c r="F271" s="77">
        <v>0</v>
      </c>
      <c r="G271" s="77">
        <v>0</v>
      </c>
      <c r="H271" s="77">
        <v>0</v>
      </c>
      <c r="I271" s="77">
        <v>5290502</v>
      </c>
      <c r="J271" s="79">
        <f t="shared" si="4"/>
        <v>5290502</v>
      </c>
    </row>
    <row r="272" spans="1:10" x14ac:dyDescent="0.25">
      <c r="A272" s="24" t="s">
        <v>327</v>
      </c>
      <c r="B272" s="25" t="s">
        <v>4</v>
      </c>
      <c r="C272" s="75">
        <v>1141276</v>
      </c>
      <c r="D272" s="77">
        <v>0</v>
      </c>
      <c r="E272" s="77">
        <v>0</v>
      </c>
      <c r="F272" s="77">
        <v>0</v>
      </c>
      <c r="G272" s="77">
        <v>0</v>
      </c>
      <c r="H272" s="77">
        <v>0</v>
      </c>
      <c r="I272" s="77">
        <v>0</v>
      </c>
      <c r="J272" s="79">
        <f t="shared" si="4"/>
        <v>1141276</v>
      </c>
    </row>
    <row r="273" spans="1:10" x14ac:dyDescent="0.25">
      <c r="A273" s="24" t="s">
        <v>542</v>
      </c>
      <c r="B273" s="25" t="s">
        <v>4</v>
      </c>
      <c r="C273" s="75">
        <v>0</v>
      </c>
      <c r="D273" s="77">
        <v>0</v>
      </c>
      <c r="E273" s="77">
        <v>0</v>
      </c>
      <c r="F273" s="77">
        <v>0</v>
      </c>
      <c r="G273" s="77">
        <v>0</v>
      </c>
      <c r="H273" s="77">
        <v>0</v>
      </c>
      <c r="I273" s="77">
        <v>0</v>
      </c>
      <c r="J273" s="79">
        <f t="shared" si="4"/>
        <v>0</v>
      </c>
    </row>
    <row r="274" spans="1:10" x14ac:dyDescent="0.25">
      <c r="A274" s="24" t="s">
        <v>328</v>
      </c>
      <c r="B274" s="25" t="s">
        <v>4</v>
      </c>
      <c r="C274" s="75">
        <v>0</v>
      </c>
      <c r="D274" s="77">
        <v>0</v>
      </c>
      <c r="E274" s="77">
        <v>0</v>
      </c>
      <c r="F274" s="77">
        <v>0</v>
      </c>
      <c r="G274" s="77">
        <v>0</v>
      </c>
      <c r="H274" s="77">
        <v>0</v>
      </c>
      <c r="I274" s="77">
        <v>0</v>
      </c>
      <c r="J274" s="79">
        <f t="shared" si="4"/>
        <v>0</v>
      </c>
    </row>
    <row r="275" spans="1:10" x14ac:dyDescent="0.25">
      <c r="A275" s="24" t="s">
        <v>329</v>
      </c>
      <c r="B275" s="25" t="s">
        <v>4</v>
      </c>
      <c r="C275" s="75">
        <v>0</v>
      </c>
      <c r="D275" s="77">
        <v>0</v>
      </c>
      <c r="E275" s="77">
        <v>0</v>
      </c>
      <c r="F275" s="77">
        <v>0</v>
      </c>
      <c r="G275" s="77">
        <v>0</v>
      </c>
      <c r="H275" s="77">
        <v>0</v>
      </c>
      <c r="I275" s="77">
        <v>0</v>
      </c>
      <c r="J275" s="79">
        <f t="shared" si="4"/>
        <v>0</v>
      </c>
    </row>
    <row r="276" spans="1:10" x14ac:dyDescent="0.25">
      <c r="A276" s="24" t="s">
        <v>330</v>
      </c>
      <c r="B276" s="25" t="s">
        <v>4</v>
      </c>
      <c r="C276" s="75">
        <v>0</v>
      </c>
      <c r="D276" s="77">
        <v>0</v>
      </c>
      <c r="E276" s="77">
        <v>0</v>
      </c>
      <c r="F276" s="77">
        <v>0</v>
      </c>
      <c r="G276" s="77">
        <v>0</v>
      </c>
      <c r="H276" s="77">
        <v>0</v>
      </c>
      <c r="I276" s="77">
        <v>0</v>
      </c>
      <c r="J276" s="79">
        <f t="shared" si="4"/>
        <v>0</v>
      </c>
    </row>
    <row r="277" spans="1:10" x14ac:dyDescent="0.25">
      <c r="A277" s="24" t="s">
        <v>331</v>
      </c>
      <c r="B277" s="25" t="s">
        <v>4</v>
      </c>
      <c r="C277" s="75">
        <v>0</v>
      </c>
      <c r="D277" s="77">
        <v>0</v>
      </c>
      <c r="E277" s="77">
        <v>0</v>
      </c>
      <c r="F277" s="77">
        <v>0</v>
      </c>
      <c r="G277" s="77">
        <v>0</v>
      </c>
      <c r="H277" s="77">
        <v>0</v>
      </c>
      <c r="I277" s="77">
        <v>0</v>
      </c>
      <c r="J277" s="79">
        <f t="shared" si="4"/>
        <v>0</v>
      </c>
    </row>
    <row r="278" spans="1:10" x14ac:dyDescent="0.25">
      <c r="A278" s="24" t="s">
        <v>332</v>
      </c>
      <c r="B278" s="25" t="s">
        <v>4</v>
      </c>
      <c r="C278" s="75">
        <v>327722</v>
      </c>
      <c r="D278" s="77">
        <v>0</v>
      </c>
      <c r="E278" s="77">
        <v>0</v>
      </c>
      <c r="F278" s="77">
        <v>0</v>
      </c>
      <c r="G278" s="77">
        <v>0</v>
      </c>
      <c r="H278" s="77">
        <v>0</v>
      </c>
      <c r="I278" s="77">
        <v>0</v>
      </c>
      <c r="J278" s="79">
        <f t="shared" si="4"/>
        <v>327722</v>
      </c>
    </row>
    <row r="279" spans="1:10" x14ac:dyDescent="0.25">
      <c r="A279" s="24" t="s">
        <v>477</v>
      </c>
      <c r="B279" s="25" t="s">
        <v>4</v>
      </c>
      <c r="C279" s="75">
        <v>0</v>
      </c>
      <c r="D279" s="77">
        <v>0</v>
      </c>
      <c r="E279" s="77">
        <v>0</v>
      </c>
      <c r="F279" s="77">
        <v>0</v>
      </c>
      <c r="G279" s="77">
        <v>0</v>
      </c>
      <c r="H279" s="77">
        <v>0</v>
      </c>
      <c r="I279" s="77">
        <v>0</v>
      </c>
      <c r="J279" s="79">
        <f t="shared" si="4"/>
        <v>0</v>
      </c>
    </row>
    <row r="280" spans="1:10" x14ac:dyDescent="0.25">
      <c r="A280" s="24" t="s">
        <v>333</v>
      </c>
      <c r="B280" s="25" t="s">
        <v>4</v>
      </c>
      <c r="C280" s="75">
        <v>0</v>
      </c>
      <c r="D280" s="77">
        <v>0</v>
      </c>
      <c r="E280" s="77">
        <v>0</v>
      </c>
      <c r="F280" s="77">
        <v>0</v>
      </c>
      <c r="G280" s="77">
        <v>0</v>
      </c>
      <c r="H280" s="77">
        <v>0</v>
      </c>
      <c r="I280" s="77">
        <v>0</v>
      </c>
      <c r="J280" s="79">
        <f t="shared" si="4"/>
        <v>0</v>
      </c>
    </row>
    <row r="281" spans="1:10" x14ac:dyDescent="0.25">
      <c r="A281" s="24" t="s">
        <v>334</v>
      </c>
      <c r="B281" s="25" t="s">
        <v>4</v>
      </c>
      <c r="C281" s="75">
        <v>0</v>
      </c>
      <c r="D281" s="77">
        <v>0</v>
      </c>
      <c r="E281" s="77">
        <v>0</v>
      </c>
      <c r="F281" s="77">
        <v>0</v>
      </c>
      <c r="G281" s="77">
        <v>0</v>
      </c>
      <c r="H281" s="77">
        <v>7000</v>
      </c>
      <c r="I281" s="77">
        <v>0</v>
      </c>
      <c r="J281" s="79">
        <f t="shared" si="4"/>
        <v>7000</v>
      </c>
    </row>
    <row r="282" spans="1:10" x14ac:dyDescent="0.25">
      <c r="A282" s="24" t="s">
        <v>335</v>
      </c>
      <c r="B282" s="25" t="s">
        <v>4</v>
      </c>
      <c r="C282" s="75">
        <v>0</v>
      </c>
      <c r="D282" s="77">
        <v>0</v>
      </c>
      <c r="E282" s="77">
        <v>0</v>
      </c>
      <c r="F282" s="77">
        <v>0</v>
      </c>
      <c r="G282" s="77">
        <v>0</v>
      </c>
      <c r="H282" s="77">
        <v>0</v>
      </c>
      <c r="I282" s="77">
        <v>0</v>
      </c>
      <c r="J282" s="79">
        <f t="shared" si="4"/>
        <v>0</v>
      </c>
    </row>
    <row r="283" spans="1:10" x14ac:dyDescent="0.25">
      <c r="A283" s="24" t="s">
        <v>336</v>
      </c>
      <c r="B283" s="25" t="s">
        <v>4</v>
      </c>
      <c r="C283" s="75">
        <v>4652</v>
      </c>
      <c r="D283" s="77">
        <v>0</v>
      </c>
      <c r="E283" s="77">
        <v>0</v>
      </c>
      <c r="F283" s="77">
        <v>0</v>
      </c>
      <c r="G283" s="77">
        <v>0</v>
      </c>
      <c r="H283" s="77">
        <v>0</v>
      </c>
      <c r="I283" s="77">
        <v>24669</v>
      </c>
      <c r="J283" s="79">
        <f t="shared" si="4"/>
        <v>29321</v>
      </c>
    </row>
    <row r="284" spans="1:10" x14ac:dyDescent="0.25">
      <c r="A284" s="24" t="s">
        <v>337</v>
      </c>
      <c r="B284" s="25" t="s">
        <v>4</v>
      </c>
      <c r="C284" s="75">
        <v>104259</v>
      </c>
      <c r="D284" s="77">
        <v>0</v>
      </c>
      <c r="E284" s="77">
        <v>880619</v>
      </c>
      <c r="F284" s="77">
        <v>0</v>
      </c>
      <c r="G284" s="77">
        <v>0</v>
      </c>
      <c r="H284" s="77">
        <v>657724</v>
      </c>
      <c r="I284" s="77">
        <v>0</v>
      </c>
      <c r="J284" s="79">
        <f t="shared" si="4"/>
        <v>1642602</v>
      </c>
    </row>
    <row r="285" spans="1:10" x14ac:dyDescent="0.25">
      <c r="A285" s="24" t="s">
        <v>338</v>
      </c>
      <c r="B285" s="25" t="s">
        <v>4</v>
      </c>
      <c r="C285" s="75">
        <v>0</v>
      </c>
      <c r="D285" s="77">
        <v>0</v>
      </c>
      <c r="E285" s="77">
        <v>0</v>
      </c>
      <c r="F285" s="77">
        <v>0</v>
      </c>
      <c r="G285" s="77">
        <v>0</v>
      </c>
      <c r="H285" s="77">
        <v>0</v>
      </c>
      <c r="I285" s="77">
        <v>0</v>
      </c>
      <c r="J285" s="79">
        <f t="shared" si="4"/>
        <v>0</v>
      </c>
    </row>
    <row r="286" spans="1:10" x14ac:dyDescent="0.25">
      <c r="A286" s="24" t="s">
        <v>339</v>
      </c>
      <c r="B286" s="25" t="s">
        <v>4</v>
      </c>
      <c r="C286" s="75">
        <v>0</v>
      </c>
      <c r="D286" s="77">
        <v>0</v>
      </c>
      <c r="E286" s="77">
        <v>0</v>
      </c>
      <c r="F286" s="77">
        <v>0</v>
      </c>
      <c r="G286" s="77">
        <v>0</v>
      </c>
      <c r="H286" s="77">
        <v>0</v>
      </c>
      <c r="I286" s="77">
        <v>0</v>
      </c>
      <c r="J286" s="79">
        <f t="shared" si="4"/>
        <v>0</v>
      </c>
    </row>
    <row r="287" spans="1:10" x14ac:dyDescent="0.25">
      <c r="A287" s="24" t="s">
        <v>340</v>
      </c>
      <c r="B287" s="25" t="s">
        <v>4</v>
      </c>
      <c r="C287" s="75">
        <v>0</v>
      </c>
      <c r="D287" s="77">
        <v>0</v>
      </c>
      <c r="E287" s="77">
        <v>0</v>
      </c>
      <c r="F287" s="77">
        <v>0</v>
      </c>
      <c r="G287" s="77">
        <v>0</v>
      </c>
      <c r="H287" s="77">
        <v>0</v>
      </c>
      <c r="I287" s="77">
        <v>0</v>
      </c>
      <c r="J287" s="79">
        <f t="shared" si="4"/>
        <v>0</v>
      </c>
    </row>
    <row r="288" spans="1:10" x14ac:dyDescent="0.25">
      <c r="A288" s="24" t="s">
        <v>549</v>
      </c>
      <c r="B288" s="25" t="s">
        <v>4</v>
      </c>
      <c r="C288" s="75">
        <v>0</v>
      </c>
      <c r="D288" s="77">
        <v>0</v>
      </c>
      <c r="E288" s="77">
        <v>0</v>
      </c>
      <c r="F288" s="77">
        <v>0</v>
      </c>
      <c r="G288" s="77">
        <v>0</v>
      </c>
      <c r="H288" s="77">
        <v>0</v>
      </c>
      <c r="I288" s="77">
        <v>0</v>
      </c>
      <c r="J288" s="79">
        <f t="shared" si="4"/>
        <v>0</v>
      </c>
    </row>
    <row r="289" spans="1:10" x14ac:dyDescent="0.25">
      <c r="A289" s="24" t="s">
        <v>341</v>
      </c>
      <c r="B289" s="25" t="s">
        <v>4</v>
      </c>
      <c r="C289" s="75">
        <v>0</v>
      </c>
      <c r="D289" s="77">
        <v>0</v>
      </c>
      <c r="E289" s="77">
        <v>0</v>
      </c>
      <c r="F289" s="77">
        <v>0</v>
      </c>
      <c r="G289" s="77">
        <v>0</v>
      </c>
      <c r="H289" s="77">
        <v>0</v>
      </c>
      <c r="I289" s="77">
        <v>0</v>
      </c>
      <c r="J289" s="79">
        <f t="shared" si="4"/>
        <v>0</v>
      </c>
    </row>
    <row r="290" spans="1:10" x14ac:dyDescent="0.25">
      <c r="A290" s="24" t="s">
        <v>506</v>
      </c>
      <c r="B290" s="25" t="s">
        <v>4</v>
      </c>
      <c r="C290" s="75">
        <v>0</v>
      </c>
      <c r="D290" s="77">
        <v>0</v>
      </c>
      <c r="E290" s="77">
        <v>0</v>
      </c>
      <c r="F290" s="77">
        <v>0</v>
      </c>
      <c r="G290" s="77">
        <v>0</v>
      </c>
      <c r="H290" s="77">
        <v>0</v>
      </c>
      <c r="I290" s="77">
        <v>0</v>
      </c>
      <c r="J290" s="79">
        <f t="shared" si="4"/>
        <v>0</v>
      </c>
    </row>
    <row r="291" spans="1:10" x14ac:dyDescent="0.25">
      <c r="A291" s="24" t="s">
        <v>342</v>
      </c>
      <c r="B291" s="25" t="s">
        <v>4</v>
      </c>
      <c r="C291" s="75">
        <v>0</v>
      </c>
      <c r="D291" s="77">
        <v>0</v>
      </c>
      <c r="E291" s="77">
        <v>0</v>
      </c>
      <c r="F291" s="77">
        <v>0</v>
      </c>
      <c r="G291" s="77">
        <v>0</v>
      </c>
      <c r="H291" s="77">
        <v>0</v>
      </c>
      <c r="I291" s="77">
        <v>0</v>
      </c>
      <c r="J291" s="79">
        <f t="shared" si="4"/>
        <v>0</v>
      </c>
    </row>
    <row r="292" spans="1:10" x14ac:dyDescent="0.25">
      <c r="A292" s="24" t="s">
        <v>343</v>
      </c>
      <c r="B292" s="25" t="s">
        <v>4</v>
      </c>
      <c r="C292" s="75">
        <v>0</v>
      </c>
      <c r="D292" s="77">
        <v>0</v>
      </c>
      <c r="E292" s="77">
        <v>0</v>
      </c>
      <c r="F292" s="77">
        <v>0</v>
      </c>
      <c r="G292" s="77">
        <v>0</v>
      </c>
      <c r="H292" s="77">
        <v>0</v>
      </c>
      <c r="I292" s="77">
        <v>0</v>
      </c>
      <c r="J292" s="79">
        <f t="shared" si="4"/>
        <v>0</v>
      </c>
    </row>
    <row r="293" spans="1:10" x14ac:dyDescent="0.25">
      <c r="A293" s="24" t="s">
        <v>344</v>
      </c>
      <c r="B293" s="25" t="s">
        <v>4</v>
      </c>
      <c r="C293" s="75">
        <v>0</v>
      </c>
      <c r="D293" s="77">
        <v>0</v>
      </c>
      <c r="E293" s="77">
        <v>0</v>
      </c>
      <c r="F293" s="77">
        <v>0</v>
      </c>
      <c r="G293" s="77">
        <v>0</v>
      </c>
      <c r="H293" s="77">
        <v>0</v>
      </c>
      <c r="I293" s="77">
        <v>0</v>
      </c>
      <c r="J293" s="79">
        <f t="shared" si="4"/>
        <v>0</v>
      </c>
    </row>
    <row r="294" spans="1:10" x14ac:dyDescent="0.25">
      <c r="A294" s="24" t="s">
        <v>345</v>
      </c>
      <c r="B294" s="25" t="s">
        <v>4</v>
      </c>
      <c r="C294" s="75">
        <v>0</v>
      </c>
      <c r="D294" s="77">
        <v>0</v>
      </c>
      <c r="E294" s="77">
        <v>0</v>
      </c>
      <c r="F294" s="77">
        <v>0</v>
      </c>
      <c r="G294" s="77">
        <v>0</v>
      </c>
      <c r="H294" s="77">
        <v>0</v>
      </c>
      <c r="I294" s="77">
        <v>0</v>
      </c>
      <c r="J294" s="79">
        <f t="shared" si="4"/>
        <v>0</v>
      </c>
    </row>
    <row r="295" spans="1:10" x14ac:dyDescent="0.25">
      <c r="A295" s="24" t="s">
        <v>346</v>
      </c>
      <c r="B295" s="25" t="s">
        <v>4</v>
      </c>
      <c r="C295" s="75">
        <v>0</v>
      </c>
      <c r="D295" s="77">
        <v>0</v>
      </c>
      <c r="E295" s="77">
        <v>0</v>
      </c>
      <c r="F295" s="77">
        <v>0</v>
      </c>
      <c r="G295" s="77">
        <v>0</v>
      </c>
      <c r="H295" s="77">
        <v>0</v>
      </c>
      <c r="I295" s="77">
        <v>0</v>
      </c>
      <c r="J295" s="79">
        <f t="shared" si="4"/>
        <v>0</v>
      </c>
    </row>
    <row r="296" spans="1:10" x14ac:dyDescent="0.25">
      <c r="A296" s="24" t="s">
        <v>4</v>
      </c>
      <c r="B296" s="25" t="s">
        <v>4</v>
      </c>
      <c r="C296" s="75">
        <v>0</v>
      </c>
      <c r="D296" s="77">
        <v>0</v>
      </c>
      <c r="E296" s="77">
        <v>0</v>
      </c>
      <c r="F296" s="77">
        <v>0</v>
      </c>
      <c r="G296" s="77">
        <v>0</v>
      </c>
      <c r="H296" s="77">
        <v>0</v>
      </c>
      <c r="I296" s="77">
        <v>0</v>
      </c>
      <c r="J296" s="79">
        <f t="shared" si="4"/>
        <v>0</v>
      </c>
    </row>
    <row r="297" spans="1:10" x14ac:dyDescent="0.25">
      <c r="A297" s="24" t="s">
        <v>347</v>
      </c>
      <c r="B297" s="25" t="s">
        <v>4</v>
      </c>
      <c r="C297" s="75">
        <v>1186444</v>
      </c>
      <c r="D297" s="77">
        <v>115591</v>
      </c>
      <c r="E297" s="77">
        <v>2962234</v>
      </c>
      <c r="F297" s="77">
        <v>0</v>
      </c>
      <c r="G297" s="77">
        <v>0</v>
      </c>
      <c r="H297" s="77">
        <v>2548663</v>
      </c>
      <c r="I297" s="77">
        <v>0</v>
      </c>
      <c r="J297" s="79">
        <f t="shared" si="4"/>
        <v>6812932</v>
      </c>
    </row>
    <row r="298" spans="1:10" x14ac:dyDescent="0.25">
      <c r="A298" s="24" t="s">
        <v>348</v>
      </c>
      <c r="B298" s="25" t="s">
        <v>4</v>
      </c>
      <c r="C298" s="75">
        <v>0</v>
      </c>
      <c r="D298" s="77">
        <v>0</v>
      </c>
      <c r="E298" s="77">
        <v>0</v>
      </c>
      <c r="F298" s="77">
        <v>0</v>
      </c>
      <c r="G298" s="77">
        <v>0</v>
      </c>
      <c r="H298" s="77">
        <v>0</v>
      </c>
      <c r="I298" s="77">
        <v>0</v>
      </c>
      <c r="J298" s="79">
        <f t="shared" si="4"/>
        <v>0</v>
      </c>
    </row>
    <row r="299" spans="1:10" x14ac:dyDescent="0.25">
      <c r="A299" s="24" t="s">
        <v>349</v>
      </c>
      <c r="B299" s="25" t="s">
        <v>4</v>
      </c>
      <c r="C299" s="75">
        <v>0</v>
      </c>
      <c r="D299" s="77">
        <v>0</v>
      </c>
      <c r="E299" s="77">
        <v>0</v>
      </c>
      <c r="F299" s="77">
        <v>0</v>
      </c>
      <c r="G299" s="77">
        <v>0</v>
      </c>
      <c r="H299" s="77">
        <v>2987</v>
      </c>
      <c r="I299" s="77">
        <v>0</v>
      </c>
      <c r="J299" s="79">
        <f t="shared" si="4"/>
        <v>2987</v>
      </c>
    </row>
    <row r="300" spans="1:10" x14ac:dyDescent="0.25">
      <c r="A300" s="24" t="s">
        <v>350</v>
      </c>
      <c r="B300" s="25" t="s">
        <v>4</v>
      </c>
      <c r="C300" s="75">
        <v>786192</v>
      </c>
      <c r="D300" s="77">
        <v>0</v>
      </c>
      <c r="E300" s="77">
        <v>0</v>
      </c>
      <c r="F300" s="77">
        <v>0</v>
      </c>
      <c r="G300" s="77">
        <v>0</v>
      </c>
      <c r="H300" s="77">
        <v>1656237</v>
      </c>
      <c r="I300" s="77">
        <v>0</v>
      </c>
      <c r="J300" s="79">
        <f t="shared" si="4"/>
        <v>2442429</v>
      </c>
    </row>
    <row r="301" spans="1:10" x14ac:dyDescent="0.25">
      <c r="A301" s="24" t="s">
        <v>351</v>
      </c>
      <c r="B301" s="25" t="s">
        <v>4</v>
      </c>
      <c r="C301" s="75">
        <v>159522</v>
      </c>
      <c r="D301" s="77">
        <v>901475</v>
      </c>
      <c r="E301" s="77">
        <v>363226</v>
      </c>
      <c r="F301" s="77">
        <v>0</v>
      </c>
      <c r="G301" s="77">
        <v>0</v>
      </c>
      <c r="H301" s="77">
        <v>278042</v>
      </c>
      <c r="I301" s="77">
        <v>24760</v>
      </c>
      <c r="J301" s="79">
        <f t="shared" si="4"/>
        <v>1727025</v>
      </c>
    </row>
    <row r="302" spans="1:10" x14ac:dyDescent="0.25">
      <c r="A302" s="24" t="s">
        <v>352</v>
      </c>
      <c r="B302" s="25" t="s">
        <v>4</v>
      </c>
      <c r="C302" s="75">
        <v>0</v>
      </c>
      <c r="D302" s="77">
        <v>0</v>
      </c>
      <c r="E302" s="77">
        <v>0</v>
      </c>
      <c r="F302" s="77">
        <v>0</v>
      </c>
      <c r="G302" s="77">
        <v>0</v>
      </c>
      <c r="H302" s="77">
        <v>0</v>
      </c>
      <c r="I302" s="77">
        <v>0</v>
      </c>
      <c r="J302" s="79">
        <f t="shared" si="4"/>
        <v>0</v>
      </c>
    </row>
    <row r="303" spans="1:10" x14ac:dyDescent="0.25">
      <c r="A303" s="24" t="s">
        <v>353</v>
      </c>
      <c r="B303" s="25" t="s">
        <v>4</v>
      </c>
      <c r="C303" s="75">
        <v>0</v>
      </c>
      <c r="D303" s="77">
        <v>0</v>
      </c>
      <c r="E303" s="77">
        <v>0</v>
      </c>
      <c r="F303" s="77">
        <v>0</v>
      </c>
      <c r="G303" s="77">
        <v>0</v>
      </c>
      <c r="H303" s="77">
        <v>0</v>
      </c>
      <c r="I303" s="77">
        <v>0</v>
      </c>
      <c r="J303" s="79">
        <f t="shared" si="4"/>
        <v>0</v>
      </c>
    </row>
    <row r="304" spans="1:10" x14ac:dyDescent="0.25">
      <c r="A304" s="24" t="s">
        <v>354</v>
      </c>
      <c r="B304" s="25" t="s">
        <v>4</v>
      </c>
      <c r="C304" s="75">
        <v>5297</v>
      </c>
      <c r="D304" s="77">
        <v>271073</v>
      </c>
      <c r="E304" s="77">
        <v>0</v>
      </c>
      <c r="F304" s="77">
        <v>0</v>
      </c>
      <c r="G304" s="77">
        <v>0</v>
      </c>
      <c r="H304" s="77">
        <v>0</v>
      </c>
      <c r="I304" s="77">
        <v>0</v>
      </c>
      <c r="J304" s="79">
        <f t="shared" si="4"/>
        <v>276370</v>
      </c>
    </row>
    <row r="305" spans="1:10" x14ac:dyDescent="0.25">
      <c r="A305" s="24" t="s">
        <v>355</v>
      </c>
      <c r="B305" s="25" t="s">
        <v>4</v>
      </c>
      <c r="C305" s="75">
        <v>0</v>
      </c>
      <c r="D305" s="77">
        <v>0</v>
      </c>
      <c r="E305" s="77">
        <v>1458426</v>
      </c>
      <c r="F305" s="77">
        <v>0</v>
      </c>
      <c r="G305" s="77">
        <v>0</v>
      </c>
      <c r="H305" s="77">
        <v>0</v>
      </c>
      <c r="I305" s="77">
        <v>0</v>
      </c>
      <c r="J305" s="79">
        <f t="shared" si="4"/>
        <v>1458426</v>
      </c>
    </row>
    <row r="306" spans="1:10" x14ac:dyDescent="0.25">
      <c r="A306" s="24" t="s">
        <v>356</v>
      </c>
      <c r="B306" s="25" t="s">
        <v>4</v>
      </c>
      <c r="C306" s="75">
        <v>0</v>
      </c>
      <c r="D306" s="77">
        <v>0</v>
      </c>
      <c r="E306" s="77">
        <v>0</v>
      </c>
      <c r="F306" s="77">
        <v>0</v>
      </c>
      <c r="G306" s="77">
        <v>0</v>
      </c>
      <c r="H306" s="77">
        <v>0</v>
      </c>
      <c r="I306" s="77">
        <v>1500</v>
      </c>
      <c r="J306" s="79">
        <f t="shared" si="4"/>
        <v>1500</v>
      </c>
    </row>
    <row r="307" spans="1:10" x14ac:dyDescent="0.25">
      <c r="A307" s="24" t="s">
        <v>357</v>
      </c>
      <c r="B307" s="25" t="s">
        <v>52</v>
      </c>
      <c r="C307" s="75">
        <v>4981</v>
      </c>
      <c r="D307" s="77">
        <v>89070</v>
      </c>
      <c r="E307" s="77">
        <v>90952</v>
      </c>
      <c r="F307" s="77">
        <v>0</v>
      </c>
      <c r="G307" s="77">
        <v>0</v>
      </c>
      <c r="H307" s="77">
        <v>0</v>
      </c>
      <c r="I307" s="77">
        <v>0</v>
      </c>
      <c r="J307" s="79">
        <f t="shared" si="4"/>
        <v>185003</v>
      </c>
    </row>
    <row r="308" spans="1:10" x14ac:dyDescent="0.25">
      <c r="A308" s="24" t="s">
        <v>358</v>
      </c>
      <c r="B308" s="25" t="s">
        <v>52</v>
      </c>
      <c r="C308" s="75">
        <v>0</v>
      </c>
      <c r="D308" s="77">
        <v>317580</v>
      </c>
      <c r="E308" s="77">
        <v>0</v>
      </c>
      <c r="F308" s="77">
        <v>0</v>
      </c>
      <c r="G308" s="77">
        <v>0</v>
      </c>
      <c r="H308" s="77">
        <v>0</v>
      </c>
      <c r="I308" s="77">
        <v>0</v>
      </c>
      <c r="J308" s="79">
        <f t="shared" si="4"/>
        <v>317580</v>
      </c>
    </row>
    <row r="309" spans="1:10" x14ac:dyDescent="0.25">
      <c r="A309" s="24" t="s">
        <v>359</v>
      </c>
      <c r="B309" s="25" t="s">
        <v>52</v>
      </c>
      <c r="C309" s="75">
        <v>9660</v>
      </c>
      <c r="D309" s="77">
        <v>126221</v>
      </c>
      <c r="E309" s="77">
        <v>0</v>
      </c>
      <c r="F309" s="77">
        <v>0</v>
      </c>
      <c r="G309" s="77">
        <v>0</v>
      </c>
      <c r="H309" s="77">
        <v>0</v>
      </c>
      <c r="I309" s="77">
        <v>0</v>
      </c>
      <c r="J309" s="79">
        <f t="shared" si="4"/>
        <v>135881</v>
      </c>
    </row>
    <row r="310" spans="1:10" x14ac:dyDescent="0.25">
      <c r="A310" s="24" t="s">
        <v>361</v>
      </c>
      <c r="B310" s="25" t="s">
        <v>52</v>
      </c>
      <c r="C310" s="75">
        <v>0</v>
      </c>
      <c r="D310" s="77">
        <v>0</v>
      </c>
      <c r="E310" s="77">
        <v>0</v>
      </c>
      <c r="F310" s="77">
        <v>0</v>
      </c>
      <c r="G310" s="77">
        <v>0</v>
      </c>
      <c r="H310" s="77">
        <v>0</v>
      </c>
      <c r="I310" s="77">
        <v>0</v>
      </c>
      <c r="J310" s="79">
        <f t="shared" si="4"/>
        <v>0</v>
      </c>
    </row>
    <row r="311" spans="1:10" x14ac:dyDescent="0.25">
      <c r="A311" s="24" t="s">
        <v>516</v>
      </c>
      <c r="B311" s="25" t="s">
        <v>52</v>
      </c>
      <c r="C311" s="75">
        <v>0</v>
      </c>
      <c r="D311" s="77">
        <v>0</v>
      </c>
      <c r="E311" s="77">
        <v>0</v>
      </c>
      <c r="F311" s="77">
        <v>0</v>
      </c>
      <c r="G311" s="77">
        <v>0</v>
      </c>
      <c r="H311" s="77">
        <v>0</v>
      </c>
      <c r="I311" s="77">
        <v>45150</v>
      </c>
      <c r="J311" s="79">
        <f t="shared" si="4"/>
        <v>45150</v>
      </c>
    </row>
    <row r="312" spans="1:10" x14ac:dyDescent="0.25">
      <c r="A312" s="24" t="s">
        <v>362</v>
      </c>
      <c r="B312" s="25" t="s">
        <v>52</v>
      </c>
      <c r="C312" s="75">
        <v>0</v>
      </c>
      <c r="D312" s="77">
        <v>0</v>
      </c>
      <c r="E312" s="77">
        <v>772989</v>
      </c>
      <c r="F312" s="77">
        <v>0</v>
      </c>
      <c r="G312" s="77">
        <v>0</v>
      </c>
      <c r="H312" s="77">
        <v>147436</v>
      </c>
      <c r="I312" s="77">
        <v>107990</v>
      </c>
      <c r="J312" s="79">
        <f t="shared" si="4"/>
        <v>1028415</v>
      </c>
    </row>
    <row r="313" spans="1:10" x14ac:dyDescent="0.25">
      <c r="A313" s="24" t="s">
        <v>363</v>
      </c>
      <c r="B313" s="25" t="s">
        <v>53</v>
      </c>
      <c r="C313" s="75">
        <v>0</v>
      </c>
      <c r="D313" s="77">
        <v>0</v>
      </c>
      <c r="E313" s="77">
        <v>0</v>
      </c>
      <c r="F313" s="77">
        <v>0</v>
      </c>
      <c r="G313" s="77">
        <v>0</v>
      </c>
      <c r="H313" s="77">
        <v>0</v>
      </c>
      <c r="I313" s="77">
        <v>0</v>
      </c>
      <c r="J313" s="79">
        <f t="shared" si="4"/>
        <v>0</v>
      </c>
    </row>
    <row r="314" spans="1:10" x14ac:dyDescent="0.25">
      <c r="A314" s="24" t="s">
        <v>364</v>
      </c>
      <c r="B314" s="25" t="s">
        <v>53</v>
      </c>
      <c r="C314" s="75">
        <v>0</v>
      </c>
      <c r="D314" s="77">
        <v>0</v>
      </c>
      <c r="E314" s="77">
        <v>853</v>
      </c>
      <c r="F314" s="77">
        <v>0</v>
      </c>
      <c r="G314" s="77">
        <v>0</v>
      </c>
      <c r="H314" s="77">
        <v>0</v>
      </c>
      <c r="I314" s="77">
        <v>0</v>
      </c>
      <c r="J314" s="79">
        <f t="shared" si="4"/>
        <v>853</v>
      </c>
    </row>
    <row r="315" spans="1:10" x14ac:dyDescent="0.25">
      <c r="A315" s="24" t="s">
        <v>365</v>
      </c>
      <c r="B315" s="25" t="s">
        <v>53</v>
      </c>
      <c r="C315" s="75">
        <v>0</v>
      </c>
      <c r="D315" s="77">
        <v>0</v>
      </c>
      <c r="E315" s="77">
        <v>0</v>
      </c>
      <c r="F315" s="77">
        <v>0</v>
      </c>
      <c r="G315" s="77">
        <v>0</v>
      </c>
      <c r="H315" s="77">
        <v>0</v>
      </c>
      <c r="I315" s="77">
        <v>0</v>
      </c>
      <c r="J315" s="79">
        <f t="shared" si="4"/>
        <v>0</v>
      </c>
    </row>
    <row r="316" spans="1:10" x14ac:dyDescent="0.25">
      <c r="A316" s="24" t="s">
        <v>366</v>
      </c>
      <c r="B316" s="25" t="s">
        <v>53</v>
      </c>
      <c r="C316" s="75">
        <v>0</v>
      </c>
      <c r="D316" s="77">
        <v>0</v>
      </c>
      <c r="E316" s="77">
        <v>0</v>
      </c>
      <c r="F316" s="77">
        <v>0</v>
      </c>
      <c r="G316" s="77">
        <v>0</v>
      </c>
      <c r="H316" s="77">
        <v>0</v>
      </c>
      <c r="I316" s="77">
        <v>0</v>
      </c>
      <c r="J316" s="79">
        <f t="shared" si="4"/>
        <v>0</v>
      </c>
    </row>
    <row r="317" spans="1:10" x14ac:dyDescent="0.25">
      <c r="A317" s="24" t="s">
        <v>367</v>
      </c>
      <c r="B317" s="25" t="s">
        <v>53</v>
      </c>
      <c r="C317" s="75">
        <v>0</v>
      </c>
      <c r="D317" s="77">
        <v>37067</v>
      </c>
      <c r="E317" s="77">
        <v>0</v>
      </c>
      <c r="F317" s="77">
        <v>0</v>
      </c>
      <c r="G317" s="77">
        <v>0</v>
      </c>
      <c r="H317" s="77">
        <v>0</v>
      </c>
      <c r="I317" s="77">
        <v>0</v>
      </c>
      <c r="J317" s="79">
        <f t="shared" si="4"/>
        <v>37067</v>
      </c>
    </row>
    <row r="318" spans="1:10" x14ac:dyDescent="0.25">
      <c r="A318" s="24" t="s">
        <v>368</v>
      </c>
      <c r="B318" s="25" t="s">
        <v>53</v>
      </c>
      <c r="C318" s="75">
        <v>0</v>
      </c>
      <c r="D318" s="77">
        <v>117927</v>
      </c>
      <c r="E318" s="77">
        <v>1047105</v>
      </c>
      <c r="F318" s="77">
        <v>237342</v>
      </c>
      <c r="G318" s="77">
        <v>0</v>
      </c>
      <c r="H318" s="77">
        <v>756317</v>
      </c>
      <c r="I318" s="77">
        <v>0</v>
      </c>
      <c r="J318" s="79">
        <f t="shared" si="4"/>
        <v>2158691</v>
      </c>
    </row>
    <row r="319" spans="1:10" x14ac:dyDescent="0.25">
      <c r="A319" s="24" t="s">
        <v>369</v>
      </c>
      <c r="B319" s="25" t="s">
        <v>53</v>
      </c>
      <c r="C319" s="75">
        <v>0</v>
      </c>
      <c r="D319" s="77">
        <v>9600</v>
      </c>
      <c r="E319" s="77">
        <v>10384</v>
      </c>
      <c r="F319" s="77">
        <v>0</v>
      </c>
      <c r="G319" s="77">
        <v>0</v>
      </c>
      <c r="H319" s="77">
        <v>0</v>
      </c>
      <c r="I319" s="77">
        <v>0</v>
      </c>
      <c r="J319" s="79">
        <f t="shared" si="4"/>
        <v>19984</v>
      </c>
    </row>
    <row r="320" spans="1:10" x14ac:dyDescent="0.25">
      <c r="A320" s="24" t="s">
        <v>370</v>
      </c>
      <c r="B320" s="25" t="s">
        <v>53</v>
      </c>
      <c r="C320" s="75">
        <v>0</v>
      </c>
      <c r="D320" s="77">
        <v>4500</v>
      </c>
      <c r="E320" s="77">
        <v>7784</v>
      </c>
      <c r="F320" s="77">
        <v>0</v>
      </c>
      <c r="G320" s="77">
        <v>0</v>
      </c>
      <c r="H320" s="77">
        <v>4500</v>
      </c>
      <c r="I320" s="77">
        <v>0</v>
      </c>
      <c r="J320" s="79">
        <f t="shared" si="4"/>
        <v>16784</v>
      </c>
    </row>
    <row r="321" spans="1:10" x14ac:dyDescent="0.25">
      <c r="A321" s="24" t="s">
        <v>371</v>
      </c>
      <c r="B321" s="25" t="s">
        <v>53</v>
      </c>
      <c r="C321" s="75">
        <v>0</v>
      </c>
      <c r="D321" s="77">
        <v>0</v>
      </c>
      <c r="E321" s="77">
        <v>8556</v>
      </c>
      <c r="F321" s="77">
        <v>0</v>
      </c>
      <c r="G321" s="77">
        <v>0</v>
      </c>
      <c r="H321" s="77">
        <v>0</v>
      </c>
      <c r="I321" s="77">
        <v>0</v>
      </c>
      <c r="J321" s="79">
        <f t="shared" si="4"/>
        <v>8556</v>
      </c>
    </row>
    <row r="322" spans="1:10" x14ac:dyDescent="0.25">
      <c r="A322" s="24" t="s">
        <v>372</v>
      </c>
      <c r="B322" s="25" t="s">
        <v>53</v>
      </c>
      <c r="C322" s="75">
        <v>0</v>
      </c>
      <c r="D322" s="77">
        <v>0</v>
      </c>
      <c r="E322" s="77">
        <v>0</v>
      </c>
      <c r="F322" s="77">
        <v>0</v>
      </c>
      <c r="G322" s="77">
        <v>0</v>
      </c>
      <c r="H322" s="77">
        <v>0</v>
      </c>
      <c r="I322" s="77">
        <v>0</v>
      </c>
      <c r="J322" s="79">
        <f t="shared" ref="J322:J385" si="5">SUM(C322:I322)</f>
        <v>0</v>
      </c>
    </row>
    <row r="323" spans="1:10" x14ac:dyDescent="0.25">
      <c r="A323" s="24" t="s">
        <v>373</v>
      </c>
      <c r="B323" s="25" t="s">
        <v>53</v>
      </c>
      <c r="C323" s="75">
        <v>0</v>
      </c>
      <c r="D323" s="77">
        <v>0</v>
      </c>
      <c r="E323" s="77">
        <v>246331</v>
      </c>
      <c r="F323" s="77">
        <v>0</v>
      </c>
      <c r="G323" s="77">
        <v>0</v>
      </c>
      <c r="H323" s="77">
        <v>0</v>
      </c>
      <c r="I323" s="77">
        <v>0</v>
      </c>
      <c r="J323" s="79">
        <f t="shared" si="5"/>
        <v>246331</v>
      </c>
    </row>
    <row r="324" spans="1:10" x14ac:dyDescent="0.25">
      <c r="A324" s="24" t="s">
        <v>374</v>
      </c>
      <c r="B324" s="25" t="s">
        <v>53</v>
      </c>
      <c r="C324" s="75">
        <v>0</v>
      </c>
      <c r="D324" s="77">
        <v>0</v>
      </c>
      <c r="E324" s="77">
        <v>0</v>
      </c>
      <c r="F324" s="77">
        <v>0</v>
      </c>
      <c r="G324" s="77">
        <v>0</v>
      </c>
      <c r="H324" s="77">
        <v>0</v>
      </c>
      <c r="I324" s="77">
        <v>0</v>
      </c>
      <c r="J324" s="79">
        <f t="shared" si="5"/>
        <v>0</v>
      </c>
    </row>
    <row r="325" spans="1:10" x14ac:dyDescent="0.25">
      <c r="A325" s="24" t="s">
        <v>375</v>
      </c>
      <c r="B325" s="25" t="s">
        <v>53</v>
      </c>
      <c r="C325" s="75">
        <v>0</v>
      </c>
      <c r="D325" s="77">
        <v>0</v>
      </c>
      <c r="E325" s="77">
        <v>0</v>
      </c>
      <c r="F325" s="77">
        <v>0</v>
      </c>
      <c r="G325" s="77">
        <v>0</v>
      </c>
      <c r="H325" s="77">
        <v>0</v>
      </c>
      <c r="I325" s="77">
        <v>0</v>
      </c>
      <c r="J325" s="79">
        <f t="shared" si="5"/>
        <v>0</v>
      </c>
    </row>
    <row r="326" spans="1:10" x14ac:dyDescent="0.25">
      <c r="A326" s="24" t="s">
        <v>376</v>
      </c>
      <c r="B326" s="25" t="s">
        <v>53</v>
      </c>
      <c r="C326" s="75">
        <v>47855</v>
      </c>
      <c r="D326" s="77">
        <v>473063</v>
      </c>
      <c r="E326" s="77">
        <v>0</v>
      </c>
      <c r="F326" s="77">
        <v>0</v>
      </c>
      <c r="G326" s="77">
        <v>0</v>
      </c>
      <c r="H326" s="77">
        <v>7350</v>
      </c>
      <c r="I326" s="77">
        <v>0</v>
      </c>
      <c r="J326" s="79">
        <f t="shared" si="5"/>
        <v>528268</v>
      </c>
    </row>
    <row r="327" spans="1:10" x14ac:dyDescent="0.25">
      <c r="A327" s="24" t="s">
        <v>377</v>
      </c>
      <c r="B327" s="25" t="s">
        <v>53</v>
      </c>
      <c r="C327" s="75">
        <v>0</v>
      </c>
      <c r="D327" s="77">
        <v>0</v>
      </c>
      <c r="E327" s="77">
        <v>445509</v>
      </c>
      <c r="F327" s="77">
        <v>0</v>
      </c>
      <c r="G327" s="77">
        <v>0</v>
      </c>
      <c r="H327" s="77">
        <v>0</v>
      </c>
      <c r="I327" s="77">
        <v>0</v>
      </c>
      <c r="J327" s="79">
        <f t="shared" si="5"/>
        <v>445509</v>
      </c>
    </row>
    <row r="328" spans="1:10" x14ac:dyDescent="0.25">
      <c r="A328" s="24" t="s">
        <v>378</v>
      </c>
      <c r="B328" s="25" t="s">
        <v>53</v>
      </c>
      <c r="C328" s="75">
        <v>0</v>
      </c>
      <c r="D328" s="77">
        <v>0</v>
      </c>
      <c r="E328" s="77">
        <v>0</v>
      </c>
      <c r="F328" s="77">
        <v>0</v>
      </c>
      <c r="G328" s="77">
        <v>0</v>
      </c>
      <c r="H328" s="77">
        <v>0</v>
      </c>
      <c r="I328" s="77">
        <v>0</v>
      </c>
      <c r="J328" s="79">
        <f t="shared" si="5"/>
        <v>0</v>
      </c>
    </row>
    <row r="329" spans="1:10" x14ac:dyDescent="0.25">
      <c r="A329" s="24" t="s">
        <v>379</v>
      </c>
      <c r="B329" s="25" t="s">
        <v>53</v>
      </c>
      <c r="C329" s="75">
        <v>0</v>
      </c>
      <c r="D329" s="77">
        <v>0</v>
      </c>
      <c r="E329" s="77">
        <v>0</v>
      </c>
      <c r="F329" s="77">
        <v>0</v>
      </c>
      <c r="G329" s="77">
        <v>0</v>
      </c>
      <c r="H329" s="77">
        <v>0</v>
      </c>
      <c r="I329" s="77">
        <v>0</v>
      </c>
      <c r="J329" s="79">
        <f t="shared" si="5"/>
        <v>0</v>
      </c>
    </row>
    <row r="330" spans="1:10" x14ac:dyDescent="0.25">
      <c r="A330" s="24" t="s">
        <v>380</v>
      </c>
      <c r="B330" s="25" t="s">
        <v>53</v>
      </c>
      <c r="C330" s="75">
        <v>8839</v>
      </c>
      <c r="D330" s="77">
        <v>18855</v>
      </c>
      <c r="E330" s="77">
        <v>25922</v>
      </c>
      <c r="F330" s="77">
        <v>0</v>
      </c>
      <c r="G330" s="77">
        <v>0</v>
      </c>
      <c r="H330" s="77">
        <v>25111</v>
      </c>
      <c r="I330" s="77">
        <v>0</v>
      </c>
      <c r="J330" s="79">
        <f t="shared" si="5"/>
        <v>78727</v>
      </c>
    </row>
    <row r="331" spans="1:10" x14ac:dyDescent="0.25">
      <c r="A331" s="24" t="s">
        <v>5</v>
      </c>
      <c r="B331" s="25" t="s">
        <v>53</v>
      </c>
      <c r="C331" s="75">
        <v>0</v>
      </c>
      <c r="D331" s="77">
        <v>0</v>
      </c>
      <c r="E331" s="77">
        <v>201927</v>
      </c>
      <c r="F331" s="77">
        <v>0</v>
      </c>
      <c r="G331" s="77">
        <v>0</v>
      </c>
      <c r="H331" s="77">
        <v>0</v>
      </c>
      <c r="I331" s="77">
        <v>0</v>
      </c>
      <c r="J331" s="79">
        <f t="shared" si="5"/>
        <v>201927</v>
      </c>
    </row>
    <row r="332" spans="1:10" x14ac:dyDescent="0.25">
      <c r="A332" s="24" t="s">
        <v>383</v>
      </c>
      <c r="B332" s="25" t="s">
        <v>53</v>
      </c>
      <c r="C332" s="75">
        <v>0</v>
      </c>
      <c r="D332" s="77">
        <v>0</v>
      </c>
      <c r="E332" s="77">
        <v>961</v>
      </c>
      <c r="F332" s="77">
        <v>0</v>
      </c>
      <c r="G332" s="77">
        <v>0</v>
      </c>
      <c r="H332" s="77">
        <v>0</v>
      </c>
      <c r="I332" s="77">
        <v>29166</v>
      </c>
      <c r="J332" s="79">
        <f t="shared" si="5"/>
        <v>30127</v>
      </c>
    </row>
    <row r="333" spans="1:10" x14ac:dyDescent="0.25">
      <c r="A333" s="24" t="s">
        <v>525</v>
      </c>
      <c r="B333" s="25" t="s">
        <v>53</v>
      </c>
      <c r="C333" s="75">
        <v>0</v>
      </c>
      <c r="D333" s="77">
        <v>57280</v>
      </c>
      <c r="E333" s="77">
        <v>130616</v>
      </c>
      <c r="F333" s="77">
        <v>0</v>
      </c>
      <c r="G333" s="77">
        <v>0</v>
      </c>
      <c r="H333" s="77">
        <v>0</v>
      </c>
      <c r="I333" s="77">
        <v>0</v>
      </c>
      <c r="J333" s="79">
        <f t="shared" si="5"/>
        <v>187896</v>
      </c>
    </row>
    <row r="334" spans="1:10" x14ac:dyDescent="0.25">
      <c r="A334" s="24" t="s">
        <v>517</v>
      </c>
      <c r="B334" s="25" t="s">
        <v>53</v>
      </c>
      <c r="C334" s="75">
        <v>0</v>
      </c>
      <c r="D334" s="77">
        <v>0</v>
      </c>
      <c r="E334" s="77">
        <v>1307207</v>
      </c>
      <c r="F334" s="77">
        <v>0</v>
      </c>
      <c r="G334" s="77">
        <v>0</v>
      </c>
      <c r="H334" s="77">
        <v>0</v>
      </c>
      <c r="I334" s="77">
        <v>0</v>
      </c>
      <c r="J334" s="79">
        <f t="shared" si="5"/>
        <v>1307207</v>
      </c>
    </row>
    <row r="335" spans="1:10" x14ac:dyDescent="0.25">
      <c r="A335" s="24" t="s">
        <v>384</v>
      </c>
      <c r="B335" s="25" t="s">
        <v>53</v>
      </c>
      <c r="C335" s="75">
        <v>134023</v>
      </c>
      <c r="D335" s="77">
        <v>981491</v>
      </c>
      <c r="E335" s="77">
        <v>242917</v>
      </c>
      <c r="F335" s="77">
        <v>0</v>
      </c>
      <c r="G335" s="77">
        <v>0</v>
      </c>
      <c r="H335" s="77">
        <v>183954</v>
      </c>
      <c r="I335" s="77">
        <v>43852</v>
      </c>
      <c r="J335" s="79">
        <f t="shared" si="5"/>
        <v>1586237</v>
      </c>
    </row>
    <row r="336" spans="1:10" x14ac:dyDescent="0.25">
      <c r="A336" s="24" t="s">
        <v>385</v>
      </c>
      <c r="B336" s="25" t="s">
        <v>53</v>
      </c>
      <c r="C336" s="75">
        <v>0</v>
      </c>
      <c r="D336" s="77">
        <v>0</v>
      </c>
      <c r="E336" s="77">
        <v>0</v>
      </c>
      <c r="F336" s="77">
        <v>0</v>
      </c>
      <c r="G336" s="77">
        <v>0</v>
      </c>
      <c r="H336" s="77">
        <v>0</v>
      </c>
      <c r="I336" s="77">
        <v>0</v>
      </c>
      <c r="J336" s="79">
        <f t="shared" si="5"/>
        <v>0</v>
      </c>
    </row>
    <row r="337" spans="1:10" x14ac:dyDescent="0.25">
      <c r="A337" s="24" t="s">
        <v>386</v>
      </c>
      <c r="B337" s="25" t="s">
        <v>54</v>
      </c>
      <c r="C337" s="75">
        <v>0</v>
      </c>
      <c r="D337" s="77">
        <v>1417213</v>
      </c>
      <c r="E337" s="77">
        <v>0</v>
      </c>
      <c r="F337" s="77">
        <v>0</v>
      </c>
      <c r="G337" s="77">
        <v>0</v>
      </c>
      <c r="H337" s="77">
        <v>0</v>
      </c>
      <c r="I337" s="77">
        <v>141667</v>
      </c>
      <c r="J337" s="79">
        <f t="shared" si="5"/>
        <v>1558880</v>
      </c>
    </row>
    <row r="338" spans="1:10" x14ac:dyDescent="0.25">
      <c r="A338" s="24" t="s">
        <v>387</v>
      </c>
      <c r="B338" s="25" t="s">
        <v>54</v>
      </c>
      <c r="C338" s="75">
        <v>0</v>
      </c>
      <c r="D338" s="77">
        <v>939005</v>
      </c>
      <c r="E338" s="77">
        <v>0</v>
      </c>
      <c r="F338" s="77">
        <v>0</v>
      </c>
      <c r="G338" s="77">
        <v>0</v>
      </c>
      <c r="H338" s="77">
        <v>29451</v>
      </c>
      <c r="I338" s="77">
        <v>0</v>
      </c>
      <c r="J338" s="79">
        <f t="shared" si="5"/>
        <v>968456</v>
      </c>
    </row>
    <row r="339" spans="1:10" x14ac:dyDescent="0.25">
      <c r="A339" s="24" t="s">
        <v>388</v>
      </c>
      <c r="B339" s="25" t="s">
        <v>54</v>
      </c>
      <c r="C339" s="75">
        <v>34104</v>
      </c>
      <c r="D339" s="77">
        <v>774582</v>
      </c>
      <c r="E339" s="77">
        <v>26796</v>
      </c>
      <c r="F339" s="77">
        <v>0</v>
      </c>
      <c r="G339" s="77">
        <v>0</v>
      </c>
      <c r="H339" s="77">
        <v>47386</v>
      </c>
      <c r="I339" s="77">
        <v>17574</v>
      </c>
      <c r="J339" s="79">
        <f t="shared" si="5"/>
        <v>900442</v>
      </c>
    </row>
    <row r="340" spans="1:10" x14ac:dyDescent="0.25">
      <c r="A340" s="24" t="s">
        <v>389</v>
      </c>
      <c r="B340" s="25" t="s">
        <v>54</v>
      </c>
      <c r="C340" s="75">
        <v>0</v>
      </c>
      <c r="D340" s="77">
        <v>239221</v>
      </c>
      <c r="E340" s="77">
        <v>0</v>
      </c>
      <c r="F340" s="77">
        <v>0</v>
      </c>
      <c r="G340" s="77">
        <v>0</v>
      </c>
      <c r="H340" s="77">
        <v>20000</v>
      </c>
      <c r="I340" s="77">
        <v>0</v>
      </c>
      <c r="J340" s="79">
        <f t="shared" si="5"/>
        <v>259221</v>
      </c>
    </row>
    <row r="341" spans="1:10" x14ac:dyDescent="0.25">
      <c r="A341" s="24" t="s">
        <v>390</v>
      </c>
      <c r="B341" s="25" t="s">
        <v>54</v>
      </c>
      <c r="C341" s="75">
        <v>0</v>
      </c>
      <c r="D341" s="77">
        <v>0</v>
      </c>
      <c r="E341" s="77">
        <v>0</v>
      </c>
      <c r="F341" s="77">
        <v>0</v>
      </c>
      <c r="G341" s="77">
        <v>0</v>
      </c>
      <c r="H341" s="77">
        <v>0</v>
      </c>
      <c r="I341" s="77">
        <v>0</v>
      </c>
      <c r="J341" s="79">
        <f t="shared" si="5"/>
        <v>0</v>
      </c>
    </row>
    <row r="342" spans="1:10" x14ac:dyDescent="0.25">
      <c r="A342" s="24" t="s">
        <v>391</v>
      </c>
      <c r="B342" s="25" t="s">
        <v>54</v>
      </c>
      <c r="C342" s="75">
        <v>0</v>
      </c>
      <c r="D342" s="77">
        <v>0</v>
      </c>
      <c r="E342" s="77">
        <v>0</v>
      </c>
      <c r="F342" s="77">
        <v>0</v>
      </c>
      <c r="G342" s="77">
        <v>0</v>
      </c>
      <c r="H342" s="77">
        <v>0</v>
      </c>
      <c r="I342" s="77">
        <v>0</v>
      </c>
      <c r="J342" s="79">
        <f t="shared" si="5"/>
        <v>0</v>
      </c>
    </row>
    <row r="343" spans="1:10" x14ac:dyDescent="0.25">
      <c r="A343" s="24" t="s">
        <v>392</v>
      </c>
      <c r="B343" s="25" t="s">
        <v>54</v>
      </c>
      <c r="C343" s="75">
        <v>0</v>
      </c>
      <c r="D343" s="77">
        <v>7560</v>
      </c>
      <c r="E343" s="77">
        <v>0</v>
      </c>
      <c r="F343" s="77">
        <v>0</v>
      </c>
      <c r="G343" s="77">
        <v>0</v>
      </c>
      <c r="H343" s="77">
        <v>0</v>
      </c>
      <c r="I343" s="77">
        <v>0</v>
      </c>
      <c r="J343" s="79">
        <f t="shared" si="5"/>
        <v>7560</v>
      </c>
    </row>
    <row r="344" spans="1:10" x14ac:dyDescent="0.25">
      <c r="A344" s="24" t="s">
        <v>393</v>
      </c>
      <c r="B344" s="25" t="s">
        <v>54</v>
      </c>
      <c r="C344" s="75">
        <v>378156</v>
      </c>
      <c r="D344" s="77">
        <v>1828944</v>
      </c>
      <c r="E344" s="77">
        <v>304370</v>
      </c>
      <c r="F344" s="77">
        <v>0</v>
      </c>
      <c r="G344" s="77">
        <v>0</v>
      </c>
      <c r="H344" s="77">
        <v>471288</v>
      </c>
      <c r="I344" s="77">
        <v>0</v>
      </c>
      <c r="J344" s="79">
        <f t="shared" si="5"/>
        <v>2982758</v>
      </c>
    </row>
    <row r="345" spans="1:10" x14ac:dyDescent="0.25">
      <c r="A345" s="24" t="s">
        <v>394</v>
      </c>
      <c r="B345" s="25" t="s">
        <v>54</v>
      </c>
      <c r="C345" s="75">
        <v>0</v>
      </c>
      <c r="D345" s="77">
        <v>0</v>
      </c>
      <c r="E345" s="77">
        <v>0</v>
      </c>
      <c r="F345" s="77">
        <v>0</v>
      </c>
      <c r="G345" s="77">
        <v>0</v>
      </c>
      <c r="H345" s="77">
        <v>0</v>
      </c>
      <c r="I345" s="77">
        <v>0</v>
      </c>
      <c r="J345" s="79">
        <f t="shared" si="5"/>
        <v>0</v>
      </c>
    </row>
    <row r="346" spans="1:10" x14ac:dyDescent="0.25">
      <c r="A346" s="24" t="s">
        <v>395</v>
      </c>
      <c r="B346" s="25" t="s">
        <v>54</v>
      </c>
      <c r="C346" s="75">
        <v>0</v>
      </c>
      <c r="D346" s="77">
        <v>0</v>
      </c>
      <c r="E346" s="77">
        <v>0</v>
      </c>
      <c r="F346" s="77">
        <v>0</v>
      </c>
      <c r="G346" s="77">
        <v>0</v>
      </c>
      <c r="H346" s="77">
        <v>0</v>
      </c>
      <c r="I346" s="77">
        <v>0</v>
      </c>
      <c r="J346" s="79">
        <f t="shared" si="5"/>
        <v>0</v>
      </c>
    </row>
    <row r="347" spans="1:10" x14ac:dyDescent="0.25">
      <c r="A347" s="24" t="s">
        <v>396</v>
      </c>
      <c r="B347" s="25" t="s">
        <v>54</v>
      </c>
      <c r="C347" s="75">
        <v>72800</v>
      </c>
      <c r="D347" s="77">
        <v>363715</v>
      </c>
      <c r="E347" s="77">
        <v>0</v>
      </c>
      <c r="F347" s="77">
        <v>0</v>
      </c>
      <c r="G347" s="77">
        <v>0</v>
      </c>
      <c r="H347" s="77">
        <v>24860</v>
      </c>
      <c r="I347" s="77">
        <v>33900</v>
      </c>
      <c r="J347" s="79">
        <f t="shared" si="5"/>
        <v>495275</v>
      </c>
    </row>
    <row r="348" spans="1:10" x14ac:dyDescent="0.25">
      <c r="A348" s="24" t="s">
        <v>397</v>
      </c>
      <c r="B348" s="25" t="s">
        <v>54</v>
      </c>
      <c r="C348" s="75">
        <v>0</v>
      </c>
      <c r="D348" s="77">
        <v>0</v>
      </c>
      <c r="E348" s="77">
        <v>0</v>
      </c>
      <c r="F348" s="77">
        <v>0</v>
      </c>
      <c r="G348" s="77">
        <v>0</v>
      </c>
      <c r="H348" s="77">
        <v>0</v>
      </c>
      <c r="I348" s="77">
        <v>0</v>
      </c>
      <c r="J348" s="79">
        <f t="shared" si="5"/>
        <v>0</v>
      </c>
    </row>
    <row r="349" spans="1:10" x14ac:dyDescent="0.25">
      <c r="A349" s="24" t="s">
        <v>398</v>
      </c>
      <c r="B349" s="25" t="s">
        <v>54</v>
      </c>
      <c r="C349" s="75">
        <v>290287</v>
      </c>
      <c r="D349" s="77">
        <v>490962</v>
      </c>
      <c r="E349" s="77">
        <v>0</v>
      </c>
      <c r="F349" s="77">
        <v>0</v>
      </c>
      <c r="G349" s="77">
        <v>0</v>
      </c>
      <c r="H349" s="77">
        <v>244994</v>
      </c>
      <c r="I349" s="77">
        <v>0</v>
      </c>
      <c r="J349" s="79">
        <f t="shared" si="5"/>
        <v>1026243</v>
      </c>
    </row>
    <row r="350" spans="1:10" x14ac:dyDescent="0.25">
      <c r="A350" s="24" t="s">
        <v>399</v>
      </c>
      <c r="B350" s="25" t="s">
        <v>54</v>
      </c>
      <c r="C350" s="75">
        <v>828797</v>
      </c>
      <c r="D350" s="77">
        <v>2306484</v>
      </c>
      <c r="E350" s="77">
        <v>1779786</v>
      </c>
      <c r="F350" s="77">
        <v>0</v>
      </c>
      <c r="G350" s="77">
        <v>0</v>
      </c>
      <c r="H350" s="77">
        <v>836651</v>
      </c>
      <c r="I350" s="77">
        <v>0</v>
      </c>
      <c r="J350" s="79">
        <f t="shared" si="5"/>
        <v>5751718</v>
      </c>
    </row>
    <row r="351" spans="1:10" x14ac:dyDescent="0.25">
      <c r="A351" s="24" t="s">
        <v>400</v>
      </c>
      <c r="B351" s="25" t="s">
        <v>54</v>
      </c>
      <c r="C351" s="75">
        <v>0</v>
      </c>
      <c r="D351" s="77">
        <v>0</v>
      </c>
      <c r="E351" s="77">
        <v>0</v>
      </c>
      <c r="F351" s="77">
        <v>0</v>
      </c>
      <c r="G351" s="77">
        <v>0</v>
      </c>
      <c r="H351" s="77">
        <v>0</v>
      </c>
      <c r="I351" s="77">
        <v>0</v>
      </c>
      <c r="J351" s="79">
        <f t="shared" si="5"/>
        <v>0</v>
      </c>
    </row>
    <row r="352" spans="1:10" x14ac:dyDescent="0.25">
      <c r="A352" s="24" t="s">
        <v>401</v>
      </c>
      <c r="B352" s="25" t="s">
        <v>54</v>
      </c>
      <c r="C352" s="75">
        <v>0</v>
      </c>
      <c r="D352" s="77">
        <v>4886</v>
      </c>
      <c r="E352" s="77">
        <v>0</v>
      </c>
      <c r="F352" s="77">
        <v>0</v>
      </c>
      <c r="G352" s="77">
        <v>0</v>
      </c>
      <c r="H352" s="77">
        <v>0</v>
      </c>
      <c r="I352" s="77">
        <v>0</v>
      </c>
      <c r="J352" s="79">
        <f t="shared" si="5"/>
        <v>4886</v>
      </c>
    </row>
    <row r="353" spans="1:10" x14ac:dyDescent="0.25">
      <c r="A353" s="24" t="s">
        <v>402</v>
      </c>
      <c r="B353" s="25" t="s">
        <v>54</v>
      </c>
      <c r="C353" s="75">
        <v>0</v>
      </c>
      <c r="D353" s="77">
        <v>0</v>
      </c>
      <c r="E353" s="77">
        <v>0</v>
      </c>
      <c r="F353" s="77">
        <v>0</v>
      </c>
      <c r="G353" s="77">
        <v>0</v>
      </c>
      <c r="H353" s="77">
        <v>0</v>
      </c>
      <c r="I353" s="77">
        <v>0</v>
      </c>
      <c r="J353" s="79">
        <f t="shared" si="5"/>
        <v>0</v>
      </c>
    </row>
    <row r="354" spans="1:10" x14ac:dyDescent="0.25">
      <c r="A354" s="24" t="s">
        <v>403</v>
      </c>
      <c r="B354" s="25" t="s">
        <v>55</v>
      </c>
      <c r="C354" s="75">
        <v>0</v>
      </c>
      <c r="D354" s="77">
        <v>0</v>
      </c>
      <c r="E354" s="77">
        <v>0</v>
      </c>
      <c r="F354" s="77">
        <v>0</v>
      </c>
      <c r="G354" s="77">
        <v>0</v>
      </c>
      <c r="H354" s="77">
        <v>0</v>
      </c>
      <c r="I354" s="77">
        <v>0</v>
      </c>
      <c r="J354" s="79">
        <f t="shared" si="5"/>
        <v>0</v>
      </c>
    </row>
    <row r="355" spans="1:10" x14ac:dyDescent="0.25">
      <c r="A355" s="24" t="s">
        <v>404</v>
      </c>
      <c r="B355" s="25" t="s">
        <v>55</v>
      </c>
      <c r="C355" s="75">
        <v>0</v>
      </c>
      <c r="D355" s="77">
        <v>0</v>
      </c>
      <c r="E355" s="77">
        <v>0</v>
      </c>
      <c r="F355" s="77">
        <v>0</v>
      </c>
      <c r="G355" s="77">
        <v>0</v>
      </c>
      <c r="H355" s="77">
        <v>0</v>
      </c>
      <c r="I355" s="77">
        <v>0</v>
      </c>
      <c r="J355" s="79">
        <f t="shared" si="5"/>
        <v>0</v>
      </c>
    </row>
    <row r="356" spans="1:10" x14ac:dyDescent="0.25">
      <c r="A356" s="24" t="s">
        <v>405</v>
      </c>
      <c r="B356" s="25" t="s">
        <v>55</v>
      </c>
      <c r="C356" s="75">
        <v>0</v>
      </c>
      <c r="D356" s="77">
        <v>0</v>
      </c>
      <c r="E356" s="77">
        <v>0</v>
      </c>
      <c r="F356" s="77">
        <v>0</v>
      </c>
      <c r="G356" s="77">
        <v>0</v>
      </c>
      <c r="H356" s="77">
        <v>0</v>
      </c>
      <c r="I356" s="77">
        <v>0</v>
      </c>
      <c r="J356" s="79">
        <f t="shared" si="5"/>
        <v>0</v>
      </c>
    </row>
    <row r="357" spans="1:10" x14ac:dyDescent="0.25">
      <c r="A357" s="24" t="s">
        <v>406</v>
      </c>
      <c r="B357" s="25" t="s">
        <v>55</v>
      </c>
      <c r="C357" s="75">
        <v>0</v>
      </c>
      <c r="D357" s="77">
        <v>0</v>
      </c>
      <c r="E357" s="77">
        <v>0</v>
      </c>
      <c r="F357" s="77">
        <v>0</v>
      </c>
      <c r="G357" s="77">
        <v>0</v>
      </c>
      <c r="H357" s="77">
        <v>0</v>
      </c>
      <c r="I357" s="77">
        <v>0</v>
      </c>
      <c r="J357" s="79">
        <f t="shared" si="5"/>
        <v>0</v>
      </c>
    </row>
    <row r="358" spans="1:10" x14ac:dyDescent="0.25">
      <c r="A358" s="24" t="s">
        <v>407</v>
      </c>
      <c r="B358" s="25" t="s">
        <v>55</v>
      </c>
      <c r="C358" s="75">
        <v>0</v>
      </c>
      <c r="D358" s="77">
        <v>0</v>
      </c>
      <c r="E358" s="77">
        <v>0</v>
      </c>
      <c r="F358" s="77">
        <v>0</v>
      </c>
      <c r="G358" s="77">
        <v>0</v>
      </c>
      <c r="H358" s="77">
        <v>0</v>
      </c>
      <c r="I358" s="77">
        <v>0</v>
      </c>
      <c r="J358" s="79">
        <f t="shared" si="5"/>
        <v>0</v>
      </c>
    </row>
    <row r="359" spans="1:10" x14ac:dyDescent="0.25">
      <c r="A359" s="24" t="s">
        <v>412</v>
      </c>
      <c r="B359" s="25" t="s">
        <v>57</v>
      </c>
      <c r="C359" s="75">
        <v>0</v>
      </c>
      <c r="D359" s="77">
        <v>1294421</v>
      </c>
      <c r="E359" s="77">
        <v>0</v>
      </c>
      <c r="F359" s="77">
        <v>0</v>
      </c>
      <c r="G359" s="77">
        <v>0</v>
      </c>
      <c r="H359" s="77">
        <v>0</v>
      </c>
      <c r="I359" s="77">
        <v>0</v>
      </c>
      <c r="J359" s="79">
        <f t="shared" si="5"/>
        <v>1294421</v>
      </c>
    </row>
    <row r="360" spans="1:10" x14ac:dyDescent="0.25">
      <c r="A360" s="24" t="s">
        <v>413</v>
      </c>
      <c r="B360" s="25" t="s">
        <v>57</v>
      </c>
      <c r="C360" s="75">
        <v>0</v>
      </c>
      <c r="D360" s="77">
        <v>0</v>
      </c>
      <c r="E360" s="77">
        <v>0</v>
      </c>
      <c r="F360" s="77">
        <v>0</v>
      </c>
      <c r="G360" s="77">
        <v>0</v>
      </c>
      <c r="H360" s="77">
        <v>0</v>
      </c>
      <c r="I360" s="77">
        <v>0</v>
      </c>
      <c r="J360" s="79">
        <f t="shared" si="5"/>
        <v>0</v>
      </c>
    </row>
    <row r="361" spans="1:10" x14ac:dyDescent="0.25">
      <c r="A361" s="24" t="s">
        <v>414</v>
      </c>
      <c r="B361" s="25" t="s">
        <v>57</v>
      </c>
      <c r="C361" s="75">
        <v>0</v>
      </c>
      <c r="D361" s="77">
        <v>926126</v>
      </c>
      <c r="E361" s="77">
        <v>0</v>
      </c>
      <c r="F361" s="77">
        <v>0</v>
      </c>
      <c r="G361" s="77">
        <v>0</v>
      </c>
      <c r="H361" s="77">
        <v>0</v>
      </c>
      <c r="I361" s="77">
        <v>0</v>
      </c>
      <c r="J361" s="79">
        <f t="shared" si="5"/>
        <v>926126</v>
      </c>
    </row>
    <row r="362" spans="1:10" x14ac:dyDescent="0.25">
      <c r="A362" s="24" t="s">
        <v>415</v>
      </c>
      <c r="B362" s="25" t="s">
        <v>7</v>
      </c>
      <c r="C362" s="75">
        <v>721349</v>
      </c>
      <c r="D362" s="77">
        <v>4686983</v>
      </c>
      <c r="E362" s="77">
        <v>4475709</v>
      </c>
      <c r="F362" s="77">
        <v>0</v>
      </c>
      <c r="G362" s="77">
        <v>0</v>
      </c>
      <c r="H362" s="77">
        <v>785705</v>
      </c>
      <c r="I362" s="77">
        <v>0</v>
      </c>
      <c r="J362" s="79">
        <f t="shared" si="5"/>
        <v>10669746</v>
      </c>
    </row>
    <row r="363" spans="1:10" x14ac:dyDescent="0.25">
      <c r="A363" s="24" t="s">
        <v>7</v>
      </c>
      <c r="B363" s="25" t="s">
        <v>7</v>
      </c>
      <c r="C363" s="75">
        <v>0</v>
      </c>
      <c r="D363" s="77">
        <v>0</v>
      </c>
      <c r="E363" s="77">
        <v>52573</v>
      </c>
      <c r="F363" s="77">
        <v>0</v>
      </c>
      <c r="G363" s="77">
        <v>0</v>
      </c>
      <c r="H363" s="77">
        <v>0</v>
      </c>
      <c r="I363" s="77">
        <v>0</v>
      </c>
      <c r="J363" s="79">
        <f t="shared" si="5"/>
        <v>52573</v>
      </c>
    </row>
    <row r="364" spans="1:10" x14ac:dyDescent="0.25">
      <c r="A364" s="24" t="s">
        <v>416</v>
      </c>
      <c r="B364" s="25" t="s">
        <v>7</v>
      </c>
      <c r="C364" s="75">
        <v>0</v>
      </c>
      <c r="D364" s="77">
        <v>0</v>
      </c>
      <c r="E364" s="77">
        <v>0</v>
      </c>
      <c r="F364" s="77">
        <v>0</v>
      </c>
      <c r="G364" s="77">
        <v>0</v>
      </c>
      <c r="H364" s="77">
        <v>0</v>
      </c>
      <c r="I364" s="77">
        <v>0</v>
      </c>
      <c r="J364" s="79">
        <f t="shared" si="5"/>
        <v>0</v>
      </c>
    </row>
    <row r="365" spans="1:10" x14ac:dyDescent="0.25">
      <c r="A365" s="24" t="s">
        <v>417</v>
      </c>
      <c r="B365" s="25" t="s">
        <v>5</v>
      </c>
      <c r="C365" s="75">
        <v>115356</v>
      </c>
      <c r="D365" s="77">
        <v>155763</v>
      </c>
      <c r="E365" s="77">
        <v>208393</v>
      </c>
      <c r="F365" s="77">
        <v>0</v>
      </c>
      <c r="G365" s="77">
        <v>0</v>
      </c>
      <c r="H365" s="77">
        <v>106639</v>
      </c>
      <c r="I365" s="77">
        <v>0</v>
      </c>
      <c r="J365" s="79">
        <f t="shared" si="5"/>
        <v>586151</v>
      </c>
    </row>
    <row r="366" spans="1:10" x14ac:dyDescent="0.25">
      <c r="A366" s="24" t="s">
        <v>418</v>
      </c>
      <c r="B366" s="25" t="s">
        <v>5</v>
      </c>
      <c r="C366" s="75">
        <v>0</v>
      </c>
      <c r="D366" s="77">
        <v>0</v>
      </c>
      <c r="E366" s="77">
        <v>62224</v>
      </c>
      <c r="F366" s="77">
        <v>0</v>
      </c>
      <c r="G366" s="77">
        <v>0</v>
      </c>
      <c r="H366" s="77">
        <v>5070</v>
      </c>
      <c r="I366" s="77">
        <v>0</v>
      </c>
      <c r="J366" s="79">
        <f t="shared" si="5"/>
        <v>67294</v>
      </c>
    </row>
    <row r="367" spans="1:10" x14ac:dyDescent="0.25">
      <c r="A367" s="24" t="s">
        <v>419</v>
      </c>
      <c r="B367" s="25" t="s">
        <v>5</v>
      </c>
      <c r="C367" s="75">
        <v>65092</v>
      </c>
      <c r="D367" s="77">
        <v>1196316</v>
      </c>
      <c r="E367" s="77">
        <v>0</v>
      </c>
      <c r="F367" s="77">
        <v>0</v>
      </c>
      <c r="G367" s="77">
        <v>0</v>
      </c>
      <c r="H367" s="77">
        <v>15642</v>
      </c>
      <c r="I367" s="77">
        <v>0</v>
      </c>
      <c r="J367" s="79">
        <f t="shared" si="5"/>
        <v>1277050</v>
      </c>
    </row>
    <row r="368" spans="1:10" x14ac:dyDescent="0.25">
      <c r="A368" s="24" t="s">
        <v>420</v>
      </c>
      <c r="B368" s="25" t="s">
        <v>5</v>
      </c>
      <c r="C368" s="75">
        <v>0</v>
      </c>
      <c r="D368" s="77">
        <v>463489</v>
      </c>
      <c r="E368" s="77">
        <v>0</v>
      </c>
      <c r="F368" s="77">
        <v>0</v>
      </c>
      <c r="G368" s="77">
        <v>0</v>
      </c>
      <c r="H368" s="77">
        <v>0</v>
      </c>
      <c r="I368" s="77">
        <v>0</v>
      </c>
      <c r="J368" s="79">
        <f t="shared" si="5"/>
        <v>463489</v>
      </c>
    </row>
    <row r="369" spans="1:10" x14ac:dyDescent="0.25">
      <c r="A369" s="24" t="s">
        <v>421</v>
      </c>
      <c r="B369" s="25" t="s">
        <v>5</v>
      </c>
      <c r="C369" s="75">
        <v>328132</v>
      </c>
      <c r="D369" s="77">
        <v>0</v>
      </c>
      <c r="E369" s="77">
        <v>738262</v>
      </c>
      <c r="F369" s="77">
        <v>0</v>
      </c>
      <c r="G369" s="77">
        <v>0</v>
      </c>
      <c r="H369" s="77">
        <v>302148</v>
      </c>
      <c r="I369" s="77">
        <v>0</v>
      </c>
      <c r="J369" s="79">
        <f t="shared" si="5"/>
        <v>1368542</v>
      </c>
    </row>
    <row r="370" spans="1:10" x14ac:dyDescent="0.25">
      <c r="A370" s="24" t="s">
        <v>422</v>
      </c>
      <c r="B370" s="25" t="s">
        <v>5</v>
      </c>
      <c r="C370" s="75">
        <v>594560</v>
      </c>
      <c r="D370" s="77">
        <v>2183047</v>
      </c>
      <c r="E370" s="77">
        <v>0</v>
      </c>
      <c r="F370" s="77">
        <v>0</v>
      </c>
      <c r="G370" s="77">
        <v>0</v>
      </c>
      <c r="H370" s="77">
        <v>0</v>
      </c>
      <c r="I370" s="77">
        <v>0</v>
      </c>
      <c r="J370" s="79">
        <f t="shared" si="5"/>
        <v>2777607</v>
      </c>
    </row>
    <row r="371" spans="1:10" x14ac:dyDescent="0.25">
      <c r="A371" s="24" t="s">
        <v>423</v>
      </c>
      <c r="B371" s="25" t="s">
        <v>5</v>
      </c>
      <c r="C371" s="75">
        <v>58579</v>
      </c>
      <c r="D371" s="77">
        <v>0</v>
      </c>
      <c r="E371" s="77">
        <v>192319</v>
      </c>
      <c r="F371" s="77">
        <v>0</v>
      </c>
      <c r="G371" s="77">
        <v>0</v>
      </c>
      <c r="H371" s="77">
        <v>144753</v>
      </c>
      <c r="I371" s="77">
        <v>24323</v>
      </c>
      <c r="J371" s="79">
        <f t="shared" si="5"/>
        <v>419974</v>
      </c>
    </row>
    <row r="372" spans="1:10" x14ac:dyDescent="0.25">
      <c r="A372" s="24" t="s">
        <v>408</v>
      </c>
      <c r="B372" s="25" t="s">
        <v>518</v>
      </c>
      <c r="C372" s="75">
        <v>0</v>
      </c>
      <c r="D372" s="77">
        <v>0</v>
      </c>
      <c r="E372" s="77">
        <v>0</v>
      </c>
      <c r="F372" s="77">
        <v>0</v>
      </c>
      <c r="G372" s="77">
        <v>0</v>
      </c>
      <c r="H372" s="77">
        <v>0</v>
      </c>
      <c r="I372" s="77">
        <v>0</v>
      </c>
      <c r="J372" s="79">
        <f t="shared" si="5"/>
        <v>0</v>
      </c>
    </row>
    <row r="373" spans="1:10" x14ac:dyDescent="0.25">
      <c r="A373" s="24" t="s">
        <v>519</v>
      </c>
      <c r="B373" s="25" t="s">
        <v>518</v>
      </c>
      <c r="C373" s="75">
        <v>0</v>
      </c>
      <c r="D373" s="77">
        <v>0</v>
      </c>
      <c r="E373" s="77">
        <v>0</v>
      </c>
      <c r="F373" s="77">
        <v>0</v>
      </c>
      <c r="G373" s="77">
        <v>0</v>
      </c>
      <c r="H373" s="77">
        <v>0</v>
      </c>
      <c r="I373" s="77">
        <v>81045</v>
      </c>
      <c r="J373" s="79">
        <f t="shared" si="5"/>
        <v>81045</v>
      </c>
    </row>
    <row r="374" spans="1:10" x14ac:dyDescent="0.25">
      <c r="A374" s="24" t="s">
        <v>520</v>
      </c>
      <c r="B374" s="25" t="s">
        <v>518</v>
      </c>
      <c r="C374" s="75">
        <v>0</v>
      </c>
      <c r="D374" s="77">
        <v>0</v>
      </c>
      <c r="E374" s="77">
        <v>0</v>
      </c>
      <c r="F374" s="77">
        <v>0</v>
      </c>
      <c r="G374" s="77">
        <v>0</v>
      </c>
      <c r="H374" s="77">
        <v>0</v>
      </c>
      <c r="I374" s="77">
        <v>0</v>
      </c>
      <c r="J374" s="79">
        <f t="shared" si="5"/>
        <v>0</v>
      </c>
    </row>
    <row r="375" spans="1:10" x14ac:dyDescent="0.25">
      <c r="A375" s="24" t="s">
        <v>478</v>
      </c>
      <c r="B375" s="25" t="s">
        <v>521</v>
      </c>
      <c r="C375" s="75">
        <v>0</v>
      </c>
      <c r="D375" s="77">
        <v>0</v>
      </c>
      <c r="E375" s="77">
        <v>0</v>
      </c>
      <c r="F375" s="77">
        <v>0</v>
      </c>
      <c r="G375" s="77">
        <v>0</v>
      </c>
      <c r="H375" s="77">
        <v>0</v>
      </c>
      <c r="I375" s="77">
        <v>0</v>
      </c>
      <c r="J375" s="79">
        <f t="shared" si="5"/>
        <v>0</v>
      </c>
    </row>
    <row r="376" spans="1:10" x14ac:dyDescent="0.25">
      <c r="A376" s="24" t="s">
        <v>522</v>
      </c>
      <c r="B376" s="25" t="s">
        <v>521</v>
      </c>
      <c r="C376" s="75">
        <v>0</v>
      </c>
      <c r="D376" s="77">
        <v>17941912</v>
      </c>
      <c r="E376" s="77">
        <v>7705564</v>
      </c>
      <c r="F376" s="77">
        <v>0</v>
      </c>
      <c r="G376" s="77">
        <v>0</v>
      </c>
      <c r="H376" s="77">
        <v>0</v>
      </c>
      <c r="I376" s="77">
        <v>0</v>
      </c>
      <c r="J376" s="79">
        <f t="shared" si="5"/>
        <v>25647476</v>
      </c>
    </row>
    <row r="377" spans="1:10" x14ac:dyDescent="0.25">
      <c r="A377" s="24" t="s">
        <v>523</v>
      </c>
      <c r="B377" s="25" t="s">
        <v>521</v>
      </c>
      <c r="C377" s="75">
        <v>0</v>
      </c>
      <c r="D377" s="77">
        <v>0</v>
      </c>
      <c r="E377" s="77">
        <v>0</v>
      </c>
      <c r="F377" s="77">
        <v>0</v>
      </c>
      <c r="G377" s="77">
        <v>0</v>
      </c>
      <c r="H377" s="77">
        <v>0</v>
      </c>
      <c r="I377" s="77">
        <v>0</v>
      </c>
      <c r="J377" s="79">
        <f t="shared" si="5"/>
        <v>0</v>
      </c>
    </row>
    <row r="378" spans="1:10" x14ac:dyDescent="0.25">
      <c r="A378" s="24" t="s">
        <v>424</v>
      </c>
      <c r="B378" s="25" t="s">
        <v>58</v>
      </c>
      <c r="C378" s="75">
        <v>0</v>
      </c>
      <c r="D378" s="77">
        <v>0</v>
      </c>
      <c r="E378" s="77">
        <v>0</v>
      </c>
      <c r="F378" s="77">
        <v>0</v>
      </c>
      <c r="G378" s="77">
        <v>0</v>
      </c>
      <c r="H378" s="77">
        <v>0</v>
      </c>
      <c r="I378" s="77">
        <v>0</v>
      </c>
      <c r="J378" s="79">
        <f t="shared" si="5"/>
        <v>0</v>
      </c>
    </row>
    <row r="379" spans="1:10" x14ac:dyDescent="0.25">
      <c r="A379" s="24" t="s">
        <v>425</v>
      </c>
      <c r="B379" s="25" t="s">
        <v>58</v>
      </c>
      <c r="C379" s="75">
        <v>0</v>
      </c>
      <c r="D379" s="77">
        <v>0</v>
      </c>
      <c r="E379" s="77">
        <v>0</v>
      </c>
      <c r="F379" s="77">
        <v>0</v>
      </c>
      <c r="G379" s="77">
        <v>0</v>
      </c>
      <c r="H379" s="77">
        <v>0</v>
      </c>
      <c r="I379" s="77">
        <v>0</v>
      </c>
      <c r="J379" s="79">
        <f t="shared" si="5"/>
        <v>0</v>
      </c>
    </row>
    <row r="380" spans="1:10" x14ac:dyDescent="0.25">
      <c r="A380" s="24" t="s">
        <v>426</v>
      </c>
      <c r="B380" s="25" t="s">
        <v>58</v>
      </c>
      <c r="C380" s="75">
        <v>0</v>
      </c>
      <c r="D380" s="77">
        <v>0</v>
      </c>
      <c r="E380" s="77">
        <v>0</v>
      </c>
      <c r="F380" s="77">
        <v>0</v>
      </c>
      <c r="G380" s="77">
        <v>0</v>
      </c>
      <c r="H380" s="77">
        <v>0</v>
      </c>
      <c r="I380" s="77">
        <v>0</v>
      </c>
      <c r="J380" s="79">
        <f t="shared" si="5"/>
        <v>0</v>
      </c>
    </row>
    <row r="381" spans="1:10" x14ac:dyDescent="0.25">
      <c r="A381" s="24" t="s">
        <v>427</v>
      </c>
      <c r="B381" s="25" t="s">
        <v>58</v>
      </c>
      <c r="C381" s="75">
        <v>0</v>
      </c>
      <c r="D381" s="77">
        <v>0</v>
      </c>
      <c r="E381" s="77">
        <v>0</v>
      </c>
      <c r="F381" s="77">
        <v>0</v>
      </c>
      <c r="G381" s="77">
        <v>0</v>
      </c>
      <c r="H381" s="77">
        <v>0</v>
      </c>
      <c r="I381" s="77">
        <v>0</v>
      </c>
      <c r="J381" s="79">
        <f t="shared" si="5"/>
        <v>0</v>
      </c>
    </row>
    <row r="382" spans="1:10" x14ac:dyDescent="0.25">
      <c r="A382" s="24" t="s">
        <v>428</v>
      </c>
      <c r="B382" s="25" t="s">
        <v>58</v>
      </c>
      <c r="C382" s="75">
        <v>0</v>
      </c>
      <c r="D382" s="77">
        <v>0</v>
      </c>
      <c r="E382" s="77">
        <v>0</v>
      </c>
      <c r="F382" s="77">
        <v>0</v>
      </c>
      <c r="G382" s="77">
        <v>0</v>
      </c>
      <c r="H382" s="77">
        <v>0</v>
      </c>
      <c r="I382" s="77">
        <v>0</v>
      </c>
      <c r="J382" s="79">
        <f t="shared" si="5"/>
        <v>0</v>
      </c>
    </row>
    <row r="383" spans="1:10" x14ac:dyDescent="0.25">
      <c r="A383" s="24" t="s">
        <v>429</v>
      </c>
      <c r="B383" s="25" t="s">
        <v>59</v>
      </c>
      <c r="C383" s="75">
        <v>0</v>
      </c>
      <c r="D383" s="77">
        <v>0</v>
      </c>
      <c r="E383" s="77">
        <v>0</v>
      </c>
      <c r="F383" s="77">
        <v>0</v>
      </c>
      <c r="G383" s="77">
        <v>0</v>
      </c>
      <c r="H383" s="77">
        <v>0</v>
      </c>
      <c r="I383" s="77">
        <v>0</v>
      </c>
      <c r="J383" s="79">
        <f t="shared" si="5"/>
        <v>0</v>
      </c>
    </row>
    <row r="384" spans="1:10" x14ac:dyDescent="0.25">
      <c r="A384" s="24" t="s">
        <v>430</v>
      </c>
      <c r="B384" s="25" t="s">
        <v>59</v>
      </c>
      <c r="C384" s="75">
        <v>0</v>
      </c>
      <c r="D384" s="77">
        <v>92164</v>
      </c>
      <c r="E384" s="77">
        <v>0</v>
      </c>
      <c r="F384" s="77">
        <v>0</v>
      </c>
      <c r="G384" s="77">
        <v>0</v>
      </c>
      <c r="H384" s="77">
        <v>0</v>
      </c>
      <c r="I384" s="77">
        <v>0</v>
      </c>
      <c r="J384" s="79">
        <f t="shared" si="5"/>
        <v>92164</v>
      </c>
    </row>
    <row r="385" spans="1:10" x14ac:dyDescent="0.25">
      <c r="A385" s="24" t="s">
        <v>431</v>
      </c>
      <c r="B385" s="25" t="s">
        <v>60</v>
      </c>
      <c r="C385" s="75">
        <v>0</v>
      </c>
      <c r="D385" s="77">
        <v>0</v>
      </c>
      <c r="E385" s="77">
        <v>0</v>
      </c>
      <c r="F385" s="77">
        <v>0</v>
      </c>
      <c r="G385" s="77">
        <v>0</v>
      </c>
      <c r="H385" s="77">
        <v>0</v>
      </c>
      <c r="I385" s="77">
        <v>0</v>
      </c>
      <c r="J385" s="79">
        <f t="shared" si="5"/>
        <v>0</v>
      </c>
    </row>
    <row r="386" spans="1:10" x14ac:dyDescent="0.25">
      <c r="A386" s="24" t="s">
        <v>432</v>
      </c>
      <c r="B386" s="25" t="s">
        <v>61</v>
      </c>
      <c r="C386" s="75">
        <v>0</v>
      </c>
      <c r="D386" s="77">
        <v>0</v>
      </c>
      <c r="E386" s="77">
        <v>0</v>
      </c>
      <c r="F386" s="77">
        <v>0</v>
      </c>
      <c r="G386" s="77">
        <v>0</v>
      </c>
      <c r="H386" s="77">
        <v>0</v>
      </c>
      <c r="I386" s="77">
        <v>0</v>
      </c>
      <c r="J386" s="79">
        <f t="shared" ref="J386:J415" si="6">SUM(C386:I386)</f>
        <v>0</v>
      </c>
    </row>
    <row r="387" spans="1:10" x14ac:dyDescent="0.25">
      <c r="A387" s="24" t="s">
        <v>433</v>
      </c>
      <c r="B387" s="25" t="s">
        <v>61</v>
      </c>
      <c r="C387" s="75">
        <v>0</v>
      </c>
      <c r="D387" s="77">
        <v>0</v>
      </c>
      <c r="E387" s="77">
        <v>0</v>
      </c>
      <c r="F387" s="77">
        <v>0</v>
      </c>
      <c r="G387" s="77">
        <v>0</v>
      </c>
      <c r="H387" s="77">
        <v>0</v>
      </c>
      <c r="I387" s="77">
        <v>0</v>
      </c>
      <c r="J387" s="79">
        <f t="shared" si="6"/>
        <v>0</v>
      </c>
    </row>
    <row r="388" spans="1:10" x14ac:dyDescent="0.25">
      <c r="A388" s="24" t="s">
        <v>434</v>
      </c>
      <c r="B388" s="25" t="s">
        <v>61</v>
      </c>
      <c r="C388" s="75">
        <v>0</v>
      </c>
      <c r="D388" s="77">
        <v>0</v>
      </c>
      <c r="E388" s="77">
        <v>0</v>
      </c>
      <c r="F388" s="77">
        <v>0</v>
      </c>
      <c r="G388" s="77">
        <v>0</v>
      </c>
      <c r="H388" s="77">
        <v>0</v>
      </c>
      <c r="I388" s="77">
        <v>0</v>
      </c>
      <c r="J388" s="79">
        <f t="shared" si="6"/>
        <v>0</v>
      </c>
    </row>
    <row r="389" spans="1:10" x14ac:dyDescent="0.25">
      <c r="A389" s="24" t="s">
        <v>435</v>
      </c>
      <c r="B389" s="25" t="s">
        <v>62</v>
      </c>
      <c r="C389" s="75">
        <v>0</v>
      </c>
      <c r="D389" s="77">
        <v>0</v>
      </c>
      <c r="E389" s="77">
        <v>38655</v>
      </c>
      <c r="F389" s="77">
        <v>0</v>
      </c>
      <c r="G389" s="77">
        <v>0</v>
      </c>
      <c r="H389" s="77">
        <v>0</v>
      </c>
      <c r="I389" s="77">
        <v>0</v>
      </c>
      <c r="J389" s="79">
        <f t="shared" si="6"/>
        <v>38655</v>
      </c>
    </row>
    <row r="390" spans="1:10" x14ac:dyDescent="0.25">
      <c r="A390" s="24" t="s">
        <v>436</v>
      </c>
      <c r="B390" s="25" t="s">
        <v>62</v>
      </c>
      <c r="C390" s="75">
        <v>0</v>
      </c>
      <c r="D390" s="77">
        <v>140000</v>
      </c>
      <c r="E390" s="77">
        <v>0</v>
      </c>
      <c r="F390" s="77">
        <v>0</v>
      </c>
      <c r="G390" s="77">
        <v>0</v>
      </c>
      <c r="H390" s="77">
        <v>0</v>
      </c>
      <c r="I390" s="77">
        <v>0</v>
      </c>
      <c r="J390" s="79">
        <f t="shared" si="6"/>
        <v>140000</v>
      </c>
    </row>
    <row r="391" spans="1:10" x14ac:dyDescent="0.25">
      <c r="A391" s="24" t="s">
        <v>480</v>
      </c>
      <c r="B391" s="25" t="s">
        <v>62</v>
      </c>
      <c r="C391" s="75">
        <v>0</v>
      </c>
      <c r="D391" s="77">
        <v>0</v>
      </c>
      <c r="E391" s="77">
        <v>0</v>
      </c>
      <c r="F391" s="77">
        <v>0</v>
      </c>
      <c r="G391" s="77">
        <v>0</v>
      </c>
      <c r="H391" s="77">
        <v>0</v>
      </c>
      <c r="I391" s="77">
        <v>0</v>
      </c>
      <c r="J391" s="79">
        <f t="shared" si="6"/>
        <v>0</v>
      </c>
    </row>
    <row r="392" spans="1:10" x14ac:dyDescent="0.25">
      <c r="A392" s="24" t="s">
        <v>481</v>
      </c>
      <c r="B392" s="25" t="s">
        <v>62</v>
      </c>
      <c r="C392" s="75">
        <v>2570730</v>
      </c>
      <c r="D392" s="77">
        <v>0</v>
      </c>
      <c r="E392" s="77">
        <v>0</v>
      </c>
      <c r="F392" s="77">
        <v>0</v>
      </c>
      <c r="G392" s="77">
        <v>0</v>
      </c>
      <c r="H392" s="77">
        <v>0</v>
      </c>
      <c r="I392" s="77">
        <v>0</v>
      </c>
      <c r="J392" s="79">
        <f t="shared" si="6"/>
        <v>2570730</v>
      </c>
    </row>
    <row r="393" spans="1:10" x14ac:dyDescent="0.25">
      <c r="A393" s="24" t="s">
        <v>437</v>
      </c>
      <c r="B393" s="25" t="s">
        <v>62</v>
      </c>
      <c r="C393" s="75">
        <v>175713</v>
      </c>
      <c r="D393" s="77">
        <v>243984</v>
      </c>
      <c r="E393" s="77">
        <v>616038</v>
      </c>
      <c r="F393" s="77">
        <v>0</v>
      </c>
      <c r="G393" s="77">
        <v>0</v>
      </c>
      <c r="H393" s="77">
        <v>488194</v>
      </c>
      <c r="I393" s="77">
        <v>108300</v>
      </c>
      <c r="J393" s="79">
        <f t="shared" si="6"/>
        <v>1632229</v>
      </c>
    </row>
    <row r="394" spans="1:10" x14ac:dyDescent="0.25">
      <c r="A394" s="24" t="s">
        <v>438</v>
      </c>
      <c r="B394" s="25" t="s">
        <v>62</v>
      </c>
      <c r="C394" s="75">
        <v>0</v>
      </c>
      <c r="D394" s="77">
        <v>0</v>
      </c>
      <c r="E394" s="77">
        <v>0</v>
      </c>
      <c r="F394" s="77">
        <v>0</v>
      </c>
      <c r="G394" s="77">
        <v>0</v>
      </c>
      <c r="H394" s="77">
        <v>0</v>
      </c>
      <c r="I394" s="77">
        <v>0</v>
      </c>
      <c r="J394" s="79">
        <f t="shared" si="6"/>
        <v>0</v>
      </c>
    </row>
    <row r="395" spans="1:10" x14ac:dyDescent="0.25">
      <c r="A395" s="24" t="s">
        <v>439</v>
      </c>
      <c r="B395" s="25" t="s">
        <v>62</v>
      </c>
      <c r="C395" s="75">
        <v>0</v>
      </c>
      <c r="D395" s="77">
        <v>98700</v>
      </c>
      <c r="E395" s="77">
        <v>0</v>
      </c>
      <c r="F395" s="77">
        <v>0</v>
      </c>
      <c r="G395" s="77">
        <v>0</v>
      </c>
      <c r="H395" s="77">
        <v>0</v>
      </c>
      <c r="I395" s="77">
        <v>0</v>
      </c>
      <c r="J395" s="79">
        <f t="shared" si="6"/>
        <v>98700</v>
      </c>
    </row>
    <row r="396" spans="1:10" x14ac:dyDescent="0.25">
      <c r="A396" s="24" t="s">
        <v>440</v>
      </c>
      <c r="B396" s="25" t="s">
        <v>62</v>
      </c>
      <c r="C396" s="75">
        <v>2800</v>
      </c>
      <c r="D396" s="77">
        <v>0</v>
      </c>
      <c r="E396" s="77">
        <v>7700</v>
      </c>
      <c r="F396" s="77">
        <v>0</v>
      </c>
      <c r="G396" s="77">
        <v>0</v>
      </c>
      <c r="H396" s="77">
        <v>2800</v>
      </c>
      <c r="I396" s="77">
        <v>2800</v>
      </c>
      <c r="J396" s="79">
        <f t="shared" si="6"/>
        <v>16100</v>
      </c>
    </row>
    <row r="397" spans="1:10" x14ac:dyDescent="0.25">
      <c r="A397" s="24" t="s">
        <v>441</v>
      </c>
      <c r="B397" s="25" t="s">
        <v>62</v>
      </c>
      <c r="C397" s="75">
        <v>0</v>
      </c>
      <c r="D397" s="77">
        <v>0</v>
      </c>
      <c r="E397" s="77">
        <v>0</v>
      </c>
      <c r="F397" s="77">
        <v>0</v>
      </c>
      <c r="G397" s="77">
        <v>0</v>
      </c>
      <c r="H397" s="77">
        <v>0</v>
      </c>
      <c r="I397" s="77">
        <v>672820</v>
      </c>
      <c r="J397" s="79">
        <f t="shared" si="6"/>
        <v>672820</v>
      </c>
    </row>
    <row r="398" spans="1:10" x14ac:dyDescent="0.25">
      <c r="A398" s="24" t="s">
        <v>442</v>
      </c>
      <c r="B398" s="25" t="s">
        <v>62</v>
      </c>
      <c r="C398" s="75">
        <v>0</v>
      </c>
      <c r="D398" s="77">
        <v>0</v>
      </c>
      <c r="E398" s="77">
        <v>0</v>
      </c>
      <c r="F398" s="77">
        <v>0</v>
      </c>
      <c r="G398" s="77">
        <v>0</v>
      </c>
      <c r="H398" s="77">
        <v>0</v>
      </c>
      <c r="I398" s="77">
        <v>0</v>
      </c>
      <c r="J398" s="79">
        <f t="shared" si="6"/>
        <v>0</v>
      </c>
    </row>
    <row r="399" spans="1:10" x14ac:dyDescent="0.25">
      <c r="A399" s="24" t="s">
        <v>443</v>
      </c>
      <c r="B399" s="25" t="s">
        <v>62</v>
      </c>
      <c r="C399" s="75">
        <v>121950</v>
      </c>
      <c r="D399" s="77">
        <v>0</v>
      </c>
      <c r="E399" s="77">
        <v>191649</v>
      </c>
      <c r="F399" s="77">
        <v>0</v>
      </c>
      <c r="G399" s="77">
        <v>0</v>
      </c>
      <c r="H399" s="77">
        <v>80256</v>
      </c>
      <c r="I399" s="77">
        <v>0</v>
      </c>
      <c r="J399" s="79">
        <f t="shared" si="6"/>
        <v>393855</v>
      </c>
    </row>
    <row r="400" spans="1:10" x14ac:dyDescent="0.25">
      <c r="A400" s="24" t="s">
        <v>444</v>
      </c>
      <c r="B400" s="25" t="s">
        <v>62</v>
      </c>
      <c r="C400" s="75">
        <v>0</v>
      </c>
      <c r="D400" s="77">
        <v>1759000</v>
      </c>
      <c r="E400" s="77">
        <v>129000</v>
      </c>
      <c r="F400" s="77">
        <v>0</v>
      </c>
      <c r="G400" s="77">
        <v>0</v>
      </c>
      <c r="H400" s="77">
        <v>513000</v>
      </c>
      <c r="I400" s="77">
        <v>0</v>
      </c>
      <c r="J400" s="79">
        <f t="shared" si="6"/>
        <v>2401000</v>
      </c>
    </row>
    <row r="401" spans="1:10" x14ac:dyDescent="0.25">
      <c r="A401" s="24" t="s">
        <v>445</v>
      </c>
      <c r="B401" s="25" t="s">
        <v>62</v>
      </c>
      <c r="C401" s="75">
        <v>0</v>
      </c>
      <c r="D401" s="77">
        <v>0</v>
      </c>
      <c r="E401" s="77">
        <v>0</v>
      </c>
      <c r="F401" s="77">
        <v>0</v>
      </c>
      <c r="G401" s="77">
        <v>0</v>
      </c>
      <c r="H401" s="77">
        <v>0</v>
      </c>
      <c r="I401" s="77">
        <v>0</v>
      </c>
      <c r="J401" s="79">
        <f t="shared" si="6"/>
        <v>0</v>
      </c>
    </row>
    <row r="402" spans="1:10" x14ac:dyDescent="0.25">
      <c r="A402" s="24" t="s">
        <v>446</v>
      </c>
      <c r="B402" s="25" t="s">
        <v>62</v>
      </c>
      <c r="C402" s="75">
        <v>0</v>
      </c>
      <c r="D402" s="77">
        <v>0</v>
      </c>
      <c r="E402" s="77">
        <v>0</v>
      </c>
      <c r="F402" s="77">
        <v>0</v>
      </c>
      <c r="G402" s="77">
        <v>0</v>
      </c>
      <c r="H402" s="77">
        <v>1391</v>
      </c>
      <c r="I402" s="77">
        <v>0</v>
      </c>
      <c r="J402" s="79">
        <f t="shared" si="6"/>
        <v>1391</v>
      </c>
    </row>
    <row r="403" spans="1:10" x14ac:dyDescent="0.25">
      <c r="A403" s="24" t="s">
        <v>447</v>
      </c>
      <c r="B403" s="25" t="s">
        <v>62</v>
      </c>
      <c r="C403" s="75">
        <v>0</v>
      </c>
      <c r="D403" s="77">
        <v>0</v>
      </c>
      <c r="E403" s="77">
        <v>0</v>
      </c>
      <c r="F403" s="77">
        <v>0</v>
      </c>
      <c r="G403" s="77">
        <v>0</v>
      </c>
      <c r="H403" s="77">
        <v>352435</v>
      </c>
      <c r="I403" s="77">
        <v>64560</v>
      </c>
      <c r="J403" s="79">
        <f t="shared" si="6"/>
        <v>416995</v>
      </c>
    </row>
    <row r="404" spans="1:10" x14ac:dyDescent="0.25">
      <c r="A404" s="24" t="s">
        <v>448</v>
      </c>
      <c r="B404" s="25" t="s">
        <v>62</v>
      </c>
      <c r="C404" s="75">
        <v>18175</v>
      </c>
      <c r="D404" s="77">
        <v>0</v>
      </c>
      <c r="E404" s="77">
        <v>26725</v>
      </c>
      <c r="F404" s="77">
        <v>0</v>
      </c>
      <c r="G404" s="77">
        <v>0</v>
      </c>
      <c r="H404" s="77">
        <v>1260</v>
      </c>
      <c r="I404" s="77">
        <v>57348</v>
      </c>
      <c r="J404" s="79">
        <f t="shared" si="6"/>
        <v>103508</v>
      </c>
    </row>
    <row r="405" spans="1:10" x14ac:dyDescent="0.25">
      <c r="A405" s="24" t="s">
        <v>450</v>
      </c>
      <c r="B405" s="25" t="s">
        <v>63</v>
      </c>
      <c r="C405" s="75">
        <v>0</v>
      </c>
      <c r="D405" s="77">
        <v>0</v>
      </c>
      <c r="E405" s="77">
        <v>0</v>
      </c>
      <c r="F405" s="77">
        <v>0</v>
      </c>
      <c r="G405" s="77">
        <v>0</v>
      </c>
      <c r="H405" s="77">
        <v>0</v>
      </c>
      <c r="I405" s="77">
        <v>0</v>
      </c>
      <c r="J405" s="79">
        <f t="shared" si="6"/>
        <v>0</v>
      </c>
    </row>
    <row r="406" spans="1:10" x14ac:dyDescent="0.25">
      <c r="A406" s="24" t="s">
        <v>524</v>
      </c>
      <c r="B406" s="25" t="s">
        <v>63</v>
      </c>
      <c r="C406" s="75">
        <v>0</v>
      </c>
      <c r="D406" s="77">
        <v>0</v>
      </c>
      <c r="E406" s="77">
        <v>0</v>
      </c>
      <c r="F406" s="77">
        <v>0</v>
      </c>
      <c r="G406" s="77">
        <v>0</v>
      </c>
      <c r="H406" s="77">
        <v>0</v>
      </c>
      <c r="I406" s="77">
        <v>0</v>
      </c>
      <c r="J406" s="79">
        <f t="shared" si="6"/>
        <v>0</v>
      </c>
    </row>
    <row r="407" spans="1:10" x14ac:dyDescent="0.25">
      <c r="A407" s="24" t="s">
        <v>451</v>
      </c>
      <c r="B407" s="25" t="s">
        <v>64</v>
      </c>
      <c r="C407" s="75">
        <v>0</v>
      </c>
      <c r="D407" s="77">
        <v>0</v>
      </c>
      <c r="E407" s="77">
        <v>0</v>
      </c>
      <c r="F407" s="77">
        <v>0</v>
      </c>
      <c r="G407" s="77">
        <v>0</v>
      </c>
      <c r="H407" s="77">
        <v>0</v>
      </c>
      <c r="I407" s="77">
        <v>0</v>
      </c>
      <c r="J407" s="79">
        <f t="shared" si="6"/>
        <v>0</v>
      </c>
    </row>
    <row r="408" spans="1:10" x14ac:dyDescent="0.25">
      <c r="A408" s="24" t="s">
        <v>452</v>
      </c>
      <c r="B408" s="25" t="s">
        <v>64</v>
      </c>
      <c r="C408" s="75">
        <v>6800</v>
      </c>
      <c r="D408" s="77">
        <v>0</v>
      </c>
      <c r="E408" s="77">
        <v>0</v>
      </c>
      <c r="F408" s="77">
        <v>0</v>
      </c>
      <c r="G408" s="77">
        <v>0</v>
      </c>
      <c r="H408" s="77">
        <v>0</v>
      </c>
      <c r="I408" s="77">
        <v>3692930</v>
      </c>
      <c r="J408" s="79">
        <f t="shared" si="6"/>
        <v>3699730</v>
      </c>
    </row>
    <row r="409" spans="1:10" x14ac:dyDescent="0.25">
      <c r="A409" s="24" t="s">
        <v>453</v>
      </c>
      <c r="B409" s="25" t="s">
        <v>64</v>
      </c>
      <c r="C409" s="75">
        <v>0</v>
      </c>
      <c r="D409" s="77">
        <v>0</v>
      </c>
      <c r="E409" s="77">
        <v>0</v>
      </c>
      <c r="F409" s="77">
        <v>0</v>
      </c>
      <c r="G409" s="77">
        <v>0</v>
      </c>
      <c r="H409" s="77">
        <v>0</v>
      </c>
      <c r="I409" s="77">
        <v>0</v>
      </c>
      <c r="J409" s="79">
        <f t="shared" si="6"/>
        <v>0</v>
      </c>
    </row>
    <row r="410" spans="1:10" x14ac:dyDescent="0.25">
      <c r="A410" s="24" t="s">
        <v>454</v>
      </c>
      <c r="B410" s="25" t="s">
        <v>65</v>
      </c>
      <c r="C410" s="75">
        <v>0</v>
      </c>
      <c r="D410" s="77">
        <v>0</v>
      </c>
      <c r="E410" s="77">
        <v>0</v>
      </c>
      <c r="F410" s="77">
        <v>0</v>
      </c>
      <c r="G410" s="77">
        <v>0</v>
      </c>
      <c r="H410" s="77">
        <v>0</v>
      </c>
      <c r="I410" s="77">
        <v>0</v>
      </c>
      <c r="J410" s="79">
        <f t="shared" si="6"/>
        <v>0</v>
      </c>
    </row>
    <row r="411" spans="1:10" x14ac:dyDescent="0.25">
      <c r="A411" s="24" t="s">
        <v>455</v>
      </c>
      <c r="B411" s="25" t="s">
        <v>65</v>
      </c>
      <c r="C411" s="75">
        <v>0</v>
      </c>
      <c r="D411" s="77">
        <v>0</v>
      </c>
      <c r="E411" s="77">
        <v>0</v>
      </c>
      <c r="F411" s="77">
        <v>0</v>
      </c>
      <c r="G411" s="77">
        <v>0</v>
      </c>
      <c r="H411" s="77">
        <v>0</v>
      </c>
      <c r="I411" s="77">
        <v>0</v>
      </c>
      <c r="J411" s="79">
        <f t="shared" si="6"/>
        <v>0</v>
      </c>
    </row>
    <row r="412" spans="1:10" x14ac:dyDescent="0.25">
      <c r="A412" s="24" t="s">
        <v>456</v>
      </c>
      <c r="B412" s="25" t="s">
        <v>65</v>
      </c>
      <c r="C412" s="75">
        <v>0</v>
      </c>
      <c r="D412" s="77">
        <v>0</v>
      </c>
      <c r="E412" s="77">
        <v>0</v>
      </c>
      <c r="F412" s="77">
        <v>0</v>
      </c>
      <c r="G412" s="77">
        <v>0</v>
      </c>
      <c r="H412" s="77">
        <v>0</v>
      </c>
      <c r="I412" s="77">
        <v>0</v>
      </c>
      <c r="J412" s="79">
        <f t="shared" si="6"/>
        <v>0</v>
      </c>
    </row>
    <row r="413" spans="1:10" x14ac:dyDescent="0.25">
      <c r="A413" s="24" t="s">
        <v>457</v>
      </c>
      <c r="B413" s="25" t="s">
        <v>65</v>
      </c>
      <c r="C413" s="75">
        <v>0</v>
      </c>
      <c r="D413" s="77">
        <v>0</v>
      </c>
      <c r="E413" s="77">
        <v>0</v>
      </c>
      <c r="F413" s="77">
        <v>0</v>
      </c>
      <c r="G413" s="77">
        <v>0</v>
      </c>
      <c r="H413" s="77">
        <v>0</v>
      </c>
      <c r="I413" s="77">
        <v>0</v>
      </c>
      <c r="J413" s="79">
        <f t="shared" si="6"/>
        <v>0</v>
      </c>
    </row>
    <row r="414" spans="1:10" x14ac:dyDescent="0.25">
      <c r="A414" s="24" t="s">
        <v>458</v>
      </c>
      <c r="B414" s="25" t="s">
        <v>65</v>
      </c>
      <c r="C414" s="75">
        <v>0</v>
      </c>
      <c r="D414" s="77">
        <v>0</v>
      </c>
      <c r="E414" s="77">
        <v>0</v>
      </c>
      <c r="F414" s="77">
        <v>0</v>
      </c>
      <c r="G414" s="77">
        <v>0</v>
      </c>
      <c r="H414" s="77">
        <v>0</v>
      </c>
      <c r="I414" s="77">
        <v>0</v>
      </c>
      <c r="J414" s="79">
        <f t="shared" si="6"/>
        <v>0</v>
      </c>
    </row>
    <row r="415" spans="1:10" x14ac:dyDescent="0.25">
      <c r="A415" s="51" t="s">
        <v>498</v>
      </c>
      <c r="B415" s="48"/>
      <c r="C415" s="52">
        <f t="shared" ref="C415:I415" si="7">SUM(C5:C414)</f>
        <v>38306316</v>
      </c>
      <c r="D415" s="52">
        <f t="shared" si="7"/>
        <v>141617254</v>
      </c>
      <c r="E415" s="52">
        <f t="shared" si="7"/>
        <v>78202392</v>
      </c>
      <c r="F415" s="52">
        <f t="shared" si="7"/>
        <v>845480</v>
      </c>
      <c r="G415" s="52">
        <f t="shared" si="7"/>
        <v>5900</v>
      </c>
      <c r="H415" s="52">
        <f t="shared" si="7"/>
        <v>32716879</v>
      </c>
      <c r="I415" s="52">
        <f t="shared" si="7"/>
        <v>16314836</v>
      </c>
      <c r="J415" s="53">
        <f t="shared" si="6"/>
        <v>308009057</v>
      </c>
    </row>
    <row r="416" spans="1:10" x14ac:dyDescent="0.25">
      <c r="A416" s="51" t="s">
        <v>461</v>
      </c>
      <c r="B416" s="84"/>
      <c r="C416" s="58">
        <f>(C415/$J415)</f>
        <v>0.12436749871287064</v>
      </c>
      <c r="D416" s="58">
        <f t="shared" ref="D416:J416" si="8">(D415/$J415)</f>
        <v>0.45978275892062487</v>
      </c>
      <c r="E416" s="58">
        <f t="shared" si="8"/>
        <v>0.25389640409177966</v>
      </c>
      <c r="F416" s="58">
        <f t="shared" si="8"/>
        <v>2.7449842164868547E-3</v>
      </c>
      <c r="G416" s="58">
        <f t="shared" si="8"/>
        <v>1.9155280878639878E-5</v>
      </c>
      <c r="H416" s="58">
        <f t="shared" si="8"/>
        <v>0.10622050961313127</v>
      </c>
      <c r="I416" s="58">
        <f t="shared" si="8"/>
        <v>5.2968689164228047E-2</v>
      </c>
      <c r="J416" s="59">
        <f t="shared" si="8"/>
        <v>1</v>
      </c>
    </row>
    <row r="417" spans="1:10" x14ac:dyDescent="0.25">
      <c r="A417" s="47" t="s">
        <v>500</v>
      </c>
      <c r="B417" s="48"/>
      <c r="C417" s="54">
        <f>COUNTIF(C5:C414,"&gt;0")</f>
        <v>78</v>
      </c>
      <c r="D417" s="54">
        <f t="shared" ref="D417:J417" si="9">COUNTIF(D5:D414,"&gt;0")</f>
        <v>93</v>
      </c>
      <c r="E417" s="54">
        <f t="shared" si="9"/>
        <v>63</v>
      </c>
      <c r="F417" s="54">
        <f t="shared" si="9"/>
        <v>2</v>
      </c>
      <c r="G417" s="54">
        <f t="shared" si="9"/>
        <v>1</v>
      </c>
      <c r="H417" s="54">
        <f t="shared" si="9"/>
        <v>76</v>
      </c>
      <c r="I417" s="54">
        <f t="shared" si="9"/>
        <v>43</v>
      </c>
      <c r="J417" s="57">
        <f t="shared" si="9"/>
        <v>171</v>
      </c>
    </row>
    <row r="418" spans="1:10" x14ac:dyDescent="0.25">
      <c r="A418" s="37"/>
      <c r="B418" s="28"/>
      <c r="C418" s="14"/>
      <c r="D418" s="26"/>
      <c r="E418" s="26"/>
      <c r="F418" s="26"/>
      <c r="G418" s="26"/>
      <c r="H418" s="26"/>
      <c r="I418" s="26"/>
      <c r="J418" s="27"/>
    </row>
    <row r="419" spans="1:10" ht="13.8" thickBot="1" x14ac:dyDescent="0.3">
      <c r="A419" s="29" t="s">
        <v>465</v>
      </c>
      <c r="B419" s="31"/>
      <c r="C419" s="31"/>
      <c r="D419" s="32"/>
      <c r="E419" s="32"/>
      <c r="F419" s="32"/>
      <c r="G419" s="32"/>
      <c r="H419" s="32"/>
      <c r="I419" s="32"/>
      <c r="J419" s="33"/>
    </row>
    <row r="420" spans="1:10" x14ac:dyDescent="0.25">
      <c r="D420" s="1"/>
      <c r="E420" s="1"/>
      <c r="F420" s="1"/>
      <c r="G420" s="1"/>
      <c r="H420" s="1"/>
      <c r="I420" s="1"/>
      <c r="J420" s="1"/>
    </row>
  </sheetData>
  <phoneticPr fontId="6" type="noConversion"/>
  <printOptions horizontalCentered="1"/>
  <pageMargins left="0.5" right="0.5" top="0.5" bottom="0.5" header="0.3" footer="0.3"/>
  <pageSetup scale="81" fitToHeight="0" orientation="landscape" r:id="rId1"/>
  <headerFooter>
    <oddFooter>&amp;LOffice of Economic and Demographic Research&amp;RPage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420"/>
  <sheetViews>
    <sheetView workbookViewId="0"/>
  </sheetViews>
  <sheetFormatPr defaultRowHeight="13.2" x14ac:dyDescent="0.25"/>
  <cols>
    <col min="1" max="1" width="24.6640625" customWidth="1"/>
    <col min="2" max="2" width="17.6640625" customWidth="1"/>
    <col min="3" max="10" width="14.6640625" customWidth="1"/>
  </cols>
  <sheetData>
    <row r="1" spans="1:10" ht="22.8" x14ac:dyDescent="0.4">
      <c r="A1" s="3" t="s">
        <v>78</v>
      </c>
      <c r="B1" s="4"/>
      <c r="C1" s="5"/>
      <c r="D1" s="6"/>
      <c r="E1" s="6"/>
      <c r="F1" s="6"/>
      <c r="G1" s="6"/>
      <c r="H1" s="6"/>
      <c r="I1" s="6"/>
      <c r="J1" s="7"/>
    </row>
    <row r="2" spans="1:10" ht="18" thickBot="1" x14ac:dyDescent="0.35">
      <c r="A2" s="8" t="s">
        <v>494</v>
      </c>
      <c r="B2" s="9"/>
      <c r="C2" s="10"/>
      <c r="D2" s="11"/>
      <c r="E2" s="11"/>
      <c r="F2" s="11"/>
      <c r="G2" s="11"/>
      <c r="H2" s="11"/>
      <c r="I2" s="11"/>
      <c r="J2" s="12"/>
    </row>
    <row r="3" spans="1:10" x14ac:dyDescent="0.25">
      <c r="A3" s="38"/>
      <c r="B3" s="42"/>
      <c r="C3" s="43"/>
      <c r="D3" s="43" t="s">
        <v>67</v>
      </c>
      <c r="E3" s="43"/>
      <c r="F3" s="43" t="s">
        <v>70</v>
      </c>
      <c r="G3" s="43" t="s">
        <v>71</v>
      </c>
      <c r="H3" s="43" t="s">
        <v>73</v>
      </c>
      <c r="I3" s="43"/>
      <c r="J3" s="39" t="s">
        <v>460</v>
      </c>
    </row>
    <row r="4" spans="1:10" ht="13.8" thickBot="1" x14ac:dyDescent="0.3">
      <c r="A4" s="40" t="s">
        <v>77</v>
      </c>
      <c r="B4" s="44" t="s">
        <v>459</v>
      </c>
      <c r="C4" s="45" t="s">
        <v>66</v>
      </c>
      <c r="D4" s="45" t="s">
        <v>68</v>
      </c>
      <c r="E4" s="45" t="s">
        <v>69</v>
      </c>
      <c r="F4" s="45" t="s">
        <v>68</v>
      </c>
      <c r="G4" s="45" t="s">
        <v>72</v>
      </c>
      <c r="H4" s="45" t="s">
        <v>74</v>
      </c>
      <c r="I4" s="45" t="s">
        <v>75</v>
      </c>
      <c r="J4" s="41" t="s">
        <v>76</v>
      </c>
    </row>
    <row r="5" spans="1:10" x14ac:dyDescent="0.25">
      <c r="A5" s="18" t="s">
        <v>0</v>
      </c>
      <c r="B5" s="19" t="s">
        <v>0</v>
      </c>
      <c r="C5" s="20">
        <v>0</v>
      </c>
      <c r="D5" s="20">
        <v>0</v>
      </c>
      <c r="E5" s="46">
        <v>0</v>
      </c>
      <c r="F5" s="46">
        <v>0</v>
      </c>
      <c r="G5" s="20">
        <v>0</v>
      </c>
      <c r="H5" s="20">
        <v>0</v>
      </c>
      <c r="I5" s="20">
        <v>0</v>
      </c>
      <c r="J5" s="36">
        <f t="shared" ref="J5:J67" si="0">SUM(C5:I5)</f>
        <v>0</v>
      </c>
    </row>
    <row r="6" spans="1:10" x14ac:dyDescent="0.25">
      <c r="A6" s="24" t="s">
        <v>79</v>
      </c>
      <c r="B6" s="25" t="s">
        <v>0</v>
      </c>
      <c r="C6" s="75">
        <v>0</v>
      </c>
      <c r="D6" s="77">
        <v>0</v>
      </c>
      <c r="E6" s="77">
        <v>0</v>
      </c>
      <c r="F6" s="77">
        <v>0</v>
      </c>
      <c r="G6" s="77">
        <v>0</v>
      </c>
      <c r="H6" s="77">
        <v>0</v>
      </c>
      <c r="I6" s="77">
        <v>0</v>
      </c>
      <c r="J6" s="79">
        <f t="shared" si="0"/>
        <v>0</v>
      </c>
    </row>
    <row r="7" spans="1:10" x14ac:dyDescent="0.25">
      <c r="A7" s="24" t="s">
        <v>80</v>
      </c>
      <c r="B7" s="25" t="s">
        <v>0</v>
      </c>
      <c r="C7" s="75">
        <v>0</v>
      </c>
      <c r="D7" s="77">
        <v>0</v>
      </c>
      <c r="E7" s="77">
        <v>0</v>
      </c>
      <c r="F7" s="77">
        <v>0</v>
      </c>
      <c r="G7" s="77">
        <v>0</v>
      </c>
      <c r="H7" s="77">
        <v>0</v>
      </c>
      <c r="I7" s="77">
        <v>0</v>
      </c>
      <c r="J7" s="79">
        <f t="shared" si="0"/>
        <v>0</v>
      </c>
    </row>
    <row r="8" spans="1:10" x14ac:dyDescent="0.25">
      <c r="A8" s="24" t="s">
        <v>81</v>
      </c>
      <c r="B8" s="25" t="s">
        <v>0</v>
      </c>
      <c r="C8" s="75">
        <v>0</v>
      </c>
      <c r="D8" s="77">
        <v>0</v>
      </c>
      <c r="E8" s="77">
        <v>0</v>
      </c>
      <c r="F8" s="77">
        <v>0</v>
      </c>
      <c r="G8" s="77">
        <v>0</v>
      </c>
      <c r="H8" s="77">
        <v>0</v>
      </c>
      <c r="I8" s="77">
        <v>0</v>
      </c>
      <c r="J8" s="79">
        <f t="shared" si="0"/>
        <v>0</v>
      </c>
    </row>
    <row r="9" spans="1:10" x14ac:dyDescent="0.25">
      <c r="A9" s="24" t="s">
        <v>82</v>
      </c>
      <c r="B9" s="25" t="s">
        <v>0</v>
      </c>
      <c r="C9" s="75">
        <v>0</v>
      </c>
      <c r="D9" s="77">
        <v>0</v>
      </c>
      <c r="E9" s="77">
        <v>0</v>
      </c>
      <c r="F9" s="77">
        <v>0</v>
      </c>
      <c r="G9" s="77">
        <v>0</v>
      </c>
      <c r="H9" s="77">
        <v>0</v>
      </c>
      <c r="I9" s="77">
        <v>0</v>
      </c>
      <c r="J9" s="79">
        <f t="shared" si="0"/>
        <v>0</v>
      </c>
    </row>
    <row r="10" spans="1:10" x14ac:dyDescent="0.25">
      <c r="A10" s="60" t="s">
        <v>534</v>
      </c>
      <c r="B10" s="25" t="s">
        <v>0</v>
      </c>
      <c r="C10" s="75">
        <v>0</v>
      </c>
      <c r="D10" s="77">
        <v>0</v>
      </c>
      <c r="E10" s="77">
        <v>0</v>
      </c>
      <c r="F10" s="77">
        <v>0</v>
      </c>
      <c r="G10" s="77">
        <v>0</v>
      </c>
      <c r="H10" s="77">
        <v>0</v>
      </c>
      <c r="I10" s="77">
        <v>0</v>
      </c>
      <c r="J10" s="79">
        <f t="shared" si="0"/>
        <v>0</v>
      </c>
    </row>
    <row r="11" spans="1:10" x14ac:dyDescent="0.25">
      <c r="A11" s="24" t="s">
        <v>83</v>
      </c>
      <c r="B11" s="25" t="s">
        <v>0</v>
      </c>
      <c r="C11" s="75">
        <v>0</v>
      </c>
      <c r="D11" s="77">
        <v>0</v>
      </c>
      <c r="E11" s="77">
        <v>0</v>
      </c>
      <c r="F11" s="77">
        <v>0</v>
      </c>
      <c r="G11" s="77">
        <v>0</v>
      </c>
      <c r="H11" s="77">
        <v>0</v>
      </c>
      <c r="I11" s="77">
        <v>0</v>
      </c>
      <c r="J11" s="79">
        <f t="shared" si="0"/>
        <v>0</v>
      </c>
    </row>
    <row r="12" spans="1:10" x14ac:dyDescent="0.25">
      <c r="A12" s="24" t="s">
        <v>84</v>
      </c>
      <c r="B12" s="25" t="s">
        <v>0</v>
      </c>
      <c r="C12" s="75">
        <v>0</v>
      </c>
      <c r="D12" s="77">
        <v>0</v>
      </c>
      <c r="E12" s="77">
        <v>0</v>
      </c>
      <c r="F12" s="77">
        <v>0</v>
      </c>
      <c r="G12" s="77">
        <v>0</v>
      </c>
      <c r="H12" s="77">
        <v>0</v>
      </c>
      <c r="I12" s="77">
        <v>0</v>
      </c>
      <c r="J12" s="79">
        <f t="shared" si="0"/>
        <v>0</v>
      </c>
    </row>
    <row r="13" spans="1:10" x14ac:dyDescent="0.25">
      <c r="A13" s="24" t="s">
        <v>85</v>
      </c>
      <c r="B13" s="25" t="s">
        <v>0</v>
      </c>
      <c r="C13" s="75">
        <v>0</v>
      </c>
      <c r="D13" s="77">
        <v>0</v>
      </c>
      <c r="E13" s="77">
        <v>0</v>
      </c>
      <c r="F13" s="77">
        <v>0</v>
      </c>
      <c r="G13" s="77">
        <v>0</v>
      </c>
      <c r="H13" s="77">
        <v>0</v>
      </c>
      <c r="I13" s="77">
        <v>0</v>
      </c>
      <c r="J13" s="79">
        <f t="shared" si="0"/>
        <v>0</v>
      </c>
    </row>
    <row r="14" spans="1:10" x14ac:dyDescent="0.25">
      <c r="A14" s="24" t="s">
        <v>512</v>
      </c>
      <c r="B14" s="25" t="s">
        <v>8</v>
      </c>
      <c r="C14" s="75">
        <v>0</v>
      </c>
      <c r="D14" s="77">
        <v>0</v>
      </c>
      <c r="E14" s="77">
        <v>0</v>
      </c>
      <c r="F14" s="77">
        <v>0</v>
      </c>
      <c r="G14" s="77">
        <v>0</v>
      </c>
      <c r="H14" s="77">
        <v>0</v>
      </c>
      <c r="I14" s="77">
        <v>0</v>
      </c>
      <c r="J14" s="79">
        <f t="shared" si="0"/>
        <v>0</v>
      </c>
    </row>
    <row r="15" spans="1:10" x14ac:dyDescent="0.25">
      <c r="A15" s="24" t="s">
        <v>87</v>
      </c>
      <c r="B15" s="25" t="s">
        <v>8</v>
      </c>
      <c r="C15" s="75">
        <v>0</v>
      </c>
      <c r="D15" s="77">
        <v>0</v>
      </c>
      <c r="E15" s="77">
        <v>0</v>
      </c>
      <c r="F15" s="77">
        <v>0</v>
      </c>
      <c r="G15" s="77">
        <v>0</v>
      </c>
      <c r="H15" s="77">
        <v>0</v>
      </c>
      <c r="I15" s="77">
        <v>0</v>
      </c>
      <c r="J15" s="79">
        <f t="shared" si="0"/>
        <v>0</v>
      </c>
    </row>
    <row r="16" spans="1:10" x14ac:dyDescent="0.25">
      <c r="A16" s="24" t="s">
        <v>88</v>
      </c>
      <c r="B16" s="25" t="s">
        <v>9</v>
      </c>
      <c r="C16" s="75">
        <v>0</v>
      </c>
      <c r="D16" s="77">
        <v>0</v>
      </c>
      <c r="E16" s="77">
        <v>0</v>
      </c>
      <c r="F16" s="77">
        <v>0</v>
      </c>
      <c r="G16" s="77">
        <v>0</v>
      </c>
      <c r="H16" s="77">
        <v>0</v>
      </c>
      <c r="I16" s="77">
        <v>133787</v>
      </c>
      <c r="J16" s="79">
        <f t="shared" si="0"/>
        <v>133787</v>
      </c>
    </row>
    <row r="17" spans="1:10" x14ac:dyDescent="0.25">
      <c r="A17" s="24" t="s">
        <v>89</v>
      </c>
      <c r="B17" s="25" t="s">
        <v>9</v>
      </c>
      <c r="C17" s="75">
        <v>0</v>
      </c>
      <c r="D17" s="77">
        <v>1203689</v>
      </c>
      <c r="E17" s="77">
        <v>0</v>
      </c>
      <c r="F17" s="77">
        <v>0</v>
      </c>
      <c r="G17" s="77">
        <v>0</v>
      </c>
      <c r="H17" s="77">
        <v>0</v>
      </c>
      <c r="I17" s="77">
        <v>0</v>
      </c>
      <c r="J17" s="79">
        <f t="shared" si="0"/>
        <v>1203689</v>
      </c>
    </row>
    <row r="18" spans="1:10" x14ac:dyDescent="0.25">
      <c r="A18" s="24" t="s">
        <v>90</v>
      </c>
      <c r="B18" s="25" t="s">
        <v>9</v>
      </c>
      <c r="C18" s="75">
        <v>0</v>
      </c>
      <c r="D18" s="77">
        <v>0</v>
      </c>
      <c r="E18" s="77">
        <v>0</v>
      </c>
      <c r="F18" s="77">
        <v>0</v>
      </c>
      <c r="G18" s="77">
        <v>0</v>
      </c>
      <c r="H18" s="77">
        <v>0</v>
      </c>
      <c r="I18" s="77">
        <v>0</v>
      </c>
      <c r="J18" s="79">
        <f t="shared" si="0"/>
        <v>0</v>
      </c>
    </row>
    <row r="19" spans="1:10" x14ac:dyDescent="0.25">
      <c r="A19" s="24" t="s">
        <v>91</v>
      </c>
      <c r="B19" s="25" t="s">
        <v>9</v>
      </c>
      <c r="C19" s="75">
        <v>0</v>
      </c>
      <c r="D19" s="77">
        <v>457135</v>
      </c>
      <c r="E19" s="77">
        <v>0</v>
      </c>
      <c r="F19" s="77">
        <v>0</v>
      </c>
      <c r="G19" s="77">
        <v>0</v>
      </c>
      <c r="H19" s="77">
        <v>0</v>
      </c>
      <c r="I19" s="77">
        <v>0</v>
      </c>
      <c r="J19" s="79">
        <f t="shared" si="0"/>
        <v>457135</v>
      </c>
    </row>
    <row r="20" spans="1:10" x14ac:dyDescent="0.25">
      <c r="A20" s="24" t="s">
        <v>92</v>
      </c>
      <c r="B20" s="25" t="s">
        <v>9</v>
      </c>
      <c r="C20" s="75">
        <v>0</v>
      </c>
      <c r="D20" s="77">
        <v>0</v>
      </c>
      <c r="E20" s="77">
        <v>0</v>
      </c>
      <c r="F20" s="77">
        <v>0</v>
      </c>
      <c r="G20" s="77">
        <v>0</v>
      </c>
      <c r="H20" s="77">
        <v>0</v>
      </c>
      <c r="I20" s="77">
        <v>0</v>
      </c>
      <c r="J20" s="79">
        <f t="shared" si="0"/>
        <v>0</v>
      </c>
    </row>
    <row r="21" spans="1:10" x14ac:dyDescent="0.25">
      <c r="A21" s="24" t="s">
        <v>93</v>
      </c>
      <c r="B21" s="25" t="s">
        <v>9</v>
      </c>
      <c r="C21" s="75">
        <v>0</v>
      </c>
      <c r="D21" s="77">
        <v>19733</v>
      </c>
      <c r="E21" s="77">
        <v>0</v>
      </c>
      <c r="F21" s="77">
        <v>0</v>
      </c>
      <c r="G21" s="77">
        <v>0</v>
      </c>
      <c r="H21" s="77">
        <v>0</v>
      </c>
      <c r="I21" s="77">
        <v>0</v>
      </c>
      <c r="J21" s="79">
        <f t="shared" si="0"/>
        <v>19733</v>
      </c>
    </row>
    <row r="22" spans="1:10" x14ac:dyDescent="0.25">
      <c r="A22" s="24" t="s">
        <v>94</v>
      </c>
      <c r="B22" s="25" t="s">
        <v>9</v>
      </c>
      <c r="C22" s="75">
        <v>0</v>
      </c>
      <c r="D22" s="77">
        <v>125767</v>
      </c>
      <c r="E22" s="77">
        <v>0</v>
      </c>
      <c r="F22" s="77">
        <v>0</v>
      </c>
      <c r="G22" s="77">
        <v>0</v>
      </c>
      <c r="H22" s="77">
        <v>0</v>
      </c>
      <c r="I22" s="77">
        <v>0</v>
      </c>
      <c r="J22" s="79">
        <f t="shared" si="0"/>
        <v>125767</v>
      </c>
    </row>
    <row r="23" spans="1:10" x14ac:dyDescent="0.25">
      <c r="A23" s="24" t="s">
        <v>95</v>
      </c>
      <c r="B23" s="25" t="s">
        <v>10</v>
      </c>
      <c r="C23" s="75">
        <v>0</v>
      </c>
      <c r="D23" s="77">
        <v>0</v>
      </c>
      <c r="E23" s="77">
        <v>0</v>
      </c>
      <c r="F23" s="77">
        <v>0</v>
      </c>
      <c r="G23" s="77">
        <v>0</v>
      </c>
      <c r="H23" s="77">
        <v>0</v>
      </c>
      <c r="I23" s="77">
        <v>0</v>
      </c>
      <c r="J23" s="79">
        <f t="shared" si="0"/>
        <v>0</v>
      </c>
    </row>
    <row r="24" spans="1:10" x14ac:dyDescent="0.25">
      <c r="A24" s="24" t="s">
        <v>96</v>
      </c>
      <c r="B24" s="25" t="s">
        <v>10</v>
      </c>
      <c r="C24" s="75">
        <v>0</v>
      </c>
      <c r="D24" s="77">
        <v>0</v>
      </c>
      <c r="E24" s="77">
        <v>0</v>
      </c>
      <c r="F24" s="77">
        <v>0</v>
      </c>
      <c r="G24" s="77">
        <v>0</v>
      </c>
      <c r="H24" s="77">
        <v>0</v>
      </c>
      <c r="I24" s="77">
        <v>0</v>
      </c>
      <c r="J24" s="79">
        <f t="shared" si="0"/>
        <v>0</v>
      </c>
    </row>
    <row r="25" spans="1:10" x14ac:dyDescent="0.25">
      <c r="A25" s="24" t="s">
        <v>97</v>
      </c>
      <c r="B25" s="25" t="s">
        <v>10</v>
      </c>
      <c r="C25" s="75">
        <v>0</v>
      </c>
      <c r="D25" s="77">
        <v>0</v>
      </c>
      <c r="E25" s="77">
        <v>0</v>
      </c>
      <c r="F25" s="77">
        <v>0</v>
      </c>
      <c r="G25" s="77">
        <v>0</v>
      </c>
      <c r="H25" s="77">
        <v>0</v>
      </c>
      <c r="I25" s="77">
        <v>0</v>
      </c>
      <c r="J25" s="79">
        <f t="shared" si="0"/>
        <v>0</v>
      </c>
    </row>
    <row r="26" spans="1:10" x14ac:dyDescent="0.25">
      <c r="A26" s="24" t="s">
        <v>98</v>
      </c>
      <c r="B26" s="25" t="s">
        <v>10</v>
      </c>
      <c r="C26" s="75">
        <v>0</v>
      </c>
      <c r="D26" s="77">
        <v>0</v>
      </c>
      <c r="E26" s="77">
        <v>0</v>
      </c>
      <c r="F26" s="77">
        <v>0</v>
      </c>
      <c r="G26" s="77">
        <v>0</v>
      </c>
      <c r="H26" s="77">
        <v>0</v>
      </c>
      <c r="I26" s="77">
        <v>0</v>
      </c>
      <c r="J26" s="79">
        <f t="shared" si="0"/>
        <v>0</v>
      </c>
    </row>
    <row r="27" spans="1:10" x14ac:dyDescent="0.25">
      <c r="A27" s="24" t="s">
        <v>99</v>
      </c>
      <c r="B27" s="25" t="s">
        <v>11</v>
      </c>
      <c r="C27" s="75">
        <v>48877</v>
      </c>
      <c r="D27" s="77">
        <v>0</v>
      </c>
      <c r="E27" s="77">
        <v>0</v>
      </c>
      <c r="F27" s="77">
        <v>0</v>
      </c>
      <c r="G27" s="77">
        <v>0</v>
      </c>
      <c r="H27" s="77">
        <v>9263</v>
      </c>
      <c r="I27" s="77">
        <v>4228</v>
      </c>
      <c r="J27" s="79">
        <f t="shared" si="0"/>
        <v>62368</v>
      </c>
    </row>
    <row r="28" spans="1:10" x14ac:dyDescent="0.25">
      <c r="A28" s="24" t="s">
        <v>100</v>
      </c>
      <c r="B28" s="25" t="s">
        <v>11</v>
      </c>
      <c r="C28" s="75">
        <v>0</v>
      </c>
      <c r="D28" s="77">
        <v>0</v>
      </c>
      <c r="E28" s="77">
        <v>0</v>
      </c>
      <c r="F28" s="77">
        <v>0</v>
      </c>
      <c r="G28" s="77">
        <v>0</v>
      </c>
      <c r="H28" s="77">
        <v>0</v>
      </c>
      <c r="I28" s="77">
        <v>0</v>
      </c>
      <c r="J28" s="79">
        <f t="shared" si="0"/>
        <v>0</v>
      </c>
    </row>
    <row r="29" spans="1:10" x14ac:dyDescent="0.25">
      <c r="A29" s="24" t="s">
        <v>101</v>
      </c>
      <c r="B29" s="25" t="s">
        <v>11</v>
      </c>
      <c r="C29" s="75">
        <v>0</v>
      </c>
      <c r="D29" s="77">
        <v>0</v>
      </c>
      <c r="E29" s="77">
        <v>0</v>
      </c>
      <c r="F29" s="77">
        <v>0</v>
      </c>
      <c r="G29" s="77">
        <v>0</v>
      </c>
      <c r="H29" s="77">
        <v>0</v>
      </c>
      <c r="I29" s="77">
        <v>0</v>
      </c>
      <c r="J29" s="79">
        <f t="shared" si="0"/>
        <v>0</v>
      </c>
    </row>
    <row r="30" spans="1:10" x14ac:dyDescent="0.25">
      <c r="A30" s="24" t="s">
        <v>507</v>
      </c>
      <c r="B30" s="25" t="s">
        <v>11</v>
      </c>
      <c r="C30" s="75">
        <v>0</v>
      </c>
      <c r="D30" s="77">
        <v>0</v>
      </c>
      <c r="E30" s="77">
        <v>0</v>
      </c>
      <c r="F30" s="77">
        <v>0</v>
      </c>
      <c r="G30" s="77">
        <v>0</v>
      </c>
      <c r="H30" s="77">
        <v>0</v>
      </c>
      <c r="I30" s="77">
        <v>0</v>
      </c>
      <c r="J30" s="79">
        <f t="shared" si="0"/>
        <v>0</v>
      </c>
    </row>
    <row r="31" spans="1:10" x14ac:dyDescent="0.25">
      <c r="A31" s="24" t="s">
        <v>102</v>
      </c>
      <c r="B31" s="25" t="s">
        <v>11</v>
      </c>
      <c r="C31" s="75">
        <v>0</v>
      </c>
      <c r="D31" s="77">
        <v>0</v>
      </c>
      <c r="E31" s="77">
        <v>0</v>
      </c>
      <c r="F31" s="77">
        <v>0</v>
      </c>
      <c r="G31" s="77">
        <v>0</v>
      </c>
      <c r="H31" s="77">
        <v>0</v>
      </c>
      <c r="I31" s="77">
        <v>0</v>
      </c>
      <c r="J31" s="79">
        <f t="shared" si="0"/>
        <v>0</v>
      </c>
    </row>
    <row r="32" spans="1:10" x14ac:dyDescent="0.25">
      <c r="A32" s="24" t="s">
        <v>103</v>
      </c>
      <c r="B32" s="25" t="s">
        <v>11</v>
      </c>
      <c r="C32" s="75">
        <v>0</v>
      </c>
      <c r="D32" s="77">
        <v>0</v>
      </c>
      <c r="E32" s="77">
        <v>0</v>
      </c>
      <c r="F32" s="77">
        <v>0</v>
      </c>
      <c r="G32" s="77">
        <v>0</v>
      </c>
      <c r="H32" s="77">
        <v>0</v>
      </c>
      <c r="I32" s="77">
        <v>0</v>
      </c>
      <c r="J32" s="79">
        <f t="shared" si="0"/>
        <v>0</v>
      </c>
    </row>
    <row r="33" spans="1:10" x14ac:dyDescent="0.25">
      <c r="A33" s="24" t="s">
        <v>104</v>
      </c>
      <c r="B33" s="25" t="s">
        <v>11</v>
      </c>
      <c r="C33" s="75">
        <v>0</v>
      </c>
      <c r="D33" s="77">
        <v>5700</v>
      </c>
      <c r="E33" s="77">
        <v>0</v>
      </c>
      <c r="F33" s="77">
        <v>0</v>
      </c>
      <c r="G33" s="77">
        <v>0</v>
      </c>
      <c r="H33" s="77">
        <v>0</v>
      </c>
      <c r="I33" s="77">
        <v>0</v>
      </c>
      <c r="J33" s="79">
        <f t="shared" si="0"/>
        <v>5700</v>
      </c>
    </row>
    <row r="34" spans="1:10" x14ac:dyDescent="0.25">
      <c r="A34" s="24" t="s">
        <v>105</v>
      </c>
      <c r="B34" s="25" t="s">
        <v>11</v>
      </c>
      <c r="C34" s="75">
        <v>0</v>
      </c>
      <c r="D34" s="77">
        <v>1807315</v>
      </c>
      <c r="E34" s="77">
        <v>618180</v>
      </c>
      <c r="F34" s="77">
        <v>0</v>
      </c>
      <c r="G34" s="77">
        <v>0</v>
      </c>
      <c r="H34" s="77">
        <v>125648</v>
      </c>
      <c r="I34" s="77">
        <v>0</v>
      </c>
      <c r="J34" s="79">
        <f t="shared" si="0"/>
        <v>2551143</v>
      </c>
    </row>
    <row r="35" spans="1:10" x14ac:dyDescent="0.25">
      <c r="A35" s="24" t="s">
        <v>106</v>
      </c>
      <c r="B35" s="25" t="s">
        <v>11</v>
      </c>
      <c r="C35" s="75">
        <v>0</v>
      </c>
      <c r="D35" s="77">
        <v>0</v>
      </c>
      <c r="E35" s="77">
        <v>0</v>
      </c>
      <c r="F35" s="77">
        <v>0</v>
      </c>
      <c r="G35" s="77">
        <v>0</v>
      </c>
      <c r="H35" s="77">
        <v>0</v>
      </c>
      <c r="I35" s="77">
        <v>0</v>
      </c>
      <c r="J35" s="79">
        <f t="shared" si="0"/>
        <v>0</v>
      </c>
    </row>
    <row r="36" spans="1:10" x14ac:dyDescent="0.25">
      <c r="A36" s="24" t="s">
        <v>107</v>
      </c>
      <c r="B36" s="25" t="s">
        <v>11</v>
      </c>
      <c r="C36" s="75">
        <v>100</v>
      </c>
      <c r="D36" s="77">
        <v>0</v>
      </c>
      <c r="E36" s="77">
        <v>400</v>
      </c>
      <c r="F36" s="77">
        <v>0</v>
      </c>
      <c r="G36" s="77">
        <v>0</v>
      </c>
      <c r="H36" s="77">
        <v>0</v>
      </c>
      <c r="I36" s="77">
        <v>0</v>
      </c>
      <c r="J36" s="79">
        <f t="shared" si="0"/>
        <v>500</v>
      </c>
    </row>
    <row r="37" spans="1:10" x14ac:dyDescent="0.25">
      <c r="A37" s="24" t="s">
        <v>108</v>
      </c>
      <c r="B37" s="25" t="s">
        <v>11</v>
      </c>
      <c r="C37" s="75">
        <v>230252</v>
      </c>
      <c r="D37" s="77">
        <v>0</v>
      </c>
      <c r="E37" s="77">
        <v>2151876</v>
      </c>
      <c r="F37" s="77">
        <v>0</v>
      </c>
      <c r="G37" s="77">
        <v>0</v>
      </c>
      <c r="H37" s="77">
        <v>348852</v>
      </c>
      <c r="I37" s="77">
        <v>0</v>
      </c>
      <c r="J37" s="79">
        <f t="shared" si="0"/>
        <v>2730980</v>
      </c>
    </row>
    <row r="38" spans="1:10" x14ac:dyDescent="0.25">
      <c r="A38" s="24" t="s">
        <v>109</v>
      </c>
      <c r="B38" s="25" t="s">
        <v>11</v>
      </c>
      <c r="C38" s="75">
        <v>0</v>
      </c>
      <c r="D38" s="77">
        <v>0</v>
      </c>
      <c r="E38" s="77">
        <v>0</v>
      </c>
      <c r="F38" s="77">
        <v>0</v>
      </c>
      <c r="G38" s="77">
        <v>0</v>
      </c>
      <c r="H38" s="77">
        <v>0</v>
      </c>
      <c r="I38" s="77">
        <v>0</v>
      </c>
      <c r="J38" s="79">
        <f t="shared" si="0"/>
        <v>0</v>
      </c>
    </row>
    <row r="39" spans="1:10" x14ac:dyDescent="0.25">
      <c r="A39" s="24" t="s">
        <v>110</v>
      </c>
      <c r="B39" s="25" t="s">
        <v>11</v>
      </c>
      <c r="C39" s="75">
        <v>0</v>
      </c>
      <c r="D39" s="77">
        <v>1605010</v>
      </c>
      <c r="E39" s="77">
        <v>0</v>
      </c>
      <c r="F39" s="77">
        <v>0</v>
      </c>
      <c r="G39" s="77">
        <v>0</v>
      </c>
      <c r="H39" s="77">
        <v>0</v>
      </c>
      <c r="I39" s="77">
        <v>0</v>
      </c>
      <c r="J39" s="79">
        <f t="shared" si="0"/>
        <v>1605010</v>
      </c>
    </row>
    <row r="40" spans="1:10" x14ac:dyDescent="0.25">
      <c r="A40" s="24" t="s">
        <v>111</v>
      </c>
      <c r="B40" s="25" t="s">
        <v>11</v>
      </c>
      <c r="C40" s="75">
        <v>0</v>
      </c>
      <c r="D40" s="77">
        <v>0</v>
      </c>
      <c r="E40" s="77">
        <v>0</v>
      </c>
      <c r="F40" s="77">
        <v>0</v>
      </c>
      <c r="G40" s="77">
        <v>0</v>
      </c>
      <c r="H40" s="77">
        <v>0</v>
      </c>
      <c r="I40" s="77">
        <v>0</v>
      </c>
      <c r="J40" s="79">
        <f t="shared" si="0"/>
        <v>0</v>
      </c>
    </row>
    <row r="41" spans="1:10" x14ac:dyDescent="0.25">
      <c r="A41" s="24" t="s">
        <v>112</v>
      </c>
      <c r="B41" s="25" t="s">
        <v>11</v>
      </c>
      <c r="C41" s="75">
        <v>0</v>
      </c>
      <c r="D41" s="77">
        <v>0</v>
      </c>
      <c r="E41" s="77">
        <v>0</v>
      </c>
      <c r="F41" s="77">
        <v>0</v>
      </c>
      <c r="G41" s="77">
        <v>0</v>
      </c>
      <c r="H41" s="77">
        <v>0</v>
      </c>
      <c r="I41" s="77">
        <v>0</v>
      </c>
      <c r="J41" s="79">
        <f t="shared" si="0"/>
        <v>0</v>
      </c>
    </row>
    <row r="42" spans="1:10" x14ac:dyDescent="0.25">
      <c r="A42" s="24" t="s">
        <v>113</v>
      </c>
      <c r="B42" s="25" t="s">
        <v>11</v>
      </c>
      <c r="C42" s="75">
        <v>0</v>
      </c>
      <c r="D42" s="77">
        <v>0</v>
      </c>
      <c r="E42" s="77">
        <v>0</v>
      </c>
      <c r="F42" s="77">
        <v>0</v>
      </c>
      <c r="G42" s="77">
        <v>0</v>
      </c>
      <c r="H42" s="77">
        <v>234847</v>
      </c>
      <c r="I42" s="77">
        <v>0</v>
      </c>
      <c r="J42" s="79">
        <f t="shared" si="0"/>
        <v>234847</v>
      </c>
    </row>
    <row r="43" spans="1:10" x14ac:dyDescent="0.25">
      <c r="A43" s="24" t="s">
        <v>114</v>
      </c>
      <c r="B43" s="25" t="s">
        <v>12</v>
      </c>
      <c r="C43" s="75">
        <v>0</v>
      </c>
      <c r="D43" s="77">
        <v>460407</v>
      </c>
      <c r="E43" s="77">
        <v>0</v>
      </c>
      <c r="F43" s="77">
        <v>0</v>
      </c>
      <c r="G43" s="77">
        <v>0</v>
      </c>
      <c r="H43" s="77">
        <v>131000</v>
      </c>
      <c r="I43" s="77">
        <v>0</v>
      </c>
      <c r="J43" s="79">
        <f t="shared" si="0"/>
        <v>591407</v>
      </c>
    </row>
    <row r="44" spans="1:10" x14ac:dyDescent="0.25">
      <c r="A44" s="24" t="s">
        <v>115</v>
      </c>
      <c r="B44" s="25" t="s">
        <v>12</v>
      </c>
      <c r="C44" s="75">
        <v>11822</v>
      </c>
      <c r="D44" s="77">
        <v>0</v>
      </c>
      <c r="E44" s="77">
        <v>0</v>
      </c>
      <c r="F44" s="77">
        <v>0</v>
      </c>
      <c r="G44" s="77">
        <v>0</v>
      </c>
      <c r="H44" s="77">
        <v>201466</v>
      </c>
      <c r="I44" s="77">
        <v>181620</v>
      </c>
      <c r="J44" s="79">
        <f t="shared" si="0"/>
        <v>394908</v>
      </c>
    </row>
    <row r="45" spans="1:10" x14ac:dyDescent="0.25">
      <c r="A45" s="24" t="s">
        <v>116</v>
      </c>
      <c r="B45" s="25" t="s">
        <v>12</v>
      </c>
      <c r="C45" s="75">
        <v>0</v>
      </c>
      <c r="D45" s="77">
        <v>372204</v>
      </c>
      <c r="E45" s="77">
        <v>0</v>
      </c>
      <c r="F45" s="77">
        <v>0</v>
      </c>
      <c r="G45" s="77">
        <v>0</v>
      </c>
      <c r="H45" s="77">
        <v>0</v>
      </c>
      <c r="I45" s="77">
        <v>0</v>
      </c>
      <c r="J45" s="79">
        <f t="shared" si="0"/>
        <v>372204</v>
      </c>
    </row>
    <row r="46" spans="1:10" x14ac:dyDescent="0.25">
      <c r="A46" s="24" t="s">
        <v>467</v>
      </c>
      <c r="B46" s="25" t="s">
        <v>12</v>
      </c>
      <c r="C46" s="75">
        <v>162232</v>
      </c>
      <c r="D46" s="77">
        <v>285130</v>
      </c>
      <c r="E46" s="77">
        <v>0</v>
      </c>
      <c r="F46" s="77">
        <v>0</v>
      </c>
      <c r="G46" s="77">
        <v>0</v>
      </c>
      <c r="H46" s="77">
        <v>109904</v>
      </c>
      <c r="I46" s="77">
        <v>0</v>
      </c>
      <c r="J46" s="79">
        <f t="shared" si="0"/>
        <v>557266</v>
      </c>
    </row>
    <row r="47" spans="1:10" x14ac:dyDescent="0.25">
      <c r="A47" s="24" t="s">
        <v>117</v>
      </c>
      <c r="B47" s="25" t="s">
        <v>12</v>
      </c>
      <c r="C47" s="75">
        <v>2669405</v>
      </c>
      <c r="D47" s="77">
        <v>0</v>
      </c>
      <c r="E47" s="77">
        <v>0</v>
      </c>
      <c r="F47" s="77">
        <v>0</v>
      </c>
      <c r="G47" s="77">
        <v>0</v>
      </c>
      <c r="H47" s="77">
        <v>0</v>
      </c>
      <c r="I47" s="77">
        <v>0</v>
      </c>
      <c r="J47" s="79">
        <f t="shared" si="0"/>
        <v>2669405</v>
      </c>
    </row>
    <row r="48" spans="1:10" x14ac:dyDescent="0.25">
      <c r="A48" s="24" t="s">
        <v>118</v>
      </c>
      <c r="B48" s="25" t="s">
        <v>12</v>
      </c>
      <c r="C48" s="75">
        <v>2862874</v>
      </c>
      <c r="D48" s="77">
        <v>0</v>
      </c>
      <c r="E48" s="77">
        <v>0</v>
      </c>
      <c r="F48" s="77">
        <v>0</v>
      </c>
      <c r="G48" s="77">
        <v>0</v>
      </c>
      <c r="H48" s="77">
        <v>0</v>
      </c>
      <c r="I48" s="77">
        <v>0</v>
      </c>
      <c r="J48" s="79">
        <f t="shared" si="0"/>
        <v>2862874</v>
      </c>
    </row>
    <row r="49" spans="1:10" x14ac:dyDescent="0.25">
      <c r="A49" s="24" t="s">
        <v>119</v>
      </c>
      <c r="B49" s="25" t="s">
        <v>12</v>
      </c>
      <c r="C49" s="75">
        <v>0</v>
      </c>
      <c r="D49" s="77">
        <v>0</v>
      </c>
      <c r="E49" s="77">
        <v>0</v>
      </c>
      <c r="F49" s="77">
        <v>0</v>
      </c>
      <c r="G49" s="77">
        <v>0</v>
      </c>
      <c r="H49" s="77">
        <v>0</v>
      </c>
      <c r="I49" s="77">
        <v>0</v>
      </c>
      <c r="J49" s="79">
        <f t="shared" si="0"/>
        <v>0</v>
      </c>
    </row>
    <row r="50" spans="1:10" x14ac:dyDescent="0.25">
      <c r="A50" s="24" t="s">
        <v>468</v>
      </c>
      <c r="B50" s="25" t="s">
        <v>12</v>
      </c>
      <c r="C50" s="75">
        <v>0</v>
      </c>
      <c r="D50" s="77">
        <v>0</v>
      </c>
      <c r="E50" s="77">
        <v>0</v>
      </c>
      <c r="F50" s="77">
        <v>0</v>
      </c>
      <c r="G50" s="77">
        <v>0</v>
      </c>
      <c r="H50" s="77">
        <v>0</v>
      </c>
      <c r="I50" s="77">
        <v>0</v>
      </c>
      <c r="J50" s="79">
        <f t="shared" si="0"/>
        <v>0</v>
      </c>
    </row>
    <row r="51" spans="1:10" x14ac:dyDescent="0.25">
      <c r="A51" s="24" t="s">
        <v>120</v>
      </c>
      <c r="B51" s="25" t="s">
        <v>12</v>
      </c>
      <c r="C51" s="75">
        <v>0</v>
      </c>
      <c r="D51" s="77">
        <v>0</v>
      </c>
      <c r="E51" s="77">
        <v>0</v>
      </c>
      <c r="F51" s="77">
        <v>0</v>
      </c>
      <c r="G51" s="77">
        <v>0</v>
      </c>
      <c r="H51" s="77">
        <v>0</v>
      </c>
      <c r="I51" s="77">
        <v>0</v>
      </c>
      <c r="J51" s="79">
        <f t="shared" si="0"/>
        <v>0</v>
      </c>
    </row>
    <row r="52" spans="1:10" x14ac:dyDescent="0.25">
      <c r="A52" s="24" t="s">
        <v>121</v>
      </c>
      <c r="B52" s="25" t="s">
        <v>12</v>
      </c>
      <c r="C52" s="75">
        <v>0</v>
      </c>
      <c r="D52" s="77">
        <v>0</v>
      </c>
      <c r="E52" s="77">
        <v>0</v>
      </c>
      <c r="F52" s="77">
        <v>0</v>
      </c>
      <c r="G52" s="77">
        <v>0</v>
      </c>
      <c r="H52" s="77">
        <v>0</v>
      </c>
      <c r="I52" s="77">
        <v>0</v>
      </c>
      <c r="J52" s="79">
        <f t="shared" si="0"/>
        <v>0</v>
      </c>
    </row>
    <row r="53" spans="1:10" x14ac:dyDescent="0.25">
      <c r="A53" s="24" t="s">
        <v>122</v>
      </c>
      <c r="B53" s="25" t="s">
        <v>12</v>
      </c>
      <c r="C53" s="75">
        <v>0</v>
      </c>
      <c r="D53" s="77">
        <v>863707</v>
      </c>
      <c r="E53" s="77">
        <v>0</v>
      </c>
      <c r="F53" s="77">
        <v>0</v>
      </c>
      <c r="G53" s="77">
        <v>0</v>
      </c>
      <c r="H53" s="77">
        <v>33326</v>
      </c>
      <c r="I53" s="77">
        <v>0</v>
      </c>
      <c r="J53" s="79">
        <f t="shared" si="0"/>
        <v>897033</v>
      </c>
    </row>
    <row r="54" spans="1:10" x14ac:dyDescent="0.25">
      <c r="A54" s="24" t="s">
        <v>123</v>
      </c>
      <c r="B54" s="25" t="s">
        <v>12</v>
      </c>
      <c r="C54" s="75">
        <v>0</v>
      </c>
      <c r="D54" s="77">
        <v>0</v>
      </c>
      <c r="E54" s="77">
        <v>0</v>
      </c>
      <c r="F54" s="77">
        <v>0</v>
      </c>
      <c r="G54" s="77">
        <v>0</v>
      </c>
      <c r="H54" s="77">
        <v>0</v>
      </c>
      <c r="I54" s="77">
        <v>0</v>
      </c>
      <c r="J54" s="79">
        <f t="shared" si="0"/>
        <v>0</v>
      </c>
    </row>
    <row r="55" spans="1:10" x14ac:dyDescent="0.25">
      <c r="A55" s="24" t="s">
        <v>124</v>
      </c>
      <c r="B55" s="25" t="s">
        <v>12</v>
      </c>
      <c r="C55" s="75">
        <v>0</v>
      </c>
      <c r="D55" s="77">
        <v>0</v>
      </c>
      <c r="E55" s="77">
        <v>0</v>
      </c>
      <c r="F55" s="77">
        <v>0</v>
      </c>
      <c r="G55" s="77">
        <v>0</v>
      </c>
      <c r="H55" s="77">
        <v>0</v>
      </c>
      <c r="I55" s="77">
        <v>0</v>
      </c>
      <c r="J55" s="79">
        <f t="shared" si="0"/>
        <v>0</v>
      </c>
    </row>
    <row r="56" spans="1:10" x14ac:dyDescent="0.25">
      <c r="A56" s="24" t="s">
        <v>125</v>
      </c>
      <c r="B56" s="25" t="s">
        <v>12</v>
      </c>
      <c r="C56" s="75">
        <v>0</v>
      </c>
      <c r="D56" s="77">
        <v>0</v>
      </c>
      <c r="E56" s="77">
        <v>0</v>
      </c>
      <c r="F56" s="77">
        <v>0</v>
      </c>
      <c r="G56" s="77">
        <v>0</v>
      </c>
      <c r="H56" s="77">
        <v>0</v>
      </c>
      <c r="I56" s="77">
        <v>0</v>
      </c>
      <c r="J56" s="79">
        <f t="shared" si="0"/>
        <v>0</v>
      </c>
    </row>
    <row r="57" spans="1:10" x14ac:dyDescent="0.25">
      <c r="A57" s="24" t="s">
        <v>126</v>
      </c>
      <c r="B57" s="25" t="s">
        <v>12</v>
      </c>
      <c r="C57" s="75">
        <v>0</v>
      </c>
      <c r="D57" s="77">
        <v>0</v>
      </c>
      <c r="E57" s="77">
        <v>0</v>
      </c>
      <c r="F57" s="77">
        <v>0</v>
      </c>
      <c r="G57" s="77">
        <v>0</v>
      </c>
      <c r="H57" s="77">
        <v>0</v>
      </c>
      <c r="I57" s="77">
        <v>0</v>
      </c>
      <c r="J57" s="79">
        <f t="shared" si="0"/>
        <v>0</v>
      </c>
    </row>
    <row r="58" spans="1:10" x14ac:dyDescent="0.25">
      <c r="A58" s="24" t="s">
        <v>127</v>
      </c>
      <c r="B58" s="25" t="s">
        <v>12</v>
      </c>
      <c r="C58" s="75">
        <v>0</v>
      </c>
      <c r="D58" s="77">
        <v>0</v>
      </c>
      <c r="E58" s="77">
        <v>0</v>
      </c>
      <c r="F58" s="77">
        <v>0</v>
      </c>
      <c r="G58" s="77">
        <v>0</v>
      </c>
      <c r="H58" s="77">
        <v>0</v>
      </c>
      <c r="I58" s="77">
        <v>0</v>
      </c>
      <c r="J58" s="79">
        <f t="shared" si="0"/>
        <v>0</v>
      </c>
    </row>
    <row r="59" spans="1:10" x14ac:dyDescent="0.25">
      <c r="A59" s="24" t="s">
        <v>128</v>
      </c>
      <c r="B59" s="25" t="s">
        <v>12</v>
      </c>
      <c r="C59" s="75">
        <v>2385699</v>
      </c>
      <c r="D59" s="77">
        <v>0</v>
      </c>
      <c r="E59" s="77">
        <v>0</v>
      </c>
      <c r="F59" s="77">
        <v>0</v>
      </c>
      <c r="G59" s="77">
        <v>0</v>
      </c>
      <c r="H59" s="77">
        <v>2144879</v>
      </c>
      <c r="I59" s="77">
        <v>0</v>
      </c>
      <c r="J59" s="79">
        <f t="shared" si="0"/>
        <v>4530578</v>
      </c>
    </row>
    <row r="60" spans="1:10" x14ac:dyDescent="0.25">
      <c r="A60" s="24" t="s">
        <v>129</v>
      </c>
      <c r="B60" s="25" t="s">
        <v>12</v>
      </c>
      <c r="C60" s="75">
        <v>0</v>
      </c>
      <c r="D60" s="77">
        <v>0</v>
      </c>
      <c r="E60" s="77">
        <v>0</v>
      </c>
      <c r="F60" s="77">
        <v>0</v>
      </c>
      <c r="G60" s="77">
        <v>0</v>
      </c>
      <c r="H60" s="77">
        <v>0</v>
      </c>
      <c r="I60" s="77">
        <v>0</v>
      </c>
      <c r="J60" s="79">
        <f t="shared" si="0"/>
        <v>0</v>
      </c>
    </row>
    <row r="61" spans="1:10" x14ac:dyDescent="0.25">
      <c r="A61" s="24" t="s">
        <v>130</v>
      </c>
      <c r="B61" s="25" t="s">
        <v>12</v>
      </c>
      <c r="C61" s="75">
        <v>0</v>
      </c>
      <c r="D61" s="77">
        <v>0</v>
      </c>
      <c r="E61" s="77">
        <v>0</v>
      </c>
      <c r="F61" s="77">
        <v>0</v>
      </c>
      <c r="G61" s="77">
        <v>0</v>
      </c>
      <c r="H61" s="77">
        <v>0</v>
      </c>
      <c r="I61" s="77">
        <v>0</v>
      </c>
      <c r="J61" s="79">
        <f t="shared" si="0"/>
        <v>0</v>
      </c>
    </row>
    <row r="62" spans="1:10" x14ac:dyDescent="0.25">
      <c r="A62" s="24" t="s">
        <v>131</v>
      </c>
      <c r="B62" s="25" t="s">
        <v>12</v>
      </c>
      <c r="C62" s="75">
        <v>0</v>
      </c>
      <c r="D62" s="77">
        <v>0</v>
      </c>
      <c r="E62" s="77">
        <v>0</v>
      </c>
      <c r="F62" s="77">
        <v>0</v>
      </c>
      <c r="G62" s="77">
        <v>0</v>
      </c>
      <c r="H62" s="77">
        <v>0</v>
      </c>
      <c r="I62" s="77">
        <v>0</v>
      </c>
      <c r="J62" s="79">
        <f t="shared" si="0"/>
        <v>0</v>
      </c>
    </row>
    <row r="63" spans="1:10" x14ac:dyDescent="0.25">
      <c r="A63" s="24" t="s">
        <v>132</v>
      </c>
      <c r="B63" s="25" t="s">
        <v>12</v>
      </c>
      <c r="C63" s="75">
        <v>0</v>
      </c>
      <c r="D63" s="77">
        <v>93893</v>
      </c>
      <c r="E63" s="77">
        <v>0</v>
      </c>
      <c r="F63" s="77">
        <v>0</v>
      </c>
      <c r="G63" s="77">
        <v>0</v>
      </c>
      <c r="H63" s="77">
        <v>0</v>
      </c>
      <c r="I63" s="77">
        <v>0</v>
      </c>
      <c r="J63" s="79">
        <f t="shared" si="0"/>
        <v>93893</v>
      </c>
    </row>
    <row r="64" spans="1:10" x14ac:dyDescent="0.25">
      <c r="A64" s="24" t="s">
        <v>133</v>
      </c>
      <c r="B64" s="25" t="s">
        <v>12</v>
      </c>
      <c r="C64" s="75">
        <v>0</v>
      </c>
      <c r="D64" s="77">
        <v>0</v>
      </c>
      <c r="E64" s="77">
        <v>0</v>
      </c>
      <c r="F64" s="77">
        <v>0</v>
      </c>
      <c r="G64" s="77">
        <v>0</v>
      </c>
      <c r="H64" s="77">
        <v>0</v>
      </c>
      <c r="I64" s="77">
        <v>0</v>
      </c>
      <c r="J64" s="79">
        <f t="shared" si="0"/>
        <v>0</v>
      </c>
    </row>
    <row r="65" spans="1:10" x14ac:dyDescent="0.25">
      <c r="A65" s="24" t="s">
        <v>134</v>
      </c>
      <c r="B65" s="25" t="s">
        <v>12</v>
      </c>
      <c r="C65" s="75">
        <v>0</v>
      </c>
      <c r="D65" s="77">
        <v>554409</v>
      </c>
      <c r="E65" s="77">
        <v>0</v>
      </c>
      <c r="F65" s="77">
        <v>0</v>
      </c>
      <c r="G65" s="77">
        <v>0</v>
      </c>
      <c r="H65" s="77">
        <v>6817</v>
      </c>
      <c r="I65" s="77">
        <v>0</v>
      </c>
      <c r="J65" s="79">
        <f t="shared" si="0"/>
        <v>561226</v>
      </c>
    </row>
    <row r="66" spans="1:10" x14ac:dyDescent="0.25">
      <c r="A66" s="24" t="s">
        <v>135</v>
      </c>
      <c r="B66" s="25" t="s">
        <v>12</v>
      </c>
      <c r="C66" s="75">
        <v>0</v>
      </c>
      <c r="D66" s="77">
        <v>548720</v>
      </c>
      <c r="E66" s="77">
        <v>316458</v>
      </c>
      <c r="F66" s="77">
        <v>0</v>
      </c>
      <c r="G66" s="77">
        <v>0</v>
      </c>
      <c r="H66" s="77">
        <v>284704</v>
      </c>
      <c r="I66" s="77">
        <v>0</v>
      </c>
      <c r="J66" s="79">
        <f t="shared" si="0"/>
        <v>1149882</v>
      </c>
    </row>
    <row r="67" spans="1:10" x14ac:dyDescent="0.25">
      <c r="A67" s="24" t="s">
        <v>136</v>
      </c>
      <c r="B67" s="25" t="s">
        <v>12</v>
      </c>
      <c r="C67" s="75">
        <v>0</v>
      </c>
      <c r="D67" s="77">
        <v>0</v>
      </c>
      <c r="E67" s="77">
        <v>0</v>
      </c>
      <c r="F67" s="77">
        <v>0</v>
      </c>
      <c r="G67" s="77">
        <v>0</v>
      </c>
      <c r="H67" s="77">
        <v>0</v>
      </c>
      <c r="I67" s="77">
        <v>0</v>
      </c>
      <c r="J67" s="79">
        <f t="shared" si="0"/>
        <v>0</v>
      </c>
    </row>
    <row r="68" spans="1:10" x14ac:dyDescent="0.25">
      <c r="A68" s="24" t="s">
        <v>137</v>
      </c>
      <c r="B68" s="25" t="s">
        <v>12</v>
      </c>
      <c r="C68" s="75">
        <v>0</v>
      </c>
      <c r="D68" s="77">
        <v>0</v>
      </c>
      <c r="E68" s="77">
        <v>0</v>
      </c>
      <c r="F68" s="77">
        <v>0</v>
      </c>
      <c r="G68" s="77">
        <v>0</v>
      </c>
      <c r="H68" s="77">
        <v>0</v>
      </c>
      <c r="I68" s="77">
        <v>0</v>
      </c>
      <c r="J68" s="79">
        <f t="shared" ref="J68:J131" si="1">SUM(C68:I68)</f>
        <v>0</v>
      </c>
    </row>
    <row r="69" spans="1:10" x14ac:dyDescent="0.25">
      <c r="A69" s="24" t="s">
        <v>138</v>
      </c>
      <c r="B69" s="25" t="s">
        <v>12</v>
      </c>
      <c r="C69" s="75">
        <v>31906</v>
      </c>
      <c r="D69" s="77">
        <v>14535</v>
      </c>
      <c r="E69" s="77">
        <v>0</v>
      </c>
      <c r="F69" s="77">
        <v>0</v>
      </c>
      <c r="G69" s="77">
        <v>0</v>
      </c>
      <c r="H69" s="77">
        <v>4910</v>
      </c>
      <c r="I69" s="77">
        <v>0</v>
      </c>
      <c r="J69" s="79">
        <f t="shared" si="1"/>
        <v>51351</v>
      </c>
    </row>
    <row r="70" spans="1:10" x14ac:dyDescent="0.25">
      <c r="A70" s="24" t="s">
        <v>139</v>
      </c>
      <c r="B70" s="25" t="s">
        <v>12</v>
      </c>
      <c r="C70" s="75">
        <v>5123843</v>
      </c>
      <c r="D70" s="77">
        <v>4272532</v>
      </c>
      <c r="E70" s="77">
        <v>198935</v>
      </c>
      <c r="F70" s="77">
        <v>0</v>
      </c>
      <c r="G70" s="77">
        <v>0</v>
      </c>
      <c r="H70" s="77">
        <v>109460</v>
      </c>
      <c r="I70" s="77">
        <v>0</v>
      </c>
      <c r="J70" s="79">
        <f t="shared" si="1"/>
        <v>9704770</v>
      </c>
    </row>
    <row r="71" spans="1:10" x14ac:dyDescent="0.25">
      <c r="A71" s="24" t="s">
        <v>508</v>
      </c>
      <c r="B71" s="25" t="s">
        <v>12</v>
      </c>
      <c r="C71" s="75">
        <v>0</v>
      </c>
      <c r="D71" s="77">
        <v>0</v>
      </c>
      <c r="E71" s="77">
        <v>0</v>
      </c>
      <c r="F71" s="77">
        <v>0</v>
      </c>
      <c r="G71" s="77">
        <v>0</v>
      </c>
      <c r="H71" s="77">
        <v>0</v>
      </c>
      <c r="I71" s="77">
        <v>0</v>
      </c>
      <c r="J71" s="79">
        <f t="shared" si="1"/>
        <v>0</v>
      </c>
    </row>
    <row r="72" spans="1:10" x14ac:dyDescent="0.25">
      <c r="A72" s="24" t="s">
        <v>140</v>
      </c>
      <c r="B72" s="25" t="s">
        <v>12</v>
      </c>
      <c r="C72" s="75">
        <v>0</v>
      </c>
      <c r="D72" s="77">
        <v>0</v>
      </c>
      <c r="E72" s="77">
        <v>0</v>
      </c>
      <c r="F72" s="77">
        <v>0</v>
      </c>
      <c r="G72" s="77">
        <v>0</v>
      </c>
      <c r="H72" s="77">
        <v>0</v>
      </c>
      <c r="I72" s="77">
        <v>0</v>
      </c>
      <c r="J72" s="79">
        <f t="shared" si="1"/>
        <v>0</v>
      </c>
    </row>
    <row r="73" spans="1:10" x14ac:dyDescent="0.25">
      <c r="A73" s="24" t="s">
        <v>141</v>
      </c>
      <c r="B73" s="25" t="s">
        <v>12</v>
      </c>
      <c r="C73" s="75">
        <v>1212</v>
      </c>
      <c r="D73" s="77">
        <v>0</v>
      </c>
      <c r="E73" s="77">
        <v>0</v>
      </c>
      <c r="F73" s="77">
        <v>0</v>
      </c>
      <c r="G73" s="77">
        <v>0</v>
      </c>
      <c r="H73" s="77">
        <v>6865</v>
      </c>
      <c r="I73" s="77">
        <v>0</v>
      </c>
      <c r="J73" s="79">
        <f t="shared" si="1"/>
        <v>8077</v>
      </c>
    </row>
    <row r="74" spans="1:10" x14ac:dyDescent="0.25">
      <c r="A74" s="24" t="s">
        <v>142</v>
      </c>
      <c r="B74" s="25" t="s">
        <v>13</v>
      </c>
      <c r="C74" s="75">
        <v>0</v>
      </c>
      <c r="D74" s="77">
        <v>0</v>
      </c>
      <c r="E74" s="77">
        <v>0</v>
      </c>
      <c r="F74" s="77">
        <v>0</v>
      </c>
      <c r="G74" s="77">
        <v>0</v>
      </c>
      <c r="H74" s="77">
        <v>0</v>
      </c>
      <c r="I74" s="77">
        <v>0</v>
      </c>
      <c r="J74" s="79">
        <f t="shared" si="1"/>
        <v>0</v>
      </c>
    </row>
    <row r="75" spans="1:10" x14ac:dyDescent="0.25">
      <c r="A75" s="24" t="s">
        <v>143</v>
      </c>
      <c r="B75" s="25" t="s">
        <v>13</v>
      </c>
      <c r="C75" s="75">
        <v>0</v>
      </c>
      <c r="D75" s="77">
        <v>0</v>
      </c>
      <c r="E75" s="77">
        <v>0</v>
      </c>
      <c r="F75" s="77">
        <v>0</v>
      </c>
      <c r="G75" s="77">
        <v>0</v>
      </c>
      <c r="H75" s="77">
        <v>0</v>
      </c>
      <c r="I75" s="77">
        <v>0</v>
      </c>
      <c r="J75" s="79">
        <f t="shared" si="1"/>
        <v>0</v>
      </c>
    </row>
    <row r="76" spans="1:10" x14ac:dyDescent="0.25">
      <c r="A76" s="24" t="s">
        <v>144</v>
      </c>
      <c r="B76" s="25" t="s">
        <v>14</v>
      </c>
      <c r="C76" s="75">
        <v>0</v>
      </c>
      <c r="D76" s="77">
        <v>1692698</v>
      </c>
      <c r="E76" s="77">
        <v>40887</v>
      </c>
      <c r="F76" s="77">
        <v>0</v>
      </c>
      <c r="G76" s="77">
        <v>0</v>
      </c>
      <c r="H76" s="77">
        <v>38096</v>
      </c>
      <c r="I76" s="77">
        <v>0</v>
      </c>
      <c r="J76" s="79">
        <f t="shared" si="1"/>
        <v>1771681</v>
      </c>
    </row>
    <row r="77" spans="1:10" x14ac:dyDescent="0.25">
      <c r="A77" s="24" t="s">
        <v>145</v>
      </c>
      <c r="B77" s="25" t="s">
        <v>15</v>
      </c>
      <c r="C77" s="75">
        <v>2600</v>
      </c>
      <c r="D77" s="77">
        <v>2600</v>
      </c>
      <c r="E77" s="77">
        <v>0</v>
      </c>
      <c r="F77" s="77">
        <v>0</v>
      </c>
      <c r="G77" s="77">
        <v>0</v>
      </c>
      <c r="H77" s="77">
        <v>0</v>
      </c>
      <c r="I77" s="77">
        <v>60611</v>
      </c>
      <c r="J77" s="79">
        <f t="shared" si="1"/>
        <v>65811</v>
      </c>
    </row>
    <row r="78" spans="1:10" x14ac:dyDescent="0.25">
      <c r="A78" s="24" t="s">
        <v>146</v>
      </c>
      <c r="B78" s="25" t="s">
        <v>15</v>
      </c>
      <c r="C78" s="75">
        <v>0</v>
      </c>
      <c r="D78" s="77">
        <v>0</v>
      </c>
      <c r="E78" s="77">
        <v>0</v>
      </c>
      <c r="F78" s="77">
        <v>0</v>
      </c>
      <c r="G78" s="77">
        <v>0</v>
      </c>
      <c r="H78" s="77">
        <v>0</v>
      </c>
      <c r="I78" s="77">
        <v>3366</v>
      </c>
      <c r="J78" s="79">
        <f t="shared" si="1"/>
        <v>3366</v>
      </c>
    </row>
    <row r="79" spans="1:10" x14ac:dyDescent="0.25">
      <c r="A79" s="24" t="s">
        <v>147</v>
      </c>
      <c r="B79" s="25" t="s">
        <v>16</v>
      </c>
      <c r="C79" s="75">
        <v>0</v>
      </c>
      <c r="D79" s="77">
        <v>0</v>
      </c>
      <c r="E79" s="77">
        <v>0</v>
      </c>
      <c r="F79" s="77">
        <v>0</v>
      </c>
      <c r="G79" s="77">
        <v>0</v>
      </c>
      <c r="H79" s="77">
        <v>0</v>
      </c>
      <c r="I79" s="77">
        <v>0</v>
      </c>
      <c r="J79" s="79">
        <f t="shared" si="1"/>
        <v>0</v>
      </c>
    </row>
    <row r="80" spans="1:10" x14ac:dyDescent="0.25">
      <c r="A80" s="24" t="s">
        <v>148</v>
      </c>
      <c r="B80" s="25" t="s">
        <v>16</v>
      </c>
      <c r="C80" s="75">
        <v>0</v>
      </c>
      <c r="D80" s="77">
        <v>0</v>
      </c>
      <c r="E80" s="77">
        <v>0</v>
      </c>
      <c r="F80" s="77">
        <v>0</v>
      </c>
      <c r="G80" s="77">
        <v>0</v>
      </c>
      <c r="H80" s="77">
        <v>0</v>
      </c>
      <c r="I80" s="77">
        <v>0</v>
      </c>
      <c r="J80" s="79">
        <f t="shared" si="1"/>
        <v>0</v>
      </c>
    </row>
    <row r="81" spans="1:10" x14ac:dyDescent="0.25">
      <c r="A81" s="24" t="s">
        <v>149</v>
      </c>
      <c r="B81" s="25" t="s">
        <v>16</v>
      </c>
      <c r="C81" s="75">
        <v>0</v>
      </c>
      <c r="D81" s="77">
        <v>0</v>
      </c>
      <c r="E81" s="77">
        <v>0</v>
      </c>
      <c r="F81" s="77">
        <v>0</v>
      </c>
      <c r="G81" s="77">
        <v>0</v>
      </c>
      <c r="H81" s="77">
        <v>0</v>
      </c>
      <c r="I81" s="77">
        <v>0</v>
      </c>
      <c r="J81" s="79">
        <f t="shared" si="1"/>
        <v>0</v>
      </c>
    </row>
    <row r="82" spans="1:10" x14ac:dyDescent="0.25">
      <c r="A82" s="24" t="s">
        <v>150</v>
      </c>
      <c r="B82" s="25" t="s">
        <v>16</v>
      </c>
      <c r="C82" s="75">
        <v>0</v>
      </c>
      <c r="D82" s="77">
        <v>0</v>
      </c>
      <c r="E82" s="77">
        <v>0</v>
      </c>
      <c r="F82" s="77">
        <v>0</v>
      </c>
      <c r="G82" s="77">
        <v>0</v>
      </c>
      <c r="H82" s="77">
        <v>0</v>
      </c>
      <c r="I82" s="77">
        <v>0</v>
      </c>
      <c r="J82" s="79">
        <f t="shared" si="1"/>
        <v>0</v>
      </c>
    </row>
    <row r="83" spans="1:10" x14ac:dyDescent="0.25">
      <c r="A83" s="24" t="s">
        <v>151</v>
      </c>
      <c r="B83" s="25" t="s">
        <v>17</v>
      </c>
      <c r="C83" s="75">
        <v>0</v>
      </c>
      <c r="D83" s="77">
        <v>0</v>
      </c>
      <c r="E83" s="77">
        <v>0</v>
      </c>
      <c r="F83" s="77">
        <v>0</v>
      </c>
      <c r="G83" s="77">
        <v>0</v>
      </c>
      <c r="H83" s="77">
        <v>0</v>
      </c>
      <c r="I83" s="77">
        <v>0</v>
      </c>
      <c r="J83" s="79">
        <f t="shared" si="1"/>
        <v>0</v>
      </c>
    </row>
    <row r="84" spans="1:10" x14ac:dyDescent="0.25">
      <c r="A84" s="24" t="s">
        <v>152</v>
      </c>
      <c r="B84" s="25" t="s">
        <v>17</v>
      </c>
      <c r="C84" s="75">
        <v>291281</v>
      </c>
      <c r="D84" s="77">
        <v>377398</v>
      </c>
      <c r="E84" s="77">
        <v>0</v>
      </c>
      <c r="F84" s="77">
        <v>0</v>
      </c>
      <c r="G84" s="77">
        <v>0</v>
      </c>
      <c r="H84" s="77">
        <v>333596</v>
      </c>
      <c r="I84" s="77">
        <v>0</v>
      </c>
      <c r="J84" s="79">
        <f t="shared" si="1"/>
        <v>1002275</v>
      </c>
    </row>
    <row r="85" spans="1:10" x14ac:dyDescent="0.25">
      <c r="A85" s="24" t="s">
        <v>153</v>
      </c>
      <c r="B85" s="25" t="s">
        <v>17</v>
      </c>
      <c r="C85" s="75">
        <v>235</v>
      </c>
      <c r="D85" s="77">
        <v>0</v>
      </c>
      <c r="E85" s="77">
        <v>200000</v>
      </c>
      <c r="F85" s="77">
        <v>0</v>
      </c>
      <c r="G85" s="77">
        <v>0</v>
      </c>
      <c r="H85" s="77">
        <v>9101</v>
      </c>
      <c r="I85" s="77">
        <v>0</v>
      </c>
      <c r="J85" s="79">
        <f t="shared" si="1"/>
        <v>209336</v>
      </c>
    </row>
    <row r="86" spans="1:10" x14ac:dyDescent="0.25">
      <c r="A86" s="24" t="s">
        <v>154</v>
      </c>
      <c r="B86" s="25" t="s">
        <v>18</v>
      </c>
      <c r="C86" s="75">
        <v>0</v>
      </c>
      <c r="D86" s="77">
        <v>0</v>
      </c>
      <c r="E86" s="77">
        <v>0</v>
      </c>
      <c r="F86" s="77">
        <v>0</v>
      </c>
      <c r="G86" s="77">
        <v>0</v>
      </c>
      <c r="H86" s="77">
        <v>0</v>
      </c>
      <c r="I86" s="77">
        <v>0</v>
      </c>
      <c r="J86" s="79">
        <f t="shared" si="1"/>
        <v>0</v>
      </c>
    </row>
    <row r="87" spans="1:10" x14ac:dyDescent="0.25">
      <c r="A87" s="24" t="s">
        <v>155</v>
      </c>
      <c r="B87" s="25" t="s">
        <v>18</v>
      </c>
      <c r="C87" s="75">
        <v>0</v>
      </c>
      <c r="D87" s="77">
        <v>0</v>
      </c>
      <c r="E87" s="77">
        <v>0</v>
      </c>
      <c r="F87" s="77">
        <v>0</v>
      </c>
      <c r="G87" s="77">
        <v>0</v>
      </c>
      <c r="H87" s="77">
        <v>0</v>
      </c>
      <c r="I87" s="77">
        <v>0</v>
      </c>
      <c r="J87" s="79">
        <f t="shared" si="1"/>
        <v>0</v>
      </c>
    </row>
    <row r="88" spans="1:10" x14ac:dyDescent="0.25">
      <c r="A88" s="24" t="s">
        <v>156</v>
      </c>
      <c r="B88" s="25" t="s">
        <v>464</v>
      </c>
      <c r="C88" s="75">
        <v>0</v>
      </c>
      <c r="D88" s="77">
        <v>0</v>
      </c>
      <c r="E88" s="77">
        <v>0</v>
      </c>
      <c r="F88" s="77">
        <v>0</v>
      </c>
      <c r="G88" s="77">
        <v>0</v>
      </c>
      <c r="H88" s="77">
        <v>0</v>
      </c>
      <c r="I88" s="77">
        <v>0</v>
      </c>
      <c r="J88" s="79">
        <f t="shared" si="1"/>
        <v>0</v>
      </c>
    </row>
    <row r="89" spans="1:10" x14ac:dyDescent="0.25">
      <c r="A89" s="24" t="s">
        <v>157</v>
      </c>
      <c r="B89" s="25" t="s">
        <v>19</v>
      </c>
      <c r="C89" s="75">
        <v>0</v>
      </c>
      <c r="D89" s="77">
        <v>5075</v>
      </c>
      <c r="E89" s="77">
        <v>0</v>
      </c>
      <c r="F89" s="77">
        <v>0</v>
      </c>
      <c r="G89" s="77">
        <v>0</v>
      </c>
      <c r="H89" s="77">
        <v>0</v>
      </c>
      <c r="I89" s="77">
        <v>0</v>
      </c>
      <c r="J89" s="79">
        <f t="shared" si="1"/>
        <v>5075</v>
      </c>
    </row>
    <row r="90" spans="1:10" x14ac:dyDescent="0.25">
      <c r="A90" s="24" t="s">
        <v>158</v>
      </c>
      <c r="B90" s="25" t="s">
        <v>19</v>
      </c>
      <c r="C90" s="75">
        <v>0</v>
      </c>
      <c r="D90" s="77">
        <v>0</v>
      </c>
      <c r="E90" s="77">
        <v>0</v>
      </c>
      <c r="F90" s="77">
        <v>0</v>
      </c>
      <c r="G90" s="77">
        <v>0</v>
      </c>
      <c r="H90" s="77">
        <v>0</v>
      </c>
      <c r="I90" s="77">
        <v>0</v>
      </c>
      <c r="J90" s="79">
        <f t="shared" si="1"/>
        <v>0</v>
      </c>
    </row>
    <row r="91" spans="1:10" x14ac:dyDescent="0.25">
      <c r="A91" s="24" t="s">
        <v>159</v>
      </c>
      <c r="B91" s="25" t="s">
        <v>20</v>
      </c>
      <c r="C91" s="75">
        <v>0</v>
      </c>
      <c r="D91" s="77">
        <v>184328</v>
      </c>
      <c r="E91" s="77">
        <v>0</v>
      </c>
      <c r="F91" s="77">
        <v>0</v>
      </c>
      <c r="G91" s="77">
        <v>0</v>
      </c>
      <c r="H91" s="77">
        <v>0</v>
      </c>
      <c r="I91" s="77">
        <v>0</v>
      </c>
      <c r="J91" s="79">
        <f t="shared" si="1"/>
        <v>184328</v>
      </c>
    </row>
    <row r="92" spans="1:10" x14ac:dyDescent="0.25">
      <c r="A92" s="24" t="s">
        <v>160</v>
      </c>
      <c r="B92" s="25" t="s">
        <v>20</v>
      </c>
      <c r="C92" s="75">
        <v>0</v>
      </c>
      <c r="D92" s="77">
        <v>8211</v>
      </c>
      <c r="E92" s="77">
        <v>0</v>
      </c>
      <c r="F92" s="77">
        <v>0</v>
      </c>
      <c r="G92" s="77">
        <v>0</v>
      </c>
      <c r="H92" s="77">
        <v>0</v>
      </c>
      <c r="I92" s="77">
        <v>0</v>
      </c>
      <c r="J92" s="79">
        <f t="shared" si="1"/>
        <v>8211</v>
      </c>
    </row>
    <row r="93" spans="1:10" x14ac:dyDescent="0.25">
      <c r="A93" s="24" t="s">
        <v>469</v>
      </c>
      <c r="B93" s="25" t="s">
        <v>20</v>
      </c>
      <c r="C93" s="75">
        <v>0</v>
      </c>
      <c r="D93" s="77">
        <v>0</v>
      </c>
      <c r="E93" s="77">
        <v>0</v>
      </c>
      <c r="F93" s="77">
        <v>0</v>
      </c>
      <c r="G93" s="77">
        <v>0</v>
      </c>
      <c r="H93" s="77">
        <v>0</v>
      </c>
      <c r="I93" s="77">
        <v>0</v>
      </c>
      <c r="J93" s="79">
        <f t="shared" si="1"/>
        <v>0</v>
      </c>
    </row>
    <row r="94" spans="1:10" x14ac:dyDescent="0.25">
      <c r="A94" s="24" t="s">
        <v>161</v>
      </c>
      <c r="B94" s="25" t="s">
        <v>20</v>
      </c>
      <c r="C94" s="75">
        <v>0</v>
      </c>
      <c r="D94" s="77">
        <v>0</v>
      </c>
      <c r="E94" s="77">
        <v>0</v>
      </c>
      <c r="F94" s="77">
        <v>0</v>
      </c>
      <c r="G94" s="77">
        <v>0</v>
      </c>
      <c r="H94" s="77">
        <v>0</v>
      </c>
      <c r="I94" s="77">
        <v>0</v>
      </c>
      <c r="J94" s="79">
        <f t="shared" si="1"/>
        <v>0</v>
      </c>
    </row>
    <row r="95" spans="1:10" x14ac:dyDescent="0.25">
      <c r="A95" s="24" t="s">
        <v>162</v>
      </c>
      <c r="B95" s="25" t="s">
        <v>20</v>
      </c>
      <c r="C95" s="75">
        <v>0</v>
      </c>
      <c r="D95" s="77">
        <v>44403</v>
      </c>
      <c r="E95" s="77">
        <v>0</v>
      </c>
      <c r="F95" s="77">
        <v>0</v>
      </c>
      <c r="G95" s="77">
        <v>0</v>
      </c>
      <c r="H95" s="77">
        <v>0</v>
      </c>
      <c r="I95" s="77">
        <v>0</v>
      </c>
      <c r="J95" s="79">
        <f t="shared" si="1"/>
        <v>44403</v>
      </c>
    </row>
    <row r="96" spans="1:10" x14ac:dyDescent="0.25">
      <c r="A96" s="24" t="s">
        <v>163</v>
      </c>
      <c r="B96" s="25" t="s">
        <v>22</v>
      </c>
      <c r="C96" s="75">
        <v>0</v>
      </c>
      <c r="D96" s="77">
        <v>1000</v>
      </c>
      <c r="E96" s="77">
        <v>0</v>
      </c>
      <c r="F96" s="77">
        <v>0</v>
      </c>
      <c r="G96" s="77">
        <v>0</v>
      </c>
      <c r="H96" s="77">
        <v>0</v>
      </c>
      <c r="I96" s="77">
        <v>0</v>
      </c>
      <c r="J96" s="79">
        <f t="shared" si="1"/>
        <v>1000</v>
      </c>
    </row>
    <row r="97" spans="1:10" x14ac:dyDescent="0.25">
      <c r="A97" s="24" t="s">
        <v>164</v>
      </c>
      <c r="B97" s="25" t="s">
        <v>22</v>
      </c>
      <c r="C97" s="75">
        <v>0</v>
      </c>
      <c r="D97" s="77">
        <v>0</v>
      </c>
      <c r="E97" s="77">
        <v>0</v>
      </c>
      <c r="F97" s="77">
        <v>0</v>
      </c>
      <c r="G97" s="77">
        <v>0</v>
      </c>
      <c r="H97" s="77">
        <v>0</v>
      </c>
      <c r="I97" s="77">
        <v>0</v>
      </c>
      <c r="J97" s="79">
        <f t="shared" si="1"/>
        <v>0</v>
      </c>
    </row>
    <row r="98" spans="1:10" x14ac:dyDescent="0.25">
      <c r="A98" s="24" t="s">
        <v>165</v>
      </c>
      <c r="B98" s="25" t="s">
        <v>21</v>
      </c>
      <c r="C98" s="75">
        <v>0</v>
      </c>
      <c r="D98" s="77">
        <v>0</v>
      </c>
      <c r="E98" s="77">
        <v>0</v>
      </c>
      <c r="F98" s="77">
        <v>0</v>
      </c>
      <c r="G98" s="77">
        <v>0</v>
      </c>
      <c r="H98" s="77">
        <v>0</v>
      </c>
      <c r="I98" s="77">
        <v>0</v>
      </c>
      <c r="J98" s="79">
        <f t="shared" si="1"/>
        <v>0</v>
      </c>
    </row>
    <row r="99" spans="1:10" x14ac:dyDescent="0.25">
      <c r="A99" s="24" t="s">
        <v>166</v>
      </c>
      <c r="B99" s="25" t="s">
        <v>21</v>
      </c>
      <c r="C99" s="75">
        <v>0</v>
      </c>
      <c r="D99" s="77">
        <v>0</v>
      </c>
      <c r="E99" s="77">
        <v>0</v>
      </c>
      <c r="F99" s="77">
        <v>0</v>
      </c>
      <c r="G99" s="77">
        <v>0</v>
      </c>
      <c r="H99" s="77">
        <v>0</v>
      </c>
      <c r="I99" s="77">
        <v>0</v>
      </c>
      <c r="J99" s="79">
        <f t="shared" si="1"/>
        <v>0</v>
      </c>
    </row>
    <row r="100" spans="1:10" x14ac:dyDescent="0.25">
      <c r="A100" s="24" t="s">
        <v>462</v>
      </c>
      <c r="B100" s="25" t="s">
        <v>21</v>
      </c>
      <c r="C100" s="75">
        <v>0</v>
      </c>
      <c r="D100" s="77">
        <v>0</v>
      </c>
      <c r="E100" s="77">
        <v>0</v>
      </c>
      <c r="F100" s="77">
        <v>0</v>
      </c>
      <c r="G100" s="77">
        <v>0</v>
      </c>
      <c r="H100" s="77">
        <v>0</v>
      </c>
      <c r="I100" s="77">
        <v>0</v>
      </c>
      <c r="J100" s="79">
        <f t="shared" si="1"/>
        <v>0</v>
      </c>
    </row>
    <row r="101" spans="1:10" x14ac:dyDescent="0.25">
      <c r="A101" s="24" t="s">
        <v>167</v>
      </c>
      <c r="B101" s="25" t="s">
        <v>513</v>
      </c>
      <c r="C101" s="75">
        <v>0</v>
      </c>
      <c r="D101" s="77">
        <v>0</v>
      </c>
      <c r="E101" s="77">
        <v>0</v>
      </c>
      <c r="F101" s="77">
        <v>0</v>
      </c>
      <c r="G101" s="77">
        <v>0</v>
      </c>
      <c r="H101" s="77">
        <v>0</v>
      </c>
      <c r="I101" s="77">
        <v>0</v>
      </c>
      <c r="J101" s="79">
        <f t="shared" si="1"/>
        <v>0</v>
      </c>
    </row>
    <row r="102" spans="1:10" x14ac:dyDescent="0.25">
      <c r="A102" s="24" t="s">
        <v>169</v>
      </c>
      <c r="B102" s="25" t="s">
        <v>170</v>
      </c>
      <c r="C102" s="75">
        <v>0</v>
      </c>
      <c r="D102" s="77">
        <v>0</v>
      </c>
      <c r="E102" s="77">
        <v>0</v>
      </c>
      <c r="F102" s="77">
        <v>0</v>
      </c>
      <c r="G102" s="77">
        <v>0</v>
      </c>
      <c r="H102" s="77">
        <v>0</v>
      </c>
      <c r="I102" s="77">
        <v>169148</v>
      </c>
      <c r="J102" s="79">
        <f t="shared" si="1"/>
        <v>169148</v>
      </c>
    </row>
    <row r="103" spans="1:10" x14ac:dyDescent="0.25">
      <c r="A103" s="24" t="s">
        <v>171</v>
      </c>
      <c r="B103" s="25" t="s">
        <v>23</v>
      </c>
      <c r="C103" s="75">
        <v>0</v>
      </c>
      <c r="D103" s="77">
        <v>0</v>
      </c>
      <c r="E103" s="77">
        <v>0</v>
      </c>
      <c r="F103" s="77">
        <v>0</v>
      </c>
      <c r="G103" s="77">
        <v>0</v>
      </c>
      <c r="H103" s="77">
        <v>0</v>
      </c>
      <c r="I103" s="77">
        <v>0</v>
      </c>
      <c r="J103" s="79">
        <f t="shared" si="1"/>
        <v>0</v>
      </c>
    </row>
    <row r="104" spans="1:10" x14ac:dyDescent="0.25">
      <c r="A104" s="24" t="s">
        <v>172</v>
      </c>
      <c r="B104" s="25" t="s">
        <v>23</v>
      </c>
      <c r="C104" s="75">
        <v>0</v>
      </c>
      <c r="D104" s="77">
        <v>0</v>
      </c>
      <c r="E104" s="77">
        <v>0</v>
      </c>
      <c r="F104" s="77">
        <v>0</v>
      </c>
      <c r="G104" s="77">
        <v>0</v>
      </c>
      <c r="H104" s="77">
        <v>0</v>
      </c>
      <c r="I104" s="77">
        <v>0</v>
      </c>
      <c r="J104" s="79">
        <f t="shared" si="1"/>
        <v>0</v>
      </c>
    </row>
    <row r="105" spans="1:10" x14ac:dyDescent="0.25">
      <c r="A105" s="24" t="s">
        <v>173</v>
      </c>
      <c r="B105" s="25" t="s">
        <v>24</v>
      </c>
      <c r="C105" s="75">
        <v>0</v>
      </c>
      <c r="D105" s="77">
        <v>0</v>
      </c>
      <c r="E105" s="77">
        <v>0</v>
      </c>
      <c r="F105" s="77">
        <v>0</v>
      </c>
      <c r="G105" s="77">
        <v>0</v>
      </c>
      <c r="H105" s="77">
        <v>0</v>
      </c>
      <c r="I105" s="77">
        <v>0</v>
      </c>
      <c r="J105" s="79">
        <f t="shared" si="1"/>
        <v>0</v>
      </c>
    </row>
    <row r="106" spans="1:10" x14ac:dyDescent="0.25">
      <c r="A106" s="24" t="s">
        <v>174</v>
      </c>
      <c r="B106" s="25" t="s">
        <v>24</v>
      </c>
      <c r="C106" s="75">
        <v>0</v>
      </c>
      <c r="D106" s="77">
        <v>0</v>
      </c>
      <c r="E106" s="77">
        <v>0</v>
      </c>
      <c r="F106" s="77">
        <v>0</v>
      </c>
      <c r="G106" s="77">
        <v>0</v>
      </c>
      <c r="H106" s="77">
        <v>0</v>
      </c>
      <c r="I106" s="77">
        <v>0</v>
      </c>
      <c r="J106" s="79">
        <f t="shared" si="1"/>
        <v>0</v>
      </c>
    </row>
    <row r="107" spans="1:10" x14ac:dyDescent="0.25">
      <c r="A107" s="24" t="s">
        <v>175</v>
      </c>
      <c r="B107" s="25" t="s">
        <v>24</v>
      </c>
      <c r="C107" s="75">
        <v>0</v>
      </c>
      <c r="D107" s="77">
        <v>0</v>
      </c>
      <c r="E107" s="77">
        <v>0</v>
      </c>
      <c r="F107" s="77">
        <v>0</v>
      </c>
      <c r="G107" s="77">
        <v>0</v>
      </c>
      <c r="H107" s="77">
        <v>0</v>
      </c>
      <c r="I107" s="77">
        <v>0</v>
      </c>
      <c r="J107" s="79">
        <f t="shared" si="1"/>
        <v>0</v>
      </c>
    </row>
    <row r="108" spans="1:10" x14ac:dyDescent="0.25">
      <c r="A108" s="24" t="s">
        <v>176</v>
      </c>
      <c r="B108" s="25" t="s">
        <v>24</v>
      </c>
      <c r="C108" s="75">
        <v>0</v>
      </c>
      <c r="D108" s="77">
        <v>0</v>
      </c>
      <c r="E108" s="77">
        <v>0</v>
      </c>
      <c r="F108" s="77">
        <v>0</v>
      </c>
      <c r="G108" s="77">
        <v>0</v>
      </c>
      <c r="H108" s="77">
        <v>0</v>
      </c>
      <c r="I108" s="77">
        <v>0</v>
      </c>
      <c r="J108" s="79">
        <f t="shared" si="1"/>
        <v>0</v>
      </c>
    </row>
    <row r="109" spans="1:10" x14ac:dyDescent="0.25">
      <c r="A109" s="24" t="s">
        <v>177</v>
      </c>
      <c r="B109" s="25" t="s">
        <v>24</v>
      </c>
      <c r="C109" s="75">
        <v>0</v>
      </c>
      <c r="D109" s="77">
        <v>0</v>
      </c>
      <c r="E109" s="77">
        <v>0</v>
      </c>
      <c r="F109" s="77">
        <v>0</v>
      </c>
      <c r="G109" s="77">
        <v>0</v>
      </c>
      <c r="H109" s="77">
        <v>0</v>
      </c>
      <c r="I109" s="77">
        <v>0</v>
      </c>
      <c r="J109" s="79">
        <f t="shared" si="1"/>
        <v>0</v>
      </c>
    </row>
    <row r="110" spans="1:10" x14ac:dyDescent="0.25">
      <c r="A110" s="24" t="s">
        <v>178</v>
      </c>
      <c r="B110" s="25" t="s">
        <v>24</v>
      </c>
      <c r="C110" s="75">
        <v>0</v>
      </c>
      <c r="D110" s="77">
        <v>0</v>
      </c>
      <c r="E110" s="77">
        <v>0</v>
      </c>
      <c r="F110" s="77">
        <v>0</v>
      </c>
      <c r="G110" s="77">
        <v>0</v>
      </c>
      <c r="H110" s="77">
        <v>0</v>
      </c>
      <c r="I110" s="77">
        <v>0</v>
      </c>
      <c r="J110" s="79">
        <f t="shared" si="1"/>
        <v>0</v>
      </c>
    </row>
    <row r="111" spans="1:10" x14ac:dyDescent="0.25">
      <c r="A111" s="24" t="s">
        <v>179</v>
      </c>
      <c r="B111" s="25" t="s">
        <v>25</v>
      </c>
      <c r="C111" s="75">
        <v>0</v>
      </c>
      <c r="D111" s="77">
        <v>0</v>
      </c>
      <c r="E111" s="77">
        <v>0</v>
      </c>
      <c r="F111" s="77">
        <v>0</v>
      </c>
      <c r="G111" s="77">
        <v>0</v>
      </c>
      <c r="H111" s="77">
        <v>0</v>
      </c>
      <c r="I111" s="77">
        <v>0</v>
      </c>
      <c r="J111" s="79">
        <f t="shared" si="1"/>
        <v>0</v>
      </c>
    </row>
    <row r="112" spans="1:10" x14ac:dyDescent="0.25">
      <c r="A112" s="24" t="s">
        <v>180</v>
      </c>
      <c r="B112" s="25" t="s">
        <v>25</v>
      </c>
      <c r="C112" s="75">
        <v>0</v>
      </c>
      <c r="D112" s="77">
        <v>0</v>
      </c>
      <c r="E112" s="77">
        <v>0</v>
      </c>
      <c r="F112" s="77">
        <v>0</v>
      </c>
      <c r="G112" s="77">
        <v>0</v>
      </c>
      <c r="H112" s="77">
        <v>0</v>
      </c>
      <c r="I112" s="77">
        <v>0</v>
      </c>
      <c r="J112" s="79">
        <f t="shared" si="1"/>
        <v>0</v>
      </c>
    </row>
    <row r="113" spans="1:10" x14ac:dyDescent="0.25">
      <c r="A113" s="24" t="s">
        <v>181</v>
      </c>
      <c r="B113" s="25" t="s">
        <v>182</v>
      </c>
      <c r="C113" s="75">
        <v>0</v>
      </c>
      <c r="D113" s="77">
        <v>0</v>
      </c>
      <c r="E113" s="77">
        <v>0</v>
      </c>
      <c r="F113" s="77">
        <v>0</v>
      </c>
      <c r="G113" s="77">
        <v>0</v>
      </c>
      <c r="H113" s="77">
        <v>0</v>
      </c>
      <c r="I113" s="77">
        <v>0</v>
      </c>
      <c r="J113" s="79">
        <f t="shared" si="1"/>
        <v>0</v>
      </c>
    </row>
    <row r="114" spans="1:10" x14ac:dyDescent="0.25">
      <c r="A114" s="24" t="s">
        <v>183</v>
      </c>
      <c r="B114" s="25" t="s">
        <v>26</v>
      </c>
      <c r="C114" s="75">
        <v>0</v>
      </c>
      <c r="D114" s="77">
        <v>0</v>
      </c>
      <c r="E114" s="77">
        <v>0</v>
      </c>
      <c r="F114" s="77">
        <v>0</v>
      </c>
      <c r="G114" s="77">
        <v>0</v>
      </c>
      <c r="H114" s="77">
        <v>0</v>
      </c>
      <c r="I114" s="77">
        <v>0</v>
      </c>
      <c r="J114" s="79">
        <f t="shared" si="1"/>
        <v>0</v>
      </c>
    </row>
    <row r="115" spans="1:10" x14ac:dyDescent="0.25">
      <c r="A115" s="24" t="s">
        <v>514</v>
      </c>
      <c r="B115" s="25" t="s">
        <v>27</v>
      </c>
      <c r="C115" s="75">
        <v>0</v>
      </c>
      <c r="D115" s="77">
        <v>0</v>
      </c>
      <c r="E115" s="77">
        <v>0</v>
      </c>
      <c r="F115" s="77">
        <v>0</v>
      </c>
      <c r="G115" s="77">
        <v>0</v>
      </c>
      <c r="H115" s="77">
        <v>0</v>
      </c>
      <c r="I115" s="77">
        <v>0</v>
      </c>
      <c r="J115" s="79">
        <f t="shared" si="1"/>
        <v>0</v>
      </c>
    </row>
    <row r="116" spans="1:10" x14ac:dyDescent="0.25">
      <c r="A116" s="24" t="s">
        <v>185</v>
      </c>
      <c r="B116" s="25" t="s">
        <v>27</v>
      </c>
      <c r="C116" s="75">
        <v>0</v>
      </c>
      <c r="D116" s="77">
        <v>0</v>
      </c>
      <c r="E116" s="77">
        <v>0</v>
      </c>
      <c r="F116" s="77">
        <v>0</v>
      </c>
      <c r="G116" s="77">
        <v>0</v>
      </c>
      <c r="H116" s="77">
        <v>0</v>
      </c>
      <c r="I116" s="77">
        <v>0</v>
      </c>
      <c r="J116" s="79">
        <f t="shared" si="1"/>
        <v>0</v>
      </c>
    </row>
    <row r="117" spans="1:10" x14ac:dyDescent="0.25">
      <c r="A117" s="24" t="s">
        <v>186</v>
      </c>
      <c r="B117" s="25" t="s">
        <v>28</v>
      </c>
      <c r="C117" s="75">
        <v>0</v>
      </c>
      <c r="D117" s="77">
        <v>0</v>
      </c>
      <c r="E117" s="77">
        <v>0</v>
      </c>
      <c r="F117" s="77">
        <v>0</v>
      </c>
      <c r="G117" s="77">
        <v>0</v>
      </c>
      <c r="H117" s="77">
        <v>0</v>
      </c>
      <c r="I117" s="77">
        <v>0</v>
      </c>
      <c r="J117" s="79">
        <f t="shared" si="1"/>
        <v>0</v>
      </c>
    </row>
    <row r="118" spans="1:10" x14ac:dyDescent="0.25">
      <c r="A118" s="24" t="s">
        <v>187</v>
      </c>
      <c r="B118" s="25" t="s">
        <v>28</v>
      </c>
      <c r="C118" s="75">
        <v>0</v>
      </c>
      <c r="D118" s="77">
        <v>561300</v>
      </c>
      <c r="E118" s="77">
        <v>0</v>
      </c>
      <c r="F118" s="77">
        <v>0</v>
      </c>
      <c r="G118" s="77">
        <v>0</v>
      </c>
      <c r="H118" s="77">
        <v>0</v>
      </c>
      <c r="I118" s="77">
        <v>0</v>
      </c>
      <c r="J118" s="79">
        <f t="shared" si="1"/>
        <v>561300</v>
      </c>
    </row>
    <row r="119" spans="1:10" x14ac:dyDescent="0.25">
      <c r="A119" s="24" t="s">
        <v>188</v>
      </c>
      <c r="B119" s="25" t="s">
        <v>28</v>
      </c>
      <c r="C119" s="75">
        <v>0</v>
      </c>
      <c r="D119" s="77">
        <v>0</v>
      </c>
      <c r="E119" s="77">
        <v>0</v>
      </c>
      <c r="F119" s="77">
        <v>0</v>
      </c>
      <c r="G119" s="77">
        <v>0</v>
      </c>
      <c r="H119" s="77">
        <v>0</v>
      </c>
      <c r="I119" s="77">
        <v>0</v>
      </c>
      <c r="J119" s="79">
        <f t="shared" si="1"/>
        <v>0</v>
      </c>
    </row>
    <row r="120" spans="1:10" x14ac:dyDescent="0.25">
      <c r="A120" s="24" t="s">
        <v>189</v>
      </c>
      <c r="B120" s="25" t="s">
        <v>29</v>
      </c>
      <c r="C120" s="75">
        <v>0</v>
      </c>
      <c r="D120" s="77">
        <v>0</v>
      </c>
      <c r="E120" s="77">
        <v>0</v>
      </c>
      <c r="F120" s="77">
        <v>0</v>
      </c>
      <c r="G120" s="77">
        <v>0</v>
      </c>
      <c r="H120" s="77">
        <v>0</v>
      </c>
      <c r="I120" s="77">
        <v>0</v>
      </c>
      <c r="J120" s="79">
        <f t="shared" si="1"/>
        <v>0</v>
      </c>
    </row>
    <row r="121" spans="1:10" x14ac:dyDescent="0.25">
      <c r="A121" s="24" t="s">
        <v>190</v>
      </c>
      <c r="B121" s="25" t="s">
        <v>29</v>
      </c>
      <c r="C121" s="75">
        <v>0</v>
      </c>
      <c r="D121" s="77">
        <v>0</v>
      </c>
      <c r="E121" s="77">
        <v>0</v>
      </c>
      <c r="F121" s="77">
        <v>0</v>
      </c>
      <c r="G121" s="77">
        <v>0</v>
      </c>
      <c r="H121" s="77">
        <v>0</v>
      </c>
      <c r="I121" s="77">
        <v>0</v>
      </c>
      <c r="J121" s="79">
        <f t="shared" si="1"/>
        <v>0</v>
      </c>
    </row>
    <row r="122" spans="1:10" x14ac:dyDescent="0.25">
      <c r="A122" s="24" t="s">
        <v>191</v>
      </c>
      <c r="B122" s="25" t="s">
        <v>29</v>
      </c>
      <c r="C122" s="75">
        <v>0</v>
      </c>
      <c r="D122" s="77">
        <v>0</v>
      </c>
      <c r="E122" s="77">
        <v>0</v>
      </c>
      <c r="F122" s="77">
        <v>0</v>
      </c>
      <c r="G122" s="77">
        <v>0</v>
      </c>
      <c r="H122" s="77">
        <v>0</v>
      </c>
      <c r="I122" s="77">
        <v>0</v>
      </c>
      <c r="J122" s="79">
        <f t="shared" si="1"/>
        <v>0</v>
      </c>
    </row>
    <row r="123" spans="1:10" x14ac:dyDescent="0.25">
      <c r="A123" s="24" t="s">
        <v>192</v>
      </c>
      <c r="B123" s="25" t="s">
        <v>30</v>
      </c>
      <c r="C123" s="75">
        <v>0</v>
      </c>
      <c r="D123" s="77">
        <v>0</v>
      </c>
      <c r="E123" s="77">
        <v>0</v>
      </c>
      <c r="F123" s="77">
        <v>0</v>
      </c>
      <c r="G123" s="77">
        <v>0</v>
      </c>
      <c r="H123" s="77">
        <v>0</v>
      </c>
      <c r="I123" s="77">
        <v>0</v>
      </c>
      <c r="J123" s="79">
        <f t="shared" si="1"/>
        <v>0</v>
      </c>
    </row>
    <row r="124" spans="1:10" x14ac:dyDescent="0.25">
      <c r="A124" s="60" t="s">
        <v>533</v>
      </c>
      <c r="B124" s="25" t="s">
        <v>30</v>
      </c>
      <c r="C124" s="75">
        <v>0</v>
      </c>
      <c r="D124" s="77">
        <v>0</v>
      </c>
      <c r="E124" s="77">
        <v>0</v>
      </c>
      <c r="F124" s="77">
        <v>0</v>
      </c>
      <c r="G124" s="77">
        <v>0</v>
      </c>
      <c r="H124" s="77">
        <v>0</v>
      </c>
      <c r="I124" s="77">
        <v>0</v>
      </c>
      <c r="J124" s="79">
        <f t="shared" si="1"/>
        <v>0</v>
      </c>
    </row>
    <row r="125" spans="1:10" x14ac:dyDescent="0.25">
      <c r="A125" s="24" t="s">
        <v>194</v>
      </c>
      <c r="B125" s="25" t="s">
        <v>31</v>
      </c>
      <c r="C125" s="75">
        <v>6012</v>
      </c>
      <c r="D125" s="77">
        <v>0</v>
      </c>
      <c r="E125" s="77">
        <v>50166</v>
      </c>
      <c r="F125" s="77">
        <v>0</v>
      </c>
      <c r="G125" s="77">
        <v>0</v>
      </c>
      <c r="H125" s="77">
        <v>756</v>
      </c>
      <c r="I125" s="77">
        <v>5618</v>
      </c>
      <c r="J125" s="79">
        <f t="shared" si="1"/>
        <v>62552</v>
      </c>
    </row>
    <row r="126" spans="1:10" x14ac:dyDescent="0.25">
      <c r="A126" s="24" t="s">
        <v>195</v>
      </c>
      <c r="B126" s="25" t="s">
        <v>31</v>
      </c>
      <c r="C126" s="75">
        <v>0</v>
      </c>
      <c r="D126" s="77">
        <v>0</v>
      </c>
      <c r="E126" s="77">
        <v>0</v>
      </c>
      <c r="F126" s="77">
        <v>0</v>
      </c>
      <c r="G126" s="77">
        <v>0</v>
      </c>
      <c r="H126" s="77">
        <v>0</v>
      </c>
      <c r="I126" s="77">
        <v>0</v>
      </c>
      <c r="J126" s="79">
        <f t="shared" si="1"/>
        <v>0</v>
      </c>
    </row>
    <row r="127" spans="1:10" x14ac:dyDescent="0.25">
      <c r="A127" s="24" t="s">
        <v>196</v>
      </c>
      <c r="B127" s="25" t="s">
        <v>32</v>
      </c>
      <c r="C127" s="75">
        <v>0</v>
      </c>
      <c r="D127" s="77">
        <v>0</v>
      </c>
      <c r="E127" s="77">
        <v>0</v>
      </c>
      <c r="F127" s="77">
        <v>0</v>
      </c>
      <c r="G127" s="77">
        <v>0</v>
      </c>
      <c r="H127" s="77">
        <v>0</v>
      </c>
      <c r="I127" s="77">
        <v>0</v>
      </c>
      <c r="J127" s="79">
        <f t="shared" si="1"/>
        <v>0</v>
      </c>
    </row>
    <row r="128" spans="1:10" x14ac:dyDescent="0.25">
      <c r="A128" s="24" t="s">
        <v>197</v>
      </c>
      <c r="B128" s="25" t="s">
        <v>32</v>
      </c>
      <c r="C128" s="75">
        <v>0</v>
      </c>
      <c r="D128" s="77">
        <v>0</v>
      </c>
      <c r="E128" s="77">
        <v>0</v>
      </c>
      <c r="F128" s="77">
        <v>0</v>
      </c>
      <c r="G128" s="77">
        <v>0</v>
      </c>
      <c r="H128" s="77">
        <v>0</v>
      </c>
      <c r="I128" s="77">
        <v>0</v>
      </c>
      <c r="J128" s="79">
        <f t="shared" si="1"/>
        <v>0</v>
      </c>
    </row>
    <row r="129" spans="1:10" x14ac:dyDescent="0.25">
      <c r="A129" s="24" t="s">
        <v>198</v>
      </c>
      <c r="B129" s="25" t="s">
        <v>32</v>
      </c>
      <c r="C129" s="75">
        <v>0</v>
      </c>
      <c r="D129" s="77">
        <v>0</v>
      </c>
      <c r="E129" s="77">
        <v>0</v>
      </c>
      <c r="F129" s="77">
        <v>0</v>
      </c>
      <c r="G129" s="77">
        <v>0</v>
      </c>
      <c r="H129" s="77">
        <v>0</v>
      </c>
      <c r="I129" s="77">
        <v>0</v>
      </c>
      <c r="J129" s="79">
        <f t="shared" si="1"/>
        <v>0</v>
      </c>
    </row>
    <row r="130" spans="1:10" x14ac:dyDescent="0.25">
      <c r="A130" s="24" t="s">
        <v>199</v>
      </c>
      <c r="B130" s="25" t="s">
        <v>33</v>
      </c>
      <c r="C130" s="75">
        <v>137311</v>
      </c>
      <c r="D130" s="77">
        <v>371760</v>
      </c>
      <c r="E130" s="77">
        <v>38466</v>
      </c>
      <c r="F130" s="77">
        <v>0</v>
      </c>
      <c r="G130" s="77">
        <v>0</v>
      </c>
      <c r="H130" s="77">
        <v>0</v>
      </c>
      <c r="I130" s="77">
        <v>0</v>
      </c>
      <c r="J130" s="79">
        <f t="shared" si="1"/>
        <v>547537</v>
      </c>
    </row>
    <row r="131" spans="1:10" x14ac:dyDescent="0.25">
      <c r="A131" s="24" t="s">
        <v>200</v>
      </c>
      <c r="B131" s="25" t="s">
        <v>33</v>
      </c>
      <c r="C131" s="75">
        <v>0</v>
      </c>
      <c r="D131" s="77">
        <v>5183520</v>
      </c>
      <c r="E131" s="77">
        <v>0</v>
      </c>
      <c r="F131" s="77">
        <v>0</v>
      </c>
      <c r="G131" s="77">
        <v>0</v>
      </c>
      <c r="H131" s="77">
        <v>0</v>
      </c>
      <c r="I131" s="77">
        <v>0</v>
      </c>
      <c r="J131" s="79">
        <f t="shared" si="1"/>
        <v>5183520</v>
      </c>
    </row>
    <row r="132" spans="1:10" x14ac:dyDescent="0.25">
      <c r="A132" s="24" t="s">
        <v>201</v>
      </c>
      <c r="B132" s="25" t="s">
        <v>33</v>
      </c>
      <c r="C132" s="75">
        <v>0</v>
      </c>
      <c r="D132" s="77">
        <v>661755</v>
      </c>
      <c r="E132" s="77">
        <v>0</v>
      </c>
      <c r="F132" s="77">
        <v>0</v>
      </c>
      <c r="G132" s="77">
        <v>0</v>
      </c>
      <c r="H132" s="77">
        <v>0</v>
      </c>
      <c r="I132" s="77">
        <v>0</v>
      </c>
      <c r="J132" s="79">
        <f t="shared" ref="J132:J195" si="2">SUM(C132:I132)</f>
        <v>661755</v>
      </c>
    </row>
    <row r="133" spans="1:10" x14ac:dyDescent="0.25">
      <c r="A133" s="24" t="s">
        <v>202</v>
      </c>
      <c r="B133" s="25" t="s">
        <v>34</v>
      </c>
      <c r="C133" s="75">
        <v>0</v>
      </c>
      <c r="D133" s="77">
        <v>0</v>
      </c>
      <c r="E133" s="77">
        <v>0</v>
      </c>
      <c r="F133" s="77">
        <v>0</v>
      </c>
      <c r="G133" s="77">
        <v>0</v>
      </c>
      <c r="H133" s="77">
        <v>0</v>
      </c>
      <c r="I133" s="77">
        <v>0</v>
      </c>
      <c r="J133" s="79">
        <f t="shared" si="2"/>
        <v>0</v>
      </c>
    </row>
    <row r="134" spans="1:10" x14ac:dyDescent="0.25">
      <c r="A134" s="24" t="s">
        <v>203</v>
      </c>
      <c r="B134" s="25" t="s">
        <v>34</v>
      </c>
      <c r="C134" s="75">
        <v>0</v>
      </c>
      <c r="D134" s="77">
        <v>0</v>
      </c>
      <c r="E134" s="77">
        <v>0</v>
      </c>
      <c r="F134" s="77">
        <v>0</v>
      </c>
      <c r="G134" s="77">
        <v>0</v>
      </c>
      <c r="H134" s="77">
        <v>0</v>
      </c>
      <c r="I134" s="77">
        <v>0</v>
      </c>
      <c r="J134" s="79">
        <f t="shared" si="2"/>
        <v>0</v>
      </c>
    </row>
    <row r="135" spans="1:10" x14ac:dyDescent="0.25">
      <c r="A135" s="24" t="s">
        <v>204</v>
      </c>
      <c r="B135" s="25" t="s">
        <v>34</v>
      </c>
      <c r="C135" s="75">
        <v>0</v>
      </c>
      <c r="D135" s="77">
        <v>0</v>
      </c>
      <c r="E135" s="77">
        <v>0</v>
      </c>
      <c r="F135" s="77">
        <v>0</v>
      </c>
      <c r="G135" s="77">
        <v>0</v>
      </c>
      <c r="H135" s="77">
        <v>0</v>
      </c>
      <c r="I135" s="77">
        <v>0</v>
      </c>
      <c r="J135" s="79">
        <f t="shared" si="2"/>
        <v>0</v>
      </c>
    </row>
    <row r="136" spans="1:10" x14ac:dyDescent="0.25">
      <c r="A136" s="24" t="s">
        <v>205</v>
      </c>
      <c r="B136" s="25" t="s">
        <v>34</v>
      </c>
      <c r="C136" s="75">
        <v>0</v>
      </c>
      <c r="D136" s="77">
        <v>0</v>
      </c>
      <c r="E136" s="77">
        <v>0</v>
      </c>
      <c r="F136" s="77">
        <v>0</v>
      </c>
      <c r="G136" s="77">
        <v>0</v>
      </c>
      <c r="H136" s="77">
        <v>0</v>
      </c>
      <c r="I136" s="77">
        <v>0</v>
      </c>
      <c r="J136" s="79">
        <f t="shared" si="2"/>
        <v>0</v>
      </c>
    </row>
    <row r="137" spans="1:10" x14ac:dyDescent="0.25">
      <c r="A137" s="24" t="s">
        <v>206</v>
      </c>
      <c r="B137" s="25" t="s">
        <v>34</v>
      </c>
      <c r="C137" s="75">
        <v>0</v>
      </c>
      <c r="D137" s="77">
        <v>0</v>
      </c>
      <c r="E137" s="77">
        <v>0</v>
      </c>
      <c r="F137" s="77">
        <v>0</v>
      </c>
      <c r="G137" s="77">
        <v>0</v>
      </c>
      <c r="H137" s="77">
        <v>0</v>
      </c>
      <c r="I137" s="77">
        <v>0</v>
      </c>
      <c r="J137" s="79">
        <f t="shared" si="2"/>
        <v>0</v>
      </c>
    </row>
    <row r="138" spans="1:10" x14ac:dyDescent="0.25">
      <c r="A138" s="24" t="s">
        <v>207</v>
      </c>
      <c r="B138" s="25" t="s">
        <v>35</v>
      </c>
      <c r="C138" s="75">
        <v>0</v>
      </c>
      <c r="D138" s="77">
        <v>0</v>
      </c>
      <c r="E138" s="77">
        <v>0</v>
      </c>
      <c r="F138" s="77">
        <v>0</v>
      </c>
      <c r="G138" s="77">
        <v>0</v>
      </c>
      <c r="H138" s="77">
        <v>0</v>
      </c>
      <c r="I138" s="77">
        <v>0</v>
      </c>
      <c r="J138" s="79">
        <f t="shared" si="2"/>
        <v>0</v>
      </c>
    </row>
    <row r="139" spans="1:10" x14ac:dyDescent="0.25">
      <c r="A139" s="24" t="s">
        <v>208</v>
      </c>
      <c r="B139" s="25" t="s">
        <v>35</v>
      </c>
      <c r="C139" s="75">
        <v>0</v>
      </c>
      <c r="D139" s="77">
        <v>31766</v>
      </c>
      <c r="E139" s="77">
        <v>0</v>
      </c>
      <c r="F139" s="77">
        <v>0</v>
      </c>
      <c r="G139" s="77">
        <v>0</v>
      </c>
      <c r="H139" s="77">
        <v>0</v>
      </c>
      <c r="I139" s="77">
        <v>0</v>
      </c>
      <c r="J139" s="79">
        <f t="shared" si="2"/>
        <v>31766</v>
      </c>
    </row>
    <row r="140" spans="1:10" x14ac:dyDescent="0.25">
      <c r="A140" s="24" t="s">
        <v>209</v>
      </c>
      <c r="B140" s="25" t="s">
        <v>35</v>
      </c>
      <c r="C140" s="75">
        <v>0</v>
      </c>
      <c r="D140" s="77">
        <v>0</v>
      </c>
      <c r="E140" s="77">
        <v>0</v>
      </c>
      <c r="F140" s="77">
        <v>0</v>
      </c>
      <c r="G140" s="77">
        <v>0</v>
      </c>
      <c r="H140" s="77">
        <v>0</v>
      </c>
      <c r="I140" s="77">
        <v>0</v>
      </c>
      <c r="J140" s="79">
        <f t="shared" si="2"/>
        <v>0</v>
      </c>
    </row>
    <row r="141" spans="1:10" x14ac:dyDescent="0.25">
      <c r="A141" s="24" t="s">
        <v>210</v>
      </c>
      <c r="B141" s="25" t="s">
        <v>35</v>
      </c>
      <c r="C141" s="75">
        <v>0</v>
      </c>
      <c r="D141" s="77">
        <v>0</v>
      </c>
      <c r="E141" s="77">
        <v>557700</v>
      </c>
      <c r="F141" s="77">
        <v>0</v>
      </c>
      <c r="G141" s="77">
        <v>0</v>
      </c>
      <c r="H141" s="77">
        <v>0</v>
      </c>
      <c r="I141" s="77">
        <v>0</v>
      </c>
      <c r="J141" s="79">
        <f t="shared" si="2"/>
        <v>557700</v>
      </c>
    </row>
    <row r="142" spans="1:10" x14ac:dyDescent="0.25">
      <c r="A142" s="24" t="s">
        <v>211</v>
      </c>
      <c r="B142" s="25" t="s">
        <v>35</v>
      </c>
      <c r="C142" s="75">
        <v>0</v>
      </c>
      <c r="D142" s="77">
        <v>0</v>
      </c>
      <c r="E142" s="77">
        <v>0</v>
      </c>
      <c r="F142" s="77">
        <v>0</v>
      </c>
      <c r="G142" s="77">
        <v>0</v>
      </c>
      <c r="H142" s="77">
        <v>0</v>
      </c>
      <c r="I142" s="77">
        <v>0</v>
      </c>
      <c r="J142" s="79">
        <f t="shared" si="2"/>
        <v>0</v>
      </c>
    </row>
    <row r="143" spans="1:10" x14ac:dyDescent="0.25">
      <c r="A143" s="24" t="s">
        <v>212</v>
      </c>
      <c r="B143" s="25" t="s">
        <v>36</v>
      </c>
      <c r="C143" s="75">
        <v>0</v>
      </c>
      <c r="D143" s="77">
        <v>0</v>
      </c>
      <c r="E143" s="77">
        <v>0</v>
      </c>
      <c r="F143" s="77">
        <v>0</v>
      </c>
      <c r="G143" s="77">
        <v>0</v>
      </c>
      <c r="H143" s="77">
        <v>0</v>
      </c>
      <c r="I143" s="77">
        <v>0</v>
      </c>
      <c r="J143" s="79">
        <f t="shared" si="2"/>
        <v>0</v>
      </c>
    </row>
    <row r="144" spans="1:10" x14ac:dyDescent="0.25">
      <c r="A144" s="24" t="s">
        <v>213</v>
      </c>
      <c r="B144" s="25" t="s">
        <v>36</v>
      </c>
      <c r="C144" s="75">
        <v>0</v>
      </c>
      <c r="D144" s="77">
        <v>0</v>
      </c>
      <c r="E144" s="77">
        <v>0</v>
      </c>
      <c r="F144" s="77">
        <v>0</v>
      </c>
      <c r="G144" s="77">
        <v>0</v>
      </c>
      <c r="H144" s="77">
        <v>0</v>
      </c>
      <c r="I144" s="77">
        <v>0</v>
      </c>
      <c r="J144" s="79">
        <f t="shared" si="2"/>
        <v>0</v>
      </c>
    </row>
    <row r="145" spans="1:10" x14ac:dyDescent="0.25">
      <c r="A145" s="24" t="s">
        <v>214</v>
      </c>
      <c r="B145" s="25" t="s">
        <v>36</v>
      </c>
      <c r="C145" s="75">
        <v>0</v>
      </c>
      <c r="D145" s="77">
        <v>0</v>
      </c>
      <c r="E145" s="77">
        <v>0</v>
      </c>
      <c r="F145" s="77">
        <v>0</v>
      </c>
      <c r="G145" s="77">
        <v>0</v>
      </c>
      <c r="H145" s="77">
        <v>0</v>
      </c>
      <c r="I145" s="77">
        <v>0</v>
      </c>
      <c r="J145" s="79">
        <f t="shared" si="2"/>
        <v>0</v>
      </c>
    </row>
    <row r="146" spans="1:10" x14ac:dyDescent="0.25">
      <c r="A146" s="24" t="s">
        <v>215</v>
      </c>
      <c r="B146" s="25" t="s">
        <v>36</v>
      </c>
      <c r="C146" s="75">
        <v>0</v>
      </c>
      <c r="D146" s="77">
        <v>0</v>
      </c>
      <c r="E146" s="77">
        <v>0</v>
      </c>
      <c r="F146" s="77">
        <v>0</v>
      </c>
      <c r="G146" s="77">
        <v>0</v>
      </c>
      <c r="H146" s="77">
        <v>0</v>
      </c>
      <c r="I146" s="77">
        <v>0</v>
      </c>
      <c r="J146" s="79">
        <f t="shared" si="2"/>
        <v>0</v>
      </c>
    </row>
    <row r="147" spans="1:10" x14ac:dyDescent="0.25">
      <c r="A147" s="24" t="s">
        <v>216</v>
      </c>
      <c r="B147" s="25" t="s">
        <v>36</v>
      </c>
      <c r="C147" s="75">
        <v>0</v>
      </c>
      <c r="D147" s="77">
        <v>0</v>
      </c>
      <c r="E147" s="77">
        <v>0</v>
      </c>
      <c r="F147" s="77">
        <v>0</v>
      </c>
      <c r="G147" s="77">
        <v>0</v>
      </c>
      <c r="H147" s="77">
        <v>0</v>
      </c>
      <c r="I147" s="77">
        <v>4000</v>
      </c>
      <c r="J147" s="79">
        <f t="shared" si="2"/>
        <v>4000</v>
      </c>
    </row>
    <row r="148" spans="1:10" x14ac:dyDescent="0.25">
      <c r="A148" s="24" t="s">
        <v>217</v>
      </c>
      <c r="B148" s="25" t="s">
        <v>36</v>
      </c>
      <c r="C148" s="75">
        <v>0</v>
      </c>
      <c r="D148" s="77">
        <v>0</v>
      </c>
      <c r="E148" s="77">
        <v>0</v>
      </c>
      <c r="F148" s="77">
        <v>0</v>
      </c>
      <c r="G148" s="77">
        <v>0</v>
      </c>
      <c r="H148" s="77">
        <v>0</v>
      </c>
      <c r="I148" s="77">
        <v>0</v>
      </c>
      <c r="J148" s="79">
        <f t="shared" si="2"/>
        <v>0</v>
      </c>
    </row>
    <row r="149" spans="1:10" x14ac:dyDescent="0.25">
      <c r="A149" s="24" t="s">
        <v>218</v>
      </c>
      <c r="B149" s="25" t="s">
        <v>36</v>
      </c>
      <c r="C149" s="75">
        <v>0</v>
      </c>
      <c r="D149" s="77">
        <v>0</v>
      </c>
      <c r="E149" s="77">
        <v>0</v>
      </c>
      <c r="F149" s="77">
        <v>0</v>
      </c>
      <c r="G149" s="77">
        <v>0</v>
      </c>
      <c r="H149" s="77">
        <v>0</v>
      </c>
      <c r="I149" s="77">
        <v>0</v>
      </c>
      <c r="J149" s="79">
        <f t="shared" si="2"/>
        <v>0</v>
      </c>
    </row>
    <row r="150" spans="1:10" x14ac:dyDescent="0.25">
      <c r="A150" s="24" t="s">
        <v>219</v>
      </c>
      <c r="B150" s="25" t="s">
        <v>36</v>
      </c>
      <c r="C150" s="75">
        <v>0</v>
      </c>
      <c r="D150" s="77">
        <v>0</v>
      </c>
      <c r="E150" s="77">
        <v>0</v>
      </c>
      <c r="F150" s="77">
        <v>0</v>
      </c>
      <c r="G150" s="77">
        <v>0</v>
      </c>
      <c r="H150" s="77">
        <v>0</v>
      </c>
      <c r="I150" s="77">
        <v>0</v>
      </c>
      <c r="J150" s="79">
        <f t="shared" si="2"/>
        <v>0</v>
      </c>
    </row>
    <row r="151" spans="1:10" x14ac:dyDescent="0.25">
      <c r="A151" s="24" t="s">
        <v>220</v>
      </c>
      <c r="B151" s="25" t="s">
        <v>36</v>
      </c>
      <c r="C151" s="75">
        <v>0</v>
      </c>
      <c r="D151" s="77">
        <v>0</v>
      </c>
      <c r="E151" s="77">
        <v>0</v>
      </c>
      <c r="F151" s="77">
        <v>0</v>
      </c>
      <c r="G151" s="77">
        <v>0</v>
      </c>
      <c r="H151" s="77">
        <v>0</v>
      </c>
      <c r="I151" s="77">
        <v>0</v>
      </c>
      <c r="J151" s="79">
        <f t="shared" si="2"/>
        <v>0</v>
      </c>
    </row>
    <row r="152" spans="1:10" x14ac:dyDescent="0.25">
      <c r="A152" s="24" t="s">
        <v>221</v>
      </c>
      <c r="B152" s="25" t="s">
        <v>36</v>
      </c>
      <c r="C152" s="75">
        <v>0</v>
      </c>
      <c r="D152" s="77">
        <v>0</v>
      </c>
      <c r="E152" s="77">
        <v>0</v>
      </c>
      <c r="F152" s="77">
        <v>0</v>
      </c>
      <c r="G152" s="77">
        <v>0</v>
      </c>
      <c r="H152" s="77">
        <v>0</v>
      </c>
      <c r="I152" s="77">
        <v>0</v>
      </c>
      <c r="J152" s="79">
        <f t="shared" si="2"/>
        <v>0</v>
      </c>
    </row>
    <row r="153" spans="1:10" x14ac:dyDescent="0.25">
      <c r="A153" s="24" t="s">
        <v>222</v>
      </c>
      <c r="B153" s="25" t="s">
        <v>36</v>
      </c>
      <c r="C153" s="75">
        <v>0</v>
      </c>
      <c r="D153" s="77">
        <v>0</v>
      </c>
      <c r="E153" s="77">
        <v>0</v>
      </c>
      <c r="F153" s="77">
        <v>0</v>
      </c>
      <c r="G153" s="77">
        <v>0</v>
      </c>
      <c r="H153" s="77">
        <v>0</v>
      </c>
      <c r="I153" s="77">
        <v>0</v>
      </c>
      <c r="J153" s="79">
        <f t="shared" si="2"/>
        <v>0</v>
      </c>
    </row>
    <row r="154" spans="1:10" x14ac:dyDescent="0.25">
      <c r="A154" s="24" t="s">
        <v>223</v>
      </c>
      <c r="B154" s="25" t="s">
        <v>37</v>
      </c>
      <c r="C154" s="75">
        <v>0</v>
      </c>
      <c r="D154" s="77">
        <v>0</v>
      </c>
      <c r="E154" s="77">
        <v>0</v>
      </c>
      <c r="F154" s="77">
        <v>0</v>
      </c>
      <c r="G154" s="77">
        <v>0</v>
      </c>
      <c r="H154" s="77">
        <v>0</v>
      </c>
      <c r="I154" s="77">
        <v>0</v>
      </c>
      <c r="J154" s="79">
        <f t="shared" si="2"/>
        <v>0</v>
      </c>
    </row>
    <row r="155" spans="1:10" x14ac:dyDescent="0.25">
      <c r="A155" s="24" t="s">
        <v>224</v>
      </c>
      <c r="B155" s="25" t="s">
        <v>38</v>
      </c>
      <c r="C155" s="75">
        <v>0</v>
      </c>
      <c r="D155" s="77">
        <v>0</v>
      </c>
      <c r="E155" s="77">
        <v>0</v>
      </c>
      <c r="F155" s="77">
        <v>0</v>
      </c>
      <c r="G155" s="77">
        <v>0</v>
      </c>
      <c r="H155" s="77">
        <v>0</v>
      </c>
      <c r="I155" s="77">
        <v>0</v>
      </c>
      <c r="J155" s="79">
        <f t="shared" si="2"/>
        <v>0</v>
      </c>
    </row>
    <row r="156" spans="1:10" x14ac:dyDescent="0.25">
      <c r="A156" s="24" t="s">
        <v>225</v>
      </c>
      <c r="B156" s="25" t="s">
        <v>39</v>
      </c>
      <c r="C156" s="75">
        <v>0</v>
      </c>
      <c r="D156" s="77">
        <v>0</v>
      </c>
      <c r="E156" s="77">
        <v>0</v>
      </c>
      <c r="F156" s="77">
        <v>0</v>
      </c>
      <c r="G156" s="77">
        <v>0</v>
      </c>
      <c r="H156" s="77">
        <v>0</v>
      </c>
      <c r="I156" s="77">
        <v>0</v>
      </c>
      <c r="J156" s="79">
        <f t="shared" si="2"/>
        <v>0</v>
      </c>
    </row>
    <row r="157" spans="1:10" x14ac:dyDescent="0.25">
      <c r="A157" s="24" t="s">
        <v>226</v>
      </c>
      <c r="B157" s="25" t="s">
        <v>39</v>
      </c>
      <c r="C157" s="75">
        <v>665769</v>
      </c>
      <c r="D157" s="77">
        <v>6939270</v>
      </c>
      <c r="E157" s="77">
        <v>0</v>
      </c>
      <c r="F157" s="77">
        <v>0</v>
      </c>
      <c r="G157" s="77">
        <v>0</v>
      </c>
      <c r="H157" s="77">
        <v>926288</v>
      </c>
      <c r="I157" s="77">
        <v>0</v>
      </c>
      <c r="J157" s="79">
        <f t="shared" si="2"/>
        <v>8531327</v>
      </c>
    </row>
    <row r="158" spans="1:10" x14ac:dyDescent="0.25">
      <c r="A158" s="24" t="s">
        <v>227</v>
      </c>
      <c r="B158" s="25" t="s">
        <v>39</v>
      </c>
      <c r="C158" s="75">
        <v>26054</v>
      </c>
      <c r="D158" s="77">
        <v>1132385</v>
      </c>
      <c r="E158" s="77">
        <v>0</v>
      </c>
      <c r="F158" s="77">
        <v>0</v>
      </c>
      <c r="G158" s="77">
        <v>0</v>
      </c>
      <c r="H158" s="77">
        <v>25136</v>
      </c>
      <c r="I158" s="77">
        <v>0</v>
      </c>
      <c r="J158" s="79">
        <f t="shared" si="2"/>
        <v>1183575</v>
      </c>
    </row>
    <row r="159" spans="1:10" x14ac:dyDescent="0.25">
      <c r="A159" s="24" t="s">
        <v>228</v>
      </c>
      <c r="B159" s="25" t="s">
        <v>39</v>
      </c>
      <c r="C159" s="75">
        <v>0</v>
      </c>
      <c r="D159" s="77">
        <v>0</v>
      </c>
      <c r="E159" s="77">
        <v>0</v>
      </c>
      <c r="F159" s="77">
        <v>0</v>
      </c>
      <c r="G159" s="77">
        <v>0</v>
      </c>
      <c r="H159" s="77">
        <v>0</v>
      </c>
      <c r="I159" s="77">
        <v>0</v>
      </c>
      <c r="J159" s="79">
        <f t="shared" si="2"/>
        <v>0</v>
      </c>
    </row>
    <row r="160" spans="1:10" x14ac:dyDescent="0.25">
      <c r="A160" s="24" t="s">
        <v>229</v>
      </c>
      <c r="B160" s="25" t="s">
        <v>39</v>
      </c>
      <c r="C160" s="75">
        <v>146901</v>
      </c>
      <c r="D160" s="77">
        <v>1298628</v>
      </c>
      <c r="E160" s="77">
        <v>0</v>
      </c>
      <c r="F160" s="77">
        <v>0</v>
      </c>
      <c r="G160" s="77">
        <v>0</v>
      </c>
      <c r="H160" s="77">
        <v>50985</v>
      </c>
      <c r="I160" s="77">
        <v>28549</v>
      </c>
      <c r="J160" s="79">
        <f t="shared" si="2"/>
        <v>1525063</v>
      </c>
    </row>
    <row r="161" spans="1:10" x14ac:dyDescent="0.25">
      <c r="A161" s="24" t="s">
        <v>230</v>
      </c>
      <c r="B161" s="25" t="s">
        <v>39</v>
      </c>
      <c r="C161" s="75">
        <v>0</v>
      </c>
      <c r="D161" s="77">
        <v>0</v>
      </c>
      <c r="E161" s="77">
        <v>0</v>
      </c>
      <c r="F161" s="77">
        <v>0</v>
      </c>
      <c r="G161" s="77">
        <v>0</v>
      </c>
      <c r="H161" s="77">
        <v>3525</v>
      </c>
      <c r="I161" s="77">
        <v>0</v>
      </c>
      <c r="J161" s="79">
        <f t="shared" si="2"/>
        <v>3525</v>
      </c>
    </row>
    <row r="162" spans="1:10" x14ac:dyDescent="0.25">
      <c r="A162" s="24" t="s">
        <v>231</v>
      </c>
      <c r="B162" s="25" t="s">
        <v>39</v>
      </c>
      <c r="C162" s="75">
        <v>0</v>
      </c>
      <c r="D162" s="77">
        <v>0</v>
      </c>
      <c r="E162" s="77">
        <v>0</v>
      </c>
      <c r="F162" s="77">
        <v>0</v>
      </c>
      <c r="G162" s="77">
        <v>0</v>
      </c>
      <c r="H162" s="77">
        <v>0</v>
      </c>
      <c r="I162" s="77">
        <v>0</v>
      </c>
      <c r="J162" s="79">
        <f t="shared" si="2"/>
        <v>0</v>
      </c>
    </row>
    <row r="163" spans="1:10" x14ac:dyDescent="0.25">
      <c r="A163" s="24" t="s">
        <v>232</v>
      </c>
      <c r="B163" s="25" t="s">
        <v>39</v>
      </c>
      <c r="C163" s="75">
        <v>12220</v>
      </c>
      <c r="D163" s="77">
        <v>0</v>
      </c>
      <c r="E163" s="77">
        <v>0</v>
      </c>
      <c r="F163" s="77">
        <v>0</v>
      </c>
      <c r="G163" s="77">
        <v>0</v>
      </c>
      <c r="H163" s="77">
        <v>0</v>
      </c>
      <c r="I163" s="77">
        <v>0</v>
      </c>
      <c r="J163" s="79">
        <f t="shared" si="2"/>
        <v>12220</v>
      </c>
    </row>
    <row r="164" spans="1:10" x14ac:dyDescent="0.25">
      <c r="A164" s="24" t="s">
        <v>233</v>
      </c>
      <c r="B164" s="25" t="s">
        <v>39</v>
      </c>
      <c r="C164" s="75">
        <v>37925</v>
      </c>
      <c r="D164" s="77">
        <v>50780</v>
      </c>
      <c r="E164" s="77">
        <v>0</v>
      </c>
      <c r="F164" s="77">
        <v>0</v>
      </c>
      <c r="G164" s="77">
        <v>0</v>
      </c>
      <c r="H164" s="77">
        <v>18601</v>
      </c>
      <c r="I164" s="77">
        <v>205063</v>
      </c>
      <c r="J164" s="79">
        <f t="shared" si="2"/>
        <v>312369</v>
      </c>
    </row>
    <row r="165" spans="1:10" x14ac:dyDescent="0.25">
      <c r="A165" s="24" t="s">
        <v>234</v>
      </c>
      <c r="B165" s="25" t="s">
        <v>39</v>
      </c>
      <c r="C165" s="75">
        <v>0</v>
      </c>
      <c r="D165" s="77">
        <v>1139337</v>
      </c>
      <c r="E165" s="77">
        <v>0</v>
      </c>
      <c r="F165" s="77">
        <v>0</v>
      </c>
      <c r="G165" s="77">
        <v>0</v>
      </c>
      <c r="H165" s="77">
        <v>300</v>
      </c>
      <c r="I165" s="77">
        <v>0</v>
      </c>
      <c r="J165" s="79">
        <f t="shared" si="2"/>
        <v>1139637</v>
      </c>
    </row>
    <row r="166" spans="1:10" x14ac:dyDescent="0.25">
      <c r="A166" s="24" t="s">
        <v>235</v>
      </c>
      <c r="B166" s="25" t="s">
        <v>39</v>
      </c>
      <c r="C166" s="75">
        <v>0</v>
      </c>
      <c r="D166" s="77">
        <v>0</v>
      </c>
      <c r="E166" s="77">
        <v>0</v>
      </c>
      <c r="F166" s="77">
        <v>0</v>
      </c>
      <c r="G166" s="77">
        <v>0</v>
      </c>
      <c r="H166" s="77">
        <v>0</v>
      </c>
      <c r="I166" s="77">
        <v>0</v>
      </c>
      <c r="J166" s="79">
        <f t="shared" si="2"/>
        <v>0</v>
      </c>
    </row>
    <row r="167" spans="1:10" x14ac:dyDescent="0.25">
      <c r="A167" s="24" t="s">
        <v>236</v>
      </c>
      <c r="B167" s="25" t="s">
        <v>39</v>
      </c>
      <c r="C167" s="75">
        <v>0</v>
      </c>
      <c r="D167" s="77">
        <v>1773193</v>
      </c>
      <c r="E167" s="77">
        <v>0</v>
      </c>
      <c r="F167" s="77">
        <v>0</v>
      </c>
      <c r="G167" s="77">
        <v>0</v>
      </c>
      <c r="H167" s="77">
        <v>0</v>
      </c>
      <c r="I167" s="77">
        <v>0</v>
      </c>
      <c r="J167" s="79">
        <f t="shared" si="2"/>
        <v>1773193</v>
      </c>
    </row>
    <row r="168" spans="1:10" x14ac:dyDescent="0.25">
      <c r="A168" s="24" t="s">
        <v>237</v>
      </c>
      <c r="B168" s="25" t="s">
        <v>39</v>
      </c>
      <c r="C168" s="75">
        <v>58314</v>
      </c>
      <c r="D168" s="77">
        <v>0</v>
      </c>
      <c r="E168" s="77">
        <v>0</v>
      </c>
      <c r="F168" s="77">
        <v>0</v>
      </c>
      <c r="G168" s="77">
        <v>0</v>
      </c>
      <c r="H168" s="77">
        <v>0</v>
      </c>
      <c r="I168" s="77">
        <v>918882</v>
      </c>
      <c r="J168" s="79">
        <f t="shared" si="2"/>
        <v>977196</v>
      </c>
    </row>
    <row r="169" spans="1:10" x14ac:dyDescent="0.25">
      <c r="A169" s="24" t="s">
        <v>238</v>
      </c>
      <c r="B169" s="25" t="s">
        <v>39</v>
      </c>
      <c r="C169" s="75">
        <v>0</v>
      </c>
      <c r="D169" s="77">
        <v>96497</v>
      </c>
      <c r="E169" s="77">
        <v>0</v>
      </c>
      <c r="F169" s="77">
        <v>0</v>
      </c>
      <c r="G169" s="77">
        <v>0</v>
      </c>
      <c r="H169" s="77">
        <v>0</v>
      </c>
      <c r="I169" s="77">
        <v>0</v>
      </c>
      <c r="J169" s="79">
        <f t="shared" si="2"/>
        <v>96497</v>
      </c>
    </row>
    <row r="170" spans="1:10" x14ac:dyDescent="0.25">
      <c r="A170" s="24" t="s">
        <v>239</v>
      </c>
      <c r="B170" s="25" t="s">
        <v>1</v>
      </c>
      <c r="C170" s="75">
        <v>0</v>
      </c>
      <c r="D170" s="77">
        <v>0</v>
      </c>
      <c r="E170" s="77">
        <v>5715789</v>
      </c>
      <c r="F170" s="77">
        <v>0</v>
      </c>
      <c r="G170" s="77">
        <v>0</v>
      </c>
      <c r="H170" s="77">
        <v>828719</v>
      </c>
      <c r="I170" s="77">
        <v>0</v>
      </c>
      <c r="J170" s="79">
        <f t="shared" si="2"/>
        <v>6544508</v>
      </c>
    </row>
    <row r="171" spans="1:10" x14ac:dyDescent="0.25">
      <c r="A171" s="24" t="s">
        <v>240</v>
      </c>
      <c r="B171" s="25" t="s">
        <v>1</v>
      </c>
      <c r="C171" s="75">
        <v>1603396</v>
      </c>
      <c r="D171" s="77">
        <v>9144638</v>
      </c>
      <c r="E171" s="77">
        <v>8667361</v>
      </c>
      <c r="F171" s="77">
        <v>0</v>
      </c>
      <c r="G171" s="77">
        <v>0</v>
      </c>
      <c r="H171" s="77">
        <v>6692895</v>
      </c>
      <c r="I171" s="77">
        <v>0</v>
      </c>
      <c r="J171" s="79">
        <f t="shared" si="2"/>
        <v>26108290</v>
      </c>
    </row>
    <row r="172" spans="1:10" x14ac:dyDescent="0.25">
      <c r="A172" s="24" t="s">
        <v>241</v>
      </c>
      <c r="B172" s="25" t="s">
        <v>1</v>
      </c>
      <c r="C172" s="75">
        <v>655490</v>
      </c>
      <c r="D172" s="77">
        <v>0</v>
      </c>
      <c r="E172" s="77">
        <v>5469997</v>
      </c>
      <c r="F172" s="77">
        <v>0</v>
      </c>
      <c r="G172" s="77">
        <v>0</v>
      </c>
      <c r="H172" s="77">
        <v>0</v>
      </c>
      <c r="I172" s="77">
        <v>0</v>
      </c>
      <c r="J172" s="79">
        <f t="shared" si="2"/>
        <v>6125487</v>
      </c>
    </row>
    <row r="173" spans="1:10" x14ac:dyDescent="0.25">
      <c r="A173" s="24" t="s">
        <v>242</v>
      </c>
      <c r="B173" s="25" t="s">
        <v>1</v>
      </c>
      <c r="C173" s="75">
        <v>0</v>
      </c>
      <c r="D173" s="77">
        <v>0</v>
      </c>
      <c r="E173" s="77">
        <v>0</v>
      </c>
      <c r="F173" s="77">
        <v>0</v>
      </c>
      <c r="G173" s="77">
        <v>0</v>
      </c>
      <c r="H173" s="77">
        <v>0</v>
      </c>
      <c r="I173" s="77">
        <v>0</v>
      </c>
      <c r="J173" s="79">
        <f t="shared" si="2"/>
        <v>0</v>
      </c>
    </row>
    <row r="174" spans="1:10" x14ac:dyDescent="0.25">
      <c r="A174" s="24" t="s">
        <v>243</v>
      </c>
      <c r="B174" s="25" t="s">
        <v>1</v>
      </c>
      <c r="C174" s="75">
        <v>0</v>
      </c>
      <c r="D174" s="77">
        <v>0</v>
      </c>
      <c r="E174" s="77">
        <v>204823</v>
      </c>
      <c r="F174" s="77">
        <v>0</v>
      </c>
      <c r="G174" s="77">
        <v>0</v>
      </c>
      <c r="H174" s="77">
        <v>233162</v>
      </c>
      <c r="I174" s="77">
        <v>0</v>
      </c>
      <c r="J174" s="79">
        <f t="shared" si="2"/>
        <v>437985</v>
      </c>
    </row>
    <row r="175" spans="1:10" x14ac:dyDescent="0.25">
      <c r="A175" s="24" t="s">
        <v>244</v>
      </c>
      <c r="B175" s="25" t="s">
        <v>40</v>
      </c>
      <c r="C175" s="75">
        <v>0</v>
      </c>
      <c r="D175" s="77">
        <v>0</v>
      </c>
      <c r="E175" s="77">
        <v>0</v>
      </c>
      <c r="F175" s="77">
        <v>0</v>
      </c>
      <c r="G175" s="77">
        <v>0</v>
      </c>
      <c r="H175" s="77">
        <v>0</v>
      </c>
      <c r="I175" s="77">
        <v>0</v>
      </c>
      <c r="J175" s="79">
        <f t="shared" si="2"/>
        <v>0</v>
      </c>
    </row>
    <row r="176" spans="1:10" x14ac:dyDescent="0.25">
      <c r="A176" s="24" t="s">
        <v>245</v>
      </c>
      <c r="B176" s="25" t="s">
        <v>41</v>
      </c>
      <c r="C176" s="75">
        <v>0</v>
      </c>
      <c r="D176" s="77">
        <v>0</v>
      </c>
      <c r="E176" s="77">
        <v>0</v>
      </c>
      <c r="F176" s="77">
        <v>0</v>
      </c>
      <c r="G176" s="77">
        <v>0</v>
      </c>
      <c r="H176" s="77">
        <v>0</v>
      </c>
      <c r="I176" s="77">
        <v>0</v>
      </c>
      <c r="J176" s="79">
        <f t="shared" si="2"/>
        <v>0</v>
      </c>
    </row>
    <row r="177" spans="1:10" x14ac:dyDescent="0.25">
      <c r="A177" s="24" t="s">
        <v>246</v>
      </c>
      <c r="B177" s="25" t="s">
        <v>41</v>
      </c>
      <c r="C177" s="75">
        <v>0</v>
      </c>
      <c r="D177" s="77">
        <v>0</v>
      </c>
      <c r="E177" s="77">
        <v>0</v>
      </c>
      <c r="F177" s="77">
        <v>0</v>
      </c>
      <c r="G177" s="77">
        <v>0</v>
      </c>
      <c r="H177" s="77">
        <v>0</v>
      </c>
      <c r="I177" s="77">
        <v>0</v>
      </c>
      <c r="J177" s="79">
        <f t="shared" si="2"/>
        <v>0</v>
      </c>
    </row>
    <row r="178" spans="1:10" x14ac:dyDescent="0.25">
      <c r="A178" s="24" t="s">
        <v>247</v>
      </c>
      <c r="B178" s="25" t="s">
        <v>41</v>
      </c>
      <c r="C178" s="75">
        <v>0</v>
      </c>
      <c r="D178" s="77">
        <v>0</v>
      </c>
      <c r="E178" s="77">
        <v>0</v>
      </c>
      <c r="F178" s="77">
        <v>0</v>
      </c>
      <c r="G178" s="77">
        <v>2900</v>
      </c>
      <c r="H178" s="77">
        <v>0</v>
      </c>
      <c r="I178" s="77">
        <v>0</v>
      </c>
      <c r="J178" s="79">
        <f t="shared" si="2"/>
        <v>2900</v>
      </c>
    </row>
    <row r="179" spans="1:10" x14ac:dyDescent="0.25">
      <c r="A179" s="24" t="s">
        <v>248</v>
      </c>
      <c r="B179" s="25" t="s">
        <v>41</v>
      </c>
      <c r="C179" s="75">
        <v>0</v>
      </c>
      <c r="D179" s="77">
        <v>0</v>
      </c>
      <c r="E179" s="77">
        <v>0</v>
      </c>
      <c r="F179" s="77">
        <v>0</v>
      </c>
      <c r="G179" s="77">
        <v>0</v>
      </c>
      <c r="H179" s="77">
        <v>0</v>
      </c>
      <c r="I179" s="77">
        <v>0</v>
      </c>
      <c r="J179" s="79">
        <f t="shared" si="2"/>
        <v>0</v>
      </c>
    </row>
    <row r="180" spans="1:10" x14ac:dyDescent="0.25">
      <c r="A180" s="24" t="s">
        <v>249</v>
      </c>
      <c r="B180" s="25" t="s">
        <v>41</v>
      </c>
      <c r="C180" s="75">
        <v>0</v>
      </c>
      <c r="D180" s="77">
        <v>0</v>
      </c>
      <c r="E180" s="77">
        <v>0</v>
      </c>
      <c r="F180" s="77">
        <v>0</v>
      </c>
      <c r="G180" s="77">
        <v>0</v>
      </c>
      <c r="H180" s="77">
        <v>0</v>
      </c>
      <c r="I180" s="77">
        <v>0</v>
      </c>
      <c r="J180" s="79">
        <f t="shared" si="2"/>
        <v>0</v>
      </c>
    </row>
    <row r="181" spans="1:10" x14ac:dyDescent="0.25">
      <c r="A181" s="24" t="s">
        <v>250</v>
      </c>
      <c r="B181" s="25" t="s">
        <v>41</v>
      </c>
      <c r="C181" s="75">
        <v>0</v>
      </c>
      <c r="D181" s="77">
        <v>0</v>
      </c>
      <c r="E181" s="77">
        <v>0</v>
      </c>
      <c r="F181" s="77">
        <v>0</v>
      </c>
      <c r="G181" s="77">
        <v>0</v>
      </c>
      <c r="H181" s="77">
        <v>0</v>
      </c>
      <c r="I181" s="77">
        <v>0</v>
      </c>
      <c r="J181" s="79">
        <f t="shared" si="2"/>
        <v>0</v>
      </c>
    </row>
    <row r="182" spans="1:10" x14ac:dyDescent="0.25">
      <c r="A182" s="24" t="s">
        <v>251</v>
      </c>
      <c r="B182" s="25" t="s">
        <v>41</v>
      </c>
      <c r="C182" s="75">
        <v>0</v>
      </c>
      <c r="D182" s="77">
        <v>0</v>
      </c>
      <c r="E182" s="77">
        <v>0</v>
      </c>
      <c r="F182" s="77">
        <v>0</v>
      </c>
      <c r="G182" s="77">
        <v>0</v>
      </c>
      <c r="H182" s="77">
        <v>0</v>
      </c>
      <c r="I182" s="77">
        <v>0</v>
      </c>
      <c r="J182" s="79">
        <f t="shared" si="2"/>
        <v>0</v>
      </c>
    </row>
    <row r="183" spans="1:10" x14ac:dyDescent="0.25">
      <c r="A183" s="24" t="s">
        <v>252</v>
      </c>
      <c r="B183" s="25" t="s">
        <v>42</v>
      </c>
      <c r="C183" s="75">
        <v>0</v>
      </c>
      <c r="D183" s="77">
        <v>0</v>
      </c>
      <c r="E183" s="77">
        <v>0</v>
      </c>
      <c r="F183" s="77">
        <v>0</v>
      </c>
      <c r="G183" s="77">
        <v>0</v>
      </c>
      <c r="H183" s="77">
        <v>0</v>
      </c>
      <c r="I183" s="77">
        <v>0</v>
      </c>
      <c r="J183" s="79">
        <f t="shared" si="2"/>
        <v>0</v>
      </c>
    </row>
    <row r="184" spans="1:10" x14ac:dyDescent="0.25">
      <c r="A184" s="24" t="s">
        <v>253</v>
      </c>
      <c r="B184" s="25" t="s">
        <v>2</v>
      </c>
      <c r="C184" s="75">
        <v>0</v>
      </c>
      <c r="D184" s="77">
        <v>0</v>
      </c>
      <c r="E184" s="77">
        <v>0</v>
      </c>
      <c r="F184" s="77">
        <v>0</v>
      </c>
      <c r="G184" s="77">
        <v>0</v>
      </c>
      <c r="H184" s="77">
        <v>0</v>
      </c>
      <c r="I184" s="77">
        <v>0</v>
      </c>
      <c r="J184" s="79">
        <f t="shared" si="2"/>
        <v>0</v>
      </c>
    </row>
    <row r="185" spans="1:10" x14ac:dyDescent="0.25">
      <c r="A185" s="24" t="s">
        <v>1</v>
      </c>
      <c r="B185" s="25" t="s">
        <v>2</v>
      </c>
      <c r="C185" s="75">
        <v>0</v>
      </c>
      <c r="D185" s="77">
        <v>0</v>
      </c>
      <c r="E185" s="77">
        <v>0</v>
      </c>
      <c r="F185" s="77">
        <v>0</v>
      </c>
      <c r="G185" s="77">
        <v>0</v>
      </c>
      <c r="H185" s="77">
        <v>0</v>
      </c>
      <c r="I185" s="77">
        <v>0</v>
      </c>
      <c r="J185" s="79">
        <f t="shared" si="2"/>
        <v>0</v>
      </c>
    </row>
    <row r="186" spans="1:10" x14ac:dyDescent="0.25">
      <c r="A186" s="24" t="s">
        <v>2</v>
      </c>
      <c r="B186" s="25" t="s">
        <v>2</v>
      </c>
      <c r="C186" s="75">
        <v>0</v>
      </c>
      <c r="D186" s="77">
        <v>0</v>
      </c>
      <c r="E186" s="77">
        <v>0</v>
      </c>
      <c r="F186" s="77">
        <v>0</v>
      </c>
      <c r="G186" s="77">
        <v>0</v>
      </c>
      <c r="H186" s="77">
        <v>0</v>
      </c>
      <c r="I186" s="77">
        <v>0</v>
      </c>
      <c r="J186" s="79">
        <f t="shared" si="2"/>
        <v>0</v>
      </c>
    </row>
    <row r="187" spans="1:10" x14ac:dyDescent="0.25">
      <c r="A187" s="24" t="s">
        <v>254</v>
      </c>
      <c r="B187" s="25" t="s">
        <v>43</v>
      </c>
      <c r="C187" s="75">
        <v>0</v>
      </c>
      <c r="D187" s="77">
        <v>0</v>
      </c>
      <c r="E187" s="77">
        <v>0</v>
      </c>
      <c r="F187" s="77">
        <v>0</v>
      </c>
      <c r="G187" s="77">
        <v>0</v>
      </c>
      <c r="H187" s="77">
        <v>0</v>
      </c>
      <c r="I187" s="77">
        <v>0</v>
      </c>
      <c r="J187" s="79">
        <f t="shared" si="2"/>
        <v>0</v>
      </c>
    </row>
    <row r="188" spans="1:10" x14ac:dyDescent="0.25">
      <c r="A188" s="24" t="s">
        <v>255</v>
      </c>
      <c r="B188" s="25" t="s">
        <v>43</v>
      </c>
      <c r="C188" s="75">
        <v>0</v>
      </c>
      <c r="D188" s="77">
        <v>2172734</v>
      </c>
      <c r="E188" s="77">
        <v>0</v>
      </c>
      <c r="F188" s="77">
        <v>0</v>
      </c>
      <c r="G188" s="77">
        <v>0</v>
      </c>
      <c r="H188" s="77">
        <v>0</v>
      </c>
      <c r="I188" s="77">
        <v>0</v>
      </c>
      <c r="J188" s="79">
        <f t="shared" si="2"/>
        <v>2172734</v>
      </c>
    </row>
    <row r="189" spans="1:10" x14ac:dyDescent="0.25">
      <c r="A189" s="24" t="s">
        <v>256</v>
      </c>
      <c r="B189" s="25" t="s">
        <v>43</v>
      </c>
      <c r="C189" s="75">
        <v>0</v>
      </c>
      <c r="D189" s="77">
        <v>0</v>
      </c>
      <c r="E189" s="77">
        <v>0</v>
      </c>
      <c r="F189" s="77">
        <v>0</v>
      </c>
      <c r="G189" s="77">
        <v>0</v>
      </c>
      <c r="H189" s="77">
        <v>0</v>
      </c>
      <c r="I189" s="77">
        <v>0</v>
      </c>
      <c r="J189" s="79">
        <f t="shared" si="2"/>
        <v>0</v>
      </c>
    </row>
    <row r="190" spans="1:10" x14ac:dyDescent="0.25">
      <c r="A190" s="24" t="s">
        <v>257</v>
      </c>
      <c r="B190" s="25" t="s">
        <v>43</v>
      </c>
      <c r="C190" s="75">
        <v>0</v>
      </c>
      <c r="D190" s="77">
        <v>0</v>
      </c>
      <c r="E190" s="77">
        <v>0</v>
      </c>
      <c r="F190" s="77">
        <v>0</v>
      </c>
      <c r="G190" s="77">
        <v>0</v>
      </c>
      <c r="H190" s="77">
        <v>0</v>
      </c>
      <c r="I190" s="77">
        <v>0</v>
      </c>
      <c r="J190" s="79">
        <f t="shared" si="2"/>
        <v>0</v>
      </c>
    </row>
    <row r="191" spans="1:10" x14ac:dyDescent="0.25">
      <c r="A191" s="24" t="s">
        <v>258</v>
      </c>
      <c r="B191" s="25" t="s">
        <v>43</v>
      </c>
      <c r="C191" s="75">
        <v>0</v>
      </c>
      <c r="D191" s="77">
        <v>0</v>
      </c>
      <c r="E191" s="77">
        <v>0</v>
      </c>
      <c r="F191" s="77">
        <v>0</v>
      </c>
      <c r="G191" s="77">
        <v>0</v>
      </c>
      <c r="H191" s="77">
        <v>0</v>
      </c>
      <c r="I191" s="77">
        <v>0</v>
      </c>
      <c r="J191" s="79">
        <f t="shared" si="2"/>
        <v>0</v>
      </c>
    </row>
    <row r="192" spans="1:10" x14ac:dyDescent="0.25">
      <c r="A192" s="24" t="s">
        <v>259</v>
      </c>
      <c r="B192" s="25" t="s">
        <v>260</v>
      </c>
      <c r="C192" s="75">
        <v>0</v>
      </c>
      <c r="D192" s="77">
        <v>0</v>
      </c>
      <c r="E192" s="77">
        <v>0</v>
      </c>
      <c r="F192" s="77">
        <v>0</v>
      </c>
      <c r="G192" s="77">
        <v>0</v>
      </c>
      <c r="H192" s="77">
        <v>0</v>
      </c>
      <c r="I192" s="77">
        <v>0</v>
      </c>
      <c r="J192" s="79">
        <f t="shared" si="2"/>
        <v>0</v>
      </c>
    </row>
    <row r="193" spans="1:10" x14ac:dyDescent="0.25">
      <c r="A193" s="24" t="s">
        <v>261</v>
      </c>
      <c r="B193" s="25" t="s">
        <v>44</v>
      </c>
      <c r="C193" s="75">
        <v>0</v>
      </c>
      <c r="D193" s="77">
        <v>277547</v>
      </c>
      <c r="E193" s="77">
        <v>0</v>
      </c>
      <c r="F193" s="77">
        <v>0</v>
      </c>
      <c r="G193" s="77">
        <v>0</v>
      </c>
      <c r="H193" s="77">
        <v>0</v>
      </c>
      <c r="I193" s="77">
        <v>0</v>
      </c>
      <c r="J193" s="79">
        <f t="shared" si="2"/>
        <v>277547</v>
      </c>
    </row>
    <row r="194" spans="1:10" x14ac:dyDescent="0.25">
      <c r="A194" s="24" t="s">
        <v>262</v>
      </c>
      <c r="B194" s="25" t="s">
        <v>44</v>
      </c>
      <c r="C194" s="75">
        <v>0</v>
      </c>
      <c r="D194" s="77">
        <v>0</v>
      </c>
      <c r="E194" s="77">
        <v>0</v>
      </c>
      <c r="F194" s="77">
        <v>0</v>
      </c>
      <c r="G194" s="77">
        <v>0</v>
      </c>
      <c r="H194" s="77">
        <v>0</v>
      </c>
      <c r="I194" s="77">
        <v>0</v>
      </c>
      <c r="J194" s="79">
        <f t="shared" si="2"/>
        <v>0</v>
      </c>
    </row>
    <row r="195" spans="1:10" x14ac:dyDescent="0.25">
      <c r="A195" s="24" t="s">
        <v>263</v>
      </c>
      <c r="B195" s="25" t="s">
        <v>44</v>
      </c>
      <c r="C195" s="75">
        <v>0</v>
      </c>
      <c r="D195" s="77">
        <v>0</v>
      </c>
      <c r="E195" s="77">
        <v>0</v>
      </c>
      <c r="F195" s="77">
        <v>0</v>
      </c>
      <c r="G195" s="77">
        <v>0</v>
      </c>
      <c r="H195" s="77">
        <v>0</v>
      </c>
      <c r="I195" s="77">
        <v>0</v>
      </c>
      <c r="J195" s="79">
        <f t="shared" si="2"/>
        <v>0</v>
      </c>
    </row>
    <row r="196" spans="1:10" x14ac:dyDescent="0.25">
      <c r="A196" s="24" t="s">
        <v>264</v>
      </c>
      <c r="B196" s="25" t="s">
        <v>44</v>
      </c>
      <c r="C196" s="75">
        <v>0</v>
      </c>
      <c r="D196" s="77">
        <v>0</v>
      </c>
      <c r="E196" s="77">
        <v>0</v>
      </c>
      <c r="F196" s="77">
        <v>0</v>
      </c>
      <c r="G196" s="77">
        <v>0</v>
      </c>
      <c r="H196" s="77">
        <v>0</v>
      </c>
      <c r="I196" s="77">
        <v>0</v>
      </c>
      <c r="J196" s="79">
        <f t="shared" ref="J196:J258" si="3">SUM(C196:I196)</f>
        <v>0</v>
      </c>
    </row>
    <row r="197" spans="1:10" x14ac:dyDescent="0.25">
      <c r="A197" s="24" t="s">
        <v>265</v>
      </c>
      <c r="B197" s="25" t="s">
        <v>44</v>
      </c>
      <c r="C197" s="75">
        <v>0</v>
      </c>
      <c r="D197" s="77">
        <v>0</v>
      </c>
      <c r="E197" s="77">
        <v>0</v>
      </c>
      <c r="F197" s="77">
        <v>0</v>
      </c>
      <c r="G197" s="77">
        <v>0</v>
      </c>
      <c r="H197" s="77">
        <v>0</v>
      </c>
      <c r="I197" s="77">
        <v>0</v>
      </c>
      <c r="J197" s="79">
        <f t="shared" si="3"/>
        <v>0</v>
      </c>
    </row>
    <row r="198" spans="1:10" x14ac:dyDescent="0.25">
      <c r="A198" s="24" t="s">
        <v>266</v>
      </c>
      <c r="B198" s="25" t="s">
        <v>45</v>
      </c>
      <c r="C198" s="75">
        <v>0</v>
      </c>
      <c r="D198" s="77">
        <v>0</v>
      </c>
      <c r="E198" s="77">
        <v>0</v>
      </c>
      <c r="F198" s="77">
        <v>0</v>
      </c>
      <c r="G198" s="77">
        <v>0</v>
      </c>
      <c r="H198" s="77">
        <v>0</v>
      </c>
      <c r="I198" s="77">
        <v>0</v>
      </c>
      <c r="J198" s="79">
        <f t="shared" si="3"/>
        <v>0</v>
      </c>
    </row>
    <row r="199" spans="1:10" x14ac:dyDescent="0.25">
      <c r="A199" s="24" t="s">
        <v>536</v>
      </c>
      <c r="B199" s="25" t="s">
        <v>45</v>
      </c>
      <c r="C199" s="75">
        <v>0</v>
      </c>
      <c r="D199" s="77">
        <v>0</v>
      </c>
      <c r="E199" s="77">
        <v>0</v>
      </c>
      <c r="F199" s="77">
        <v>0</v>
      </c>
      <c r="G199" s="77">
        <v>0</v>
      </c>
      <c r="H199" s="77">
        <v>0</v>
      </c>
      <c r="I199" s="77">
        <v>0</v>
      </c>
      <c r="J199" s="79">
        <f t="shared" si="3"/>
        <v>0</v>
      </c>
    </row>
    <row r="200" spans="1:10" x14ac:dyDescent="0.25">
      <c r="A200" s="24" t="s">
        <v>267</v>
      </c>
      <c r="B200" s="25" t="s">
        <v>45</v>
      </c>
      <c r="C200" s="75">
        <v>0</v>
      </c>
      <c r="D200" s="77">
        <v>0</v>
      </c>
      <c r="E200" s="77">
        <v>0</v>
      </c>
      <c r="F200" s="77">
        <v>0</v>
      </c>
      <c r="G200" s="77">
        <v>0</v>
      </c>
      <c r="H200" s="77">
        <v>0</v>
      </c>
      <c r="I200" s="77">
        <v>0</v>
      </c>
      <c r="J200" s="79">
        <f t="shared" si="3"/>
        <v>0</v>
      </c>
    </row>
    <row r="201" spans="1:10" x14ac:dyDescent="0.25">
      <c r="A201" s="24" t="s">
        <v>268</v>
      </c>
      <c r="B201" s="25" t="s">
        <v>45</v>
      </c>
      <c r="C201" s="75">
        <v>187868</v>
      </c>
      <c r="D201" s="77">
        <v>189239</v>
      </c>
      <c r="E201" s="77">
        <v>0</v>
      </c>
      <c r="F201" s="77">
        <v>0</v>
      </c>
      <c r="G201" s="77">
        <v>0</v>
      </c>
      <c r="H201" s="77">
        <v>45406</v>
      </c>
      <c r="I201" s="77">
        <v>0</v>
      </c>
      <c r="J201" s="79">
        <f t="shared" si="3"/>
        <v>422513</v>
      </c>
    </row>
    <row r="202" spans="1:10" x14ac:dyDescent="0.25">
      <c r="A202" s="24" t="s">
        <v>269</v>
      </c>
      <c r="B202" s="25" t="s">
        <v>46</v>
      </c>
      <c r="C202" s="75">
        <v>158318</v>
      </c>
      <c r="D202" s="77">
        <v>0</v>
      </c>
      <c r="E202" s="77">
        <v>0</v>
      </c>
      <c r="F202" s="77">
        <v>0</v>
      </c>
      <c r="G202" s="77">
        <v>0</v>
      </c>
      <c r="H202" s="77">
        <v>596636</v>
      </c>
      <c r="I202" s="77">
        <v>0</v>
      </c>
      <c r="J202" s="79">
        <f t="shared" si="3"/>
        <v>754954</v>
      </c>
    </row>
    <row r="203" spans="1:10" x14ac:dyDescent="0.25">
      <c r="A203" s="24" t="s">
        <v>470</v>
      </c>
      <c r="B203" s="25" t="s">
        <v>46</v>
      </c>
      <c r="C203" s="75">
        <v>0</v>
      </c>
      <c r="D203" s="77">
        <v>0</v>
      </c>
      <c r="E203" s="77">
        <v>0</v>
      </c>
      <c r="F203" s="77">
        <v>0</v>
      </c>
      <c r="G203" s="77">
        <v>0</v>
      </c>
      <c r="H203" s="77">
        <v>0</v>
      </c>
      <c r="I203" s="77">
        <v>0</v>
      </c>
      <c r="J203" s="79">
        <f t="shared" si="3"/>
        <v>0</v>
      </c>
    </row>
    <row r="204" spans="1:10" x14ac:dyDescent="0.25">
      <c r="A204" s="24" t="s">
        <v>270</v>
      </c>
      <c r="B204" s="25" t="s">
        <v>46</v>
      </c>
      <c r="C204" s="75">
        <v>0</v>
      </c>
      <c r="D204" s="77">
        <v>0</v>
      </c>
      <c r="E204" s="77">
        <v>0</v>
      </c>
      <c r="F204" s="77">
        <v>0</v>
      </c>
      <c r="G204" s="77">
        <v>0</v>
      </c>
      <c r="H204" s="77">
        <v>0</v>
      </c>
      <c r="I204" s="77">
        <v>0</v>
      </c>
      <c r="J204" s="79">
        <f t="shared" si="3"/>
        <v>0</v>
      </c>
    </row>
    <row r="205" spans="1:10" x14ac:dyDescent="0.25">
      <c r="A205" s="24" t="s">
        <v>271</v>
      </c>
      <c r="B205" s="25" t="s">
        <v>46</v>
      </c>
      <c r="C205" s="75">
        <v>0</v>
      </c>
      <c r="D205" s="77">
        <v>0</v>
      </c>
      <c r="E205" s="77">
        <v>0</v>
      </c>
      <c r="F205" s="77">
        <v>0</v>
      </c>
      <c r="G205" s="77">
        <v>0</v>
      </c>
      <c r="H205" s="77">
        <v>0</v>
      </c>
      <c r="I205" s="77">
        <v>0</v>
      </c>
      <c r="J205" s="79">
        <f t="shared" si="3"/>
        <v>0</v>
      </c>
    </row>
    <row r="206" spans="1:10" x14ac:dyDescent="0.25">
      <c r="A206" s="24" t="s">
        <v>272</v>
      </c>
      <c r="B206" s="25" t="s">
        <v>46</v>
      </c>
      <c r="C206" s="75">
        <v>0</v>
      </c>
      <c r="D206" s="77">
        <v>0</v>
      </c>
      <c r="E206" s="77">
        <v>0</v>
      </c>
      <c r="F206" s="77">
        <v>0</v>
      </c>
      <c r="G206" s="77">
        <v>0</v>
      </c>
      <c r="H206" s="77">
        <v>0</v>
      </c>
      <c r="I206" s="77">
        <v>0</v>
      </c>
      <c r="J206" s="79">
        <f t="shared" si="3"/>
        <v>0</v>
      </c>
    </row>
    <row r="207" spans="1:10" x14ac:dyDescent="0.25">
      <c r="A207" s="24" t="s">
        <v>505</v>
      </c>
      <c r="B207" s="25" t="s">
        <v>46</v>
      </c>
      <c r="C207" s="75">
        <v>0</v>
      </c>
      <c r="D207" s="77">
        <v>0</v>
      </c>
      <c r="E207" s="77">
        <v>0</v>
      </c>
      <c r="F207" s="77">
        <v>0</v>
      </c>
      <c r="G207" s="77">
        <v>0</v>
      </c>
      <c r="H207" s="77">
        <v>0</v>
      </c>
      <c r="I207" s="77">
        <v>0</v>
      </c>
      <c r="J207" s="79">
        <f t="shared" si="3"/>
        <v>0</v>
      </c>
    </row>
    <row r="208" spans="1:10" x14ac:dyDescent="0.25">
      <c r="A208" s="24" t="s">
        <v>503</v>
      </c>
      <c r="B208" s="25" t="s">
        <v>46</v>
      </c>
      <c r="C208" s="75">
        <v>0</v>
      </c>
      <c r="D208" s="77">
        <v>0</v>
      </c>
      <c r="E208" s="77">
        <v>0</v>
      </c>
      <c r="F208" s="77">
        <v>0</v>
      </c>
      <c r="G208" s="77">
        <v>0</v>
      </c>
      <c r="H208" s="77">
        <v>0</v>
      </c>
      <c r="I208" s="77">
        <v>0</v>
      </c>
      <c r="J208" s="79">
        <f t="shared" si="3"/>
        <v>0</v>
      </c>
    </row>
    <row r="209" spans="1:10" x14ac:dyDescent="0.25">
      <c r="A209" s="24" t="s">
        <v>273</v>
      </c>
      <c r="B209" s="25" t="s">
        <v>46</v>
      </c>
      <c r="C209" s="75">
        <v>0</v>
      </c>
      <c r="D209" s="77">
        <v>0</v>
      </c>
      <c r="E209" s="77">
        <v>0</v>
      </c>
      <c r="F209" s="77">
        <v>0</v>
      </c>
      <c r="G209" s="77">
        <v>0</v>
      </c>
      <c r="H209" s="77">
        <v>0</v>
      </c>
      <c r="I209" s="77">
        <v>0</v>
      </c>
      <c r="J209" s="79">
        <f t="shared" si="3"/>
        <v>0</v>
      </c>
    </row>
    <row r="210" spans="1:10" x14ac:dyDescent="0.25">
      <c r="A210" s="24" t="s">
        <v>274</v>
      </c>
      <c r="B210" s="25" t="s">
        <v>46</v>
      </c>
      <c r="C210" s="75">
        <v>176483</v>
      </c>
      <c r="D210" s="77">
        <v>337200</v>
      </c>
      <c r="E210" s="77">
        <v>0</v>
      </c>
      <c r="F210" s="77">
        <v>0</v>
      </c>
      <c r="G210" s="77">
        <v>0</v>
      </c>
      <c r="H210" s="77">
        <v>157938</v>
      </c>
      <c r="I210" s="77">
        <v>0</v>
      </c>
      <c r="J210" s="79">
        <f t="shared" si="3"/>
        <v>671621</v>
      </c>
    </row>
    <row r="211" spans="1:10" x14ac:dyDescent="0.25">
      <c r="A211" s="24" t="s">
        <v>275</v>
      </c>
      <c r="B211" s="25" t="s">
        <v>46</v>
      </c>
      <c r="C211" s="75">
        <v>0</v>
      </c>
      <c r="D211" s="77">
        <v>0</v>
      </c>
      <c r="E211" s="77">
        <v>0</v>
      </c>
      <c r="F211" s="77">
        <v>0</v>
      </c>
      <c r="G211" s="77">
        <v>0</v>
      </c>
      <c r="H211" s="77">
        <v>0</v>
      </c>
      <c r="I211" s="77">
        <v>0</v>
      </c>
      <c r="J211" s="79">
        <f t="shared" si="3"/>
        <v>0</v>
      </c>
    </row>
    <row r="212" spans="1:10" x14ac:dyDescent="0.25">
      <c r="A212" s="24" t="s">
        <v>276</v>
      </c>
      <c r="B212" s="25" t="s">
        <v>46</v>
      </c>
      <c r="C212" s="75">
        <v>0</v>
      </c>
      <c r="D212" s="77">
        <v>0</v>
      </c>
      <c r="E212" s="77">
        <v>0</v>
      </c>
      <c r="F212" s="77">
        <v>0</v>
      </c>
      <c r="G212" s="77">
        <v>0</v>
      </c>
      <c r="H212" s="77">
        <v>40500</v>
      </c>
      <c r="I212" s="77">
        <v>0</v>
      </c>
      <c r="J212" s="79">
        <f t="shared" si="3"/>
        <v>40500</v>
      </c>
    </row>
    <row r="213" spans="1:10" x14ac:dyDescent="0.25">
      <c r="A213" s="24" t="s">
        <v>277</v>
      </c>
      <c r="B213" s="25" t="s">
        <v>46</v>
      </c>
      <c r="C213" s="75">
        <v>0</v>
      </c>
      <c r="D213" s="77">
        <v>0</v>
      </c>
      <c r="E213" s="77">
        <v>0</v>
      </c>
      <c r="F213" s="77">
        <v>0</v>
      </c>
      <c r="G213" s="77">
        <v>0</v>
      </c>
      <c r="H213" s="77">
        <v>0</v>
      </c>
      <c r="I213" s="77">
        <v>0</v>
      </c>
      <c r="J213" s="79">
        <f t="shared" si="3"/>
        <v>0</v>
      </c>
    </row>
    <row r="214" spans="1:10" x14ac:dyDescent="0.25">
      <c r="A214" s="24" t="s">
        <v>278</v>
      </c>
      <c r="B214" s="25" t="s">
        <v>46</v>
      </c>
      <c r="C214" s="75">
        <v>337542</v>
      </c>
      <c r="D214" s="77">
        <v>84856</v>
      </c>
      <c r="E214" s="77">
        <v>0</v>
      </c>
      <c r="F214" s="77">
        <v>0</v>
      </c>
      <c r="G214" s="77">
        <v>0</v>
      </c>
      <c r="H214" s="77">
        <v>884090</v>
      </c>
      <c r="I214" s="77">
        <v>0</v>
      </c>
      <c r="J214" s="79">
        <f t="shared" si="3"/>
        <v>1306488</v>
      </c>
    </row>
    <row r="215" spans="1:10" x14ac:dyDescent="0.25">
      <c r="A215" s="24" t="s">
        <v>279</v>
      </c>
      <c r="B215" s="25" t="s">
        <v>46</v>
      </c>
      <c r="C215" s="75">
        <v>0</v>
      </c>
      <c r="D215" s="77">
        <v>0</v>
      </c>
      <c r="E215" s="77">
        <v>0</v>
      </c>
      <c r="F215" s="77">
        <v>0</v>
      </c>
      <c r="G215" s="77">
        <v>0</v>
      </c>
      <c r="H215" s="77">
        <v>0</v>
      </c>
      <c r="I215" s="77">
        <v>0</v>
      </c>
      <c r="J215" s="79">
        <f t="shared" si="3"/>
        <v>0</v>
      </c>
    </row>
    <row r="216" spans="1:10" x14ac:dyDescent="0.25">
      <c r="A216" s="24" t="s">
        <v>280</v>
      </c>
      <c r="B216" s="25" t="s">
        <v>46</v>
      </c>
      <c r="C216" s="75">
        <v>0</v>
      </c>
      <c r="D216" s="77">
        <v>0</v>
      </c>
      <c r="E216" s="77">
        <v>0</v>
      </c>
      <c r="F216" s="77">
        <v>0</v>
      </c>
      <c r="G216" s="77">
        <v>0</v>
      </c>
      <c r="H216" s="77">
        <v>0</v>
      </c>
      <c r="I216" s="77">
        <v>0</v>
      </c>
      <c r="J216" s="79">
        <f t="shared" si="3"/>
        <v>0</v>
      </c>
    </row>
    <row r="217" spans="1:10" x14ac:dyDescent="0.25">
      <c r="A217" s="24" t="s">
        <v>281</v>
      </c>
      <c r="B217" s="25" t="s">
        <v>46</v>
      </c>
      <c r="C217" s="75">
        <v>0</v>
      </c>
      <c r="D217" s="77">
        <v>0</v>
      </c>
      <c r="E217" s="77">
        <v>0</v>
      </c>
      <c r="F217" s="77">
        <v>0</v>
      </c>
      <c r="G217" s="77">
        <v>0</v>
      </c>
      <c r="H217" s="77">
        <v>0</v>
      </c>
      <c r="I217" s="77">
        <v>0</v>
      </c>
      <c r="J217" s="79">
        <f t="shared" si="3"/>
        <v>0</v>
      </c>
    </row>
    <row r="218" spans="1:10" x14ac:dyDescent="0.25">
      <c r="A218" s="24" t="s">
        <v>471</v>
      </c>
      <c r="B218" s="25" t="s">
        <v>46</v>
      </c>
      <c r="C218" s="75">
        <v>0</v>
      </c>
      <c r="D218" s="77">
        <v>0</v>
      </c>
      <c r="E218" s="77">
        <v>0</v>
      </c>
      <c r="F218" s="77">
        <v>0</v>
      </c>
      <c r="G218" s="77">
        <v>0</v>
      </c>
      <c r="H218" s="77">
        <v>0</v>
      </c>
      <c r="I218" s="77">
        <v>0</v>
      </c>
      <c r="J218" s="79">
        <f t="shared" si="3"/>
        <v>0</v>
      </c>
    </row>
    <row r="219" spans="1:10" x14ac:dyDescent="0.25">
      <c r="A219" s="24" t="s">
        <v>282</v>
      </c>
      <c r="B219" s="25" t="s">
        <v>46</v>
      </c>
      <c r="C219" s="75">
        <v>0</v>
      </c>
      <c r="D219" s="77">
        <v>216744</v>
      </c>
      <c r="E219" s="77">
        <v>1434137</v>
      </c>
      <c r="F219" s="77">
        <v>0</v>
      </c>
      <c r="G219" s="77">
        <v>0</v>
      </c>
      <c r="H219" s="77">
        <v>0</v>
      </c>
      <c r="I219" s="77">
        <v>661979</v>
      </c>
      <c r="J219" s="79">
        <f t="shared" si="3"/>
        <v>2312860</v>
      </c>
    </row>
    <row r="220" spans="1:10" x14ac:dyDescent="0.25">
      <c r="A220" s="24" t="s">
        <v>504</v>
      </c>
      <c r="B220" s="25" t="s">
        <v>46</v>
      </c>
      <c r="C220" s="75">
        <v>0</v>
      </c>
      <c r="D220" s="77">
        <v>0</v>
      </c>
      <c r="E220" s="77">
        <v>0</v>
      </c>
      <c r="F220" s="77">
        <v>0</v>
      </c>
      <c r="G220" s="77">
        <v>0</v>
      </c>
      <c r="H220" s="77">
        <v>0</v>
      </c>
      <c r="I220" s="77">
        <v>0</v>
      </c>
      <c r="J220" s="79">
        <f t="shared" si="3"/>
        <v>0</v>
      </c>
    </row>
    <row r="221" spans="1:10" x14ac:dyDescent="0.25">
      <c r="A221" s="24" t="s">
        <v>283</v>
      </c>
      <c r="B221" s="25" t="s">
        <v>46</v>
      </c>
      <c r="C221" s="75">
        <v>8166</v>
      </c>
      <c r="D221" s="77">
        <v>0</v>
      </c>
      <c r="E221" s="77">
        <v>0</v>
      </c>
      <c r="F221" s="77">
        <v>0</v>
      </c>
      <c r="G221" s="77">
        <v>0</v>
      </c>
      <c r="H221" s="77">
        <v>29744</v>
      </c>
      <c r="I221" s="77">
        <v>0</v>
      </c>
      <c r="J221" s="79">
        <f t="shared" si="3"/>
        <v>37910</v>
      </c>
    </row>
    <row r="222" spans="1:10" x14ac:dyDescent="0.25">
      <c r="A222" s="24" t="s">
        <v>284</v>
      </c>
      <c r="B222" s="25" t="s">
        <v>46</v>
      </c>
      <c r="C222" s="75">
        <v>0</v>
      </c>
      <c r="D222" s="77">
        <v>0</v>
      </c>
      <c r="E222" s="77">
        <v>0</v>
      </c>
      <c r="F222" s="77">
        <v>0</v>
      </c>
      <c r="G222" s="77">
        <v>0</v>
      </c>
      <c r="H222" s="77">
        <v>0</v>
      </c>
      <c r="I222" s="77">
        <v>0</v>
      </c>
      <c r="J222" s="79">
        <f t="shared" si="3"/>
        <v>0</v>
      </c>
    </row>
    <row r="223" spans="1:10" x14ac:dyDescent="0.25">
      <c r="A223" s="24" t="s">
        <v>285</v>
      </c>
      <c r="B223" s="25" t="s">
        <v>46</v>
      </c>
      <c r="C223" s="75">
        <v>0</v>
      </c>
      <c r="D223" s="77">
        <v>0</v>
      </c>
      <c r="E223" s="77">
        <v>0</v>
      </c>
      <c r="F223" s="77">
        <v>0</v>
      </c>
      <c r="G223" s="77">
        <v>0</v>
      </c>
      <c r="H223" s="77">
        <v>0</v>
      </c>
      <c r="I223" s="77">
        <v>0</v>
      </c>
      <c r="J223" s="79">
        <f t="shared" si="3"/>
        <v>0</v>
      </c>
    </row>
    <row r="224" spans="1:10" x14ac:dyDescent="0.25">
      <c r="A224" s="24" t="s">
        <v>286</v>
      </c>
      <c r="B224" s="25" t="s">
        <v>46</v>
      </c>
      <c r="C224" s="75">
        <v>0</v>
      </c>
      <c r="D224" s="77">
        <v>0</v>
      </c>
      <c r="E224" s="77">
        <v>0</v>
      </c>
      <c r="F224" s="77">
        <v>0</v>
      </c>
      <c r="G224" s="77">
        <v>0</v>
      </c>
      <c r="H224" s="77">
        <v>0</v>
      </c>
      <c r="I224" s="77">
        <v>459988</v>
      </c>
      <c r="J224" s="79">
        <f t="shared" si="3"/>
        <v>459988</v>
      </c>
    </row>
    <row r="225" spans="1:10" x14ac:dyDescent="0.25">
      <c r="A225" s="24" t="s">
        <v>287</v>
      </c>
      <c r="B225" s="25" t="s">
        <v>46</v>
      </c>
      <c r="C225" s="75">
        <v>0</v>
      </c>
      <c r="D225" s="77">
        <v>0</v>
      </c>
      <c r="E225" s="77">
        <v>0</v>
      </c>
      <c r="F225" s="77">
        <v>0</v>
      </c>
      <c r="G225" s="77">
        <v>0</v>
      </c>
      <c r="H225" s="77">
        <v>0</v>
      </c>
      <c r="I225" s="77">
        <v>0</v>
      </c>
      <c r="J225" s="79">
        <f t="shared" si="3"/>
        <v>0</v>
      </c>
    </row>
    <row r="226" spans="1:10" x14ac:dyDescent="0.25">
      <c r="A226" s="24" t="s">
        <v>288</v>
      </c>
      <c r="B226" s="25" t="s">
        <v>46</v>
      </c>
      <c r="C226" s="75">
        <v>0</v>
      </c>
      <c r="D226" s="77">
        <v>0</v>
      </c>
      <c r="E226" s="77">
        <v>0</v>
      </c>
      <c r="F226" s="77">
        <v>0</v>
      </c>
      <c r="G226" s="77">
        <v>0</v>
      </c>
      <c r="H226" s="77">
        <v>0</v>
      </c>
      <c r="I226" s="77">
        <v>0</v>
      </c>
      <c r="J226" s="79">
        <f t="shared" si="3"/>
        <v>0</v>
      </c>
    </row>
    <row r="227" spans="1:10" x14ac:dyDescent="0.25">
      <c r="A227" s="24" t="s">
        <v>289</v>
      </c>
      <c r="B227" s="25" t="s">
        <v>46</v>
      </c>
      <c r="C227" s="75">
        <v>0</v>
      </c>
      <c r="D227" s="77">
        <v>0</v>
      </c>
      <c r="E227" s="77">
        <v>0</v>
      </c>
      <c r="F227" s="77">
        <v>0</v>
      </c>
      <c r="G227" s="77">
        <v>0</v>
      </c>
      <c r="H227" s="77">
        <v>0</v>
      </c>
      <c r="I227" s="77">
        <v>0</v>
      </c>
      <c r="J227" s="79">
        <f t="shared" si="3"/>
        <v>0</v>
      </c>
    </row>
    <row r="228" spans="1:10" x14ac:dyDescent="0.25">
      <c r="A228" s="24" t="s">
        <v>472</v>
      </c>
      <c r="B228" s="25" t="s">
        <v>46</v>
      </c>
      <c r="C228" s="75">
        <v>3781</v>
      </c>
      <c r="D228" s="77">
        <v>0</v>
      </c>
      <c r="E228" s="77">
        <v>0</v>
      </c>
      <c r="F228" s="77">
        <v>0</v>
      </c>
      <c r="G228" s="77">
        <v>0</v>
      </c>
      <c r="H228" s="77">
        <v>36500</v>
      </c>
      <c r="I228" s="77">
        <v>0</v>
      </c>
      <c r="J228" s="79">
        <f t="shared" si="3"/>
        <v>40281</v>
      </c>
    </row>
    <row r="229" spans="1:10" x14ac:dyDescent="0.25">
      <c r="A229" s="24" t="s">
        <v>290</v>
      </c>
      <c r="B229" s="25" t="s">
        <v>46</v>
      </c>
      <c r="C229" s="75">
        <v>0</v>
      </c>
      <c r="D229" s="77">
        <v>0</v>
      </c>
      <c r="E229" s="77">
        <v>0</v>
      </c>
      <c r="F229" s="77">
        <v>0</v>
      </c>
      <c r="G229" s="77">
        <v>0</v>
      </c>
      <c r="H229" s="77">
        <v>0</v>
      </c>
      <c r="I229" s="77">
        <v>0</v>
      </c>
      <c r="J229" s="79">
        <f t="shared" si="3"/>
        <v>0</v>
      </c>
    </row>
    <row r="230" spans="1:10" x14ac:dyDescent="0.25">
      <c r="A230" s="24" t="s">
        <v>291</v>
      </c>
      <c r="B230" s="25" t="s">
        <v>46</v>
      </c>
      <c r="C230" s="75">
        <v>0</v>
      </c>
      <c r="D230" s="77">
        <v>0</v>
      </c>
      <c r="E230" s="77">
        <v>0</v>
      </c>
      <c r="F230" s="77">
        <v>0</v>
      </c>
      <c r="G230" s="77">
        <v>0</v>
      </c>
      <c r="H230" s="77">
        <v>0</v>
      </c>
      <c r="I230" s="77">
        <v>0</v>
      </c>
      <c r="J230" s="79">
        <f t="shared" si="3"/>
        <v>0</v>
      </c>
    </row>
    <row r="231" spans="1:10" x14ac:dyDescent="0.25">
      <c r="A231" s="24" t="s">
        <v>292</v>
      </c>
      <c r="B231" s="25" t="s">
        <v>46</v>
      </c>
      <c r="C231" s="75">
        <v>18537</v>
      </c>
      <c r="D231" s="77">
        <v>1474100</v>
      </c>
      <c r="E231" s="77">
        <v>0</v>
      </c>
      <c r="F231" s="77">
        <v>61545</v>
      </c>
      <c r="G231" s="77">
        <v>0</v>
      </c>
      <c r="H231" s="77">
        <v>1984251</v>
      </c>
      <c r="I231" s="77">
        <v>160943</v>
      </c>
      <c r="J231" s="79">
        <f t="shared" si="3"/>
        <v>3699376</v>
      </c>
    </row>
    <row r="232" spans="1:10" x14ac:dyDescent="0.25">
      <c r="A232" s="24" t="s">
        <v>293</v>
      </c>
      <c r="B232" s="25" t="s">
        <v>46</v>
      </c>
      <c r="C232" s="75">
        <v>0</v>
      </c>
      <c r="D232" s="77">
        <v>0</v>
      </c>
      <c r="E232" s="77">
        <v>0</v>
      </c>
      <c r="F232" s="77">
        <v>0</v>
      </c>
      <c r="G232" s="77">
        <v>0</v>
      </c>
      <c r="H232" s="77">
        <v>0</v>
      </c>
      <c r="I232" s="77">
        <v>0</v>
      </c>
      <c r="J232" s="79">
        <f t="shared" si="3"/>
        <v>0</v>
      </c>
    </row>
    <row r="233" spans="1:10" x14ac:dyDescent="0.25">
      <c r="A233" s="24" t="s">
        <v>294</v>
      </c>
      <c r="B233" s="25" t="s">
        <v>46</v>
      </c>
      <c r="C233" s="75">
        <v>0</v>
      </c>
      <c r="D233" s="77">
        <v>0</v>
      </c>
      <c r="E233" s="77">
        <v>0</v>
      </c>
      <c r="F233" s="77">
        <v>0</v>
      </c>
      <c r="G233" s="77">
        <v>0</v>
      </c>
      <c r="H233" s="77">
        <v>0</v>
      </c>
      <c r="I233" s="77">
        <v>0</v>
      </c>
      <c r="J233" s="79">
        <f t="shared" si="3"/>
        <v>0</v>
      </c>
    </row>
    <row r="234" spans="1:10" x14ac:dyDescent="0.25">
      <c r="A234" s="24" t="s">
        <v>295</v>
      </c>
      <c r="B234" s="25" t="s">
        <v>46</v>
      </c>
      <c r="C234" s="75">
        <v>0</v>
      </c>
      <c r="D234" s="77">
        <v>0</v>
      </c>
      <c r="E234" s="77">
        <v>0</v>
      </c>
      <c r="F234" s="77">
        <v>0</v>
      </c>
      <c r="G234" s="77">
        <v>0</v>
      </c>
      <c r="H234" s="77">
        <v>0</v>
      </c>
      <c r="I234" s="77">
        <v>0</v>
      </c>
      <c r="J234" s="79">
        <f t="shared" si="3"/>
        <v>0</v>
      </c>
    </row>
    <row r="235" spans="1:10" x14ac:dyDescent="0.25">
      <c r="A235" s="24" t="s">
        <v>296</v>
      </c>
      <c r="B235" s="25" t="s">
        <v>46</v>
      </c>
      <c r="C235" s="75">
        <v>0</v>
      </c>
      <c r="D235" s="77">
        <v>0</v>
      </c>
      <c r="E235" s="77">
        <v>0</v>
      </c>
      <c r="F235" s="77">
        <v>0</v>
      </c>
      <c r="G235" s="77">
        <v>0</v>
      </c>
      <c r="H235" s="77">
        <v>0</v>
      </c>
      <c r="I235" s="77">
        <v>0</v>
      </c>
      <c r="J235" s="79">
        <f t="shared" si="3"/>
        <v>0</v>
      </c>
    </row>
    <row r="236" spans="1:10" x14ac:dyDescent="0.25">
      <c r="A236" s="24" t="s">
        <v>297</v>
      </c>
      <c r="B236" s="25" t="s">
        <v>47</v>
      </c>
      <c r="C236" s="75">
        <v>13337</v>
      </c>
      <c r="D236" s="77">
        <v>2177</v>
      </c>
      <c r="E236" s="77">
        <v>18648</v>
      </c>
      <c r="F236" s="77">
        <v>0</v>
      </c>
      <c r="G236" s="77">
        <v>0</v>
      </c>
      <c r="H236" s="77">
        <v>61297</v>
      </c>
      <c r="I236" s="77">
        <v>0</v>
      </c>
      <c r="J236" s="79">
        <f t="shared" si="3"/>
        <v>95459</v>
      </c>
    </row>
    <row r="237" spans="1:10" x14ac:dyDescent="0.25">
      <c r="A237" s="24" t="s">
        <v>298</v>
      </c>
      <c r="B237" s="25" t="s">
        <v>47</v>
      </c>
      <c r="C237" s="75">
        <v>2970</v>
      </c>
      <c r="D237" s="77">
        <v>0</v>
      </c>
      <c r="E237" s="77">
        <v>6963</v>
      </c>
      <c r="F237" s="77">
        <v>0</v>
      </c>
      <c r="G237" s="77">
        <v>0</v>
      </c>
      <c r="H237" s="77">
        <v>7480</v>
      </c>
      <c r="I237" s="77">
        <v>0</v>
      </c>
      <c r="J237" s="79">
        <f t="shared" si="3"/>
        <v>17413</v>
      </c>
    </row>
    <row r="238" spans="1:10" x14ac:dyDescent="0.25">
      <c r="A238" s="24" t="s">
        <v>473</v>
      </c>
      <c r="B238" s="25" t="s">
        <v>47</v>
      </c>
      <c r="C238" s="75">
        <v>0</v>
      </c>
      <c r="D238" s="77">
        <v>0</v>
      </c>
      <c r="E238" s="77">
        <v>103381</v>
      </c>
      <c r="F238" s="77">
        <v>0</v>
      </c>
      <c r="G238" s="77">
        <v>0</v>
      </c>
      <c r="H238" s="77">
        <v>0</v>
      </c>
      <c r="I238" s="77">
        <v>0</v>
      </c>
      <c r="J238" s="79">
        <f t="shared" si="3"/>
        <v>103381</v>
      </c>
    </row>
    <row r="239" spans="1:10" x14ac:dyDescent="0.25">
      <c r="A239" s="24" t="s">
        <v>299</v>
      </c>
      <c r="B239" s="25" t="s">
        <v>47</v>
      </c>
      <c r="C239" s="75">
        <v>0</v>
      </c>
      <c r="D239" s="77">
        <v>0</v>
      </c>
      <c r="E239" s="77">
        <v>0</v>
      </c>
      <c r="F239" s="77">
        <v>0</v>
      </c>
      <c r="G239" s="77">
        <v>0</v>
      </c>
      <c r="H239" s="77">
        <v>0</v>
      </c>
      <c r="I239" s="77">
        <v>0</v>
      </c>
      <c r="J239" s="79">
        <f t="shared" si="3"/>
        <v>0</v>
      </c>
    </row>
    <row r="240" spans="1:10" x14ac:dyDescent="0.25">
      <c r="A240" s="24" t="s">
        <v>463</v>
      </c>
      <c r="B240" s="25" t="s">
        <v>47</v>
      </c>
      <c r="C240" s="75">
        <v>2457</v>
      </c>
      <c r="D240" s="77">
        <v>1561</v>
      </c>
      <c r="E240" s="77">
        <v>38784</v>
      </c>
      <c r="F240" s="77">
        <v>0</v>
      </c>
      <c r="G240" s="77">
        <v>0</v>
      </c>
      <c r="H240" s="77">
        <v>3082</v>
      </c>
      <c r="I240" s="77">
        <v>0</v>
      </c>
      <c r="J240" s="79">
        <f t="shared" si="3"/>
        <v>45884</v>
      </c>
    </row>
    <row r="241" spans="1:10" x14ac:dyDescent="0.25">
      <c r="A241" s="24" t="s">
        <v>300</v>
      </c>
      <c r="B241" s="25" t="s">
        <v>48</v>
      </c>
      <c r="C241" s="75">
        <v>0</v>
      </c>
      <c r="D241" s="77">
        <v>0</v>
      </c>
      <c r="E241" s="77">
        <v>0</v>
      </c>
      <c r="F241" s="77">
        <v>0</v>
      </c>
      <c r="G241" s="77">
        <v>0</v>
      </c>
      <c r="H241" s="77">
        <v>0</v>
      </c>
      <c r="I241" s="77">
        <v>0</v>
      </c>
      <c r="J241" s="79">
        <f t="shared" si="3"/>
        <v>0</v>
      </c>
    </row>
    <row r="242" spans="1:10" x14ac:dyDescent="0.25">
      <c r="A242" s="24" t="s">
        <v>301</v>
      </c>
      <c r="B242" s="25" t="s">
        <v>48</v>
      </c>
      <c r="C242" s="75">
        <v>16968</v>
      </c>
      <c r="D242" s="77">
        <v>243760</v>
      </c>
      <c r="E242" s="77">
        <v>0</v>
      </c>
      <c r="F242" s="77">
        <v>0</v>
      </c>
      <c r="G242" s="77">
        <v>0</v>
      </c>
      <c r="H242" s="77">
        <v>60023</v>
      </c>
      <c r="I242" s="77">
        <v>7443</v>
      </c>
      <c r="J242" s="79">
        <f t="shared" si="3"/>
        <v>328194</v>
      </c>
    </row>
    <row r="243" spans="1:10" x14ac:dyDescent="0.25">
      <c r="A243" s="24" t="s">
        <v>302</v>
      </c>
      <c r="B243" s="25" t="s">
        <v>48</v>
      </c>
      <c r="C243" s="75">
        <v>0</v>
      </c>
      <c r="D243" s="77">
        <v>0</v>
      </c>
      <c r="E243" s="77">
        <v>0</v>
      </c>
      <c r="F243" s="77">
        <v>0</v>
      </c>
      <c r="G243" s="77">
        <v>0</v>
      </c>
      <c r="H243" s="77">
        <v>0</v>
      </c>
      <c r="I243" s="77">
        <v>0</v>
      </c>
      <c r="J243" s="79">
        <f t="shared" si="3"/>
        <v>0</v>
      </c>
    </row>
    <row r="244" spans="1:10" x14ac:dyDescent="0.25">
      <c r="A244" s="24" t="s">
        <v>303</v>
      </c>
      <c r="B244" s="25" t="s">
        <v>49</v>
      </c>
      <c r="C244" s="75">
        <v>0</v>
      </c>
      <c r="D244" s="77">
        <v>0</v>
      </c>
      <c r="E244" s="77">
        <v>0</v>
      </c>
      <c r="F244" s="77">
        <v>0</v>
      </c>
      <c r="G244" s="77">
        <v>0</v>
      </c>
      <c r="H244" s="77">
        <v>0</v>
      </c>
      <c r="I244" s="77">
        <v>0</v>
      </c>
      <c r="J244" s="79">
        <f t="shared" si="3"/>
        <v>0</v>
      </c>
    </row>
    <row r="245" spans="1:10" x14ac:dyDescent="0.25">
      <c r="A245" s="24" t="s">
        <v>304</v>
      </c>
      <c r="B245" s="25" t="s">
        <v>49</v>
      </c>
      <c r="C245" s="75">
        <v>0</v>
      </c>
      <c r="D245" s="77">
        <v>557410</v>
      </c>
      <c r="E245" s="77">
        <v>0</v>
      </c>
      <c r="F245" s="77">
        <v>0</v>
      </c>
      <c r="G245" s="77">
        <v>0</v>
      </c>
      <c r="H245" s="77">
        <v>0</v>
      </c>
      <c r="I245" s="77">
        <v>0</v>
      </c>
      <c r="J245" s="79">
        <f t="shared" si="3"/>
        <v>557410</v>
      </c>
    </row>
    <row r="246" spans="1:10" x14ac:dyDescent="0.25">
      <c r="A246" s="24" t="s">
        <v>305</v>
      </c>
      <c r="B246" s="25" t="s">
        <v>49</v>
      </c>
      <c r="C246" s="75">
        <v>13212</v>
      </c>
      <c r="D246" s="77">
        <v>0</v>
      </c>
      <c r="E246" s="77">
        <v>981253</v>
      </c>
      <c r="F246" s="77">
        <v>0</v>
      </c>
      <c r="G246" s="77">
        <v>0</v>
      </c>
      <c r="H246" s="77">
        <v>69245</v>
      </c>
      <c r="I246" s="77">
        <v>0</v>
      </c>
      <c r="J246" s="79">
        <f t="shared" si="3"/>
        <v>1063710</v>
      </c>
    </row>
    <row r="247" spans="1:10" x14ac:dyDescent="0.25">
      <c r="A247" s="24" t="s">
        <v>306</v>
      </c>
      <c r="B247" s="25" t="s">
        <v>49</v>
      </c>
      <c r="C247" s="75">
        <v>0</v>
      </c>
      <c r="D247" s="77">
        <v>100027</v>
      </c>
      <c r="E247" s="77">
        <v>0</v>
      </c>
      <c r="F247" s="77">
        <v>0</v>
      </c>
      <c r="G247" s="77">
        <v>0</v>
      </c>
      <c r="H247" s="77">
        <v>0</v>
      </c>
      <c r="I247" s="77">
        <v>0</v>
      </c>
      <c r="J247" s="79">
        <f t="shared" si="3"/>
        <v>100027</v>
      </c>
    </row>
    <row r="248" spans="1:10" x14ac:dyDescent="0.25">
      <c r="A248" s="24" t="s">
        <v>307</v>
      </c>
      <c r="B248" s="25" t="s">
        <v>49</v>
      </c>
      <c r="C248" s="75">
        <v>0</v>
      </c>
      <c r="D248" s="77">
        <v>0</v>
      </c>
      <c r="E248" s="77">
        <v>0</v>
      </c>
      <c r="F248" s="77">
        <v>0</v>
      </c>
      <c r="G248" s="77">
        <v>0</v>
      </c>
      <c r="H248" s="77">
        <v>0</v>
      </c>
      <c r="I248" s="77">
        <v>0</v>
      </c>
      <c r="J248" s="79">
        <f t="shared" si="3"/>
        <v>0</v>
      </c>
    </row>
    <row r="249" spans="1:10" x14ac:dyDescent="0.25">
      <c r="A249" s="24" t="s">
        <v>308</v>
      </c>
      <c r="B249" s="25" t="s">
        <v>49</v>
      </c>
      <c r="C249" s="75">
        <v>0</v>
      </c>
      <c r="D249" s="77">
        <v>0</v>
      </c>
      <c r="E249" s="77">
        <v>0</v>
      </c>
      <c r="F249" s="77">
        <v>0</v>
      </c>
      <c r="G249" s="77">
        <v>0</v>
      </c>
      <c r="H249" s="77">
        <v>0</v>
      </c>
      <c r="I249" s="77">
        <v>0</v>
      </c>
      <c r="J249" s="79">
        <f t="shared" si="3"/>
        <v>0</v>
      </c>
    </row>
    <row r="250" spans="1:10" x14ac:dyDescent="0.25">
      <c r="A250" s="24" t="s">
        <v>309</v>
      </c>
      <c r="B250" s="25" t="s">
        <v>49</v>
      </c>
      <c r="C250" s="75">
        <v>0</v>
      </c>
      <c r="D250" s="77">
        <v>0</v>
      </c>
      <c r="E250" s="77">
        <v>0</v>
      </c>
      <c r="F250" s="77">
        <v>0</v>
      </c>
      <c r="G250" s="77">
        <v>0</v>
      </c>
      <c r="H250" s="77">
        <v>0</v>
      </c>
      <c r="I250" s="77">
        <v>0</v>
      </c>
      <c r="J250" s="79">
        <f t="shared" si="3"/>
        <v>0</v>
      </c>
    </row>
    <row r="251" spans="1:10" x14ac:dyDescent="0.25">
      <c r="A251" s="24" t="s">
        <v>310</v>
      </c>
      <c r="B251" s="25" t="s">
        <v>49</v>
      </c>
      <c r="C251" s="75">
        <v>0</v>
      </c>
      <c r="D251" s="77">
        <v>0</v>
      </c>
      <c r="E251" s="77">
        <v>0</v>
      </c>
      <c r="F251" s="77">
        <v>0</v>
      </c>
      <c r="G251" s="77">
        <v>0</v>
      </c>
      <c r="H251" s="77">
        <v>0</v>
      </c>
      <c r="I251" s="77">
        <v>0</v>
      </c>
      <c r="J251" s="79">
        <f t="shared" si="3"/>
        <v>0</v>
      </c>
    </row>
    <row r="252" spans="1:10" x14ac:dyDescent="0.25">
      <c r="A252" s="24" t="s">
        <v>311</v>
      </c>
      <c r="B252" s="25" t="s">
        <v>49</v>
      </c>
      <c r="C252" s="75">
        <v>0</v>
      </c>
      <c r="D252" s="77">
        <v>0</v>
      </c>
      <c r="E252" s="77">
        <v>0</v>
      </c>
      <c r="F252" s="77">
        <v>0</v>
      </c>
      <c r="G252" s="77">
        <v>0</v>
      </c>
      <c r="H252" s="77">
        <v>0</v>
      </c>
      <c r="I252" s="77">
        <v>0</v>
      </c>
      <c r="J252" s="79">
        <f t="shared" si="3"/>
        <v>0</v>
      </c>
    </row>
    <row r="253" spans="1:10" x14ac:dyDescent="0.25">
      <c r="A253" s="24" t="s">
        <v>3</v>
      </c>
      <c r="B253" s="25" t="s">
        <v>3</v>
      </c>
      <c r="C253" s="75">
        <v>0</v>
      </c>
      <c r="D253" s="77">
        <v>0</v>
      </c>
      <c r="E253" s="77">
        <v>0</v>
      </c>
      <c r="F253" s="77">
        <v>0</v>
      </c>
      <c r="G253" s="77">
        <v>0</v>
      </c>
      <c r="H253" s="77">
        <v>0</v>
      </c>
      <c r="I253" s="77">
        <v>0</v>
      </c>
      <c r="J253" s="79">
        <f t="shared" si="3"/>
        <v>0</v>
      </c>
    </row>
    <row r="254" spans="1:10" x14ac:dyDescent="0.25">
      <c r="A254" s="24" t="s">
        <v>312</v>
      </c>
      <c r="B254" s="25" t="s">
        <v>50</v>
      </c>
      <c r="C254" s="75">
        <v>0</v>
      </c>
      <c r="D254" s="77">
        <v>5855310</v>
      </c>
      <c r="E254" s="77">
        <v>906842</v>
      </c>
      <c r="F254" s="77">
        <v>0</v>
      </c>
      <c r="G254" s="77">
        <v>0</v>
      </c>
      <c r="H254" s="77">
        <v>193081</v>
      </c>
      <c r="I254" s="77">
        <v>0</v>
      </c>
      <c r="J254" s="79">
        <f t="shared" si="3"/>
        <v>6955233</v>
      </c>
    </row>
    <row r="255" spans="1:10" x14ac:dyDescent="0.25">
      <c r="A255" s="24" t="s">
        <v>474</v>
      </c>
      <c r="B255" s="25" t="s">
        <v>50</v>
      </c>
      <c r="C255" s="75">
        <v>0</v>
      </c>
      <c r="D255" s="77">
        <v>0</v>
      </c>
      <c r="E255" s="77">
        <v>0</v>
      </c>
      <c r="F255" s="77">
        <v>0</v>
      </c>
      <c r="G255" s="77">
        <v>0</v>
      </c>
      <c r="H255" s="77">
        <v>0</v>
      </c>
      <c r="I255" s="77">
        <v>0</v>
      </c>
      <c r="J255" s="79">
        <f t="shared" si="3"/>
        <v>0</v>
      </c>
    </row>
    <row r="256" spans="1:10" x14ac:dyDescent="0.25">
      <c r="A256" s="24" t="s">
        <v>313</v>
      </c>
      <c r="B256" s="25" t="s">
        <v>50</v>
      </c>
      <c r="C256" s="75">
        <v>0</v>
      </c>
      <c r="D256" s="77">
        <v>0</v>
      </c>
      <c r="E256" s="77">
        <v>0</v>
      </c>
      <c r="F256" s="77">
        <v>0</v>
      </c>
      <c r="G256" s="77">
        <v>0</v>
      </c>
      <c r="H256" s="77">
        <v>0</v>
      </c>
      <c r="I256" s="77">
        <v>0</v>
      </c>
      <c r="J256" s="79">
        <f t="shared" si="3"/>
        <v>0</v>
      </c>
    </row>
    <row r="257" spans="1:10" x14ac:dyDescent="0.25">
      <c r="A257" s="24" t="s">
        <v>314</v>
      </c>
      <c r="B257" s="25" t="s">
        <v>50</v>
      </c>
      <c r="C257" s="75">
        <v>0</v>
      </c>
      <c r="D257" s="77">
        <v>100000</v>
      </c>
      <c r="E257" s="77">
        <v>0</v>
      </c>
      <c r="F257" s="77">
        <v>0</v>
      </c>
      <c r="G257" s="77">
        <v>0</v>
      </c>
      <c r="H257" s="77">
        <v>0</v>
      </c>
      <c r="I257" s="77">
        <v>0</v>
      </c>
      <c r="J257" s="79">
        <f t="shared" si="3"/>
        <v>100000</v>
      </c>
    </row>
    <row r="258" spans="1:10" x14ac:dyDescent="0.25">
      <c r="A258" s="24" t="s">
        <v>315</v>
      </c>
      <c r="B258" s="25" t="s">
        <v>50</v>
      </c>
      <c r="C258" s="75">
        <v>438</v>
      </c>
      <c r="D258" s="77">
        <v>4150</v>
      </c>
      <c r="E258" s="77">
        <v>0</v>
      </c>
      <c r="F258" s="77">
        <v>0</v>
      </c>
      <c r="G258" s="77">
        <v>0</v>
      </c>
      <c r="H258" s="77">
        <v>0</v>
      </c>
      <c r="I258" s="77">
        <v>566</v>
      </c>
      <c r="J258" s="79">
        <f t="shared" si="3"/>
        <v>5154</v>
      </c>
    </row>
    <row r="259" spans="1:10" x14ac:dyDescent="0.25">
      <c r="A259" s="24" t="s">
        <v>316</v>
      </c>
      <c r="B259" s="25" t="s">
        <v>50</v>
      </c>
      <c r="C259" s="75">
        <v>0</v>
      </c>
      <c r="D259" s="77">
        <v>0</v>
      </c>
      <c r="E259" s="77">
        <v>0</v>
      </c>
      <c r="F259" s="77">
        <v>0</v>
      </c>
      <c r="G259" s="77">
        <v>0</v>
      </c>
      <c r="H259" s="77">
        <v>0</v>
      </c>
      <c r="I259" s="77">
        <v>0</v>
      </c>
      <c r="J259" s="79">
        <f t="shared" ref="J259:J277" si="4">SUM(C259:I259)</f>
        <v>0</v>
      </c>
    </row>
    <row r="260" spans="1:10" x14ac:dyDescent="0.25">
      <c r="A260" s="24" t="s">
        <v>317</v>
      </c>
      <c r="B260" s="25" t="s">
        <v>50</v>
      </c>
      <c r="C260" s="75">
        <v>21858</v>
      </c>
      <c r="D260" s="77">
        <v>322000</v>
      </c>
      <c r="E260" s="77">
        <v>260951</v>
      </c>
      <c r="F260" s="77">
        <v>0</v>
      </c>
      <c r="G260" s="77">
        <v>0</v>
      </c>
      <c r="H260" s="77">
        <v>0</v>
      </c>
      <c r="I260" s="77">
        <v>0</v>
      </c>
      <c r="J260" s="79">
        <f t="shared" si="4"/>
        <v>604809</v>
      </c>
    </row>
    <row r="261" spans="1:10" x14ac:dyDescent="0.25">
      <c r="A261" s="24" t="s">
        <v>318</v>
      </c>
      <c r="B261" s="25" t="s">
        <v>50</v>
      </c>
      <c r="C261" s="75">
        <v>27281</v>
      </c>
      <c r="D261" s="77">
        <v>72600</v>
      </c>
      <c r="E261" s="77">
        <v>149984</v>
      </c>
      <c r="F261" s="77">
        <v>0</v>
      </c>
      <c r="G261" s="77">
        <v>0</v>
      </c>
      <c r="H261" s="77">
        <v>27300</v>
      </c>
      <c r="I261" s="77">
        <v>27930</v>
      </c>
      <c r="J261" s="79">
        <f t="shared" si="4"/>
        <v>305095</v>
      </c>
    </row>
    <row r="262" spans="1:10" x14ac:dyDescent="0.25">
      <c r="A262" s="24" t="s">
        <v>319</v>
      </c>
      <c r="B262" s="25" t="s">
        <v>50</v>
      </c>
      <c r="C262" s="75">
        <v>709731</v>
      </c>
      <c r="D262" s="77">
        <v>1543602</v>
      </c>
      <c r="E262" s="77">
        <v>0</v>
      </c>
      <c r="F262" s="77">
        <v>0</v>
      </c>
      <c r="G262" s="77">
        <v>0</v>
      </c>
      <c r="H262" s="77">
        <v>287001</v>
      </c>
      <c r="I262" s="77">
        <v>0</v>
      </c>
      <c r="J262" s="79">
        <f t="shared" si="4"/>
        <v>2540334</v>
      </c>
    </row>
    <row r="263" spans="1:10" x14ac:dyDescent="0.25">
      <c r="A263" s="24" t="s">
        <v>475</v>
      </c>
      <c r="B263" s="25" t="s">
        <v>50</v>
      </c>
      <c r="C263" s="75">
        <v>0</v>
      </c>
      <c r="D263" s="77">
        <v>10213289</v>
      </c>
      <c r="E263" s="77">
        <v>6523733</v>
      </c>
      <c r="F263" s="77">
        <v>0</v>
      </c>
      <c r="G263" s="77">
        <v>0</v>
      </c>
      <c r="H263" s="77">
        <v>0</v>
      </c>
      <c r="I263" s="77">
        <v>0</v>
      </c>
      <c r="J263" s="79">
        <f t="shared" si="4"/>
        <v>16737022</v>
      </c>
    </row>
    <row r="264" spans="1:10" x14ac:dyDescent="0.25">
      <c r="A264" s="24" t="s">
        <v>320</v>
      </c>
      <c r="B264" s="25" t="s">
        <v>50</v>
      </c>
      <c r="C264" s="75">
        <v>0</v>
      </c>
      <c r="D264" s="77">
        <v>0</v>
      </c>
      <c r="E264" s="77">
        <v>0</v>
      </c>
      <c r="F264" s="77">
        <v>0</v>
      </c>
      <c r="G264" s="77">
        <v>0</v>
      </c>
      <c r="H264" s="77">
        <v>0</v>
      </c>
      <c r="I264" s="77">
        <v>0</v>
      </c>
      <c r="J264" s="79">
        <f t="shared" si="4"/>
        <v>0</v>
      </c>
    </row>
    <row r="265" spans="1:10" x14ac:dyDescent="0.25">
      <c r="A265" s="24" t="s">
        <v>321</v>
      </c>
      <c r="B265" s="25" t="s">
        <v>50</v>
      </c>
      <c r="C265" s="75">
        <v>512351</v>
      </c>
      <c r="D265" s="77">
        <v>4710345</v>
      </c>
      <c r="E265" s="77">
        <v>3361903</v>
      </c>
      <c r="F265" s="77">
        <v>0</v>
      </c>
      <c r="G265" s="77">
        <v>0</v>
      </c>
      <c r="H265" s="77">
        <v>420366</v>
      </c>
      <c r="I265" s="77">
        <v>0</v>
      </c>
      <c r="J265" s="79">
        <f t="shared" si="4"/>
        <v>9004965</v>
      </c>
    </row>
    <row r="266" spans="1:10" x14ac:dyDescent="0.25">
      <c r="A266" s="24" t="s">
        <v>322</v>
      </c>
      <c r="B266" s="25" t="s">
        <v>50</v>
      </c>
      <c r="C266" s="75">
        <v>0</v>
      </c>
      <c r="D266" s="77">
        <v>0</v>
      </c>
      <c r="E266" s="77">
        <v>0</v>
      </c>
      <c r="F266" s="77">
        <v>0</v>
      </c>
      <c r="G266" s="77">
        <v>0</v>
      </c>
      <c r="H266" s="77">
        <v>56000</v>
      </c>
      <c r="I266" s="77">
        <v>0</v>
      </c>
      <c r="J266" s="79">
        <f t="shared" si="4"/>
        <v>56000</v>
      </c>
    </row>
    <row r="267" spans="1:10" x14ac:dyDescent="0.25">
      <c r="A267" s="24" t="s">
        <v>476</v>
      </c>
      <c r="B267" s="25" t="s">
        <v>51</v>
      </c>
      <c r="C267" s="75">
        <v>0</v>
      </c>
      <c r="D267" s="77">
        <v>0</v>
      </c>
      <c r="E267" s="77">
        <v>837000</v>
      </c>
      <c r="F267" s="77">
        <v>0</v>
      </c>
      <c r="G267" s="77">
        <v>0</v>
      </c>
      <c r="H267" s="77">
        <v>244000</v>
      </c>
      <c r="I267" s="77">
        <v>0</v>
      </c>
      <c r="J267" s="79">
        <f t="shared" si="4"/>
        <v>1081000</v>
      </c>
    </row>
    <row r="268" spans="1:10" x14ac:dyDescent="0.25">
      <c r="A268" s="24" t="s">
        <v>515</v>
      </c>
      <c r="B268" s="25" t="s">
        <v>51</v>
      </c>
      <c r="C268" s="75">
        <v>602252</v>
      </c>
      <c r="D268" s="77">
        <v>3488858</v>
      </c>
      <c r="E268" s="77">
        <v>1235769</v>
      </c>
      <c r="F268" s="77">
        <v>0</v>
      </c>
      <c r="G268" s="77">
        <v>0</v>
      </c>
      <c r="H268" s="77">
        <v>116600</v>
      </c>
      <c r="I268" s="77">
        <v>0</v>
      </c>
      <c r="J268" s="79">
        <f t="shared" si="4"/>
        <v>5443479</v>
      </c>
    </row>
    <row r="269" spans="1:10" x14ac:dyDescent="0.25">
      <c r="A269" s="24" t="s">
        <v>324</v>
      </c>
      <c r="B269" s="25" t="s">
        <v>4</v>
      </c>
      <c r="C269" s="75">
        <v>0</v>
      </c>
      <c r="D269" s="77">
        <v>0</v>
      </c>
      <c r="E269" s="77">
        <v>0</v>
      </c>
      <c r="F269" s="77">
        <v>0</v>
      </c>
      <c r="G269" s="77">
        <v>0</v>
      </c>
      <c r="H269" s="77">
        <v>0</v>
      </c>
      <c r="I269" s="77">
        <v>0</v>
      </c>
      <c r="J269" s="79">
        <f t="shared" si="4"/>
        <v>0</v>
      </c>
    </row>
    <row r="270" spans="1:10" x14ac:dyDescent="0.25">
      <c r="A270" s="24" t="s">
        <v>325</v>
      </c>
      <c r="B270" s="25" t="s">
        <v>4</v>
      </c>
      <c r="C270" s="75">
        <v>0</v>
      </c>
      <c r="D270" s="77">
        <v>0</v>
      </c>
      <c r="E270" s="77">
        <v>0</v>
      </c>
      <c r="F270" s="77">
        <v>0</v>
      </c>
      <c r="G270" s="77">
        <v>0</v>
      </c>
      <c r="H270" s="77">
        <v>0</v>
      </c>
      <c r="I270" s="77">
        <v>0</v>
      </c>
      <c r="J270" s="79">
        <f t="shared" si="4"/>
        <v>0</v>
      </c>
    </row>
    <row r="271" spans="1:10" x14ac:dyDescent="0.25">
      <c r="A271" s="24" t="s">
        <v>326</v>
      </c>
      <c r="B271" s="25" t="s">
        <v>4</v>
      </c>
      <c r="C271" s="75">
        <v>0</v>
      </c>
      <c r="D271" s="77">
        <v>0</v>
      </c>
      <c r="E271" s="77">
        <v>0</v>
      </c>
      <c r="F271" s="77">
        <v>0</v>
      </c>
      <c r="G271" s="77">
        <v>0</v>
      </c>
      <c r="H271" s="77">
        <v>0</v>
      </c>
      <c r="I271" s="77">
        <v>1891781</v>
      </c>
      <c r="J271" s="79">
        <f t="shared" si="4"/>
        <v>1891781</v>
      </c>
    </row>
    <row r="272" spans="1:10" x14ac:dyDescent="0.25">
      <c r="A272" s="24" t="s">
        <v>327</v>
      </c>
      <c r="B272" s="25" t="s">
        <v>4</v>
      </c>
      <c r="C272" s="75">
        <v>0</v>
      </c>
      <c r="D272" s="77">
        <v>0</v>
      </c>
      <c r="E272" s="77">
        <v>0</v>
      </c>
      <c r="F272" s="77">
        <v>0</v>
      </c>
      <c r="G272" s="77">
        <v>0</v>
      </c>
      <c r="H272" s="77">
        <v>0</v>
      </c>
      <c r="I272" s="77">
        <v>0</v>
      </c>
      <c r="J272" s="79">
        <f t="shared" si="4"/>
        <v>0</v>
      </c>
    </row>
    <row r="273" spans="1:10" x14ac:dyDescent="0.25">
      <c r="A273" s="24" t="s">
        <v>542</v>
      </c>
      <c r="B273" s="25" t="s">
        <v>4</v>
      </c>
      <c r="C273" s="75">
        <v>0</v>
      </c>
      <c r="D273" s="77">
        <v>0</v>
      </c>
      <c r="E273" s="77">
        <v>0</v>
      </c>
      <c r="F273" s="77">
        <v>0</v>
      </c>
      <c r="G273" s="77">
        <v>0</v>
      </c>
      <c r="H273" s="77">
        <v>0</v>
      </c>
      <c r="I273" s="77">
        <v>0</v>
      </c>
      <c r="J273" s="79">
        <f t="shared" si="4"/>
        <v>0</v>
      </c>
    </row>
    <row r="274" spans="1:10" x14ac:dyDescent="0.25">
      <c r="A274" s="24" t="s">
        <v>328</v>
      </c>
      <c r="B274" s="25" t="s">
        <v>4</v>
      </c>
      <c r="C274" s="75">
        <v>0</v>
      </c>
      <c r="D274" s="77">
        <v>0</v>
      </c>
      <c r="E274" s="77">
        <v>0</v>
      </c>
      <c r="F274" s="77">
        <v>0</v>
      </c>
      <c r="G274" s="77">
        <v>0</v>
      </c>
      <c r="H274" s="77">
        <v>0</v>
      </c>
      <c r="I274" s="77">
        <v>0</v>
      </c>
      <c r="J274" s="79">
        <f t="shared" si="4"/>
        <v>0</v>
      </c>
    </row>
    <row r="275" spans="1:10" x14ac:dyDescent="0.25">
      <c r="A275" s="24" t="s">
        <v>329</v>
      </c>
      <c r="B275" s="25" t="s">
        <v>4</v>
      </c>
      <c r="C275" s="75">
        <v>0</v>
      </c>
      <c r="D275" s="77">
        <v>0</v>
      </c>
      <c r="E275" s="77">
        <v>0</v>
      </c>
      <c r="F275" s="77">
        <v>0</v>
      </c>
      <c r="G275" s="77">
        <v>0</v>
      </c>
      <c r="H275" s="77">
        <v>196500</v>
      </c>
      <c r="I275" s="77">
        <v>0</v>
      </c>
      <c r="J275" s="79">
        <f t="shared" si="4"/>
        <v>196500</v>
      </c>
    </row>
    <row r="276" spans="1:10" x14ac:dyDescent="0.25">
      <c r="A276" s="24" t="s">
        <v>330</v>
      </c>
      <c r="B276" s="25" t="s">
        <v>4</v>
      </c>
      <c r="C276" s="75">
        <v>0</v>
      </c>
      <c r="D276" s="77">
        <v>0</v>
      </c>
      <c r="E276" s="77">
        <v>0</v>
      </c>
      <c r="F276" s="77">
        <v>0</v>
      </c>
      <c r="G276" s="77">
        <v>0</v>
      </c>
      <c r="H276" s="77">
        <v>0</v>
      </c>
      <c r="I276" s="77">
        <v>0</v>
      </c>
      <c r="J276" s="79">
        <f t="shared" si="4"/>
        <v>0</v>
      </c>
    </row>
    <row r="277" spans="1:10" x14ac:dyDescent="0.25">
      <c r="A277" s="24" t="s">
        <v>331</v>
      </c>
      <c r="B277" s="25" t="s">
        <v>4</v>
      </c>
      <c r="C277" s="75">
        <v>0</v>
      </c>
      <c r="D277" s="77">
        <v>0</v>
      </c>
      <c r="E277" s="77">
        <v>0</v>
      </c>
      <c r="F277" s="77">
        <v>0</v>
      </c>
      <c r="G277" s="77">
        <v>0</v>
      </c>
      <c r="H277" s="77">
        <v>0</v>
      </c>
      <c r="I277" s="77">
        <v>0</v>
      </c>
      <c r="J277" s="79">
        <f t="shared" si="4"/>
        <v>0</v>
      </c>
    </row>
    <row r="278" spans="1:10" x14ac:dyDescent="0.25">
      <c r="A278" s="24" t="s">
        <v>332</v>
      </c>
      <c r="B278" s="25" t="s">
        <v>4</v>
      </c>
      <c r="C278" s="75">
        <v>569170</v>
      </c>
      <c r="D278" s="77">
        <v>0</v>
      </c>
      <c r="E278" s="77">
        <v>0</v>
      </c>
      <c r="F278" s="77">
        <v>0</v>
      </c>
      <c r="G278" s="77">
        <v>0</v>
      </c>
      <c r="H278" s="77">
        <v>2336</v>
      </c>
      <c r="I278" s="77">
        <v>0</v>
      </c>
      <c r="J278" s="79">
        <f t="shared" ref="J278:J309" si="5">SUM(C278:I278)</f>
        <v>571506</v>
      </c>
    </row>
    <row r="279" spans="1:10" x14ac:dyDescent="0.25">
      <c r="A279" s="24" t="s">
        <v>477</v>
      </c>
      <c r="B279" s="25" t="s">
        <v>4</v>
      </c>
      <c r="C279" s="75">
        <v>0</v>
      </c>
      <c r="D279" s="77">
        <v>0</v>
      </c>
      <c r="E279" s="77">
        <v>0</v>
      </c>
      <c r="F279" s="77">
        <v>0</v>
      </c>
      <c r="G279" s="77">
        <v>0</v>
      </c>
      <c r="H279" s="77">
        <v>0</v>
      </c>
      <c r="I279" s="77">
        <v>0</v>
      </c>
      <c r="J279" s="79">
        <f t="shared" si="5"/>
        <v>0</v>
      </c>
    </row>
    <row r="280" spans="1:10" x14ac:dyDescent="0.25">
      <c r="A280" s="24" t="s">
        <v>333</v>
      </c>
      <c r="B280" s="25" t="s">
        <v>4</v>
      </c>
      <c r="C280" s="75">
        <v>0</v>
      </c>
      <c r="D280" s="77">
        <v>0</v>
      </c>
      <c r="E280" s="77">
        <v>0</v>
      </c>
      <c r="F280" s="77">
        <v>0</v>
      </c>
      <c r="G280" s="77">
        <v>0</v>
      </c>
      <c r="H280" s="77">
        <v>0</v>
      </c>
      <c r="I280" s="77">
        <v>0</v>
      </c>
      <c r="J280" s="79">
        <f t="shared" si="5"/>
        <v>0</v>
      </c>
    </row>
    <row r="281" spans="1:10" x14ac:dyDescent="0.25">
      <c r="A281" s="24" t="s">
        <v>334</v>
      </c>
      <c r="B281" s="25" t="s">
        <v>4</v>
      </c>
      <c r="C281" s="75">
        <v>0</v>
      </c>
      <c r="D281" s="77">
        <v>0</v>
      </c>
      <c r="E281" s="77">
        <v>0</v>
      </c>
      <c r="F281" s="77">
        <v>0</v>
      </c>
      <c r="G281" s="77">
        <v>0</v>
      </c>
      <c r="H281" s="77">
        <v>9000</v>
      </c>
      <c r="I281" s="77">
        <v>0</v>
      </c>
      <c r="J281" s="79">
        <f t="shared" si="5"/>
        <v>9000</v>
      </c>
    </row>
    <row r="282" spans="1:10" x14ac:dyDescent="0.25">
      <c r="A282" s="24" t="s">
        <v>335</v>
      </c>
      <c r="B282" s="25" t="s">
        <v>4</v>
      </c>
      <c r="C282" s="75">
        <v>0</v>
      </c>
      <c r="D282" s="77">
        <v>0</v>
      </c>
      <c r="E282" s="77">
        <v>0</v>
      </c>
      <c r="F282" s="77">
        <v>0</v>
      </c>
      <c r="G282" s="77">
        <v>0</v>
      </c>
      <c r="H282" s="77">
        <v>0</v>
      </c>
      <c r="I282" s="77">
        <v>0</v>
      </c>
      <c r="J282" s="79">
        <f t="shared" si="5"/>
        <v>0</v>
      </c>
    </row>
    <row r="283" spans="1:10" x14ac:dyDescent="0.25">
      <c r="A283" s="24" t="s">
        <v>336</v>
      </c>
      <c r="B283" s="25" t="s">
        <v>4</v>
      </c>
      <c r="C283" s="75">
        <v>2423</v>
      </c>
      <c r="D283" s="77">
        <v>0</v>
      </c>
      <c r="E283" s="77">
        <v>0</v>
      </c>
      <c r="F283" s="77">
        <v>0</v>
      </c>
      <c r="G283" s="77">
        <v>0</v>
      </c>
      <c r="H283" s="77">
        <v>0</v>
      </c>
      <c r="I283" s="77">
        <v>22372</v>
      </c>
      <c r="J283" s="79">
        <f t="shared" si="5"/>
        <v>24795</v>
      </c>
    </row>
    <row r="284" spans="1:10" x14ac:dyDescent="0.25">
      <c r="A284" s="24" t="s">
        <v>337</v>
      </c>
      <c r="B284" s="25" t="s">
        <v>4</v>
      </c>
      <c r="C284" s="75">
        <v>82746</v>
      </c>
      <c r="D284" s="77">
        <v>0</v>
      </c>
      <c r="E284" s="77">
        <v>569027</v>
      </c>
      <c r="F284" s="77">
        <v>0</v>
      </c>
      <c r="G284" s="77">
        <v>0</v>
      </c>
      <c r="H284" s="77">
        <v>508905</v>
      </c>
      <c r="I284" s="77">
        <v>0</v>
      </c>
      <c r="J284" s="79">
        <f t="shared" si="5"/>
        <v>1160678</v>
      </c>
    </row>
    <row r="285" spans="1:10" x14ac:dyDescent="0.25">
      <c r="A285" s="24" t="s">
        <v>338</v>
      </c>
      <c r="B285" s="25" t="s">
        <v>4</v>
      </c>
      <c r="C285" s="75">
        <v>0</v>
      </c>
      <c r="D285" s="77">
        <v>0</v>
      </c>
      <c r="E285" s="77">
        <v>0</v>
      </c>
      <c r="F285" s="77">
        <v>0</v>
      </c>
      <c r="G285" s="77">
        <v>0</v>
      </c>
      <c r="H285" s="77">
        <v>0</v>
      </c>
      <c r="I285" s="77">
        <v>0</v>
      </c>
      <c r="J285" s="79">
        <f t="shared" si="5"/>
        <v>0</v>
      </c>
    </row>
    <row r="286" spans="1:10" x14ac:dyDescent="0.25">
      <c r="A286" s="24" t="s">
        <v>339</v>
      </c>
      <c r="B286" s="25" t="s">
        <v>4</v>
      </c>
      <c r="C286" s="75">
        <v>0</v>
      </c>
      <c r="D286" s="77">
        <v>0</v>
      </c>
      <c r="E286" s="77">
        <v>0</v>
      </c>
      <c r="F286" s="77">
        <v>0</v>
      </c>
      <c r="G286" s="77">
        <v>0</v>
      </c>
      <c r="H286" s="77">
        <v>0</v>
      </c>
      <c r="I286" s="77">
        <v>0</v>
      </c>
      <c r="J286" s="79">
        <f t="shared" si="5"/>
        <v>0</v>
      </c>
    </row>
    <row r="287" spans="1:10" x14ac:dyDescent="0.25">
      <c r="A287" s="24" t="s">
        <v>340</v>
      </c>
      <c r="B287" s="25" t="s">
        <v>4</v>
      </c>
      <c r="C287" s="75">
        <v>0</v>
      </c>
      <c r="D287" s="77">
        <v>0</v>
      </c>
      <c r="E287" s="77">
        <v>0</v>
      </c>
      <c r="F287" s="77">
        <v>0</v>
      </c>
      <c r="G287" s="77">
        <v>0</v>
      </c>
      <c r="H287" s="77">
        <v>0</v>
      </c>
      <c r="I287" s="77">
        <v>0</v>
      </c>
      <c r="J287" s="79">
        <f t="shared" si="5"/>
        <v>0</v>
      </c>
    </row>
    <row r="288" spans="1:10" x14ac:dyDescent="0.25">
      <c r="A288" s="24" t="s">
        <v>549</v>
      </c>
      <c r="B288" s="25" t="s">
        <v>4</v>
      </c>
      <c r="C288" s="75">
        <v>0</v>
      </c>
      <c r="D288" s="77">
        <v>0</v>
      </c>
      <c r="E288" s="77">
        <v>76000</v>
      </c>
      <c r="F288" s="77">
        <v>0</v>
      </c>
      <c r="G288" s="77">
        <v>0</v>
      </c>
      <c r="H288" s="77">
        <v>0</v>
      </c>
      <c r="I288" s="77">
        <v>0</v>
      </c>
      <c r="J288" s="79">
        <f t="shared" si="5"/>
        <v>76000</v>
      </c>
    </row>
    <row r="289" spans="1:10" x14ac:dyDescent="0.25">
      <c r="A289" s="24" t="s">
        <v>341</v>
      </c>
      <c r="B289" s="25" t="s">
        <v>4</v>
      </c>
      <c r="C289" s="75">
        <v>0</v>
      </c>
      <c r="D289" s="77">
        <v>0</v>
      </c>
      <c r="E289" s="77">
        <v>0</v>
      </c>
      <c r="F289" s="77">
        <v>0</v>
      </c>
      <c r="G289" s="77">
        <v>0</v>
      </c>
      <c r="H289" s="77">
        <v>0</v>
      </c>
      <c r="I289" s="77">
        <v>0</v>
      </c>
      <c r="J289" s="79">
        <f t="shared" si="5"/>
        <v>0</v>
      </c>
    </row>
    <row r="290" spans="1:10" x14ac:dyDescent="0.25">
      <c r="A290" s="24" t="s">
        <v>506</v>
      </c>
      <c r="B290" s="25" t="s">
        <v>4</v>
      </c>
      <c r="C290" s="75">
        <v>0</v>
      </c>
      <c r="D290" s="77">
        <v>0</v>
      </c>
      <c r="E290" s="77">
        <v>0</v>
      </c>
      <c r="F290" s="77">
        <v>0</v>
      </c>
      <c r="G290" s="77">
        <v>0</v>
      </c>
      <c r="H290" s="77">
        <v>0</v>
      </c>
      <c r="I290" s="77">
        <v>0</v>
      </c>
      <c r="J290" s="79">
        <f t="shared" si="5"/>
        <v>0</v>
      </c>
    </row>
    <row r="291" spans="1:10" x14ac:dyDescent="0.25">
      <c r="A291" s="24" t="s">
        <v>342</v>
      </c>
      <c r="B291" s="25" t="s">
        <v>4</v>
      </c>
      <c r="C291" s="75">
        <v>0</v>
      </c>
      <c r="D291" s="77">
        <v>0</v>
      </c>
      <c r="E291" s="77">
        <v>0</v>
      </c>
      <c r="F291" s="77">
        <v>0</v>
      </c>
      <c r="G291" s="77">
        <v>0</v>
      </c>
      <c r="H291" s="77">
        <v>0</v>
      </c>
      <c r="I291" s="77">
        <v>0</v>
      </c>
      <c r="J291" s="79">
        <f t="shared" si="5"/>
        <v>0</v>
      </c>
    </row>
    <row r="292" spans="1:10" x14ac:dyDescent="0.25">
      <c r="A292" s="24" t="s">
        <v>343</v>
      </c>
      <c r="B292" s="25" t="s">
        <v>4</v>
      </c>
      <c r="C292" s="75">
        <v>0</v>
      </c>
      <c r="D292" s="77">
        <v>0</v>
      </c>
      <c r="E292" s="77">
        <v>0</v>
      </c>
      <c r="F292" s="77">
        <v>0</v>
      </c>
      <c r="G292" s="77">
        <v>0</v>
      </c>
      <c r="H292" s="77">
        <v>0</v>
      </c>
      <c r="I292" s="77">
        <v>0</v>
      </c>
      <c r="J292" s="79">
        <f t="shared" si="5"/>
        <v>0</v>
      </c>
    </row>
    <row r="293" spans="1:10" x14ac:dyDescent="0.25">
      <c r="A293" s="24" t="s">
        <v>344</v>
      </c>
      <c r="B293" s="25" t="s">
        <v>4</v>
      </c>
      <c r="C293" s="75">
        <v>0</v>
      </c>
      <c r="D293" s="77">
        <v>0</v>
      </c>
      <c r="E293" s="77">
        <v>0</v>
      </c>
      <c r="F293" s="77">
        <v>0</v>
      </c>
      <c r="G293" s="77">
        <v>0</v>
      </c>
      <c r="H293" s="77">
        <v>0</v>
      </c>
      <c r="I293" s="77">
        <v>0</v>
      </c>
      <c r="J293" s="79">
        <f t="shared" si="5"/>
        <v>0</v>
      </c>
    </row>
    <row r="294" spans="1:10" x14ac:dyDescent="0.25">
      <c r="A294" s="24" t="s">
        <v>345</v>
      </c>
      <c r="B294" s="25" t="s">
        <v>4</v>
      </c>
      <c r="C294" s="75">
        <v>0</v>
      </c>
      <c r="D294" s="77">
        <v>0</v>
      </c>
      <c r="E294" s="77">
        <v>0</v>
      </c>
      <c r="F294" s="77">
        <v>0</v>
      </c>
      <c r="G294" s="77">
        <v>0</v>
      </c>
      <c r="H294" s="77">
        <v>0</v>
      </c>
      <c r="I294" s="77">
        <v>0</v>
      </c>
      <c r="J294" s="79">
        <f t="shared" si="5"/>
        <v>0</v>
      </c>
    </row>
    <row r="295" spans="1:10" x14ac:dyDescent="0.25">
      <c r="A295" s="24" t="s">
        <v>346</v>
      </c>
      <c r="B295" s="25" t="s">
        <v>4</v>
      </c>
      <c r="C295" s="75">
        <v>0</v>
      </c>
      <c r="D295" s="77">
        <v>0</v>
      </c>
      <c r="E295" s="77">
        <v>0</v>
      </c>
      <c r="F295" s="77">
        <v>0</v>
      </c>
      <c r="G295" s="77">
        <v>0</v>
      </c>
      <c r="H295" s="77">
        <v>0</v>
      </c>
      <c r="I295" s="77">
        <v>0</v>
      </c>
      <c r="J295" s="79">
        <f t="shared" si="5"/>
        <v>0</v>
      </c>
    </row>
    <row r="296" spans="1:10" x14ac:dyDescent="0.25">
      <c r="A296" s="24" t="s">
        <v>4</v>
      </c>
      <c r="B296" s="25" t="s">
        <v>4</v>
      </c>
      <c r="C296" s="75">
        <v>0</v>
      </c>
      <c r="D296" s="77">
        <v>0</v>
      </c>
      <c r="E296" s="77">
        <v>0</v>
      </c>
      <c r="F296" s="77">
        <v>0</v>
      </c>
      <c r="G296" s="77">
        <v>0</v>
      </c>
      <c r="H296" s="77">
        <v>0</v>
      </c>
      <c r="I296" s="77">
        <v>0</v>
      </c>
      <c r="J296" s="79">
        <f t="shared" si="5"/>
        <v>0</v>
      </c>
    </row>
    <row r="297" spans="1:10" x14ac:dyDescent="0.25">
      <c r="A297" s="24" t="s">
        <v>347</v>
      </c>
      <c r="B297" s="25" t="s">
        <v>4</v>
      </c>
      <c r="C297" s="75">
        <v>806631</v>
      </c>
      <c r="D297" s="77">
        <v>0</v>
      </c>
      <c r="E297" s="77">
        <v>2269783</v>
      </c>
      <c r="F297" s="77">
        <v>0</v>
      </c>
      <c r="G297" s="77">
        <v>0</v>
      </c>
      <c r="H297" s="77">
        <v>2974719</v>
      </c>
      <c r="I297" s="77">
        <v>0</v>
      </c>
      <c r="J297" s="79">
        <f t="shared" si="5"/>
        <v>6051133</v>
      </c>
    </row>
    <row r="298" spans="1:10" x14ac:dyDescent="0.25">
      <c r="A298" s="24" t="s">
        <v>348</v>
      </c>
      <c r="B298" s="25" t="s">
        <v>4</v>
      </c>
      <c r="C298" s="75">
        <v>0</v>
      </c>
      <c r="D298" s="77">
        <v>0</v>
      </c>
      <c r="E298" s="77">
        <v>0</v>
      </c>
      <c r="F298" s="77">
        <v>0</v>
      </c>
      <c r="G298" s="77">
        <v>0</v>
      </c>
      <c r="H298" s="77">
        <v>0</v>
      </c>
      <c r="I298" s="77">
        <v>0</v>
      </c>
      <c r="J298" s="79">
        <f t="shared" si="5"/>
        <v>0</v>
      </c>
    </row>
    <row r="299" spans="1:10" x14ac:dyDescent="0.25">
      <c r="A299" s="24" t="s">
        <v>349</v>
      </c>
      <c r="B299" s="25" t="s">
        <v>4</v>
      </c>
      <c r="C299" s="75">
        <v>0</v>
      </c>
      <c r="D299" s="77">
        <v>0</v>
      </c>
      <c r="E299" s="77">
        <v>0</v>
      </c>
      <c r="F299" s="77">
        <v>0</v>
      </c>
      <c r="G299" s="77">
        <v>0</v>
      </c>
      <c r="H299" s="77">
        <v>19368</v>
      </c>
      <c r="I299" s="77">
        <v>0</v>
      </c>
      <c r="J299" s="79">
        <f t="shared" si="5"/>
        <v>19368</v>
      </c>
    </row>
    <row r="300" spans="1:10" x14ac:dyDescent="0.25">
      <c r="A300" s="24" t="s">
        <v>350</v>
      </c>
      <c r="B300" s="25" t="s">
        <v>4</v>
      </c>
      <c r="C300" s="75">
        <v>296</v>
      </c>
      <c r="D300" s="77">
        <v>3209298</v>
      </c>
      <c r="E300" s="77">
        <v>0</v>
      </c>
      <c r="F300" s="77">
        <v>0</v>
      </c>
      <c r="G300" s="77">
        <v>0</v>
      </c>
      <c r="H300" s="77">
        <v>0</v>
      </c>
      <c r="I300" s="77">
        <v>0</v>
      </c>
      <c r="J300" s="79">
        <f t="shared" si="5"/>
        <v>3209594</v>
      </c>
    </row>
    <row r="301" spans="1:10" x14ac:dyDescent="0.25">
      <c r="A301" s="24" t="s">
        <v>351</v>
      </c>
      <c r="B301" s="25" t="s">
        <v>4</v>
      </c>
      <c r="C301" s="75">
        <v>245804</v>
      </c>
      <c r="D301" s="77">
        <v>1133400</v>
      </c>
      <c r="E301" s="77">
        <v>632581</v>
      </c>
      <c r="F301" s="77">
        <v>0</v>
      </c>
      <c r="G301" s="77">
        <v>0</v>
      </c>
      <c r="H301" s="77">
        <v>703912</v>
      </c>
      <c r="I301" s="77">
        <v>45086</v>
      </c>
      <c r="J301" s="79">
        <f t="shared" si="5"/>
        <v>2760783</v>
      </c>
    </row>
    <row r="302" spans="1:10" x14ac:dyDescent="0.25">
      <c r="A302" s="24" t="s">
        <v>352</v>
      </c>
      <c r="B302" s="25" t="s">
        <v>4</v>
      </c>
      <c r="C302" s="75">
        <v>0</v>
      </c>
      <c r="D302" s="77">
        <v>0</v>
      </c>
      <c r="E302" s="77">
        <v>0</v>
      </c>
      <c r="F302" s="77">
        <v>0</v>
      </c>
      <c r="G302" s="77">
        <v>0</v>
      </c>
      <c r="H302" s="77">
        <v>0</v>
      </c>
      <c r="I302" s="77">
        <v>0</v>
      </c>
      <c r="J302" s="79">
        <f t="shared" si="5"/>
        <v>0</v>
      </c>
    </row>
    <row r="303" spans="1:10" x14ac:dyDescent="0.25">
      <c r="A303" s="24" t="s">
        <v>353</v>
      </c>
      <c r="B303" s="25" t="s">
        <v>4</v>
      </c>
      <c r="C303" s="75">
        <v>0</v>
      </c>
      <c r="D303" s="77">
        <v>0</v>
      </c>
      <c r="E303" s="77">
        <v>0</v>
      </c>
      <c r="F303" s="77">
        <v>0</v>
      </c>
      <c r="G303" s="77">
        <v>0</v>
      </c>
      <c r="H303" s="77">
        <v>0</v>
      </c>
      <c r="I303" s="77">
        <v>0</v>
      </c>
      <c r="J303" s="79">
        <f t="shared" si="5"/>
        <v>0</v>
      </c>
    </row>
    <row r="304" spans="1:10" x14ac:dyDescent="0.25">
      <c r="A304" s="24" t="s">
        <v>354</v>
      </c>
      <c r="B304" s="25" t="s">
        <v>4</v>
      </c>
      <c r="C304" s="75">
        <v>87199</v>
      </c>
      <c r="D304" s="77">
        <v>0</v>
      </c>
      <c r="E304" s="77">
        <v>0</v>
      </c>
      <c r="F304" s="77">
        <v>0</v>
      </c>
      <c r="G304" s="77">
        <v>0</v>
      </c>
      <c r="H304" s="77">
        <v>4685</v>
      </c>
      <c r="I304" s="77">
        <v>0</v>
      </c>
      <c r="J304" s="79">
        <f t="shared" si="5"/>
        <v>91884</v>
      </c>
    </row>
    <row r="305" spans="1:10" x14ac:dyDescent="0.25">
      <c r="A305" s="24" t="s">
        <v>355</v>
      </c>
      <c r="B305" s="25" t="s">
        <v>4</v>
      </c>
      <c r="C305" s="75">
        <v>0</v>
      </c>
      <c r="D305" s="77">
        <v>0</v>
      </c>
      <c r="E305" s="77">
        <v>760992</v>
      </c>
      <c r="F305" s="77">
        <v>0</v>
      </c>
      <c r="G305" s="77">
        <v>0</v>
      </c>
      <c r="H305" s="77">
        <v>3766494</v>
      </c>
      <c r="I305" s="77">
        <v>0</v>
      </c>
      <c r="J305" s="79">
        <f t="shared" si="5"/>
        <v>4527486</v>
      </c>
    </row>
    <row r="306" spans="1:10" x14ac:dyDescent="0.25">
      <c r="A306" s="24" t="s">
        <v>356</v>
      </c>
      <c r="B306" s="25" t="s">
        <v>4</v>
      </c>
      <c r="C306" s="75">
        <v>0</v>
      </c>
      <c r="D306" s="77">
        <v>0</v>
      </c>
      <c r="E306" s="77">
        <v>0</v>
      </c>
      <c r="F306" s="77">
        <v>0</v>
      </c>
      <c r="G306" s="77">
        <v>0</v>
      </c>
      <c r="H306" s="77">
        <v>0</v>
      </c>
      <c r="I306" s="77">
        <v>436700</v>
      </c>
      <c r="J306" s="79">
        <f t="shared" si="5"/>
        <v>436700</v>
      </c>
    </row>
    <row r="307" spans="1:10" x14ac:dyDescent="0.25">
      <c r="A307" s="24" t="s">
        <v>357</v>
      </c>
      <c r="B307" s="25" t="s">
        <v>52</v>
      </c>
      <c r="C307" s="75">
        <v>5438</v>
      </c>
      <c r="D307" s="77">
        <v>122060</v>
      </c>
      <c r="E307" s="77">
        <v>87223</v>
      </c>
      <c r="F307" s="77">
        <v>0</v>
      </c>
      <c r="G307" s="77">
        <v>0</v>
      </c>
      <c r="H307" s="77">
        <v>0</v>
      </c>
      <c r="I307" s="77">
        <v>0</v>
      </c>
      <c r="J307" s="79">
        <f t="shared" si="5"/>
        <v>214721</v>
      </c>
    </row>
    <row r="308" spans="1:10" x14ac:dyDescent="0.25">
      <c r="A308" s="24" t="s">
        <v>358</v>
      </c>
      <c r="B308" s="25" t="s">
        <v>52</v>
      </c>
      <c r="C308" s="75">
        <v>0</v>
      </c>
      <c r="D308" s="77">
        <v>576987</v>
      </c>
      <c r="E308" s="77">
        <v>0</v>
      </c>
      <c r="F308" s="77">
        <v>0</v>
      </c>
      <c r="G308" s="77">
        <v>0</v>
      </c>
      <c r="H308" s="77">
        <v>0</v>
      </c>
      <c r="I308" s="77">
        <v>0</v>
      </c>
      <c r="J308" s="79">
        <f t="shared" si="5"/>
        <v>576987</v>
      </c>
    </row>
    <row r="309" spans="1:10" x14ac:dyDescent="0.25">
      <c r="A309" s="24" t="s">
        <v>359</v>
      </c>
      <c r="B309" s="25" t="s">
        <v>52</v>
      </c>
      <c r="C309" s="75">
        <v>11860</v>
      </c>
      <c r="D309" s="77">
        <v>87879</v>
      </c>
      <c r="E309" s="77">
        <v>208127</v>
      </c>
      <c r="F309" s="77">
        <v>0</v>
      </c>
      <c r="G309" s="77">
        <v>0</v>
      </c>
      <c r="H309" s="77">
        <v>0</v>
      </c>
      <c r="I309" s="77">
        <v>0</v>
      </c>
      <c r="J309" s="79">
        <f t="shared" si="5"/>
        <v>307866</v>
      </c>
    </row>
    <row r="310" spans="1:10" x14ac:dyDescent="0.25">
      <c r="A310" s="24" t="s">
        <v>361</v>
      </c>
      <c r="B310" s="25" t="s">
        <v>52</v>
      </c>
      <c r="C310" s="75">
        <v>0</v>
      </c>
      <c r="D310" s="77">
        <v>0</v>
      </c>
      <c r="E310" s="77">
        <v>0</v>
      </c>
      <c r="F310" s="77">
        <v>0</v>
      </c>
      <c r="G310" s="77">
        <v>0</v>
      </c>
      <c r="H310" s="77">
        <v>0</v>
      </c>
      <c r="I310" s="77">
        <v>0</v>
      </c>
      <c r="J310" s="79">
        <f t="shared" ref="J310:J341" si="6">SUM(C310:I310)</f>
        <v>0</v>
      </c>
    </row>
    <row r="311" spans="1:10" x14ac:dyDescent="0.25">
      <c r="A311" s="24" t="s">
        <v>516</v>
      </c>
      <c r="B311" s="25" t="s">
        <v>52</v>
      </c>
      <c r="C311" s="75">
        <v>0</v>
      </c>
      <c r="D311" s="77">
        <v>0</v>
      </c>
      <c r="E311" s="77">
        <v>0</v>
      </c>
      <c r="F311" s="77">
        <v>0</v>
      </c>
      <c r="G311" s="77">
        <v>0</v>
      </c>
      <c r="H311" s="77">
        <v>0</v>
      </c>
      <c r="I311" s="77">
        <v>3000</v>
      </c>
      <c r="J311" s="79">
        <f t="shared" si="6"/>
        <v>3000</v>
      </c>
    </row>
    <row r="312" spans="1:10" x14ac:dyDescent="0.25">
      <c r="A312" s="24" t="s">
        <v>362</v>
      </c>
      <c r="B312" s="25" t="s">
        <v>52</v>
      </c>
      <c r="C312" s="75">
        <v>0</v>
      </c>
      <c r="D312" s="77">
        <v>0</v>
      </c>
      <c r="E312" s="77">
        <v>283161</v>
      </c>
      <c r="F312" s="77">
        <v>0</v>
      </c>
      <c r="G312" s="77">
        <v>0</v>
      </c>
      <c r="H312" s="77">
        <v>0</v>
      </c>
      <c r="I312" s="77">
        <v>0</v>
      </c>
      <c r="J312" s="79">
        <f t="shared" si="6"/>
        <v>283161</v>
      </c>
    </row>
    <row r="313" spans="1:10" x14ac:dyDescent="0.25">
      <c r="A313" s="24" t="s">
        <v>363</v>
      </c>
      <c r="B313" s="25" t="s">
        <v>53</v>
      </c>
      <c r="C313" s="75">
        <v>0</v>
      </c>
      <c r="D313" s="77">
        <v>0</v>
      </c>
      <c r="E313" s="77">
        <v>0</v>
      </c>
      <c r="F313" s="77">
        <v>0</v>
      </c>
      <c r="G313" s="77">
        <v>0</v>
      </c>
      <c r="H313" s="77">
        <v>0</v>
      </c>
      <c r="I313" s="77">
        <v>0</v>
      </c>
      <c r="J313" s="79">
        <f t="shared" si="6"/>
        <v>0</v>
      </c>
    </row>
    <row r="314" spans="1:10" x14ac:dyDescent="0.25">
      <c r="A314" s="24" t="s">
        <v>364</v>
      </c>
      <c r="B314" s="25" t="s">
        <v>53</v>
      </c>
      <c r="C314" s="75">
        <v>0</v>
      </c>
      <c r="D314" s="77">
        <v>0</v>
      </c>
      <c r="E314" s="77">
        <v>998</v>
      </c>
      <c r="F314" s="77">
        <v>0</v>
      </c>
      <c r="G314" s="77">
        <v>0</v>
      </c>
      <c r="H314" s="77">
        <v>0</v>
      </c>
      <c r="I314" s="77">
        <v>0</v>
      </c>
      <c r="J314" s="79">
        <f t="shared" si="6"/>
        <v>998</v>
      </c>
    </row>
    <row r="315" spans="1:10" x14ac:dyDescent="0.25">
      <c r="A315" s="24" t="s">
        <v>365</v>
      </c>
      <c r="B315" s="25" t="s">
        <v>53</v>
      </c>
      <c r="C315" s="75">
        <v>0</v>
      </c>
      <c r="D315" s="77">
        <v>0</v>
      </c>
      <c r="E315" s="77">
        <v>0</v>
      </c>
      <c r="F315" s="77">
        <v>0</v>
      </c>
      <c r="G315" s="77">
        <v>0</v>
      </c>
      <c r="H315" s="77">
        <v>0</v>
      </c>
      <c r="I315" s="77">
        <v>0</v>
      </c>
      <c r="J315" s="79">
        <f t="shared" si="6"/>
        <v>0</v>
      </c>
    </row>
    <row r="316" spans="1:10" x14ac:dyDescent="0.25">
      <c r="A316" s="24" t="s">
        <v>366</v>
      </c>
      <c r="B316" s="25" t="s">
        <v>53</v>
      </c>
      <c r="C316" s="75">
        <v>0</v>
      </c>
      <c r="D316" s="77">
        <v>0</v>
      </c>
      <c r="E316" s="77">
        <v>0</v>
      </c>
      <c r="F316" s="77">
        <v>0</v>
      </c>
      <c r="G316" s="77">
        <v>0</v>
      </c>
      <c r="H316" s="77">
        <v>0</v>
      </c>
      <c r="I316" s="77">
        <v>0</v>
      </c>
      <c r="J316" s="79">
        <f t="shared" si="6"/>
        <v>0</v>
      </c>
    </row>
    <row r="317" spans="1:10" x14ac:dyDescent="0.25">
      <c r="A317" s="24" t="s">
        <v>367</v>
      </c>
      <c r="B317" s="25" t="s">
        <v>53</v>
      </c>
      <c r="C317" s="75">
        <v>0</v>
      </c>
      <c r="D317" s="77">
        <v>19483</v>
      </c>
      <c r="E317" s="77">
        <v>0</v>
      </c>
      <c r="F317" s="77">
        <v>0</v>
      </c>
      <c r="G317" s="77">
        <v>0</v>
      </c>
      <c r="H317" s="77">
        <v>0</v>
      </c>
      <c r="I317" s="77">
        <v>0</v>
      </c>
      <c r="J317" s="79">
        <f t="shared" si="6"/>
        <v>19483</v>
      </c>
    </row>
    <row r="318" spans="1:10" x14ac:dyDescent="0.25">
      <c r="A318" s="24" t="s">
        <v>368</v>
      </c>
      <c r="B318" s="25" t="s">
        <v>53</v>
      </c>
      <c r="C318" s="75">
        <v>19357</v>
      </c>
      <c r="D318" s="77">
        <v>759584</v>
      </c>
      <c r="E318" s="77">
        <v>749988</v>
      </c>
      <c r="F318" s="77">
        <v>0</v>
      </c>
      <c r="G318" s="77">
        <v>0</v>
      </c>
      <c r="H318" s="77">
        <v>0</v>
      </c>
      <c r="I318" s="77">
        <v>0</v>
      </c>
      <c r="J318" s="79">
        <f t="shared" si="6"/>
        <v>1528929</v>
      </c>
    </row>
    <row r="319" spans="1:10" x14ac:dyDescent="0.25">
      <c r="A319" s="24" t="s">
        <v>369</v>
      </c>
      <c r="B319" s="25" t="s">
        <v>53</v>
      </c>
      <c r="C319" s="75">
        <v>0</v>
      </c>
      <c r="D319" s="77">
        <v>12150</v>
      </c>
      <c r="E319" s="77">
        <v>15890</v>
      </c>
      <c r="F319" s="77">
        <v>0</v>
      </c>
      <c r="G319" s="77">
        <v>0</v>
      </c>
      <c r="H319" s="77">
        <v>0</v>
      </c>
      <c r="I319" s="77">
        <v>0</v>
      </c>
      <c r="J319" s="79">
        <f t="shared" si="6"/>
        <v>28040</v>
      </c>
    </row>
    <row r="320" spans="1:10" x14ac:dyDescent="0.25">
      <c r="A320" s="24" t="s">
        <v>370</v>
      </c>
      <c r="B320" s="25" t="s">
        <v>53</v>
      </c>
      <c r="C320" s="75">
        <v>0</v>
      </c>
      <c r="D320" s="77">
        <v>12500</v>
      </c>
      <c r="E320" s="77">
        <v>4841</v>
      </c>
      <c r="F320" s="77">
        <v>0</v>
      </c>
      <c r="G320" s="77">
        <v>0</v>
      </c>
      <c r="H320" s="77">
        <v>12750</v>
      </c>
      <c r="I320" s="77">
        <v>0</v>
      </c>
      <c r="J320" s="79">
        <f t="shared" si="6"/>
        <v>30091</v>
      </c>
    </row>
    <row r="321" spans="1:10" x14ac:dyDescent="0.25">
      <c r="A321" s="24" t="s">
        <v>371</v>
      </c>
      <c r="B321" s="25" t="s">
        <v>53</v>
      </c>
      <c r="C321" s="75">
        <v>0</v>
      </c>
      <c r="D321" s="77">
        <v>0</v>
      </c>
      <c r="E321" s="77">
        <v>4997</v>
      </c>
      <c r="F321" s="77">
        <v>0</v>
      </c>
      <c r="G321" s="77">
        <v>0</v>
      </c>
      <c r="H321" s="77">
        <v>0</v>
      </c>
      <c r="I321" s="77">
        <v>0</v>
      </c>
      <c r="J321" s="79">
        <f t="shared" si="6"/>
        <v>4997</v>
      </c>
    </row>
    <row r="322" spans="1:10" x14ac:dyDescent="0.25">
      <c r="A322" s="24" t="s">
        <v>372</v>
      </c>
      <c r="B322" s="25" t="s">
        <v>53</v>
      </c>
      <c r="C322" s="75">
        <v>0</v>
      </c>
      <c r="D322" s="77">
        <v>0</v>
      </c>
      <c r="E322" s="77">
        <v>0</v>
      </c>
      <c r="F322" s="77">
        <v>0</v>
      </c>
      <c r="G322" s="77">
        <v>0</v>
      </c>
      <c r="H322" s="77">
        <v>0</v>
      </c>
      <c r="I322" s="77">
        <v>0</v>
      </c>
      <c r="J322" s="79">
        <f t="shared" si="6"/>
        <v>0</v>
      </c>
    </row>
    <row r="323" spans="1:10" x14ac:dyDescent="0.25">
      <c r="A323" s="24" t="s">
        <v>373</v>
      </c>
      <c r="B323" s="25" t="s">
        <v>53</v>
      </c>
      <c r="C323" s="75">
        <v>0</v>
      </c>
      <c r="D323" s="77">
        <v>0</v>
      </c>
      <c r="E323" s="77">
        <v>260459</v>
      </c>
      <c r="F323" s="77">
        <v>0</v>
      </c>
      <c r="G323" s="77">
        <v>0</v>
      </c>
      <c r="H323" s="77">
        <v>0</v>
      </c>
      <c r="I323" s="77">
        <v>0</v>
      </c>
      <c r="J323" s="79">
        <f t="shared" si="6"/>
        <v>260459</v>
      </c>
    </row>
    <row r="324" spans="1:10" x14ac:dyDescent="0.25">
      <c r="A324" s="24" t="s">
        <v>374</v>
      </c>
      <c r="B324" s="25" t="s">
        <v>53</v>
      </c>
      <c r="C324" s="75">
        <v>0</v>
      </c>
      <c r="D324" s="77">
        <v>0</v>
      </c>
      <c r="E324" s="77">
        <v>0</v>
      </c>
      <c r="F324" s="77">
        <v>0</v>
      </c>
      <c r="G324" s="77">
        <v>0</v>
      </c>
      <c r="H324" s="77">
        <v>0</v>
      </c>
      <c r="I324" s="77">
        <v>0</v>
      </c>
      <c r="J324" s="79">
        <f t="shared" si="6"/>
        <v>0</v>
      </c>
    </row>
    <row r="325" spans="1:10" x14ac:dyDescent="0.25">
      <c r="A325" s="24" t="s">
        <v>375</v>
      </c>
      <c r="B325" s="25" t="s">
        <v>53</v>
      </c>
      <c r="C325" s="75">
        <v>0</v>
      </c>
      <c r="D325" s="77">
        <v>0</v>
      </c>
      <c r="E325" s="77">
        <v>0</v>
      </c>
      <c r="F325" s="77">
        <v>0</v>
      </c>
      <c r="G325" s="77">
        <v>0</v>
      </c>
      <c r="H325" s="77">
        <v>0</v>
      </c>
      <c r="I325" s="77">
        <v>0</v>
      </c>
      <c r="J325" s="79">
        <f t="shared" si="6"/>
        <v>0</v>
      </c>
    </row>
    <row r="326" spans="1:10" x14ac:dyDescent="0.25">
      <c r="A326" s="24" t="s">
        <v>376</v>
      </c>
      <c r="B326" s="25" t="s">
        <v>53</v>
      </c>
      <c r="C326" s="75">
        <v>81083</v>
      </c>
      <c r="D326" s="77">
        <v>381126</v>
      </c>
      <c r="E326" s="77">
        <v>158084</v>
      </c>
      <c r="F326" s="77">
        <v>0</v>
      </c>
      <c r="G326" s="77">
        <v>0</v>
      </c>
      <c r="H326" s="77">
        <v>0</v>
      </c>
      <c r="I326" s="77">
        <v>0</v>
      </c>
      <c r="J326" s="79">
        <f t="shared" si="6"/>
        <v>620293</v>
      </c>
    </row>
    <row r="327" spans="1:10" x14ac:dyDescent="0.25">
      <c r="A327" s="24" t="s">
        <v>377</v>
      </c>
      <c r="B327" s="25" t="s">
        <v>53</v>
      </c>
      <c r="C327" s="75">
        <v>0</v>
      </c>
      <c r="D327" s="77">
        <v>0</v>
      </c>
      <c r="E327" s="77">
        <v>302849</v>
      </c>
      <c r="F327" s="77">
        <v>0</v>
      </c>
      <c r="G327" s="77">
        <v>0</v>
      </c>
      <c r="H327" s="77">
        <v>0</v>
      </c>
      <c r="I327" s="77">
        <v>0</v>
      </c>
      <c r="J327" s="79">
        <f t="shared" si="6"/>
        <v>302849</v>
      </c>
    </row>
    <row r="328" spans="1:10" x14ac:dyDescent="0.25">
      <c r="A328" s="24" t="s">
        <v>378</v>
      </c>
      <c r="B328" s="25" t="s">
        <v>53</v>
      </c>
      <c r="C328" s="75">
        <v>0</v>
      </c>
      <c r="D328" s="77">
        <v>0</v>
      </c>
      <c r="E328" s="77">
        <v>0</v>
      </c>
      <c r="F328" s="77">
        <v>0</v>
      </c>
      <c r="G328" s="77">
        <v>0</v>
      </c>
      <c r="H328" s="77">
        <v>0</v>
      </c>
      <c r="I328" s="77">
        <v>0</v>
      </c>
      <c r="J328" s="79">
        <f t="shared" si="6"/>
        <v>0</v>
      </c>
    </row>
    <row r="329" spans="1:10" x14ac:dyDescent="0.25">
      <c r="A329" s="24" t="s">
        <v>379</v>
      </c>
      <c r="B329" s="25" t="s">
        <v>53</v>
      </c>
      <c r="C329" s="75">
        <v>0</v>
      </c>
      <c r="D329" s="77">
        <v>0</v>
      </c>
      <c r="E329" s="77">
        <v>0</v>
      </c>
      <c r="F329" s="77">
        <v>0</v>
      </c>
      <c r="G329" s="77">
        <v>0</v>
      </c>
      <c r="H329" s="77">
        <v>0</v>
      </c>
      <c r="I329" s="77">
        <v>0</v>
      </c>
      <c r="J329" s="79">
        <f t="shared" si="6"/>
        <v>0</v>
      </c>
    </row>
    <row r="330" spans="1:10" x14ac:dyDescent="0.25">
      <c r="A330" s="24" t="s">
        <v>380</v>
      </c>
      <c r="B330" s="25" t="s">
        <v>53</v>
      </c>
      <c r="C330" s="75">
        <v>20544</v>
      </c>
      <c r="D330" s="77">
        <v>0</v>
      </c>
      <c r="E330" s="77">
        <v>0</v>
      </c>
      <c r="F330" s="77">
        <v>0</v>
      </c>
      <c r="G330" s="77">
        <v>0</v>
      </c>
      <c r="H330" s="77">
        <v>0</v>
      </c>
      <c r="I330" s="77">
        <v>158627</v>
      </c>
      <c r="J330" s="79">
        <f t="shared" si="6"/>
        <v>179171</v>
      </c>
    </row>
    <row r="331" spans="1:10" x14ac:dyDescent="0.25">
      <c r="A331" s="24" t="s">
        <v>5</v>
      </c>
      <c r="B331" s="25" t="s">
        <v>53</v>
      </c>
      <c r="C331" s="75">
        <v>0</v>
      </c>
      <c r="D331" s="77">
        <v>0</v>
      </c>
      <c r="E331" s="77">
        <v>42205</v>
      </c>
      <c r="F331" s="77">
        <v>0</v>
      </c>
      <c r="G331" s="77">
        <v>0</v>
      </c>
      <c r="H331" s="77">
        <v>0</v>
      </c>
      <c r="I331" s="77">
        <v>0</v>
      </c>
      <c r="J331" s="79">
        <f t="shared" si="6"/>
        <v>42205</v>
      </c>
    </row>
    <row r="332" spans="1:10" x14ac:dyDescent="0.25">
      <c r="A332" s="24" t="s">
        <v>383</v>
      </c>
      <c r="B332" s="25" t="s">
        <v>53</v>
      </c>
      <c r="C332" s="75">
        <v>0</v>
      </c>
      <c r="D332" s="77">
        <v>0</v>
      </c>
      <c r="E332" s="77">
        <v>0</v>
      </c>
      <c r="F332" s="77">
        <v>0</v>
      </c>
      <c r="G332" s="77">
        <v>0</v>
      </c>
      <c r="H332" s="77">
        <v>0</v>
      </c>
      <c r="I332" s="77">
        <v>0</v>
      </c>
      <c r="J332" s="79">
        <f t="shared" si="6"/>
        <v>0</v>
      </c>
    </row>
    <row r="333" spans="1:10" x14ac:dyDescent="0.25">
      <c r="A333" s="24" t="s">
        <v>525</v>
      </c>
      <c r="B333" s="25" t="s">
        <v>53</v>
      </c>
      <c r="C333" s="75">
        <v>0</v>
      </c>
      <c r="D333" s="77">
        <v>92537</v>
      </c>
      <c r="E333" s="77">
        <v>15330</v>
      </c>
      <c r="F333" s="77">
        <v>0</v>
      </c>
      <c r="G333" s="77">
        <v>0</v>
      </c>
      <c r="H333" s="77">
        <v>0</v>
      </c>
      <c r="I333" s="77">
        <v>0</v>
      </c>
      <c r="J333" s="79">
        <f t="shared" si="6"/>
        <v>107867</v>
      </c>
    </row>
    <row r="334" spans="1:10" x14ac:dyDescent="0.25">
      <c r="A334" s="24" t="s">
        <v>517</v>
      </c>
      <c r="B334" s="25" t="s">
        <v>53</v>
      </c>
      <c r="C334" s="75">
        <v>0</v>
      </c>
      <c r="D334" s="77">
        <v>0</v>
      </c>
      <c r="E334" s="77">
        <v>2094557</v>
      </c>
      <c r="F334" s="77">
        <v>0</v>
      </c>
      <c r="G334" s="77">
        <v>0</v>
      </c>
      <c r="H334" s="77">
        <v>0</v>
      </c>
      <c r="I334" s="77">
        <v>0</v>
      </c>
      <c r="J334" s="79">
        <f t="shared" si="6"/>
        <v>2094557</v>
      </c>
    </row>
    <row r="335" spans="1:10" x14ac:dyDescent="0.25">
      <c r="A335" s="24" t="s">
        <v>384</v>
      </c>
      <c r="B335" s="25" t="s">
        <v>53</v>
      </c>
      <c r="C335" s="75">
        <v>175658</v>
      </c>
      <c r="D335" s="77">
        <v>819546</v>
      </c>
      <c r="E335" s="77">
        <v>214420</v>
      </c>
      <c r="F335" s="77">
        <v>0</v>
      </c>
      <c r="G335" s="77">
        <v>0</v>
      </c>
      <c r="H335" s="77">
        <v>213667</v>
      </c>
      <c r="I335" s="77">
        <v>48979</v>
      </c>
      <c r="J335" s="79">
        <f t="shared" si="6"/>
        <v>1472270</v>
      </c>
    </row>
    <row r="336" spans="1:10" x14ac:dyDescent="0.25">
      <c r="A336" s="24" t="s">
        <v>385</v>
      </c>
      <c r="B336" s="25" t="s">
        <v>53</v>
      </c>
      <c r="C336" s="75">
        <v>0</v>
      </c>
      <c r="D336" s="77">
        <v>0</v>
      </c>
      <c r="E336" s="77">
        <v>0</v>
      </c>
      <c r="F336" s="77">
        <v>0</v>
      </c>
      <c r="G336" s="77">
        <v>0</v>
      </c>
      <c r="H336" s="77">
        <v>0</v>
      </c>
      <c r="I336" s="77">
        <v>0</v>
      </c>
      <c r="J336" s="79">
        <f t="shared" si="6"/>
        <v>0</v>
      </c>
    </row>
    <row r="337" spans="1:10" x14ac:dyDescent="0.25">
      <c r="A337" s="24" t="s">
        <v>386</v>
      </c>
      <c r="B337" s="25" t="s">
        <v>54</v>
      </c>
      <c r="C337" s="75">
        <v>26016</v>
      </c>
      <c r="D337" s="77">
        <v>439790</v>
      </c>
      <c r="E337" s="77">
        <v>0</v>
      </c>
      <c r="F337" s="77">
        <v>0</v>
      </c>
      <c r="G337" s="77">
        <v>0</v>
      </c>
      <c r="H337" s="77">
        <v>36427</v>
      </c>
      <c r="I337" s="77">
        <v>0</v>
      </c>
      <c r="J337" s="79">
        <f t="shared" si="6"/>
        <v>502233</v>
      </c>
    </row>
    <row r="338" spans="1:10" x14ac:dyDescent="0.25">
      <c r="A338" s="24" t="s">
        <v>387</v>
      </c>
      <c r="B338" s="25" t="s">
        <v>54</v>
      </c>
      <c r="C338" s="75">
        <v>0</v>
      </c>
      <c r="D338" s="77">
        <v>220443</v>
      </c>
      <c r="E338" s="77">
        <v>0</v>
      </c>
      <c r="F338" s="77">
        <v>0</v>
      </c>
      <c r="G338" s="77">
        <v>0</v>
      </c>
      <c r="H338" s="77">
        <v>0</v>
      </c>
      <c r="I338" s="77">
        <v>0</v>
      </c>
      <c r="J338" s="79">
        <f t="shared" si="6"/>
        <v>220443</v>
      </c>
    </row>
    <row r="339" spans="1:10" x14ac:dyDescent="0.25">
      <c r="A339" s="24" t="s">
        <v>388</v>
      </c>
      <c r="B339" s="25" t="s">
        <v>54</v>
      </c>
      <c r="C339" s="75">
        <v>0</v>
      </c>
      <c r="D339" s="77">
        <v>11200</v>
      </c>
      <c r="E339" s="77">
        <v>0</v>
      </c>
      <c r="F339" s="77">
        <v>0</v>
      </c>
      <c r="G339" s="77">
        <v>0</v>
      </c>
      <c r="H339" s="77">
        <v>0</v>
      </c>
      <c r="I339" s="77">
        <v>0</v>
      </c>
      <c r="J339" s="79">
        <f t="shared" si="6"/>
        <v>11200</v>
      </c>
    </row>
    <row r="340" spans="1:10" x14ac:dyDescent="0.25">
      <c r="A340" s="24" t="s">
        <v>389</v>
      </c>
      <c r="B340" s="25" t="s">
        <v>54</v>
      </c>
      <c r="C340" s="75">
        <v>0</v>
      </c>
      <c r="D340" s="77">
        <v>190473</v>
      </c>
      <c r="E340" s="77">
        <v>0</v>
      </c>
      <c r="F340" s="77">
        <v>0</v>
      </c>
      <c r="G340" s="77">
        <v>0</v>
      </c>
      <c r="H340" s="77">
        <v>3800</v>
      </c>
      <c r="I340" s="77">
        <v>0</v>
      </c>
      <c r="J340" s="79">
        <f t="shared" si="6"/>
        <v>194273</v>
      </c>
    </row>
    <row r="341" spans="1:10" x14ac:dyDescent="0.25">
      <c r="A341" s="24" t="s">
        <v>390</v>
      </c>
      <c r="B341" s="25" t="s">
        <v>54</v>
      </c>
      <c r="C341" s="75">
        <v>0</v>
      </c>
      <c r="D341" s="77">
        <v>13450</v>
      </c>
      <c r="E341" s="77">
        <v>0</v>
      </c>
      <c r="F341" s="77">
        <v>0</v>
      </c>
      <c r="G341" s="77">
        <v>0</v>
      </c>
      <c r="H341" s="77">
        <v>0</v>
      </c>
      <c r="I341" s="77">
        <v>0</v>
      </c>
      <c r="J341" s="79">
        <f t="shared" si="6"/>
        <v>13450</v>
      </c>
    </row>
    <row r="342" spans="1:10" x14ac:dyDescent="0.25">
      <c r="A342" s="24" t="s">
        <v>391</v>
      </c>
      <c r="B342" s="25" t="s">
        <v>54</v>
      </c>
      <c r="C342" s="75">
        <v>0</v>
      </c>
      <c r="D342" s="77">
        <v>0</v>
      </c>
      <c r="E342" s="77">
        <v>0</v>
      </c>
      <c r="F342" s="77">
        <v>0</v>
      </c>
      <c r="G342" s="77">
        <v>0</v>
      </c>
      <c r="H342" s="77">
        <v>0</v>
      </c>
      <c r="I342" s="77">
        <v>0</v>
      </c>
      <c r="J342" s="79">
        <f t="shared" ref="J342:J373" si="7">SUM(C342:I342)</f>
        <v>0</v>
      </c>
    </row>
    <row r="343" spans="1:10" x14ac:dyDescent="0.25">
      <c r="A343" s="24" t="s">
        <v>392</v>
      </c>
      <c r="B343" s="25" t="s">
        <v>54</v>
      </c>
      <c r="C343" s="75">
        <v>0</v>
      </c>
      <c r="D343" s="77">
        <v>0</v>
      </c>
      <c r="E343" s="77">
        <v>0</v>
      </c>
      <c r="F343" s="77">
        <v>0</v>
      </c>
      <c r="G343" s="77">
        <v>0</v>
      </c>
      <c r="H343" s="77">
        <v>0</v>
      </c>
      <c r="I343" s="77">
        <v>0</v>
      </c>
      <c r="J343" s="79">
        <f t="shared" si="7"/>
        <v>0</v>
      </c>
    </row>
    <row r="344" spans="1:10" x14ac:dyDescent="0.25">
      <c r="A344" s="24" t="s">
        <v>393</v>
      </c>
      <c r="B344" s="25" t="s">
        <v>54</v>
      </c>
      <c r="C344" s="75">
        <v>42822</v>
      </c>
      <c r="D344" s="77">
        <v>1400570</v>
      </c>
      <c r="E344" s="77">
        <v>0</v>
      </c>
      <c r="F344" s="77">
        <v>0</v>
      </c>
      <c r="G344" s="77">
        <v>0</v>
      </c>
      <c r="H344" s="77">
        <v>126183</v>
      </c>
      <c r="I344" s="77">
        <v>0</v>
      </c>
      <c r="J344" s="79">
        <f t="shared" si="7"/>
        <v>1569575</v>
      </c>
    </row>
    <row r="345" spans="1:10" x14ac:dyDescent="0.25">
      <c r="A345" s="24" t="s">
        <v>394</v>
      </c>
      <c r="B345" s="25" t="s">
        <v>54</v>
      </c>
      <c r="C345" s="75">
        <v>0</v>
      </c>
      <c r="D345" s="77">
        <v>0</v>
      </c>
      <c r="E345" s="77">
        <v>0</v>
      </c>
      <c r="F345" s="77">
        <v>0</v>
      </c>
      <c r="G345" s="77">
        <v>0</v>
      </c>
      <c r="H345" s="77">
        <v>0</v>
      </c>
      <c r="I345" s="77">
        <v>0</v>
      </c>
      <c r="J345" s="79">
        <f t="shared" si="7"/>
        <v>0</v>
      </c>
    </row>
    <row r="346" spans="1:10" x14ac:dyDescent="0.25">
      <c r="A346" s="24" t="s">
        <v>395</v>
      </c>
      <c r="B346" s="25" t="s">
        <v>54</v>
      </c>
      <c r="C346" s="75">
        <v>0</v>
      </c>
      <c r="D346" s="77">
        <v>0</v>
      </c>
      <c r="E346" s="77">
        <v>0</v>
      </c>
      <c r="F346" s="77">
        <v>0</v>
      </c>
      <c r="G346" s="77">
        <v>0</v>
      </c>
      <c r="H346" s="77">
        <v>0</v>
      </c>
      <c r="I346" s="77">
        <v>0</v>
      </c>
      <c r="J346" s="79">
        <f t="shared" si="7"/>
        <v>0</v>
      </c>
    </row>
    <row r="347" spans="1:10" x14ac:dyDescent="0.25">
      <c r="A347" s="24" t="s">
        <v>396</v>
      </c>
      <c r="B347" s="25" t="s">
        <v>54</v>
      </c>
      <c r="C347" s="75">
        <v>13650</v>
      </c>
      <c r="D347" s="77">
        <v>215058</v>
      </c>
      <c r="E347" s="77">
        <v>0</v>
      </c>
      <c r="F347" s="77">
        <v>0</v>
      </c>
      <c r="G347" s="77">
        <v>0</v>
      </c>
      <c r="H347" s="77">
        <v>4620</v>
      </c>
      <c r="I347" s="77">
        <v>6300</v>
      </c>
      <c r="J347" s="79">
        <f t="shared" si="7"/>
        <v>239628</v>
      </c>
    </row>
    <row r="348" spans="1:10" x14ac:dyDescent="0.25">
      <c r="A348" s="24" t="s">
        <v>397</v>
      </c>
      <c r="B348" s="25" t="s">
        <v>54</v>
      </c>
      <c r="C348" s="75">
        <v>0</v>
      </c>
      <c r="D348" s="77">
        <v>0</v>
      </c>
      <c r="E348" s="77">
        <v>0</v>
      </c>
      <c r="F348" s="77">
        <v>0</v>
      </c>
      <c r="G348" s="77">
        <v>0</v>
      </c>
      <c r="H348" s="77">
        <v>0</v>
      </c>
      <c r="I348" s="77">
        <v>0</v>
      </c>
      <c r="J348" s="79">
        <f t="shared" si="7"/>
        <v>0</v>
      </c>
    </row>
    <row r="349" spans="1:10" x14ac:dyDescent="0.25">
      <c r="A349" s="24" t="s">
        <v>398</v>
      </c>
      <c r="B349" s="25" t="s">
        <v>54</v>
      </c>
      <c r="C349" s="75">
        <v>128295</v>
      </c>
      <c r="D349" s="77">
        <v>269276</v>
      </c>
      <c r="E349" s="77">
        <v>0</v>
      </c>
      <c r="F349" s="77">
        <v>0</v>
      </c>
      <c r="G349" s="77">
        <v>0</v>
      </c>
      <c r="H349" s="77">
        <v>62800</v>
      </c>
      <c r="I349" s="77">
        <v>0</v>
      </c>
      <c r="J349" s="79">
        <f t="shared" si="7"/>
        <v>460371</v>
      </c>
    </row>
    <row r="350" spans="1:10" x14ac:dyDescent="0.25">
      <c r="A350" s="24" t="s">
        <v>399</v>
      </c>
      <c r="B350" s="25" t="s">
        <v>54</v>
      </c>
      <c r="C350" s="75">
        <v>831906</v>
      </c>
      <c r="D350" s="77">
        <v>1146515</v>
      </c>
      <c r="E350" s="77">
        <v>3116672</v>
      </c>
      <c r="F350" s="77">
        <v>0</v>
      </c>
      <c r="G350" s="77">
        <v>0</v>
      </c>
      <c r="H350" s="77">
        <v>454383</v>
      </c>
      <c r="I350" s="77">
        <v>0</v>
      </c>
      <c r="J350" s="79">
        <f t="shared" si="7"/>
        <v>5549476</v>
      </c>
    </row>
    <row r="351" spans="1:10" x14ac:dyDescent="0.25">
      <c r="A351" s="24" t="s">
        <v>400</v>
      </c>
      <c r="B351" s="25" t="s">
        <v>54</v>
      </c>
      <c r="C351" s="75">
        <v>0</v>
      </c>
      <c r="D351" s="77">
        <v>0</v>
      </c>
      <c r="E351" s="77">
        <v>0</v>
      </c>
      <c r="F351" s="77">
        <v>0</v>
      </c>
      <c r="G351" s="77">
        <v>0</v>
      </c>
      <c r="H351" s="77">
        <v>0</v>
      </c>
      <c r="I351" s="77">
        <v>0</v>
      </c>
      <c r="J351" s="79">
        <f t="shared" si="7"/>
        <v>0</v>
      </c>
    </row>
    <row r="352" spans="1:10" x14ac:dyDescent="0.25">
      <c r="A352" s="24" t="s">
        <v>401</v>
      </c>
      <c r="B352" s="25" t="s">
        <v>54</v>
      </c>
      <c r="C352" s="75">
        <v>0</v>
      </c>
      <c r="D352" s="77">
        <v>9100</v>
      </c>
      <c r="E352" s="77">
        <v>0</v>
      </c>
      <c r="F352" s="77">
        <v>0</v>
      </c>
      <c r="G352" s="77">
        <v>0</v>
      </c>
      <c r="H352" s="77">
        <v>0</v>
      </c>
      <c r="I352" s="77">
        <v>0</v>
      </c>
      <c r="J352" s="79">
        <f t="shared" si="7"/>
        <v>9100</v>
      </c>
    </row>
    <row r="353" spans="1:10" x14ac:dyDescent="0.25">
      <c r="A353" s="24" t="s">
        <v>402</v>
      </c>
      <c r="B353" s="25" t="s">
        <v>54</v>
      </c>
      <c r="C353" s="75">
        <v>0</v>
      </c>
      <c r="D353" s="77">
        <v>0</v>
      </c>
      <c r="E353" s="77">
        <v>0</v>
      </c>
      <c r="F353" s="77">
        <v>0</v>
      </c>
      <c r="G353" s="77">
        <v>0</v>
      </c>
      <c r="H353" s="77">
        <v>0</v>
      </c>
      <c r="I353" s="77">
        <v>0</v>
      </c>
      <c r="J353" s="79">
        <f t="shared" si="7"/>
        <v>0</v>
      </c>
    </row>
    <row r="354" spans="1:10" x14ac:dyDescent="0.25">
      <c r="A354" s="24" t="s">
        <v>403</v>
      </c>
      <c r="B354" s="25" t="s">
        <v>55</v>
      </c>
      <c r="C354" s="75">
        <v>0</v>
      </c>
      <c r="D354" s="77">
        <v>0</v>
      </c>
      <c r="E354" s="77">
        <v>0</v>
      </c>
      <c r="F354" s="77">
        <v>0</v>
      </c>
      <c r="G354" s="77">
        <v>0</v>
      </c>
      <c r="H354" s="77">
        <v>0</v>
      </c>
      <c r="I354" s="77">
        <v>0</v>
      </c>
      <c r="J354" s="79">
        <f t="shared" si="7"/>
        <v>0</v>
      </c>
    </row>
    <row r="355" spans="1:10" x14ac:dyDescent="0.25">
      <c r="A355" s="24" t="s">
        <v>404</v>
      </c>
      <c r="B355" s="25" t="s">
        <v>55</v>
      </c>
      <c r="C355" s="75">
        <v>0</v>
      </c>
      <c r="D355" s="77">
        <v>0</v>
      </c>
      <c r="E355" s="77">
        <v>0</v>
      </c>
      <c r="F355" s="77">
        <v>0</v>
      </c>
      <c r="G355" s="77">
        <v>0</v>
      </c>
      <c r="H355" s="77">
        <v>0</v>
      </c>
      <c r="I355" s="77">
        <v>0</v>
      </c>
      <c r="J355" s="79">
        <f t="shared" si="7"/>
        <v>0</v>
      </c>
    </row>
    <row r="356" spans="1:10" x14ac:dyDescent="0.25">
      <c r="A356" s="24" t="s">
        <v>405</v>
      </c>
      <c r="B356" s="25" t="s">
        <v>55</v>
      </c>
      <c r="C356" s="75">
        <v>0</v>
      </c>
      <c r="D356" s="77">
        <v>0</v>
      </c>
      <c r="E356" s="77">
        <v>0</v>
      </c>
      <c r="F356" s="77">
        <v>0</v>
      </c>
      <c r="G356" s="77">
        <v>0</v>
      </c>
      <c r="H356" s="77">
        <v>0</v>
      </c>
      <c r="I356" s="77">
        <v>0</v>
      </c>
      <c r="J356" s="79">
        <f t="shared" si="7"/>
        <v>0</v>
      </c>
    </row>
    <row r="357" spans="1:10" x14ac:dyDescent="0.25">
      <c r="A357" s="24" t="s">
        <v>406</v>
      </c>
      <c r="B357" s="25" t="s">
        <v>55</v>
      </c>
      <c r="C357" s="75">
        <v>0</v>
      </c>
      <c r="D357" s="77">
        <v>0</v>
      </c>
      <c r="E357" s="77">
        <v>0</v>
      </c>
      <c r="F357" s="77">
        <v>0</v>
      </c>
      <c r="G357" s="77">
        <v>0</v>
      </c>
      <c r="H357" s="77">
        <v>0</v>
      </c>
      <c r="I357" s="77">
        <v>0</v>
      </c>
      <c r="J357" s="79">
        <f t="shared" si="7"/>
        <v>0</v>
      </c>
    </row>
    <row r="358" spans="1:10" x14ac:dyDescent="0.25">
      <c r="A358" s="24" t="s">
        <v>407</v>
      </c>
      <c r="B358" s="25" t="s">
        <v>55</v>
      </c>
      <c r="C358" s="75">
        <v>0</v>
      </c>
      <c r="D358" s="77">
        <v>0</v>
      </c>
      <c r="E358" s="77">
        <v>0</v>
      </c>
      <c r="F358" s="77">
        <v>0</v>
      </c>
      <c r="G358" s="77">
        <v>0</v>
      </c>
      <c r="H358" s="77">
        <v>0</v>
      </c>
      <c r="I358" s="77">
        <v>0</v>
      </c>
      <c r="J358" s="79">
        <f t="shared" si="7"/>
        <v>0</v>
      </c>
    </row>
    <row r="359" spans="1:10" x14ac:dyDescent="0.25">
      <c r="A359" s="24" t="s">
        <v>412</v>
      </c>
      <c r="B359" s="25" t="s">
        <v>57</v>
      </c>
      <c r="C359" s="75">
        <v>0</v>
      </c>
      <c r="D359" s="77">
        <v>2294427</v>
      </c>
      <c r="E359" s="77">
        <v>0</v>
      </c>
      <c r="F359" s="77">
        <v>0</v>
      </c>
      <c r="G359" s="77">
        <v>0</v>
      </c>
      <c r="H359" s="77">
        <v>0</v>
      </c>
      <c r="I359" s="77">
        <v>0</v>
      </c>
      <c r="J359" s="79">
        <f t="shared" si="7"/>
        <v>2294427</v>
      </c>
    </row>
    <row r="360" spans="1:10" x14ac:dyDescent="0.25">
      <c r="A360" s="24" t="s">
        <v>413</v>
      </c>
      <c r="B360" s="25" t="s">
        <v>57</v>
      </c>
      <c r="C360" s="75">
        <v>0</v>
      </c>
      <c r="D360" s="77">
        <v>0</v>
      </c>
      <c r="E360" s="77">
        <v>0</v>
      </c>
      <c r="F360" s="77">
        <v>0</v>
      </c>
      <c r="G360" s="77">
        <v>0</v>
      </c>
      <c r="H360" s="77">
        <v>0</v>
      </c>
      <c r="I360" s="77">
        <v>0</v>
      </c>
      <c r="J360" s="79">
        <f t="shared" si="7"/>
        <v>0</v>
      </c>
    </row>
    <row r="361" spans="1:10" x14ac:dyDescent="0.25">
      <c r="A361" s="24" t="s">
        <v>414</v>
      </c>
      <c r="B361" s="25" t="s">
        <v>57</v>
      </c>
      <c r="C361" s="75">
        <v>0</v>
      </c>
      <c r="D361" s="77">
        <v>875173</v>
      </c>
      <c r="E361" s="77">
        <v>0</v>
      </c>
      <c r="F361" s="77">
        <v>0</v>
      </c>
      <c r="G361" s="77">
        <v>0</v>
      </c>
      <c r="H361" s="77">
        <v>0</v>
      </c>
      <c r="I361" s="77">
        <v>0</v>
      </c>
      <c r="J361" s="79">
        <f t="shared" si="7"/>
        <v>875173</v>
      </c>
    </row>
    <row r="362" spans="1:10" x14ac:dyDescent="0.25">
      <c r="A362" s="24" t="s">
        <v>415</v>
      </c>
      <c r="B362" s="25" t="s">
        <v>7</v>
      </c>
      <c r="C362" s="75">
        <v>560213</v>
      </c>
      <c r="D362" s="77">
        <v>2650028</v>
      </c>
      <c r="E362" s="77">
        <v>4263963</v>
      </c>
      <c r="F362" s="77">
        <v>0</v>
      </c>
      <c r="G362" s="77">
        <v>0</v>
      </c>
      <c r="H362" s="77">
        <v>0</v>
      </c>
      <c r="I362" s="77">
        <v>0</v>
      </c>
      <c r="J362" s="79">
        <f t="shared" si="7"/>
        <v>7474204</v>
      </c>
    </row>
    <row r="363" spans="1:10" x14ac:dyDescent="0.25">
      <c r="A363" s="24" t="s">
        <v>7</v>
      </c>
      <c r="B363" s="25" t="s">
        <v>7</v>
      </c>
      <c r="C363" s="75">
        <v>0</v>
      </c>
      <c r="D363" s="77">
        <v>0</v>
      </c>
      <c r="E363" s="77">
        <v>190476</v>
      </c>
      <c r="F363" s="77">
        <v>0</v>
      </c>
      <c r="G363" s="77">
        <v>0</v>
      </c>
      <c r="H363" s="77">
        <v>0</v>
      </c>
      <c r="I363" s="77">
        <v>0</v>
      </c>
      <c r="J363" s="79">
        <f t="shared" si="7"/>
        <v>190476</v>
      </c>
    </row>
    <row r="364" spans="1:10" x14ac:dyDescent="0.25">
      <c r="A364" s="24" t="s">
        <v>416</v>
      </c>
      <c r="B364" s="25" t="s">
        <v>7</v>
      </c>
      <c r="C364" s="75">
        <v>0</v>
      </c>
      <c r="D364" s="77">
        <v>0</v>
      </c>
      <c r="E364" s="77">
        <v>0</v>
      </c>
      <c r="F364" s="77">
        <v>0</v>
      </c>
      <c r="G364" s="77">
        <v>0</v>
      </c>
      <c r="H364" s="77">
        <v>0</v>
      </c>
      <c r="I364" s="77">
        <v>0</v>
      </c>
      <c r="J364" s="79">
        <f t="shared" si="7"/>
        <v>0</v>
      </c>
    </row>
    <row r="365" spans="1:10" x14ac:dyDescent="0.25">
      <c r="A365" s="24" t="s">
        <v>417</v>
      </c>
      <c r="B365" s="25" t="s">
        <v>5</v>
      </c>
      <c r="C365" s="75">
        <v>59237</v>
      </c>
      <c r="D365" s="77">
        <v>88770</v>
      </c>
      <c r="E365" s="77">
        <v>227173</v>
      </c>
      <c r="F365" s="77">
        <v>0</v>
      </c>
      <c r="G365" s="77">
        <v>0</v>
      </c>
      <c r="H365" s="77">
        <v>31054</v>
      </c>
      <c r="I365" s="77">
        <v>0</v>
      </c>
      <c r="J365" s="79">
        <f t="shared" si="7"/>
        <v>406234</v>
      </c>
    </row>
    <row r="366" spans="1:10" x14ac:dyDescent="0.25">
      <c r="A366" s="24" t="s">
        <v>418</v>
      </c>
      <c r="B366" s="25" t="s">
        <v>5</v>
      </c>
      <c r="C366" s="75">
        <v>0</v>
      </c>
      <c r="D366" s="77">
        <v>0</v>
      </c>
      <c r="E366" s="77">
        <v>61066</v>
      </c>
      <c r="F366" s="77">
        <v>0</v>
      </c>
      <c r="G366" s="77">
        <v>0</v>
      </c>
      <c r="H366" s="77">
        <v>40170</v>
      </c>
      <c r="I366" s="77">
        <v>0</v>
      </c>
      <c r="J366" s="79">
        <f t="shared" si="7"/>
        <v>101236</v>
      </c>
    </row>
    <row r="367" spans="1:10" x14ac:dyDescent="0.25">
      <c r="A367" s="24" t="s">
        <v>419</v>
      </c>
      <c r="B367" s="25" t="s">
        <v>5</v>
      </c>
      <c r="C367" s="75">
        <v>52552</v>
      </c>
      <c r="D367" s="77">
        <v>100075</v>
      </c>
      <c r="E367" s="77">
        <v>0</v>
      </c>
      <c r="F367" s="77">
        <v>0</v>
      </c>
      <c r="G367" s="77">
        <v>0</v>
      </c>
      <c r="H367" s="77">
        <v>29955</v>
      </c>
      <c r="I367" s="77">
        <v>0</v>
      </c>
      <c r="J367" s="79">
        <f t="shared" si="7"/>
        <v>182582</v>
      </c>
    </row>
    <row r="368" spans="1:10" x14ac:dyDescent="0.25">
      <c r="A368" s="24" t="s">
        <v>420</v>
      </c>
      <c r="B368" s="25" t="s">
        <v>5</v>
      </c>
      <c r="C368" s="75">
        <v>0</v>
      </c>
      <c r="D368" s="77">
        <v>0</v>
      </c>
      <c r="E368" s="77">
        <v>0</v>
      </c>
      <c r="F368" s="77">
        <v>0</v>
      </c>
      <c r="G368" s="77">
        <v>0</v>
      </c>
      <c r="H368" s="77">
        <v>0</v>
      </c>
      <c r="I368" s="77">
        <v>0</v>
      </c>
      <c r="J368" s="79">
        <f t="shared" si="7"/>
        <v>0</v>
      </c>
    </row>
    <row r="369" spans="1:10" x14ac:dyDescent="0.25">
      <c r="A369" s="24" t="s">
        <v>421</v>
      </c>
      <c r="B369" s="25" t="s">
        <v>5</v>
      </c>
      <c r="C369" s="75">
        <v>335976</v>
      </c>
      <c r="D369" s="77">
        <v>0</v>
      </c>
      <c r="E369" s="77">
        <v>773983</v>
      </c>
      <c r="F369" s="77">
        <v>0</v>
      </c>
      <c r="G369" s="77">
        <v>0</v>
      </c>
      <c r="H369" s="77">
        <v>211790</v>
      </c>
      <c r="I369" s="77">
        <v>0</v>
      </c>
      <c r="J369" s="79">
        <f t="shared" si="7"/>
        <v>1321749</v>
      </c>
    </row>
    <row r="370" spans="1:10" x14ac:dyDescent="0.25">
      <c r="A370" s="24" t="s">
        <v>422</v>
      </c>
      <c r="B370" s="25" t="s">
        <v>5</v>
      </c>
      <c r="C370" s="75">
        <v>599092</v>
      </c>
      <c r="D370" s="77">
        <v>3042430</v>
      </c>
      <c r="E370" s="77">
        <v>0</v>
      </c>
      <c r="F370" s="77">
        <v>0</v>
      </c>
      <c r="G370" s="77">
        <v>0</v>
      </c>
      <c r="H370" s="77">
        <v>359299</v>
      </c>
      <c r="I370" s="77">
        <v>0</v>
      </c>
      <c r="J370" s="79">
        <f t="shared" si="7"/>
        <v>4000821</v>
      </c>
    </row>
    <row r="371" spans="1:10" x14ac:dyDescent="0.25">
      <c r="A371" s="24" t="s">
        <v>423</v>
      </c>
      <c r="B371" s="25" t="s">
        <v>5</v>
      </c>
      <c r="C371" s="75">
        <v>136335</v>
      </c>
      <c r="D371" s="77">
        <v>0</v>
      </c>
      <c r="E371" s="77">
        <v>390443</v>
      </c>
      <c r="F371" s="77">
        <v>0</v>
      </c>
      <c r="G371" s="77">
        <v>0</v>
      </c>
      <c r="H371" s="77">
        <v>191809</v>
      </c>
      <c r="I371" s="77">
        <v>34125</v>
      </c>
      <c r="J371" s="79">
        <f t="shared" si="7"/>
        <v>752712</v>
      </c>
    </row>
    <row r="372" spans="1:10" x14ac:dyDescent="0.25">
      <c r="A372" s="24" t="s">
        <v>408</v>
      </c>
      <c r="B372" s="25" t="s">
        <v>518</v>
      </c>
      <c r="C372" s="75">
        <v>0</v>
      </c>
      <c r="D372" s="77">
        <v>0</v>
      </c>
      <c r="E372" s="77">
        <v>0</v>
      </c>
      <c r="F372" s="77">
        <v>0</v>
      </c>
      <c r="G372" s="77">
        <v>0</v>
      </c>
      <c r="H372" s="77">
        <v>0</v>
      </c>
      <c r="I372" s="77">
        <v>0</v>
      </c>
      <c r="J372" s="79">
        <f t="shared" si="7"/>
        <v>0</v>
      </c>
    </row>
    <row r="373" spans="1:10" x14ac:dyDescent="0.25">
      <c r="A373" s="24" t="s">
        <v>519</v>
      </c>
      <c r="B373" s="25" t="s">
        <v>518</v>
      </c>
      <c r="C373" s="75">
        <v>0</v>
      </c>
      <c r="D373" s="77">
        <v>0</v>
      </c>
      <c r="E373" s="77">
        <v>0</v>
      </c>
      <c r="F373" s="77">
        <v>0</v>
      </c>
      <c r="G373" s="77">
        <v>0</v>
      </c>
      <c r="H373" s="77">
        <v>0</v>
      </c>
      <c r="I373" s="77">
        <v>0</v>
      </c>
      <c r="J373" s="79">
        <f t="shared" si="7"/>
        <v>0</v>
      </c>
    </row>
    <row r="374" spans="1:10" x14ac:dyDescent="0.25">
      <c r="A374" s="24" t="s">
        <v>520</v>
      </c>
      <c r="B374" s="25" t="s">
        <v>518</v>
      </c>
      <c r="C374" s="75">
        <v>0</v>
      </c>
      <c r="D374" s="77">
        <v>0</v>
      </c>
      <c r="E374" s="77">
        <v>0</v>
      </c>
      <c r="F374" s="77">
        <v>0</v>
      </c>
      <c r="G374" s="77">
        <v>0</v>
      </c>
      <c r="H374" s="77">
        <v>0</v>
      </c>
      <c r="I374" s="77">
        <v>0</v>
      </c>
      <c r="J374" s="79">
        <f t="shared" ref="J374:J405" si="8">SUM(C374:I374)</f>
        <v>0</v>
      </c>
    </row>
    <row r="375" spans="1:10" x14ac:dyDescent="0.25">
      <c r="A375" s="24" t="s">
        <v>478</v>
      </c>
      <c r="B375" s="25" t="s">
        <v>521</v>
      </c>
      <c r="C375" s="75">
        <v>0</v>
      </c>
      <c r="D375" s="77">
        <v>0</v>
      </c>
      <c r="E375" s="77">
        <v>0</v>
      </c>
      <c r="F375" s="77">
        <v>0</v>
      </c>
      <c r="G375" s="77">
        <v>0</v>
      </c>
      <c r="H375" s="77">
        <v>0</v>
      </c>
      <c r="I375" s="77">
        <v>0</v>
      </c>
      <c r="J375" s="79">
        <f t="shared" si="8"/>
        <v>0</v>
      </c>
    </row>
    <row r="376" spans="1:10" x14ac:dyDescent="0.25">
      <c r="A376" s="24" t="s">
        <v>522</v>
      </c>
      <c r="B376" s="25" t="s">
        <v>521</v>
      </c>
      <c r="C376" s="75">
        <v>0</v>
      </c>
      <c r="D376" s="77">
        <v>13884065</v>
      </c>
      <c r="E376" s="77">
        <v>0</v>
      </c>
      <c r="F376" s="77">
        <v>0</v>
      </c>
      <c r="G376" s="77">
        <v>0</v>
      </c>
      <c r="H376" s="77">
        <v>0</v>
      </c>
      <c r="I376" s="77">
        <v>0</v>
      </c>
      <c r="J376" s="79">
        <f t="shared" si="8"/>
        <v>13884065</v>
      </c>
    </row>
    <row r="377" spans="1:10" x14ac:dyDescent="0.25">
      <c r="A377" s="24" t="s">
        <v>523</v>
      </c>
      <c r="B377" s="25" t="s">
        <v>521</v>
      </c>
      <c r="C377" s="75">
        <v>0</v>
      </c>
      <c r="D377" s="77">
        <v>0</v>
      </c>
      <c r="E377" s="77">
        <v>0</v>
      </c>
      <c r="F377" s="77">
        <v>0</v>
      </c>
      <c r="G377" s="77">
        <v>0</v>
      </c>
      <c r="H377" s="77">
        <v>0</v>
      </c>
      <c r="I377" s="77">
        <v>0</v>
      </c>
      <c r="J377" s="79">
        <f t="shared" si="8"/>
        <v>0</v>
      </c>
    </row>
    <row r="378" spans="1:10" x14ac:dyDescent="0.25">
      <c r="A378" s="24" t="s">
        <v>424</v>
      </c>
      <c r="B378" s="25" t="s">
        <v>58</v>
      </c>
      <c r="C378" s="75">
        <v>0</v>
      </c>
      <c r="D378" s="77">
        <v>0</v>
      </c>
      <c r="E378" s="77">
        <v>0</v>
      </c>
      <c r="F378" s="77">
        <v>0</v>
      </c>
      <c r="G378" s="77">
        <v>0</v>
      </c>
      <c r="H378" s="77">
        <v>0</v>
      </c>
      <c r="I378" s="77">
        <v>0</v>
      </c>
      <c r="J378" s="79">
        <f t="shared" si="8"/>
        <v>0</v>
      </c>
    </row>
    <row r="379" spans="1:10" x14ac:dyDescent="0.25">
      <c r="A379" s="24" t="s">
        <v>425</v>
      </c>
      <c r="B379" s="25" t="s">
        <v>58</v>
      </c>
      <c r="C379" s="75">
        <v>0</v>
      </c>
      <c r="D379" s="77">
        <v>0</v>
      </c>
      <c r="E379" s="77">
        <v>0</v>
      </c>
      <c r="F379" s="77">
        <v>0</v>
      </c>
      <c r="G379" s="77">
        <v>0</v>
      </c>
      <c r="H379" s="77">
        <v>0</v>
      </c>
      <c r="I379" s="77">
        <v>0</v>
      </c>
      <c r="J379" s="79">
        <f t="shared" si="8"/>
        <v>0</v>
      </c>
    </row>
    <row r="380" spans="1:10" x14ac:dyDescent="0.25">
      <c r="A380" s="24" t="s">
        <v>426</v>
      </c>
      <c r="B380" s="25" t="s">
        <v>58</v>
      </c>
      <c r="C380" s="75">
        <v>0</v>
      </c>
      <c r="D380" s="77">
        <v>0</v>
      </c>
      <c r="E380" s="77">
        <v>0</v>
      </c>
      <c r="F380" s="77">
        <v>0</v>
      </c>
      <c r="G380" s="77">
        <v>0</v>
      </c>
      <c r="H380" s="77">
        <v>0</v>
      </c>
      <c r="I380" s="77">
        <v>0</v>
      </c>
      <c r="J380" s="79">
        <f t="shared" si="8"/>
        <v>0</v>
      </c>
    </row>
    <row r="381" spans="1:10" x14ac:dyDescent="0.25">
      <c r="A381" s="24" t="s">
        <v>427</v>
      </c>
      <c r="B381" s="25" t="s">
        <v>58</v>
      </c>
      <c r="C381" s="75">
        <v>0</v>
      </c>
      <c r="D381" s="77">
        <v>0</v>
      </c>
      <c r="E381" s="77">
        <v>0</v>
      </c>
      <c r="F381" s="77">
        <v>0</v>
      </c>
      <c r="G381" s="77">
        <v>0</v>
      </c>
      <c r="H381" s="77">
        <v>0</v>
      </c>
      <c r="I381" s="77">
        <v>0</v>
      </c>
      <c r="J381" s="79">
        <f t="shared" si="8"/>
        <v>0</v>
      </c>
    </row>
    <row r="382" spans="1:10" x14ac:dyDescent="0.25">
      <c r="A382" s="24" t="s">
        <v>428</v>
      </c>
      <c r="B382" s="25" t="s">
        <v>58</v>
      </c>
      <c r="C382" s="75">
        <v>0</v>
      </c>
      <c r="D382" s="77">
        <v>0</v>
      </c>
      <c r="E382" s="77">
        <v>0</v>
      </c>
      <c r="F382" s="77">
        <v>0</v>
      </c>
      <c r="G382" s="77">
        <v>0</v>
      </c>
      <c r="H382" s="77">
        <v>0</v>
      </c>
      <c r="I382" s="77">
        <v>0</v>
      </c>
      <c r="J382" s="79">
        <f t="shared" si="8"/>
        <v>0</v>
      </c>
    </row>
    <row r="383" spans="1:10" x14ac:dyDescent="0.25">
      <c r="A383" s="24" t="s">
        <v>429</v>
      </c>
      <c r="B383" s="25" t="s">
        <v>59</v>
      </c>
      <c r="C383" s="75">
        <v>0</v>
      </c>
      <c r="D383" s="77">
        <v>0</v>
      </c>
      <c r="E383" s="77">
        <v>0</v>
      </c>
      <c r="F383" s="77">
        <v>0</v>
      </c>
      <c r="G383" s="77">
        <v>0</v>
      </c>
      <c r="H383" s="77">
        <v>0</v>
      </c>
      <c r="I383" s="77">
        <v>0</v>
      </c>
      <c r="J383" s="79">
        <f t="shared" si="8"/>
        <v>0</v>
      </c>
    </row>
    <row r="384" spans="1:10" x14ac:dyDescent="0.25">
      <c r="A384" s="24" t="s">
        <v>430</v>
      </c>
      <c r="B384" s="25" t="s">
        <v>59</v>
      </c>
      <c r="C384" s="75">
        <v>0</v>
      </c>
      <c r="D384" s="77">
        <v>26761</v>
      </c>
      <c r="E384" s="77">
        <v>0</v>
      </c>
      <c r="F384" s="77">
        <v>0</v>
      </c>
      <c r="G384" s="77">
        <v>0</v>
      </c>
      <c r="H384" s="77">
        <v>0</v>
      </c>
      <c r="I384" s="77">
        <v>0</v>
      </c>
      <c r="J384" s="79">
        <f t="shared" si="8"/>
        <v>26761</v>
      </c>
    </row>
    <row r="385" spans="1:10" x14ac:dyDescent="0.25">
      <c r="A385" s="24" t="s">
        <v>431</v>
      </c>
      <c r="B385" s="25" t="s">
        <v>60</v>
      </c>
      <c r="C385" s="75">
        <v>0</v>
      </c>
      <c r="D385" s="77">
        <v>0</v>
      </c>
      <c r="E385" s="77">
        <v>0</v>
      </c>
      <c r="F385" s="77">
        <v>0</v>
      </c>
      <c r="G385" s="77">
        <v>0</v>
      </c>
      <c r="H385" s="77">
        <v>0</v>
      </c>
      <c r="I385" s="77">
        <v>0</v>
      </c>
      <c r="J385" s="79">
        <f t="shared" si="8"/>
        <v>0</v>
      </c>
    </row>
    <row r="386" spans="1:10" x14ac:dyDescent="0.25">
      <c r="A386" s="24" t="s">
        <v>432</v>
      </c>
      <c r="B386" s="25" t="s">
        <v>61</v>
      </c>
      <c r="C386" s="75">
        <v>0</v>
      </c>
      <c r="D386" s="77">
        <v>0</v>
      </c>
      <c r="E386" s="77">
        <v>0</v>
      </c>
      <c r="F386" s="77">
        <v>0</v>
      </c>
      <c r="G386" s="77">
        <v>0</v>
      </c>
      <c r="H386" s="77">
        <v>0</v>
      </c>
      <c r="I386" s="77">
        <v>0</v>
      </c>
      <c r="J386" s="79">
        <f t="shared" si="8"/>
        <v>0</v>
      </c>
    </row>
    <row r="387" spans="1:10" x14ac:dyDescent="0.25">
      <c r="A387" s="24" t="s">
        <v>433</v>
      </c>
      <c r="B387" s="25" t="s">
        <v>61</v>
      </c>
      <c r="C387" s="75">
        <v>0</v>
      </c>
      <c r="D387" s="77">
        <v>0</v>
      </c>
      <c r="E387" s="77">
        <v>0</v>
      </c>
      <c r="F387" s="77">
        <v>0</v>
      </c>
      <c r="G387" s="77">
        <v>0</v>
      </c>
      <c r="H387" s="77">
        <v>0</v>
      </c>
      <c r="I387" s="77">
        <v>0</v>
      </c>
      <c r="J387" s="79">
        <f t="shared" si="8"/>
        <v>0</v>
      </c>
    </row>
    <row r="388" spans="1:10" x14ac:dyDescent="0.25">
      <c r="A388" s="24" t="s">
        <v>434</v>
      </c>
      <c r="B388" s="25" t="s">
        <v>61</v>
      </c>
      <c r="C388" s="75">
        <v>0</v>
      </c>
      <c r="D388" s="77">
        <v>0</v>
      </c>
      <c r="E388" s="77">
        <v>0</v>
      </c>
      <c r="F388" s="77">
        <v>0</v>
      </c>
      <c r="G388" s="77">
        <v>0</v>
      </c>
      <c r="H388" s="77">
        <v>0</v>
      </c>
      <c r="I388" s="77">
        <v>0</v>
      </c>
      <c r="J388" s="79">
        <f t="shared" si="8"/>
        <v>0</v>
      </c>
    </row>
    <row r="389" spans="1:10" x14ac:dyDescent="0.25">
      <c r="A389" s="24" t="s">
        <v>435</v>
      </c>
      <c r="B389" s="25" t="s">
        <v>62</v>
      </c>
      <c r="C389" s="75">
        <v>0</v>
      </c>
      <c r="D389" s="77">
        <v>0</v>
      </c>
      <c r="E389" s="77">
        <v>37614</v>
      </c>
      <c r="F389" s="77">
        <v>0</v>
      </c>
      <c r="G389" s="77">
        <v>0</v>
      </c>
      <c r="H389" s="77">
        <v>0</v>
      </c>
      <c r="I389" s="77">
        <v>0</v>
      </c>
      <c r="J389" s="79">
        <f t="shared" si="8"/>
        <v>37614</v>
      </c>
    </row>
    <row r="390" spans="1:10" x14ac:dyDescent="0.25">
      <c r="A390" s="24" t="s">
        <v>436</v>
      </c>
      <c r="B390" s="25" t="s">
        <v>62</v>
      </c>
      <c r="C390" s="75">
        <v>0</v>
      </c>
      <c r="D390" s="77">
        <v>0</v>
      </c>
      <c r="E390" s="77">
        <v>0</v>
      </c>
      <c r="F390" s="77">
        <v>0</v>
      </c>
      <c r="G390" s="77">
        <v>0</v>
      </c>
      <c r="H390" s="77">
        <v>0</v>
      </c>
      <c r="I390" s="77">
        <v>0</v>
      </c>
      <c r="J390" s="79">
        <f t="shared" si="8"/>
        <v>0</v>
      </c>
    </row>
    <row r="391" spans="1:10" x14ac:dyDescent="0.25">
      <c r="A391" s="24" t="s">
        <v>480</v>
      </c>
      <c r="B391" s="25" t="s">
        <v>62</v>
      </c>
      <c r="C391" s="75">
        <v>0</v>
      </c>
      <c r="D391" s="77">
        <v>0</v>
      </c>
      <c r="E391" s="77">
        <v>0</v>
      </c>
      <c r="F391" s="77">
        <v>0</v>
      </c>
      <c r="G391" s="77">
        <v>0</v>
      </c>
      <c r="H391" s="77">
        <v>0</v>
      </c>
      <c r="I391" s="77">
        <v>0</v>
      </c>
      <c r="J391" s="79">
        <f t="shared" si="8"/>
        <v>0</v>
      </c>
    </row>
    <row r="392" spans="1:10" x14ac:dyDescent="0.25">
      <c r="A392" s="24" t="s">
        <v>481</v>
      </c>
      <c r="B392" s="25" t="s">
        <v>62</v>
      </c>
      <c r="C392" s="75">
        <v>2370232</v>
      </c>
      <c r="D392" s="77">
        <v>0</v>
      </c>
      <c r="E392" s="77">
        <v>0</v>
      </c>
      <c r="F392" s="77">
        <v>0</v>
      </c>
      <c r="G392" s="77">
        <v>0</v>
      </c>
      <c r="H392" s="77">
        <v>0</v>
      </c>
      <c r="I392" s="77">
        <v>0</v>
      </c>
      <c r="J392" s="79">
        <f t="shared" si="8"/>
        <v>2370232</v>
      </c>
    </row>
    <row r="393" spans="1:10" x14ac:dyDescent="0.25">
      <c r="A393" s="24" t="s">
        <v>437</v>
      </c>
      <c r="B393" s="25" t="s">
        <v>62</v>
      </c>
      <c r="C393" s="75">
        <v>217488</v>
      </c>
      <c r="D393" s="77">
        <v>1752</v>
      </c>
      <c r="E393" s="77">
        <v>5526</v>
      </c>
      <c r="F393" s="77">
        <v>0</v>
      </c>
      <c r="G393" s="77">
        <v>0</v>
      </c>
      <c r="H393" s="77">
        <v>537576</v>
      </c>
      <c r="I393" s="77">
        <v>818632</v>
      </c>
      <c r="J393" s="79">
        <f t="shared" si="8"/>
        <v>1580974</v>
      </c>
    </row>
    <row r="394" spans="1:10" x14ac:dyDescent="0.25">
      <c r="A394" s="24" t="s">
        <v>438</v>
      </c>
      <c r="B394" s="25" t="s">
        <v>62</v>
      </c>
      <c r="C394" s="75">
        <v>0</v>
      </c>
      <c r="D394" s="77">
        <v>0</v>
      </c>
      <c r="E394" s="77">
        <v>0</v>
      </c>
      <c r="F394" s="77">
        <v>0</v>
      </c>
      <c r="G394" s="77">
        <v>0</v>
      </c>
      <c r="H394" s="77">
        <v>0</v>
      </c>
      <c r="I394" s="77">
        <v>0</v>
      </c>
      <c r="J394" s="79">
        <f t="shared" si="8"/>
        <v>0</v>
      </c>
    </row>
    <row r="395" spans="1:10" x14ac:dyDescent="0.25">
      <c r="A395" s="24" t="s">
        <v>439</v>
      </c>
      <c r="B395" s="25" t="s">
        <v>62</v>
      </c>
      <c r="C395" s="75">
        <v>0</v>
      </c>
      <c r="D395" s="77">
        <v>118956</v>
      </c>
      <c r="E395" s="77">
        <v>0</v>
      </c>
      <c r="F395" s="77">
        <v>0</v>
      </c>
      <c r="G395" s="77">
        <v>0</v>
      </c>
      <c r="H395" s="77">
        <v>0</v>
      </c>
      <c r="I395" s="77">
        <v>0</v>
      </c>
      <c r="J395" s="79">
        <f t="shared" si="8"/>
        <v>118956</v>
      </c>
    </row>
    <row r="396" spans="1:10" x14ac:dyDescent="0.25">
      <c r="A396" s="24" t="s">
        <v>440</v>
      </c>
      <c r="B396" s="25" t="s">
        <v>62</v>
      </c>
      <c r="C396" s="75">
        <v>2200</v>
      </c>
      <c r="D396" s="77">
        <v>0</v>
      </c>
      <c r="E396" s="77">
        <v>6050</v>
      </c>
      <c r="F396" s="77">
        <v>0</v>
      </c>
      <c r="G396" s="77">
        <v>0</v>
      </c>
      <c r="H396" s="77">
        <v>2200</v>
      </c>
      <c r="I396" s="77">
        <v>2200</v>
      </c>
      <c r="J396" s="79">
        <f t="shared" si="8"/>
        <v>12650</v>
      </c>
    </row>
    <row r="397" spans="1:10" x14ac:dyDescent="0.25">
      <c r="A397" s="24" t="s">
        <v>441</v>
      </c>
      <c r="B397" s="25" t="s">
        <v>62</v>
      </c>
      <c r="C397" s="75">
        <v>195008</v>
      </c>
      <c r="D397" s="77">
        <v>0</v>
      </c>
      <c r="E397" s="77">
        <v>0</v>
      </c>
      <c r="F397" s="77">
        <v>0</v>
      </c>
      <c r="G397" s="77">
        <v>0</v>
      </c>
      <c r="H397" s="77">
        <v>0</v>
      </c>
      <c r="I397" s="77">
        <v>0</v>
      </c>
      <c r="J397" s="79">
        <f t="shared" si="8"/>
        <v>195008</v>
      </c>
    </row>
    <row r="398" spans="1:10" x14ac:dyDescent="0.25">
      <c r="A398" s="24" t="s">
        <v>442</v>
      </c>
      <c r="B398" s="25" t="s">
        <v>62</v>
      </c>
      <c r="C398" s="75">
        <v>0</v>
      </c>
      <c r="D398" s="77">
        <v>0</v>
      </c>
      <c r="E398" s="77">
        <v>0</v>
      </c>
      <c r="F398" s="77">
        <v>0</v>
      </c>
      <c r="G398" s="77">
        <v>0</v>
      </c>
      <c r="H398" s="77">
        <v>0</v>
      </c>
      <c r="I398" s="77">
        <v>0</v>
      </c>
      <c r="J398" s="79">
        <f t="shared" si="8"/>
        <v>0</v>
      </c>
    </row>
    <row r="399" spans="1:10" x14ac:dyDescent="0.25">
      <c r="A399" s="24" t="s">
        <v>443</v>
      </c>
      <c r="B399" s="25" t="s">
        <v>62</v>
      </c>
      <c r="C399" s="75">
        <v>76286</v>
      </c>
      <c r="D399" s="77">
        <v>0</v>
      </c>
      <c r="E399" s="77">
        <v>0</v>
      </c>
      <c r="F399" s="77">
        <v>0</v>
      </c>
      <c r="G399" s="77">
        <v>0</v>
      </c>
      <c r="H399" s="77">
        <v>72963</v>
      </c>
      <c r="I399" s="77">
        <v>0</v>
      </c>
      <c r="J399" s="79">
        <f t="shared" si="8"/>
        <v>149249</v>
      </c>
    </row>
    <row r="400" spans="1:10" x14ac:dyDescent="0.25">
      <c r="A400" s="24" t="s">
        <v>444</v>
      </c>
      <c r="B400" s="25" t="s">
        <v>62</v>
      </c>
      <c r="C400" s="75">
        <v>0</v>
      </c>
      <c r="D400" s="77">
        <v>1799000</v>
      </c>
      <c r="E400" s="77">
        <v>66000</v>
      </c>
      <c r="F400" s="77">
        <v>0</v>
      </c>
      <c r="G400" s="77">
        <v>0</v>
      </c>
      <c r="H400" s="77">
        <v>384000</v>
      </c>
      <c r="I400" s="77">
        <v>0</v>
      </c>
      <c r="J400" s="79">
        <f t="shared" si="8"/>
        <v>2249000</v>
      </c>
    </row>
    <row r="401" spans="1:10" x14ac:dyDescent="0.25">
      <c r="A401" s="24" t="s">
        <v>445</v>
      </c>
      <c r="B401" s="25" t="s">
        <v>62</v>
      </c>
      <c r="C401" s="75">
        <v>0</v>
      </c>
      <c r="D401" s="77">
        <v>0</v>
      </c>
      <c r="E401" s="77">
        <v>0</v>
      </c>
      <c r="F401" s="77">
        <v>0</v>
      </c>
      <c r="G401" s="77">
        <v>0</v>
      </c>
      <c r="H401" s="77">
        <v>0</v>
      </c>
      <c r="I401" s="77">
        <v>0</v>
      </c>
      <c r="J401" s="79">
        <f t="shared" si="8"/>
        <v>0</v>
      </c>
    </row>
    <row r="402" spans="1:10" x14ac:dyDescent="0.25">
      <c r="A402" s="24" t="s">
        <v>446</v>
      </c>
      <c r="B402" s="25" t="s">
        <v>62</v>
      </c>
      <c r="C402" s="75">
        <v>0</v>
      </c>
      <c r="D402" s="77">
        <v>0</v>
      </c>
      <c r="E402" s="77">
        <v>0</v>
      </c>
      <c r="F402" s="77">
        <v>0</v>
      </c>
      <c r="G402" s="77">
        <v>0</v>
      </c>
      <c r="H402" s="77">
        <v>4522</v>
      </c>
      <c r="I402" s="77">
        <v>0</v>
      </c>
      <c r="J402" s="79">
        <f t="shared" si="8"/>
        <v>4522</v>
      </c>
    </row>
    <row r="403" spans="1:10" x14ac:dyDescent="0.25">
      <c r="A403" s="24" t="s">
        <v>447</v>
      </c>
      <c r="B403" s="25" t="s">
        <v>62</v>
      </c>
      <c r="C403" s="75">
        <v>0</v>
      </c>
      <c r="D403" s="77">
        <v>0</v>
      </c>
      <c r="E403" s="77">
        <v>0</v>
      </c>
      <c r="F403" s="77">
        <v>0</v>
      </c>
      <c r="G403" s="77">
        <v>0</v>
      </c>
      <c r="H403" s="77">
        <v>0</v>
      </c>
      <c r="I403" s="77">
        <v>0</v>
      </c>
      <c r="J403" s="79">
        <f t="shared" si="8"/>
        <v>0</v>
      </c>
    </row>
    <row r="404" spans="1:10" x14ac:dyDescent="0.25">
      <c r="A404" s="24" t="s">
        <v>448</v>
      </c>
      <c r="B404" s="25" t="s">
        <v>62</v>
      </c>
      <c r="C404" s="75">
        <v>0</v>
      </c>
      <c r="D404" s="77">
        <v>38830</v>
      </c>
      <c r="E404" s="77">
        <v>0</v>
      </c>
      <c r="F404" s="77">
        <v>0</v>
      </c>
      <c r="G404" s="77">
        <v>0</v>
      </c>
      <c r="H404" s="77">
        <v>2255</v>
      </c>
      <c r="I404" s="77">
        <v>0</v>
      </c>
      <c r="J404" s="79">
        <f t="shared" si="8"/>
        <v>41085</v>
      </c>
    </row>
    <row r="405" spans="1:10" x14ac:dyDescent="0.25">
      <c r="A405" s="24" t="s">
        <v>450</v>
      </c>
      <c r="B405" s="25" t="s">
        <v>63</v>
      </c>
      <c r="C405" s="75">
        <v>0</v>
      </c>
      <c r="D405" s="77">
        <v>0</v>
      </c>
      <c r="E405" s="77">
        <v>0</v>
      </c>
      <c r="F405" s="77">
        <v>0</v>
      </c>
      <c r="G405" s="77">
        <v>0</v>
      </c>
      <c r="H405" s="77">
        <v>0</v>
      </c>
      <c r="I405" s="77">
        <v>0</v>
      </c>
      <c r="J405" s="79">
        <f t="shared" si="8"/>
        <v>0</v>
      </c>
    </row>
    <row r="406" spans="1:10" x14ac:dyDescent="0.25">
      <c r="A406" s="24" t="s">
        <v>524</v>
      </c>
      <c r="B406" s="25" t="s">
        <v>63</v>
      </c>
      <c r="C406" s="75">
        <v>0</v>
      </c>
      <c r="D406" s="77">
        <v>0</v>
      </c>
      <c r="E406" s="77">
        <v>0</v>
      </c>
      <c r="F406" s="77">
        <v>0</v>
      </c>
      <c r="G406" s="77">
        <v>0</v>
      </c>
      <c r="H406" s="77">
        <v>0</v>
      </c>
      <c r="I406" s="77">
        <v>0</v>
      </c>
      <c r="J406" s="79">
        <f t="shared" ref="J406:J415" si="9">SUM(C406:I406)</f>
        <v>0</v>
      </c>
    </row>
    <row r="407" spans="1:10" x14ac:dyDescent="0.25">
      <c r="A407" s="24" t="s">
        <v>451</v>
      </c>
      <c r="B407" s="25" t="s">
        <v>64</v>
      </c>
      <c r="C407" s="75">
        <v>0</v>
      </c>
      <c r="D407" s="77">
        <v>0</v>
      </c>
      <c r="E407" s="77">
        <v>0</v>
      </c>
      <c r="F407" s="77">
        <v>0</v>
      </c>
      <c r="G407" s="77">
        <v>0</v>
      </c>
      <c r="H407" s="77">
        <v>0</v>
      </c>
      <c r="I407" s="77">
        <v>0</v>
      </c>
      <c r="J407" s="79">
        <f t="shared" si="9"/>
        <v>0</v>
      </c>
    </row>
    <row r="408" spans="1:10" x14ac:dyDescent="0.25">
      <c r="A408" s="24" t="s">
        <v>452</v>
      </c>
      <c r="B408" s="25" t="s">
        <v>64</v>
      </c>
      <c r="C408" s="75">
        <v>0</v>
      </c>
      <c r="D408" s="77">
        <v>0</v>
      </c>
      <c r="E408" s="77">
        <v>0</v>
      </c>
      <c r="F408" s="77">
        <v>0</v>
      </c>
      <c r="G408" s="77">
        <v>0</v>
      </c>
      <c r="H408" s="77">
        <v>0</v>
      </c>
      <c r="I408" s="77">
        <v>0</v>
      </c>
      <c r="J408" s="79">
        <f t="shared" si="9"/>
        <v>0</v>
      </c>
    </row>
    <row r="409" spans="1:10" x14ac:dyDescent="0.25">
      <c r="A409" s="24" t="s">
        <v>453</v>
      </c>
      <c r="B409" s="25" t="s">
        <v>64</v>
      </c>
      <c r="C409" s="75">
        <v>0</v>
      </c>
      <c r="D409" s="77">
        <v>0</v>
      </c>
      <c r="E409" s="77">
        <v>0</v>
      </c>
      <c r="F409" s="77">
        <v>0</v>
      </c>
      <c r="G409" s="77">
        <v>0</v>
      </c>
      <c r="H409" s="77">
        <v>0</v>
      </c>
      <c r="I409" s="77">
        <v>0</v>
      </c>
      <c r="J409" s="79">
        <f t="shared" si="9"/>
        <v>0</v>
      </c>
    </row>
    <row r="410" spans="1:10" x14ac:dyDescent="0.25">
      <c r="A410" s="24" t="s">
        <v>454</v>
      </c>
      <c r="B410" s="25" t="s">
        <v>65</v>
      </c>
      <c r="C410" s="75">
        <v>0</v>
      </c>
      <c r="D410" s="77">
        <v>0</v>
      </c>
      <c r="E410" s="77">
        <v>0</v>
      </c>
      <c r="F410" s="77">
        <v>0</v>
      </c>
      <c r="G410" s="77">
        <v>0</v>
      </c>
      <c r="H410" s="77">
        <v>0</v>
      </c>
      <c r="I410" s="77">
        <v>0</v>
      </c>
      <c r="J410" s="79">
        <f t="shared" si="9"/>
        <v>0</v>
      </c>
    </row>
    <row r="411" spans="1:10" x14ac:dyDescent="0.25">
      <c r="A411" s="24" t="s">
        <v>455</v>
      </c>
      <c r="B411" s="25" t="s">
        <v>65</v>
      </c>
      <c r="C411" s="75">
        <v>0</v>
      </c>
      <c r="D411" s="77">
        <v>0</v>
      </c>
      <c r="E411" s="77">
        <v>0</v>
      </c>
      <c r="F411" s="77">
        <v>0</v>
      </c>
      <c r="G411" s="77">
        <v>0</v>
      </c>
      <c r="H411" s="77">
        <v>0</v>
      </c>
      <c r="I411" s="77">
        <v>0</v>
      </c>
      <c r="J411" s="79">
        <f t="shared" si="9"/>
        <v>0</v>
      </c>
    </row>
    <row r="412" spans="1:10" x14ac:dyDescent="0.25">
      <c r="A412" s="24" t="s">
        <v>456</v>
      </c>
      <c r="B412" s="25" t="s">
        <v>65</v>
      </c>
      <c r="C412" s="75">
        <v>0</v>
      </c>
      <c r="D412" s="77">
        <v>0</v>
      </c>
      <c r="E412" s="77">
        <v>0</v>
      </c>
      <c r="F412" s="77">
        <v>0</v>
      </c>
      <c r="G412" s="77">
        <v>0</v>
      </c>
      <c r="H412" s="77">
        <v>0</v>
      </c>
      <c r="I412" s="77">
        <v>0</v>
      </c>
      <c r="J412" s="79">
        <f t="shared" si="9"/>
        <v>0</v>
      </c>
    </row>
    <row r="413" spans="1:10" x14ac:dyDescent="0.25">
      <c r="A413" s="24" t="s">
        <v>457</v>
      </c>
      <c r="B413" s="25" t="s">
        <v>65</v>
      </c>
      <c r="C413" s="75">
        <v>0</v>
      </c>
      <c r="D413" s="77">
        <v>0</v>
      </c>
      <c r="E413" s="77">
        <v>0</v>
      </c>
      <c r="F413" s="77">
        <v>0</v>
      </c>
      <c r="G413" s="77">
        <v>0</v>
      </c>
      <c r="H413" s="77">
        <v>0</v>
      </c>
      <c r="I413" s="77">
        <v>0</v>
      </c>
      <c r="J413" s="79">
        <f t="shared" si="9"/>
        <v>0</v>
      </c>
    </row>
    <row r="414" spans="1:10" x14ac:dyDescent="0.25">
      <c r="A414" s="24" t="s">
        <v>458</v>
      </c>
      <c r="B414" s="25" t="s">
        <v>65</v>
      </c>
      <c r="C414" s="75">
        <v>0</v>
      </c>
      <c r="D414" s="77">
        <v>0</v>
      </c>
      <c r="E414" s="77">
        <v>0</v>
      </c>
      <c r="F414" s="77">
        <v>0</v>
      </c>
      <c r="G414" s="77">
        <v>0</v>
      </c>
      <c r="H414" s="77">
        <v>0</v>
      </c>
      <c r="I414" s="77">
        <v>0</v>
      </c>
      <c r="J414" s="79">
        <f t="shared" si="9"/>
        <v>0</v>
      </c>
    </row>
    <row r="415" spans="1:10" x14ac:dyDescent="0.25">
      <c r="A415" s="51" t="s">
        <v>498</v>
      </c>
      <c r="B415" s="48"/>
      <c r="C415" s="52">
        <f t="shared" ref="C415:I415" si="10">SUM(C5:C414)</f>
        <v>27740797</v>
      </c>
      <c r="D415" s="52">
        <f t="shared" si="10"/>
        <v>111420629</v>
      </c>
      <c r="E415" s="52">
        <f t="shared" si="10"/>
        <v>57980864</v>
      </c>
      <c r="F415" s="52">
        <f t="shared" si="10"/>
        <v>61545</v>
      </c>
      <c r="G415" s="52">
        <f t="shared" si="10"/>
        <v>2900</v>
      </c>
      <c r="H415" s="52">
        <f t="shared" si="10"/>
        <v>29201783</v>
      </c>
      <c r="I415" s="52">
        <f t="shared" si="10"/>
        <v>6501523</v>
      </c>
      <c r="J415" s="53">
        <f t="shared" si="9"/>
        <v>232910041</v>
      </c>
    </row>
    <row r="416" spans="1:10" x14ac:dyDescent="0.25">
      <c r="A416" s="51" t="s">
        <v>461</v>
      </c>
      <c r="B416" s="84"/>
      <c r="C416" s="58">
        <f>(C415/$J415)</f>
        <v>0.11910519993425273</v>
      </c>
      <c r="D416" s="58">
        <f t="shared" ref="D416:J416" si="11">(D415/$J415)</f>
        <v>0.47838482412185912</v>
      </c>
      <c r="E416" s="58">
        <f t="shared" si="11"/>
        <v>0.24894102354307687</v>
      </c>
      <c r="F416" s="58">
        <f t="shared" si="11"/>
        <v>2.6424365276720726E-4</v>
      </c>
      <c r="G416" s="58">
        <f t="shared" si="11"/>
        <v>1.2451159200989536E-5</v>
      </c>
      <c r="H416" s="58">
        <f t="shared" si="11"/>
        <v>0.12537794796060339</v>
      </c>
      <c r="I416" s="58">
        <f t="shared" si="11"/>
        <v>2.7914309628239684E-2</v>
      </c>
      <c r="J416" s="59">
        <f t="shared" si="11"/>
        <v>1</v>
      </c>
    </row>
    <row r="417" spans="1:10" x14ac:dyDescent="0.25">
      <c r="A417" s="47" t="s">
        <v>500</v>
      </c>
      <c r="B417" s="48"/>
      <c r="C417" s="54">
        <f>COUNTIF(C5:C414,"&gt;0")</f>
        <v>71</v>
      </c>
      <c r="D417" s="54">
        <f t="shared" ref="D417:J417" si="12">COUNTIF(D5:D414,"&gt;0")</f>
        <v>92</v>
      </c>
      <c r="E417" s="54">
        <f t="shared" si="12"/>
        <v>58</v>
      </c>
      <c r="F417" s="54">
        <f t="shared" si="12"/>
        <v>1</v>
      </c>
      <c r="G417" s="54">
        <f t="shared" si="12"/>
        <v>1</v>
      </c>
      <c r="H417" s="54">
        <f t="shared" si="12"/>
        <v>76</v>
      </c>
      <c r="I417" s="54">
        <f t="shared" si="12"/>
        <v>28</v>
      </c>
      <c r="J417" s="57">
        <f t="shared" si="12"/>
        <v>156</v>
      </c>
    </row>
    <row r="418" spans="1:10" x14ac:dyDescent="0.25">
      <c r="A418" s="37"/>
      <c r="B418" s="28"/>
      <c r="C418" s="14"/>
      <c r="D418" s="26"/>
      <c r="E418" s="26"/>
      <c r="F418" s="26"/>
      <c r="G418" s="26"/>
      <c r="H418" s="26"/>
      <c r="I418" s="26"/>
      <c r="J418" s="27"/>
    </row>
    <row r="419" spans="1:10" ht="13.8" thickBot="1" x14ac:dyDescent="0.3">
      <c r="A419" s="29" t="s">
        <v>465</v>
      </c>
      <c r="B419" s="31"/>
      <c r="C419" s="31"/>
      <c r="D419" s="32"/>
      <c r="E419" s="32"/>
      <c r="F419" s="32"/>
      <c r="G419" s="32"/>
      <c r="H419" s="32"/>
      <c r="I419" s="32"/>
      <c r="J419" s="33"/>
    </row>
    <row r="420" spans="1:10" x14ac:dyDescent="0.25">
      <c r="D420" s="1"/>
      <c r="E420" s="1"/>
      <c r="F420" s="1"/>
      <c r="G420" s="1"/>
      <c r="H420" s="1"/>
      <c r="I420" s="1"/>
      <c r="J420" s="1"/>
    </row>
  </sheetData>
  <phoneticPr fontId="6" type="noConversion"/>
  <printOptions horizontalCentered="1"/>
  <pageMargins left="0.5" right="0.5" top="0.5" bottom="0.5" header="0.3" footer="0.3"/>
  <pageSetup scale="81" fitToHeight="0" orientation="landscape" r:id="rId1"/>
  <headerFooter>
    <oddFooter>&amp;LOffice of Economic and Demographic Research&amp;RPage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420"/>
  <sheetViews>
    <sheetView workbookViewId="0"/>
  </sheetViews>
  <sheetFormatPr defaultRowHeight="13.2" x14ac:dyDescent="0.25"/>
  <cols>
    <col min="1" max="1" width="24.6640625" customWidth="1"/>
    <col min="2" max="2" width="17.6640625" customWidth="1"/>
    <col min="3" max="10" width="14.6640625" customWidth="1"/>
  </cols>
  <sheetData>
    <row r="1" spans="1:10" ht="22.8" x14ac:dyDescent="0.4">
      <c r="A1" s="3" t="s">
        <v>78</v>
      </c>
      <c r="B1" s="4"/>
      <c r="C1" s="5"/>
      <c r="D1" s="6"/>
      <c r="E1" s="6"/>
      <c r="F1" s="6"/>
      <c r="G1" s="6"/>
      <c r="H1" s="6"/>
      <c r="I1" s="6"/>
      <c r="J1" s="7"/>
    </row>
    <row r="2" spans="1:10" ht="18" thickBot="1" x14ac:dyDescent="0.35">
      <c r="A2" s="8" t="s">
        <v>485</v>
      </c>
      <c r="B2" s="9"/>
      <c r="C2" s="10"/>
      <c r="D2" s="11"/>
      <c r="E2" s="11"/>
      <c r="F2" s="11"/>
      <c r="G2" s="11"/>
      <c r="H2" s="11"/>
      <c r="I2" s="11"/>
      <c r="J2" s="12"/>
    </row>
    <row r="3" spans="1:10" x14ac:dyDescent="0.25">
      <c r="A3" s="38"/>
      <c r="B3" s="42"/>
      <c r="C3" s="43"/>
      <c r="D3" s="43" t="s">
        <v>67</v>
      </c>
      <c r="E3" s="43"/>
      <c r="F3" s="43" t="s">
        <v>70</v>
      </c>
      <c r="G3" s="43" t="s">
        <v>71</v>
      </c>
      <c r="H3" s="43" t="s">
        <v>73</v>
      </c>
      <c r="I3" s="43"/>
      <c r="J3" s="39" t="s">
        <v>460</v>
      </c>
    </row>
    <row r="4" spans="1:10" ht="13.8" thickBot="1" x14ac:dyDescent="0.3">
      <c r="A4" s="40" t="s">
        <v>77</v>
      </c>
      <c r="B4" s="44" t="s">
        <v>459</v>
      </c>
      <c r="C4" s="45" t="s">
        <v>66</v>
      </c>
      <c r="D4" s="45" t="s">
        <v>68</v>
      </c>
      <c r="E4" s="45" t="s">
        <v>69</v>
      </c>
      <c r="F4" s="45" t="s">
        <v>68</v>
      </c>
      <c r="G4" s="45" t="s">
        <v>72</v>
      </c>
      <c r="H4" s="45" t="s">
        <v>74</v>
      </c>
      <c r="I4" s="45" t="s">
        <v>75</v>
      </c>
      <c r="J4" s="41" t="s">
        <v>76</v>
      </c>
    </row>
    <row r="5" spans="1:10" x14ac:dyDescent="0.25">
      <c r="A5" s="18" t="s">
        <v>0</v>
      </c>
      <c r="B5" s="19" t="s">
        <v>0</v>
      </c>
      <c r="C5" s="20">
        <v>0</v>
      </c>
      <c r="D5" s="20">
        <v>0</v>
      </c>
      <c r="E5" s="46">
        <v>0</v>
      </c>
      <c r="F5" s="46">
        <v>0</v>
      </c>
      <c r="G5" s="20">
        <v>0</v>
      </c>
      <c r="H5" s="20">
        <v>0</v>
      </c>
      <c r="I5" s="20">
        <v>0</v>
      </c>
      <c r="J5" s="36">
        <f t="shared" ref="J5:J67" si="0">SUM(C5:I5)</f>
        <v>0</v>
      </c>
    </row>
    <row r="6" spans="1:10" x14ac:dyDescent="0.25">
      <c r="A6" s="24" t="s">
        <v>79</v>
      </c>
      <c r="B6" s="25" t="s">
        <v>0</v>
      </c>
      <c r="C6" s="75">
        <v>0</v>
      </c>
      <c r="D6" s="77">
        <v>0</v>
      </c>
      <c r="E6" s="77">
        <v>0</v>
      </c>
      <c r="F6" s="77">
        <v>0</v>
      </c>
      <c r="G6" s="77">
        <v>0</v>
      </c>
      <c r="H6" s="77">
        <v>0</v>
      </c>
      <c r="I6" s="77">
        <v>0</v>
      </c>
      <c r="J6" s="79">
        <f t="shared" si="0"/>
        <v>0</v>
      </c>
    </row>
    <row r="7" spans="1:10" x14ac:dyDescent="0.25">
      <c r="A7" s="24" t="s">
        <v>80</v>
      </c>
      <c r="B7" s="25" t="s">
        <v>0</v>
      </c>
      <c r="C7" s="75">
        <v>0</v>
      </c>
      <c r="D7" s="77">
        <v>0</v>
      </c>
      <c r="E7" s="77">
        <v>0</v>
      </c>
      <c r="F7" s="77">
        <v>0</v>
      </c>
      <c r="G7" s="77">
        <v>0</v>
      </c>
      <c r="H7" s="77">
        <v>0</v>
      </c>
      <c r="I7" s="77">
        <v>0</v>
      </c>
      <c r="J7" s="79">
        <f t="shared" si="0"/>
        <v>0</v>
      </c>
    </row>
    <row r="8" spans="1:10" x14ac:dyDescent="0.25">
      <c r="A8" s="24" t="s">
        <v>81</v>
      </c>
      <c r="B8" s="25" t="s">
        <v>0</v>
      </c>
      <c r="C8" s="75">
        <v>0</v>
      </c>
      <c r="D8" s="77">
        <v>0</v>
      </c>
      <c r="E8" s="77">
        <v>0</v>
      </c>
      <c r="F8" s="77">
        <v>0</v>
      </c>
      <c r="G8" s="77">
        <v>0</v>
      </c>
      <c r="H8" s="77">
        <v>0</v>
      </c>
      <c r="I8" s="77">
        <v>0</v>
      </c>
      <c r="J8" s="79">
        <f t="shared" si="0"/>
        <v>0</v>
      </c>
    </row>
    <row r="9" spans="1:10" x14ac:dyDescent="0.25">
      <c r="A9" s="24" t="s">
        <v>82</v>
      </c>
      <c r="B9" s="25" t="s">
        <v>0</v>
      </c>
      <c r="C9" s="75">
        <v>0</v>
      </c>
      <c r="D9" s="77">
        <v>0</v>
      </c>
      <c r="E9" s="77">
        <v>0</v>
      </c>
      <c r="F9" s="77">
        <v>0</v>
      </c>
      <c r="G9" s="77">
        <v>0</v>
      </c>
      <c r="H9" s="77">
        <v>0</v>
      </c>
      <c r="I9" s="77">
        <v>0</v>
      </c>
      <c r="J9" s="79">
        <f t="shared" si="0"/>
        <v>0</v>
      </c>
    </row>
    <row r="10" spans="1:10" x14ac:dyDescent="0.25">
      <c r="A10" s="60" t="s">
        <v>534</v>
      </c>
      <c r="B10" s="25" t="s">
        <v>0</v>
      </c>
      <c r="C10" s="75">
        <v>0</v>
      </c>
      <c r="D10" s="77">
        <v>0</v>
      </c>
      <c r="E10" s="77">
        <v>0</v>
      </c>
      <c r="F10" s="77">
        <v>0</v>
      </c>
      <c r="G10" s="77">
        <v>0</v>
      </c>
      <c r="H10" s="77">
        <v>0</v>
      </c>
      <c r="I10" s="77">
        <v>0</v>
      </c>
      <c r="J10" s="79">
        <f t="shared" si="0"/>
        <v>0</v>
      </c>
    </row>
    <row r="11" spans="1:10" x14ac:dyDescent="0.25">
      <c r="A11" s="24" t="s">
        <v>83</v>
      </c>
      <c r="B11" s="25" t="s">
        <v>0</v>
      </c>
      <c r="C11" s="75">
        <v>0</v>
      </c>
      <c r="D11" s="77">
        <v>0</v>
      </c>
      <c r="E11" s="77">
        <v>0</v>
      </c>
      <c r="F11" s="77">
        <v>0</v>
      </c>
      <c r="G11" s="77">
        <v>0</v>
      </c>
      <c r="H11" s="77">
        <v>0</v>
      </c>
      <c r="I11" s="77">
        <v>0</v>
      </c>
      <c r="J11" s="79">
        <f t="shared" si="0"/>
        <v>0</v>
      </c>
    </row>
    <row r="12" spans="1:10" x14ac:dyDescent="0.25">
      <c r="A12" s="24" t="s">
        <v>84</v>
      </c>
      <c r="B12" s="25" t="s">
        <v>0</v>
      </c>
      <c r="C12" s="75">
        <v>0</v>
      </c>
      <c r="D12" s="77">
        <v>0</v>
      </c>
      <c r="E12" s="77">
        <v>0</v>
      </c>
      <c r="F12" s="77">
        <v>0</v>
      </c>
      <c r="G12" s="77">
        <v>0</v>
      </c>
      <c r="H12" s="77">
        <v>0</v>
      </c>
      <c r="I12" s="77">
        <v>0</v>
      </c>
      <c r="J12" s="79">
        <f t="shared" si="0"/>
        <v>0</v>
      </c>
    </row>
    <row r="13" spans="1:10" x14ac:dyDescent="0.25">
      <c r="A13" s="24" t="s">
        <v>85</v>
      </c>
      <c r="B13" s="25" t="s">
        <v>0</v>
      </c>
      <c r="C13" s="75">
        <v>0</v>
      </c>
      <c r="D13" s="77">
        <v>0</v>
      </c>
      <c r="E13" s="77">
        <v>0</v>
      </c>
      <c r="F13" s="77">
        <v>0</v>
      </c>
      <c r="G13" s="77">
        <v>0</v>
      </c>
      <c r="H13" s="77">
        <v>0</v>
      </c>
      <c r="I13" s="77">
        <v>0</v>
      </c>
      <c r="J13" s="79">
        <f t="shared" si="0"/>
        <v>0</v>
      </c>
    </row>
    <row r="14" spans="1:10" x14ac:dyDescent="0.25">
      <c r="A14" s="24" t="s">
        <v>512</v>
      </c>
      <c r="B14" s="25" t="s">
        <v>8</v>
      </c>
      <c r="C14" s="75">
        <v>0</v>
      </c>
      <c r="D14" s="77">
        <v>0</v>
      </c>
      <c r="E14" s="77">
        <v>0</v>
      </c>
      <c r="F14" s="77">
        <v>0</v>
      </c>
      <c r="G14" s="77">
        <v>0</v>
      </c>
      <c r="H14" s="77">
        <v>0</v>
      </c>
      <c r="I14" s="77">
        <v>0</v>
      </c>
      <c r="J14" s="79">
        <f t="shared" si="0"/>
        <v>0</v>
      </c>
    </row>
    <row r="15" spans="1:10" x14ac:dyDescent="0.25">
      <c r="A15" s="24" t="s">
        <v>87</v>
      </c>
      <c r="B15" s="25" t="s">
        <v>8</v>
      </c>
      <c r="C15" s="75">
        <v>0</v>
      </c>
      <c r="D15" s="77">
        <v>0</v>
      </c>
      <c r="E15" s="77">
        <v>0</v>
      </c>
      <c r="F15" s="77">
        <v>0</v>
      </c>
      <c r="G15" s="77">
        <v>0</v>
      </c>
      <c r="H15" s="77">
        <v>0</v>
      </c>
      <c r="I15" s="77">
        <v>0</v>
      </c>
      <c r="J15" s="79">
        <f t="shared" si="0"/>
        <v>0</v>
      </c>
    </row>
    <row r="16" spans="1:10" x14ac:dyDescent="0.25">
      <c r="A16" s="24" t="s">
        <v>88</v>
      </c>
      <c r="B16" s="25" t="s">
        <v>9</v>
      </c>
      <c r="C16" s="75">
        <v>0</v>
      </c>
      <c r="D16" s="77">
        <v>0</v>
      </c>
      <c r="E16" s="77">
        <v>0</v>
      </c>
      <c r="F16" s="77">
        <v>0</v>
      </c>
      <c r="G16" s="77">
        <v>0</v>
      </c>
      <c r="H16" s="77">
        <v>0</v>
      </c>
      <c r="I16" s="77">
        <v>98747</v>
      </c>
      <c r="J16" s="79">
        <f t="shared" si="0"/>
        <v>98747</v>
      </c>
    </row>
    <row r="17" spans="1:10" x14ac:dyDescent="0.25">
      <c r="A17" s="24" t="s">
        <v>89</v>
      </c>
      <c r="B17" s="25" t="s">
        <v>9</v>
      </c>
      <c r="C17" s="75">
        <v>0</v>
      </c>
      <c r="D17" s="77">
        <v>830763</v>
      </c>
      <c r="E17" s="77">
        <v>0</v>
      </c>
      <c r="F17" s="77">
        <v>0</v>
      </c>
      <c r="G17" s="77">
        <v>0</v>
      </c>
      <c r="H17" s="77">
        <v>0</v>
      </c>
      <c r="I17" s="77">
        <v>0</v>
      </c>
      <c r="J17" s="79">
        <f t="shared" si="0"/>
        <v>830763</v>
      </c>
    </row>
    <row r="18" spans="1:10" x14ac:dyDescent="0.25">
      <c r="A18" s="24" t="s">
        <v>90</v>
      </c>
      <c r="B18" s="25" t="s">
        <v>9</v>
      </c>
      <c r="C18" s="75">
        <v>0</v>
      </c>
      <c r="D18" s="77">
        <v>0</v>
      </c>
      <c r="E18" s="77">
        <v>0</v>
      </c>
      <c r="F18" s="77">
        <v>0</v>
      </c>
      <c r="G18" s="77">
        <v>0</v>
      </c>
      <c r="H18" s="77">
        <v>0</v>
      </c>
      <c r="I18" s="77">
        <v>0</v>
      </c>
      <c r="J18" s="79">
        <f t="shared" si="0"/>
        <v>0</v>
      </c>
    </row>
    <row r="19" spans="1:10" x14ac:dyDescent="0.25">
      <c r="A19" s="24" t="s">
        <v>91</v>
      </c>
      <c r="B19" s="25" t="s">
        <v>9</v>
      </c>
      <c r="C19" s="75">
        <v>0</v>
      </c>
      <c r="D19" s="77">
        <v>412070</v>
      </c>
      <c r="E19" s="77">
        <v>0</v>
      </c>
      <c r="F19" s="77">
        <v>0</v>
      </c>
      <c r="G19" s="77">
        <v>0</v>
      </c>
      <c r="H19" s="77">
        <v>0</v>
      </c>
      <c r="I19" s="77">
        <v>0</v>
      </c>
      <c r="J19" s="79">
        <f t="shared" si="0"/>
        <v>412070</v>
      </c>
    </row>
    <row r="20" spans="1:10" x14ac:dyDescent="0.25">
      <c r="A20" s="24" t="s">
        <v>92</v>
      </c>
      <c r="B20" s="25" t="s">
        <v>9</v>
      </c>
      <c r="C20" s="75">
        <v>0</v>
      </c>
      <c r="D20" s="77">
        <v>0</v>
      </c>
      <c r="E20" s="77">
        <v>0</v>
      </c>
      <c r="F20" s="77">
        <v>0</v>
      </c>
      <c r="G20" s="77">
        <v>0</v>
      </c>
      <c r="H20" s="77">
        <v>0</v>
      </c>
      <c r="I20" s="77">
        <v>0</v>
      </c>
      <c r="J20" s="79">
        <f t="shared" si="0"/>
        <v>0</v>
      </c>
    </row>
    <row r="21" spans="1:10" x14ac:dyDescent="0.25">
      <c r="A21" s="24" t="s">
        <v>93</v>
      </c>
      <c r="B21" s="25" t="s">
        <v>9</v>
      </c>
      <c r="C21" s="75">
        <v>0</v>
      </c>
      <c r="D21" s="77">
        <v>13050</v>
      </c>
      <c r="E21" s="77">
        <v>0</v>
      </c>
      <c r="F21" s="77">
        <v>0</v>
      </c>
      <c r="G21" s="77">
        <v>0</v>
      </c>
      <c r="H21" s="77">
        <v>0</v>
      </c>
      <c r="I21" s="77">
        <v>0</v>
      </c>
      <c r="J21" s="79">
        <f t="shared" si="0"/>
        <v>13050</v>
      </c>
    </row>
    <row r="22" spans="1:10" x14ac:dyDescent="0.25">
      <c r="A22" s="24" t="s">
        <v>94</v>
      </c>
      <c r="B22" s="25" t="s">
        <v>9</v>
      </c>
      <c r="C22" s="75">
        <v>0</v>
      </c>
      <c r="D22" s="77">
        <v>93911</v>
      </c>
      <c r="E22" s="77">
        <v>0</v>
      </c>
      <c r="F22" s="77">
        <v>0</v>
      </c>
      <c r="G22" s="77">
        <v>0</v>
      </c>
      <c r="H22" s="77">
        <v>0</v>
      </c>
      <c r="I22" s="77">
        <v>0</v>
      </c>
      <c r="J22" s="79">
        <f t="shared" si="0"/>
        <v>93911</v>
      </c>
    </row>
    <row r="23" spans="1:10" x14ac:dyDescent="0.25">
      <c r="A23" s="24" t="s">
        <v>95</v>
      </c>
      <c r="B23" s="25" t="s">
        <v>10</v>
      </c>
      <c r="C23" s="75">
        <v>0</v>
      </c>
      <c r="D23" s="77">
        <v>0</v>
      </c>
      <c r="E23" s="77">
        <v>0</v>
      </c>
      <c r="F23" s="77">
        <v>0</v>
      </c>
      <c r="G23" s="77">
        <v>0</v>
      </c>
      <c r="H23" s="77">
        <v>0</v>
      </c>
      <c r="I23" s="77">
        <v>0</v>
      </c>
      <c r="J23" s="79">
        <f t="shared" si="0"/>
        <v>0</v>
      </c>
    </row>
    <row r="24" spans="1:10" x14ac:dyDescent="0.25">
      <c r="A24" s="24" t="s">
        <v>96</v>
      </c>
      <c r="B24" s="25" t="s">
        <v>10</v>
      </c>
      <c r="C24" s="75">
        <v>0</v>
      </c>
      <c r="D24" s="77">
        <v>0</v>
      </c>
      <c r="E24" s="77">
        <v>0</v>
      </c>
      <c r="F24" s="77">
        <v>0</v>
      </c>
      <c r="G24" s="77">
        <v>0</v>
      </c>
      <c r="H24" s="77">
        <v>0</v>
      </c>
      <c r="I24" s="77">
        <v>0</v>
      </c>
      <c r="J24" s="79">
        <f t="shared" si="0"/>
        <v>0</v>
      </c>
    </row>
    <row r="25" spans="1:10" x14ac:dyDescent="0.25">
      <c r="A25" s="24" t="s">
        <v>97</v>
      </c>
      <c r="B25" s="25" t="s">
        <v>10</v>
      </c>
      <c r="C25" s="75">
        <v>0</v>
      </c>
      <c r="D25" s="77">
        <v>0</v>
      </c>
      <c r="E25" s="77">
        <v>0</v>
      </c>
      <c r="F25" s="77">
        <v>0</v>
      </c>
      <c r="G25" s="77">
        <v>0</v>
      </c>
      <c r="H25" s="77">
        <v>0</v>
      </c>
      <c r="I25" s="77">
        <v>0</v>
      </c>
      <c r="J25" s="79">
        <f t="shared" si="0"/>
        <v>0</v>
      </c>
    </row>
    <row r="26" spans="1:10" x14ac:dyDescent="0.25">
      <c r="A26" s="24" t="s">
        <v>98</v>
      </c>
      <c r="B26" s="25" t="s">
        <v>10</v>
      </c>
      <c r="C26" s="75">
        <v>0</v>
      </c>
      <c r="D26" s="77">
        <v>0</v>
      </c>
      <c r="E26" s="77">
        <v>0</v>
      </c>
      <c r="F26" s="77">
        <v>0</v>
      </c>
      <c r="G26" s="77">
        <v>0</v>
      </c>
      <c r="H26" s="77">
        <v>0</v>
      </c>
      <c r="I26" s="77">
        <v>0</v>
      </c>
      <c r="J26" s="79">
        <f t="shared" si="0"/>
        <v>0</v>
      </c>
    </row>
    <row r="27" spans="1:10" x14ac:dyDescent="0.25">
      <c r="A27" s="24" t="s">
        <v>99</v>
      </c>
      <c r="B27" s="25" t="s">
        <v>11</v>
      </c>
      <c r="C27" s="75">
        <v>16341</v>
      </c>
      <c r="D27" s="77">
        <v>0</v>
      </c>
      <c r="E27" s="77">
        <v>0</v>
      </c>
      <c r="F27" s="77">
        <v>0</v>
      </c>
      <c r="G27" s="77">
        <v>0</v>
      </c>
      <c r="H27" s="77">
        <v>18614</v>
      </c>
      <c r="I27" s="77">
        <v>8774</v>
      </c>
      <c r="J27" s="79">
        <f t="shared" si="0"/>
        <v>43729</v>
      </c>
    </row>
    <row r="28" spans="1:10" x14ac:dyDescent="0.25">
      <c r="A28" s="24" t="s">
        <v>100</v>
      </c>
      <c r="B28" s="25" t="s">
        <v>11</v>
      </c>
      <c r="C28" s="75">
        <v>0</v>
      </c>
      <c r="D28" s="77">
        <v>0</v>
      </c>
      <c r="E28" s="77">
        <v>0</v>
      </c>
      <c r="F28" s="77">
        <v>0</v>
      </c>
      <c r="G28" s="77">
        <v>0</v>
      </c>
      <c r="H28" s="77">
        <v>0</v>
      </c>
      <c r="I28" s="77">
        <v>0</v>
      </c>
      <c r="J28" s="79">
        <f t="shared" si="0"/>
        <v>0</v>
      </c>
    </row>
    <row r="29" spans="1:10" x14ac:dyDescent="0.25">
      <c r="A29" s="24" t="s">
        <v>101</v>
      </c>
      <c r="B29" s="25" t="s">
        <v>11</v>
      </c>
      <c r="C29" s="75">
        <v>0</v>
      </c>
      <c r="D29" s="77">
        <v>0</v>
      </c>
      <c r="E29" s="77">
        <v>0</v>
      </c>
      <c r="F29" s="77">
        <v>0</v>
      </c>
      <c r="G29" s="77">
        <v>0</v>
      </c>
      <c r="H29" s="77">
        <v>0</v>
      </c>
      <c r="I29" s="77">
        <v>0</v>
      </c>
      <c r="J29" s="79">
        <f t="shared" si="0"/>
        <v>0</v>
      </c>
    </row>
    <row r="30" spans="1:10" x14ac:dyDescent="0.25">
      <c r="A30" s="24" t="s">
        <v>507</v>
      </c>
      <c r="B30" s="25" t="s">
        <v>11</v>
      </c>
      <c r="C30" s="75">
        <v>0</v>
      </c>
      <c r="D30" s="77">
        <v>0</v>
      </c>
      <c r="E30" s="77">
        <v>0</v>
      </c>
      <c r="F30" s="77">
        <v>0</v>
      </c>
      <c r="G30" s="77">
        <v>0</v>
      </c>
      <c r="H30" s="77">
        <v>0</v>
      </c>
      <c r="I30" s="77">
        <v>0</v>
      </c>
      <c r="J30" s="79">
        <f t="shared" si="0"/>
        <v>0</v>
      </c>
    </row>
    <row r="31" spans="1:10" x14ac:dyDescent="0.25">
      <c r="A31" s="24" t="s">
        <v>102</v>
      </c>
      <c r="B31" s="25" t="s">
        <v>11</v>
      </c>
      <c r="C31" s="75">
        <v>0</v>
      </c>
      <c r="D31" s="77">
        <v>0</v>
      </c>
      <c r="E31" s="77">
        <v>0</v>
      </c>
      <c r="F31" s="77">
        <v>0</v>
      </c>
      <c r="G31" s="77">
        <v>0</v>
      </c>
      <c r="H31" s="77">
        <v>0</v>
      </c>
      <c r="I31" s="77">
        <v>0</v>
      </c>
      <c r="J31" s="79">
        <f t="shared" si="0"/>
        <v>0</v>
      </c>
    </row>
    <row r="32" spans="1:10" x14ac:dyDescent="0.25">
      <c r="A32" s="24" t="s">
        <v>103</v>
      </c>
      <c r="B32" s="25" t="s">
        <v>11</v>
      </c>
      <c r="C32" s="75">
        <v>0</v>
      </c>
      <c r="D32" s="77">
        <v>0</v>
      </c>
      <c r="E32" s="77">
        <v>0</v>
      </c>
      <c r="F32" s="77">
        <v>0</v>
      </c>
      <c r="G32" s="77">
        <v>0</v>
      </c>
      <c r="H32" s="77">
        <v>0</v>
      </c>
      <c r="I32" s="77">
        <v>0</v>
      </c>
      <c r="J32" s="79">
        <f t="shared" si="0"/>
        <v>0</v>
      </c>
    </row>
    <row r="33" spans="1:10" x14ac:dyDescent="0.25">
      <c r="A33" s="24" t="s">
        <v>104</v>
      </c>
      <c r="B33" s="25" t="s">
        <v>11</v>
      </c>
      <c r="C33" s="75">
        <v>0</v>
      </c>
      <c r="D33" s="77">
        <v>7600</v>
      </c>
      <c r="E33" s="77">
        <v>0</v>
      </c>
      <c r="F33" s="77">
        <v>0</v>
      </c>
      <c r="G33" s="77">
        <v>0</v>
      </c>
      <c r="H33" s="77">
        <v>0</v>
      </c>
      <c r="I33" s="77">
        <v>0</v>
      </c>
      <c r="J33" s="79">
        <f t="shared" si="0"/>
        <v>7600</v>
      </c>
    </row>
    <row r="34" spans="1:10" x14ac:dyDescent="0.25">
      <c r="A34" s="24" t="s">
        <v>105</v>
      </c>
      <c r="B34" s="25" t="s">
        <v>11</v>
      </c>
      <c r="C34" s="75">
        <v>0</v>
      </c>
      <c r="D34" s="77">
        <v>2399716</v>
      </c>
      <c r="E34" s="77">
        <v>1096559</v>
      </c>
      <c r="F34" s="77">
        <v>0</v>
      </c>
      <c r="G34" s="77">
        <v>0</v>
      </c>
      <c r="H34" s="77">
        <v>211874</v>
      </c>
      <c r="I34" s="77">
        <v>0</v>
      </c>
      <c r="J34" s="79">
        <f t="shared" si="0"/>
        <v>3708149</v>
      </c>
    </row>
    <row r="35" spans="1:10" x14ac:dyDescent="0.25">
      <c r="A35" s="24" t="s">
        <v>106</v>
      </c>
      <c r="B35" s="25" t="s">
        <v>11</v>
      </c>
      <c r="C35" s="75">
        <v>0</v>
      </c>
      <c r="D35" s="77">
        <v>0</v>
      </c>
      <c r="E35" s="77">
        <v>0</v>
      </c>
      <c r="F35" s="77">
        <v>0</v>
      </c>
      <c r="G35" s="77">
        <v>0</v>
      </c>
      <c r="H35" s="77">
        <v>0</v>
      </c>
      <c r="I35" s="77">
        <v>0</v>
      </c>
      <c r="J35" s="79">
        <f t="shared" si="0"/>
        <v>0</v>
      </c>
    </row>
    <row r="36" spans="1:10" x14ac:dyDescent="0.25">
      <c r="A36" s="24" t="s">
        <v>107</v>
      </c>
      <c r="B36" s="25" t="s">
        <v>11</v>
      </c>
      <c r="C36" s="75">
        <v>0</v>
      </c>
      <c r="D36" s="77">
        <v>0</v>
      </c>
      <c r="E36" s="77">
        <v>0</v>
      </c>
      <c r="F36" s="77">
        <v>0</v>
      </c>
      <c r="G36" s="77">
        <v>0</v>
      </c>
      <c r="H36" s="77">
        <v>0</v>
      </c>
      <c r="I36" s="77">
        <v>0</v>
      </c>
      <c r="J36" s="79">
        <f t="shared" si="0"/>
        <v>0</v>
      </c>
    </row>
    <row r="37" spans="1:10" x14ac:dyDescent="0.25">
      <c r="A37" s="24" t="s">
        <v>108</v>
      </c>
      <c r="B37" s="25" t="s">
        <v>11</v>
      </c>
      <c r="C37" s="75">
        <v>126879</v>
      </c>
      <c r="D37" s="77">
        <v>0</v>
      </c>
      <c r="E37" s="77">
        <v>1262659</v>
      </c>
      <c r="F37" s="77">
        <v>0</v>
      </c>
      <c r="G37" s="77">
        <v>0</v>
      </c>
      <c r="H37" s="77">
        <v>218711</v>
      </c>
      <c r="I37" s="77">
        <v>0</v>
      </c>
      <c r="J37" s="79">
        <f t="shared" si="0"/>
        <v>1608249</v>
      </c>
    </row>
    <row r="38" spans="1:10" x14ac:dyDescent="0.25">
      <c r="A38" s="24" t="s">
        <v>109</v>
      </c>
      <c r="B38" s="25" t="s">
        <v>11</v>
      </c>
      <c r="C38" s="75">
        <v>0</v>
      </c>
      <c r="D38" s="77">
        <v>0</v>
      </c>
      <c r="E38" s="77">
        <v>0</v>
      </c>
      <c r="F38" s="77">
        <v>0</v>
      </c>
      <c r="G38" s="77">
        <v>0</v>
      </c>
      <c r="H38" s="77">
        <v>0</v>
      </c>
      <c r="I38" s="77">
        <v>0</v>
      </c>
      <c r="J38" s="79">
        <f t="shared" si="0"/>
        <v>0</v>
      </c>
    </row>
    <row r="39" spans="1:10" x14ac:dyDescent="0.25">
      <c r="A39" s="24" t="s">
        <v>110</v>
      </c>
      <c r="B39" s="25" t="s">
        <v>11</v>
      </c>
      <c r="C39" s="75">
        <v>0</v>
      </c>
      <c r="D39" s="77">
        <v>862615</v>
      </c>
      <c r="E39" s="77">
        <v>38244</v>
      </c>
      <c r="F39" s="77">
        <v>0</v>
      </c>
      <c r="G39" s="77">
        <v>0</v>
      </c>
      <c r="H39" s="77">
        <v>0</v>
      </c>
      <c r="I39" s="77">
        <v>0</v>
      </c>
      <c r="J39" s="79">
        <f t="shared" si="0"/>
        <v>900859</v>
      </c>
    </row>
    <row r="40" spans="1:10" x14ac:dyDescent="0.25">
      <c r="A40" s="24" t="s">
        <v>111</v>
      </c>
      <c r="B40" s="25" t="s">
        <v>11</v>
      </c>
      <c r="C40" s="75">
        <v>0</v>
      </c>
      <c r="D40" s="77">
        <v>0</v>
      </c>
      <c r="E40" s="77">
        <v>0</v>
      </c>
      <c r="F40" s="77">
        <v>0</v>
      </c>
      <c r="G40" s="77">
        <v>0</v>
      </c>
      <c r="H40" s="77">
        <v>0</v>
      </c>
      <c r="I40" s="77">
        <v>0</v>
      </c>
      <c r="J40" s="79">
        <f t="shared" si="0"/>
        <v>0</v>
      </c>
    </row>
    <row r="41" spans="1:10" x14ac:dyDescent="0.25">
      <c r="A41" s="24" t="s">
        <v>112</v>
      </c>
      <c r="B41" s="25" t="s">
        <v>11</v>
      </c>
      <c r="C41" s="75">
        <v>0</v>
      </c>
      <c r="D41" s="77">
        <v>0</v>
      </c>
      <c r="E41" s="77">
        <v>0</v>
      </c>
      <c r="F41" s="77">
        <v>0</v>
      </c>
      <c r="G41" s="77">
        <v>0</v>
      </c>
      <c r="H41" s="77">
        <v>0</v>
      </c>
      <c r="I41" s="77">
        <v>0</v>
      </c>
      <c r="J41" s="79">
        <f t="shared" si="0"/>
        <v>0</v>
      </c>
    </row>
    <row r="42" spans="1:10" x14ac:dyDescent="0.25">
      <c r="A42" s="24" t="s">
        <v>113</v>
      </c>
      <c r="B42" s="25" t="s">
        <v>11</v>
      </c>
      <c r="C42" s="75">
        <v>0</v>
      </c>
      <c r="D42" s="77">
        <v>0</v>
      </c>
      <c r="E42" s="77">
        <v>0</v>
      </c>
      <c r="F42" s="77">
        <v>0</v>
      </c>
      <c r="G42" s="77">
        <v>0</v>
      </c>
      <c r="H42" s="77">
        <v>203747</v>
      </c>
      <c r="I42" s="77">
        <v>0</v>
      </c>
      <c r="J42" s="79">
        <f t="shared" si="0"/>
        <v>203747</v>
      </c>
    </row>
    <row r="43" spans="1:10" x14ac:dyDescent="0.25">
      <c r="A43" s="24" t="s">
        <v>114</v>
      </c>
      <c r="B43" s="25" t="s">
        <v>12</v>
      </c>
      <c r="C43" s="75">
        <v>0</v>
      </c>
      <c r="D43" s="77">
        <v>0</v>
      </c>
      <c r="E43" s="77">
        <v>0</v>
      </c>
      <c r="F43" s="77">
        <v>0</v>
      </c>
      <c r="G43" s="77">
        <v>0</v>
      </c>
      <c r="H43" s="77">
        <v>0</v>
      </c>
      <c r="I43" s="77">
        <v>0</v>
      </c>
      <c r="J43" s="79">
        <f t="shared" si="0"/>
        <v>0</v>
      </c>
    </row>
    <row r="44" spans="1:10" x14ac:dyDescent="0.25">
      <c r="A44" s="24" t="s">
        <v>115</v>
      </c>
      <c r="B44" s="25" t="s">
        <v>12</v>
      </c>
      <c r="C44" s="75">
        <v>16017</v>
      </c>
      <c r="D44" s="77">
        <v>0</v>
      </c>
      <c r="E44" s="77">
        <v>0</v>
      </c>
      <c r="F44" s="77">
        <v>0</v>
      </c>
      <c r="G44" s="77">
        <v>0</v>
      </c>
      <c r="H44" s="77">
        <v>258182</v>
      </c>
      <c r="I44" s="77">
        <v>150795</v>
      </c>
      <c r="J44" s="79">
        <f t="shared" si="0"/>
        <v>424994</v>
      </c>
    </row>
    <row r="45" spans="1:10" x14ac:dyDescent="0.25">
      <c r="A45" s="24" t="s">
        <v>116</v>
      </c>
      <c r="B45" s="25" t="s">
        <v>12</v>
      </c>
      <c r="C45" s="75">
        <v>0</v>
      </c>
      <c r="D45" s="77">
        <v>725516</v>
      </c>
      <c r="E45" s="77">
        <v>0</v>
      </c>
      <c r="F45" s="77">
        <v>0</v>
      </c>
      <c r="G45" s="77">
        <v>0</v>
      </c>
      <c r="H45" s="77">
        <v>0</v>
      </c>
      <c r="I45" s="77">
        <v>0</v>
      </c>
      <c r="J45" s="79">
        <f t="shared" si="0"/>
        <v>725516</v>
      </c>
    </row>
    <row r="46" spans="1:10" x14ac:dyDescent="0.25">
      <c r="A46" s="24" t="s">
        <v>467</v>
      </c>
      <c r="B46" s="25" t="s">
        <v>12</v>
      </c>
      <c r="C46" s="75">
        <v>199109</v>
      </c>
      <c r="D46" s="77">
        <v>205869</v>
      </c>
      <c r="E46" s="77">
        <v>0</v>
      </c>
      <c r="F46" s="77">
        <v>0</v>
      </c>
      <c r="G46" s="77">
        <v>0</v>
      </c>
      <c r="H46" s="77">
        <v>419100</v>
      </c>
      <c r="I46" s="77">
        <v>0</v>
      </c>
      <c r="J46" s="79">
        <f t="shared" si="0"/>
        <v>824078</v>
      </c>
    </row>
    <row r="47" spans="1:10" x14ac:dyDescent="0.25">
      <c r="A47" s="24" t="s">
        <v>117</v>
      </c>
      <c r="B47" s="25" t="s">
        <v>12</v>
      </c>
      <c r="C47" s="75">
        <v>1837708</v>
      </c>
      <c r="D47" s="77">
        <v>1080127</v>
      </c>
      <c r="E47" s="77">
        <v>0</v>
      </c>
      <c r="F47" s="77">
        <v>0</v>
      </c>
      <c r="G47" s="77">
        <v>0</v>
      </c>
      <c r="H47" s="77">
        <v>0</v>
      </c>
      <c r="I47" s="77">
        <v>0</v>
      </c>
      <c r="J47" s="79">
        <f t="shared" si="0"/>
        <v>2917835</v>
      </c>
    </row>
    <row r="48" spans="1:10" x14ac:dyDescent="0.25">
      <c r="A48" s="24" t="s">
        <v>118</v>
      </c>
      <c r="B48" s="25" t="s">
        <v>12</v>
      </c>
      <c r="C48" s="75">
        <v>0</v>
      </c>
      <c r="D48" s="77">
        <v>0</v>
      </c>
      <c r="E48" s="77">
        <v>0</v>
      </c>
      <c r="F48" s="77">
        <v>0</v>
      </c>
      <c r="G48" s="77">
        <v>0</v>
      </c>
      <c r="H48" s="77">
        <v>0</v>
      </c>
      <c r="I48" s="77">
        <v>0</v>
      </c>
      <c r="J48" s="79">
        <f t="shared" si="0"/>
        <v>0</v>
      </c>
    </row>
    <row r="49" spans="1:10" x14ac:dyDescent="0.25">
      <c r="A49" s="24" t="s">
        <v>119</v>
      </c>
      <c r="B49" s="25" t="s">
        <v>12</v>
      </c>
      <c r="C49" s="75">
        <v>0</v>
      </c>
      <c r="D49" s="77">
        <v>0</v>
      </c>
      <c r="E49" s="77">
        <v>0</v>
      </c>
      <c r="F49" s="77">
        <v>0</v>
      </c>
      <c r="G49" s="77">
        <v>0</v>
      </c>
      <c r="H49" s="77">
        <v>0</v>
      </c>
      <c r="I49" s="77">
        <v>0</v>
      </c>
      <c r="J49" s="79">
        <f t="shared" si="0"/>
        <v>0</v>
      </c>
    </row>
    <row r="50" spans="1:10" x14ac:dyDescent="0.25">
      <c r="A50" s="24" t="s">
        <v>468</v>
      </c>
      <c r="B50" s="25" t="s">
        <v>12</v>
      </c>
      <c r="C50" s="75">
        <v>0</v>
      </c>
      <c r="D50" s="77">
        <v>0</v>
      </c>
      <c r="E50" s="77">
        <v>0</v>
      </c>
      <c r="F50" s="77">
        <v>0</v>
      </c>
      <c r="G50" s="77">
        <v>0</v>
      </c>
      <c r="H50" s="77">
        <v>0</v>
      </c>
      <c r="I50" s="77">
        <v>0</v>
      </c>
      <c r="J50" s="79">
        <f t="shared" si="0"/>
        <v>0</v>
      </c>
    </row>
    <row r="51" spans="1:10" x14ac:dyDescent="0.25">
      <c r="A51" s="24" t="s">
        <v>120</v>
      </c>
      <c r="B51" s="25" t="s">
        <v>12</v>
      </c>
      <c r="C51" s="75">
        <v>0</v>
      </c>
      <c r="D51" s="77">
        <v>0</v>
      </c>
      <c r="E51" s="77">
        <v>0</v>
      </c>
      <c r="F51" s="77">
        <v>0</v>
      </c>
      <c r="G51" s="77">
        <v>0</v>
      </c>
      <c r="H51" s="77">
        <v>0</v>
      </c>
      <c r="I51" s="77">
        <v>0</v>
      </c>
      <c r="J51" s="79">
        <f t="shared" si="0"/>
        <v>0</v>
      </c>
    </row>
    <row r="52" spans="1:10" x14ac:dyDescent="0.25">
      <c r="A52" s="24" t="s">
        <v>121</v>
      </c>
      <c r="B52" s="25" t="s">
        <v>12</v>
      </c>
      <c r="C52" s="75">
        <v>0</v>
      </c>
      <c r="D52" s="77">
        <v>0</v>
      </c>
      <c r="E52" s="77">
        <v>0</v>
      </c>
      <c r="F52" s="77">
        <v>0</v>
      </c>
      <c r="G52" s="77">
        <v>0</v>
      </c>
      <c r="H52" s="77">
        <v>0</v>
      </c>
      <c r="I52" s="77">
        <v>0</v>
      </c>
      <c r="J52" s="79">
        <f t="shared" si="0"/>
        <v>0</v>
      </c>
    </row>
    <row r="53" spans="1:10" x14ac:dyDescent="0.25">
      <c r="A53" s="24" t="s">
        <v>122</v>
      </c>
      <c r="B53" s="25" t="s">
        <v>12</v>
      </c>
      <c r="C53" s="75">
        <v>0</v>
      </c>
      <c r="D53" s="77">
        <v>0</v>
      </c>
      <c r="E53" s="77">
        <v>0</v>
      </c>
      <c r="F53" s="77">
        <v>0</v>
      </c>
      <c r="G53" s="77">
        <v>0</v>
      </c>
      <c r="H53" s="77">
        <v>0</v>
      </c>
      <c r="I53" s="77">
        <v>276786</v>
      </c>
      <c r="J53" s="79">
        <f t="shared" si="0"/>
        <v>276786</v>
      </c>
    </row>
    <row r="54" spans="1:10" x14ac:dyDescent="0.25">
      <c r="A54" s="24" t="s">
        <v>123</v>
      </c>
      <c r="B54" s="25" t="s">
        <v>12</v>
      </c>
      <c r="C54" s="75">
        <v>0</v>
      </c>
      <c r="D54" s="77">
        <v>0</v>
      </c>
      <c r="E54" s="77">
        <v>0</v>
      </c>
      <c r="F54" s="77">
        <v>0</v>
      </c>
      <c r="G54" s="77">
        <v>0</v>
      </c>
      <c r="H54" s="77">
        <v>0</v>
      </c>
      <c r="I54" s="77">
        <v>0</v>
      </c>
      <c r="J54" s="79">
        <f t="shared" si="0"/>
        <v>0</v>
      </c>
    </row>
    <row r="55" spans="1:10" x14ac:dyDescent="0.25">
      <c r="A55" s="24" t="s">
        <v>124</v>
      </c>
      <c r="B55" s="25" t="s">
        <v>12</v>
      </c>
      <c r="C55" s="75">
        <v>0</v>
      </c>
      <c r="D55" s="77">
        <v>24585</v>
      </c>
      <c r="E55" s="77">
        <v>0</v>
      </c>
      <c r="F55" s="77">
        <v>0</v>
      </c>
      <c r="G55" s="77">
        <v>0</v>
      </c>
      <c r="H55" s="77">
        <v>0</v>
      </c>
      <c r="I55" s="77">
        <v>0</v>
      </c>
      <c r="J55" s="79">
        <f t="shared" si="0"/>
        <v>24585</v>
      </c>
    </row>
    <row r="56" spans="1:10" x14ac:dyDescent="0.25">
      <c r="A56" s="24" t="s">
        <v>125</v>
      </c>
      <c r="B56" s="25" t="s">
        <v>12</v>
      </c>
      <c r="C56" s="75">
        <v>0</v>
      </c>
      <c r="D56" s="77">
        <v>0</v>
      </c>
      <c r="E56" s="77">
        <v>0</v>
      </c>
      <c r="F56" s="77">
        <v>0</v>
      </c>
      <c r="G56" s="77">
        <v>0</v>
      </c>
      <c r="H56" s="77">
        <v>0</v>
      </c>
      <c r="I56" s="77">
        <v>0</v>
      </c>
      <c r="J56" s="79">
        <f t="shared" si="0"/>
        <v>0</v>
      </c>
    </row>
    <row r="57" spans="1:10" x14ac:dyDescent="0.25">
      <c r="A57" s="24" t="s">
        <v>126</v>
      </c>
      <c r="B57" s="25" t="s">
        <v>12</v>
      </c>
      <c r="C57" s="75">
        <v>0</v>
      </c>
      <c r="D57" s="77">
        <v>0</v>
      </c>
      <c r="E57" s="77">
        <v>0</v>
      </c>
      <c r="F57" s="77">
        <v>0</v>
      </c>
      <c r="G57" s="77">
        <v>0</v>
      </c>
      <c r="H57" s="77">
        <v>0</v>
      </c>
      <c r="I57" s="77">
        <v>0</v>
      </c>
      <c r="J57" s="79">
        <f t="shared" si="0"/>
        <v>0</v>
      </c>
    </row>
    <row r="58" spans="1:10" x14ac:dyDescent="0.25">
      <c r="A58" s="24" t="s">
        <v>127</v>
      </c>
      <c r="B58" s="25" t="s">
        <v>12</v>
      </c>
      <c r="C58" s="75">
        <v>0</v>
      </c>
      <c r="D58" s="77">
        <v>0</v>
      </c>
      <c r="E58" s="77">
        <v>0</v>
      </c>
      <c r="F58" s="77">
        <v>0</v>
      </c>
      <c r="G58" s="77">
        <v>0</v>
      </c>
      <c r="H58" s="77">
        <v>0</v>
      </c>
      <c r="I58" s="77">
        <v>0</v>
      </c>
      <c r="J58" s="79">
        <f t="shared" si="0"/>
        <v>0</v>
      </c>
    </row>
    <row r="59" spans="1:10" x14ac:dyDescent="0.25">
      <c r="A59" s="24" t="s">
        <v>128</v>
      </c>
      <c r="B59" s="25" t="s">
        <v>12</v>
      </c>
      <c r="C59" s="75">
        <v>2391288</v>
      </c>
      <c r="D59" s="77">
        <v>0</v>
      </c>
      <c r="E59" s="77">
        <v>0</v>
      </c>
      <c r="F59" s="77">
        <v>0</v>
      </c>
      <c r="G59" s="77">
        <v>0</v>
      </c>
      <c r="H59" s="77">
        <v>2577679</v>
      </c>
      <c r="I59" s="77">
        <v>0</v>
      </c>
      <c r="J59" s="79">
        <f t="shared" si="0"/>
        <v>4968967</v>
      </c>
    </row>
    <row r="60" spans="1:10" x14ac:dyDescent="0.25">
      <c r="A60" s="24" t="s">
        <v>129</v>
      </c>
      <c r="B60" s="25" t="s">
        <v>12</v>
      </c>
      <c r="C60" s="75">
        <v>0</v>
      </c>
      <c r="D60" s="77">
        <v>0</v>
      </c>
      <c r="E60" s="77">
        <v>0</v>
      </c>
      <c r="F60" s="77">
        <v>0</v>
      </c>
      <c r="G60" s="77">
        <v>0</v>
      </c>
      <c r="H60" s="77">
        <v>0</v>
      </c>
      <c r="I60" s="77">
        <v>0</v>
      </c>
      <c r="J60" s="79">
        <f t="shared" si="0"/>
        <v>0</v>
      </c>
    </row>
    <row r="61" spans="1:10" x14ac:dyDescent="0.25">
      <c r="A61" s="24" t="s">
        <v>130</v>
      </c>
      <c r="B61" s="25" t="s">
        <v>12</v>
      </c>
      <c r="C61" s="75">
        <v>0</v>
      </c>
      <c r="D61" s="77">
        <v>0</v>
      </c>
      <c r="E61" s="77">
        <v>0</v>
      </c>
      <c r="F61" s="77">
        <v>0</v>
      </c>
      <c r="G61" s="77">
        <v>0</v>
      </c>
      <c r="H61" s="77">
        <v>0</v>
      </c>
      <c r="I61" s="77">
        <v>0</v>
      </c>
      <c r="J61" s="79">
        <f t="shared" si="0"/>
        <v>0</v>
      </c>
    </row>
    <row r="62" spans="1:10" x14ac:dyDescent="0.25">
      <c r="A62" s="24" t="s">
        <v>131</v>
      </c>
      <c r="B62" s="25" t="s">
        <v>12</v>
      </c>
      <c r="C62" s="75">
        <v>0</v>
      </c>
      <c r="D62" s="77">
        <v>0</v>
      </c>
      <c r="E62" s="77">
        <v>0</v>
      </c>
      <c r="F62" s="77">
        <v>0</v>
      </c>
      <c r="G62" s="77">
        <v>0</v>
      </c>
      <c r="H62" s="77">
        <v>0</v>
      </c>
      <c r="I62" s="77">
        <v>0</v>
      </c>
      <c r="J62" s="79">
        <f t="shared" si="0"/>
        <v>0</v>
      </c>
    </row>
    <row r="63" spans="1:10" x14ac:dyDescent="0.25">
      <c r="A63" s="24" t="s">
        <v>132</v>
      </c>
      <c r="B63" s="25" t="s">
        <v>12</v>
      </c>
      <c r="C63" s="75">
        <v>0</v>
      </c>
      <c r="D63" s="77">
        <v>0</v>
      </c>
      <c r="E63" s="77">
        <v>0</v>
      </c>
      <c r="F63" s="77">
        <v>0</v>
      </c>
      <c r="G63" s="77">
        <v>0</v>
      </c>
      <c r="H63" s="77">
        <v>0</v>
      </c>
      <c r="I63" s="77">
        <f>(87398+29171)</f>
        <v>116569</v>
      </c>
      <c r="J63" s="79">
        <f t="shared" si="0"/>
        <v>116569</v>
      </c>
    </row>
    <row r="64" spans="1:10" x14ac:dyDescent="0.25">
      <c r="A64" s="24" t="s">
        <v>133</v>
      </c>
      <c r="B64" s="25" t="s">
        <v>12</v>
      </c>
      <c r="C64" s="75">
        <v>0</v>
      </c>
      <c r="D64" s="77">
        <v>0</v>
      </c>
      <c r="E64" s="77">
        <v>0</v>
      </c>
      <c r="F64" s="77">
        <v>0</v>
      </c>
      <c r="G64" s="77">
        <v>0</v>
      </c>
      <c r="H64" s="77">
        <v>0</v>
      </c>
      <c r="I64" s="77">
        <v>0</v>
      </c>
      <c r="J64" s="79">
        <f t="shared" si="0"/>
        <v>0</v>
      </c>
    </row>
    <row r="65" spans="1:10" x14ac:dyDescent="0.25">
      <c r="A65" s="24" t="s">
        <v>134</v>
      </c>
      <c r="B65" s="25" t="s">
        <v>12</v>
      </c>
      <c r="C65" s="75">
        <v>0</v>
      </c>
      <c r="D65" s="77">
        <v>818853</v>
      </c>
      <c r="E65" s="77">
        <v>0</v>
      </c>
      <c r="F65" s="77">
        <v>0</v>
      </c>
      <c r="G65" s="77">
        <v>0</v>
      </c>
      <c r="H65" s="77">
        <v>58196</v>
      </c>
      <c r="I65" s="77">
        <v>0</v>
      </c>
      <c r="J65" s="79">
        <f t="shared" si="0"/>
        <v>877049</v>
      </c>
    </row>
    <row r="66" spans="1:10" x14ac:dyDescent="0.25">
      <c r="A66" s="24" t="s">
        <v>135</v>
      </c>
      <c r="B66" s="25" t="s">
        <v>12</v>
      </c>
      <c r="C66" s="75">
        <v>0</v>
      </c>
      <c r="D66" s="77">
        <v>280090</v>
      </c>
      <c r="E66" s="77">
        <v>297596</v>
      </c>
      <c r="F66" s="77">
        <v>0</v>
      </c>
      <c r="G66" s="77">
        <v>0</v>
      </c>
      <c r="H66" s="77">
        <v>411534</v>
      </c>
      <c r="I66" s="77">
        <v>0</v>
      </c>
      <c r="J66" s="79">
        <f t="shared" si="0"/>
        <v>989220</v>
      </c>
    </row>
    <row r="67" spans="1:10" x14ac:dyDescent="0.25">
      <c r="A67" s="24" t="s">
        <v>136</v>
      </c>
      <c r="B67" s="25" t="s">
        <v>12</v>
      </c>
      <c r="C67" s="75">
        <v>0</v>
      </c>
      <c r="D67" s="77">
        <v>0</v>
      </c>
      <c r="E67" s="77">
        <v>0</v>
      </c>
      <c r="F67" s="77">
        <v>0</v>
      </c>
      <c r="G67" s="77">
        <v>0</v>
      </c>
      <c r="H67" s="77">
        <v>0</v>
      </c>
      <c r="I67" s="77">
        <v>0</v>
      </c>
      <c r="J67" s="79">
        <f t="shared" si="0"/>
        <v>0</v>
      </c>
    </row>
    <row r="68" spans="1:10" x14ac:dyDescent="0.25">
      <c r="A68" s="24" t="s">
        <v>137</v>
      </c>
      <c r="B68" s="25" t="s">
        <v>12</v>
      </c>
      <c r="C68" s="75">
        <v>0</v>
      </c>
      <c r="D68" s="77">
        <v>0</v>
      </c>
      <c r="E68" s="77">
        <v>0</v>
      </c>
      <c r="F68" s="77">
        <v>0</v>
      </c>
      <c r="G68" s="77">
        <v>0</v>
      </c>
      <c r="H68" s="77">
        <v>0</v>
      </c>
      <c r="I68" s="77">
        <v>0</v>
      </c>
      <c r="J68" s="79">
        <f t="shared" ref="J68:J131" si="1">SUM(C68:I68)</f>
        <v>0</v>
      </c>
    </row>
    <row r="69" spans="1:10" x14ac:dyDescent="0.25">
      <c r="A69" s="24" t="s">
        <v>138</v>
      </c>
      <c r="B69" s="25" t="s">
        <v>12</v>
      </c>
      <c r="C69" s="75">
        <v>28844</v>
      </c>
      <c r="D69" s="77">
        <f>(37877+6496)</f>
        <v>44373</v>
      </c>
      <c r="E69" s="77">
        <v>0</v>
      </c>
      <c r="F69" s="77">
        <v>0</v>
      </c>
      <c r="G69" s="77">
        <v>0</v>
      </c>
      <c r="H69" s="77">
        <v>201494</v>
      </c>
      <c r="I69" s="77">
        <v>0</v>
      </c>
      <c r="J69" s="79">
        <f t="shared" si="1"/>
        <v>274711</v>
      </c>
    </row>
    <row r="70" spans="1:10" x14ac:dyDescent="0.25">
      <c r="A70" s="24" t="s">
        <v>139</v>
      </c>
      <c r="B70" s="25" t="s">
        <v>12</v>
      </c>
      <c r="C70" s="75">
        <v>2918814</v>
      </c>
      <c r="D70" s="77">
        <v>4669813</v>
      </c>
      <c r="E70" s="77">
        <v>66374</v>
      </c>
      <c r="F70" s="77">
        <v>0</v>
      </c>
      <c r="G70" s="77">
        <v>0</v>
      </c>
      <c r="H70" s="77">
        <v>57489</v>
      </c>
      <c r="I70" s="77">
        <v>0</v>
      </c>
      <c r="J70" s="79">
        <f t="shared" si="1"/>
        <v>7712490</v>
      </c>
    </row>
    <row r="71" spans="1:10" x14ac:dyDescent="0.25">
      <c r="A71" s="24" t="s">
        <v>508</v>
      </c>
      <c r="B71" s="25" t="s">
        <v>12</v>
      </c>
      <c r="C71" s="75">
        <v>0</v>
      </c>
      <c r="D71" s="77">
        <v>0</v>
      </c>
      <c r="E71" s="77">
        <v>0</v>
      </c>
      <c r="F71" s="77">
        <v>0</v>
      </c>
      <c r="G71" s="77">
        <v>0</v>
      </c>
      <c r="H71" s="77">
        <v>0</v>
      </c>
      <c r="I71" s="77">
        <v>0</v>
      </c>
      <c r="J71" s="79">
        <f t="shared" si="1"/>
        <v>0</v>
      </c>
    </row>
    <row r="72" spans="1:10" x14ac:dyDescent="0.25">
      <c r="A72" s="24" t="s">
        <v>140</v>
      </c>
      <c r="B72" s="25" t="s">
        <v>12</v>
      </c>
      <c r="C72" s="75">
        <v>0</v>
      </c>
      <c r="D72" s="77">
        <v>0</v>
      </c>
      <c r="E72" s="77">
        <v>334510</v>
      </c>
      <c r="F72" s="77">
        <v>0</v>
      </c>
      <c r="G72" s="77">
        <v>0</v>
      </c>
      <c r="H72" s="77">
        <v>0</v>
      </c>
      <c r="I72" s="77">
        <v>0</v>
      </c>
      <c r="J72" s="79">
        <f t="shared" si="1"/>
        <v>334510</v>
      </c>
    </row>
    <row r="73" spans="1:10" x14ac:dyDescent="0.25">
      <c r="A73" s="24" t="s">
        <v>141</v>
      </c>
      <c r="B73" s="25" t="s">
        <v>12</v>
      </c>
      <c r="C73" s="75">
        <v>0</v>
      </c>
      <c r="D73" s="77">
        <v>0</v>
      </c>
      <c r="E73" s="77">
        <v>0</v>
      </c>
      <c r="F73" s="77">
        <v>0</v>
      </c>
      <c r="G73" s="77">
        <v>0</v>
      </c>
      <c r="H73" s="77">
        <v>0</v>
      </c>
      <c r="I73" s="77">
        <v>0</v>
      </c>
      <c r="J73" s="79">
        <f t="shared" si="1"/>
        <v>0</v>
      </c>
    </row>
    <row r="74" spans="1:10" x14ac:dyDescent="0.25">
      <c r="A74" s="24" t="s">
        <v>142</v>
      </c>
      <c r="B74" s="25" t="s">
        <v>13</v>
      </c>
      <c r="C74" s="75">
        <v>0</v>
      </c>
      <c r="D74" s="77">
        <v>0</v>
      </c>
      <c r="E74" s="77">
        <v>0</v>
      </c>
      <c r="F74" s="77">
        <v>0</v>
      </c>
      <c r="G74" s="77">
        <v>0</v>
      </c>
      <c r="H74" s="77">
        <v>0</v>
      </c>
      <c r="I74" s="77">
        <v>0</v>
      </c>
      <c r="J74" s="79">
        <f t="shared" si="1"/>
        <v>0</v>
      </c>
    </row>
    <row r="75" spans="1:10" x14ac:dyDescent="0.25">
      <c r="A75" s="24" t="s">
        <v>143</v>
      </c>
      <c r="B75" s="25" t="s">
        <v>13</v>
      </c>
      <c r="C75" s="75">
        <v>0</v>
      </c>
      <c r="D75" s="77">
        <v>0</v>
      </c>
      <c r="E75" s="77">
        <v>0</v>
      </c>
      <c r="F75" s="77">
        <v>0</v>
      </c>
      <c r="G75" s="77">
        <v>0</v>
      </c>
      <c r="H75" s="77">
        <v>0</v>
      </c>
      <c r="I75" s="77">
        <v>0</v>
      </c>
      <c r="J75" s="79">
        <f t="shared" si="1"/>
        <v>0</v>
      </c>
    </row>
    <row r="76" spans="1:10" x14ac:dyDescent="0.25">
      <c r="A76" s="24" t="s">
        <v>144</v>
      </c>
      <c r="B76" s="25" t="s">
        <v>14</v>
      </c>
      <c r="C76" s="75">
        <v>0</v>
      </c>
      <c r="D76" s="77">
        <f>(63661+1402521)</f>
        <v>1466182</v>
      </c>
      <c r="E76" s="77">
        <v>193795</v>
      </c>
      <c r="F76" s="77">
        <v>0</v>
      </c>
      <c r="G76" s="77">
        <v>0</v>
      </c>
      <c r="H76" s="77">
        <v>34173</v>
      </c>
      <c r="I76" s="77">
        <v>0</v>
      </c>
      <c r="J76" s="79">
        <f t="shared" si="1"/>
        <v>1694150</v>
      </c>
    </row>
    <row r="77" spans="1:10" x14ac:dyDescent="0.25">
      <c r="A77" s="24" t="s">
        <v>145</v>
      </c>
      <c r="B77" s="25" t="s">
        <v>15</v>
      </c>
      <c r="C77" s="75">
        <v>3300</v>
      </c>
      <c r="D77" s="77">
        <v>3300</v>
      </c>
      <c r="E77" s="77">
        <v>0</v>
      </c>
      <c r="F77" s="77">
        <v>0</v>
      </c>
      <c r="G77" s="77">
        <v>0</v>
      </c>
      <c r="H77" s="77">
        <v>0</v>
      </c>
      <c r="I77" s="77">
        <v>44707</v>
      </c>
      <c r="J77" s="79">
        <f t="shared" si="1"/>
        <v>51307</v>
      </c>
    </row>
    <row r="78" spans="1:10" x14ac:dyDescent="0.25">
      <c r="A78" s="24" t="s">
        <v>146</v>
      </c>
      <c r="B78" s="25" t="s">
        <v>15</v>
      </c>
      <c r="C78" s="75">
        <v>0</v>
      </c>
      <c r="D78" s="77">
        <v>0</v>
      </c>
      <c r="E78" s="77">
        <v>0</v>
      </c>
      <c r="F78" s="77">
        <v>0</v>
      </c>
      <c r="G78" s="77">
        <v>0</v>
      </c>
      <c r="H78" s="77">
        <v>0</v>
      </c>
      <c r="I78" s="77">
        <v>3890</v>
      </c>
      <c r="J78" s="79">
        <f t="shared" si="1"/>
        <v>3890</v>
      </c>
    </row>
    <row r="79" spans="1:10" x14ac:dyDescent="0.25">
      <c r="A79" s="24" t="s">
        <v>147</v>
      </c>
      <c r="B79" s="25" t="s">
        <v>16</v>
      </c>
      <c r="C79" s="75">
        <v>0</v>
      </c>
      <c r="D79" s="77">
        <v>0</v>
      </c>
      <c r="E79" s="77">
        <v>0</v>
      </c>
      <c r="F79" s="77">
        <v>0</v>
      </c>
      <c r="G79" s="77">
        <v>0</v>
      </c>
      <c r="H79" s="77">
        <v>0</v>
      </c>
      <c r="I79" s="77">
        <v>0</v>
      </c>
      <c r="J79" s="79">
        <f t="shared" si="1"/>
        <v>0</v>
      </c>
    </row>
    <row r="80" spans="1:10" x14ac:dyDescent="0.25">
      <c r="A80" s="24" t="s">
        <v>148</v>
      </c>
      <c r="B80" s="25" t="s">
        <v>16</v>
      </c>
      <c r="C80" s="75">
        <v>0</v>
      </c>
      <c r="D80" s="77">
        <v>0</v>
      </c>
      <c r="E80" s="77">
        <v>0</v>
      </c>
      <c r="F80" s="77">
        <v>0</v>
      </c>
      <c r="G80" s="77">
        <v>0</v>
      </c>
      <c r="H80" s="77">
        <v>0</v>
      </c>
      <c r="I80" s="77">
        <v>0</v>
      </c>
      <c r="J80" s="79">
        <f t="shared" si="1"/>
        <v>0</v>
      </c>
    </row>
    <row r="81" spans="1:10" x14ac:dyDescent="0.25">
      <c r="A81" s="24" t="s">
        <v>149</v>
      </c>
      <c r="B81" s="25" t="s">
        <v>16</v>
      </c>
      <c r="C81" s="75">
        <v>0</v>
      </c>
      <c r="D81" s="77">
        <v>0</v>
      </c>
      <c r="E81" s="77">
        <v>0</v>
      </c>
      <c r="F81" s="77">
        <v>0</v>
      </c>
      <c r="G81" s="77">
        <v>0</v>
      </c>
      <c r="H81" s="77">
        <v>0</v>
      </c>
      <c r="I81" s="77">
        <v>0</v>
      </c>
      <c r="J81" s="79">
        <f t="shared" si="1"/>
        <v>0</v>
      </c>
    </row>
    <row r="82" spans="1:10" x14ac:dyDescent="0.25">
      <c r="A82" s="24" t="s">
        <v>150</v>
      </c>
      <c r="B82" s="25" t="s">
        <v>16</v>
      </c>
      <c r="C82" s="75">
        <v>0</v>
      </c>
      <c r="D82" s="77">
        <v>0</v>
      </c>
      <c r="E82" s="77">
        <v>0</v>
      </c>
      <c r="F82" s="77">
        <v>0</v>
      </c>
      <c r="G82" s="77">
        <v>0</v>
      </c>
      <c r="H82" s="77">
        <v>0</v>
      </c>
      <c r="I82" s="77">
        <v>0</v>
      </c>
      <c r="J82" s="79">
        <f t="shared" si="1"/>
        <v>0</v>
      </c>
    </row>
    <row r="83" spans="1:10" x14ac:dyDescent="0.25">
      <c r="A83" s="24" t="s">
        <v>151</v>
      </c>
      <c r="B83" s="25" t="s">
        <v>17</v>
      </c>
      <c r="C83" s="75">
        <v>0</v>
      </c>
      <c r="D83" s="77">
        <v>0</v>
      </c>
      <c r="E83" s="77">
        <v>0</v>
      </c>
      <c r="F83" s="77">
        <v>0</v>
      </c>
      <c r="G83" s="77">
        <v>0</v>
      </c>
      <c r="H83" s="77">
        <v>0</v>
      </c>
      <c r="I83" s="77">
        <v>0</v>
      </c>
      <c r="J83" s="79">
        <f t="shared" si="1"/>
        <v>0</v>
      </c>
    </row>
    <row r="84" spans="1:10" x14ac:dyDescent="0.25">
      <c r="A84" s="24" t="s">
        <v>152</v>
      </c>
      <c r="B84" s="25" t="s">
        <v>17</v>
      </c>
      <c r="C84" s="75">
        <v>179304</v>
      </c>
      <c r="D84" s="77">
        <v>0</v>
      </c>
      <c r="E84" s="77">
        <v>200000</v>
      </c>
      <c r="F84" s="77">
        <v>0</v>
      </c>
      <c r="G84" s="77">
        <v>0</v>
      </c>
      <c r="H84" s="77">
        <v>145402</v>
      </c>
      <c r="I84" s="77">
        <v>0</v>
      </c>
      <c r="J84" s="79">
        <f t="shared" si="1"/>
        <v>524706</v>
      </c>
    </row>
    <row r="85" spans="1:10" x14ac:dyDescent="0.25">
      <c r="A85" s="24" t="s">
        <v>153</v>
      </c>
      <c r="B85" s="25" t="s">
        <v>17</v>
      </c>
      <c r="C85" s="75">
        <v>146680</v>
      </c>
      <c r="D85" s="77">
        <v>0</v>
      </c>
      <c r="E85" s="77">
        <v>200000</v>
      </c>
      <c r="F85" s="77">
        <v>0</v>
      </c>
      <c r="G85" s="77">
        <v>0</v>
      </c>
      <c r="H85" s="77">
        <v>6738</v>
      </c>
      <c r="I85" s="77">
        <v>18626</v>
      </c>
      <c r="J85" s="79">
        <f t="shared" si="1"/>
        <v>372044</v>
      </c>
    </row>
    <row r="86" spans="1:10" x14ac:dyDescent="0.25">
      <c r="A86" s="24" t="s">
        <v>154</v>
      </c>
      <c r="B86" s="25" t="s">
        <v>18</v>
      </c>
      <c r="C86" s="75">
        <v>0</v>
      </c>
      <c r="D86" s="77">
        <v>0</v>
      </c>
      <c r="E86" s="77">
        <v>0</v>
      </c>
      <c r="F86" s="77">
        <v>0</v>
      </c>
      <c r="G86" s="77">
        <v>0</v>
      </c>
      <c r="H86" s="77">
        <v>0</v>
      </c>
      <c r="I86" s="77">
        <v>0</v>
      </c>
      <c r="J86" s="79">
        <f t="shared" si="1"/>
        <v>0</v>
      </c>
    </row>
    <row r="87" spans="1:10" x14ac:dyDescent="0.25">
      <c r="A87" s="24" t="s">
        <v>155</v>
      </c>
      <c r="B87" s="25" t="s">
        <v>18</v>
      </c>
      <c r="C87" s="75">
        <v>0</v>
      </c>
      <c r="D87" s="77">
        <v>0</v>
      </c>
      <c r="E87" s="77">
        <v>0</v>
      </c>
      <c r="F87" s="77">
        <v>0</v>
      </c>
      <c r="G87" s="77">
        <v>0</v>
      </c>
      <c r="H87" s="77">
        <v>0</v>
      </c>
      <c r="I87" s="77">
        <v>0</v>
      </c>
      <c r="J87" s="79">
        <f t="shared" si="1"/>
        <v>0</v>
      </c>
    </row>
    <row r="88" spans="1:10" x14ac:dyDescent="0.25">
      <c r="A88" s="24" t="s">
        <v>156</v>
      </c>
      <c r="B88" s="25" t="s">
        <v>464</v>
      </c>
      <c r="C88" s="75">
        <v>0</v>
      </c>
      <c r="D88" s="77">
        <v>0</v>
      </c>
      <c r="E88" s="77">
        <v>0</v>
      </c>
      <c r="F88" s="77">
        <v>0</v>
      </c>
      <c r="G88" s="77">
        <v>0</v>
      </c>
      <c r="H88" s="77">
        <v>0</v>
      </c>
      <c r="I88" s="77">
        <v>0</v>
      </c>
      <c r="J88" s="79">
        <f t="shared" si="1"/>
        <v>0</v>
      </c>
    </row>
    <row r="89" spans="1:10" x14ac:dyDescent="0.25">
      <c r="A89" s="24" t="s">
        <v>157</v>
      </c>
      <c r="B89" s="25" t="s">
        <v>19</v>
      </c>
      <c r="C89" s="75">
        <v>0</v>
      </c>
      <c r="D89" s="77">
        <v>4400</v>
      </c>
      <c r="E89" s="77">
        <v>0</v>
      </c>
      <c r="F89" s="77">
        <v>0</v>
      </c>
      <c r="G89" s="77">
        <v>0</v>
      </c>
      <c r="H89" s="77">
        <v>0</v>
      </c>
      <c r="I89" s="77">
        <v>0</v>
      </c>
      <c r="J89" s="79">
        <f t="shared" si="1"/>
        <v>4400</v>
      </c>
    </row>
    <row r="90" spans="1:10" x14ac:dyDescent="0.25">
      <c r="A90" s="24" t="s">
        <v>158</v>
      </c>
      <c r="B90" s="25" t="s">
        <v>19</v>
      </c>
      <c r="C90" s="75">
        <v>0</v>
      </c>
      <c r="D90" s="77">
        <v>0</v>
      </c>
      <c r="E90" s="77">
        <v>0</v>
      </c>
      <c r="F90" s="77">
        <v>0</v>
      </c>
      <c r="G90" s="77">
        <v>0</v>
      </c>
      <c r="H90" s="77">
        <v>0</v>
      </c>
      <c r="I90" s="77">
        <v>0</v>
      </c>
      <c r="J90" s="79">
        <f t="shared" si="1"/>
        <v>0</v>
      </c>
    </row>
    <row r="91" spans="1:10" x14ac:dyDescent="0.25">
      <c r="A91" s="24" t="s">
        <v>159</v>
      </c>
      <c r="B91" s="25" t="s">
        <v>20</v>
      </c>
      <c r="C91" s="75">
        <v>0</v>
      </c>
      <c r="D91" s="77">
        <f>(18835+67250)</f>
        <v>86085</v>
      </c>
      <c r="E91" s="77">
        <v>0</v>
      </c>
      <c r="F91" s="77">
        <v>0</v>
      </c>
      <c r="G91" s="77">
        <v>0</v>
      </c>
      <c r="H91" s="77">
        <v>0</v>
      </c>
      <c r="I91" s="77">
        <v>0</v>
      </c>
      <c r="J91" s="79">
        <f t="shared" si="1"/>
        <v>86085</v>
      </c>
    </row>
    <row r="92" spans="1:10" x14ac:dyDescent="0.25">
      <c r="A92" s="24" t="s">
        <v>160</v>
      </c>
      <c r="B92" s="25" t="s">
        <v>20</v>
      </c>
      <c r="C92" s="75">
        <v>0</v>
      </c>
      <c r="D92" s="77">
        <f>(95+16360)</f>
        <v>16455</v>
      </c>
      <c r="E92" s="77">
        <v>0</v>
      </c>
      <c r="F92" s="77">
        <v>0</v>
      </c>
      <c r="G92" s="77">
        <v>0</v>
      </c>
      <c r="H92" s="77">
        <v>0</v>
      </c>
      <c r="I92" s="77">
        <v>0</v>
      </c>
      <c r="J92" s="79">
        <f t="shared" si="1"/>
        <v>16455</v>
      </c>
    </row>
    <row r="93" spans="1:10" x14ac:dyDescent="0.25">
      <c r="A93" s="24" t="s">
        <v>469</v>
      </c>
      <c r="B93" s="25" t="s">
        <v>20</v>
      </c>
      <c r="C93" s="75">
        <v>0</v>
      </c>
      <c r="D93" s="77">
        <v>0</v>
      </c>
      <c r="E93" s="77">
        <v>0</v>
      </c>
      <c r="F93" s="77">
        <v>0</v>
      </c>
      <c r="G93" s="77">
        <v>0</v>
      </c>
      <c r="H93" s="77">
        <v>0</v>
      </c>
      <c r="I93" s="77">
        <v>0</v>
      </c>
      <c r="J93" s="79">
        <f t="shared" si="1"/>
        <v>0</v>
      </c>
    </row>
    <row r="94" spans="1:10" x14ac:dyDescent="0.25">
      <c r="A94" s="24" t="s">
        <v>161</v>
      </c>
      <c r="B94" s="25" t="s">
        <v>20</v>
      </c>
      <c r="C94" s="75">
        <v>0</v>
      </c>
      <c r="D94" s="77">
        <v>0</v>
      </c>
      <c r="E94" s="77">
        <v>0</v>
      </c>
      <c r="F94" s="77">
        <v>0</v>
      </c>
      <c r="G94" s="77">
        <v>0</v>
      </c>
      <c r="H94" s="77">
        <v>0</v>
      </c>
      <c r="I94" s="77">
        <v>0</v>
      </c>
      <c r="J94" s="79">
        <f t="shared" si="1"/>
        <v>0</v>
      </c>
    </row>
    <row r="95" spans="1:10" x14ac:dyDescent="0.25">
      <c r="A95" s="24" t="s">
        <v>162</v>
      </c>
      <c r="B95" s="25" t="s">
        <v>20</v>
      </c>
      <c r="C95" s="75">
        <v>0</v>
      </c>
      <c r="D95" s="77">
        <f>(564+37716)</f>
        <v>38280</v>
      </c>
      <c r="E95" s="77">
        <v>0</v>
      </c>
      <c r="F95" s="77">
        <v>0</v>
      </c>
      <c r="G95" s="77">
        <v>0</v>
      </c>
      <c r="H95" s="77">
        <v>0</v>
      </c>
      <c r="I95" s="77">
        <v>0</v>
      </c>
      <c r="J95" s="79">
        <f t="shared" si="1"/>
        <v>38280</v>
      </c>
    </row>
    <row r="96" spans="1:10" x14ac:dyDescent="0.25">
      <c r="A96" s="24" t="s">
        <v>163</v>
      </c>
      <c r="B96" s="25" t="s">
        <v>22</v>
      </c>
      <c r="C96" s="75">
        <v>0</v>
      </c>
      <c r="D96" s="77">
        <v>0</v>
      </c>
      <c r="E96" s="77">
        <v>0</v>
      </c>
      <c r="F96" s="77">
        <v>0</v>
      </c>
      <c r="G96" s="77">
        <v>0</v>
      </c>
      <c r="H96" s="77">
        <v>0</v>
      </c>
      <c r="I96" s="77">
        <v>0</v>
      </c>
      <c r="J96" s="79">
        <f t="shared" si="1"/>
        <v>0</v>
      </c>
    </row>
    <row r="97" spans="1:10" x14ac:dyDescent="0.25">
      <c r="A97" s="24" t="s">
        <v>164</v>
      </c>
      <c r="B97" s="25" t="s">
        <v>22</v>
      </c>
      <c r="C97" s="75">
        <v>0</v>
      </c>
      <c r="D97" s="77">
        <v>0</v>
      </c>
      <c r="E97" s="77">
        <v>0</v>
      </c>
      <c r="F97" s="77">
        <v>0</v>
      </c>
      <c r="G97" s="77">
        <v>0</v>
      </c>
      <c r="H97" s="77">
        <v>0</v>
      </c>
      <c r="I97" s="77">
        <v>0</v>
      </c>
      <c r="J97" s="79">
        <f t="shared" si="1"/>
        <v>0</v>
      </c>
    </row>
    <row r="98" spans="1:10" x14ac:dyDescent="0.25">
      <c r="A98" s="24" t="s">
        <v>165</v>
      </c>
      <c r="B98" s="25" t="s">
        <v>21</v>
      </c>
      <c r="C98" s="75">
        <v>0</v>
      </c>
      <c r="D98" s="77">
        <v>0</v>
      </c>
      <c r="E98" s="77">
        <v>0</v>
      </c>
      <c r="F98" s="77">
        <v>0</v>
      </c>
      <c r="G98" s="77">
        <v>0</v>
      </c>
      <c r="H98" s="77">
        <v>0</v>
      </c>
      <c r="I98" s="77">
        <v>0</v>
      </c>
      <c r="J98" s="79">
        <f t="shared" si="1"/>
        <v>0</v>
      </c>
    </row>
    <row r="99" spans="1:10" x14ac:dyDescent="0.25">
      <c r="A99" s="24" t="s">
        <v>166</v>
      </c>
      <c r="B99" s="25" t="s">
        <v>21</v>
      </c>
      <c r="C99" s="75">
        <v>0</v>
      </c>
      <c r="D99" s="77">
        <v>0</v>
      </c>
      <c r="E99" s="77">
        <v>0</v>
      </c>
      <c r="F99" s="77">
        <v>0</v>
      </c>
      <c r="G99" s="77">
        <v>0</v>
      </c>
      <c r="H99" s="77">
        <v>0</v>
      </c>
      <c r="I99" s="77">
        <v>0</v>
      </c>
      <c r="J99" s="79">
        <f t="shared" si="1"/>
        <v>0</v>
      </c>
    </row>
    <row r="100" spans="1:10" x14ac:dyDescent="0.25">
      <c r="A100" s="24" t="s">
        <v>462</v>
      </c>
      <c r="B100" s="25" t="s">
        <v>21</v>
      </c>
      <c r="C100" s="75">
        <v>0</v>
      </c>
      <c r="D100" s="77">
        <v>0</v>
      </c>
      <c r="E100" s="77">
        <v>0</v>
      </c>
      <c r="F100" s="77">
        <v>0</v>
      </c>
      <c r="G100" s="77">
        <v>0</v>
      </c>
      <c r="H100" s="77">
        <v>0</v>
      </c>
      <c r="I100" s="77">
        <v>0</v>
      </c>
      <c r="J100" s="79">
        <f t="shared" si="1"/>
        <v>0</v>
      </c>
    </row>
    <row r="101" spans="1:10" x14ac:dyDescent="0.25">
      <c r="A101" s="24" t="s">
        <v>167</v>
      </c>
      <c r="B101" s="25" t="s">
        <v>513</v>
      </c>
      <c r="C101" s="75">
        <v>0</v>
      </c>
      <c r="D101" s="77">
        <v>0</v>
      </c>
      <c r="E101" s="77">
        <v>0</v>
      </c>
      <c r="F101" s="77">
        <v>0</v>
      </c>
      <c r="G101" s="77">
        <v>0</v>
      </c>
      <c r="H101" s="77">
        <v>0</v>
      </c>
      <c r="I101" s="77">
        <v>0</v>
      </c>
      <c r="J101" s="79">
        <f t="shared" si="1"/>
        <v>0</v>
      </c>
    </row>
    <row r="102" spans="1:10" x14ac:dyDescent="0.25">
      <c r="A102" s="24" t="s">
        <v>169</v>
      </c>
      <c r="B102" s="25" t="s">
        <v>170</v>
      </c>
      <c r="C102" s="75">
        <v>0</v>
      </c>
      <c r="D102" s="77">
        <v>0</v>
      </c>
      <c r="E102" s="77">
        <v>0</v>
      </c>
      <c r="F102" s="77">
        <v>0</v>
      </c>
      <c r="G102" s="77">
        <v>0</v>
      </c>
      <c r="H102" s="77">
        <v>0</v>
      </c>
      <c r="I102" s="77">
        <v>216644</v>
      </c>
      <c r="J102" s="79">
        <f t="shared" si="1"/>
        <v>216644</v>
      </c>
    </row>
    <row r="103" spans="1:10" x14ac:dyDescent="0.25">
      <c r="A103" s="24" t="s">
        <v>171</v>
      </c>
      <c r="B103" s="25" t="s">
        <v>23</v>
      </c>
      <c r="C103" s="75">
        <v>0</v>
      </c>
      <c r="D103" s="77">
        <v>0</v>
      </c>
      <c r="E103" s="77">
        <v>0</v>
      </c>
      <c r="F103" s="77">
        <v>0</v>
      </c>
      <c r="G103" s="77">
        <v>0</v>
      </c>
      <c r="H103" s="77">
        <v>0</v>
      </c>
      <c r="I103" s="77">
        <v>0</v>
      </c>
      <c r="J103" s="79">
        <f t="shared" si="1"/>
        <v>0</v>
      </c>
    </row>
    <row r="104" spans="1:10" x14ac:dyDescent="0.25">
      <c r="A104" s="24" t="s">
        <v>172</v>
      </c>
      <c r="B104" s="25" t="s">
        <v>23</v>
      </c>
      <c r="C104" s="75">
        <v>0</v>
      </c>
      <c r="D104" s="77">
        <v>0</v>
      </c>
      <c r="E104" s="77">
        <v>0</v>
      </c>
      <c r="F104" s="77">
        <v>0</v>
      </c>
      <c r="G104" s="77">
        <v>0</v>
      </c>
      <c r="H104" s="77">
        <v>0</v>
      </c>
      <c r="I104" s="77">
        <v>0</v>
      </c>
      <c r="J104" s="79">
        <f t="shared" si="1"/>
        <v>0</v>
      </c>
    </row>
    <row r="105" spans="1:10" x14ac:dyDescent="0.25">
      <c r="A105" s="24" t="s">
        <v>173</v>
      </c>
      <c r="B105" s="25" t="s">
        <v>24</v>
      </c>
      <c r="C105" s="75">
        <v>0</v>
      </c>
      <c r="D105" s="77">
        <v>0</v>
      </c>
      <c r="E105" s="77">
        <v>0</v>
      </c>
      <c r="F105" s="77">
        <v>0</v>
      </c>
      <c r="G105" s="77">
        <v>0</v>
      </c>
      <c r="H105" s="77">
        <v>0</v>
      </c>
      <c r="I105" s="77">
        <v>0</v>
      </c>
      <c r="J105" s="79">
        <f t="shared" si="1"/>
        <v>0</v>
      </c>
    </row>
    <row r="106" spans="1:10" x14ac:dyDescent="0.25">
      <c r="A106" s="24" t="s">
        <v>174</v>
      </c>
      <c r="B106" s="25" t="s">
        <v>24</v>
      </c>
      <c r="C106" s="75">
        <v>0</v>
      </c>
      <c r="D106" s="77">
        <v>0</v>
      </c>
      <c r="E106" s="77">
        <v>0</v>
      </c>
      <c r="F106" s="77">
        <v>0</v>
      </c>
      <c r="G106" s="77">
        <v>0</v>
      </c>
      <c r="H106" s="77">
        <v>0</v>
      </c>
      <c r="I106" s="77">
        <v>0</v>
      </c>
      <c r="J106" s="79">
        <f t="shared" si="1"/>
        <v>0</v>
      </c>
    </row>
    <row r="107" spans="1:10" x14ac:dyDescent="0.25">
      <c r="A107" s="24" t="s">
        <v>175</v>
      </c>
      <c r="B107" s="25" t="s">
        <v>24</v>
      </c>
      <c r="C107" s="75">
        <v>0</v>
      </c>
      <c r="D107" s="77">
        <v>0</v>
      </c>
      <c r="E107" s="77">
        <v>0</v>
      </c>
      <c r="F107" s="77">
        <v>0</v>
      </c>
      <c r="G107" s="77">
        <v>0</v>
      </c>
      <c r="H107" s="77">
        <v>0</v>
      </c>
      <c r="I107" s="77">
        <v>0</v>
      </c>
      <c r="J107" s="79">
        <f t="shared" si="1"/>
        <v>0</v>
      </c>
    </row>
    <row r="108" spans="1:10" x14ac:dyDescent="0.25">
      <c r="A108" s="24" t="s">
        <v>176</v>
      </c>
      <c r="B108" s="25" t="s">
        <v>24</v>
      </c>
      <c r="C108" s="75">
        <v>0</v>
      </c>
      <c r="D108" s="77">
        <v>0</v>
      </c>
      <c r="E108" s="77">
        <v>0</v>
      </c>
      <c r="F108" s="77">
        <v>0</v>
      </c>
      <c r="G108" s="77">
        <v>0</v>
      </c>
      <c r="H108" s="77">
        <v>0</v>
      </c>
      <c r="I108" s="77">
        <v>0</v>
      </c>
      <c r="J108" s="79">
        <f t="shared" si="1"/>
        <v>0</v>
      </c>
    </row>
    <row r="109" spans="1:10" x14ac:dyDescent="0.25">
      <c r="A109" s="24" t="s">
        <v>177</v>
      </c>
      <c r="B109" s="25" t="s">
        <v>24</v>
      </c>
      <c r="C109" s="75">
        <v>0</v>
      </c>
      <c r="D109" s="77">
        <v>0</v>
      </c>
      <c r="E109" s="77">
        <v>0</v>
      </c>
      <c r="F109" s="77">
        <v>0</v>
      </c>
      <c r="G109" s="77">
        <v>0</v>
      </c>
      <c r="H109" s="77">
        <v>0</v>
      </c>
      <c r="I109" s="77">
        <v>0</v>
      </c>
      <c r="J109" s="79">
        <f t="shared" si="1"/>
        <v>0</v>
      </c>
    </row>
    <row r="110" spans="1:10" x14ac:dyDescent="0.25">
      <c r="A110" s="24" t="s">
        <v>178</v>
      </c>
      <c r="B110" s="25" t="s">
        <v>24</v>
      </c>
      <c r="C110" s="75">
        <v>0</v>
      </c>
      <c r="D110" s="77">
        <v>0</v>
      </c>
      <c r="E110" s="77">
        <v>0</v>
      </c>
      <c r="F110" s="77">
        <v>0</v>
      </c>
      <c r="G110" s="77">
        <v>0</v>
      </c>
      <c r="H110" s="77">
        <v>0</v>
      </c>
      <c r="I110" s="77">
        <v>0</v>
      </c>
      <c r="J110" s="79">
        <f t="shared" si="1"/>
        <v>0</v>
      </c>
    </row>
    <row r="111" spans="1:10" x14ac:dyDescent="0.25">
      <c r="A111" s="24" t="s">
        <v>179</v>
      </c>
      <c r="B111" s="25" t="s">
        <v>25</v>
      </c>
      <c r="C111" s="75">
        <v>0</v>
      </c>
      <c r="D111" s="77">
        <v>0</v>
      </c>
      <c r="E111" s="77">
        <v>0</v>
      </c>
      <c r="F111" s="77">
        <v>0</v>
      </c>
      <c r="G111" s="77">
        <v>0</v>
      </c>
      <c r="H111" s="77">
        <v>0</v>
      </c>
      <c r="I111" s="77">
        <v>0</v>
      </c>
      <c r="J111" s="79">
        <f t="shared" si="1"/>
        <v>0</v>
      </c>
    </row>
    <row r="112" spans="1:10" x14ac:dyDescent="0.25">
      <c r="A112" s="24" t="s">
        <v>180</v>
      </c>
      <c r="B112" s="25" t="s">
        <v>25</v>
      </c>
      <c r="C112" s="75">
        <v>0</v>
      </c>
      <c r="D112" s="77">
        <v>0</v>
      </c>
      <c r="E112" s="77">
        <v>0</v>
      </c>
      <c r="F112" s="77">
        <v>0</v>
      </c>
      <c r="G112" s="77">
        <v>0</v>
      </c>
      <c r="H112" s="77">
        <v>0</v>
      </c>
      <c r="I112" s="77">
        <v>0</v>
      </c>
      <c r="J112" s="79">
        <f t="shared" si="1"/>
        <v>0</v>
      </c>
    </row>
    <row r="113" spans="1:10" x14ac:dyDescent="0.25">
      <c r="A113" s="24" t="s">
        <v>181</v>
      </c>
      <c r="B113" s="25" t="s">
        <v>182</v>
      </c>
      <c r="C113" s="75">
        <v>0</v>
      </c>
      <c r="D113" s="77">
        <v>0</v>
      </c>
      <c r="E113" s="77">
        <v>0</v>
      </c>
      <c r="F113" s="77">
        <v>0</v>
      </c>
      <c r="G113" s="77">
        <v>0</v>
      </c>
      <c r="H113" s="77">
        <v>0</v>
      </c>
      <c r="I113" s="77">
        <v>0</v>
      </c>
      <c r="J113" s="79">
        <f t="shared" si="1"/>
        <v>0</v>
      </c>
    </row>
    <row r="114" spans="1:10" x14ac:dyDescent="0.25">
      <c r="A114" s="24" t="s">
        <v>183</v>
      </c>
      <c r="B114" s="25" t="s">
        <v>26</v>
      </c>
      <c r="C114" s="75">
        <v>0</v>
      </c>
      <c r="D114" s="77">
        <v>0</v>
      </c>
      <c r="E114" s="77">
        <v>0</v>
      </c>
      <c r="F114" s="77">
        <v>0</v>
      </c>
      <c r="G114" s="77">
        <v>0</v>
      </c>
      <c r="H114" s="77">
        <v>0</v>
      </c>
      <c r="I114" s="77">
        <v>0</v>
      </c>
      <c r="J114" s="79">
        <f t="shared" si="1"/>
        <v>0</v>
      </c>
    </row>
    <row r="115" spans="1:10" x14ac:dyDescent="0.25">
      <c r="A115" s="24" t="s">
        <v>514</v>
      </c>
      <c r="B115" s="25" t="s">
        <v>27</v>
      </c>
      <c r="C115" s="75">
        <v>0</v>
      </c>
      <c r="D115" s="77">
        <v>0</v>
      </c>
      <c r="E115" s="77">
        <v>0</v>
      </c>
      <c r="F115" s="77">
        <v>0</v>
      </c>
      <c r="G115" s="77">
        <v>0</v>
      </c>
      <c r="H115" s="77">
        <v>0</v>
      </c>
      <c r="I115" s="77">
        <v>0</v>
      </c>
      <c r="J115" s="79">
        <f t="shared" si="1"/>
        <v>0</v>
      </c>
    </row>
    <row r="116" spans="1:10" x14ac:dyDescent="0.25">
      <c r="A116" s="24" t="s">
        <v>185</v>
      </c>
      <c r="B116" s="25" t="s">
        <v>27</v>
      </c>
      <c r="C116" s="75">
        <v>0</v>
      </c>
      <c r="D116" s="77">
        <v>0</v>
      </c>
      <c r="E116" s="77">
        <v>0</v>
      </c>
      <c r="F116" s="77">
        <v>0</v>
      </c>
      <c r="G116" s="77">
        <v>0</v>
      </c>
      <c r="H116" s="77">
        <v>0</v>
      </c>
      <c r="I116" s="77">
        <v>0</v>
      </c>
      <c r="J116" s="79">
        <f t="shared" si="1"/>
        <v>0</v>
      </c>
    </row>
    <row r="117" spans="1:10" x14ac:dyDescent="0.25">
      <c r="A117" s="24" t="s">
        <v>186</v>
      </c>
      <c r="B117" s="25" t="s">
        <v>28</v>
      </c>
      <c r="C117" s="75">
        <v>0</v>
      </c>
      <c r="D117" s="77">
        <v>0</v>
      </c>
      <c r="E117" s="77">
        <v>0</v>
      </c>
      <c r="F117" s="77">
        <v>0</v>
      </c>
      <c r="G117" s="77">
        <v>0</v>
      </c>
      <c r="H117" s="77">
        <v>0</v>
      </c>
      <c r="I117" s="77">
        <v>0</v>
      </c>
      <c r="J117" s="79">
        <f t="shared" si="1"/>
        <v>0</v>
      </c>
    </row>
    <row r="118" spans="1:10" x14ac:dyDescent="0.25">
      <c r="A118" s="24" t="s">
        <v>187</v>
      </c>
      <c r="B118" s="25" t="s">
        <v>28</v>
      </c>
      <c r="C118" s="75">
        <v>0</v>
      </c>
      <c r="D118" s="77">
        <v>0</v>
      </c>
      <c r="E118" s="77">
        <v>0</v>
      </c>
      <c r="F118" s="77">
        <v>0</v>
      </c>
      <c r="G118" s="77">
        <v>0</v>
      </c>
      <c r="H118" s="77">
        <v>0</v>
      </c>
      <c r="I118" s="77">
        <v>0</v>
      </c>
      <c r="J118" s="79">
        <f t="shared" si="1"/>
        <v>0</v>
      </c>
    </row>
    <row r="119" spans="1:10" x14ac:dyDescent="0.25">
      <c r="A119" s="24" t="s">
        <v>188</v>
      </c>
      <c r="B119" s="25" t="s">
        <v>28</v>
      </c>
      <c r="C119" s="75">
        <v>0</v>
      </c>
      <c r="D119" s="77">
        <v>0</v>
      </c>
      <c r="E119" s="77">
        <v>0</v>
      </c>
      <c r="F119" s="77">
        <v>0</v>
      </c>
      <c r="G119" s="77">
        <v>0</v>
      </c>
      <c r="H119" s="77">
        <v>0</v>
      </c>
      <c r="I119" s="77">
        <v>0</v>
      </c>
      <c r="J119" s="79">
        <f t="shared" si="1"/>
        <v>0</v>
      </c>
    </row>
    <row r="120" spans="1:10" x14ac:dyDescent="0.25">
      <c r="A120" s="24" t="s">
        <v>189</v>
      </c>
      <c r="B120" s="25" t="s">
        <v>29</v>
      </c>
      <c r="C120" s="75">
        <v>0</v>
      </c>
      <c r="D120" s="77">
        <v>0</v>
      </c>
      <c r="E120" s="77">
        <v>0</v>
      </c>
      <c r="F120" s="77">
        <v>0</v>
      </c>
      <c r="G120" s="77">
        <v>0</v>
      </c>
      <c r="H120" s="77">
        <v>0</v>
      </c>
      <c r="I120" s="77">
        <v>0</v>
      </c>
      <c r="J120" s="79">
        <f t="shared" si="1"/>
        <v>0</v>
      </c>
    </row>
    <row r="121" spans="1:10" x14ac:dyDescent="0.25">
      <c r="A121" s="24" t="s">
        <v>190</v>
      </c>
      <c r="B121" s="25" t="s">
        <v>29</v>
      </c>
      <c r="C121" s="75">
        <v>0</v>
      </c>
      <c r="D121" s="77">
        <v>0</v>
      </c>
      <c r="E121" s="77">
        <v>0</v>
      </c>
      <c r="F121" s="77">
        <v>0</v>
      </c>
      <c r="G121" s="77">
        <v>0</v>
      </c>
      <c r="H121" s="77">
        <v>0</v>
      </c>
      <c r="I121" s="77">
        <v>0</v>
      </c>
      <c r="J121" s="79">
        <f t="shared" si="1"/>
        <v>0</v>
      </c>
    </row>
    <row r="122" spans="1:10" x14ac:dyDescent="0.25">
      <c r="A122" s="24" t="s">
        <v>191</v>
      </c>
      <c r="B122" s="25" t="s">
        <v>29</v>
      </c>
      <c r="C122" s="75">
        <v>0</v>
      </c>
      <c r="D122" s="77">
        <v>0</v>
      </c>
      <c r="E122" s="77">
        <v>0</v>
      </c>
      <c r="F122" s="77">
        <v>0</v>
      </c>
      <c r="G122" s="77">
        <v>0</v>
      </c>
      <c r="H122" s="77">
        <v>0</v>
      </c>
      <c r="I122" s="77">
        <v>0</v>
      </c>
      <c r="J122" s="79">
        <f t="shared" si="1"/>
        <v>0</v>
      </c>
    </row>
    <row r="123" spans="1:10" x14ac:dyDescent="0.25">
      <c r="A123" s="24" t="s">
        <v>192</v>
      </c>
      <c r="B123" s="25" t="s">
        <v>30</v>
      </c>
      <c r="C123" s="75">
        <v>0</v>
      </c>
      <c r="D123" s="77">
        <v>0</v>
      </c>
      <c r="E123" s="77">
        <v>0</v>
      </c>
      <c r="F123" s="77">
        <v>0</v>
      </c>
      <c r="G123" s="77">
        <v>0</v>
      </c>
      <c r="H123" s="77">
        <v>0</v>
      </c>
      <c r="I123" s="77">
        <v>0</v>
      </c>
      <c r="J123" s="79">
        <f t="shared" si="1"/>
        <v>0</v>
      </c>
    </row>
    <row r="124" spans="1:10" x14ac:dyDescent="0.25">
      <c r="A124" s="60" t="s">
        <v>533</v>
      </c>
      <c r="B124" s="25" t="s">
        <v>30</v>
      </c>
      <c r="C124" s="75">
        <v>0</v>
      </c>
      <c r="D124" s="77">
        <v>0</v>
      </c>
      <c r="E124" s="77">
        <v>0</v>
      </c>
      <c r="F124" s="77">
        <v>0</v>
      </c>
      <c r="G124" s="77">
        <v>0</v>
      </c>
      <c r="H124" s="77">
        <v>0</v>
      </c>
      <c r="I124" s="77">
        <v>0</v>
      </c>
      <c r="J124" s="79">
        <f t="shared" si="1"/>
        <v>0</v>
      </c>
    </row>
    <row r="125" spans="1:10" x14ac:dyDescent="0.25">
      <c r="A125" s="24" t="s">
        <v>194</v>
      </c>
      <c r="B125" s="25" t="s">
        <v>31</v>
      </c>
      <c r="C125" s="75">
        <v>2998</v>
      </c>
      <c r="D125" s="77">
        <v>2501</v>
      </c>
      <c r="E125" s="77">
        <v>25799</v>
      </c>
      <c r="F125" s="77">
        <v>0</v>
      </c>
      <c r="G125" s="77">
        <v>0</v>
      </c>
      <c r="H125" s="77">
        <v>548</v>
      </c>
      <c r="I125" s="77">
        <v>0</v>
      </c>
      <c r="J125" s="79">
        <f t="shared" si="1"/>
        <v>31846</v>
      </c>
    </row>
    <row r="126" spans="1:10" x14ac:dyDescent="0.25">
      <c r="A126" s="24" t="s">
        <v>195</v>
      </c>
      <c r="B126" s="25" t="s">
        <v>31</v>
      </c>
      <c r="C126" s="75">
        <v>0</v>
      </c>
      <c r="D126" s="77">
        <v>0</v>
      </c>
      <c r="E126" s="77">
        <v>0</v>
      </c>
      <c r="F126" s="77">
        <v>0</v>
      </c>
      <c r="G126" s="77">
        <v>0</v>
      </c>
      <c r="H126" s="77">
        <v>0</v>
      </c>
      <c r="I126" s="77">
        <v>0</v>
      </c>
      <c r="J126" s="79">
        <f t="shared" si="1"/>
        <v>0</v>
      </c>
    </row>
    <row r="127" spans="1:10" x14ac:dyDescent="0.25">
      <c r="A127" s="24" t="s">
        <v>196</v>
      </c>
      <c r="B127" s="25" t="s">
        <v>32</v>
      </c>
      <c r="C127" s="75">
        <v>0</v>
      </c>
      <c r="D127" s="77">
        <v>0</v>
      </c>
      <c r="E127" s="77">
        <v>0</v>
      </c>
      <c r="F127" s="77">
        <v>0</v>
      </c>
      <c r="G127" s="77">
        <v>0</v>
      </c>
      <c r="H127" s="77">
        <v>0</v>
      </c>
      <c r="I127" s="77">
        <v>0</v>
      </c>
      <c r="J127" s="79">
        <f t="shared" si="1"/>
        <v>0</v>
      </c>
    </row>
    <row r="128" spans="1:10" x14ac:dyDescent="0.25">
      <c r="A128" s="24" t="s">
        <v>197</v>
      </c>
      <c r="B128" s="25" t="s">
        <v>32</v>
      </c>
      <c r="C128" s="75">
        <v>0</v>
      </c>
      <c r="D128" s="77">
        <v>0</v>
      </c>
      <c r="E128" s="77">
        <v>0</v>
      </c>
      <c r="F128" s="77">
        <v>0</v>
      </c>
      <c r="G128" s="77">
        <v>0</v>
      </c>
      <c r="H128" s="77">
        <v>0</v>
      </c>
      <c r="I128" s="77">
        <v>0</v>
      </c>
      <c r="J128" s="79">
        <f t="shared" si="1"/>
        <v>0</v>
      </c>
    </row>
    <row r="129" spans="1:10" x14ac:dyDescent="0.25">
      <c r="A129" s="24" t="s">
        <v>198</v>
      </c>
      <c r="B129" s="25" t="s">
        <v>32</v>
      </c>
      <c r="C129" s="75">
        <v>0</v>
      </c>
      <c r="D129" s="77">
        <v>0</v>
      </c>
      <c r="E129" s="77">
        <v>0</v>
      </c>
      <c r="F129" s="77">
        <v>0</v>
      </c>
      <c r="G129" s="77">
        <v>0</v>
      </c>
      <c r="H129" s="77">
        <v>0</v>
      </c>
      <c r="I129" s="77">
        <v>0</v>
      </c>
      <c r="J129" s="79">
        <f t="shared" si="1"/>
        <v>0</v>
      </c>
    </row>
    <row r="130" spans="1:10" x14ac:dyDescent="0.25">
      <c r="A130" s="24" t="s">
        <v>199</v>
      </c>
      <c r="B130" s="25" t="s">
        <v>33</v>
      </c>
      <c r="C130" s="75">
        <v>323553</v>
      </c>
      <c r="D130" s="77">
        <v>280860</v>
      </c>
      <c r="E130" s="77">
        <v>82412</v>
      </c>
      <c r="F130" s="77">
        <v>0</v>
      </c>
      <c r="G130" s="77">
        <v>0</v>
      </c>
      <c r="H130" s="77">
        <v>19608</v>
      </c>
      <c r="I130" s="77">
        <v>0</v>
      </c>
      <c r="J130" s="79">
        <f t="shared" si="1"/>
        <v>706433</v>
      </c>
    </row>
    <row r="131" spans="1:10" x14ac:dyDescent="0.25">
      <c r="A131" s="24" t="s">
        <v>200</v>
      </c>
      <c r="B131" s="25" t="s">
        <v>33</v>
      </c>
      <c r="C131" s="75">
        <v>0</v>
      </c>
      <c r="D131" s="77">
        <v>5233078</v>
      </c>
      <c r="E131" s="77">
        <v>0</v>
      </c>
      <c r="F131" s="77">
        <v>0</v>
      </c>
      <c r="G131" s="77">
        <v>0</v>
      </c>
      <c r="H131" s="77">
        <v>0</v>
      </c>
      <c r="I131" s="77">
        <v>0</v>
      </c>
      <c r="J131" s="79">
        <f t="shared" si="1"/>
        <v>5233078</v>
      </c>
    </row>
    <row r="132" spans="1:10" x14ac:dyDescent="0.25">
      <c r="A132" s="24" t="s">
        <v>201</v>
      </c>
      <c r="B132" s="25" t="s">
        <v>33</v>
      </c>
      <c r="C132" s="75">
        <v>0</v>
      </c>
      <c r="D132" s="77">
        <v>0</v>
      </c>
      <c r="E132" s="77">
        <v>0</v>
      </c>
      <c r="F132" s="77">
        <v>0</v>
      </c>
      <c r="G132" s="77">
        <v>0</v>
      </c>
      <c r="H132" s="77">
        <v>0</v>
      </c>
      <c r="I132" s="77">
        <v>0</v>
      </c>
      <c r="J132" s="79">
        <f t="shared" ref="J132:J195" si="2">SUM(C132:I132)</f>
        <v>0</v>
      </c>
    </row>
    <row r="133" spans="1:10" x14ac:dyDescent="0.25">
      <c r="A133" s="24" t="s">
        <v>202</v>
      </c>
      <c r="B133" s="25" t="s">
        <v>34</v>
      </c>
      <c r="C133" s="75">
        <v>0</v>
      </c>
      <c r="D133" s="77">
        <v>0</v>
      </c>
      <c r="E133" s="77">
        <v>0</v>
      </c>
      <c r="F133" s="77">
        <v>0</v>
      </c>
      <c r="G133" s="77">
        <v>0</v>
      </c>
      <c r="H133" s="77">
        <v>0</v>
      </c>
      <c r="I133" s="77">
        <v>0</v>
      </c>
      <c r="J133" s="79">
        <f t="shared" si="2"/>
        <v>0</v>
      </c>
    </row>
    <row r="134" spans="1:10" x14ac:dyDescent="0.25">
      <c r="A134" s="24" t="s">
        <v>203</v>
      </c>
      <c r="B134" s="25" t="s">
        <v>34</v>
      </c>
      <c r="C134" s="75">
        <v>0</v>
      </c>
      <c r="D134" s="77">
        <v>0</v>
      </c>
      <c r="E134" s="77">
        <v>0</v>
      </c>
      <c r="F134" s="77">
        <v>0</v>
      </c>
      <c r="G134" s="77">
        <v>0</v>
      </c>
      <c r="H134" s="77">
        <v>0</v>
      </c>
      <c r="I134" s="77">
        <v>0</v>
      </c>
      <c r="J134" s="79">
        <f t="shared" si="2"/>
        <v>0</v>
      </c>
    </row>
    <row r="135" spans="1:10" x14ac:dyDescent="0.25">
      <c r="A135" s="24" t="s">
        <v>204</v>
      </c>
      <c r="B135" s="25" t="s">
        <v>34</v>
      </c>
      <c r="C135" s="75">
        <v>0</v>
      </c>
      <c r="D135" s="77">
        <v>0</v>
      </c>
      <c r="E135" s="77">
        <v>0</v>
      </c>
      <c r="F135" s="77">
        <v>0</v>
      </c>
      <c r="G135" s="77">
        <v>0</v>
      </c>
      <c r="H135" s="77">
        <v>0</v>
      </c>
      <c r="I135" s="77">
        <v>0</v>
      </c>
      <c r="J135" s="79">
        <f t="shared" si="2"/>
        <v>0</v>
      </c>
    </row>
    <row r="136" spans="1:10" x14ac:dyDescent="0.25">
      <c r="A136" s="24" t="s">
        <v>205</v>
      </c>
      <c r="B136" s="25" t="s">
        <v>34</v>
      </c>
      <c r="C136" s="75">
        <v>0</v>
      </c>
      <c r="D136" s="77">
        <v>0</v>
      </c>
      <c r="E136" s="77">
        <v>0</v>
      </c>
      <c r="F136" s="77">
        <v>0</v>
      </c>
      <c r="G136" s="77">
        <v>0</v>
      </c>
      <c r="H136" s="77">
        <v>0</v>
      </c>
      <c r="I136" s="77">
        <v>0</v>
      </c>
      <c r="J136" s="79">
        <f t="shared" si="2"/>
        <v>0</v>
      </c>
    </row>
    <row r="137" spans="1:10" x14ac:dyDescent="0.25">
      <c r="A137" s="24" t="s">
        <v>206</v>
      </c>
      <c r="B137" s="25" t="s">
        <v>34</v>
      </c>
      <c r="C137" s="75">
        <v>0</v>
      </c>
      <c r="D137" s="77">
        <v>0</v>
      </c>
      <c r="E137" s="77">
        <v>0</v>
      </c>
      <c r="F137" s="77">
        <v>0</v>
      </c>
      <c r="G137" s="77">
        <v>0</v>
      </c>
      <c r="H137" s="77">
        <v>0</v>
      </c>
      <c r="I137" s="77">
        <v>0</v>
      </c>
      <c r="J137" s="79">
        <f t="shared" si="2"/>
        <v>0</v>
      </c>
    </row>
    <row r="138" spans="1:10" x14ac:dyDescent="0.25">
      <c r="A138" s="24" t="s">
        <v>207</v>
      </c>
      <c r="B138" s="25" t="s">
        <v>35</v>
      </c>
      <c r="C138" s="75">
        <v>0</v>
      </c>
      <c r="D138" s="77">
        <v>0</v>
      </c>
      <c r="E138" s="77">
        <v>0</v>
      </c>
      <c r="F138" s="77">
        <v>0</v>
      </c>
      <c r="G138" s="77">
        <v>0</v>
      </c>
      <c r="H138" s="77">
        <v>0</v>
      </c>
      <c r="I138" s="77">
        <v>0</v>
      </c>
      <c r="J138" s="79">
        <f t="shared" si="2"/>
        <v>0</v>
      </c>
    </row>
    <row r="139" spans="1:10" x14ac:dyDescent="0.25">
      <c r="A139" s="24" t="s">
        <v>208</v>
      </c>
      <c r="B139" s="25" t="s">
        <v>35</v>
      </c>
      <c r="C139" s="75">
        <v>0</v>
      </c>
      <c r="D139" s="77">
        <v>27082</v>
      </c>
      <c r="E139" s="77">
        <v>0</v>
      </c>
      <c r="F139" s="77">
        <v>0</v>
      </c>
      <c r="G139" s="77">
        <v>0</v>
      </c>
      <c r="H139" s="77">
        <v>0</v>
      </c>
      <c r="I139" s="77">
        <v>0</v>
      </c>
      <c r="J139" s="79">
        <f t="shared" si="2"/>
        <v>27082</v>
      </c>
    </row>
    <row r="140" spans="1:10" x14ac:dyDescent="0.25">
      <c r="A140" s="24" t="s">
        <v>209</v>
      </c>
      <c r="B140" s="25" t="s">
        <v>35</v>
      </c>
      <c r="C140" s="75">
        <v>0</v>
      </c>
      <c r="D140" s="77">
        <v>0</v>
      </c>
      <c r="E140" s="77">
        <v>0</v>
      </c>
      <c r="F140" s="77">
        <v>0</v>
      </c>
      <c r="G140" s="77">
        <v>0</v>
      </c>
      <c r="H140" s="77">
        <v>0</v>
      </c>
      <c r="I140" s="77">
        <v>0</v>
      </c>
      <c r="J140" s="79">
        <f t="shared" si="2"/>
        <v>0</v>
      </c>
    </row>
    <row r="141" spans="1:10" x14ac:dyDescent="0.25">
      <c r="A141" s="24" t="s">
        <v>210</v>
      </c>
      <c r="B141" s="25" t="s">
        <v>35</v>
      </c>
      <c r="C141" s="75">
        <v>0</v>
      </c>
      <c r="D141" s="77">
        <v>0</v>
      </c>
      <c r="E141" s="77">
        <v>0</v>
      </c>
      <c r="F141" s="77">
        <v>0</v>
      </c>
      <c r="G141" s="77">
        <v>0</v>
      </c>
      <c r="H141" s="77">
        <v>395850</v>
      </c>
      <c r="I141" s="77">
        <v>0</v>
      </c>
      <c r="J141" s="79">
        <f t="shared" si="2"/>
        <v>395850</v>
      </c>
    </row>
    <row r="142" spans="1:10" x14ac:dyDescent="0.25">
      <c r="A142" s="24" t="s">
        <v>211</v>
      </c>
      <c r="B142" s="25" t="s">
        <v>35</v>
      </c>
      <c r="C142" s="75">
        <v>0</v>
      </c>
      <c r="D142" s="77">
        <v>0</v>
      </c>
      <c r="E142" s="77">
        <v>0</v>
      </c>
      <c r="F142" s="77">
        <v>0</v>
      </c>
      <c r="G142" s="77">
        <v>0</v>
      </c>
      <c r="H142" s="77">
        <v>0</v>
      </c>
      <c r="I142" s="77">
        <v>0</v>
      </c>
      <c r="J142" s="79">
        <f t="shared" si="2"/>
        <v>0</v>
      </c>
    </row>
    <row r="143" spans="1:10" x14ac:dyDescent="0.25">
      <c r="A143" s="24" t="s">
        <v>212</v>
      </c>
      <c r="B143" s="25" t="s">
        <v>36</v>
      </c>
      <c r="C143" s="75">
        <v>0</v>
      </c>
      <c r="D143" s="77">
        <v>0</v>
      </c>
      <c r="E143" s="77">
        <v>0</v>
      </c>
      <c r="F143" s="77">
        <v>0</v>
      </c>
      <c r="G143" s="77">
        <v>0</v>
      </c>
      <c r="H143" s="77">
        <v>0</v>
      </c>
      <c r="I143" s="77">
        <v>0</v>
      </c>
      <c r="J143" s="79">
        <f t="shared" si="2"/>
        <v>0</v>
      </c>
    </row>
    <row r="144" spans="1:10" x14ac:dyDescent="0.25">
      <c r="A144" s="24" t="s">
        <v>213</v>
      </c>
      <c r="B144" s="25" t="s">
        <v>36</v>
      </c>
      <c r="C144" s="75">
        <v>0</v>
      </c>
      <c r="D144" s="77">
        <v>0</v>
      </c>
      <c r="E144" s="77">
        <v>0</v>
      </c>
      <c r="F144" s="77">
        <v>0</v>
      </c>
      <c r="G144" s="77">
        <v>0</v>
      </c>
      <c r="H144" s="77">
        <v>0</v>
      </c>
      <c r="I144" s="77">
        <v>0</v>
      </c>
      <c r="J144" s="79">
        <f t="shared" si="2"/>
        <v>0</v>
      </c>
    </row>
    <row r="145" spans="1:10" x14ac:dyDescent="0.25">
      <c r="A145" s="24" t="s">
        <v>214</v>
      </c>
      <c r="B145" s="25" t="s">
        <v>36</v>
      </c>
      <c r="C145" s="75">
        <v>0</v>
      </c>
      <c r="D145" s="77">
        <v>0</v>
      </c>
      <c r="E145" s="77">
        <v>0</v>
      </c>
      <c r="F145" s="77">
        <v>0</v>
      </c>
      <c r="G145" s="77">
        <v>0</v>
      </c>
      <c r="H145" s="77">
        <v>0</v>
      </c>
      <c r="I145" s="77">
        <v>0</v>
      </c>
      <c r="J145" s="79">
        <f t="shared" si="2"/>
        <v>0</v>
      </c>
    </row>
    <row r="146" spans="1:10" x14ac:dyDescent="0.25">
      <c r="A146" s="24" t="s">
        <v>215</v>
      </c>
      <c r="B146" s="25" t="s">
        <v>36</v>
      </c>
      <c r="C146" s="75">
        <v>0</v>
      </c>
      <c r="D146" s="77">
        <v>0</v>
      </c>
      <c r="E146" s="77">
        <v>0</v>
      </c>
      <c r="F146" s="77">
        <v>0</v>
      </c>
      <c r="G146" s="77">
        <v>0</v>
      </c>
      <c r="H146" s="77">
        <v>0</v>
      </c>
      <c r="I146" s="77">
        <v>0</v>
      </c>
      <c r="J146" s="79">
        <f t="shared" si="2"/>
        <v>0</v>
      </c>
    </row>
    <row r="147" spans="1:10" x14ac:dyDescent="0.25">
      <c r="A147" s="24" t="s">
        <v>216</v>
      </c>
      <c r="B147" s="25" t="s">
        <v>36</v>
      </c>
      <c r="C147" s="75">
        <v>0</v>
      </c>
      <c r="D147" s="77">
        <v>0</v>
      </c>
      <c r="E147" s="77">
        <v>0</v>
      </c>
      <c r="F147" s="77">
        <v>0</v>
      </c>
      <c r="G147" s="77">
        <v>0</v>
      </c>
      <c r="H147" s="77">
        <v>0</v>
      </c>
      <c r="I147" s="77">
        <v>4600</v>
      </c>
      <c r="J147" s="79">
        <f t="shared" si="2"/>
        <v>4600</v>
      </c>
    </row>
    <row r="148" spans="1:10" x14ac:dyDescent="0.25">
      <c r="A148" s="24" t="s">
        <v>217</v>
      </c>
      <c r="B148" s="25" t="s">
        <v>36</v>
      </c>
      <c r="C148" s="75">
        <v>0</v>
      </c>
      <c r="D148" s="77">
        <v>0</v>
      </c>
      <c r="E148" s="77">
        <v>0</v>
      </c>
      <c r="F148" s="77">
        <v>0</v>
      </c>
      <c r="G148" s="77">
        <v>0</v>
      </c>
      <c r="H148" s="77">
        <v>0</v>
      </c>
      <c r="I148" s="77">
        <v>0</v>
      </c>
      <c r="J148" s="79">
        <f t="shared" si="2"/>
        <v>0</v>
      </c>
    </row>
    <row r="149" spans="1:10" x14ac:dyDescent="0.25">
      <c r="A149" s="24" t="s">
        <v>218</v>
      </c>
      <c r="B149" s="25" t="s">
        <v>36</v>
      </c>
      <c r="C149" s="75">
        <v>0</v>
      </c>
      <c r="D149" s="77">
        <v>0</v>
      </c>
      <c r="E149" s="77">
        <v>0</v>
      </c>
      <c r="F149" s="77">
        <v>0</v>
      </c>
      <c r="G149" s="77">
        <v>0</v>
      </c>
      <c r="H149" s="77">
        <v>0</v>
      </c>
      <c r="I149" s="77">
        <v>0</v>
      </c>
      <c r="J149" s="79">
        <f t="shared" si="2"/>
        <v>0</v>
      </c>
    </row>
    <row r="150" spans="1:10" x14ac:dyDescent="0.25">
      <c r="A150" s="24" t="s">
        <v>219</v>
      </c>
      <c r="B150" s="25" t="s">
        <v>36</v>
      </c>
      <c r="C150" s="75">
        <v>0</v>
      </c>
      <c r="D150" s="77">
        <v>0</v>
      </c>
      <c r="E150" s="77">
        <v>0</v>
      </c>
      <c r="F150" s="77">
        <v>0</v>
      </c>
      <c r="G150" s="77">
        <v>0</v>
      </c>
      <c r="H150" s="77">
        <v>0</v>
      </c>
      <c r="I150" s="77">
        <v>0</v>
      </c>
      <c r="J150" s="79">
        <f t="shared" si="2"/>
        <v>0</v>
      </c>
    </row>
    <row r="151" spans="1:10" x14ac:dyDescent="0.25">
      <c r="A151" s="24" t="s">
        <v>220</v>
      </c>
      <c r="B151" s="25" t="s">
        <v>36</v>
      </c>
      <c r="C151" s="75">
        <v>0</v>
      </c>
      <c r="D151" s="77">
        <v>0</v>
      </c>
      <c r="E151" s="77">
        <v>0</v>
      </c>
      <c r="F151" s="77">
        <v>0</v>
      </c>
      <c r="G151" s="77">
        <v>0</v>
      </c>
      <c r="H151" s="77">
        <v>0</v>
      </c>
      <c r="I151" s="77">
        <v>0</v>
      </c>
      <c r="J151" s="79">
        <f t="shared" si="2"/>
        <v>0</v>
      </c>
    </row>
    <row r="152" spans="1:10" x14ac:dyDescent="0.25">
      <c r="A152" s="24" t="s">
        <v>221</v>
      </c>
      <c r="B152" s="25" t="s">
        <v>36</v>
      </c>
      <c r="C152" s="75">
        <v>0</v>
      </c>
      <c r="D152" s="77">
        <v>0</v>
      </c>
      <c r="E152" s="77">
        <v>0</v>
      </c>
      <c r="F152" s="77">
        <v>0</v>
      </c>
      <c r="G152" s="77">
        <v>0</v>
      </c>
      <c r="H152" s="77">
        <v>0</v>
      </c>
      <c r="I152" s="77">
        <v>0</v>
      </c>
      <c r="J152" s="79">
        <f t="shared" si="2"/>
        <v>0</v>
      </c>
    </row>
    <row r="153" spans="1:10" x14ac:dyDescent="0.25">
      <c r="A153" s="24" t="s">
        <v>222</v>
      </c>
      <c r="B153" s="25" t="s">
        <v>36</v>
      </c>
      <c r="C153" s="75">
        <v>0</v>
      </c>
      <c r="D153" s="77">
        <v>0</v>
      </c>
      <c r="E153" s="77">
        <v>0</v>
      </c>
      <c r="F153" s="77">
        <v>0</v>
      </c>
      <c r="G153" s="77">
        <v>0</v>
      </c>
      <c r="H153" s="77">
        <v>0</v>
      </c>
      <c r="I153" s="77">
        <v>0</v>
      </c>
      <c r="J153" s="79">
        <f t="shared" si="2"/>
        <v>0</v>
      </c>
    </row>
    <row r="154" spans="1:10" x14ac:dyDescent="0.25">
      <c r="A154" s="24" t="s">
        <v>223</v>
      </c>
      <c r="B154" s="25" t="s">
        <v>37</v>
      </c>
      <c r="C154" s="75">
        <v>0</v>
      </c>
      <c r="D154" s="77">
        <v>0</v>
      </c>
      <c r="E154" s="77">
        <v>0</v>
      </c>
      <c r="F154" s="77">
        <v>0</v>
      </c>
      <c r="G154" s="77">
        <v>0</v>
      </c>
      <c r="H154" s="77">
        <v>0</v>
      </c>
      <c r="I154" s="77">
        <v>0</v>
      </c>
      <c r="J154" s="79">
        <f t="shared" si="2"/>
        <v>0</v>
      </c>
    </row>
    <row r="155" spans="1:10" x14ac:dyDescent="0.25">
      <c r="A155" s="24" t="s">
        <v>224</v>
      </c>
      <c r="B155" s="25" t="s">
        <v>38</v>
      </c>
      <c r="C155" s="75">
        <v>0</v>
      </c>
      <c r="D155" s="77">
        <v>0</v>
      </c>
      <c r="E155" s="77">
        <v>0</v>
      </c>
      <c r="F155" s="77">
        <v>0</v>
      </c>
      <c r="G155" s="77">
        <v>0</v>
      </c>
      <c r="H155" s="77">
        <v>0</v>
      </c>
      <c r="I155" s="77">
        <v>0</v>
      </c>
      <c r="J155" s="79">
        <f t="shared" si="2"/>
        <v>0</v>
      </c>
    </row>
    <row r="156" spans="1:10" x14ac:dyDescent="0.25">
      <c r="A156" s="24" t="s">
        <v>225</v>
      </c>
      <c r="B156" s="25" t="s">
        <v>39</v>
      </c>
      <c r="C156" s="75">
        <v>0</v>
      </c>
      <c r="D156" s="77">
        <v>0</v>
      </c>
      <c r="E156" s="77">
        <v>0</v>
      </c>
      <c r="F156" s="77">
        <v>0</v>
      </c>
      <c r="G156" s="77">
        <v>0</v>
      </c>
      <c r="H156" s="77">
        <v>0</v>
      </c>
      <c r="I156" s="77">
        <v>0</v>
      </c>
      <c r="J156" s="79">
        <f t="shared" si="2"/>
        <v>0</v>
      </c>
    </row>
    <row r="157" spans="1:10" x14ac:dyDescent="0.25">
      <c r="A157" s="24" t="s">
        <v>226</v>
      </c>
      <c r="B157" s="25" t="s">
        <v>39</v>
      </c>
      <c r="C157" s="75">
        <v>635096</v>
      </c>
      <c r="D157" s="77">
        <v>5884218</v>
      </c>
      <c r="E157" s="77">
        <v>0</v>
      </c>
      <c r="F157" s="77">
        <v>0</v>
      </c>
      <c r="G157" s="77">
        <v>0</v>
      </c>
      <c r="H157" s="77">
        <v>789253</v>
      </c>
      <c r="I157" s="77">
        <v>0</v>
      </c>
      <c r="J157" s="79">
        <f t="shared" si="2"/>
        <v>7308567</v>
      </c>
    </row>
    <row r="158" spans="1:10" x14ac:dyDescent="0.25">
      <c r="A158" s="24" t="s">
        <v>227</v>
      </c>
      <c r="B158" s="25" t="s">
        <v>39</v>
      </c>
      <c r="C158" s="75">
        <v>32510</v>
      </c>
      <c r="D158" s="77">
        <v>1516762</v>
      </c>
      <c r="E158" s="77">
        <v>0</v>
      </c>
      <c r="F158" s="77">
        <v>0</v>
      </c>
      <c r="G158" s="77">
        <v>0</v>
      </c>
      <c r="H158" s="77">
        <v>31620</v>
      </c>
      <c r="I158" s="77">
        <v>0</v>
      </c>
      <c r="J158" s="79">
        <f t="shared" si="2"/>
        <v>1580892</v>
      </c>
    </row>
    <row r="159" spans="1:10" x14ac:dyDescent="0.25">
      <c r="A159" s="24" t="s">
        <v>228</v>
      </c>
      <c r="B159" s="25" t="s">
        <v>39</v>
      </c>
      <c r="C159" s="75">
        <v>0</v>
      </c>
      <c r="D159" s="77">
        <v>0</v>
      </c>
      <c r="E159" s="77">
        <v>0</v>
      </c>
      <c r="F159" s="77">
        <v>0</v>
      </c>
      <c r="G159" s="77">
        <v>0</v>
      </c>
      <c r="H159" s="77">
        <v>0</v>
      </c>
      <c r="I159" s="77">
        <v>0</v>
      </c>
      <c r="J159" s="79">
        <f t="shared" si="2"/>
        <v>0</v>
      </c>
    </row>
    <row r="160" spans="1:10" x14ac:dyDescent="0.25">
      <c r="A160" s="24" t="s">
        <v>229</v>
      </c>
      <c r="B160" s="25" t="s">
        <v>39</v>
      </c>
      <c r="C160" s="75">
        <v>160396</v>
      </c>
      <c r="D160" s="77">
        <v>0</v>
      </c>
      <c r="E160" s="77">
        <v>0</v>
      </c>
      <c r="F160" s="77">
        <v>0</v>
      </c>
      <c r="G160" s="77">
        <v>0</v>
      </c>
      <c r="H160" s="77">
        <v>38838</v>
      </c>
      <c r="I160" s="77">
        <v>0</v>
      </c>
      <c r="J160" s="79">
        <f t="shared" si="2"/>
        <v>199234</v>
      </c>
    </row>
    <row r="161" spans="1:10" x14ac:dyDescent="0.25">
      <c r="A161" s="24" t="s">
        <v>230</v>
      </c>
      <c r="B161" s="25" t="s">
        <v>39</v>
      </c>
      <c r="C161" s="75">
        <v>0</v>
      </c>
      <c r="D161" s="77">
        <v>0</v>
      </c>
      <c r="E161" s="77">
        <v>0</v>
      </c>
      <c r="F161" s="77">
        <v>0</v>
      </c>
      <c r="G161" s="77">
        <v>0</v>
      </c>
      <c r="H161" s="77">
        <v>10250</v>
      </c>
      <c r="I161" s="77">
        <v>0</v>
      </c>
      <c r="J161" s="79">
        <f t="shared" si="2"/>
        <v>10250</v>
      </c>
    </row>
    <row r="162" spans="1:10" x14ac:dyDescent="0.25">
      <c r="A162" s="24" t="s">
        <v>231</v>
      </c>
      <c r="B162" s="25" t="s">
        <v>39</v>
      </c>
      <c r="C162" s="75">
        <v>0</v>
      </c>
      <c r="D162" s="77">
        <v>0</v>
      </c>
      <c r="E162" s="77">
        <v>0</v>
      </c>
      <c r="F162" s="77">
        <v>0</v>
      </c>
      <c r="G162" s="77">
        <v>0</v>
      </c>
      <c r="H162" s="77">
        <v>0</v>
      </c>
      <c r="I162" s="77">
        <v>0</v>
      </c>
      <c r="J162" s="79">
        <f t="shared" si="2"/>
        <v>0</v>
      </c>
    </row>
    <row r="163" spans="1:10" x14ac:dyDescent="0.25">
      <c r="A163" s="24" t="s">
        <v>232</v>
      </c>
      <c r="B163" s="25" t="s">
        <v>39</v>
      </c>
      <c r="C163" s="75">
        <v>6630</v>
      </c>
      <c r="D163" s="77">
        <v>0</v>
      </c>
      <c r="E163" s="77">
        <v>0</v>
      </c>
      <c r="F163" s="77">
        <v>0</v>
      </c>
      <c r="G163" s="77">
        <v>0</v>
      </c>
      <c r="H163" s="77">
        <v>0</v>
      </c>
      <c r="I163" s="77">
        <v>0</v>
      </c>
      <c r="J163" s="79">
        <f t="shared" si="2"/>
        <v>6630</v>
      </c>
    </row>
    <row r="164" spans="1:10" x14ac:dyDescent="0.25">
      <c r="A164" s="24" t="s">
        <v>233</v>
      </c>
      <c r="B164" s="25" t="s">
        <v>39</v>
      </c>
      <c r="C164" s="75">
        <v>62790</v>
      </c>
      <c r="D164" s="77">
        <v>0</v>
      </c>
      <c r="E164" s="77">
        <v>0</v>
      </c>
      <c r="F164" s="77">
        <v>0</v>
      </c>
      <c r="G164" s="77">
        <v>0</v>
      </c>
      <c r="H164" s="77">
        <v>23345</v>
      </c>
      <c r="I164" s="77">
        <v>100938</v>
      </c>
      <c r="J164" s="79">
        <f t="shared" si="2"/>
        <v>187073</v>
      </c>
    </row>
    <row r="165" spans="1:10" x14ac:dyDescent="0.25">
      <c r="A165" s="24" t="s">
        <v>234</v>
      </c>
      <c r="B165" s="25" t="s">
        <v>39</v>
      </c>
      <c r="C165" s="75">
        <v>0</v>
      </c>
      <c r="D165" s="77">
        <v>33874</v>
      </c>
      <c r="E165" s="77">
        <v>0</v>
      </c>
      <c r="F165" s="77">
        <v>0</v>
      </c>
      <c r="G165" s="77">
        <v>0</v>
      </c>
      <c r="H165" s="77">
        <v>0</v>
      </c>
      <c r="I165" s="77">
        <v>0</v>
      </c>
      <c r="J165" s="79">
        <f t="shared" si="2"/>
        <v>33874</v>
      </c>
    </row>
    <row r="166" spans="1:10" x14ac:dyDescent="0.25">
      <c r="A166" s="24" t="s">
        <v>235</v>
      </c>
      <c r="B166" s="25" t="s">
        <v>39</v>
      </c>
      <c r="C166" s="75">
        <v>0</v>
      </c>
      <c r="D166" s="77">
        <v>0</v>
      </c>
      <c r="E166" s="77">
        <v>0</v>
      </c>
      <c r="F166" s="77">
        <v>0</v>
      </c>
      <c r="G166" s="77">
        <v>0</v>
      </c>
      <c r="H166" s="77">
        <v>0</v>
      </c>
      <c r="I166" s="77">
        <v>0</v>
      </c>
      <c r="J166" s="79">
        <f t="shared" si="2"/>
        <v>0</v>
      </c>
    </row>
    <row r="167" spans="1:10" x14ac:dyDescent="0.25">
      <c r="A167" s="24" t="s">
        <v>236</v>
      </c>
      <c r="B167" s="25" t="s">
        <v>39</v>
      </c>
      <c r="C167" s="75">
        <v>16168</v>
      </c>
      <c r="D167" s="77">
        <v>0</v>
      </c>
      <c r="E167" s="77">
        <v>6719</v>
      </c>
      <c r="F167" s="77">
        <v>0</v>
      </c>
      <c r="G167" s="77">
        <v>0</v>
      </c>
      <c r="H167" s="77">
        <v>36844</v>
      </c>
      <c r="I167" s="77">
        <v>0</v>
      </c>
      <c r="J167" s="79">
        <f t="shared" si="2"/>
        <v>59731</v>
      </c>
    </row>
    <row r="168" spans="1:10" x14ac:dyDescent="0.25">
      <c r="A168" s="24" t="s">
        <v>237</v>
      </c>
      <c r="B168" s="25" t="s">
        <v>39</v>
      </c>
      <c r="C168" s="75">
        <v>69398</v>
      </c>
      <c r="D168" s="77">
        <v>0</v>
      </c>
      <c r="E168" s="77">
        <v>0</v>
      </c>
      <c r="F168" s="77">
        <v>0</v>
      </c>
      <c r="G168" s="77">
        <v>0</v>
      </c>
      <c r="H168" s="77">
        <v>0</v>
      </c>
      <c r="I168" s="77">
        <f>(2914+675487)</f>
        <v>678401</v>
      </c>
      <c r="J168" s="79">
        <f t="shared" si="2"/>
        <v>747799</v>
      </c>
    </row>
    <row r="169" spans="1:10" x14ac:dyDescent="0.25">
      <c r="A169" s="24" t="s">
        <v>238</v>
      </c>
      <c r="B169" s="25" t="s">
        <v>39</v>
      </c>
      <c r="C169" s="75">
        <v>0</v>
      </c>
      <c r="D169" s="77">
        <v>52955</v>
      </c>
      <c r="E169" s="77">
        <v>0</v>
      </c>
      <c r="F169" s="77">
        <v>0</v>
      </c>
      <c r="G169" s="77">
        <v>0</v>
      </c>
      <c r="H169" s="77">
        <v>0</v>
      </c>
      <c r="I169" s="77">
        <v>0</v>
      </c>
      <c r="J169" s="79">
        <f t="shared" si="2"/>
        <v>52955</v>
      </c>
    </row>
    <row r="170" spans="1:10" x14ac:dyDescent="0.25">
      <c r="A170" s="24" t="s">
        <v>239</v>
      </c>
      <c r="B170" s="25" t="s">
        <v>1</v>
      </c>
      <c r="C170" s="75">
        <v>0</v>
      </c>
      <c r="D170" s="77">
        <v>0</v>
      </c>
      <c r="E170" s="77">
        <v>0</v>
      </c>
      <c r="F170" s="77">
        <v>0</v>
      </c>
      <c r="G170" s="77">
        <v>0</v>
      </c>
      <c r="H170" s="77">
        <v>0</v>
      </c>
      <c r="I170" s="77">
        <v>3361751</v>
      </c>
      <c r="J170" s="79">
        <f t="shared" si="2"/>
        <v>3361751</v>
      </c>
    </row>
    <row r="171" spans="1:10" x14ac:dyDescent="0.25">
      <c r="A171" s="24" t="s">
        <v>240</v>
      </c>
      <c r="B171" s="25" t="s">
        <v>1</v>
      </c>
      <c r="C171" s="75">
        <v>1190923</v>
      </c>
      <c r="D171" s="77">
        <v>8249378</v>
      </c>
      <c r="E171" s="77">
        <v>5426170</v>
      </c>
      <c r="F171" s="77">
        <v>0</v>
      </c>
      <c r="G171" s="77">
        <v>0</v>
      </c>
      <c r="H171" s="77">
        <v>3465016</v>
      </c>
      <c r="I171" s="77">
        <v>0</v>
      </c>
      <c r="J171" s="79">
        <f t="shared" si="2"/>
        <v>18331487</v>
      </c>
    </row>
    <row r="172" spans="1:10" x14ac:dyDescent="0.25">
      <c r="A172" s="24" t="s">
        <v>241</v>
      </c>
      <c r="B172" s="25" t="s">
        <v>1</v>
      </c>
      <c r="C172" s="75">
        <v>734583</v>
      </c>
      <c r="D172" s="77">
        <v>0</v>
      </c>
      <c r="E172" s="77">
        <v>1524670</v>
      </c>
      <c r="F172" s="77">
        <v>0</v>
      </c>
      <c r="G172" s="77">
        <v>0</v>
      </c>
      <c r="H172" s="77">
        <v>0</v>
      </c>
      <c r="I172" s="77">
        <v>0</v>
      </c>
      <c r="J172" s="79">
        <f t="shared" si="2"/>
        <v>2259253</v>
      </c>
    </row>
    <row r="173" spans="1:10" x14ac:dyDescent="0.25">
      <c r="A173" s="24" t="s">
        <v>242</v>
      </c>
      <c r="B173" s="25" t="s">
        <v>1</v>
      </c>
      <c r="C173" s="75">
        <v>0</v>
      </c>
      <c r="D173" s="77">
        <v>0</v>
      </c>
      <c r="E173" s="77">
        <v>0</v>
      </c>
      <c r="F173" s="77">
        <v>0</v>
      </c>
      <c r="G173" s="77">
        <v>0</v>
      </c>
      <c r="H173" s="77">
        <v>0</v>
      </c>
      <c r="I173" s="77">
        <v>0</v>
      </c>
      <c r="J173" s="79">
        <f t="shared" si="2"/>
        <v>0</v>
      </c>
    </row>
    <row r="174" spans="1:10" x14ac:dyDescent="0.25">
      <c r="A174" s="24" t="s">
        <v>243</v>
      </c>
      <c r="B174" s="25" t="s">
        <v>1</v>
      </c>
      <c r="C174" s="75">
        <v>0</v>
      </c>
      <c r="D174" s="77">
        <v>0</v>
      </c>
      <c r="E174" s="77">
        <v>0</v>
      </c>
      <c r="F174" s="77">
        <v>0</v>
      </c>
      <c r="G174" s="77">
        <v>0</v>
      </c>
      <c r="H174" s="77">
        <v>0</v>
      </c>
      <c r="I174" s="77">
        <v>0</v>
      </c>
      <c r="J174" s="79">
        <f t="shared" si="2"/>
        <v>0</v>
      </c>
    </row>
    <row r="175" spans="1:10" x14ac:dyDescent="0.25">
      <c r="A175" s="24" t="s">
        <v>244</v>
      </c>
      <c r="B175" s="25" t="s">
        <v>40</v>
      </c>
      <c r="C175" s="75">
        <v>0</v>
      </c>
      <c r="D175" s="77">
        <v>0</v>
      </c>
      <c r="E175" s="77">
        <v>0</v>
      </c>
      <c r="F175" s="77">
        <v>0</v>
      </c>
      <c r="G175" s="77">
        <v>0</v>
      </c>
      <c r="H175" s="77">
        <v>0</v>
      </c>
      <c r="I175" s="77">
        <v>0</v>
      </c>
      <c r="J175" s="79">
        <f t="shared" si="2"/>
        <v>0</v>
      </c>
    </row>
    <row r="176" spans="1:10" x14ac:dyDescent="0.25">
      <c r="A176" s="24" t="s">
        <v>245</v>
      </c>
      <c r="B176" s="25" t="s">
        <v>41</v>
      </c>
      <c r="C176" s="75">
        <v>0</v>
      </c>
      <c r="D176" s="77">
        <v>0</v>
      </c>
      <c r="E176" s="77">
        <v>0</v>
      </c>
      <c r="F176" s="77">
        <v>0</v>
      </c>
      <c r="G176" s="77">
        <v>0</v>
      </c>
      <c r="H176" s="77">
        <v>0</v>
      </c>
      <c r="I176" s="77">
        <v>0</v>
      </c>
      <c r="J176" s="79">
        <f t="shared" si="2"/>
        <v>0</v>
      </c>
    </row>
    <row r="177" spans="1:10" x14ac:dyDescent="0.25">
      <c r="A177" s="24" t="s">
        <v>246</v>
      </c>
      <c r="B177" s="25" t="s">
        <v>41</v>
      </c>
      <c r="C177" s="75">
        <v>0</v>
      </c>
      <c r="D177" s="77">
        <v>0</v>
      </c>
      <c r="E177" s="77">
        <v>0</v>
      </c>
      <c r="F177" s="77">
        <v>0</v>
      </c>
      <c r="G177" s="77">
        <v>0</v>
      </c>
      <c r="H177" s="77">
        <v>0</v>
      </c>
      <c r="I177" s="77">
        <v>0</v>
      </c>
      <c r="J177" s="79">
        <f t="shared" si="2"/>
        <v>0</v>
      </c>
    </row>
    <row r="178" spans="1:10" x14ac:dyDescent="0.25">
      <c r="A178" s="24" t="s">
        <v>247</v>
      </c>
      <c r="B178" s="25" t="s">
        <v>41</v>
      </c>
      <c r="C178" s="75">
        <v>0</v>
      </c>
      <c r="D178" s="77">
        <v>0</v>
      </c>
      <c r="E178" s="77">
        <v>0</v>
      </c>
      <c r="F178" s="77">
        <v>0</v>
      </c>
      <c r="G178" s="77">
        <v>4600</v>
      </c>
      <c r="H178" s="77">
        <v>0</v>
      </c>
      <c r="I178" s="77">
        <v>0</v>
      </c>
      <c r="J178" s="79">
        <f t="shared" si="2"/>
        <v>4600</v>
      </c>
    </row>
    <row r="179" spans="1:10" x14ac:dyDescent="0.25">
      <c r="A179" s="24" t="s">
        <v>248</v>
      </c>
      <c r="B179" s="25" t="s">
        <v>41</v>
      </c>
      <c r="C179" s="75">
        <v>0</v>
      </c>
      <c r="D179" s="77">
        <v>0</v>
      </c>
      <c r="E179" s="77">
        <v>0</v>
      </c>
      <c r="F179" s="77">
        <v>0</v>
      </c>
      <c r="G179" s="77">
        <v>0</v>
      </c>
      <c r="H179" s="77">
        <v>0</v>
      </c>
      <c r="I179" s="77">
        <v>0</v>
      </c>
      <c r="J179" s="79">
        <f t="shared" si="2"/>
        <v>0</v>
      </c>
    </row>
    <row r="180" spans="1:10" x14ac:dyDescent="0.25">
      <c r="A180" s="24" t="s">
        <v>249</v>
      </c>
      <c r="B180" s="25" t="s">
        <v>41</v>
      </c>
      <c r="C180" s="75">
        <v>0</v>
      </c>
      <c r="D180" s="77">
        <v>0</v>
      </c>
      <c r="E180" s="77">
        <v>0</v>
      </c>
      <c r="F180" s="77">
        <v>0</v>
      </c>
      <c r="G180" s="77">
        <v>0</v>
      </c>
      <c r="H180" s="77">
        <v>0</v>
      </c>
      <c r="I180" s="77">
        <v>0</v>
      </c>
      <c r="J180" s="79">
        <f t="shared" si="2"/>
        <v>0</v>
      </c>
    </row>
    <row r="181" spans="1:10" x14ac:dyDescent="0.25">
      <c r="A181" s="24" t="s">
        <v>250</v>
      </c>
      <c r="B181" s="25" t="s">
        <v>41</v>
      </c>
      <c r="C181" s="75">
        <v>0</v>
      </c>
      <c r="D181" s="77">
        <v>0</v>
      </c>
      <c r="E181" s="77">
        <v>0</v>
      </c>
      <c r="F181" s="77">
        <v>0</v>
      </c>
      <c r="G181" s="77">
        <v>0</v>
      </c>
      <c r="H181" s="77">
        <v>0</v>
      </c>
      <c r="I181" s="77">
        <v>0</v>
      </c>
      <c r="J181" s="79">
        <f t="shared" si="2"/>
        <v>0</v>
      </c>
    </row>
    <row r="182" spans="1:10" x14ac:dyDescent="0.25">
      <c r="A182" s="24" t="s">
        <v>251</v>
      </c>
      <c r="B182" s="25" t="s">
        <v>41</v>
      </c>
      <c r="C182" s="75">
        <v>0</v>
      </c>
      <c r="D182" s="77">
        <v>0</v>
      </c>
      <c r="E182" s="77">
        <v>0</v>
      </c>
      <c r="F182" s="77">
        <v>0</v>
      </c>
      <c r="G182" s="77">
        <v>0</v>
      </c>
      <c r="H182" s="77">
        <v>0</v>
      </c>
      <c r="I182" s="77">
        <v>0</v>
      </c>
      <c r="J182" s="79">
        <f t="shared" si="2"/>
        <v>0</v>
      </c>
    </row>
    <row r="183" spans="1:10" x14ac:dyDescent="0.25">
      <c r="A183" s="24" t="s">
        <v>252</v>
      </c>
      <c r="B183" s="25" t="s">
        <v>42</v>
      </c>
      <c r="C183" s="75">
        <v>0</v>
      </c>
      <c r="D183" s="77">
        <v>0</v>
      </c>
      <c r="E183" s="77">
        <v>0</v>
      </c>
      <c r="F183" s="77">
        <v>0</v>
      </c>
      <c r="G183" s="77">
        <v>0</v>
      </c>
      <c r="H183" s="77">
        <v>0</v>
      </c>
      <c r="I183" s="77">
        <v>0</v>
      </c>
      <c r="J183" s="79">
        <f t="shared" si="2"/>
        <v>0</v>
      </c>
    </row>
    <row r="184" spans="1:10" x14ac:dyDescent="0.25">
      <c r="A184" s="24" t="s">
        <v>253</v>
      </c>
      <c r="B184" s="25" t="s">
        <v>2</v>
      </c>
      <c r="C184" s="75">
        <v>0</v>
      </c>
      <c r="D184" s="77">
        <v>0</v>
      </c>
      <c r="E184" s="77">
        <v>0</v>
      </c>
      <c r="F184" s="77">
        <v>0</v>
      </c>
      <c r="G184" s="77">
        <v>0</v>
      </c>
      <c r="H184" s="77">
        <v>0</v>
      </c>
      <c r="I184" s="77">
        <v>0</v>
      </c>
      <c r="J184" s="79">
        <f t="shared" si="2"/>
        <v>0</v>
      </c>
    </row>
    <row r="185" spans="1:10" x14ac:dyDescent="0.25">
      <c r="A185" s="24" t="s">
        <v>1</v>
      </c>
      <c r="B185" s="25" t="s">
        <v>2</v>
      </c>
      <c r="C185" s="75">
        <v>0</v>
      </c>
      <c r="D185" s="77">
        <v>0</v>
      </c>
      <c r="E185" s="77">
        <v>0</v>
      </c>
      <c r="F185" s="77">
        <v>0</v>
      </c>
      <c r="G185" s="77">
        <v>0</v>
      </c>
      <c r="H185" s="77">
        <v>0</v>
      </c>
      <c r="I185" s="77">
        <v>0</v>
      </c>
      <c r="J185" s="79">
        <f t="shared" si="2"/>
        <v>0</v>
      </c>
    </row>
    <row r="186" spans="1:10" x14ac:dyDescent="0.25">
      <c r="A186" s="24" t="s">
        <v>2</v>
      </c>
      <c r="B186" s="25" t="s">
        <v>2</v>
      </c>
      <c r="C186" s="75">
        <v>0</v>
      </c>
      <c r="D186" s="77">
        <v>0</v>
      </c>
      <c r="E186" s="77">
        <v>0</v>
      </c>
      <c r="F186" s="77">
        <v>0</v>
      </c>
      <c r="G186" s="77">
        <v>0</v>
      </c>
      <c r="H186" s="77">
        <v>0</v>
      </c>
      <c r="I186" s="77">
        <v>0</v>
      </c>
      <c r="J186" s="79">
        <f t="shared" si="2"/>
        <v>0</v>
      </c>
    </row>
    <row r="187" spans="1:10" x14ac:dyDescent="0.25">
      <c r="A187" s="24" t="s">
        <v>254</v>
      </c>
      <c r="B187" s="25" t="s">
        <v>43</v>
      </c>
      <c r="C187" s="75">
        <v>0</v>
      </c>
      <c r="D187" s="77">
        <v>0</v>
      </c>
      <c r="E187" s="77">
        <v>0</v>
      </c>
      <c r="F187" s="77">
        <v>0</v>
      </c>
      <c r="G187" s="77">
        <v>0</v>
      </c>
      <c r="H187" s="77">
        <v>0</v>
      </c>
      <c r="I187" s="77">
        <v>0</v>
      </c>
      <c r="J187" s="79">
        <f t="shared" si="2"/>
        <v>0</v>
      </c>
    </row>
    <row r="188" spans="1:10" x14ac:dyDescent="0.25">
      <c r="A188" s="24" t="s">
        <v>255</v>
      </c>
      <c r="B188" s="25" t="s">
        <v>43</v>
      </c>
      <c r="C188" s="75">
        <v>0</v>
      </c>
      <c r="D188" s="77">
        <f>(116082+1514956)</f>
        <v>1631038</v>
      </c>
      <c r="E188" s="77">
        <v>0</v>
      </c>
      <c r="F188" s="77">
        <v>0</v>
      </c>
      <c r="G188" s="77">
        <v>0</v>
      </c>
      <c r="H188" s="77">
        <v>0</v>
      </c>
      <c r="I188" s="77">
        <v>0</v>
      </c>
      <c r="J188" s="79">
        <f t="shared" si="2"/>
        <v>1631038</v>
      </c>
    </row>
    <row r="189" spans="1:10" x14ac:dyDescent="0.25">
      <c r="A189" s="24" t="s">
        <v>256</v>
      </c>
      <c r="B189" s="25" t="s">
        <v>43</v>
      </c>
      <c r="C189" s="75">
        <v>0</v>
      </c>
      <c r="D189" s="77">
        <v>0</v>
      </c>
      <c r="E189" s="77">
        <v>0</v>
      </c>
      <c r="F189" s="77">
        <v>0</v>
      </c>
      <c r="G189" s="77">
        <v>0</v>
      </c>
      <c r="H189" s="77">
        <v>0</v>
      </c>
      <c r="I189" s="77">
        <v>0</v>
      </c>
      <c r="J189" s="79">
        <f t="shared" si="2"/>
        <v>0</v>
      </c>
    </row>
    <row r="190" spans="1:10" x14ac:dyDescent="0.25">
      <c r="A190" s="24" t="s">
        <v>257</v>
      </c>
      <c r="B190" s="25" t="s">
        <v>43</v>
      </c>
      <c r="C190" s="75">
        <v>0</v>
      </c>
      <c r="D190" s="77">
        <v>0</v>
      </c>
      <c r="E190" s="77">
        <v>0</v>
      </c>
      <c r="F190" s="77">
        <v>0</v>
      </c>
      <c r="G190" s="77">
        <v>0</v>
      </c>
      <c r="H190" s="77">
        <v>0</v>
      </c>
      <c r="I190" s="77">
        <v>0</v>
      </c>
      <c r="J190" s="79">
        <f t="shared" si="2"/>
        <v>0</v>
      </c>
    </row>
    <row r="191" spans="1:10" x14ac:dyDescent="0.25">
      <c r="A191" s="24" t="s">
        <v>258</v>
      </c>
      <c r="B191" s="25" t="s">
        <v>43</v>
      </c>
      <c r="C191" s="75">
        <v>140720</v>
      </c>
      <c r="D191" s="77">
        <v>0</v>
      </c>
      <c r="E191" s="77">
        <v>15</v>
      </c>
      <c r="F191" s="77">
        <v>0</v>
      </c>
      <c r="G191" s="77">
        <v>0</v>
      </c>
      <c r="H191" s="77">
        <v>0</v>
      </c>
      <c r="I191" s="77">
        <v>0</v>
      </c>
      <c r="J191" s="79">
        <f t="shared" si="2"/>
        <v>140735</v>
      </c>
    </row>
    <row r="192" spans="1:10" x14ac:dyDescent="0.25">
      <c r="A192" s="24" t="s">
        <v>259</v>
      </c>
      <c r="B192" s="25" t="s">
        <v>260</v>
      </c>
      <c r="C192" s="75">
        <v>0</v>
      </c>
      <c r="D192" s="77">
        <v>0</v>
      </c>
      <c r="E192" s="77">
        <v>0</v>
      </c>
      <c r="F192" s="77">
        <v>0</v>
      </c>
      <c r="G192" s="77">
        <v>0</v>
      </c>
      <c r="H192" s="77">
        <v>0</v>
      </c>
      <c r="I192" s="77">
        <v>0</v>
      </c>
      <c r="J192" s="79">
        <f t="shared" si="2"/>
        <v>0</v>
      </c>
    </row>
    <row r="193" spans="1:10" x14ac:dyDescent="0.25">
      <c r="A193" s="24" t="s">
        <v>261</v>
      </c>
      <c r="B193" s="25" t="s">
        <v>44</v>
      </c>
      <c r="C193" s="75">
        <v>0</v>
      </c>
      <c r="D193" s="77">
        <v>168467</v>
      </c>
      <c r="E193" s="77">
        <v>0</v>
      </c>
      <c r="F193" s="77">
        <v>0</v>
      </c>
      <c r="G193" s="77">
        <v>0</v>
      </c>
      <c r="H193" s="77">
        <v>0</v>
      </c>
      <c r="I193" s="77">
        <v>0</v>
      </c>
      <c r="J193" s="79">
        <f t="shared" si="2"/>
        <v>168467</v>
      </c>
    </row>
    <row r="194" spans="1:10" x14ac:dyDescent="0.25">
      <c r="A194" s="24" t="s">
        <v>262</v>
      </c>
      <c r="B194" s="25" t="s">
        <v>44</v>
      </c>
      <c r="C194" s="75">
        <v>0</v>
      </c>
      <c r="D194" s="77">
        <v>0</v>
      </c>
      <c r="E194" s="77">
        <v>0</v>
      </c>
      <c r="F194" s="77">
        <v>0</v>
      </c>
      <c r="G194" s="77">
        <v>0</v>
      </c>
      <c r="H194" s="77">
        <v>0</v>
      </c>
      <c r="I194" s="77">
        <v>0</v>
      </c>
      <c r="J194" s="79">
        <f t="shared" si="2"/>
        <v>0</v>
      </c>
    </row>
    <row r="195" spans="1:10" x14ac:dyDescent="0.25">
      <c r="A195" s="24" t="s">
        <v>263</v>
      </c>
      <c r="B195" s="25" t="s">
        <v>44</v>
      </c>
      <c r="C195" s="75">
        <v>0</v>
      </c>
      <c r="D195" s="77">
        <v>0</v>
      </c>
      <c r="E195" s="77">
        <v>0</v>
      </c>
      <c r="F195" s="77">
        <v>0</v>
      </c>
      <c r="G195" s="77">
        <v>0</v>
      </c>
      <c r="H195" s="77">
        <v>0</v>
      </c>
      <c r="I195" s="77">
        <v>0</v>
      </c>
      <c r="J195" s="79">
        <f t="shared" si="2"/>
        <v>0</v>
      </c>
    </row>
    <row r="196" spans="1:10" x14ac:dyDescent="0.25">
      <c r="A196" s="24" t="s">
        <v>264</v>
      </c>
      <c r="B196" s="25" t="s">
        <v>44</v>
      </c>
      <c r="C196" s="75">
        <v>0</v>
      </c>
      <c r="D196" s="77">
        <v>29586</v>
      </c>
      <c r="E196" s="77">
        <v>0</v>
      </c>
      <c r="F196" s="77">
        <v>0</v>
      </c>
      <c r="G196" s="77">
        <v>0</v>
      </c>
      <c r="H196" s="77">
        <v>0</v>
      </c>
      <c r="I196" s="77">
        <v>0</v>
      </c>
      <c r="J196" s="79">
        <f t="shared" ref="J196:J258" si="3">SUM(C196:I196)</f>
        <v>29586</v>
      </c>
    </row>
    <row r="197" spans="1:10" x14ac:dyDescent="0.25">
      <c r="A197" s="24" t="s">
        <v>265</v>
      </c>
      <c r="B197" s="25" t="s">
        <v>44</v>
      </c>
      <c r="C197" s="75">
        <v>0</v>
      </c>
      <c r="D197" s="77">
        <v>0</v>
      </c>
      <c r="E197" s="77">
        <v>0</v>
      </c>
      <c r="F197" s="77">
        <v>0</v>
      </c>
      <c r="G197" s="77">
        <v>0</v>
      </c>
      <c r="H197" s="77">
        <v>0</v>
      </c>
      <c r="I197" s="77">
        <v>0</v>
      </c>
      <c r="J197" s="79">
        <f t="shared" si="3"/>
        <v>0</v>
      </c>
    </row>
    <row r="198" spans="1:10" x14ac:dyDescent="0.25">
      <c r="A198" s="24" t="s">
        <v>266</v>
      </c>
      <c r="B198" s="25" t="s">
        <v>45</v>
      </c>
      <c r="C198" s="75">
        <v>0</v>
      </c>
      <c r="D198" s="77">
        <v>0</v>
      </c>
      <c r="E198" s="77">
        <v>0</v>
      </c>
      <c r="F198" s="77">
        <v>0</v>
      </c>
      <c r="G198" s="77">
        <v>0</v>
      </c>
      <c r="H198" s="77">
        <v>0</v>
      </c>
      <c r="I198" s="77">
        <v>0</v>
      </c>
      <c r="J198" s="79">
        <f t="shared" si="3"/>
        <v>0</v>
      </c>
    </row>
    <row r="199" spans="1:10" x14ac:dyDescent="0.25">
      <c r="A199" s="24" t="s">
        <v>536</v>
      </c>
      <c r="B199" s="25" t="s">
        <v>45</v>
      </c>
      <c r="C199" s="75">
        <v>0</v>
      </c>
      <c r="D199" s="77">
        <v>0</v>
      </c>
      <c r="E199" s="77">
        <v>0</v>
      </c>
      <c r="F199" s="77">
        <v>0</v>
      </c>
      <c r="G199" s="77">
        <v>0</v>
      </c>
      <c r="H199" s="77">
        <v>0</v>
      </c>
      <c r="I199" s="77">
        <v>0</v>
      </c>
      <c r="J199" s="79">
        <f t="shared" si="3"/>
        <v>0</v>
      </c>
    </row>
    <row r="200" spans="1:10" x14ac:dyDescent="0.25">
      <c r="A200" s="24" t="s">
        <v>267</v>
      </c>
      <c r="B200" s="25" t="s">
        <v>45</v>
      </c>
      <c r="C200" s="75">
        <v>0</v>
      </c>
      <c r="D200" s="77">
        <v>0</v>
      </c>
      <c r="E200" s="77">
        <v>0</v>
      </c>
      <c r="F200" s="77">
        <v>0</v>
      </c>
      <c r="G200" s="77">
        <v>0</v>
      </c>
      <c r="H200" s="77">
        <v>0</v>
      </c>
      <c r="I200" s="77">
        <v>0</v>
      </c>
      <c r="J200" s="79">
        <f t="shared" si="3"/>
        <v>0</v>
      </c>
    </row>
    <row r="201" spans="1:10" x14ac:dyDescent="0.25">
      <c r="A201" s="24" t="s">
        <v>268</v>
      </c>
      <c r="B201" s="25" t="s">
        <v>45</v>
      </c>
      <c r="C201" s="75">
        <v>350362</v>
      </c>
      <c r="D201" s="77">
        <v>646274</v>
      </c>
      <c r="E201" s="77">
        <v>0</v>
      </c>
      <c r="F201" s="77">
        <v>0</v>
      </c>
      <c r="G201" s="77">
        <v>0</v>
      </c>
      <c r="H201" s="77">
        <v>253177</v>
      </c>
      <c r="I201" s="77">
        <v>8505</v>
      </c>
      <c r="J201" s="79">
        <f t="shared" si="3"/>
        <v>1258318</v>
      </c>
    </row>
    <row r="202" spans="1:10" x14ac:dyDescent="0.25">
      <c r="A202" s="24" t="s">
        <v>269</v>
      </c>
      <c r="B202" s="25" t="s">
        <v>46</v>
      </c>
      <c r="C202" s="75">
        <v>47249</v>
      </c>
      <c r="D202" s="77">
        <v>0</v>
      </c>
      <c r="E202" s="77">
        <v>0</v>
      </c>
      <c r="F202" s="77">
        <v>0</v>
      </c>
      <c r="G202" s="77">
        <v>0</v>
      </c>
      <c r="H202" s="77">
        <v>9360</v>
      </c>
      <c r="I202" s="77">
        <v>0</v>
      </c>
      <c r="J202" s="79">
        <f t="shared" si="3"/>
        <v>56609</v>
      </c>
    </row>
    <row r="203" spans="1:10" x14ac:dyDescent="0.25">
      <c r="A203" s="24" t="s">
        <v>470</v>
      </c>
      <c r="B203" s="25" t="s">
        <v>46</v>
      </c>
      <c r="C203" s="75">
        <v>0</v>
      </c>
      <c r="D203" s="77">
        <v>0</v>
      </c>
      <c r="E203" s="77">
        <v>0</v>
      </c>
      <c r="F203" s="77">
        <v>0</v>
      </c>
      <c r="G203" s="77">
        <v>0</v>
      </c>
      <c r="H203" s="77">
        <v>0</v>
      </c>
      <c r="I203" s="77">
        <v>0</v>
      </c>
      <c r="J203" s="79">
        <f t="shared" si="3"/>
        <v>0</v>
      </c>
    </row>
    <row r="204" spans="1:10" x14ac:dyDescent="0.25">
      <c r="A204" s="24" t="s">
        <v>270</v>
      </c>
      <c r="B204" s="25" t="s">
        <v>46</v>
      </c>
      <c r="C204" s="75">
        <v>0</v>
      </c>
      <c r="D204" s="77">
        <v>0</v>
      </c>
      <c r="E204" s="77">
        <v>0</v>
      </c>
      <c r="F204" s="77">
        <v>0</v>
      </c>
      <c r="G204" s="77">
        <v>0</v>
      </c>
      <c r="H204" s="77">
        <v>0</v>
      </c>
      <c r="I204" s="77">
        <v>0</v>
      </c>
      <c r="J204" s="79">
        <f t="shared" si="3"/>
        <v>0</v>
      </c>
    </row>
    <row r="205" spans="1:10" x14ac:dyDescent="0.25">
      <c r="A205" s="24" t="s">
        <v>271</v>
      </c>
      <c r="B205" s="25" t="s">
        <v>46</v>
      </c>
      <c r="C205" s="75">
        <v>0</v>
      </c>
      <c r="D205" s="77">
        <v>0</v>
      </c>
      <c r="E205" s="77">
        <v>0</v>
      </c>
      <c r="F205" s="77">
        <v>0</v>
      </c>
      <c r="G205" s="77">
        <v>0</v>
      </c>
      <c r="H205" s="77">
        <v>0</v>
      </c>
      <c r="I205" s="77">
        <v>0</v>
      </c>
      <c r="J205" s="79">
        <f t="shared" si="3"/>
        <v>0</v>
      </c>
    </row>
    <row r="206" spans="1:10" x14ac:dyDescent="0.25">
      <c r="A206" s="24" t="s">
        <v>272</v>
      </c>
      <c r="B206" s="25" t="s">
        <v>46</v>
      </c>
      <c r="C206" s="75">
        <v>0</v>
      </c>
      <c r="D206" s="77">
        <v>0</v>
      </c>
      <c r="E206" s="77">
        <v>0</v>
      </c>
      <c r="F206" s="77">
        <v>0</v>
      </c>
      <c r="G206" s="77">
        <v>0</v>
      </c>
      <c r="H206" s="77">
        <v>0</v>
      </c>
      <c r="I206" s="77">
        <v>0</v>
      </c>
      <c r="J206" s="79">
        <f t="shared" si="3"/>
        <v>0</v>
      </c>
    </row>
    <row r="207" spans="1:10" x14ac:dyDescent="0.25">
      <c r="A207" s="24" t="s">
        <v>505</v>
      </c>
      <c r="B207" s="25" t="s">
        <v>46</v>
      </c>
      <c r="C207" s="75">
        <v>0</v>
      </c>
      <c r="D207" s="77">
        <v>0</v>
      </c>
      <c r="E207" s="77">
        <v>0</v>
      </c>
      <c r="F207" s="77">
        <v>0</v>
      </c>
      <c r="G207" s="77">
        <v>0</v>
      </c>
      <c r="H207" s="77">
        <v>0</v>
      </c>
      <c r="I207" s="77">
        <v>0</v>
      </c>
      <c r="J207" s="79">
        <f t="shared" si="3"/>
        <v>0</v>
      </c>
    </row>
    <row r="208" spans="1:10" x14ac:dyDescent="0.25">
      <c r="A208" s="24" t="s">
        <v>503</v>
      </c>
      <c r="B208" s="25" t="s">
        <v>46</v>
      </c>
      <c r="C208" s="75">
        <v>0</v>
      </c>
      <c r="D208" s="77">
        <v>0</v>
      </c>
      <c r="E208" s="77">
        <v>0</v>
      </c>
      <c r="F208" s="77">
        <v>0</v>
      </c>
      <c r="G208" s="77">
        <v>0</v>
      </c>
      <c r="H208" s="77">
        <v>0</v>
      </c>
      <c r="I208" s="77">
        <v>0</v>
      </c>
      <c r="J208" s="79">
        <f t="shared" si="3"/>
        <v>0</v>
      </c>
    </row>
    <row r="209" spans="1:10" x14ac:dyDescent="0.25">
      <c r="A209" s="24" t="s">
        <v>273</v>
      </c>
      <c r="B209" s="25" t="s">
        <v>46</v>
      </c>
      <c r="C209" s="75">
        <v>0</v>
      </c>
      <c r="D209" s="77">
        <v>0</v>
      </c>
      <c r="E209" s="77">
        <v>0</v>
      </c>
      <c r="F209" s="77">
        <v>0</v>
      </c>
      <c r="G209" s="77">
        <v>0</v>
      </c>
      <c r="H209" s="77">
        <v>0</v>
      </c>
      <c r="I209" s="77">
        <v>0</v>
      </c>
      <c r="J209" s="79">
        <f t="shared" si="3"/>
        <v>0</v>
      </c>
    </row>
    <row r="210" spans="1:10" x14ac:dyDescent="0.25">
      <c r="A210" s="24" t="s">
        <v>274</v>
      </c>
      <c r="B210" s="25" t="s">
        <v>46</v>
      </c>
      <c r="C210" s="75">
        <v>99547</v>
      </c>
      <c r="D210" s="77">
        <v>95433</v>
      </c>
      <c r="E210" s="77">
        <v>0</v>
      </c>
      <c r="F210" s="77">
        <v>0</v>
      </c>
      <c r="G210" s="77">
        <v>0</v>
      </c>
      <c r="H210" s="77">
        <v>59358</v>
      </c>
      <c r="I210" s="77">
        <v>0</v>
      </c>
      <c r="J210" s="79">
        <f t="shared" si="3"/>
        <v>254338</v>
      </c>
    </row>
    <row r="211" spans="1:10" x14ac:dyDescent="0.25">
      <c r="A211" s="24" t="s">
        <v>275</v>
      </c>
      <c r="B211" s="25" t="s">
        <v>46</v>
      </c>
      <c r="C211" s="75">
        <v>0</v>
      </c>
      <c r="D211" s="77">
        <v>0</v>
      </c>
      <c r="E211" s="77">
        <v>0</v>
      </c>
      <c r="F211" s="77">
        <v>0</v>
      </c>
      <c r="G211" s="77">
        <v>0</v>
      </c>
      <c r="H211" s="77">
        <v>0</v>
      </c>
      <c r="I211" s="77">
        <v>0</v>
      </c>
      <c r="J211" s="79">
        <f t="shared" si="3"/>
        <v>0</v>
      </c>
    </row>
    <row r="212" spans="1:10" x14ac:dyDescent="0.25">
      <c r="A212" s="24" t="s">
        <v>276</v>
      </c>
      <c r="B212" s="25" t="s">
        <v>46</v>
      </c>
      <c r="C212" s="75">
        <v>0</v>
      </c>
      <c r="D212" s="77">
        <v>0</v>
      </c>
      <c r="E212" s="77">
        <v>0</v>
      </c>
      <c r="F212" s="77">
        <v>0</v>
      </c>
      <c r="G212" s="77">
        <v>0</v>
      </c>
      <c r="H212" s="77">
        <v>279000</v>
      </c>
      <c r="I212" s="77">
        <v>0</v>
      </c>
      <c r="J212" s="79">
        <f t="shared" si="3"/>
        <v>279000</v>
      </c>
    </row>
    <row r="213" spans="1:10" x14ac:dyDescent="0.25">
      <c r="A213" s="24" t="s">
        <v>277</v>
      </c>
      <c r="B213" s="25" t="s">
        <v>46</v>
      </c>
      <c r="C213" s="75">
        <v>33409</v>
      </c>
      <c r="D213" s="77">
        <v>0</v>
      </c>
      <c r="E213" s="77">
        <v>0</v>
      </c>
      <c r="F213" s="77">
        <v>0</v>
      </c>
      <c r="G213" s="77">
        <v>0</v>
      </c>
      <c r="H213" s="77">
        <v>13440</v>
      </c>
      <c r="I213" s="77">
        <v>0</v>
      </c>
      <c r="J213" s="79">
        <f t="shared" si="3"/>
        <v>46849</v>
      </c>
    </row>
    <row r="214" spans="1:10" x14ac:dyDescent="0.25">
      <c r="A214" s="24" t="s">
        <v>278</v>
      </c>
      <c r="B214" s="25" t="s">
        <v>46</v>
      </c>
      <c r="C214" s="75">
        <v>204242</v>
      </c>
      <c r="D214" s="77">
        <v>53257</v>
      </c>
      <c r="E214" s="77">
        <v>0</v>
      </c>
      <c r="F214" s="77">
        <v>0</v>
      </c>
      <c r="G214" s="77">
        <v>0</v>
      </c>
      <c r="H214" s="77">
        <v>180399</v>
      </c>
      <c r="I214" s="77">
        <v>0</v>
      </c>
      <c r="J214" s="79">
        <f t="shared" si="3"/>
        <v>437898</v>
      </c>
    </row>
    <row r="215" spans="1:10" x14ac:dyDescent="0.25">
      <c r="A215" s="24" t="s">
        <v>279</v>
      </c>
      <c r="B215" s="25" t="s">
        <v>46</v>
      </c>
      <c r="C215" s="75">
        <v>0</v>
      </c>
      <c r="D215" s="77">
        <v>0</v>
      </c>
      <c r="E215" s="77">
        <v>0</v>
      </c>
      <c r="F215" s="77">
        <v>0</v>
      </c>
      <c r="G215" s="77">
        <v>0</v>
      </c>
      <c r="H215" s="77">
        <v>0</v>
      </c>
      <c r="I215" s="77">
        <v>0</v>
      </c>
      <c r="J215" s="79">
        <f t="shared" si="3"/>
        <v>0</v>
      </c>
    </row>
    <row r="216" spans="1:10" x14ac:dyDescent="0.25">
      <c r="A216" s="24" t="s">
        <v>280</v>
      </c>
      <c r="B216" s="25" t="s">
        <v>46</v>
      </c>
      <c r="C216" s="75">
        <v>0</v>
      </c>
      <c r="D216" s="77">
        <v>0</v>
      </c>
      <c r="E216" s="77">
        <v>0</v>
      </c>
      <c r="F216" s="77">
        <v>0</v>
      </c>
      <c r="G216" s="77">
        <v>0</v>
      </c>
      <c r="H216" s="77">
        <v>0</v>
      </c>
      <c r="I216" s="77">
        <v>0</v>
      </c>
      <c r="J216" s="79">
        <f t="shared" si="3"/>
        <v>0</v>
      </c>
    </row>
    <row r="217" spans="1:10" x14ac:dyDescent="0.25">
      <c r="A217" s="24" t="s">
        <v>281</v>
      </c>
      <c r="B217" s="25" t="s">
        <v>46</v>
      </c>
      <c r="C217" s="75">
        <v>0</v>
      </c>
      <c r="D217" s="77">
        <v>0</v>
      </c>
      <c r="E217" s="77">
        <v>0</v>
      </c>
      <c r="F217" s="77">
        <v>0</v>
      </c>
      <c r="G217" s="77">
        <v>0</v>
      </c>
      <c r="H217" s="77">
        <v>0</v>
      </c>
      <c r="I217" s="77">
        <v>0</v>
      </c>
      <c r="J217" s="79">
        <f t="shared" si="3"/>
        <v>0</v>
      </c>
    </row>
    <row r="218" spans="1:10" x14ac:dyDescent="0.25">
      <c r="A218" s="24" t="s">
        <v>471</v>
      </c>
      <c r="B218" s="25" t="s">
        <v>46</v>
      </c>
      <c r="C218" s="75">
        <v>0</v>
      </c>
      <c r="D218" s="77">
        <v>0</v>
      </c>
      <c r="E218" s="77">
        <v>0</v>
      </c>
      <c r="F218" s="77">
        <v>0</v>
      </c>
      <c r="G218" s="77">
        <v>0</v>
      </c>
      <c r="H218" s="77">
        <v>0</v>
      </c>
      <c r="I218" s="77">
        <v>0</v>
      </c>
      <c r="J218" s="79">
        <f t="shared" si="3"/>
        <v>0</v>
      </c>
    </row>
    <row r="219" spans="1:10" x14ac:dyDescent="0.25">
      <c r="A219" s="24" t="s">
        <v>282</v>
      </c>
      <c r="B219" s="25" t="s">
        <v>46</v>
      </c>
      <c r="C219" s="75">
        <v>0</v>
      </c>
      <c r="D219" s="77">
        <v>269668</v>
      </c>
      <c r="E219" s="77">
        <v>2810245</v>
      </c>
      <c r="F219" s="77">
        <v>0</v>
      </c>
      <c r="G219" s="77">
        <v>0</v>
      </c>
      <c r="H219" s="77">
        <v>0</v>
      </c>
      <c r="I219" s="77">
        <v>587605</v>
      </c>
      <c r="J219" s="79">
        <f t="shared" si="3"/>
        <v>3667518</v>
      </c>
    </row>
    <row r="220" spans="1:10" x14ac:dyDescent="0.25">
      <c r="A220" s="24" t="s">
        <v>504</v>
      </c>
      <c r="B220" s="25" t="s">
        <v>46</v>
      </c>
      <c r="C220" s="75">
        <v>0</v>
      </c>
      <c r="D220" s="77">
        <v>0</v>
      </c>
      <c r="E220" s="77">
        <v>0</v>
      </c>
      <c r="F220" s="77">
        <v>0</v>
      </c>
      <c r="G220" s="77">
        <v>0</v>
      </c>
      <c r="H220" s="77">
        <v>0</v>
      </c>
      <c r="I220" s="77">
        <v>0</v>
      </c>
      <c r="J220" s="79">
        <f t="shared" si="3"/>
        <v>0</v>
      </c>
    </row>
    <row r="221" spans="1:10" x14ac:dyDescent="0.25">
      <c r="A221" s="24" t="s">
        <v>283</v>
      </c>
      <c r="B221" s="25" t="s">
        <v>46</v>
      </c>
      <c r="C221" s="75">
        <v>163253</v>
      </c>
      <c r="D221" s="77">
        <v>0</v>
      </c>
      <c r="E221" s="77">
        <v>0</v>
      </c>
      <c r="F221" s="77">
        <v>0</v>
      </c>
      <c r="G221" s="77">
        <v>0</v>
      </c>
      <c r="H221" s="77">
        <v>175990</v>
      </c>
      <c r="I221" s="77">
        <v>0</v>
      </c>
      <c r="J221" s="79">
        <f t="shared" si="3"/>
        <v>339243</v>
      </c>
    </row>
    <row r="222" spans="1:10" x14ac:dyDescent="0.25">
      <c r="A222" s="24" t="s">
        <v>284</v>
      </c>
      <c r="B222" s="25" t="s">
        <v>46</v>
      </c>
      <c r="C222" s="75">
        <v>0</v>
      </c>
      <c r="D222" s="77">
        <v>0</v>
      </c>
      <c r="E222" s="77">
        <v>0</v>
      </c>
      <c r="F222" s="77">
        <v>0</v>
      </c>
      <c r="G222" s="77">
        <v>0</v>
      </c>
      <c r="H222" s="77">
        <v>0</v>
      </c>
      <c r="I222" s="77">
        <v>0</v>
      </c>
      <c r="J222" s="79">
        <f t="shared" si="3"/>
        <v>0</v>
      </c>
    </row>
    <row r="223" spans="1:10" x14ac:dyDescent="0.25">
      <c r="A223" s="24" t="s">
        <v>285</v>
      </c>
      <c r="B223" s="25" t="s">
        <v>46</v>
      </c>
      <c r="C223" s="75">
        <v>0</v>
      </c>
      <c r="D223" s="77">
        <v>0</v>
      </c>
      <c r="E223" s="77">
        <v>0</v>
      </c>
      <c r="F223" s="77">
        <v>0</v>
      </c>
      <c r="G223" s="77">
        <v>0</v>
      </c>
      <c r="H223" s="77">
        <v>0</v>
      </c>
      <c r="I223" s="77">
        <v>0</v>
      </c>
      <c r="J223" s="79">
        <f t="shared" si="3"/>
        <v>0</v>
      </c>
    </row>
    <row r="224" spans="1:10" x14ac:dyDescent="0.25">
      <c r="A224" s="24" t="s">
        <v>286</v>
      </c>
      <c r="B224" s="25" t="s">
        <v>46</v>
      </c>
      <c r="C224" s="75">
        <v>0</v>
      </c>
      <c r="D224" s="77">
        <v>0</v>
      </c>
      <c r="E224" s="77">
        <v>0</v>
      </c>
      <c r="F224" s="77">
        <v>0</v>
      </c>
      <c r="G224" s="77">
        <v>0</v>
      </c>
      <c r="H224" s="77">
        <v>0</v>
      </c>
      <c r="I224" s="77">
        <v>1454</v>
      </c>
      <c r="J224" s="79">
        <f t="shared" si="3"/>
        <v>1454</v>
      </c>
    </row>
    <row r="225" spans="1:10" x14ac:dyDescent="0.25">
      <c r="A225" s="24" t="s">
        <v>287</v>
      </c>
      <c r="B225" s="25" t="s">
        <v>46</v>
      </c>
      <c r="C225" s="75">
        <v>0</v>
      </c>
      <c r="D225" s="77">
        <v>0</v>
      </c>
      <c r="E225" s="77">
        <v>0</v>
      </c>
      <c r="F225" s="77">
        <v>0</v>
      </c>
      <c r="G225" s="77">
        <v>0</v>
      </c>
      <c r="H225" s="77">
        <v>0</v>
      </c>
      <c r="I225" s="77">
        <v>0</v>
      </c>
      <c r="J225" s="79">
        <f t="shared" si="3"/>
        <v>0</v>
      </c>
    </row>
    <row r="226" spans="1:10" x14ac:dyDescent="0.25">
      <c r="A226" s="24" t="s">
        <v>288</v>
      </c>
      <c r="B226" s="25" t="s">
        <v>46</v>
      </c>
      <c r="C226" s="75">
        <v>0</v>
      </c>
      <c r="D226" s="77">
        <v>0</v>
      </c>
      <c r="E226" s="77">
        <v>0</v>
      </c>
      <c r="F226" s="77">
        <v>0</v>
      </c>
      <c r="G226" s="77">
        <v>0</v>
      </c>
      <c r="H226" s="77">
        <v>0</v>
      </c>
      <c r="I226" s="77">
        <v>0</v>
      </c>
      <c r="J226" s="79">
        <f t="shared" si="3"/>
        <v>0</v>
      </c>
    </row>
    <row r="227" spans="1:10" x14ac:dyDescent="0.25">
      <c r="A227" s="24" t="s">
        <v>289</v>
      </c>
      <c r="B227" s="25" t="s">
        <v>46</v>
      </c>
      <c r="C227" s="75">
        <v>0</v>
      </c>
      <c r="D227" s="77">
        <v>0</v>
      </c>
      <c r="E227" s="77">
        <v>0</v>
      </c>
      <c r="F227" s="77">
        <v>0</v>
      </c>
      <c r="G227" s="77">
        <v>0</v>
      </c>
      <c r="H227" s="77">
        <v>0</v>
      </c>
      <c r="I227" s="77">
        <v>0</v>
      </c>
      <c r="J227" s="79">
        <f t="shared" si="3"/>
        <v>0</v>
      </c>
    </row>
    <row r="228" spans="1:10" x14ac:dyDescent="0.25">
      <c r="A228" s="24" t="s">
        <v>472</v>
      </c>
      <c r="B228" s="25" t="s">
        <v>46</v>
      </c>
      <c r="C228" s="75">
        <v>0</v>
      </c>
      <c r="D228" s="77">
        <v>23248</v>
      </c>
      <c r="E228" s="77">
        <v>0</v>
      </c>
      <c r="F228" s="77">
        <v>0</v>
      </c>
      <c r="G228" s="77">
        <v>0</v>
      </c>
      <c r="H228" s="77">
        <v>320217</v>
      </c>
      <c r="I228" s="77">
        <v>0</v>
      </c>
      <c r="J228" s="79">
        <f t="shared" si="3"/>
        <v>343465</v>
      </c>
    </row>
    <row r="229" spans="1:10" x14ac:dyDescent="0.25">
      <c r="A229" s="24" t="s">
        <v>290</v>
      </c>
      <c r="B229" s="25" t="s">
        <v>46</v>
      </c>
      <c r="C229" s="75">
        <v>680</v>
      </c>
      <c r="D229" s="77">
        <v>0</v>
      </c>
      <c r="E229" s="77">
        <v>0</v>
      </c>
      <c r="F229" s="77">
        <v>0</v>
      </c>
      <c r="G229" s="77">
        <v>0</v>
      </c>
      <c r="H229" s="77">
        <v>8044</v>
      </c>
      <c r="I229" s="77">
        <v>0</v>
      </c>
      <c r="J229" s="79">
        <f t="shared" si="3"/>
        <v>8724</v>
      </c>
    </row>
    <row r="230" spans="1:10" x14ac:dyDescent="0.25">
      <c r="A230" s="24" t="s">
        <v>291</v>
      </c>
      <c r="B230" s="25" t="s">
        <v>46</v>
      </c>
      <c r="C230" s="75">
        <v>0</v>
      </c>
      <c r="D230" s="77">
        <v>0</v>
      </c>
      <c r="E230" s="77">
        <v>0</v>
      </c>
      <c r="F230" s="77">
        <v>0</v>
      </c>
      <c r="G230" s="77">
        <v>0</v>
      </c>
      <c r="H230" s="77">
        <v>0</v>
      </c>
      <c r="I230" s="77">
        <v>0</v>
      </c>
      <c r="J230" s="79">
        <f t="shared" si="3"/>
        <v>0</v>
      </c>
    </row>
    <row r="231" spans="1:10" x14ac:dyDescent="0.25">
      <c r="A231" s="24" t="s">
        <v>292</v>
      </c>
      <c r="B231" s="25" t="s">
        <v>46</v>
      </c>
      <c r="C231" s="75">
        <v>70886</v>
      </c>
      <c r="D231" s="77">
        <v>399342</v>
      </c>
      <c r="E231" s="77">
        <v>240000</v>
      </c>
      <c r="F231" s="77">
        <v>361876</v>
      </c>
      <c r="G231" s="77">
        <v>0</v>
      </c>
      <c r="H231" s="77">
        <v>305486</v>
      </c>
      <c r="I231" s="77">
        <v>240000</v>
      </c>
      <c r="J231" s="79">
        <f t="shared" si="3"/>
        <v>1617590</v>
      </c>
    </row>
    <row r="232" spans="1:10" x14ac:dyDescent="0.25">
      <c r="A232" s="24" t="s">
        <v>293</v>
      </c>
      <c r="B232" s="25" t="s">
        <v>46</v>
      </c>
      <c r="C232" s="75">
        <v>0</v>
      </c>
      <c r="D232" s="77">
        <v>0</v>
      </c>
      <c r="E232" s="77">
        <v>0</v>
      </c>
      <c r="F232" s="77">
        <v>0</v>
      </c>
      <c r="G232" s="77">
        <v>0</v>
      </c>
      <c r="H232" s="77">
        <v>0</v>
      </c>
      <c r="I232" s="77">
        <v>0</v>
      </c>
      <c r="J232" s="79">
        <f t="shared" si="3"/>
        <v>0</v>
      </c>
    </row>
    <row r="233" spans="1:10" x14ac:dyDescent="0.25">
      <c r="A233" s="24" t="s">
        <v>294</v>
      </c>
      <c r="B233" s="25" t="s">
        <v>46</v>
      </c>
      <c r="C233" s="75">
        <v>0</v>
      </c>
      <c r="D233" s="77">
        <v>0</v>
      </c>
      <c r="E233" s="77">
        <v>0</v>
      </c>
      <c r="F233" s="77">
        <v>0</v>
      </c>
      <c r="G233" s="77">
        <v>0</v>
      </c>
      <c r="H233" s="77">
        <v>0</v>
      </c>
      <c r="I233" s="77">
        <v>0</v>
      </c>
      <c r="J233" s="79">
        <f t="shared" si="3"/>
        <v>0</v>
      </c>
    </row>
    <row r="234" spans="1:10" x14ac:dyDescent="0.25">
      <c r="A234" s="24" t="s">
        <v>295</v>
      </c>
      <c r="B234" s="25" t="s">
        <v>46</v>
      </c>
      <c r="C234" s="75">
        <v>0</v>
      </c>
      <c r="D234" s="77">
        <v>0</v>
      </c>
      <c r="E234" s="77">
        <v>0</v>
      </c>
      <c r="F234" s="77">
        <v>0</v>
      </c>
      <c r="G234" s="77">
        <v>0</v>
      </c>
      <c r="H234" s="77">
        <v>0</v>
      </c>
      <c r="I234" s="77">
        <v>0</v>
      </c>
      <c r="J234" s="79">
        <f t="shared" si="3"/>
        <v>0</v>
      </c>
    </row>
    <row r="235" spans="1:10" x14ac:dyDescent="0.25">
      <c r="A235" s="24" t="s">
        <v>296</v>
      </c>
      <c r="B235" s="25" t="s">
        <v>46</v>
      </c>
      <c r="C235" s="75">
        <v>0</v>
      </c>
      <c r="D235" s="77">
        <v>0</v>
      </c>
      <c r="E235" s="77">
        <v>0</v>
      </c>
      <c r="F235" s="77">
        <v>0</v>
      </c>
      <c r="G235" s="77">
        <v>0</v>
      </c>
      <c r="H235" s="77">
        <v>0</v>
      </c>
      <c r="I235" s="77">
        <v>0</v>
      </c>
      <c r="J235" s="79">
        <f t="shared" si="3"/>
        <v>0</v>
      </c>
    </row>
    <row r="236" spans="1:10" x14ac:dyDescent="0.25">
      <c r="A236" s="24" t="s">
        <v>297</v>
      </c>
      <c r="B236" s="25" t="s">
        <v>47</v>
      </c>
      <c r="C236" s="75">
        <v>8484</v>
      </c>
      <c r="D236" s="77">
        <v>2176</v>
      </c>
      <c r="E236" s="77">
        <v>17044</v>
      </c>
      <c r="F236" s="77">
        <v>0</v>
      </c>
      <c r="G236" s="77">
        <v>0</v>
      </c>
      <c r="H236" s="77">
        <v>19273</v>
      </c>
      <c r="I236" s="77">
        <v>0</v>
      </c>
      <c r="J236" s="79">
        <f t="shared" si="3"/>
        <v>46977</v>
      </c>
    </row>
    <row r="237" spans="1:10" x14ac:dyDescent="0.25">
      <c r="A237" s="24" t="s">
        <v>298</v>
      </c>
      <c r="B237" s="25" t="s">
        <v>47</v>
      </c>
      <c r="C237" s="75">
        <v>2565</v>
      </c>
      <c r="D237" s="77">
        <v>0</v>
      </c>
      <c r="E237" s="77">
        <v>6012</v>
      </c>
      <c r="F237" s="77">
        <v>0</v>
      </c>
      <c r="G237" s="77">
        <v>0</v>
      </c>
      <c r="H237" s="77">
        <v>6460</v>
      </c>
      <c r="I237" s="77">
        <v>0</v>
      </c>
      <c r="J237" s="79">
        <f t="shared" si="3"/>
        <v>15037</v>
      </c>
    </row>
    <row r="238" spans="1:10" x14ac:dyDescent="0.25">
      <c r="A238" s="24" t="s">
        <v>473</v>
      </c>
      <c r="B238" s="25" t="s">
        <v>47</v>
      </c>
      <c r="C238" s="75">
        <v>0</v>
      </c>
      <c r="D238" s="77">
        <v>0</v>
      </c>
      <c r="E238" s="77">
        <v>0</v>
      </c>
      <c r="F238" s="77">
        <v>0</v>
      </c>
      <c r="G238" s="77">
        <v>0</v>
      </c>
      <c r="H238" s="77">
        <v>0</v>
      </c>
      <c r="I238" s="77">
        <v>0</v>
      </c>
      <c r="J238" s="79">
        <f t="shared" si="3"/>
        <v>0</v>
      </c>
    </row>
    <row r="239" spans="1:10" x14ac:dyDescent="0.25">
      <c r="A239" s="24" t="s">
        <v>299</v>
      </c>
      <c r="B239" s="25" t="s">
        <v>47</v>
      </c>
      <c r="C239" s="75">
        <v>0</v>
      </c>
      <c r="D239" s="77">
        <v>0</v>
      </c>
      <c r="E239" s="77">
        <v>0</v>
      </c>
      <c r="F239" s="77">
        <v>0</v>
      </c>
      <c r="G239" s="77">
        <v>0</v>
      </c>
      <c r="H239" s="77">
        <v>0</v>
      </c>
      <c r="I239" s="77">
        <v>0</v>
      </c>
      <c r="J239" s="79">
        <f t="shared" si="3"/>
        <v>0</v>
      </c>
    </row>
    <row r="240" spans="1:10" x14ac:dyDescent="0.25">
      <c r="A240" s="24" t="s">
        <v>463</v>
      </c>
      <c r="B240" s="25" t="s">
        <v>47</v>
      </c>
      <c r="C240" s="75">
        <v>2286</v>
      </c>
      <c r="D240" s="77">
        <v>609</v>
      </c>
      <c r="E240" s="77">
        <v>6912</v>
      </c>
      <c r="F240" s="77">
        <v>0</v>
      </c>
      <c r="G240" s="77">
        <v>0</v>
      </c>
      <c r="H240" s="77">
        <v>4994</v>
      </c>
      <c r="I240" s="77">
        <v>0</v>
      </c>
      <c r="J240" s="79">
        <f t="shared" si="3"/>
        <v>14801</v>
      </c>
    </row>
    <row r="241" spans="1:10" x14ac:dyDescent="0.25">
      <c r="A241" s="24" t="s">
        <v>300</v>
      </c>
      <c r="B241" s="25" t="s">
        <v>48</v>
      </c>
      <c r="C241" s="75">
        <v>0</v>
      </c>
      <c r="D241" s="77">
        <v>0</v>
      </c>
      <c r="E241" s="77">
        <v>0</v>
      </c>
      <c r="F241" s="77">
        <v>0</v>
      </c>
      <c r="G241" s="77">
        <v>0</v>
      </c>
      <c r="H241" s="77">
        <v>0</v>
      </c>
      <c r="I241" s="77">
        <v>0</v>
      </c>
      <c r="J241" s="79">
        <f t="shared" si="3"/>
        <v>0</v>
      </c>
    </row>
    <row r="242" spans="1:10" x14ac:dyDescent="0.25">
      <c r="A242" s="24" t="s">
        <v>301</v>
      </c>
      <c r="B242" s="25" t="s">
        <v>48</v>
      </c>
      <c r="C242" s="75">
        <v>14992</v>
      </c>
      <c r="D242" s="77">
        <v>3613</v>
      </c>
      <c r="E242" s="77">
        <v>0</v>
      </c>
      <c r="F242" s="77">
        <v>0</v>
      </c>
      <c r="G242" s="77">
        <v>0</v>
      </c>
      <c r="H242" s="77">
        <v>43277</v>
      </c>
      <c r="I242" s="77">
        <f>(6564+396124)</f>
        <v>402688</v>
      </c>
      <c r="J242" s="79">
        <f t="shared" si="3"/>
        <v>464570</v>
      </c>
    </row>
    <row r="243" spans="1:10" x14ac:dyDescent="0.25">
      <c r="A243" s="24" t="s">
        <v>302</v>
      </c>
      <c r="B243" s="25" t="s">
        <v>48</v>
      </c>
      <c r="C243" s="75">
        <v>0</v>
      </c>
      <c r="D243" s="77">
        <v>0</v>
      </c>
      <c r="E243" s="77">
        <v>0</v>
      </c>
      <c r="F243" s="77">
        <v>0</v>
      </c>
      <c r="G243" s="77">
        <v>0</v>
      </c>
      <c r="H243" s="77">
        <v>0</v>
      </c>
      <c r="I243" s="77">
        <v>0</v>
      </c>
      <c r="J243" s="79">
        <f t="shared" si="3"/>
        <v>0</v>
      </c>
    </row>
    <row r="244" spans="1:10" x14ac:dyDescent="0.25">
      <c r="A244" s="24" t="s">
        <v>303</v>
      </c>
      <c r="B244" s="25" t="s">
        <v>49</v>
      </c>
      <c r="C244" s="75">
        <v>0</v>
      </c>
      <c r="D244" s="77">
        <v>0</v>
      </c>
      <c r="E244" s="77">
        <v>0</v>
      </c>
      <c r="F244" s="77">
        <v>0</v>
      </c>
      <c r="G244" s="77">
        <v>0</v>
      </c>
      <c r="H244" s="77">
        <v>0</v>
      </c>
      <c r="I244" s="77">
        <v>0</v>
      </c>
      <c r="J244" s="79">
        <f t="shared" si="3"/>
        <v>0</v>
      </c>
    </row>
    <row r="245" spans="1:10" x14ac:dyDescent="0.25">
      <c r="A245" s="24" t="s">
        <v>304</v>
      </c>
      <c r="B245" s="25" t="s">
        <v>49</v>
      </c>
      <c r="C245" s="75">
        <v>0</v>
      </c>
      <c r="D245" s="77">
        <f>(208496+135605)</f>
        <v>344101</v>
      </c>
      <c r="E245" s="77">
        <v>0</v>
      </c>
      <c r="F245" s="77">
        <v>0</v>
      </c>
      <c r="G245" s="77">
        <v>0</v>
      </c>
      <c r="H245" s="77">
        <v>0</v>
      </c>
      <c r="I245" s="77">
        <v>0</v>
      </c>
      <c r="J245" s="79">
        <f t="shared" si="3"/>
        <v>344101</v>
      </c>
    </row>
    <row r="246" spans="1:10" x14ac:dyDescent="0.25">
      <c r="A246" s="24" t="s">
        <v>305</v>
      </c>
      <c r="B246" s="25" t="s">
        <v>49</v>
      </c>
      <c r="C246" s="75">
        <v>8258</v>
      </c>
      <c r="D246" s="77">
        <v>0</v>
      </c>
      <c r="E246" s="77">
        <v>301148</v>
      </c>
      <c r="F246" s="77">
        <v>0</v>
      </c>
      <c r="G246" s="77">
        <v>0</v>
      </c>
      <c r="H246" s="77">
        <v>31592</v>
      </c>
      <c r="I246" s="77">
        <v>0</v>
      </c>
      <c r="J246" s="79">
        <f t="shared" si="3"/>
        <v>340998</v>
      </c>
    </row>
    <row r="247" spans="1:10" x14ac:dyDescent="0.25">
      <c r="A247" s="24" t="s">
        <v>306</v>
      </c>
      <c r="B247" s="25" t="s">
        <v>49</v>
      </c>
      <c r="C247" s="75">
        <v>0</v>
      </c>
      <c r="D247" s="77">
        <v>0</v>
      </c>
      <c r="E247" s="77">
        <v>0</v>
      </c>
      <c r="F247" s="77">
        <v>0</v>
      </c>
      <c r="G247" s="77">
        <v>0</v>
      </c>
      <c r="H247" s="77">
        <v>0</v>
      </c>
      <c r="I247" s="77">
        <v>0</v>
      </c>
      <c r="J247" s="79">
        <f t="shared" si="3"/>
        <v>0</v>
      </c>
    </row>
    <row r="248" spans="1:10" x14ac:dyDescent="0.25">
      <c r="A248" s="24" t="s">
        <v>307</v>
      </c>
      <c r="B248" s="25" t="s">
        <v>49</v>
      </c>
      <c r="C248" s="75">
        <v>0</v>
      </c>
      <c r="D248" s="77">
        <v>0</v>
      </c>
      <c r="E248" s="77">
        <v>0</v>
      </c>
      <c r="F248" s="77">
        <v>0</v>
      </c>
      <c r="G248" s="77">
        <v>0</v>
      </c>
      <c r="H248" s="77">
        <v>0</v>
      </c>
      <c r="I248" s="77">
        <v>0</v>
      </c>
      <c r="J248" s="79">
        <f t="shared" si="3"/>
        <v>0</v>
      </c>
    </row>
    <row r="249" spans="1:10" x14ac:dyDescent="0.25">
      <c r="A249" s="24" t="s">
        <v>308</v>
      </c>
      <c r="B249" s="25" t="s">
        <v>49</v>
      </c>
      <c r="C249" s="75">
        <v>0</v>
      </c>
      <c r="D249" s="77">
        <v>0</v>
      </c>
      <c r="E249" s="77">
        <v>0</v>
      </c>
      <c r="F249" s="77">
        <v>0</v>
      </c>
      <c r="G249" s="77">
        <v>0</v>
      </c>
      <c r="H249" s="77">
        <v>0</v>
      </c>
      <c r="I249" s="77">
        <v>0</v>
      </c>
      <c r="J249" s="79">
        <f t="shared" si="3"/>
        <v>0</v>
      </c>
    </row>
    <row r="250" spans="1:10" x14ac:dyDescent="0.25">
      <c r="A250" s="24" t="s">
        <v>309</v>
      </c>
      <c r="B250" s="25" t="s">
        <v>49</v>
      </c>
      <c r="C250" s="75">
        <v>0</v>
      </c>
      <c r="D250" s="77">
        <v>0</v>
      </c>
      <c r="E250" s="77">
        <v>0</v>
      </c>
      <c r="F250" s="77">
        <v>0</v>
      </c>
      <c r="G250" s="77">
        <v>0</v>
      </c>
      <c r="H250" s="77">
        <v>0</v>
      </c>
      <c r="I250" s="77">
        <v>0</v>
      </c>
      <c r="J250" s="79">
        <f t="shared" si="3"/>
        <v>0</v>
      </c>
    </row>
    <row r="251" spans="1:10" x14ac:dyDescent="0.25">
      <c r="A251" s="24" t="s">
        <v>310</v>
      </c>
      <c r="B251" s="25" t="s">
        <v>49</v>
      </c>
      <c r="C251" s="75">
        <v>0</v>
      </c>
      <c r="D251" s="77">
        <v>0</v>
      </c>
      <c r="E251" s="77">
        <v>0</v>
      </c>
      <c r="F251" s="77">
        <v>0</v>
      </c>
      <c r="G251" s="77">
        <v>0</v>
      </c>
      <c r="H251" s="77">
        <v>0</v>
      </c>
      <c r="I251" s="77">
        <v>0</v>
      </c>
      <c r="J251" s="79">
        <f t="shared" si="3"/>
        <v>0</v>
      </c>
    </row>
    <row r="252" spans="1:10" x14ac:dyDescent="0.25">
      <c r="A252" s="24" t="s">
        <v>311</v>
      </c>
      <c r="B252" s="25" t="s">
        <v>49</v>
      </c>
      <c r="C252" s="75">
        <v>0</v>
      </c>
      <c r="D252" s="77">
        <v>0</v>
      </c>
      <c r="E252" s="77">
        <v>0</v>
      </c>
      <c r="F252" s="77">
        <v>0</v>
      </c>
      <c r="G252" s="77">
        <v>0</v>
      </c>
      <c r="H252" s="77">
        <v>0</v>
      </c>
      <c r="I252" s="77">
        <v>0</v>
      </c>
      <c r="J252" s="79">
        <f t="shared" si="3"/>
        <v>0</v>
      </c>
    </row>
    <row r="253" spans="1:10" x14ac:dyDescent="0.25">
      <c r="A253" s="24" t="s">
        <v>3</v>
      </c>
      <c r="B253" s="25" t="s">
        <v>3</v>
      </c>
      <c r="C253" s="75">
        <v>0</v>
      </c>
      <c r="D253" s="77">
        <v>0</v>
      </c>
      <c r="E253" s="77">
        <v>0</v>
      </c>
      <c r="F253" s="77">
        <v>0</v>
      </c>
      <c r="G253" s="77">
        <v>0</v>
      </c>
      <c r="H253" s="77">
        <v>0</v>
      </c>
      <c r="I253" s="77">
        <v>0</v>
      </c>
      <c r="J253" s="79">
        <f t="shared" si="3"/>
        <v>0</v>
      </c>
    </row>
    <row r="254" spans="1:10" x14ac:dyDescent="0.25">
      <c r="A254" s="24" t="s">
        <v>312</v>
      </c>
      <c r="B254" s="25" t="s">
        <v>50</v>
      </c>
      <c r="C254" s="75">
        <v>0</v>
      </c>
      <c r="D254" s="77">
        <v>3640762</v>
      </c>
      <c r="E254" s="77">
        <v>1311757</v>
      </c>
      <c r="F254" s="77">
        <v>0</v>
      </c>
      <c r="G254" s="77">
        <v>0</v>
      </c>
      <c r="H254" s="77">
        <v>133301</v>
      </c>
      <c r="I254" s="77">
        <v>0</v>
      </c>
      <c r="J254" s="79">
        <f t="shared" si="3"/>
        <v>5085820</v>
      </c>
    </row>
    <row r="255" spans="1:10" x14ac:dyDescent="0.25">
      <c r="A255" s="24" t="s">
        <v>474</v>
      </c>
      <c r="B255" s="25" t="s">
        <v>50</v>
      </c>
      <c r="C255" s="75">
        <v>0</v>
      </c>
      <c r="D255" s="77">
        <v>0</v>
      </c>
      <c r="E255" s="77">
        <v>0</v>
      </c>
      <c r="F255" s="77">
        <v>0</v>
      </c>
      <c r="G255" s="77">
        <v>0</v>
      </c>
      <c r="H255" s="77">
        <v>0</v>
      </c>
      <c r="I255" s="77">
        <v>0</v>
      </c>
      <c r="J255" s="79">
        <f t="shared" si="3"/>
        <v>0</v>
      </c>
    </row>
    <row r="256" spans="1:10" x14ac:dyDescent="0.25">
      <c r="A256" s="24" t="s">
        <v>313</v>
      </c>
      <c r="B256" s="25" t="s">
        <v>50</v>
      </c>
      <c r="C256" s="75">
        <v>0</v>
      </c>
      <c r="D256" s="77">
        <v>0</v>
      </c>
      <c r="E256" s="77">
        <v>0</v>
      </c>
      <c r="F256" s="77">
        <v>0</v>
      </c>
      <c r="G256" s="77">
        <v>0</v>
      </c>
      <c r="H256" s="77">
        <v>0</v>
      </c>
      <c r="I256" s="77">
        <v>0</v>
      </c>
      <c r="J256" s="79">
        <f t="shared" si="3"/>
        <v>0</v>
      </c>
    </row>
    <row r="257" spans="1:10" x14ac:dyDescent="0.25">
      <c r="A257" s="24" t="s">
        <v>314</v>
      </c>
      <c r="B257" s="25" t="s">
        <v>50</v>
      </c>
      <c r="C257" s="75">
        <v>0</v>
      </c>
      <c r="D257" s="77">
        <v>0</v>
      </c>
      <c r="E257" s="77">
        <v>0</v>
      </c>
      <c r="F257" s="77">
        <v>0</v>
      </c>
      <c r="G257" s="77">
        <v>0</v>
      </c>
      <c r="H257" s="77">
        <v>0</v>
      </c>
      <c r="I257" s="77">
        <v>0</v>
      </c>
      <c r="J257" s="79">
        <f t="shared" si="3"/>
        <v>0</v>
      </c>
    </row>
    <row r="258" spans="1:10" x14ac:dyDescent="0.25">
      <c r="A258" s="24" t="s">
        <v>315</v>
      </c>
      <c r="B258" s="25" t="s">
        <v>50</v>
      </c>
      <c r="C258" s="75">
        <v>32103</v>
      </c>
      <c r="D258" s="77">
        <v>0</v>
      </c>
      <c r="E258" s="77">
        <v>116456</v>
      </c>
      <c r="F258" s="77">
        <v>0</v>
      </c>
      <c r="G258" s="77">
        <v>0</v>
      </c>
      <c r="H258" s="77">
        <v>0</v>
      </c>
      <c r="I258" s="77">
        <v>0</v>
      </c>
      <c r="J258" s="79">
        <f t="shared" si="3"/>
        <v>148559</v>
      </c>
    </row>
    <row r="259" spans="1:10" x14ac:dyDescent="0.25">
      <c r="A259" s="24" t="s">
        <v>316</v>
      </c>
      <c r="B259" s="25" t="s">
        <v>50</v>
      </c>
      <c r="C259" s="75">
        <v>0</v>
      </c>
      <c r="D259" s="77">
        <v>0</v>
      </c>
      <c r="E259" s="77">
        <v>0</v>
      </c>
      <c r="F259" s="77">
        <v>0</v>
      </c>
      <c r="G259" s="77">
        <v>0</v>
      </c>
      <c r="H259" s="77">
        <v>0</v>
      </c>
      <c r="I259" s="77">
        <v>0</v>
      </c>
      <c r="J259" s="79">
        <f t="shared" ref="J259:J321" si="4">SUM(C259:I259)</f>
        <v>0</v>
      </c>
    </row>
    <row r="260" spans="1:10" x14ac:dyDescent="0.25">
      <c r="A260" s="24" t="s">
        <v>317</v>
      </c>
      <c r="B260" s="25" t="s">
        <v>50</v>
      </c>
      <c r="C260" s="75">
        <v>1240</v>
      </c>
      <c r="D260" s="77">
        <v>0</v>
      </c>
      <c r="E260" s="77">
        <v>17967</v>
      </c>
      <c r="F260" s="77">
        <v>0</v>
      </c>
      <c r="G260" s="77">
        <v>0</v>
      </c>
      <c r="H260" s="77">
        <v>0</v>
      </c>
      <c r="I260" s="77">
        <v>0</v>
      </c>
      <c r="J260" s="79">
        <f t="shared" si="4"/>
        <v>19207</v>
      </c>
    </row>
    <row r="261" spans="1:10" x14ac:dyDescent="0.25">
      <c r="A261" s="24" t="s">
        <v>318</v>
      </c>
      <c r="B261" s="25" t="s">
        <v>50</v>
      </c>
      <c r="C261" s="75">
        <v>46957</v>
      </c>
      <c r="D261" s="77">
        <f>(12300+91000)</f>
        <v>103300</v>
      </c>
      <c r="E261" s="77">
        <v>294000</v>
      </c>
      <c r="F261" s="77">
        <v>0</v>
      </c>
      <c r="G261" s="77">
        <v>0</v>
      </c>
      <c r="H261" s="77">
        <v>39550</v>
      </c>
      <c r="I261" s="77">
        <v>42356</v>
      </c>
      <c r="J261" s="79">
        <f t="shared" si="4"/>
        <v>526163</v>
      </c>
    </row>
    <row r="262" spans="1:10" x14ac:dyDescent="0.25">
      <c r="A262" s="24" t="s">
        <v>319</v>
      </c>
      <c r="B262" s="25" t="s">
        <v>50</v>
      </c>
      <c r="C262" s="75">
        <v>389547</v>
      </c>
      <c r="D262" s="77">
        <v>952670</v>
      </c>
      <c r="E262" s="77">
        <v>0</v>
      </c>
      <c r="F262" s="77">
        <v>0</v>
      </c>
      <c r="G262" s="77">
        <v>0</v>
      </c>
      <c r="H262" s="77">
        <v>167778</v>
      </c>
      <c r="I262" s="77">
        <v>0</v>
      </c>
      <c r="J262" s="79">
        <f t="shared" si="4"/>
        <v>1509995</v>
      </c>
    </row>
    <row r="263" spans="1:10" x14ac:dyDescent="0.25">
      <c r="A263" s="24" t="s">
        <v>475</v>
      </c>
      <c r="B263" s="25" t="s">
        <v>50</v>
      </c>
      <c r="C263" s="75">
        <v>0</v>
      </c>
      <c r="D263" s="77">
        <v>7397524</v>
      </c>
      <c r="E263" s="77">
        <v>5979938</v>
      </c>
      <c r="F263" s="77">
        <v>0</v>
      </c>
      <c r="G263" s="77">
        <v>0</v>
      </c>
      <c r="H263" s="77">
        <v>0</v>
      </c>
      <c r="I263" s="77">
        <v>0</v>
      </c>
      <c r="J263" s="79">
        <f t="shared" si="4"/>
        <v>13377462</v>
      </c>
    </row>
    <row r="264" spans="1:10" x14ac:dyDescent="0.25">
      <c r="A264" s="24" t="s">
        <v>320</v>
      </c>
      <c r="B264" s="25" t="s">
        <v>50</v>
      </c>
      <c r="C264" s="75">
        <v>0</v>
      </c>
      <c r="D264" s="77">
        <v>0</v>
      </c>
      <c r="E264" s="77">
        <v>0</v>
      </c>
      <c r="F264" s="77">
        <v>0</v>
      </c>
      <c r="G264" s="77">
        <v>0</v>
      </c>
      <c r="H264" s="77">
        <v>0</v>
      </c>
      <c r="I264" s="77">
        <v>0</v>
      </c>
      <c r="J264" s="79">
        <f t="shared" si="4"/>
        <v>0</v>
      </c>
    </row>
    <row r="265" spans="1:10" x14ac:dyDescent="0.25">
      <c r="A265" s="24" t="s">
        <v>321</v>
      </c>
      <c r="B265" s="25" t="s">
        <v>50</v>
      </c>
      <c r="C265" s="75">
        <v>280295</v>
      </c>
      <c r="D265" s="77">
        <v>4968685</v>
      </c>
      <c r="E265" s="77">
        <v>2535753</v>
      </c>
      <c r="F265" s="77">
        <v>0</v>
      </c>
      <c r="G265" s="77">
        <v>0</v>
      </c>
      <c r="H265" s="77">
        <v>235000</v>
      </c>
      <c r="I265" s="77">
        <v>0</v>
      </c>
      <c r="J265" s="79">
        <f t="shared" si="4"/>
        <v>8019733</v>
      </c>
    </row>
    <row r="266" spans="1:10" x14ac:dyDescent="0.25">
      <c r="A266" s="24" t="s">
        <v>322</v>
      </c>
      <c r="B266" s="25" t="s">
        <v>50</v>
      </c>
      <c r="C266" s="75">
        <v>0</v>
      </c>
      <c r="D266" s="77">
        <v>0</v>
      </c>
      <c r="E266" s="77">
        <v>0</v>
      </c>
      <c r="F266" s="77">
        <v>0</v>
      </c>
      <c r="G266" s="77">
        <v>0</v>
      </c>
      <c r="H266" s="77">
        <v>0</v>
      </c>
      <c r="I266" s="77">
        <v>0</v>
      </c>
      <c r="J266" s="79">
        <f t="shared" si="4"/>
        <v>0</v>
      </c>
    </row>
    <row r="267" spans="1:10" x14ac:dyDescent="0.25">
      <c r="A267" s="24" t="s">
        <v>476</v>
      </c>
      <c r="B267" s="25" t="s">
        <v>51</v>
      </c>
      <c r="C267" s="75">
        <v>0</v>
      </c>
      <c r="D267" s="77">
        <v>0</v>
      </c>
      <c r="E267" s="77">
        <v>1238000</v>
      </c>
      <c r="F267" s="77">
        <v>0</v>
      </c>
      <c r="G267" s="77">
        <v>0</v>
      </c>
      <c r="H267" s="77">
        <v>337000</v>
      </c>
      <c r="I267" s="77">
        <v>0</v>
      </c>
      <c r="J267" s="79">
        <f t="shared" si="4"/>
        <v>1575000</v>
      </c>
    </row>
    <row r="268" spans="1:10" x14ac:dyDescent="0.25">
      <c r="A268" s="24" t="s">
        <v>515</v>
      </c>
      <c r="B268" s="25" t="s">
        <v>51</v>
      </c>
      <c r="C268" s="75">
        <v>68583</v>
      </c>
      <c r="D268" s="77">
        <v>0</v>
      </c>
      <c r="E268" s="77">
        <v>924510</v>
      </c>
      <c r="F268" s="77">
        <v>0</v>
      </c>
      <c r="G268" s="77">
        <v>0</v>
      </c>
      <c r="H268" s="77">
        <v>68465</v>
      </c>
      <c r="I268" s="77">
        <v>0</v>
      </c>
      <c r="J268" s="79">
        <f t="shared" si="4"/>
        <v>1061558</v>
      </c>
    </row>
    <row r="269" spans="1:10" x14ac:dyDescent="0.25">
      <c r="A269" s="24" t="s">
        <v>324</v>
      </c>
      <c r="B269" s="25" t="s">
        <v>4</v>
      </c>
      <c r="C269" s="75">
        <v>0</v>
      </c>
      <c r="D269" s="77">
        <v>0</v>
      </c>
      <c r="E269" s="77">
        <v>0</v>
      </c>
      <c r="F269" s="77">
        <v>0</v>
      </c>
      <c r="G269" s="77">
        <v>0</v>
      </c>
      <c r="H269" s="77">
        <v>0</v>
      </c>
      <c r="I269" s="77">
        <v>0</v>
      </c>
      <c r="J269" s="79">
        <f t="shared" si="4"/>
        <v>0</v>
      </c>
    </row>
    <row r="270" spans="1:10" x14ac:dyDescent="0.25">
      <c r="A270" s="24" t="s">
        <v>325</v>
      </c>
      <c r="B270" s="25" t="s">
        <v>4</v>
      </c>
      <c r="C270" s="75">
        <v>0</v>
      </c>
      <c r="D270" s="77">
        <v>0</v>
      </c>
      <c r="E270" s="77">
        <v>0</v>
      </c>
      <c r="F270" s="77">
        <v>0</v>
      </c>
      <c r="G270" s="77">
        <v>0</v>
      </c>
      <c r="H270" s="77">
        <v>0</v>
      </c>
      <c r="I270" s="77">
        <v>0</v>
      </c>
      <c r="J270" s="79">
        <f t="shared" si="4"/>
        <v>0</v>
      </c>
    </row>
    <row r="271" spans="1:10" x14ac:dyDescent="0.25">
      <c r="A271" s="24" t="s">
        <v>326</v>
      </c>
      <c r="B271" s="25" t="s">
        <v>4</v>
      </c>
      <c r="C271" s="75">
        <v>0</v>
      </c>
      <c r="D271" s="77">
        <v>0</v>
      </c>
      <c r="E271" s="77">
        <v>0</v>
      </c>
      <c r="F271" s="77">
        <v>0</v>
      </c>
      <c r="G271" s="77">
        <v>0</v>
      </c>
      <c r="H271" s="77">
        <v>0</v>
      </c>
      <c r="I271" s="77">
        <v>590570</v>
      </c>
      <c r="J271" s="79">
        <f t="shared" si="4"/>
        <v>590570</v>
      </c>
    </row>
    <row r="272" spans="1:10" x14ac:dyDescent="0.25">
      <c r="A272" s="24" t="s">
        <v>327</v>
      </c>
      <c r="B272" s="25" t="s">
        <v>4</v>
      </c>
      <c r="C272" s="75">
        <v>0</v>
      </c>
      <c r="D272" s="77">
        <v>0</v>
      </c>
      <c r="E272" s="77">
        <v>0</v>
      </c>
      <c r="F272" s="77">
        <v>0</v>
      </c>
      <c r="G272" s="77">
        <v>0</v>
      </c>
      <c r="H272" s="77">
        <v>0</v>
      </c>
      <c r="I272" s="77">
        <v>0</v>
      </c>
      <c r="J272" s="79">
        <f t="shared" si="4"/>
        <v>0</v>
      </c>
    </row>
    <row r="273" spans="1:10" x14ac:dyDescent="0.25">
      <c r="A273" s="24" t="s">
        <v>542</v>
      </c>
      <c r="B273" s="25" t="s">
        <v>4</v>
      </c>
      <c r="C273" s="75">
        <v>0</v>
      </c>
      <c r="D273" s="77">
        <v>0</v>
      </c>
      <c r="E273" s="77">
        <v>0</v>
      </c>
      <c r="F273" s="77">
        <v>0</v>
      </c>
      <c r="G273" s="77">
        <v>0</v>
      </c>
      <c r="H273" s="77">
        <v>0</v>
      </c>
      <c r="I273" s="77">
        <v>0</v>
      </c>
      <c r="J273" s="79">
        <f t="shared" si="4"/>
        <v>0</v>
      </c>
    </row>
    <row r="274" spans="1:10" x14ac:dyDescent="0.25">
      <c r="A274" s="24" t="s">
        <v>328</v>
      </c>
      <c r="B274" s="25" t="s">
        <v>4</v>
      </c>
      <c r="C274" s="75">
        <v>0</v>
      </c>
      <c r="D274" s="77">
        <v>0</v>
      </c>
      <c r="E274" s="77">
        <v>0</v>
      </c>
      <c r="F274" s="77">
        <v>0</v>
      </c>
      <c r="G274" s="77">
        <v>0</v>
      </c>
      <c r="H274" s="77">
        <v>0</v>
      </c>
      <c r="I274" s="77">
        <v>0</v>
      </c>
      <c r="J274" s="79">
        <f t="shared" si="4"/>
        <v>0</v>
      </c>
    </row>
    <row r="275" spans="1:10" x14ac:dyDescent="0.25">
      <c r="A275" s="24" t="s">
        <v>329</v>
      </c>
      <c r="B275" s="25" t="s">
        <v>4</v>
      </c>
      <c r="C275" s="75">
        <v>0</v>
      </c>
      <c r="D275" s="77">
        <v>0</v>
      </c>
      <c r="E275" s="77">
        <v>0</v>
      </c>
      <c r="F275" s="77">
        <v>0</v>
      </c>
      <c r="G275" s="77">
        <v>0</v>
      </c>
      <c r="H275" s="77">
        <v>0</v>
      </c>
      <c r="I275" s="77">
        <v>0</v>
      </c>
      <c r="J275" s="79">
        <f t="shared" si="4"/>
        <v>0</v>
      </c>
    </row>
    <row r="276" spans="1:10" x14ac:dyDescent="0.25">
      <c r="A276" s="24" t="s">
        <v>330</v>
      </c>
      <c r="B276" s="25" t="s">
        <v>4</v>
      </c>
      <c r="C276" s="75">
        <v>0</v>
      </c>
      <c r="D276" s="77">
        <v>0</v>
      </c>
      <c r="E276" s="77">
        <v>0</v>
      </c>
      <c r="F276" s="77">
        <v>0</v>
      </c>
      <c r="G276" s="77">
        <v>0</v>
      </c>
      <c r="H276" s="77">
        <v>0</v>
      </c>
      <c r="I276" s="77">
        <v>0</v>
      </c>
      <c r="J276" s="79">
        <f t="shared" si="4"/>
        <v>0</v>
      </c>
    </row>
    <row r="277" spans="1:10" x14ac:dyDescent="0.25">
      <c r="A277" s="24" t="s">
        <v>331</v>
      </c>
      <c r="B277" s="25" t="s">
        <v>4</v>
      </c>
      <c r="C277" s="75">
        <v>0</v>
      </c>
      <c r="D277" s="77">
        <v>0</v>
      </c>
      <c r="E277" s="77">
        <v>0</v>
      </c>
      <c r="F277" s="77">
        <v>0</v>
      </c>
      <c r="G277" s="77">
        <v>0</v>
      </c>
      <c r="H277" s="77">
        <v>0</v>
      </c>
      <c r="I277" s="77">
        <v>0</v>
      </c>
      <c r="J277" s="79">
        <f t="shared" si="4"/>
        <v>0</v>
      </c>
    </row>
    <row r="278" spans="1:10" x14ac:dyDescent="0.25">
      <c r="A278" s="24" t="s">
        <v>332</v>
      </c>
      <c r="B278" s="25" t="s">
        <v>4</v>
      </c>
      <c r="C278" s="75">
        <v>140943</v>
      </c>
      <c r="D278" s="77">
        <v>0</v>
      </c>
      <c r="E278" s="77">
        <v>0</v>
      </c>
      <c r="F278" s="77">
        <v>0</v>
      </c>
      <c r="G278" s="77">
        <v>0</v>
      </c>
      <c r="H278" s="77">
        <v>145736</v>
      </c>
      <c r="I278" s="77">
        <v>0</v>
      </c>
      <c r="J278" s="79">
        <f t="shared" si="4"/>
        <v>286679</v>
      </c>
    </row>
    <row r="279" spans="1:10" x14ac:dyDescent="0.25">
      <c r="A279" s="24" t="s">
        <v>477</v>
      </c>
      <c r="B279" s="25" t="s">
        <v>4</v>
      </c>
      <c r="C279" s="75">
        <v>0</v>
      </c>
      <c r="D279" s="77">
        <v>0</v>
      </c>
      <c r="E279" s="77">
        <v>0</v>
      </c>
      <c r="F279" s="77">
        <v>0</v>
      </c>
      <c r="G279" s="77">
        <v>0</v>
      </c>
      <c r="H279" s="77">
        <v>0</v>
      </c>
      <c r="I279" s="77">
        <v>0</v>
      </c>
      <c r="J279" s="79">
        <f t="shared" si="4"/>
        <v>0</v>
      </c>
    </row>
    <row r="280" spans="1:10" x14ac:dyDescent="0.25">
      <c r="A280" s="24" t="s">
        <v>333</v>
      </c>
      <c r="B280" s="25" t="s">
        <v>4</v>
      </c>
      <c r="C280" s="75">
        <v>0</v>
      </c>
      <c r="D280" s="77">
        <v>0</v>
      </c>
      <c r="E280" s="77">
        <v>0</v>
      </c>
      <c r="F280" s="77">
        <v>0</v>
      </c>
      <c r="G280" s="77">
        <v>0</v>
      </c>
      <c r="H280" s="77">
        <v>0</v>
      </c>
      <c r="I280" s="77">
        <v>0</v>
      </c>
      <c r="J280" s="79">
        <f t="shared" si="4"/>
        <v>0</v>
      </c>
    </row>
    <row r="281" spans="1:10" x14ac:dyDescent="0.25">
      <c r="A281" s="24" t="s">
        <v>334</v>
      </c>
      <c r="B281" s="25" t="s">
        <v>4</v>
      </c>
      <c r="C281" s="75">
        <v>0</v>
      </c>
      <c r="D281" s="77">
        <v>0</v>
      </c>
      <c r="E281" s="77">
        <v>0</v>
      </c>
      <c r="F281" s="77">
        <v>0</v>
      </c>
      <c r="G281" s="77">
        <v>0</v>
      </c>
      <c r="H281" s="77">
        <v>8000</v>
      </c>
      <c r="I281" s="77">
        <v>0</v>
      </c>
      <c r="J281" s="79">
        <f t="shared" si="4"/>
        <v>8000</v>
      </c>
    </row>
    <row r="282" spans="1:10" x14ac:dyDescent="0.25">
      <c r="A282" s="24" t="s">
        <v>335</v>
      </c>
      <c r="B282" s="25" t="s">
        <v>4</v>
      </c>
      <c r="C282" s="75">
        <v>0</v>
      </c>
      <c r="D282" s="77">
        <v>0</v>
      </c>
      <c r="E282" s="77">
        <v>0</v>
      </c>
      <c r="F282" s="77">
        <v>0</v>
      </c>
      <c r="G282" s="77">
        <v>0</v>
      </c>
      <c r="H282" s="77">
        <v>0</v>
      </c>
      <c r="I282" s="77">
        <v>0</v>
      </c>
      <c r="J282" s="79">
        <f t="shared" si="4"/>
        <v>0</v>
      </c>
    </row>
    <row r="283" spans="1:10" x14ac:dyDescent="0.25">
      <c r="A283" s="24" t="s">
        <v>336</v>
      </c>
      <c r="B283" s="25" t="s">
        <v>4</v>
      </c>
      <c r="C283" s="75">
        <v>1990</v>
      </c>
      <c r="D283" s="77">
        <v>0</v>
      </c>
      <c r="E283" s="77">
        <v>0</v>
      </c>
      <c r="F283" s="77">
        <v>0</v>
      </c>
      <c r="G283" s="77">
        <v>0</v>
      </c>
      <c r="H283" s="77">
        <v>0</v>
      </c>
      <c r="I283" s="77">
        <v>15960</v>
      </c>
      <c r="J283" s="79">
        <f t="shared" si="4"/>
        <v>17950</v>
      </c>
    </row>
    <row r="284" spans="1:10" x14ac:dyDescent="0.25">
      <c r="A284" s="24" t="s">
        <v>337</v>
      </c>
      <c r="B284" s="25" t="s">
        <v>4</v>
      </c>
      <c r="C284" s="75">
        <v>89009</v>
      </c>
      <c r="D284" s="77">
        <v>0</v>
      </c>
      <c r="E284" s="77">
        <v>541282</v>
      </c>
      <c r="F284" s="77">
        <v>0</v>
      </c>
      <c r="G284" s="77">
        <v>0</v>
      </c>
      <c r="H284" s="77">
        <v>727548</v>
      </c>
      <c r="I284" s="77">
        <v>0</v>
      </c>
      <c r="J284" s="79">
        <f t="shared" si="4"/>
        <v>1357839</v>
      </c>
    </row>
    <row r="285" spans="1:10" x14ac:dyDescent="0.25">
      <c r="A285" s="24" t="s">
        <v>338</v>
      </c>
      <c r="B285" s="25" t="s">
        <v>4</v>
      </c>
      <c r="C285" s="75">
        <v>0</v>
      </c>
      <c r="D285" s="77">
        <v>0</v>
      </c>
      <c r="E285" s="77">
        <v>0</v>
      </c>
      <c r="F285" s="77">
        <v>0</v>
      </c>
      <c r="G285" s="77">
        <v>0</v>
      </c>
      <c r="H285" s="77">
        <v>0</v>
      </c>
      <c r="I285" s="77">
        <v>0</v>
      </c>
      <c r="J285" s="79">
        <f t="shared" si="4"/>
        <v>0</v>
      </c>
    </row>
    <row r="286" spans="1:10" x14ac:dyDescent="0.25">
      <c r="A286" s="24" t="s">
        <v>339</v>
      </c>
      <c r="B286" s="25" t="s">
        <v>4</v>
      </c>
      <c r="C286" s="75">
        <v>0</v>
      </c>
      <c r="D286" s="77">
        <v>0</v>
      </c>
      <c r="E286" s="77">
        <v>0</v>
      </c>
      <c r="F286" s="77">
        <v>0</v>
      </c>
      <c r="G286" s="77">
        <v>0</v>
      </c>
      <c r="H286" s="77">
        <v>0</v>
      </c>
      <c r="I286" s="77">
        <v>0</v>
      </c>
      <c r="J286" s="79">
        <f t="shared" si="4"/>
        <v>0</v>
      </c>
    </row>
    <row r="287" spans="1:10" x14ac:dyDescent="0.25">
      <c r="A287" s="24" t="s">
        <v>340</v>
      </c>
      <c r="B287" s="25" t="s">
        <v>4</v>
      </c>
      <c r="C287" s="75">
        <v>0</v>
      </c>
      <c r="D287" s="77">
        <v>0</v>
      </c>
      <c r="E287" s="77">
        <v>0</v>
      </c>
      <c r="F287" s="77">
        <v>0</v>
      </c>
      <c r="G287" s="77">
        <v>0</v>
      </c>
      <c r="H287" s="77">
        <v>0</v>
      </c>
      <c r="I287" s="77">
        <v>0</v>
      </c>
      <c r="J287" s="79">
        <f t="shared" si="4"/>
        <v>0</v>
      </c>
    </row>
    <row r="288" spans="1:10" x14ac:dyDescent="0.25">
      <c r="A288" s="24" t="s">
        <v>549</v>
      </c>
      <c r="B288" s="25" t="s">
        <v>4</v>
      </c>
      <c r="C288" s="75">
        <v>0</v>
      </c>
      <c r="D288" s="77">
        <v>0</v>
      </c>
      <c r="E288" s="77">
        <v>0</v>
      </c>
      <c r="F288" s="77">
        <v>0</v>
      </c>
      <c r="G288" s="77">
        <v>0</v>
      </c>
      <c r="H288" s="77">
        <v>0</v>
      </c>
      <c r="I288" s="77">
        <v>0</v>
      </c>
      <c r="J288" s="79">
        <f t="shared" si="4"/>
        <v>0</v>
      </c>
    </row>
    <row r="289" spans="1:10" x14ac:dyDescent="0.25">
      <c r="A289" s="24" t="s">
        <v>341</v>
      </c>
      <c r="B289" s="25" t="s">
        <v>4</v>
      </c>
      <c r="C289" s="75">
        <v>0</v>
      </c>
      <c r="D289" s="77">
        <v>0</v>
      </c>
      <c r="E289" s="77">
        <v>0</v>
      </c>
      <c r="F289" s="77">
        <v>0</v>
      </c>
      <c r="G289" s="77">
        <v>0</v>
      </c>
      <c r="H289" s="77">
        <v>0</v>
      </c>
      <c r="I289" s="77">
        <v>0</v>
      </c>
      <c r="J289" s="79">
        <f t="shared" si="4"/>
        <v>0</v>
      </c>
    </row>
    <row r="290" spans="1:10" x14ac:dyDescent="0.25">
      <c r="A290" s="24" t="s">
        <v>506</v>
      </c>
      <c r="B290" s="25" t="s">
        <v>4</v>
      </c>
      <c r="C290" s="75">
        <v>0</v>
      </c>
      <c r="D290" s="77">
        <v>0</v>
      </c>
      <c r="E290" s="77">
        <v>0</v>
      </c>
      <c r="F290" s="77">
        <v>0</v>
      </c>
      <c r="G290" s="77">
        <v>0</v>
      </c>
      <c r="H290" s="77">
        <v>0</v>
      </c>
      <c r="I290" s="77">
        <v>0</v>
      </c>
      <c r="J290" s="79">
        <f t="shared" si="4"/>
        <v>0</v>
      </c>
    </row>
    <row r="291" spans="1:10" x14ac:dyDescent="0.25">
      <c r="A291" s="24" t="s">
        <v>342</v>
      </c>
      <c r="B291" s="25" t="s">
        <v>4</v>
      </c>
      <c r="C291" s="75">
        <v>0</v>
      </c>
      <c r="D291" s="77">
        <v>0</v>
      </c>
      <c r="E291" s="77">
        <v>0</v>
      </c>
      <c r="F291" s="77">
        <v>0</v>
      </c>
      <c r="G291" s="77">
        <v>0</v>
      </c>
      <c r="H291" s="77">
        <v>0</v>
      </c>
      <c r="I291" s="77">
        <v>0</v>
      </c>
      <c r="J291" s="79">
        <f t="shared" si="4"/>
        <v>0</v>
      </c>
    </row>
    <row r="292" spans="1:10" x14ac:dyDescent="0.25">
      <c r="A292" s="24" t="s">
        <v>343</v>
      </c>
      <c r="B292" s="25" t="s">
        <v>4</v>
      </c>
      <c r="C292" s="75">
        <v>0</v>
      </c>
      <c r="D292" s="77">
        <v>0</v>
      </c>
      <c r="E292" s="77">
        <v>0</v>
      </c>
      <c r="F292" s="77">
        <v>0</v>
      </c>
      <c r="G292" s="77">
        <v>0</v>
      </c>
      <c r="H292" s="77">
        <v>0</v>
      </c>
      <c r="I292" s="77">
        <v>0</v>
      </c>
      <c r="J292" s="79">
        <f t="shared" si="4"/>
        <v>0</v>
      </c>
    </row>
    <row r="293" spans="1:10" x14ac:dyDescent="0.25">
      <c r="A293" s="24" t="s">
        <v>344</v>
      </c>
      <c r="B293" s="25" t="s">
        <v>4</v>
      </c>
      <c r="C293" s="75">
        <v>0</v>
      </c>
      <c r="D293" s="77">
        <v>0</v>
      </c>
      <c r="E293" s="77">
        <v>0</v>
      </c>
      <c r="F293" s="77">
        <v>0</v>
      </c>
      <c r="G293" s="77">
        <v>0</v>
      </c>
      <c r="H293" s="77">
        <v>0</v>
      </c>
      <c r="I293" s="77">
        <v>0</v>
      </c>
      <c r="J293" s="79">
        <f t="shared" si="4"/>
        <v>0</v>
      </c>
    </row>
    <row r="294" spans="1:10" x14ac:dyDescent="0.25">
      <c r="A294" s="24" t="s">
        <v>345</v>
      </c>
      <c r="B294" s="25" t="s">
        <v>4</v>
      </c>
      <c r="C294" s="75">
        <v>0</v>
      </c>
      <c r="D294" s="77">
        <v>0</v>
      </c>
      <c r="E294" s="77">
        <v>0</v>
      </c>
      <c r="F294" s="77">
        <v>0</v>
      </c>
      <c r="G294" s="77">
        <v>0</v>
      </c>
      <c r="H294" s="77">
        <v>0</v>
      </c>
      <c r="I294" s="77">
        <v>0</v>
      </c>
      <c r="J294" s="79">
        <f t="shared" si="4"/>
        <v>0</v>
      </c>
    </row>
    <row r="295" spans="1:10" x14ac:dyDescent="0.25">
      <c r="A295" s="24" t="s">
        <v>346</v>
      </c>
      <c r="B295" s="25" t="s">
        <v>4</v>
      </c>
      <c r="C295" s="75">
        <v>0</v>
      </c>
      <c r="D295" s="77">
        <v>0</v>
      </c>
      <c r="E295" s="77">
        <v>0</v>
      </c>
      <c r="F295" s="77">
        <v>0</v>
      </c>
      <c r="G295" s="77">
        <v>0</v>
      </c>
      <c r="H295" s="77">
        <v>0</v>
      </c>
      <c r="I295" s="77">
        <v>0</v>
      </c>
      <c r="J295" s="79">
        <f t="shared" si="4"/>
        <v>0</v>
      </c>
    </row>
    <row r="296" spans="1:10" x14ac:dyDescent="0.25">
      <c r="A296" s="24" t="s">
        <v>4</v>
      </c>
      <c r="B296" s="25" t="s">
        <v>4</v>
      </c>
      <c r="C296" s="75">
        <v>0</v>
      </c>
      <c r="D296" s="77">
        <v>0</v>
      </c>
      <c r="E296" s="77">
        <v>0</v>
      </c>
      <c r="F296" s="77">
        <v>0</v>
      </c>
      <c r="G296" s="77">
        <v>0</v>
      </c>
      <c r="H296" s="77">
        <v>0</v>
      </c>
      <c r="I296" s="77">
        <v>0</v>
      </c>
      <c r="J296" s="79">
        <f t="shared" si="4"/>
        <v>0</v>
      </c>
    </row>
    <row r="297" spans="1:10" x14ac:dyDescent="0.25">
      <c r="A297" s="24" t="s">
        <v>347</v>
      </c>
      <c r="B297" s="25" t="s">
        <v>4</v>
      </c>
      <c r="C297" s="75">
        <v>924290</v>
      </c>
      <c r="D297" s="77">
        <v>0</v>
      </c>
      <c r="E297" s="77">
        <v>1522413</v>
      </c>
      <c r="F297" s="77">
        <v>0</v>
      </c>
      <c r="G297" s="77">
        <v>0</v>
      </c>
      <c r="H297" s="77">
        <v>2838106</v>
      </c>
      <c r="I297" s="77">
        <v>0</v>
      </c>
      <c r="J297" s="79">
        <f t="shared" si="4"/>
        <v>5284809</v>
      </c>
    </row>
    <row r="298" spans="1:10" x14ac:dyDescent="0.25">
      <c r="A298" s="24" t="s">
        <v>348</v>
      </c>
      <c r="B298" s="25" t="s">
        <v>4</v>
      </c>
      <c r="C298" s="75">
        <v>0</v>
      </c>
      <c r="D298" s="77">
        <v>0</v>
      </c>
      <c r="E298" s="77">
        <v>0</v>
      </c>
      <c r="F298" s="77">
        <v>0</v>
      </c>
      <c r="G298" s="77">
        <v>0</v>
      </c>
      <c r="H298" s="77">
        <v>0</v>
      </c>
      <c r="I298" s="77">
        <v>0</v>
      </c>
      <c r="J298" s="79">
        <f t="shared" si="4"/>
        <v>0</v>
      </c>
    </row>
    <row r="299" spans="1:10" x14ac:dyDescent="0.25">
      <c r="A299" s="24" t="s">
        <v>349</v>
      </c>
      <c r="B299" s="25" t="s">
        <v>4</v>
      </c>
      <c r="C299" s="75">
        <v>0</v>
      </c>
      <c r="D299" s="77">
        <v>0</v>
      </c>
      <c r="E299" s="77">
        <v>0</v>
      </c>
      <c r="F299" s="77">
        <v>0</v>
      </c>
      <c r="G299" s="77">
        <v>0</v>
      </c>
      <c r="H299" s="77">
        <v>5796</v>
      </c>
      <c r="I299" s="77">
        <v>0</v>
      </c>
      <c r="J299" s="79">
        <f t="shared" si="4"/>
        <v>5796</v>
      </c>
    </row>
    <row r="300" spans="1:10" x14ac:dyDescent="0.25">
      <c r="A300" s="24" t="s">
        <v>350</v>
      </c>
      <c r="B300" s="25" t="s">
        <v>4</v>
      </c>
      <c r="C300" s="75">
        <v>0</v>
      </c>
      <c r="D300" s="77">
        <v>0</v>
      </c>
      <c r="E300" s="77">
        <v>0</v>
      </c>
      <c r="F300" s="77">
        <v>0</v>
      </c>
      <c r="G300" s="77">
        <v>0</v>
      </c>
      <c r="H300" s="77">
        <v>0</v>
      </c>
      <c r="I300" s="77">
        <v>0</v>
      </c>
      <c r="J300" s="79">
        <f t="shared" si="4"/>
        <v>0</v>
      </c>
    </row>
    <row r="301" spans="1:10" x14ac:dyDescent="0.25">
      <c r="A301" s="24" t="s">
        <v>351</v>
      </c>
      <c r="B301" s="25" t="s">
        <v>4</v>
      </c>
      <c r="C301" s="75">
        <v>466902</v>
      </c>
      <c r="D301" s="77">
        <v>3039175</v>
      </c>
      <c r="E301" s="77">
        <v>1372241</v>
      </c>
      <c r="F301" s="77">
        <v>0</v>
      </c>
      <c r="G301" s="77">
        <v>0</v>
      </c>
      <c r="H301" s="77">
        <v>1311066</v>
      </c>
      <c r="I301" s="77">
        <v>80354</v>
      </c>
      <c r="J301" s="79">
        <f t="shared" si="4"/>
        <v>6269738</v>
      </c>
    </row>
    <row r="302" spans="1:10" x14ac:dyDescent="0.25">
      <c r="A302" s="24" t="s">
        <v>352</v>
      </c>
      <c r="B302" s="25" t="s">
        <v>4</v>
      </c>
      <c r="C302" s="75">
        <v>0</v>
      </c>
      <c r="D302" s="77">
        <v>0</v>
      </c>
      <c r="E302" s="77">
        <v>0</v>
      </c>
      <c r="F302" s="77">
        <v>0</v>
      </c>
      <c r="G302" s="77">
        <v>0</v>
      </c>
      <c r="H302" s="77">
        <v>0</v>
      </c>
      <c r="I302" s="77">
        <v>0</v>
      </c>
      <c r="J302" s="79">
        <f t="shared" si="4"/>
        <v>0</v>
      </c>
    </row>
    <row r="303" spans="1:10" x14ac:dyDescent="0.25">
      <c r="A303" s="24" t="s">
        <v>353</v>
      </c>
      <c r="B303" s="25" t="s">
        <v>4</v>
      </c>
      <c r="C303" s="75">
        <v>0</v>
      </c>
      <c r="D303" s="77">
        <v>0</v>
      </c>
      <c r="E303" s="77">
        <v>0</v>
      </c>
      <c r="F303" s="77">
        <v>0</v>
      </c>
      <c r="G303" s="77">
        <v>0</v>
      </c>
      <c r="H303" s="77">
        <v>0</v>
      </c>
      <c r="I303" s="77">
        <v>0</v>
      </c>
      <c r="J303" s="79">
        <f t="shared" si="4"/>
        <v>0</v>
      </c>
    </row>
    <row r="304" spans="1:10" x14ac:dyDescent="0.25">
      <c r="A304" s="24" t="s">
        <v>354</v>
      </c>
      <c r="B304" s="25" t="s">
        <v>4</v>
      </c>
      <c r="C304" s="75">
        <v>6171</v>
      </c>
      <c r="D304" s="77">
        <v>210792</v>
      </c>
      <c r="E304" s="77">
        <v>0</v>
      </c>
      <c r="F304" s="77">
        <v>0</v>
      </c>
      <c r="G304" s="77">
        <v>0</v>
      </c>
      <c r="H304" s="77">
        <v>25972</v>
      </c>
      <c r="I304" s="77">
        <v>0</v>
      </c>
      <c r="J304" s="79">
        <f t="shared" si="4"/>
        <v>242935</v>
      </c>
    </row>
    <row r="305" spans="1:10" x14ac:dyDescent="0.25">
      <c r="A305" s="24" t="s">
        <v>355</v>
      </c>
      <c r="B305" s="25" t="s">
        <v>4</v>
      </c>
      <c r="C305" s="75">
        <v>0</v>
      </c>
      <c r="D305" s="77">
        <v>0</v>
      </c>
      <c r="E305" s="77">
        <v>694122</v>
      </c>
      <c r="F305" s="77">
        <v>0</v>
      </c>
      <c r="G305" s="77">
        <v>0</v>
      </c>
      <c r="H305" s="77">
        <v>1745865</v>
      </c>
      <c r="I305" s="77">
        <v>0</v>
      </c>
      <c r="J305" s="79">
        <f t="shared" si="4"/>
        <v>2439987</v>
      </c>
    </row>
    <row r="306" spans="1:10" x14ac:dyDescent="0.25">
      <c r="A306" s="24" t="s">
        <v>356</v>
      </c>
      <c r="B306" s="25" t="s">
        <v>4</v>
      </c>
      <c r="C306" s="75">
        <v>0</v>
      </c>
      <c r="D306" s="77">
        <v>0</v>
      </c>
      <c r="E306" s="77">
        <v>0</v>
      </c>
      <c r="F306" s="77">
        <v>0</v>
      </c>
      <c r="G306" s="77">
        <v>0</v>
      </c>
      <c r="H306" s="77">
        <v>0</v>
      </c>
      <c r="I306" s="77">
        <v>1300950</v>
      </c>
      <c r="J306" s="79">
        <f t="shared" si="4"/>
        <v>1300950</v>
      </c>
    </row>
    <row r="307" spans="1:10" x14ac:dyDescent="0.25">
      <c r="A307" s="24" t="s">
        <v>357</v>
      </c>
      <c r="B307" s="25" t="s">
        <v>52</v>
      </c>
      <c r="C307" s="75">
        <v>3656</v>
      </c>
      <c r="D307" s="77">
        <v>40728</v>
      </c>
      <c r="E307" s="77">
        <v>29088</v>
      </c>
      <c r="F307" s="77">
        <v>0</v>
      </c>
      <c r="G307" s="77">
        <v>0</v>
      </c>
      <c r="H307" s="77">
        <v>0</v>
      </c>
      <c r="I307" s="77">
        <v>0</v>
      </c>
      <c r="J307" s="79">
        <f t="shared" si="4"/>
        <v>73472</v>
      </c>
    </row>
    <row r="308" spans="1:10" x14ac:dyDescent="0.25">
      <c r="A308" s="24" t="s">
        <v>358</v>
      </c>
      <c r="B308" s="25" t="s">
        <v>52</v>
      </c>
      <c r="C308" s="75">
        <v>0</v>
      </c>
      <c r="D308" s="77">
        <v>457577</v>
      </c>
      <c r="E308" s="77">
        <v>0</v>
      </c>
      <c r="F308" s="77">
        <v>0</v>
      </c>
      <c r="G308" s="77">
        <v>0</v>
      </c>
      <c r="H308" s="77">
        <v>0</v>
      </c>
      <c r="I308" s="77">
        <v>0</v>
      </c>
      <c r="J308" s="79">
        <f t="shared" si="4"/>
        <v>457577</v>
      </c>
    </row>
    <row r="309" spans="1:10" x14ac:dyDescent="0.25">
      <c r="A309" s="24" t="s">
        <v>359</v>
      </c>
      <c r="B309" s="25" t="s">
        <v>52</v>
      </c>
      <c r="C309" s="75">
        <v>0</v>
      </c>
      <c r="D309" s="77">
        <v>0</v>
      </c>
      <c r="E309" s="77">
        <v>0</v>
      </c>
      <c r="F309" s="77">
        <v>53093</v>
      </c>
      <c r="G309" s="77">
        <v>3806</v>
      </c>
      <c r="H309" s="77">
        <v>5378</v>
      </c>
      <c r="I309" s="77">
        <v>0</v>
      </c>
      <c r="J309" s="79">
        <f t="shared" si="4"/>
        <v>62277</v>
      </c>
    </row>
    <row r="310" spans="1:10" x14ac:dyDescent="0.25">
      <c r="A310" s="24" t="s">
        <v>361</v>
      </c>
      <c r="B310" s="25" t="s">
        <v>52</v>
      </c>
      <c r="C310" s="75">
        <v>0</v>
      </c>
      <c r="D310" s="77">
        <v>0</v>
      </c>
      <c r="E310" s="77">
        <v>0</v>
      </c>
      <c r="F310" s="77">
        <v>0</v>
      </c>
      <c r="G310" s="77">
        <v>0</v>
      </c>
      <c r="H310" s="77">
        <v>0</v>
      </c>
      <c r="I310" s="77">
        <v>0</v>
      </c>
      <c r="J310" s="79">
        <f t="shared" si="4"/>
        <v>0</v>
      </c>
    </row>
    <row r="311" spans="1:10" x14ac:dyDescent="0.25">
      <c r="A311" s="24" t="s">
        <v>516</v>
      </c>
      <c r="B311" s="25" t="s">
        <v>52</v>
      </c>
      <c r="C311" s="75">
        <v>0</v>
      </c>
      <c r="D311" s="77">
        <v>0</v>
      </c>
      <c r="E311" s="77">
        <v>0</v>
      </c>
      <c r="F311" s="77">
        <v>0</v>
      </c>
      <c r="G311" s="77">
        <v>0</v>
      </c>
      <c r="H311" s="77">
        <v>0</v>
      </c>
      <c r="I311" s="77">
        <v>35100</v>
      </c>
      <c r="J311" s="79">
        <f t="shared" si="4"/>
        <v>35100</v>
      </c>
    </row>
    <row r="312" spans="1:10" x14ac:dyDescent="0.25">
      <c r="A312" s="24" t="s">
        <v>362</v>
      </c>
      <c r="B312" s="25" t="s">
        <v>52</v>
      </c>
      <c r="C312" s="75">
        <v>0</v>
      </c>
      <c r="D312" s="77">
        <v>0</v>
      </c>
      <c r="E312" s="77">
        <v>248166</v>
      </c>
      <c r="F312" s="77">
        <v>0</v>
      </c>
      <c r="G312" s="77">
        <v>0</v>
      </c>
      <c r="H312" s="77">
        <v>0</v>
      </c>
      <c r="I312" s="77">
        <v>0</v>
      </c>
      <c r="J312" s="79">
        <f t="shared" si="4"/>
        <v>248166</v>
      </c>
    </row>
    <row r="313" spans="1:10" x14ac:dyDescent="0.25">
      <c r="A313" s="24" t="s">
        <v>363</v>
      </c>
      <c r="B313" s="25" t="s">
        <v>53</v>
      </c>
      <c r="C313" s="75">
        <v>0</v>
      </c>
      <c r="D313" s="77">
        <v>0</v>
      </c>
      <c r="E313" s="77">
        <v>845</v>
      </c>
      <c r="F313" s="77">
        <v>0</v>
      </c>
      <c r="G313" s="77">
        <v>0</v>
      </c>
      <c r="H313" s="77">
        <v>0</v>
      </c>
      <c r="I313" s="77">
        <v>0</v>
      </c>
      <c r="J313" s="79">
        <f t="shared" si="4"/>
        <v>845</v>
      </c>
    </row>
    <row r="314" spans="1:10" x14ac:dyDescent="0.25">
      <c r="A314" s="24" t="s">
        <v>364</v>
      </c>
      <c r="B314" s="25" t="s">
        <v>53</v>
      </c>
      <c r="C314" s="75">
        <v>0</v>
      </c>
      <c r="D314" s="77">
        <v>0</v>
      </c>
      <c r="E314" s="77">
        <v>2448</v>
      </c>
      <c r="F314" s="77">
        <v>0</v>
      </c>
      <c r="G314" s="77">
        <v>0</v>
      </c>
      <c r="H314" s="77">
        <v>0</v>
      </c>
      <c r="I314" s="77">
        <v>0</v>
      </c>
      <c r="J314" s="79">
        <f t="shared" si="4"/>
        <v>2448</v>
      </c>
    </row>
    <row r="315" spans="1:10" x14ac:dyDescent="0.25">
      <c r="A315" s="24" t="s">
        <v>365</v>
      </c>
      <c r="B315" s="25" t="s">
        <v>53</v>
      </c>
      <c r="C315" s="75">
        <v>0</v>
      </c>
      <c r="D315" s="77">
        <v>0</v>
      </c>
      <c r="E315" s="77">
        <v>0</v>
      </c>
      <c r="F315" s="77">
        <v>0</v>
      </c>
      <c r="G315" s="77">
        <v>0</v>
      </c>
      <c r="H315" s="77">
        <v>0</v>
      </c>
      <c r="I315" s="77">
        <v>0</v>
      </c>
      <c r="J315" s="79">
        <f t="shared" si="4"/>
        <v>0</v>
      </c>
    </row>
    <row r="316" spans="1:10" x14ac:dyDescent="0.25">
      <c r="A316" s="24" t="s">
        <v>366</v>
      </c>
      <c r="B316" s="25" t="s">
        <v>53</v>
      </c>
      <c r="C316" s="75">
        <v>0</v>
      </c>
      <c r="D316" s="77">
        <v>0</v>
      </c>
      <c r="E316" s="77">
        <v>0</v>
      </c>
      <c r="F316" s="77">
        <v>0</v>
      </c>
      <c r="G316" s="77">
        <v>0</v>
      </c>
      <c r="H316" s="77">
        <v>0</v>
      </c>
      <c r="I316" s="77">
        <v>0</v>
      </c>
      <c r="J316" s="79">
        <f t="shared" si="4"/>
        <v>0</v>
      </c>
    </row>
    <row r="317" spans="1:10" x14ac:dyDescent="0.25">
      <c r="A317" s="24" t="s">
        <v>367</v>
      </c>
      <c r="B317" s="25" t="s">
        <v>53</v>
      </c>
      <c r="C317" s="75">
        <v>0</v>
      </c>
      <c r="D317" s="77">
        <v>37413</v>
      </c>
      <c r="E317" s="77">
        <v>0</v>
      </c>
      <c r="F317" s="77">
        <v>0</v>
      </c>
      <c r="G317" s="77">
        <v>0</v>
      </c>
      <c r="H317" s="77">
        <v>0</v>
      </c>
      <c r="I317" s="77">
        <v>0</v>
      </c>
      <c r="J317" s="79">
        <f t="shared" si="4"/>
        <v>37413</v>
      </c>
    </row>
    <row r="318" spans="1:10" x14ac:dyDescent="0.25">
      <c r="A318" s="24" t="s">
        <v>368</v>
      </c>
      <c r="B318" s="25" t="s">
        <v>53</v>
      </c>
      <c r="C318" s="75">
        <v>25214</v>
      </c>
      <c r="D318" s="77">
        <f>(123574+265264)</f>
        <v>388838</v>
      </c>
      <c r="E318" s="77">
        <v>277693</v>
      </c>
      <c r="F318" s="77">
        <v>0</v>
      </c>
      <c r="G318" s="77">
        <v>0</v>
      </c>
      <c r="H318" s="77">
        <v>20000</v>
      </c>
      <c r="I318" s="77">
        <v>0</v>
      </c>
      <c r="J318" s="79">
        <f t="shared" si="4"/>
        <v>711745</v>
      </c>
    </row>
    <row r="319" spans="1:10" x14ac:dyDescent="0.25">
      <c r="A319" s="24" t="s">
        <v>369</v>
      </c>
      <c r="B319" s="25" t="s">
        <v>53</v>
      </c>
      <c r="C319" s="75">
        <v>0</v>
      </c>
      <c r="D319" s="77">
        <v>9675</v>
      </c>
      <c r="E319" s="77">
        <v>37606</v>
      </c>
      <c r="F319" s="77">
        <v>0</v>
      </c>
      <c r="G319" s="77">
        <v>0</v>
      </c>
      <c r="H319" s="77">
        <v>0</v>
      </c>
      <c r="I319" s="77">
        <v>0</v>
      </c>
      <c r="J319" s="79">
        <f t="shared" si="4"/>
        <v>47281</v>
      </c>
    </row>
    <row r="320" spans="1:10" x14ac:dyDescent="0.25">
      <c r="A320" s="24" t="s">
        <v>370</v>
      </c>
      <c r="B320" s="25" t="s">
        <v>53</v>
      </c>
      <c r="C320" s="75">
        <v>0</v>
      </c>
      <c r="D320" s="77">
        <v>5750</v>
      </c>
      <c r="E320" s="77">
        <v>22763</v>
      </c>
      <c r="F320" s="77">
        <v>0</v>
      </c>
      <c r="G320" s="77">
        <v>0</v>
      </c>
      <c r="H320" s="77">
        <v>6250</v>
      </c>
      <c r="I320" s="77">
        <v>0</v>
      </c>
      <c r="J320" s="79">
        <f t="shared" si="4"/>
        <v>34763</v>
      </c>
    </row>
    <row r="321" spans="1:10" x14ac:dyDescent="0.25">
      <c r="A321" s="24" t="s">
        <v>371</v>
      </c>
      <c r="B321" s="25" t="s">
        <v>53</v>
      </c>
      <c r="C321" s="75">
        <v>0</v>
      </c>
      <c r="D321" s="77">
        <v>0</v>
      </c>
      <c r="E321" s="77">
        <v>7511</v>
      </c>
      <c r="F321" s="77">
        <v>0</v>
      </c>
      <c r="G321" s="77">
        <v>0</v>
      </c>
      <c r="H321" s="77">
        <v>0</v>
      </c>
      <c r="I321" s="77">
        <v>0</v>
      </c>
      <c r="J321" s="79">
        <f t="shared" si="4"/>
        <v>7511</v>
      </c>
    </row>
    <row r="322" spans="1:10" x14ac:dyDescent="0.25">
      <c r="A322" s="24" t="s">
        <v>372</v>
      </c>
      <c r="B322" s="25" t="s">
        <v>53</v>
      </c>
      <c r="C322" s="75">
        <v>0</v>
      </c>
      <c r="D322" s="77">
        <v>0</v>
      </c>
      <c r="E322" s="77">
        <v>0</v>
      </c>
      <c r="F322" s="77">
        <v>0</v>
      </c>
      <c r="G322" s="77">
        <v>0</v>
      </c>
      <c r="H322" s="77">
        <v>0</v>
      </c>
      <c r="I322" s="77">
        <v>0</v>
      </c>
      <c r="J322" s="79">
        <f t="shared" ref="J322:J385" si="5">SUM(C322:I322)</f>
        <v>0</v>
      </c>
    </row>
    <row r="323" spans="1:10" x14ac:dyDescent="0.25">
      <c r="A323" s="24" t="s">
        <v>373</v>
      </c>
      <c r="B323" s="25" t="s">
        <v>53</v>
      </c>
      <c r="C323" s="75">
        <v>0</v>
      </c>
      <c r="D323" s="77">
        <v>0</v>
      </c>
      <c r="E323" s="77">
        <v>197422</v>
      </c>
      <c r="F323" s="77">
        <v>0</v>
      </c>
      <c r="G323" s="77">
        <v>0</v>
      </c>
      <c r="H323" s="77">
        <v>0</v>
      </c>
      <c r="I323" s="77">
        <v>0</v>
      </c>
      <c r="J323" s="79">
        <f t="shared" si="5"/>
        <v>197422</v>
      </c>
    </row>
    <row r="324" spans="1:10" x14ac:dyDescent="0.25">
      <c r="A324" s="24" t="s">
        <v>374</v>
      </c>
      <c r="B324" s="25" t="s">
        <v>53</v>
      </c>
      <c r="C324" s="75">
        <v>0</v>
      </c>
      <c r="D324" s="77">
        <v>0</v>
      </c>
      <c r="E324" s="77">
        <v>0</v>
      </c>
      <c r="F324" s="77">
        <v>0</v>
      </c>
      <c r="G324" s="77">
        <v>0</v>
      </c>
      <c r="H324" s="77">
        <v>0</v>
      </c>
      <c r="I324" s="77">
        <v>0</v>
      </c>
      <c r="J324" s="79">
        <f t="shared" si="5"/>
        <v>0</v>
      </c>
    </row>
    <row r="325" spans="1:10" x14ac:dyDescent="0.25">
      <c r="A325" s="24" t="s">
        <v>375</v>
      </c>
      <c r="B325" s="25" t="s">
        <v>53</v>
      </c>
      <c r="C325" s="75">
        <v>0</v>
      </c>
      <c r="D325" s="77">
        <v>0</v>
      </c>
      <c r="E325" s="77">
        <v>0</v>
      </c>
      <c r="F325" s="77">
        <v>0</v>
      </c>
      <c r="G325" s="77">
        <v>0</v>
      </c>
      <c r="H325" s="77">
        <v>550</v>
      </c>
      <c r="I325" s="77">
        <v>0</v>
      </c>
      <c r="J325" s="79">
        <f t="shared" si="5"/>
        <v>550</v>
      </c>
    </row>
    <row r="326" spans="1:10" x14ac:dyDescent="0.25">
      <c r="A326" s="24" t="s">
        <v>376</v>
      </c>
      <c r="B326" s="25" t="s">
        <v>53</v>
      </c>
      <c r="C326" s="75">
        <v>41176</v>
      </c>
      <c r="D326" s="77">
        <v>455601</v>
      </c>
      <c r="E326" s="77">
        <v>277296</v>
      </c>
      <c r="F326" s="77">
        <v>0</v>
      </c>
      <c r="G326" s="77">
        <v>0</v>
      </c>
      <c r="H326" s="77">
        <v>0</v>
      </c>
      <c r="I326" s="77">
        <v>0</v>
      </c>
      <c r="J326" s="79">
        <f t="shared" si="5"/>
        <v>774073</v>
      </c>
    </row>
    <row r="327" spans="1:10" x14ac:dyDescent="0.25">
      <c r="A327" s="24" t="s">
        <v>377</v>
      </c>
      <c r="B327" s="25" t="s">
        <v>53</v>
      </c>
      <c r="C327" s="75">
        <v>0</v>
      </c>
      <c r="D327" s="77">
        <v>0</v>
      </c>
      <c r="E327" s="77">
        <v>499453</v>
      </c>
      <c r="F327" s="77">
        <v>0</v>
      </c>
      <c r="G327" s="77">
        <v>0</v>
      </c>
      <c r="H327" s="77">
        <v>0</v>
      </c>
      <c r="I327" s="77">
        <v>0</v>
      </c>
      <c r="J327" s="79">
        <f t="shared" si="5"/>
        <v>499453</v>
      </c>
    </row>
    <row r="328" spans="1:10" x14ac:dyDescent="0.25">
      <c r="A328" s="24" t="s">
        <v>378</v>
      </c>
      <c r="B328" s="25" t="s">
        <v>53</v>
      </c>
      <c r="C328" s="75">
        <v>0</v>
      </c>
      <c r="D328" s="77">
        <v>0</v>
      </c>
      <c r="E328" s="77">
        <v>0</v>
      </c>
      <c r="F328" s="77">
        <v>0</v>
      </c>
      <c r="G328" s="77">
        <v>0</v>
      </c>
      <c r="H328" s="77">
        <v>0</v>
      </c>
      <c r="I328" s="77">
        <v>0</v>
      </c>
      <c r="J328" s="79">
        <f t="shared" si="5"/>
        <v>0</v>
      </c>
    </row>
    <row r="329" spans="1:10" x14ac:dyDescent="0.25">
      <c r="A329" s="24" t="s">
        <v>379</v>
      </c>
      <c r="B329" s="25" t="s">
        <v>53</v>
      </c>
      <c r="C329" s="75">
        <v>0</v>
      </c>
      <c r="D329" s="77">
        <v>0</v>
      </c>
      <c r="E329" s="77">
        <v>0</v>
      </c>
      <c r="F329" s="77">
        <v>0</v>
      </c>
      <c r="G329" s="77">
        <v>0</v>
      </c>
      <c r="H329" s="77">
        <v>0</v>
      </c>
      <c r="I329" s="77">
        <v>0</v>
      </c>
      <c r="J329" s="79">
        <f t="shared" si="5"/>
        <v>0</v>
      </c>
    </row>
    <row r="330" spans="1:10" x14ac:dyDescent="0.25">
      <c r="A330" s="24" t="s">
        <v>380</v>
      </c>
      <c r="B330" s="25" t="s">
        <v>53</v>
      </c>
      <c r="C330" s="75">
        <v>83168</v>
      </c>
      <c r="D330" s="77">
        <v>0</v>
      </c>
      <c r="E330" s="77">
        <v>0</v>
      </c>
      <c r="F330" s="77">
        <v>0</v>
      </c>
      <c r="G330" s="77">
        <v>0</v>
      </c>
      <c r="H330" s="77">
        <v>0</v>
      </c>
      <c r="I330" s="77">
        <v>38683</v>
      </c>
      <c r="J330" s="79">
        <f t="shared" si="5"/>
        <v>121851</v>
      </c>
    </row>
    <row r="331" spans="1:10" x14ac:dyDescent="0.25">
      <c r="A331" s="24" t="s">
        <v>5</v>
      </c>
      <c r="B331" s="25" t="s">
        <v>53</v>
      </c>
      <c r="C331" s="75">
        <v>0</v>
      </c>
      <c r="D331" s="77">
        <v>0</v>
      </c>
      <c r="E331" s="77">
        <v>94069</v>
      </c>
      <c r="F331" s="77">
        <v>0</v>
      </c>
      <c r="G331" s="77">
        <v>0</v>
      </c>
      <c r="H331" s="77">
        <v>0</v>
      </c>
      <c r="I331" s="77">
        <v>0</v>
      </c>
      <c r="J331" s="79">
        <f t="shared" si="5"/>
        <v>94069</v>
      </c>
    </row>
    <row r="332" spans="1:10" x14ac:dyDescent="0.25">
      <c r="A332" s="24" t="s">
        <v>383</v>
      </c>
      <c r="B332" s="25" t="s">
        <v>53</v>
      </c>
      <c r="C332" s="75">
        <v>0</v>
      </c>
      <c r="D332" s="77">
        <v>0</v>
      </c>
      <c r="E332" s="77">
        <v>0</v>
      </c>
      <c r="F332" s="77">
        <v>0</v>
      </c>
      <c r="G332" s="77">
        <v>0</v>
      </c>
      <c r="H332" s="77">
        <v>0</v>
      </c>
      <c r="I332" s="77">
        <v>0</v>
      </c>
      <c r="J332" s="79">
        <f t="shared" si="5"/>
        <v>0</v>
      </c>
    </row>
    <row r="333" spans="1:10" x14ac:dyDescent="0.25">
      <c r="A333" s="24" t="s">
        <v>525</v>
      </c>
      <c r="B333" s="25" t="s">
        <v>53</v>
      </c>
      <c r="C333" s="75">
        <v>0</v>
      </c>
      <c r="D333" s="77">
        <v>32978</v>
      </c>
      <c r="E333" s="77">
        <v>84918</v>
      </c>
      <c r="F333" s="77">
        <v>0</v>
      </c>
      <c r="G333" s="77">
        <v>0</v>
      </c>
      <c r="H333" s="77">
        <v>0</v>
      </c>
      <c r="I333" s="77">
        <v>0</v>
      </c>
      <c r="J333" s="79">
        <f t="shared" si="5"/>
        <v>117896</v>
      </c>
    </row>
    <row r="334" spans="1:10" x14ac:dyDescent="0.25">
      <c r="A334" s="24" t="s">
        <v>517</v>
      </c>
      <c r="B334" s="25" t="s">
        <v>53</v>
      </c>
      <c r="C334" s="75">
        <v>0</v>
      </c>
      <c r="D334" s="77">
        <v>0</v>
      </c>
      <c r="E334" s="77">
        <v>1780738</v>
      </c>
      <c r="F334" s="77">
        <v>0</v>
      </c>
      <c r="G334" s="77">
        <v>0</v>
      </c>
      <c r="H334" s="77">
        <v>0</v>
      </c>
      <c r="I334" s="77">
        <v>0</v>
      </c>
      <c r="J334" s="79">
        <f t="shared" si="5"/>
        <v>1780738</v>
      </c>
    </row>
    <row r="335" spans="1:10" x14ac:dyDescent="0.25">
      <c r="A335" s="24" t="s">
        <v>384</v>
      </c>
      <c r="B335" s="25" t="s">
        <v>53</v>
      </c>
      <c r="C335" s="75">
        <v>102719</v>
      </c>
      <c r="D335" s="77">
        <v>529635</v>
      </c>
      <c r="E335" s="77">
        <v>181854</v>
      </c>
      <c r="F335" s="77">
        <v>0</v>
      </c>
      <c r="G335" s="77">
        <v>0</v>
      </c>
      <c r="H335" s="77">
        <v>128341</v>
      </c>
      <c r="I335" s="77">
        <v>31383</v>
      </c>
      <c r="J335" s="79">
        <f t="shared" si="5"/>
        <v>973932</v>
      </c>
    </row>
    <row r="336" spans="1:10" x14ac:dyDescent="0.25">
      <c r="A336" s="24" t="s">
        <v>385</v>
      </c>
      <c r="B336" s="25" t="s">
        <v>53</v>
      </c>
      <c r="C336" s="75">
        <v>0</v>
      </c>
      <c r="D336" s="77">
        <v>0</v>
      </c>
      <c r="E336" s="77">
        <v>0</v>
      </c>
      <c r="F336" s="77">
        <v>0</v>
      </c>
      <c r="G336" s="77">
        <v>0</v>
      </c>
      <c r="H336" s="77">
        <v>0</v>
      </c>
      <c r="I336" s="77">
        <v>0</v>
      </c>
      <c r="J336" s="79">
        <f t="shared" si="5"/>
        <v>0</v>
      </c>
    </row>
    <row r="337" spans="1:10" x14ac:dyDescent="0.25">
      <c r="A337" s="24" t="s">
        <v>386</v>
      </c>
      <c r="B337" s="25" t="s">
        <v>54</v>
      </c>
      <c r="C337" s="75">
        <f>(57605+622807)</f>
        <v>680412</v>
      </c>
      <c r="D337" s="77">
        <v>0</v>
      </c>
      <c r="E337" s="77">
        <v>0</v>
      </c>
      <c r="F337" s="77">
        <v>0</v>
      </c>
      <c r="G337" s="77">
        <v>0</v>
      </c>
      <c r="H337" s="77">
        <v>23428</v>
      </c>
      <c r="I337" s="77">
        <v>0</v>
      </c>
      <c r="J337" s="79">
        <f t="shared" si="5"/>
        <v>703840</v>
      </c>
    </row>
    <row r="338" spans="1:10" x14ac:dyDescent="0.25">
      <c r="A338" s="24" t="s">
        <v>387</v>
      </c>
      <c r="B338" s="25" t="s">
        <v>54</v>
      </c>
      <c r="C338" s="75">
        <v>0</v>
      </c>
      <c r="D338" s="77">
        <v>349743</v>
      </c>
      <c r="E338" s="77">
        <v>0</v>
      </c>
      <c r="F338" s="77">
        <v>0</v>
      </c>
      <c r="G338" s="77">
        <v>0</v>
      </c>
      <c r="H338" s="77">
        <v>0</v>
      </c>
      <c r="I338" s="77">
        <v>0</v>
      </c>
      <c r="J338" s="79">
        <f t="shared" si="5"/>
        <v>349743</v>
      </c>
    </row>
    <row r="339" spans="1:10" x14ac:dyDescent="0.25">
      <c r="A339" s="24" t="s">
        <v>388</v>
      </c>
      <c r="B339" s="25" t="s">
        <v>54</v>
      </c>
      <c r="C339" s="75">
        <v>0</v>
      </c>
      <c r="D339" s="77">
        <v>10000</v>
      </c>
      <c r="E339" s="77">
        <v>0</v>
      </c>
      <c r="F339" s="77">
        <v>0</v>
      </c>
      <c r="G339" s="77">
        <v>0</v>
      </c>
      <c r="H339" s="77">
        <v>0</v>
      </c>
      <c r="I339" s="77">
        <v>0</v>
      </c>
      <c r="J339" s="79">
        <f t="shared" si="5"/>
        <v>10000</v>
      </c>
    </row>
    <row r="340" spans="1:10" x14ac:dyDescent="0.25">
      <c r="A340" s="24" t="s">
        <v>389</v>
      </c>
      <c r="B340" s="25" t="s">
        <v>54</v>
      </c>
      <c r="C340" s="75">
        <v>0</v>
      </c>
      <c r="D340" s="77">
        <v>0</v>
      </c>
      <c r="E340" s="77">
        <v>0</v>
      </c>
      <c r="F340" s="77">
        <v>0</v>
      </c>
      <c r="G340" s="77">
        <v>0</v>
      </c>
      <c r="H340" s="77">
        <v>0</v>
      </c>
      <c r="I340" s="77">
        <v>148361</v>
      </c>
      <c r="J340" s="79">
        <f t="shared" si="5"/>
        <v>148361</v>
      </c>
    </row>
    <row r="341" spans="1:10" x14ac:dyDescent="0.25">
      <c r="A341" s="24" t="s">
        <v>390</v>
      </c>
      <c r="B341" s="25" t="s">
        <v>54</v>
      </c>
      <c r="C341" s="75">
        <v>0</v>
      </c>
      <c r="D341" s="77">
        <v>0</v>
      </c>
      <c r="E341" s="77">
        <v>0</v>
      </c>
      <c r="F341" s="77">
        <v>0</v>
      </c>
      <c r="G341" s="77">
        <v>0</v>
      </c>
      <c r="H341" s="77">
        <v>0</v>
      </c>
      <c r="I341" s="77">
        <v>7875</v>
      </c>
      <c r="J341" s="79">
        <f t="shared" si="5"/>
        <v>7875</v>
      </c>
    </row>
    <row r="342" spans="1:10" x14ac:dyDescent="0.25">
      <c r="A342" s="24" t="s">
        <v>391</v>
      </c>
      <c r="B342" s="25" t="s">
        <v>54</v>
      </c>
      <c r="C342" s="75">
        <v>0</v>
      </c>
      <c r="D342" s="77">
        <v>0</v>
      </c>
      <c r="E342" s="77">
        <v>0</v>
      </c>
      <c r="F342" s="77">
        <v>0</v>
      </c>
      <c r="G342" s="77">
        <v>0</v>
      </c>
      <c r="H342" s="77">
        <v>0</v>
      </c>
      <c r="I342" s="77">
        <v>0</v>
      </c>
      <c r="J342" s="79">
        <f t="shared" si="5"/>
        <v>0</v>
      </c>
    </row>
    <row r="343" spans="1:10" x14ac:dyDescent="0.25">
      <c r="A343" s="24" t="s">
        <v>392</v>
      </c>
      <c r="B343" s="25" t="s">
        <v>54</v>
      </c>
      <c r="C343" s="75">
        <v>0</v>
      </c>
      <c r="D343" s="77">
        <v>0</v>
      </c>
      <c r="E343" s="77">
        <v>0</v>
      </c>
      <c r="F343" s="77">
        <v>0</v>
      </c>
      <c r="G343" s="77">
        <v>0</v>
      </c>
      <c r="H343" s="77">
        <v>0</v>
      </c>
      <c r="I343" s="77">
        <v>0</v>
      </c>
      <c r="J343" s="79">
        <f t="shared" si="5"/>
        <v>0</v>
      </c>
    </row>
    <row r="344" spans="1:10" x14ac:dyDescent="0.25">
      <c r="A344" s="24" t="s">
        <v>393</v>
      </c>
      <c r="B344" s="25" t="s">
        <v>54</v>
      </c>
      <c r="C344" s="75">
        <v>7203</v>
      </c>
      <c r="D344" s="77">
        <v>806593</v>
      </c>
      <c r="E344" s="77">
        <v>0</v>
      </c>
      <c r="F344" s="77">
        <v>0</v>
      </c>
      <c r="G344" s="77">
        <v>0</v>
      </c>
      <c r="H344" s="77">
        <v>0</v>
      </c>
      <c r="I344" s="77">
        <v>0</v>
      </c>
      <c r="J344" s="79">
        <f t="shared" si="5"/>
        <v>813796</v>
      </c>
    </row>
    <row r="345" spans="1:10" x14ac:dyDescent="0.25">
      <c r="A345" s="24" t="s">
        <v>394</v>
      </c>
      <c r="B345" s="25" t="s">
        <v>54</v>
      </c>
      <c r="C345" s="75">
        <v>0</v>
      </c>
      <c r="D345" s="77">
        <v>0</v>
      </c>
      <c r="E345" s="77">
        <v>0</v>
      </c>
      <c r="F345" s="77">
        <v>0</v>
      </c>
      <c r="G345" s="77">
        <v>0</v>
      </c>
      <c r="H345" s="77">
        <v>0</v>
      </c>
      <c r="I345" s="77">
        <v>0</v>
      </c>
      <c r="J345" s="79">
        <f t="shared" si="5"/>
        <v>0</v>
      </c>
    </row>
    <row r="346" spans="1:10" x14ac:dyDescent="0.25">
      <c r="A346" s="24" t="s">
        <v>395</v>
      </c>
      <c r="B346" s="25" t="s">
        <v>54</v>
      </c>
      <c r="C346" s="75">
        <v>0</v>
      </c>
      <c r="D346" s="77">
        <v>0</v>
      </c>
      <c r="E346" s="77">
        <v>0</v>
      </c>
      <c r="F346" s="77">
        <v>0</v>
      </c>
      <c r="G346" s="77">
        <v>0</v>
      </c>
      <c r="H346" s="77">
        <v>0</v>
      </c>
      <c r="I346" s="77">
        <v>0</v>
      </c>
      <c r="J346" s="79">
        <f t="shared" si="5"/>
        <v>0</v>
      </c>
    </row>
    <row r="347" spans="1:10" x14ac:dyDescent="0.25">
      <c r="A347" s="24" t="s">
        <v>396</v>
      </c>
      <c r="B347" s="25" t="s">
        <v>54</v>
      </c>
      <c r="C347" s="75">
        <v>0</v>
      </c>
      <c r="D347" s="77">
        <v>90503</v>
      </c>
      <c r="E347" s="77">
        <v>0</v>
      </c>
      <c r="F347" s="77">
        <v>0</v>
      </c>
      <c r="G347" s="77">
        <v>0</v>
      </c>
      <c r="H347" s="77">
        <v>0</v>
      </c>
      <c r="I347" s="77">
        <v>0</v>
      </c>
      <c r="J347" s="79">
        <f t="shared" si="5"/>
        <v>90503</v>
      </c>
    </row>
    <row r="348" spans="1:10" x14ac:dyDescent="0.25">
      <c r="A348" s="24" t="s">
        <v>397</v>
      </c>
      <c r="B348" s="25" t="s">
        <v>54</v>
      </c>
      <c r="C348" s="75">
        <v>0</v>
      </c>
      <c r="D348" s="77">
        <v>0</v>
      </c>
      <c r="E348" s="77">
        <v>0</v>
      </c>
      <c r="F348" s="77">
        <v>0</v>
      </c>
      <c r="G348" s="77">
        <v>0</v>
      </c>
      <c r="H348" s="77">
        <v>0</v>
      </c>
      <c r="I348" s="77">
        <v>0</v>
      </c>
      <c r="J348" s="79">
        <f t="shared" si="5"/>
        <v>0</v>
      </c>
    </row>
    <row r="349" spans="1:10" x14ac:dyDescent="0.25">
      <c r="A349" s="24" t="s">
        <v>398</v>
      </c>
      <c r="B349" s="25" t="s">
        <v>54</v>
      </c>
      <c r="C349" s="75">
        <v>116563</v>
      </c>
      <c r="D349" s="77">
        <v>301961</v>
      </c>
      <c r="E349" s="77">
        <v>0</v>
      </c>
      <c r="F349" s="77">
        <v>0</v>
      </c>
      <c r="G349" s="77">
        <v>0</v>
      </c>
      <c r="H349" s="77">
        <v>47600</v>
      </c>
      <c r="I349" s="77">
        <v>0</v>
      </c>
      <c r="J349" s="79">
        <f t="shared" si="5"/>
        <v>466124</v>
      </c>
    </row>
    <row r="350" spans="1:10" x14ac:dyDescent="0.25">
      <c r="A350" s="24" t="s">
        <v>399</v>
      </c>
      <c r="B350" s="25" t="s">
        <v>54</v>
      </c>
      <c r="C350" s="75">
        <v>716878</v>
      </c>
      <c r="D350" s="77">
        <v>1324172</v>
      </c>
      <c r="E350" s="77">
        <v>4457679</v>
      </c>
      <c r="F350" s="77">
        <v>0</v>
      </c>
      <c r="G350" s="77">
        <v>0</v>
      </c>
      <c r="H350" s="77">
        <v>577406</v>
      </c>
      <c r="I350" s="77">
        <v>0</v>
      </c>
      <c r="J350" s="79">
        <f t="shared" si="5"/>
        <v>7076135</v>
      </c>
    </row>
    <row r="351" spans="1:10" x14ac:dyDescent="0.25">
      <c r="A351" s="24" t="s">
        <v>400</v>
      </c>
      <c r="B351" s="25" t="s">
        <v>54</v>
      </c>
      <c r="C351" s="75">
        <v>0</v>
      </c>
      <c r="D351" s="77">
        <v>0</v>
      </c>
      <c r="E351" s="77">
        <v>0</v>
      </c>
      <c r="F351" s="77">
        <v>0</v>
      </c>
      <c r="G351" s="77">
        <v>0</v>
      </c>
      <c r="H351" s="77">
        <v>0</v>
      </c>
      <c r="I351" s="77">
        <v>0</v>
      </c>
      <c r="J351" s="79">
        <f t="shared" si="5"/>
        <v>0</v>
      </c>
    </row>
    <row r="352" spans="1:10" x14ac:dyDescent="0.25">
      <c r="A352" s="24" t="s">
        <v>401</v>
      </c>
      <c r="B352" s="25" t="s">
        <v>54</v>
      </c>
      <c r="C352" s="75">
        <v>0</v>
      </c>
      <c r="D352" s="77">
        <v>1988</v>
      </c>
      <c r="E352" s="77">
        <v>0</v>
      </c>
      <c r="F352" s="77">
        <v>0</v>
      </c>
      <c r="G352" s="77">
        <v>0</v>
      </c>
      <c r="H352" s="77">
        <v>0</v>
      </c>
      <c r="I352" s="77">
        <v>0</v>
      </c>
      <c r="J352" s="79">
        <f t="shared" si="5"/>
        <v>1988</v>
      </c>
    </row>
    <row r="353" spans="1:10" x14ac:dyDescent="0.25">
      <c r="A353" s="24" t="s">
        <v>402</v>
      </c>
      <c r="B353" s="25" t="s">
        <v>54</v>
      </c>
      <c r="C353" s="75">
        <v>0</v>
      </c>
      <c r="D353" s="77">
        <v>0</v>
      </c>
      <c r="E353" s="77">
        <v>0</v>
      </c>
      <c r="F353" s="77">
        <v>0</v>
      </c>
      <c r="G353" s="77">
        <v>0</v>
      </c>
      <c r="H353" s="77">
        <v>0</v>
      </c>
      <c r="I353" s="77">
        <v>0</v>
      </c>
      <c r="J353" s="79">
        <f t="shared" si="5"/>
        <v>0</v>
      </c>
    </row>
    <row r="354" spans="1:10" x14ac:dyDescent="0.25">
      <c r="A354" s="24" t="s">
        <v>403</v>
      </c>
      <c r="B354" s="25" t="s">
        <v>55</v>
      </c>
      <c r="C354" s="75">
        <v>0</v>
      </c>
      <c r="D354" s="77">
        <v>0</v>
      </c>
      <c r="E354" s="77">
        <v>0</v>
      </c>
      <c r="F354" s="77">
        <v>0</v>
      </c>
      <c r="G354" s="77">
        <v>0</v>
      </c>
      <c r="H354" s="77">
        <v>0</v>
      </c>
      <c r="I354" s="77">
        <v>0</v>
      </c>
      <c r="J354" s="79">
        <f t="shared" si="5"/>
        <v>0</v>
      </c>
    </row>
    <row r="355" spans="1:10" x14ac:dyDescent="0.25">
      <c r="A355" s="24" t="s">
        <v>404</v>
      </c>
      <c r="B355" s="25" t="s">
        <v>55</v>
      </c>
      <c r="C355" s="75">
        <v>0</v>
      </c>
      <c r="D355" s="77">
        <v>0</v>
      </c>
      <c r="E355" s="77">
        <v>0</v>
      </c>
      <c r="F355" s="77">
        <v>0</v>
      </c>
      <c r="G355" s="77">
        <v>0</v>
      </c>
      <c r="H355" s="77">
        <v>0</v>
      </c>
      <c r="I355" s="77">
        <v>0</v>
      </c>
      <c r="J355" s="79">
        <f t="shared" si="5"/>
        <v>0</v>
      </c>
    </row>
    <row r="356" spans="1:10" x14ac:dyDescent="0.25">
      <c r="A356" s="24" t="s">
        <v>405</v>
      </c>
      <c r="B356" s="25" t="s">
        <v>55</v>
      </c>
      <c r="C356" s="75">
        <v>0</v>
      </c>
      <c r="D356" s="77">
        <v>0</v>
      </c>
      <c r="E356" s="77">
        <v>0</v>
      </c>
      <c r="F356" s="77">
        <v>0</v>
      </c>
      <c r="G356" s="77">
        <v>0</v>
      </c>
      <c r="H356" s="77">
        <v>0</v>
      </c>
      <c r="I356" s="77">
        <v>0</v>
      </c>
      <c r="J356" s="79">
        <f t="shared" si="5"/>
        <v>0</v>
      </c>
    </row>
    <row r="357" spans="1:10" x14ac:dyDescent="0.25">
      <c r="A357" s="24" t="s">
        <v>406</v>
      </c>
      <c r="B357" s="25" t="s">
        <v>55</v>
      </c>
      <c r="C357" s="75">
        <v>0</v>
      </c>
      <c r="D357" s="77">
        <v>0</v>
      </c>
      <c r="E357" s="77">
        <v>0</v>
      </c>
      <c r="F357" s="77">
        <v>0</v>
      </c>
      <c r="G357" s="77">
        <v>0</v>
      </c>
      <c r="H357" s="77">
        <v>0</v>
      </c>
      <c r="I357" s="77">
        <v>0</v>
      </c>
      <c r="J357" s="79">
        <f t="shared" si="5"/>
        <v>0</v>
      </c>
    </row>
    <row r="358" spans="1:10" x14ac:dyDescent="0.25">
      <c r="A358" s="24" t="s">
        <v>407</v>
      </c>
      <c r="B358" s="25" t="s">
        <v>55</v>
      </c>
      <c r="C358" s="75">
        <v>0</v>
      </c>
      <c r="D358" s="77">
        <v>0</v>
      </c>
      <c r="E358" s="77">
        <v>0</v>
      </c>
      <c r="F358" s="77">
        <v>0</v>
      </c>
      <c r="G358" s="77">
        <v>0</v>
      </c>
      <c r="H358" s="77">
        <v>0</v>
      </c>
      <c r="I358" s="77">
        <v>0</v>
      </c>
      <c r="J358" s="79">
        <f t="shared" si="5"/>
        <v>0</v>
      </c>
    </row>
    <row r="359" spans="1:10" x14ac:dyDescent="0.25">
      <c r="A359" s="24" t="s">
        <v>412</v>
      </c>
      <c r="B359" s="25" t="s">
        <v>57</v>
      </c>
      <c r="C359" s="75">
        <v>0</v>
      </c>
      <c r="D359" s="77">
        <v>0</v>
      </c>
      <c r="E359" s="77">
        <v>0</v>
      </c>
      <c r="F359" s="77">
        <v>0</v>
      </c>
      <c r="G359" s="77">
        <v>0</v>
      </c>
      <c r="H359" s="77">
        <v>0</v>
      </c>
      <c r="I359" s="77">
        <v>2041661</v>
      </c>
      <c r="J359" s="79">
        <f t="shared" si="5"/>
        <v>2041661</v>
      </c>
    </row>
    <row r="360" spans="1:10" x14ac:dyDescent="0.25">
      <c r="A360" s="24" t="s">
        <v>413</v>
      </c>
      <c r="B360" s="25" t="s">
        <v>57</v>
      </c>
      <c r="C360" s="75">
        <v>0</v>
      </c>
      <c r="D360" s="77">
        <v>0</v>
      </c>
      <c r="E360" s="77">
        <v>0</v>
      </c>
      <c r="F360" s="77">
        <v>0</v>
      </c>
      <c r="G360" s="77">
        <v>0</v>
      </c>
      <c r="H360" s="77">
        <v>0</v>
      </c>
      <c r="I360" s="77">
        <v>0</v>
      </c>
      <c r="J360" s="79">
        <f t="shared" si="5"/>
        <v>0</v>
      </c>
    </row>
    <row r="361" spans="1:10" x14ac:dyDescent="0.25">
      <c r="A361" s="24" t="s">
        <v>414</v>
      </c>
      <c r="B361" s="25" t="s">
        <v>57</v>
      </c>
      <c r="C361" s="75">
        <v>0</v>
      </c>
      <c r="D361" s="77">
        <v>0</v>
      </c>
      <c r="E361" s="77">
        <v>0</v>
      </c>
      <c r="F361" s="77">
        <v>0</v>
      </c>
      <c r="G361" s="77">
        <v>0</v>
      </c>
      <c r="H361" s="77">
        <v>0</v>
      </c>
      <c r="I361" s="77">
        <v>0</v>
      </c>
      <c r="J361" s="79">
        <f t="shared" si="5"/>
        <v>0</v>
      </c>
    </row>
    <row r="362" spans="1:10" x14ac:dyDescent="0.25">
      <c r="A362" s="24" t="s">
        <v>415</v>
      </c>
      <c r="B362" s="25" t="s">
        <v>7</v>
      </c>
      <c r="C362" s="75">
        <v>447985</v>
      </c>
      <c r="D362" s="77">
        <v>2110559</v>
      </c>
      <c r="E362" s="77">
        <v>2476372</v>
      </c>
      <c r="F362" s="77">
        <v>0</v>
      </c>
      <c r="G362" s="77">
        <v>0</v>
      </c>
      <c r="H362" s="77">
        <v>0</v>
      </c>
      <c r="I362" s="77">
        <v>0</v>
      </c>
      <c r="J362" s="79">
        <f t="shared" si="5"/>
        <v>5034916</v>
      </c>
    </row>
    <row r="363" spans="1:10" x14ac:dyDescent="0.25">
      <c r="A363" s="24" t="s">
        <v>7</v>
      </c>
      <c r="B363" s="25" t="s">
        <v>7</v>
      </c>
      <c r="C363" s="75">
        <v>0</v>
      </c>
      <c r="D363" s="77">
        <v>0</v>
      </c>
      <c r="E363" s="77">
        <v>361531</v>
      </c>
      <c r="F363" s="77">
        <v>0</v>
      </c>
      <c r="G363" s="77">
        <v>0</v>
      </c>
      <c r="H363" s="77">
        <v>0</v>
      </c>
      <c r="I363" s="77">
        <v>0</v>
      </c>
      <c r="J363" s="79">
        <f t="shared" si="5"/>
        <v>361531</v>
      </c>
    </row>
    <row r="364" spans="1:10" x14ac:dyDescent="0.25">
      <c r="A364" s="24" t="s">
        <v>416</v>
      </c>
      <c r="B364" s="25" t="s">
        <v>7</v>
      </c>
      <c r="C364" s="75">
        <v>0</v>
      </c>
      <c r="D364" s="77">
        <v>0</v>
      </c>
      <c r="E364" s="77">
        <v>0</v>
      </c>
      <c r="F364" s="77">
        <v>0</v>
      </c>
      <c r="G364" s="77">
        <v>0</v>
      </c>
      <c r="H364" s="77">
        <v>0</v>
      </c>
      <c r="I364" s="77">
        <v>0</v>
      </c>
      <c r="J364" s="79">
        <f t="shared" si="5"/>
        <v>0</v>
      </c>
    </row>
    <row r="365" spans="1:10" x14ac:dyDescent="0.25">
      <c r="A365" s="24" t="s">
        <v>417</v>
      </c>
      <c r="B365" s="25" t="s">
        <v>5</v>
      </c>
      <c r="C365" s="75">
        <v>48149</v>
      </c>
      <c r="D365" s="77">
        <f>(66402+1050)</f>
        <v>67452</v>
      </c>
      <c r="E365" s="77">
        <v>303842</v>
      </c>
      <c r="F365" s="77">
        <v>0</v>
      </c>
      <c r="G365" s="77">
        <v>0</v>
      </c>
      <c r="H365" s="77">
        <v>9296</v>
      </c>
      <c r="I365" s="77">
        <v>0</v>
      </c>
      <c r="J365" s="79">
        <f t="shared" si="5"/>
        <v>428739</v>
      </c>
    </row>
    <row r="366" spans="1:10" x14ac:dyDescent="0.25">
      <c r="A366" s="24" t="s">
        <v>418</v>
      </c>
      <c r="B366" s="25" t="s">
        <v>5</v>
      </c>
      <c r="C366" s="75">
        <v>0</v>
      </c>
      <c r="D366" s="77">
        <v>0</v>
      </c>
      <c r="E366" s="77">
        <v>74068</v>
      </c>
      <c r="F366" s="77">
        <v>0</v>
      </c>
      <c r="G366" s="77">
        <v>0</v>
      </c>
      <c r="H366" s="77">
        <f>(32760+16542)</f>
        <v>49302</v>
      </c>
      <c r="I366" s="77">
        <v>0</v>
      </c>
      <c r="J366" s="79">
        <f t="shared" si="5"/>
        <v>123370</v>
      </c>
    </row>
    <row r="367" spans="1:10" x14ac:dyDescent="0.25">
      <c r="A367" s="24" t="s">
        <v>419</v>
      </c>
      <c r="B367" s="25" t="s">
        <v>5</v>
      </c>
      <c r="C367" s="75">
        <v>0</v>
      </c>
      <c r="D367" s="77">
        <v>417437</v>
      </c>
      <c r="E367" s="77">
        <v>0</v>
      </c>
      <c r="F367" s="77">
        <v>0</v>
      </c>
      <c r="G367" s="77">
        <v>0</v>
      </c>
      <c r="H367" s="77">
        <v>0</v>
      </c>
      <c r="I367" s="77">
        <v>0</v>
      </c>
      <c r="J367" s="79">
        <f t="shared" si="5"/>
        <v>417437</v>
      </c>
    </row>
    <row r="368" spans="1:10" x14ac:dyDescent="0.25">
      <c r="A368" s="24" t="s">
        <v>420</v>
      </c>
      <c r="B368" s="25" t="s">
        <v>5</v>
      </c>
      <c r="C368" s="75">
        <v>0</v>
      </c>
      <c r="D368" s="77">
        <v>0</v>
      </c>
      <c r="E368" s="77">
        <v>0</v>
      </c>
      <c r="F368" s="77">
        <v>0</v>
      </c>
      <c r="G368" s="77">
        <v>0</v>
      </c>
      <c r="H368" s="77">
        <v>0</v>
      </c>
      <c r="I368" s="77">
        <v>0</v>
      </c>
      <c r="J368" s="79">
        <f t="shared" si="5"/>
        <v>0</v>
      </c>
    </row>
    <row r="369" spans="1:10" x14ac:dyDescent="0.25">
      <c r="A369" s="24" t="s">
        <v>421</v>
      </c>
      <c r="B369" s="25" t="s">
        <v>5</v>
      </c>
      <c r="C369" s="75">
        <v>302077</v>
      </c>
      <c r="D369" s="77">
        <v>0</v>
      </c>
      <c r="E369" s="77">
        <v>510075</v>
      </c>
      <c r="F369" s="77">
        <v>0</v>
      </c>
      <c r="G369" s="77">
        <v>0</v>
      </c>
      <c r="H369" s="77">
        <v>234140</v>
      </c>
      <c r="I369" s="77">
        <v>0</v>
      </c>
      <c r="J369" s="79">
        <f t="shared" si="5"/>
        <v>1046292</v>
      </c>
    </row>
    <row r="370" spans="1:10" x14ac:dyDescent="0.25">
      <c r="A370" s="24" t="s">
        <v>422</v>
      </c>
      <c r="B370" s="25" t="s">
        <v>5</v>
      </c>
      <c r="C370" s="75">
        <v>297839</v>
      </c>
      <c r="D370" s="77">
        <v>1316705</v>
      </c>
      <c r="E370" s="77">
        <v>0</v>
      </c>
      <c r="F370" s="77">
        <v>0</v>
      </c>
      <c r="G370" s="77">
        <v>0</v>
      </c>
      <c r="H370" s="77">
        <v>120226</v>
      </c>
      <c r="I370" s="77">
        <v>0</v>
      </c>
      <c r="J370" s="79">
        <f t="shared" si="5"/>
        <v>1734770</v>
      </c>
    </row>
    <row r="371" spans="1:10" x14ac:dyDescent="0.25">
      <c r="A371" s="24" t="s">
        <v>423</v>
      </c>
      <c r="B371" s="25" t="s">
        <v>5</v>
      </c>
      <c r="C371" s="75">
        <v>108834</v>
      </c>
      <c r="D371" s="77">
        <v>0</v>
      </c>
      <c r="E371" s="77">
        <v>323771</v>
      </c>
      <c r="F371" s="77">
        <v>0</v>
      </c>
      <c r="G371" s="77">
        <v>0</v>
      </c>
      <c r="H371" s="77">
        <v>57615</v>
      </c>
      <c r="I371" s="77">
        <v>0</v>
      </c>
      <c r="J371" s="79">
        <f t="shared" si="5"/>
        <v>490220</v>
      </c>
    </row>
    <row r="372" spans="1:10" x14ac:dyDescent="0.25">
      <c r="A372" s="24" t="s">
        <v>408</v>
      </c>
      <c r="B372" s="25" t="s">
        <v>518</v>
      </c>
      <c r="C372" s="75">
        <v>0</v>
      </c>
      <c r="D372" s="77">
        <v>0</v>
      </c>
      <c r="E372" s="77">
        <v>0</v>
      </c>
      <c r="F372" s="77">
        <v>0</v>
      </c>
      <c r="G372" s="77">
        <v>0</v>
      </c>
      <c r="H372" s="77">
        <v>0</v>
      </c>
      <c r="I372" s="77">
        <v>0</v>
      </c>
      <c r="J372" s="79">
        <f t="shared" si="5"/>
        <v>0</v>
      </c>
    </row>
    <row r="373" spans="1:10" x14ac:dyDescent="0.25">
      <c r="A373" s="24" t="s">
        <v>519</v>
      </c>
      <c r="B373" s="25" t="s">
        <v>518</v>
      </c>
      <c r="C373" s="75">
        <v>0</v>
      </c>
      <c r="D373" s="77">
        <v>0</v>
      </c>
      <c r="E373" s="77">
        <v>0</v>
      </c>
      <c r="F373" s="77">
        <v>0</v>
      </c>
      <c r="G373" s="77">
        <v>0</v>
      </c>
      <c r="H373" s="77">
        <v>0</v>
      </c>
      <c r="I373" s="77">
        <v>0</v>
      </c>
      <c r="J373" s="79">
        <f t="shared" si="5"/>
        <v>0</v>
      </c>
    </row>
    <row r="374" spans="1:10" x14ac:dyDescent="0.25">
      <c r="A374" s="24" t="s">
        <v>520</v>
      </c>
      <c r="B374" s="25" t="s">
        <v>518</v>
      </c>
      <c r="C374" s="75">
        <v>0</v>
      </c>
      <c r="D374" s="77">
        <v>0</v>
      </c>
      <c r="E374" s="77">
        <v>0</v>
      </c>
      <c r="F374" s="77">
        <v>0</v>
      </c>
      <c r="G374" s="77">
        <v>0</v>
      </c>
      <c r="H374" s="77">
        <v>0</v>
      </c>
      <c r="I374" s="77">
        <v>0</v>
      </c>
      <c r="J374" s="79">
        <f t="shared" si="5"/>
        <v>0</v>
      </c>
    </row>
    <row r="375" spans="1:10" x14ac:dyDescent="0.25">
      <c r="A375" s="24" t="s">
        <v>478</v>
      </c>
      <c r="B375" s="25" t="s">
        <v>521</v>
      </c>
      <c r="C375" s="75">
        <v>0</v>
      </c>
      <c r="D375" s="77">
        <v>0</v>
      </c>
      <c r="E375" s="77">
        <v>0</v>
      </c>
      <c r="F375" s="77">
        <v>0</v>
      </c>
      <c r="G375" s="77">
        <v>0</v>
      </c>
      <c r="H375" s="77">
        <v>0</v>
      </c>
      <c r="I375" s="77">
        <v>0</v>
      </c>
      <c r="J375" s="79">
        <f t="shared" si="5"/>
        <v>0</v>
      </c>
    </row>
    <row r="376" spans="1:10" x14ac:dyDescent="0.25">
      <c r="A376" s="24" t="s">
        <v>522</v>
      </c>
      <c r="B376" s="25" t="s">
        <v>521</v>
      </c>
      <c r="C376" s="75">
        <v>0</v>
      </c>
      <c r="D376" s="77">
        <f>(5283034+7288539)</f>
        <v>12571573</v>
      </c>
      <c r="E376" s="77">
        <v>1612758</v>
      </c>
      <c r="F376" s="77">
        <v>0</v>
      </c>
      <c r="G376" s="77">
        <v>0</v>
      </c>
      <c r="H376" s="77">
        <v>0</v>
      </c>
      <c r="I376" s="77">
        <v>0</v>
      </c>
      <c r="J376" s="79">
        <f t="shared" si="5"/>
        <v>14184331</v>
      </c>
    </row>
    <row r="377" spans="1:10" x14ac:dyDescent="0.25">
      <c r="A377" s="24" t="s">
        <v>523</v>
      </c>
      <c r="B377" s="25" t="s">
        <v>521</v>
      </c>
      <c r="C377" s="75">
        <v>0</v>
      </c>
      <c r="D377" s="77">
        <v>0</v>
      </c>
      <c r="E377" s="77">
        <v>0</v>
      </c>
      <c r="F377" s="77">
        <v>0</v>
      </c>
      <c r="G377" s="77">
        <v>0</v>
      </c>
      <c r="H377" s="77">
        <v>0</v>
      </c>
      <c r="I377" s="77">
        <v>0</v>
      </c>
      <c r="J377" s="79">
        <f t="shared" si="5"/>
        <v>0</v>
      </c>
    </row>
    <row r="378" spans="1:10" x14ac:dyDescent="0.25">
      <c r="A378" s="24" t="s">
        <v>424</v>
      </c>
      <c r="B378" s="25" t="s">
        <v>58</v>
      </c>
      <c r="C378" s="75">
        <v>0</v>
      </c>
      <c r="D378" s="77">
        <v>0</v>
      </c>
      <c r="E378" s="77">
        <v>0</v>
      </c>
      <c r="F378" s="77">
        <v>0</v>
      </c>
      <c r="G378" s="77">
        <v>0</v>
      </c>
      <c r="H378" s="77">
        <v>0</v>
      </c>
      <c r="I378" s="77">
        <v>0</v>
      </c>
      <c r="J378" s="79">
        <f t="shared" si="5"/>
        <v>0</v>
      </c>
    </row>
    <row r="379" spans="1:10" x14ac:dyDescent="0.25">
      <c r="A379" s="24" t="s">
        <v>425</v>
      </c>
      <c r="B379" s="25" t="s">
        <v>58</v>
      </c>
      <c r="C379" s="75">
        <v>0</v>
      </c>
      <c r="D379" s="77">
        <v>0</v>
      </c>
      <c r="E379" s="77">
        <v>0</v>
      </c>
      <c r="F379" s="77">
        <v>0</v>
      </c>
      <c r="G379" s="77">
        <v>0</v>
      </c>
      <c r="H379" s="77">
        <v>0</v>
      </c>
      <c r="I379" s="77">
        <v>0</v>
      </c>
      <c r="J379" s="79">
        <f t="shared" si="5"/>
        <v>0</v>
      </c>
    </row>
    <row r="380" spans="1:10" x14ac:dyDescent="0.25">
      <c r="A380" s="24" t="s">
        <v>426</v>
      </c>
      <c r="B380" s="25" t="s">
        <v>58</v>
      </c>
      <c r="C380" s="75">
        <v>0</v>
      </c>
      <c r="D380" s="77">
        <v>0</v>
      </c>
      <c r="E380" s="77">
        <v>0</v>
      </c>
      <c r="F380" s="77">
        <v>0</v>
      </c>
      <c r="G380" s="77">
        <v>0</v>
      </c>
      <c r="H380" s="77">
        <v>0</v>
      </c>
      <c r="I380" s="77">
        <v>0</v>
      </c>
      <c r="J380" s="79">
        <f t="shared" si="5"/>
        <v>0</v>
      </c>
    </row>
    <row r="381" spans="1:10" x14ac:dyDescent="0.25">
      <c r="A381" s="24" t="s">
        <v>427</v>
      </c>
      <c r="B381" s="25" t="s">
        <v>58</v>
      </c>
      <c r="C381" s="75">
        <v>0</v>
      </c>
      <c r="D381" s="77">
        <v>0</v>
      </c>
      <c r="E381" s="77">
        <v>0</v>
      </c>
      <c r="F381" s="77">
        <v>0</v>
      </c>
      <c r="G381" s="77">
        <v>0</v>
      </c>
      <c r="H381" s="77">
        <v>0</v>
      </c>
      <c r="I381" s="77">
        <v>0</v>
      </c>
      <c r="J381" s="79">
        <f t="shared" si="5"/>
        <v>0</v>
      </c>
    </row>
    <row r="382" spans="1:10" x14ac:dyDescent="0.25">
      <c r="A382" s="24" t="s">
        <v>428</v>
      </c>
      <c r="B382" s="25" t="s">
        <v>58</v>
      </c>
      <c r="C382" s="75">
        <v>0</v>
      </c>
      <c r="D382" s="77">
        <v>74206</v>
      </c>
      <c r="E382" s="77">
        <v>0</v>
      </c>
      <c r="F382" s="77">
        <v>0</v>
      </c>
      <c r="G382" s="77">
        <v>0</v>
      </c>
      <c r="H382" s="77">
        <v>0</v>
      </c>
      <c r="I382" s="77">
        <v>0</v>
      </c>
      <c r="J382" s="79">
        <f t="shared" si="5"/>
        <v>74206</v>
      </c>
    </row>
    <row r="383" spans="1:10" x14ac:dyDescent="0.25">
      <c r="A383" s="24" t="s">
        <v>429</v>
      </c>
      <c r="B383" s="25" t="s">
        <v>59</v>
      </c>
      <c r="C383" s="75">
        <v>0</v>
      </c>
      <c r="D383" s="77">
        <v>0</v>
      </c>
      <c r="E383" s="77">
        <v>0</v>
      </c>
      <c r="F383" s="77">
        <v>0</v>
      </c>
      <c r="G383" s="77">
        <v>0</v>
      </c>
      <c r="H383" s="77">
        <v>0</v>
      </c>
      <c r="I383" s="77">
        <v>0</v>
      </c>
      <c r="J383" s="79">
        <f t="shared" si="5"/>
        <v>0</v>
      </c>
    </row>
    <row r="384" spans="1:10" x14ac:dyDescent="0.25">
      <c r="A384" s="24" t="s">
        <v>430</v>
      </c>
      <c r="B384" s="25" t="s">
        <v>59</v>
      </c>
      <c r="C384" s="75">
        <v>0</v>
      </c>
      <c r="D384" s="77">
        <v>32908</v>
      </c>
      <c r="E384" s="77">
        <v>0</v>
      </c>
      <c r="F384" s="77">
        <v>0</v>
      </c>
      <c r="G384" s="77">
        <v>0</v>
      </c>
      <c r="H384" s="77">
        <v>0</v>
      </c>
      <c r="I384" s="77">
        <v>0</v>
      </c>
      <c r="J384" s="79">
        <f t="shared" si="5"/>
        <v>32908</v>
      </c>
    </row>
    <row r="385" spans="1:10" x14ac:dyDescent="0.25">
      <c r="A385" s="24" t="s">
        <v>431</v>
      </c>
      <c r="B385" s="25" t="s">
        <v>60</v>
      </c>
      <c r="C385" s="75">
        <v>0</v>
      </c>
      <c r="D385" s="77">
        <v>0</v>
      </c>
      <c r="E385" s="77">
        <v>0</v>
      </c>
      <c r="F385" s="77">
        <v>0</v>
      </c>
      <c r="G385" s="77">
        <v>0</v>
      </c>
      <c r="H385" s="77">
        <v>0</v>
      </c>
      <c r="I385" s="77">
        <v>4905</v>
      </c>
      <c r="J385" s="79">
        <f t="shared" si="5"/>
        <v>4905</v>
      </c>
    </row>
    <row r="386" spans="1:10" x14ac:dyDescent="0.25">
      <c r="A386" s="24" t="s">
        <v>432</v>
      </c>
      <c r="B386" s="25" t="s">
        <v>61</v>
      </c>
      <c r="C386" s="75">
        <v>0</v>
      </c>
      <c r="D386" s="77">
        <v>0</v>
      </c>
      <c r="E386" s="77">
        <v>0</v>
      </c>
      <c r="F386" s="77">
        <v>0</v>
      </c>
      <c r="G386" s="77">
        <v>0</v>
      </c>
      <c r="H386" s="77">
        <v>0</v>
      </c>
      <c r="I386" s="77">
        <v>0</v>
      </c>
      <c r="J386" s="79">
        <f t="shared" ref="J386:J415" si="6">SUM(C386:I386)</f>
        <v>0</v>
      </c>
    </row>
    <row r="387" spans="1:10" x14ac:dyDescent="0.25">
      <c r="A387" s="24" t="s">
        <v>433</v>
      </c>
      <c r="B387" s="25" t="s">
        <v>61</v>
      </c>
      <c r="C387" s="75">
        <v>0</v>
      </c>
      <c r="D387" s="77">
        <v>0</v>
      </c>
      <c r="E387" s="77">
        <v>0</v>
      </c>
      <c r="F387" s="77">
        <v>0</v>
      </c>
      <c r="G387" s="77">
        <v>0</v>
      </c>
      <c r="H387" s="77">
        <v>0</v>
      </c>
      <c r="I387" s="77">
        <v>0</v>
      </c>
      <c r="J387" s="79">
        <f t="shared" si="6"/>
        <v>0</v>
      </c>
    </row>
    <row r="388" spans="1:10" x14ac:dyDescent="0.25">
      <c r="A388" s="24" t="s">
        <v>434</v>
      </c>
      <c r="B388" s="25" t="s">
        <v>61</v>
      </c>
      <c r="C388" s="75">
        <v>0</v>
      </c>
      <c r="D388" s="77">
        <v>0</v>
      </c>
      <c r="E388" s="77">
        <v>0</v>
      </c>
      <c r="F388" s="77">
        <v>0</v>
      </c>
      <c r="G388" s="77">
        <v>0</v>
      </c>
      <c r="H388" s="77">
        <v>0</v>
      </c>
      <c r="I388" s="77">
        <v>0</v>
      </c>
      <c r="J388" s="79">
        <f t="shared" si="6"/>
        <v>0</v>
      </c>
    </row>
    <row r="389" spans="1:10" x14ac:dyDescent="0.25">
      <c r="A389" s="24" t="s">
        <v>435</v>
      </c>
      <c r="B389" s="25" t="s">
        <v>62</v>
      </c>
      <c r="C389" s="75">
        <v>0</v>
      </c>
      <c r="D389" s="77">
        <v>0</v>
      </c>
      <c r="E389" s="77">
        <v>38263</v>
      </c>
      <c r="F389" s="77">
        <v>0</v>
      </c>
      <c r="G389" s="77">
        <v>0</v>
      </c>
      <c r="H389" s="77">
        <v>0</v>
      </c>
      <c r="I389" s="77">
        <v>0</v>
      </c>
      <c r="J389" s="79">
        <f t="shared" si="6"/>
        <v>38263</v>
      </c>
    </row>
    <row r="390" spans="1:10" x14ac:dyDescent="0.25">
      <c r="A390" s="24" t="s">
        <v>436</v>
      </c>
      <c r="B390" s="25" t="s">
        <v>62</v>
      </c>
      <c r="C390" s="75">
        <v>0</v>
      </c>
      <c r="D390" s="77">
        <v>0</v>
      </c>
      <c r="E390" s="77">
        <v>0</v>
      </c>
      <c r="F390" s="77">
        <v>0</v>
      </c>
      <c r="G390" s="77">
        <v>0</v>
      </c>
      <c r="H390" s="77">
        <v>0</v>
      </c>
      <c r="I390" s="77">
        <v>0</v>
      </c>
      <c r="J390" s="79">
        <f t="shared" si="6"/>
        <v>0</v>
      </c>
    </row>
    <row r="391" spans="1:10" x14ac:dyDescent="0.25">
      <c r="A391" s="24" t="s">
        <v>480</v>
      </c>
      <c r="B391" s="25" t="s">
        <v>62</v>
      </c>
      <c r="C391" s="75">
        <v>0</v>
      </c>
      <c r="D391" s="77">
        <v>0</v>
      </c>
      <c r="E391" s="77">
        <v>0</v>
      </c>
      <c r="F391" s="77">
        <v>0</v>
      </c>
      <c r="G391" s="77">
        <v>0</v>
      </c>
      <c r="H391" s="77">
        <v>0</v>
      </c>
      <c r="I391" s="77">
        <v>0</v>
      </c>
      <c r="J391" s="79">
        <f t="shared" si="6"/>
        <v>0</v>
      </c>
    </row>
    <row r="392" spans="1:10" x14ac:dyDescent="0.25">
      <c r="A392" s="24" t="s">
        <v>481</v>
      </c>
      <c r="B392" s="25" t="s">
        <v>62</v>
      </c>
      <c r="C392" s="75">
        <f>(107324+1305804)</f>
        <v>1413128</v>
      </c>
      <c r="D392" s="77">
        <v>0</v>
      </c>
      <c r="E392" s="77">
        <v>0</v>
      </c>
      <c r="F392" s="77">
        <v>0</v>
      </c>
      <c r="G392" s="77">
        <v>0</v>
      </c>
      <c r="H392" s="77">
        <v>0</v>
      </c>
      <c r="I392" s="77">
        <v>0</v>
      </c>
      <c r="J392" s="79">
        <f t="shared" si="6"/>
        <v>1413128</v>
      </c>
    </row>
    <row r="393" spans="1:10" x14ac:dyDescent="0.25">
      <c r="A393" s="24" t="s">
        <v>437</v>
      </c>
      <c r="B393" s="25" t="s">
        <v>62</v>
      </c>
      <c r="C393" s="75">
        <v>187756</v>
      </c>
      <c r="D393" s="77">
        <v>4141235</v>
      </c>
      <c r="E393" s="77">
        <v>71261</v>
      </c>
      <c r="F393" s="77">
        <v>0</v>
      </c>
      <c r="G393" s="77">
        <v>0</v>
      </c>
      <c r="H393" s="77">
        <v>548839</v>
      </c>
      <c r="I393" s="77">
        <v>0</v>
      </c>
      <c r="J393" s="79">
        <f t="shared" si="6"/>
        <v>4949091</v>
      </c>
    </row>
    <row r="394" spans="1:10" x14ac:dyDescent="0.25">
      <c r="A394" s="24" t="s">
        <v>438</v>
      </c>
      <c r="B394" s="25" t="s">
        <v>62</v>
      </c>
      <c r="C394" s="75">
        <v>0</v>
      </c>
      <c r="D394" s="77">
        <v>0</v>
      </c>
      <c r="E394" s="77">
        <v>0</v>
      </c>
      <c r="F394" s="77">
        <v>0</v>
      </c>
      <c r="G394" s="77">
        <v>0</v>
      </c>
      <c r="H394" s="77">
        <v>0</v>
      </c>
      <c r="I394" s="77">
        <v>0</v>
      </c>
      <c r="J394" s="79">
        <f t="shared" si="6"/>
        <v>0</v>
      </c>
    </row>
    <row r="395" spans="1:10" x14ac:dyDescent="0.25">
      <c r="A395" s="24" t="s">
        <v>439</v>
      </c>
      <c r="B395" s="25" t="s">
        <v>62</v>
      </c>
      <c r="C395" s="75">
        <v>0</v>
      </c>
      <c r="D395" s="77">
        <v>105235</v>
      </c>
      <c r="E395" s="77">
        <v>0</v>
      </c>
      <c r="F395" s="77">
        <v>0</v>
      </c>
      <c r="G395" s="77">
        <v>0</v>
      </c>
      <c r="H395" s="77">
        <v>0</v>
      </c>
      <c r="I395" s="77">
        <v>0</v>
      </c>
      <c r="J395" s="79">
        <f t="shared" si="6"/>
        <v>105235</v>
      </c>
    </row>
    <row r="396" spans="1:10" x14ac:dyDescent="0.25">
      <c r="A396" s="24" t="s">
        <v>440</v>
      </c>
      <c r="B396" s="25" t="s">
        <v>62</v>
      </c>
      <c r="C396" s="75">
        <v>1200</v>
      </c>
      <c r="D396" s="77">
        <v>0</v>
      </c>
      <c r="E396" s="77">
        <v>3300</v>
      </c>
      <c r="F396" s="77">
        <v>0</v>
      </c>
      <c r="G396" s="77">
        <v>0</v>
      </c>
      <c r="H396" s="77">
        <v>1200</v>
      </c>
      <c r="I396" s="77">
        <v>1200</v>
      </c>
      <c r="J396" s="79">
        <f t="shared" si="6"/>
        <v>6900</v>
      </c>
    </row>
    <row r="397" spans="1:10" x14ac:dyDescent="0.25">
      <c r="A397" s="24" t="s">
        <v>441</v>
      </c>
      <c r="B397" s="25" t="s">
        <v>62</v>
      </c>
      <c r="C397" s="75">
        <v>149793</v>
      </c>
      <c r="D397" s="77">
        <v>0</v>
      </c>
      <c r="E397" s="77">
        <v>0</v>
      </c>
      <c r="F397" s="77">
        <v>0</v>
      </c>
      <c r="G397" s="77">
        <v>0</v>
      </c>
      <c r="H397" s="77">
        <v>68659</v>
      </c>
      <c r="I397" s="77">
        <v>0</v>
      </c>
      <c r="J397" s="79">
        <f t="shared" si="6"/>
        <v>218452</v>
      </c>
    </row>
    <row r="398" spans="1:10" x14ac:dyDescent="0.25">
      <c r="A398" s="24" t="s">
        <v>442</v>
      </c>
      <c r="B398" s="25" t="s">
        <v>62</v>
      </c>
      <c r="C398" s="75">
        <v>0</v>
      </c>
      <c r="D398" s="77">
        <v>0</v>
      </c>
      <c r="E398" s="77">
        <v>0</v>
      </c>
      <c r="F398" s="77">
        <v>0</v>
      </c>
      <c r="G398" s="77">
        <v>0</v>
      </c>
      <c r="H398" s="77">
        <v>0</v>
      </c>
      <c r="I398" s="77">
        <v>0</v>
      </c>
      <c r="J398" s="79">
        <f t="shared" si="6"/>
        <v>0</v>
      </c>
    </row>
    <row r="399" spans="1:10" x14ac:dyDescent="0.25">
      <c r="A399" s="24" t="s">
        <v>443</v>
      </c>
      <c r="B399" s="25" t="s">
        <v>62</v>
      </c>
      <c r="C399" s="75">
        <v>58218</v>
      </c>
      <c r="D399" s="77">
        <v>0</v>
      </c>
      <c r="E399" s="77">
        <v>0</v>
      </c>
      <c r="F399" s="77">
        <v>0</v>
      </c>
      <c r="G399" s="77">
        <v>0</v>
      </c>
      <c r="H399" s="77">
        <v>44836</v>
      </c>
      <c r="I399" s="77">
        <v>0</v>
      </c>
      <c r="J399" s="79">
        <f t="shared" si="6"/>
        <v>103054</v>
      </c>
    </row>
    <row r="400" spans="1:10" x14ac:dyDescent="0.25">
      <c r="A400" s="24" t="s">
        <v>444</v>
      </c>
      <c r="B400" s="25" t="s">
        <v>62</v>
      </c>
      <c r="C400" s="75">
        <v>0</v>
      </c>
      <c r="D400" s="77">
        <f>(44000+1879000)</f>
        <v>1923000</v>
      </c>
      <c r="E400" s="77">
        <v>108000</v>
      </c>
      <c r="F400" s="77">
        <v>0</v>
      </c>
      <c r="G400" s="77">
        <v>0</v>
      </c>
      <c r="H400" s="77">
        <v>345000</v>
      </c>
      <c r="I400" s="77">
        <v>0</v>
      </c>
      <c r="J400" s="79">
        <f t="shared" si="6"/>
        <v>2376000</v>
      </c>
    </row>
    <row r="401" spans="1:10" x14ac:dyDescent="0.25">
      <c r="A401" s="24" t="s">
        <v>445</v>
      </c>
      <c r="B401" s="25" t="s">
        <v>62</v>
      </c>
      <c r="C401" s="75">
        <v>0</v>
      </c>
      <c r="D401" s="77">
        <v>0</v>
      </c>
      <c r="E401" s="77">
        <v>0</v>
      </c>
      <c r="F401" s="77">
        <v>0</v>
      </c>
      <c r="G401" s="77">
        <v>0</v>
      </c>
      <c r="H401" s="77">
        <v>0</v>
      </c>
      <c r="I401" s="77">
        <v>0</v>
      </c>
      <c r="J401" s="79">
        <f t="shared" si="6"/>
        <v>0</v>
      </c>
    </row>
    <row r="402" spans="1:10" x14ac:dyDescent="0.25">
      <c r="A402" s="24" t="s">
        <v>446</v>
      </c>
      <c r="B402" s="25" t="s">
        <v>62</v>
      </c>
      <c r="C402" s="75">
        <v>0</v>
      </c>
      <c r="D402" s="77">
        <v>0</v>
      </c>
      <c r="E402" s="77">
        <v>0</v>
      </c>
      <c r="F402" s="77">
        <v>0</v>
      </c>
      <c r="G402" s="77">
        <v>0</v>
      </c>
      <c r="H402" s="77">
        <v>42376</v>
      </c>
      <c r="I402" s="77">
        <v>0</v>
      </c>
      <c r="J402" s="79">
        <f t="shared" si="6"/>
        <v>42376</v>
      </c>
    </row>
    <row r="403" spans="1:10" x14ac:dyDescent="0.25">
      <c r="A403" s="24" t="s">
        <v>447</v>
      </c>
      <c r="B403" s="25" t="s">
        <v>62</v>
      </c>
      <c r="C403" s="75">
        <v>0</v>
      </c>
      <c r="D403" s="77">
        <v>0</v>
      </c>
      <c r="E403" s="77">
        <v>0</v>
      </c>
      <c r="F403" s="77">
        <v>0</v>
      </c>
      <c r="G403" s="77">
        <v>0</v>
      </c>
      <c r="H403" s="77">
        <v>0</v>
      </c>
      <c r="I403" s="77">
        <v>0</v>
      </c>
      <c r="J403" s="79">
        <f t="shared" si="6"/>
        <v>0</v>
      </c>
    </row>
    <row r="404" spans="1:10" x14ac:dyDescent="0.25">
      <c r="A404" s="24" t="s">
        <v>448</v>
      </c>
      <c r="B404" s="25" t="s">
        <v>62</v>
      </c>
      <c r="C404" s="75">
        <v>0</v>
      </c>
      <c r="D404" s="77">
        <v>91685</v>
      </c>
      <c r="E404" s="77">
        <v>0</v>
      </c>
      <c r="F404" s="77">
        <v>0</v>
      </c>
      <c r="G404" s="77">
        <v>0</v>
      </c>
      <c r="H404" s="77">
        <v>2205</v>
      </c>
      <c r="I404" s="77">
        <v>0</v>
      </c>
      <c r="J404" s="79">
        <f t="shared" si="6"/>
        <v>93890</v>
      </c>
    </row>
    <row r="405" spans="1:10" x14ac:dyDescent="0.25">
      <c r="A405" s="24" t="s">
        <v>450</v>
      </c>
      <c r="B405" s="25" t="s">
        <v>63</v>
      </c>
      <c r="C405" s="75">
        <v>0</v>
      </c>
      <c r="D405" s="77">
        <v>0</v>
      </c>
      <c r="E405" s="77">
        <v>0</v>
      </c>
      <c r="F405" s="77">
        <v>0</v>
      </c>
      <c r="G405" s="77">
        <v>0</v>
      </c>
      <c r="H405" s="77">
        <v>0</v>
      </c>
      <c r="I405" s="77">
        <v>0</v>
      </c>
      <c r="J405" s="79">
        <f t="shared" si="6"/>
        <v>0</v>
      </c>
    </row>
    <row r="406" spans="1:10" x14ac:dyDescent="0.25">
      <c r="A406" s="24" t="s">
        <v>524</v>
      </c>
      <c r="B406" s="25" t="s">
        <v>63</v>
      </c>
      <c r="C406" s="75">
        <v>0</v>
      </c>
      <c r="D406" s="77">
        <v>0</v>
      </c>
      <c r="E406" s="77">
        <v>0</v>
      </c>
      <c r="F406" s="77">
        <v>0</v>
      </c>
      <c r="G406" s="77">
        <v>0</v>
      </c>
      <c r="H406" s="77">
        <v>0</v>
      </c>
      <c r="I406" s="77">
        <v>0</v>
      </c>
      <c r="J406" s="79">
        <f t="shared" si="6"/>
        <v>0</v>
      </c>
    </row>
    <row r="407" spans="1:10" x14ac:dyDescent="0.25">
      <c r="A407" s="24" t="s">
        <v>451</v>
      </c>
      <c r="B407" s="25" t="s">
        <v>64</v>
      </c>
      <c r="C407" s="75">
        <v>0</v>
      </c>
      <c r="D407" s="77">
        <v>0</v>
      </c>
      <c r="E407" s="77">
        <v>0</v>
      </c>
      <c r="F407" s="77">
        <v>0</v>
      </c>
      <c r="G407" s="77">
        <v>0</v>
      </c>
      <c r="H407" s="77">
        <v>0</v>
      </c>
      <c r="I407" s="77">
        <v>0</v>
      </c>
      <c r="J407" s="79">
        <f t="shared" si="6"/>
        <v>0</v>
      </c>
    </row>
    <row r="408" spans="1:10" x14ac:dyDescent="0.25">
      <c r="A408" s="24" t="s">
        <v>452</v>
      </c>
      <c r="B408" s="25" t="s">
        <v>64</v>
      </c>
      <c r="C408" s="75">
        <v>0</v>
      </c>
      <c r="D408" s="77">
        <v>0</v>
      </c>
      <c r="E408" s="77">
        <v>0</v>
      </c>
      <c r="F408" s="77">
        <v>0</v>
      </c>
      <c r="G408" s="77">
        <v>0</v>
      </c>
      <c r="H408" s="77">
        <v>0</v>
      </c>
      <c r="I408" s="77">
        <v>0</v>
      </c>
      <c r="J408" s="79">
        <f t="shared" si="6"/>
        <v>0</v>
      </c>
    </row>
    <row r="409" spans="1:10" x14ac:dyDescent="0.25">
      <c r="A409" s="24" t="s">
        <v>453</v>
      </c>
      <c r="B409" s="25" t="s">
        <v>64</v>
      </c>
      <c r="C409" s="75">
        <v>0</v>
      </c>
      <c r="D409" s="77">
        <v>0</v>
      </c>
      <c r="E409" s="77">
        <v>0</v>
      </c>
      <c r="F409" s="77">
        <v>0</v>
      </c>
      <c r="G409" s="77">
        <v>0</v>
      </c>
      <c r="H409" s="77">
        <v>0</v>
      </c>
      <c r="I409" s="77">
        <v>0</v>
      </c>
      <c r="J409" s="79">
        <f t="shared" si="6"/>
        <v>0</v>
      </c>
    </row>
    <row r="410" spans="1:10" x14ac:dyDescent="0.25">
      <c r="A410" s="24" t="s">
        <v>454</v>
      </c>
      <c r="B410" s="25" t="s">
        <v>65</v>
      </c>
      <c r="C410" s="75">
        <v>0</v>
      </c>
      <c r="D410" s="77">
        <v>0</v>
      </c>
      <c r="E410" s="77">
        <v>0</v>
      </c>
      <c r="F410" s="77">
        <v>0</v>
      </c>
      <c r="G410" s="77">
        <v>0</v>
      </c>
      <c r="H410" s="77">
        <v>0</v>
      </c>
      <c r="I410" s="77">
        <v>0</v>
      </c>
      <c r="J410" s="79">
        <f t="shared" si="6"/>
        <v>0</v>
      </c>
    </row>
    <row r="411" spans="1:10" x14ac:dyDescent="0.25">
      <c r="A411" s="24" t="s">
        <v>455</v>
      </c>
      <c r="B411" s="25" t="s">
        <v>65</v>
      </c>
      <c r="C411" s="75">
        <v>0</v>
      </c>
      <c r="D411" s="77">
        <v>0</v>
      </c>
      <c r="E411" s="77">
        <v>0</v>
      </c>
      <c r="F411" s="77">
        <v>0</v>
      </c>
      <c r="G411" s="77">
        <v>0</v>
      </c>
      <c r="H411" s="77">
        <v>0</v>
      </c>
      <c r="I411" s="77">
        <v>0</v>
      </c>
      <c r="J411" s="79">
        <f t="shared" si="6"/>
        <v>0</v>
      </c>
    </row>
    <row r="412" spans="1:10" x14ac:dyDescent="0.25">
      <c r="A412" s="24" t="s">
        <v>456</v>
      </c>
      <c r="B412" s="25" t="s">
        <v>65</v>
      </c>
      <c r="C412" s="75">
        <v>0</v>
      </c>
      <c r="D412" s="77">
        <v>0</v>
      </c>
      <c r="E412" s="77">
        <v>0</v>
      </c>
      <c r="F412" s="77">
        <v>0</v>
      </c>
      <c r="G412" s="77">
        <v>0</v>
      </c>
      <c r="H412" s="77">
        <v>0</v>
      </c>
      <c r="I412" s="77">
        <v>0</v>
      </c>
      <c r="J412" s="79">
        <f t="shared" si="6"/>
        <v>0</v>
      </c>
    </row>
    <row r="413" spans="1:10" x14ac:dyDescent="0.25">
      <c r="A413" s="24" t="s">
        <v>457</v>
      </c>
      <c r="B413" s="25" t="s">
        <v>65</v>
      </c>
      <c r="C413" s="75">
        <v>0</v>
      </c>
      <c r="D413" s="77">
        <v>0</v>
      </c>
      <c r="E413" s="77">
        <v>0</v>
      </c>
      <c r="F413" s="77">
        <v>0</v>
      </c>
      <c r="G413" s="77">
        <v>0</v>
      </c>
      <c r="H413" s="77">
        <v>0</v>
      </c>
      <c r="I413" s="77">
        <v>0</v>
      </c>
      <c r="J413" s="79">
        <f t="shared" si="6"/>
        <v>0</v>
      </c>
    </row>
    <row r="414" spans="1:10" x14ac:dyDescent="0.25">
      <c r="A414" s="24" t="s">
        <v>458</v>
      </c>
      <c r="B414" s="25" t="s">
        <v>65</v>
      </c>
      <c r="C414" s="75">
        <v>0</v>
      </c>
      <c r="D414" s="77">
        <v>0</v>
      </c>
      <c r="E414" s="77">
        <v>0</v>
      </c>
      <c r="F414" s="77">
        <v>0</v>
      </c>
      <c r="G414" s="77">
        <v>0</v>
      </c>
      <c r="H414" s="77">
        <v>0</v>
      </c>
      <c r="I414" s="77">
        <v>0</v>
      </c>
      <c r="J414" s="79">
        <f t="shared" si="6"/>
        <v>0</v>
      </c>
    </row>
    <row r="415" spans="1:10" x14ac:dyDescent="0.25">
      <c r="A415" s="51" t="s">
        <v>498</v>
      </c>
      <c r="B415" s="48"/>
      <c r="C415" s="52">
        <f t="shared" ref="C415:I415" si="7">SUM(C5:C414)</f>
        <v>19486260</v>
      </c>
      <c r="D415" s="52">
        <f t="shared" si="7"/>
        <v>87039231</v>
      </c>
      <c r="E415" s="52">
        <f t="shared" si="7"/>
        <v>44768112</v>
      </c>
      <c r="F415" s="52">
        <f t="shared" si="7"/>
        <v>414969</v>
      </c>
      <c r="G415" s="52">
        <f t="shared" si="7"/>
        <v>8406</v>
      </c>
      <c r="H415" s="52">
        <f t="shared" si="7"/>
        <v>21466002</v>
      </c>
      <c r="I415" s="52">
        <f t="shared" si="7"/>
        <v>10660838</v>
      </c>
      <c r="J415" s="53">
        <f t="shared" si="6"/>
        <v>183843818</v>
      </c>
    </row>
    <row r="416" spans="1:10" x14ac:dyDescent="0.25">
      <c r="A416" s="51" t="s">
        <v>461</v>
      </c>
      <c r="B416" s="84"/>
      <c r="C416" s="58">
        <f>(C415/$J415)</f>
        <v>0.10599355589971483</v>
      </c>
      <c r="D416" s="58">
        <f t="shared" ref="D416:J416" si="8">(D415/$J415)</f>
        <v>0.47344116297671757</v>
      </c>
      <c r="E416" s="58">
        <f t="shared" si="8"/>
        <v>0.24351165291834834</v>
      </c>
      <c r="F416" s="58">
        <f t="shared" si="8"/>
        <v>2.2571822349773001E-3</v>
      </c>
      <c r="G416" s="58">
        <f t="shared" si="8"/>
        <v>4.5723593490644327E-5</v>
      </c>
      <c r="H416" s="58">
        <f t="shared" si="8"/>
        <v>0.11676216384931692</v>
      </c>
      <c r="I416" s="58">
        <f t="shared" si="8"/>
        <v>5.7988558527434411E-2</v>
      </c>
      <c r="J416" s="59">
        <f t="shared" si="8"/>
        <v>1</v>
      </c>
    </row>
    <row r="417" spans="1:10" x14ac:dyDescent="0.25">
      <c r="A417" s="47" t="s">
        <v>500</v>
      </c>
      <c r="B417" s="48"/>
      <c r="C417" s="54">
        <f>COUNTIF(C5:C414,"&gt;0")</f>
        <v>67</v>
      </c>
      <c r="D417" s="54">
        <f t="shared" ref="D417:J417" si="9">COUNTIF(D5:D414,"&gt;0")</f>
        <v>77</v>
      </c>
      <c r="E417" s="54">
        <f t="shared" si="9"/>
        <v>60</v>
      </c>
      <c r="F417" s="54">
        <f t="shared" si="9"/>
        <v>2</v>
      </c>
      <c r="G417" s="54">
        <f t="shared" si="9"/>
        <v>2</v>
      </c>
      <c r="H417" s="54">
        <f t="shared" si="9"/>
        <v>73</v>
      </c>
      <c r="I417" s="54">
        <f t="shared" si="9"/>
        <v>31</v>
      </c>
      <c r="J417" s="57">
        <f t="shared" si="9"/>
        <v>150</v>
      </c>
    </row>
    <row r="418" spans="1:10" x14ac:dyDescent="0.25">
      <c r="A418" s="37"/>
      <c r="B418" s="28"/>
      <c r="C418" s="14"/>
      <c r="D418" s="26"/>
      <c r="E418" s="26"/>
      <c r="F418" s="26"/>
      <c r="G418" s="26"/>
      <c r="H418" s="26"/>
      <c r="I418" s="26"/>
      <c r="J418" s="27"/>
    </row>
    <row r="419" spans="1:10" ht="13.8" thickBot="1" x14ac:dyDescent="0.3">
      <c r="A419" s="29" t="s">
        <v>465</v>
      </c>
      <c r="B419" s="31"/>
      <c r="C419" s="31"/>
      <c r="D419" s="32"/>
      <c r="E419" s="32"/>
      <c r="F419" s="32"/>
      <c r="G419" s="32"/>
      <c r="H419" s="32"/>
      <c r="I419" s="32"/>
      <c r="J419" s="33"/>
    </row>
    <row r="420" spans="1:10" x14ac:dyDescent="0.25">
      <c r="D420" s="1"/>
      <c r="E420" s="1"/>
      <c r="F420" s="1"/>
      <c r="G420" s="1"/>
      <c r="H420" s="1"/>
      <c r="I420" s="1"/>
      <c r="J420" s="1"/>
    </row>
  </sheetData>
  <phoneticPr fontId="6" type="noConversion"/>
  <printOptions horizontalCentered="1"/>
  <pageMargins left="0.5" right="0.5" top="0.5" bottom="0.5" header="0.3" footer="0.3"/>
  <pageSetup scale="81" fitToHeight="0" orientation="landscape" r:id="rId1"/>
  <headerFooter>
    <oddFooter>&amp;LOffice of Economic and Demographic Research&amp;RPage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J420"/>
  <sheetViews>
    <sheetView workbookViewId="0"/>
  </sheetViews>
  <sheetFormatPr defaultRowHeight="13.2" x14ac:dyDescent="0.25"/>
  <cols>
    <col min="1" max="1" width="24.6640625" customWidth="1"/>
    <col min="2" max="2" width="17.6640625" customWidth="1"/>
    <col min="3" max="10" width="14.6640625" customWidth="1"/>
  </cols>
  <sheetData>
    <row r="1" spans="1:10" ht="22.8" x14ac:dyDescent="0.4">
      <c r="A1" s="3" t="s">
        <v>78</v>
      </c>
      <c r="B1" s="4"/>
      <c r="C1" s="5"/>
      <c r="D1" s="6"/>
      <c r="E1" s="6"/>
      <c r="F1" s="6"/>
      <c r="G1" s="6"/>
      <c r="H1" s="6"/>
      <c r="I1" s="6"/>
      <c r="J1" s="7"/>
    </row>
    <row r="2" spans="1:10" ht="18" thickBot="1" x14ac:dyDescent="0.35">
      <c r="A2" s="8" t="s">
        <v>483</v>
      </c>
      <c r="B2" s="9"/>
      <c r="C2" s="10"/>
      <c r="D2" s="11"/>
      <c r="E2" s="11"/>
      <c r="F2" s="11"/>
      <c r="G2" s="11"/>
      <c r="H2" s="11"/>
      <c r="I2" s="11"/>
      <c r="J2" s="12"/>
    </row>
    <row r="3" spans="1:10" x14ac:dyDescent="0.25">
      <c r="A3" s="38"/>
      <c r="B3" s="42"/>
      <c r="C3" s="43"/>
      <c r="D3" s="43" t="s">
        <v>67</v>
      </c>
      <c r="E3" s="43"/>
      <c r="F3" s="43" t="s">
        <v>70</v>
      </c>
      <c r="G3" s="43" t="s">
        <v>71</v>
      </c>
      <c r="H3" s="43" t="s">
        <v>73</v>
      </c>
      <c r="I3" s="43"/>
      <c r="J3" s="39" t="s">
        <v>460</v>
      </c>
    </row>
    <row r="4" spans="1:10" ht="13.8" thickBot="1" x14ac:dyDescent="0.3">
      <c r="A4" s="40" t="s">
        <v>77</v>
      </c>
      <c r="B4" s="44" t="s">
        <v>459</v>
      </c>
      <c r="C4" s="45" t="s">
        <v>66</v>
      </c>
      <c r="D4" s="45" t="s">
        <v>68</v>
      </c>
      <c r="E4" s="45" t="s">
        <v>69</v>
      </c>
      <c r="F4" s="45" t="s">
        <v>68</v>
      </c>
      <c r="G4" s="45" t="s">
        <v>72</v>
      </c>
      <c r="H4" s="45" t="s">
        <v>74</v>
      </c>
      <c r="I4" s="45" t="s">
        <v>75</v>
      </c>
      <c r="J4" s="41" t="s">
        <v>76</v>
      </c>
    </row>
    <row r="5" spans="1:10" x14ac:dyDescent="0.25">
      <c r="A5" s="18" t="s">
        <v>0</v>
      </c>
      <c r="B5" s="19" t="s">
        <v>0</v>
      </c>
      <c r="C5" s="20">
        <v>0</v>
      </c>
      <c r="D5" s="20">
        <v>0</v>
      </c>
      <c r="E5" s="46">
        <v>0</v>
      </c>
      <c r="F5" s="46">
        <v>0</v>
      </c>
      <c r="G5" s="20">
        <v>0</v>
      </c>
      <c r="H5" s="20">
        <v>0</v>
      </c>
      <c r="I5" s="20">
        <v>0</v>
      </c>
      <c r="J5" s="36">
        <f t="shared" ref="J5:J67" si="0">SUM(C5:I5)</f>
        <v>0</v>
      </c>
    </row>
    <row r="6" spans="1:10" x14ac:dyDescent="0.25">
      <c r="A6" s="24" t="s">
        <v>79</v>
      </c>
      <c r="B6" s="25" t="s">
        <v>0</v>
      </c>
      <c r="C6" s="75">
        <v>0</v>
      </c>
      <c r="D6" s="77">
        <v>0</v>
      </c>
      <c r="E6" s="77">
        <v>0</v>
      </c>
      <c r="F6" s="77">
        <v>0</v>
      </c>
      <c r="G6" s="77">
        <v>0</v>
      </c>
      <c r="H6" s="77">
        <v>0</v>
      </c>
      <c r="I6" s="77">
        <v>0</v>
      </c>
      <c r="J6" s="79">
        <f t="shared" si="0"/>
        <v>0</v>
      </c>
    </row>
    <row r="7" spans="1:10" x14ac:dyDescent="0.25">
      <c r="A7" s="24" t="s">
        <v>80</v>
      </c>
      <c r="B7" s="25" t="s">
        <v>0</v>
      </c>
      <c r="C7" s="75">
        <v>0</v>
      </c>
      <c r="D7" s="77">
        <v>0</v>
      </c>
      <c r="E7" s="77">
        <v>0</v>
      </c>
      <c r="F7" s="77">
        <v>0</v>
      </c>
      <c r="G7" s="77">
        <v>0</v>
      </c>
      <c r="H7" s="77">
        <v>0</v>
      </c>
      <c r="I7" s="77">
        <v>0</v>
      </c>
      <c r="J7" s="79">
        <f t="shared" si="0"/>
        <v>0</v>
      </c>
    </row>
    <row r="8" spans="1:10" x14ac:dyDescent="0.25">
      <c r="A8" s="24" t="s">
        <v>81</v>
      </c>
      <c r="B8" s="25" t="s">
        <v>0</v>
      </c>
      <c r="C8" s="75">
        <v>0</v>
      </c>
      <c r="D8" s="77">
        <v>0</v>
      </c>
      <c r="E8" s="77">
        <v>0</v>
      </c>
      <c r="F8" s="77">
        <v>0</v>
      </c>
      <c r="G8" s="77">
        <v>0</v>
      </c>
      <c r="H8" s="77">
        <v>0</v>
      </c>
      <c r="I8" s="77">
        <v>0</v>
      </c>
      <c r="J8" s="79">
        <f t="shared" si="0"/>
        <v>0</v>
      </c>
    </row>
    <row r="9" spans="1:10" x14ac:dyDescent="0.25">
      <c r="A9" s="24" t="s">
        <v>82</v>
      </c>
      <c r="B9" s="25" t="s">
        <v>0</v>
      </c>
      <c r="C9" s="75">
        <v>0</v>
      </c>
      <c r="D9" s="77">
        <v>0</v>
      </c>
      <c r="E9" s="77">
        <v>0</v>
      </c>
      <c r="F9" s="77">
        <v>0</v>
      </c>
      <c r="G9" s="77">
        <v>0</v>
      </c>
      <c r="H9" s="77">
        <v>0</v>
      </c>
      <c r="I9" s="77">
        <v>0</v>
      </c>
      <c r="J9" s="79">
        <f t="shared" si="0"/>
        <v>0</v>
      </c>
    </row>
    <row r="10" spans="1:10" x14ac:dyDescent="0.25">
      <c r="A10" s="60" t="s">
        <v>534</v>
      </c>
      <c r="B10" s="25" t="s">
        <v>0</v>
      </c>
      <c r="C10" s="75">
        <v>0</v>
      </c>
      <c r="D10" s="77">
        <v>0</v>
      </c>
      <c r="E10" s="77">
        <v>0</v>
      </c>
      <c r="F10" s="77">
        <v>0</v>
      </c>
      <c r="G10" s="77">
        <v>0</v>
      </c>
      <c r="H10" s="77">
        <v>0</v>
      </c>
      <c r="I10" s="77">
        <v>0</v>
      </c>
      <c r="J10" s="79">
        <f t="shared" si="0"/>
        <v>0</v>
      </c>
    </row>
    <row r="11" spans="1:10" x14ac:dyDescent="0.25">
      <c r="A11" s="24" t="s">
        <v>83</v>
      </c>
      <c r="B11" s="25" t="s">
        <v>0</v>
      </c>
      <c r="C11" s="75">
        <v>0</v>
      </c>
      <c r="D11" s="77">
        <v>0</v>
      </c>
      <c r="E11" s="77">
        <v>0</v>
      </c>
      <c r="F11" s="77">
        <v>0</v>
      </c>
      <c r="G11" s="77">
        <v>0</v>
      </c>
      <c r="H11" s="77">
        <v>0</v>
      </c>
      <c r="I11" s="77">
        <v>0</v>
      </c>
      <c r="J11" s="79">
        <f t="shared" si="0"/>
        <v>0</v>
      </c>
    </row>
    <row r="12" spans="1:10" x14ac:dyDescent="0.25">
      <c r="A12" s="24" t="s">
        <v>84</v>
      </c>
      <c r="B12" s="25" t="s">
        <v>0</v>
      </c>
      <c r="C12" s="75">
        <v>0</v>
      </c>
      <c r="D12" s="77">
        <v>0</v>
      </c>
      <c r="E12" s="77">
        <v>0</v>
      </c>
      <c r="F12" s="77">
        <v>0</v>
      </c>
      <c r="G12" s="77">
        <v>0</v>
      </c>
      <c r="H12" s="77">
        <v>0</v>
      </c>
      <c r="I12" s="77">
        <v>0</v>
      </c>
      <c r="J12" s="79">
        <f t="shared" si="0"/>
        <v>0</v>
      </c>
    </row>
    <row r="13" spans="1:10" x14ac:dyDescent="0.25">
      <c r="A13" s="24" t="s">
        <v>85</v>
      </c>
      <c r="B13" s="25" t="s">
        <v>0</v>
      </c>
      <c r="C13" s="75">
        <v>0</v>
      </c>
      <c r="D13" s="77">
        <v>0</v>
      </c>
      <c r="E13" s="77">
        <v>0</v>
      </c>
      <c r="F13" s="77">
        <v>0</v>
      </c>
      <c r="G13" s="77">
        <v>0</v>
      </c>
      <c r="H13" s="77">
        <v>0</v>
      </c>
      <c r="I13" s="77">
        <v>0</v>
      </c>
      <c r="J13" s="79">
        <f t="shared" si="0"/>
        <v>0</v>
      </c>
    </row>
    <row r="14" spans="1:10" x14ac:dyDescent="0.25">
      <c r="A14" s="24" t="s">
        <v>512</v>
      </c>
      <c r="B14" s="25" t="s">
        <v>8</v>
      </c>
      <c r="C14" s="75">
        <v>0</v>
      </c>
      <c r="D14" s="77">
        <v>0</v>
      </c>
      <c r="E14" s="77">
        <v>0</v>
      </c>
      <c r="F14" s="77">
        <v>0</v>
      </c>
      <c r="G14" s="77">
        <v>0</v>
      </c>
      <c r="H14" s="77">
        <v>0</v>
      </c>
      <c r="I14" s="77">
        <v>0</v>
      </c>
      <c r="J14" s="79">
        <f t="shared" si="0"/>
        <v>0</v>
      </c>
    </row>
    <row r="15" spans="1:10" x14ac:dyDescent="0.25">
      <c r="A15" s="24" t="s">
        <v>87</v>
      </c>
      <c r="B15" s="25" t="s">
        <v>8</v>
      </c>
      <c r="C15" s="75">
        <v>0</v>
      </c>
      <c r="D15" s="77">
        <v>0</v>
      </c>
      <c r="E15" s="77">
        <v>0</v>
      </c>
      <c r="F15" s="77">
        <v>0</v>
      </c>
      <c r="G15" s="77">
        <v>0</v>
      </c>
      <c r="H15" s="77">
        <v>0</v>
      </c>
      <c r="I15" s="77">
        <v>0</v>
      </c>
      <c r="J15" s="79">
        <f t="shared" si="0"/>
        <v>0</v>
      </c>
    </row>
    <row r="16" spans="1:10" x14ac:dyDescent="0.25">
      <c r="A16" s="24" t="s">
        <v>88</v>
      </c>
      <c r="B16" s="25" t="s">
        <v>9</v>
      </c>
      <c r="C16" s="75">
        <v>0</v>
      </c>
      <c r="D16" s="77">
        <v>0</v>
      </c>
      <c r="E16" s="77">
        <v>0</v>
      </c>
      <c r="F16" s="77">
        <v>0</v>
      </c>
      <c r="G16" s="77">
        <v>0</v>
      </c>
      <c r="H16" s="77">
        <v>0</v>
      </c>
      <c r="I16" s="77">
        <v>88213</v>
      </c>
      <c r="J16" s="79">
        <f t="shared" si="0"/>
        <v>88213</v>
      </c>
    </row>
    <row r="17" spans="1:10" x14ac:dyDescent="0.25">
      <c r="A17" s="24" t="s">
        <v>89</v>
      </c>
      <c r="B17" s="25" t="s">
        <v>9</v>
      </c>
      <c r="C17" s="75">
        <v>0</v>
      </c>
      <c r="D17" s="77">
        <v>1026860</v>
      </c>
      <c r="E17" s="77">
        <v>0</v>
      </c>
      <c r="F17" s="77">
        <v>0</v>
      </c>
      <c r="G17" s="77">
        <v>0</v>
      </c>
      <c r="H17" s="77">
        <v>0</v>
      </c>
      <c r="I17" s="77">
        <v>0</v>
      </c>
      <c r="J17" s="79">
        <f t="shared" si="0"/>
        <v>1026860</v>
      </c>
    </row>
    <row r="18" spans="1:10" x14ac:dyDescent="0.25">
      <c r="A18" s="24" t="s">
        <v>90</v>
      </c>
      <c r="B18" s="25" t="s">
        <v>9</v>
      </c>
      <c r="C18" s="75">
        <v>0</v>
      </c>
      <c r="D18" s="77">
        <v>0</v>
      </c>
      <c r="E18" s="77">
        <v>0</v>
      </c>
      <c r="F18" s="77">
        <v>0</v>
      </c>
      <c r="G18" s="77">
        <v>0</v>
      </c>
      <c r="H18" s="77">
        <v>0</v>
      </c>
      <c r="I18" s="77">
        <v>0</v>
      </c>
      <c r="J18" s="79">
        <f t="shared" si="0"/>
        <v>0</v>
      </c>
    </row>
    <row r="19" spans="1:10" x14ac:dyDescent="0.25">
      <c r="A19" s="24" t="s">
        <v>91</v>
      </c>
      <c r="B19" s="25" t="s">
        <v>9</v>
      </c>
      <c r="C19" s="75">
        <v>0</v>
      </c>
      <c r="D19" s="77">
        <v>185252</v>
      </c>
      <c r="E19" s="77">
        <v>0</v>
      </c>
      <c r="F19" s="77">
        <v>0</v>
      </c>
      <c r="G19" s="77">
        <v>0</v>
      </c>
      <c r="H19" s="77">
        <v>0</v>
      </c>
      <c r="I19" s="77">
        <v>0</v>
      </c>
      <c r="J19" s="79">
        <f t="shared" si="0"/>
        <v>185252</v>
      </c>
    </row>
    <row r="20" spans="1:10" x14ac:dyDescent="0.25">
      <c r="A20" s="24" t="s">
        <v>92</v>
      </c>
      <c r="B20" s="25" t="s">
        <v>9</v>
      </c>
      <c r="C20" s="75">
        <v>228798</v>
      </c>
      <c r="D20" s="77">
        <v>0</v>
      </c>
      <c r="E20" s="77">
        <v>0</v>
      </c>
      <c r="F20" s="77">
        <v>0</v>
      </c>
      <c r="G20" s="77">
        <v>0</v>
      </c>
      <c r="H20" s="77">
        <v>182166</v>
      </c>
      <c r="I20" s="77">
        <v>0</v>
      </c>
      <c r="J20" s="79">
        <f t="shared" si="0"/>
        <v>410964</v>
      </c>
    </row>
    <row r="21" spans="1:10" x14ac:dyDescent="0.25">
      <c r="A21" s="24" t="s">
        <v>93</v>
      </c>
      <c r="B21" s="25" t="s">
        <v>9</v>
      </c>
      <c r="C21" s="75">
        <v>0</v>
      </c>
      <c r="D21" s="77">
        <v>6900</v>
      </c>
      <c r="E21" s="77">
        <v>0</v>
      </c>
      <c r="F21" s="77">
        <v>0</v>
      </c>
      <c r="G21" s="77">
        <v>0</v>
      </c>
      <c r="H21" s="77">
        <v>0</v>
      </c>
      <c r="I21" s="77">
        <v>0</v>
      </c>
      <c r="J21" s="79">
        <f t="shared" si="0"/>
        <v>6900</v>
      </c>
    </row>
    <row r="22" spans="1:10" x14ac:dyDescent="0.25">
      <c r="A22" s="24" t="s">
        <v>94</v>
      </c>
      <c r="B22" s="25" t="s">
        <v>9</v>
      </c>
      <c r="C22" s="75">
        <v>0</v>
      </c>
      <c r="D22" s="77">
        <v>55669</v>
      </c>
      <c r="E22" s="77">
        <v>0</v>
      </c>
      <c r="F22" s="77">
        <v>0</v>
      </c>
      <c r="G22" s="77">
        <v>0</v>
      </c>
      <c r="H22" s="77">
        <v>0</v>
      </c>
      <c r="I22" s="77">
        <v>0</v>
      </c>
      <c r="J22" s="79">
        <f t="shared" si="0"/>
        <v>55669</v>
      </c>
    </row>
    <row r="23" spans="1:10" x14ac:dyDescent="0.25">
      <c r="A23" s="24" t="s">
        <v>95</v>
      </c>
      <c r="B23" s="25" t="s">
        <v>10</v>
      </c>
      <c r="C23" s="75">
        <v>0</v>
      </c>
      <c r="D23" s="77">
        <v>0</v>
      </c>
      <c r="E23" s="77">
        <v>0</v>
      </c>
      <c r="F23" s="77">
        <v>0</v>
      </c>
      <c r="G23" s="77">
        <v>0</v>
      </c>
      <c r="H23" s="77">
        <v>0</v>
      </c>
      <c r="I23" s="77">
        <v>0</v>
      </c>
      <c r="J23" s="79">
        <f t="shared" si="0"/>
        <v>0</v>
      </c>
    </row>
    <row r="24" spans="1:10" x14ac:dyDescent="0.25">
      <c r="A24" s="24" t="s">
        <v>96</v>
      </c>
      <c r="B24" s="25" t="s">
        <v>10</v>
      </c>
      <c r="C24" s="75">
        <v>0</v>
      </c>
      <c r="D24" s="77">
        <v>0</v>
      </c>
      <c r="E24" s="77">
        <v>0</v>
      </c>
      <c r="F24" s="77">
        <v>0</v>
      </c>
      <c r="G24" s="77">
        <v>0</v>
      </c>
      <c r="H24" s="77">
        <v>0</v>
      </c>
      <c r="I24" s="77">
        <v>0</v>
      </c>
      <c r="J24" s="79">
        <f t="shared" si="0"/>
        <v>0</v>
      </c>
    </row>
    <row r="25" spans="1:10" x14ac:dyDescent="0.25">
      <c r="A25" s="24" t="s">
        <v>97</v>
      </c>
      <c r="B25" s="25" t="s">
        <v>10</v>
      </c>
      <c r="C25" s="75">
        <v>0</v>
      </c>
      <c r="D25" s="77">
        <v>0</v>
      </c>
      <c r="E25" s="77">
        <v>0</v>
      </c>
      <c r="F25" s="77">
        <v>0</v>
      </c>
      <c r="G25" s="77">
        <v>0</v>
      </c>
      <c r="H25" s="77">
        <v>0</v>
      </c>
      <c r="I25" s="77">
        <v>0</v>
      </c>
      <c r="J25" s="79">
        <f t="shared" si="0"/>
        <v>0</v>
      </c>
    </row>
    <row r="26" spans="1:10" x14ac:dyDescent="0.25">
      <c r="A26" s="24" t="s">
        <v>98</v>
      </c>
      <c r="B26" s="25" t="s">
        <v>10</v>
      </c>
      <c r="C26" s="75">
        <v>0</v>
      </c>
      <c r="D26" s="77">
        <v>0</v>
      </c>
      <c r="E26" s="77">
        <v>0</v>
      </c>
      <c r="F26" s="77">
        <v>0</v>
      </c>
      <c r="G26" s="77">
        <v>0</v>
      </c>
      <c r="H26" s="77">
        <v>0</v>
      </c>
      <c r="I26" s="77">
        <v>0</v>
      </c>
      <c r="J26" s="79">
        <f t="shared" si="0"/>
        <v>0</v>
      </c>
    </row>
    <row r="27" spans="1:10" x14ac:dyDescent="0.25">
      <c r="A27" s="24" t="s">
        <v>99</v>
      </c>
      <c r="B27" s="25" t="s">
        <v>11</v>
      </c>
      <c r="C27" s="75">
        <v>63580</v>
      </c>
      <c r="D27" s="77">
        <v>0</v>
      </c>
      <c r="E27" s="77">
        <v>0</v>
      </c>
      <c r="F27" s="77">
        <v>0</v>
      </c>
      <c r="G27" s="77">
        <v>0</v>
      </c>
      <c r="H27" s="77">
        <v>50716</v>
      </c>
      <c r="I27" s="77">
        <v>26096</v>
      </c>
      <c r="J27" s="79">
        <f t="shared" si="0"/>
        <v>140392</v>
      </c>
    </row>
    <row r="28" spans="1:10" x14ac:dyDescent="0.25">
      <c r="A28" s="24" t="s">
        <v>100</v>
      </c>
      <c r="B28" s="25" t="s">
        <v>11</v>
      </c>
      <c r="C28" s="75">
        <v>0</v>
      </c>
      <c r="D28" s="77">
        <v>0</v>
      </c>
      <c r="E28" s="77">
        <v>0</v>
      </c>
      <c r="F28" s="77">
        <v>0</v>
      </c>
      <c r="G28" s="77">
        <v>0</v>
      </c>
      <c r="H28" s="77">
        <v>0</v>
      </c>
      <c r="I28" s="77">
        <v>0</v>
      </c>
      <c r="J28" s="79">
        <f t="shared" si="0"/>
        <v>0</v>
      </c>
    </row>
    <row r="29" spans="1:10" x14ac:dyDescent="0.25">
      <c r="A29" s="24" t="s">
        <v>101</v>
      </c>
      <c r="B29" s="25" t="s">
        <v>11</v>
      </c>
      <c r="C29" s="75">
        <v>0</v>
      </c>
      <c r="D29" s="77">
        <v>0</v>
      </c>
      <c r="E29" s="77">
        <v>0</v>
      </c>
      <c r="F29" s="77">
        <v>0</v>
      </c>
      <c r="G29" s="77">
        <v>0</v>
      </c>
      <c r="H29" s="77">
        <v>0</v>
      </c>
      <c r="I29" s="77">
        <v>0</v>
      </c>
      <c r="J29" s="79">
        <f t="shared" si="0"/>
        <v>0</v>
      </c>
    </row>
    <row r="30" spans="1:10" x14ac:dyDescent="0.25">
      <c r="A30" s="24" t="s">
        <v>507</v>
      </c>
      <c r="B30" s="25" t="s">
        <v>11</v>
      </c>
      <c r="C30" s="75">
        <v>0</v>
      </c>
      <c r="D30" s="77">
        <v>0</v>
      </c>
      <c r="E30" s="77">
        <v>0</v>
      </c>
      <c r="F30" s="77">
        <v>0</v>
      </c>
      <c r="G30" s="77">
        <v>0</v>
      </c>
      <c r="H30" s="77">
        <v>0</v>
      </c>
      <c r="I30" s="77">
        <v>0</v>
      </c>
      <c r="J30" s="79">
        <f t="shared" si="0"/>
        <v>0</v>
      </c>
    </row>
    <row r="31" spans="1:10" x14ac:dyDescent="0.25">
      <c r="A31" s="24" t="s">
        <v>102</v>
      </c>
      <c r="B31" s="25" t="s">
        <v>11</v>
      </c>
      <c r="C31" s="75">
        <v>0</v>
      </c>
      <c r="D31" s="77">
        <v>0</v>
      </c>
      <c r="E31" s="77">
        <v>0</v>
      </c>
      <c r="F31" s="77">
        <v>0</v>
      </c>
      <c r="G31" s="77">
        <v>0</v>
      </c>
      <c r="H31" s="77">
        <v>0</v>
      </c>
      <c r="I31" s="77">
        <v>0</v>
      </c>
      <c r="J31" s="79">
        <f t="shared" si="0"/>
        <v>0</v>
      </c>
    </row>
    <row r="32" spans="1:10" x14ac:dyDescent="0.25">
      <c r="A32" s="24" t="s">
        <v>103</v>
      </c>
      <c r="B32" s="25" t="s">
        <v>11</v>
      </c>
      <c r="C32" s="75">
        <v>0</v>
      </c>
      <c r="D32" s="77">
        <v>0</v>
      </c>
      <c r="E32" s="77">
        <v>0</v>
      </c>
      <c r="F32" s="77">
        <v>0</v>
      </c>
      <c r="G32" s="77">
        <v>0</v>
      </c>
      <c r="H32" s="77">
        <v>0</v>
      </c>
      <c r="I32" s="77">
        <v>0</v>
      </c>
      <c r="J32" s="79">
        <f t="shared" si="0"/>
        <v>0</v>
      </c>
    </row>
    <row r="33" spans="1:10" x14ac:dyDescent="0.25">
      <c r="A33" s="24" t="s">
        <v>104</v>
      </c>
      <c r="B33" s="25" t="s">
        <v>11</v>
      </c>
      <c r="C33" s="75">
        <v>0</v>
      </c>
      <c r="D33" s="77">
        <v>7600</v>
      </c>
      <c r="E33" s="77">
        <v>10627</v>
      </c>
      <c r="F33" s="77">
        <v>0</v>
      </c>
      <c r="G33" s="77">
        <v>0</v>
      </c>
      <c r="H33" s="77">
        <v>0</v>
      </c>
      <c r="I33" s="77">
        <v>0</v>
      </c>
      <c r="J33" s="79">
        <f t="shared" si="0"/>
        <v>18227</v>
      </c>
    </row>
    <row r="34" spans="1:10" x14ac:dyDescent="0.25">
      <c r="A34" s="24" t="s">
        <v>105</v>
      </c>
      <c r="B34" s="25" t="s">
        <v>11</v>
      </c>
      <c r="C34" s="75">
        <v>0</v>
      </c>
      <c r="D34" s="77">
        <v>1732117</v>
      </c>
      <c r="E34" s="77">
        <v>778993</v>
      </c>
      <c r="F34" s="77">
        <v>0</v>
      </c>
      <c r="G34" s="77">
        <v>0</v>
      </c>
      <c r="H34" s="77">
        <v>108701</v>
      </c>
      <c r="I34" s="77">
        <v>0</v>
      </c>
      <c r="J34" s="79">
        <f t="shared" si="0"/>
        <v>2619811</v>
      </c>
    </row>
    <row r="35" spans="1:10" x14ac:dyDescent="0.25">
      <c r="A35" s="24" t="s">
        <v>106</v>
      </c>
      <c r="B35" s="25" t="s">
        <v>11</v>
      </c>
      <c r="C35" s="75">
        <v>0</v>
      </c>
      <c r="D35" s="77">
        <v>0</v>
      </c>
      <c r="E35" s="77">
        <v>0</v>
      </c>
      <c r="F35" s="77">
        <v>0</v>
      </c>
      <c r="G35" s="77">
        <v>0</v>
      </c>
      <c r="H35" s="77">
        <v>0</v>
      </c>
      <c r="I35" s="77">
        <v>0</v>
      </c>
      <c r="J35" s="79">
        <f t="shared" si="0"/>
        <v>0</v>
      </c>
    </row>
    <row r="36" spans="1:10" x14ac:dyDescent="0.25">
      <c r="A36" s="24" t="s">
        <v>107</v>
      </c>
      <c r="B36" s="25" t="s">
        <v>11</v>
      </c>
      <c r="C36" s="75">
        <v>0</v>
      </c>
      <c r="D36" s="77">
        <v>0</v>
      </c>
      <c r="E36" s="77">
        <v>0</v>
      </c>
      <c r="F36" s="77">
        <v>0</v>
      </c>
      <c r="G36" s="77">
        <v>0</v>
      </c>
      <c r="H36" s="77">
        <v>0</v>
      </c>
      <c r="I36" s="77">
        <v>0</v>
      </c>
      <c r="J36" s="79">
        <f t="shared" si="0"/>
        <v>0</v>
      </c>
    </row>
    <row r="37" spans="1:10" x14ac:dyDescent="0.25">
      <c r="A37" s="24" t="s">
        <v>108</v>
      </c>
      <c r="B37" s="25" t="s">
        <v>11</v>
      </c>
      <c r="C37" s="75">
        <v>100011</v>
      </c>
      <c r="D37" s="77">
        <v>0</v>
      </c>
      <c r="E37" s="77">
        <v>816310</v>
      </c>
      <c r="F37" s="77">
        <v>0</v>
      </c>
      <c r="G37" s="77">
        <v>0</v>
      </c>
      <c r="H37" s="77">
        <v>141642</v>
      </c>
      <c r="I37" s="77">
        <v>0</v>
      </c>
      <c r="J37" s="79">
        <f t="shared" si="0"/>
        <v>1057963</v>
      </c>
    </row>
    <row r="38" spans="1:10" x14ac:dyDescent="0.25">
      <c r="A38" s="24" t="s">
        <v>109</v>
      </c>
      <c r="B38" s="25" t="s">
        <v>11</v>
      </c>
      <c r="C38" s="75">
        <v>0</v>
      </c>
      <c r="D38" s="77">
        <v>0</v>
      </c>
      <c r="E38" s="77">
        <v>0</v>
      </c>
      <c r="F38" s="77">
        <v>0</v>
      </c>
      <c r="G38" s="77">
        <v>0</v>
      </c>
      <c r="H38" s="77">
        <v>0</v>
      </c>
      <c r="I38" s="77">
        <v>0</v>
      </c>
      <c r="J38" s="79">
        <f t="shared" si="0"/>
        <v>0</v>
      </c>
    </row>
    <row r="39" spans="1:10" x14ac:dyDescent="0.25">
      <c r="A39" s="24" t="s">
        <v>110</v>
      </c>
      <c r="B39" s="25" t="s">
        <v>11</v>
      </c>
      <c r="C39" s="75">
        <v>0</v>
      </c>
      <c r="D39" s="77">
        <v>0</v>
      </c>
      <c r="E39" s="77">
        <v>0</v>
      </c>
      <c r="F39" s="77">
        <v>0</v>
      </c>
      <c r="G39" s="77">
        <v>0</v>
      </c>
      <c r="H39" s="77">
        <v>0</v>
      </c>
      <c r="I39" s="77">
        <v>0</v>
      </c>
      <c r="J39" s="79">
        <f t="shared" si="0"/>
        <v>0</v>
      </c>
    </row>
    <row r="40" spans="1:10" x14ac:dyDescent="0.25">
      <c r="A40" s="24" t="s">
        <v>111</v>
      </c>
      <c r="B40" s="25" t="s">
        <v>11</v>
      </c>
      <c r="C40" s="75">
        <v>0</v>
      </c>
      <c r="D40" s="77">
        <v>0</v>
      </c>
      <c r="E40" s="77">
        <v>0</v>
      </c>
      <c r="F40" s="77">
        <v>0</v>
      </c>
      <c r="G40" s="77">
        <v>0</v>
      </c>
      <c r="H40" s="77">
        <v>0</v>
      </c>
      <c r="I40" s="77">
        <v>0</v>
      </c>
      <c r="J40" s="79">
        <f t="shared" si="0"/>
        <v>0</v>
      </c>
    </row>
    <row r="41" spans="1:10" x14ac:dyDescent="0.25">
      <c r="A41" s="24" t="s">
        <v>112</v>
      </c>
      <c r="B41" s="25" t="s">
        <v>11</v>
      </c>
      <c r="C41" s="75">
        <v>0</v>
      </c>
      <c r="D41" s="77">
        <v>0</v>
      </c>
      <c r="E41" s="77">
        <v>0</v>
      </c>
      <c r="F41" s="77">
        <v>0</v>
      </c>
      <c r="G41" s="77">
        <v>0</v>
      </c>
      <c r="H41" s="77">
        <v>0</v>
      </c>
      <c r="I41" s="77">
        <v>0</v>
      </c>
      <c r="J41" s="79">
        <f t="shared" si="0"/>
        <v>0</v>
      </c>
    </row>
    <row r="42" spans="1:10" x14ac:dyDescent="0.25">
      <c r="A42" s="24" t="s">
        <v>113</v>
      </c>
      <c r="B42" s="25" t="s">
        <v>11</v>
      </c>
      <c r="C42" s="75">
        <v>0</v>
      </c>
      <c r="D42" s="77">
        <v>0</v>
      </c>
      <c r="E42" s="77">
        <v>20000</v>
      </c>
      <c r="F42" s="77">
        <v>0</v>
      </c>
      <c r="G42" s="77">
        <v>0</v>
      </c>
      <c r="H42" s="77">
        <v>23806</v>
      </c>
      <c r="I42" s="77">
        <v>0</v>
      </c>
      <c r="J42" s="79">
        <f t="shared" si="0"/>
        <v>43806</v>
      </c>
    </row>
    <row r="43" spans="1:10" x14ac:dyDescent="0.25">
      <c r="A43" s="24" t="s">
        <v>114</v>
      </c>
      <c r="B43" s="25" t="s">
        <v>12</v>
      </c>
      <c r="C43" s="75">
        <v>0</v>
      </c>
      <c r="D43" s="77">
        <v>0</v>
      </c>
      <c r="E43" s="77">
        <v>0</v>
      </c>
      <c r="F43" s="77">
        <v>0</v>
      </c>
      <c r="G43" s="77">
        <v>0</v>
      </c>
      <c r="H43" s="77">
        <v>75000</v>
      </c>
      <c r="I43" s="77">
        <v>0</v>
      </c>
      <c r="J43" s="79">
        <f t="shared" si="0"/>
        <v>75000</v>
      </c>
    </row>
    <row r="44" spans="1:10" x14ac:dyDescent="0.25">
      <c r="A44" s="24" t="s">
        <v>115</v>
      </c>
      <c r="B44" s="25" t="s">
        <v>12</v>
      </c>
      <c r="C44" s="75">
        <v>9621</v>
      </c>
      <c r="D44" s="77">
        <v>0</v>
      </c>
      <c r="E44" s="77">
        <v>0</v>
      </c>
      <c r="F44" s="77">
        <v>0</v>
      </c>
      <c r="G44" s="77">
        <v>0</v>
      </c>
      <c r="H44" s="77">
        <v>113333</v>
      </c>
      <c r="I44" s="77">
        <v>155930</v>
      </c>
      <c r="J44" s="79">
        <f t="shared" si="0"/>
        <v>278884</v>
      </c>
    </row>
    <row r="45" spans="1:10" x14ac:dyDescent="0.25">
      <c r="A45" s="24" t="s">
        <v>116</v>
      </c>
      <c r="B45" s="25" t="s">
        <v>12</v>
      </c>
      <c r="C45" s="75">
        <v>0</v>
      </c>
      <c r="D45" s="77">
        <v>623958</v>
      </c>
      <c r="E45" s="77">
        <v>0</v>
      </c>
      <c r="F45" s="77">
        <v>0</v>
      </c>
      <c r="G45" s="77">
        <v>0</v>
      </c>
      <c r="H45" s="77">
        <v>0</v>
      </c>
      <c r="I45" s="77">
        <v>0</v>
      </c>
      <c r="J45" s="79">
        <f t="shared" si="0"/>
        <v>623958</v>
      </c>
    </row>
    <row r="46" spans="1:10" x14ac:dyDescent="0.25">
      <c r="A46" s="24" t="s">
        <v>467</v>
      </c>
      <c r="B46" s="25" t="s">
        <v>12</v>
      </c>
      <c r="C46" s="75">
        <v>298157</v>
      </c>
      <c r="D46" s="77">
        <v>0</v>
      </c>
      <c r="E46" s="77">
        <v>0</v>
      </c>
      <c r="F46" s="77">
        <v>0</v>
      </c>
      <c r="G46" s="77">
        <v>0</v>
      </c>
      <c r="H46" s="77">
        <v>0</v>
      </c>
      <c r="I46" s="77">
        <v>836</v>
      </c>
      <c r="J46" s="79">
        <f t="shared" si="0"/>
        <v>298993</v>
      </c>
    </row>
    <row r="47" spans="1:10" x14ac:dyDescent="0.25">
      <c r="A47" s="24" t="s">
        <v>117</v>
      </c>
      <c r="B47" s="25" t="s">
        <v>12</v>
      </c>
      <c r="C47" s="75">
        <v>0</v>
      </c>
      <c r="D47" s="77">
        <v>0</v>
      </c>
      <c r="E47" s="77">
        <v>0</v>
      </c>
      <c r="F47" s="77">
        <v>0</v>
      </c>
      <c r="G47" s="77">
        <v>0</v>
      </c>
      <c r="H47" s="77">
        <v>0</v>
      </c>
      <c r="I47" s="77">
        <v>0</v>
      </c>
      <c r="J47" s="79">
        <f t="shared" si="0"/>
        <v>0</v>
      </c>
    </row>
    <row r="48" spans="1:10" x14ac:dyDescent="0.25">
      <c r="A48" s="24" t="s">
        <v>118</v>
      </c>
      <c r="B48" s="25" t="s">
        <v>12</v>
      </c>
      <c r="C48" s="75">
        <v>0</v>
      </c>
      <c r="D48" s="77">
        <v>0</v>
      </c>
      <c r="E48" s="77">
        <v>0</v>
      </c>
      <c r="F48" s="77">
        <v>0</v>
      </c>
      <c r="G48" s="77">
        <v>0</v>
      </c>
      <c r="H48" s="77">
        <v>0</v>
      </c>
      <c r="I48" s="77">
        <v>0</v>
      </c>
      <c r="J48" s="79">
        <f t="shared" si="0"/>
        <v>0</v>
      </c>
    </row>
    <row r="49" spans="1:10" x14ac:dyDescent="0.25">
      <c r="A49" s="24" t="s">
        <v>119</v>
      </c>
      <c r="B49" s="25" t="s">
        <v>12</v>
      </c>
      <c r="C49" s="75">
        <v>0</v>
      </c>
      <c r="D49" s="77">
        <v>0</v>
      </c>
      <c r="E49" s="77">
        <v>0</v>
      </c>
      <c r="F49" s="77">
        <v>0</v>
      </c>
      <c r="G49" s="77">
        <v>0</v>
      </c>
      <c r="H49" s="77">
        <v>0</v>
      </c>
      <c r="I49" s="77">
        <v>0</v>
      </c>
      <c r="J49" s="79">
        <f t="shared" si="0"/>
        <v>0</v>
      </c>
    </row>
    <row r="50" spans="1:10" x14ac:dyDescent="0.25">
      <c r="A50" s="24" t="s">
        <v>468</v>
      </c>
      <c r="B50" s="25" t="s">
        <v>12</v>
      </c>
      <c r="C50" s="75">
        <v>0</v>
      </c>
      <c r="D50" s="77">
        <v>0</v>
      </c>
      <c r="E50" s="77">
        <v>0</v>
      </c>
      <c r="F50" s="77">
        <v>0</v>
      </c>
      <c r="G50" s="77">
        <v>0</v>
      </c>
      <c r="H50" s="77">
        <v>0</v>
      </c>
      <c r="I50" s="77">
        <v>0</v>
      </c>
      <c r="J50" s="79">
        <f t="shared" si="0"/>
        <v>0</v>
      </c>
    </row>
    <row r="51" spans="1:10" x14ac:dyDescent="0.25">
      <c r="A51" s="24" t="s">
        <v>120</v>
      </c>
      <c r="B51" s="25" t="s">
        <v>12</v>
      </c>
      <c r="C51" s="75">
        <v>0</v>
      </c>
      <c r="D51" s="77">
        <v>0</v>
      </c>
      <c r="E51" s="77">
        <v>0</v>
      </c>
      <c r="F51" s="77">
        <v>0</v>
      </c>
      <c r="G51" s="77">
        <v>0</v>
      </c>
      <c r="H51" s="77">
        <v>0</v>
      </c>
      <c r="I51" s="77">
        <v>0</v>
      </c>
      <c r="J51" s="79">
        <f t="shared" si="0"/>
        <v>0</v>
      </c>
    </row>
    <row r="52" spans="1:10" x14ac:dyDescent="0.25">
      <c r="A52" s="24" t="s">
        <v>121</v>
      </c>
      <c r="B52" s="25" t="s">
        <v>12</v>
      </c>
      <c r="C52" s="75">
        <v>0</v>
      </c>
      <c r="D52" s="77">
        <v>0</v>
      </c>
      <c r="E52" s="77">
        <v>0</v>
      </c>
      <c r="F52" s="77">
        <v>0</v>
      </c>
      <c r="G52" s="77">
        <v>0</v>
      </c>
      <c r="H52" s="77">
        <v>0</v>
      </c>
      <c r="I52" s="77">
        <v>0</v>
      </c>
      <c r="J52" s="79">
        <f t="shared" si="0"/>
        <v>0</v>
      </c>
    </row>
    <row r="53" spans="1:10" x14ac:dyDescent="0.25">
      <c r="A53" s="24" t="s">
        <v>122</v>
      </c>
      <c r="B53" s="25" t="s">
        <v>12</v>
      </c>
      <c r="C53" s="75">
        <v>746455</v>
      </c>
      <c r="D53" s="77">
        <v>0</v>
      </c>
      <c r="E53" s="77">
        <v>0</v>
      </c>
      <c r="F53" s="77">
        <v>0</v>
      </c>
      <c r="G53" s="77">
        <v>0</v>
      </c>
      <c r="H53" s="77">
        <v>15594</v>
      </c>
      <c r="I53" s="77">
        <v>0</v>
      </c>
      <c r="J53" s="79">
        <f t="shared" si="0"/>
        <v>762049</v>
      </c>
    </row>
    <row r="54" spans="1:10" x14ac:dyDescent="0.25">
      <c r="A54" s="24" t="s">
        <v>123</v>
      </c>
      <c r="B54" s="25" t="s">
        <v>12</v>
      </c>
      <c r="C54" s="75">
        <v>0</v>
      </c>
      <c r="D54" s="77">
        <v>0</v>
      </c>
      <c r="E54" s="77">
        <v>0</v>
      </c>
      <c r="F54" s="77">
        <v>0</v>
      </c>
      <c r="G54" s="77">
        <v>0</v>
      </c>
      <c r="H54" s="77">
        <v>0</v>
      </c>
      <c r="I54" s="77">
        <v>0</v>
      </c>
      <c r="J54" s="79">
        <f t="shared" si="0"/>
        <v>0</v>
      </c>
    </row>
    <row r="55" spans="1:10" x14ac:dyDescent="0.25">
      <c r="A55" s="24" t="s">
        <v>124</v>
      </c>
      <c r="B55" s="25" t="s">
        <v>12</v>
      </c>
      <c r="C55" s="75">
        <v>0</v>
      </c>
      <c r="D55" s="77">
        <v>0</v>
      </c>
      <c r="E55" s="77">
        <v>0</v>
      </c>
      <c r="F55" s="77">
        <v>0</v>
      </c>
      <c r="G55" s="77">
        <v>0</v>
      </c>
      <c r="H55" s="77">
        <v>0</v>
      </c>
      <c r="I55" s="77">
        <v>0</v>
      </c>
      <c r="J55" s="79">
        <f t="shared" si="0"/>
        <v>0</v>
      </c>
    </row>
    <row r="56" spans="1:10" x14ac:dyDescent="0.25">
      <c r="A56" s="24" t="s">
        <v>125</v>
      </c>
      <c r="B56" s="25" t="s">
        <v>12</v>
      </c>
      <c r="C56" s="75">
        <v>0</v>
      </c>
      <c r="D56" s="77">
        <v>0</v>
      </c>
      <c r="E56" s="77">
        <v>0</v>
      </c>
      <c r="F56" s="77">
        <v>0</v>
      </c>
      <c r="G56" s="77">
        <v>0</v>
      </c>
      <c r="H56" s="77">
        <v>0</v>
      </c>
      <c r="I56" s="77">
        <v>0</v>
      </c>
      <c r="J56" s="79">
        <f t="shared" si="0"/>
        <v>0</v>
      </c>
    </row>
    <row r="57" spans="1:10" x14ac:dyDescent="0.25">
      <c r="A57" s="24" t="s">
        <v>126</v>
      </c>
      <c r="B57" s="25" t="s">
        <v>12</v>
      </c>
      <c r="C57" s="75">
        <v>0</v>
      </c>
      <c r="D57" s="77">
        <v>0</v>
      </c>
      <c r="E57" s="77">
        <v>0</v>
      </c>
      <c r="F57" s="77">
        <v>0</v>
      </c>
      <c r="G57" s="77">
        <v>0</v>
      </c>
      <c r="H57" s="77">
        <v>0</v>
      </c>
      <c r="I57" s="77">
        <v>0</v>
      </c>
      <c r="J57" s="79">
        <f t="shared" si="0"/>
        <v>0</v>
      </c>
    </row>
    <row r="58" spans="1:10" x14ac:dyDescent="0.25">
      <c r="A58" s="24" t="s">
        <v>127</v>
      </c>
      <c r="B58" s="25" t="s">
        <v>12</v>
      </c>
      <c r="C58" s="75">
        <v>0</v>
      </c>
      <c r="D58" s="77">
        <v>0</v>
      </c>
      <c r="E58" s="77">
        <v>0</v>
      </c>
      <c r="F58" s="77">
        <v>0</v>
      </c>
      <c r="G58" s="77">
        <v>0</v>
      </c>
      <c r="H58" s="77">
        <v>0</v>
      </c>
      <c r="I58" s="77">
        <v>0</v>
      </c>
      <c r="J58" s="79">
        <f t="shared" si="0"/>
        <v>0</v>
      </c>
    </row>
    <row r="59" spans="1:10" x14ac:dyDescent="0.25">
      <c r="A59" s="24" t="s">
        <v>128</v>
      </c>
      <c r="B59" s="25" t="s">
        <v>12</v>
      </c>
      <c r="C59" s="75">
        <v>1373778</v>
      </c>
      <c r="D59" s="77">
        <v>0</v>
      </c>
      <c r="E59" s="77">
        <v>0</v>
      </c>
      <c r="F59" s="77">
        <v>0</v>
      </c>
      <c r="G59" s="77">
        <v>0</v>
      </c>
      <c r="H59" s="77">
        <v>1967883</v>
      </c>
      <c r="I59" s="77">
        <v>0</v>
      </c>
      <c r="J59" s="79">
        <f t="shared" si="0"/>
        <v>3341661</v>
      </c>
    </row>
    <row r="60" spans="1:10" x14ac:dyDescent="0.25">
      <c r="A60" s="24" t="s">
        <v>129</v>
      </c>
      <c r="B60" s="25" t="s">
        <v>12</v>
      </c>
      <c r="C60" s="75">
        <v>0</v>
      </c>
      <c r="D60" s="77">
        <v>0</v>
      </c>
      <c r="E60" s="77">
        <v>0</v>
      </c>
      <c r="F60" s="77">
        <v>0</v>
      </c>
      <c r="G60" s="77">
        <v>0</v>
      </c>
      <c r="H60" s="77">
        <v>0</v>
      </c>
      <c r="I60" s="77">
        <v>0</v>
      </c>
      <c r="J60" s="79">
        <f t="shared" si="0"/>
        <v>0</v>
      </c>
    </row>
    <row r="61" spans="1:10" x14ac:dyDescent="0.25">
      <c r="A61" s="24" t="s">
        <v>130</v>
      </c>
      <c r="B61" s="25" t="s">
        <v>12</v>
      </c>
      <c r="C61" s="75">
        <v>0</v>
      </c>
      <c r="D61" s="77">
        <v>0</v>
      </c>
      <c r="E61" s="77">
        <v>0</v>
      </c>
      <c r="F61" s="77">
        <v>0</v>
      </c>
      <c r="G61" s="77">
        <v>0</v>
      </c>
      <c r="H61" s="77">
        <v>0</v>
      </c>
      <c r="I61" s="77">
        <v>0</v>
      </c>
      <c r="J61" s="79">
        <f t="shared" si="0"/>
        <v>0</v>
      </c>
    </row>
    <row r="62" spans="1:10" x14ac:dyDescent="0.25">
      <c r="A62" s="24" t="s">
        <v>131</v>
      </c>
      <c r="B62" s="25" t="s">
        <v>12</v>
      </c>
      <c r="C62" s="75">
        <v>0</v>
      </c>
      <c r="D62" s="77">
        <v>0</v>
      </c>
      <c r="E62" s="77">
        <v>0</v>
      </c>
      <c r="F62" s="77">
        <v>0</v>
      </c>
      <c r="G62" s="77">
        <v>0</v>
      </c>
      <c r="H62" s="77">
        <v>0</v>
      </c>
      <c r="I62" s="77">
        <v>0</v>
      </c>
      <c r="J62" s="79">
        <f t="shared" si="0"/>
        <v>0</v>
      </c>
    </row>
    <row r="63" spans="1:10" x14ac:dyDescent="0.25">
      <c r="A63" s="24" t="s">
        <v>132</v>
      </c>
      <c r="B63" s="25" t="s">
        <v>12</v>
      </c>
      <c r="C63" s="75">
        <v>0</v>
      </c>
      <c r="D63" s="77">
        <v>0</v>
      </c>
      <c r="E63" s="77">
        <v>0</v>
      </c>
      <c r="F63" s="77">
        <v>0</v>
      </c>
      <c r="G63" s="77">
        <v>0</v>
      </c>
      <c r="H63" s="77">
        <v>0</v>
      </c>
      <c r="I63" s="77">
        <f>(956+13973)</f>
        <v>14929</v>
      </c>
      <c r="J63" s="79">
        <f t="shared" si="0"/>
        <v>14929</v>
      </c>
    </row>
    <row r="64" spans="1:10" x14ac:dyDescent="0.25">
      <c r="A64" s="24" t="s">
        <v>133</v>
      </c>
      <c r="B64" s="25" t="s">
        <v>12</v>
      </c>
      <c r="C64" s="75">
        <v>0</v>
      </c>
      <c r="D64" s="77">
        <v>15638</v>
      </c>
      <c r="E64" s="77">
        <v>0</v>
      </c>
      <c r="F64" s="77">
        <v>0</v>
      </c>
      <c r="G64" s="77">
        <v>0</v>
      </c>
      <c r="H64" s="77">
        <v>0</v>
      </c>
      <c r="I64" s="77">
        <v>0</v>
      </c>
      <c r="J64" s="79">
        <f t="shared" si="0"/>
        <v>15638</v>
      </c>
    </row>
    <row r="65" spans="1:10" x14ac:dyDescent="0.25">
      <c r="A65" s="24" t="s">
        <v>134</v>
      </c>
      <c r="B65" s="25" t="s">
        <v>12</v>
      </c>
      <c r="C65" s="75">
        <v>0</v>
      </c>
      <c r="D65" s="77">
        <v>0</v>
      </c>
      <c r="E65" s="77">
        <v>0</v>
      </c>
      <c r="F65" s="77">
        <v>0</v>
      </c>
      <c r="G65" s="77">
        <v>0</v>
      </c>
      <c r="H65" s="77">
        <v>20988</v>
      </c>
      <c r="I65" s="77">
        <v>0</v>
      </c>
      <c r="J65" s="79">
        <f t="shared" si="0"/>
        <v>20988</v>
      </c>
    </row>
    <row r="66" spans="1:10" x14ac:dyDescent="0.25">
      <c r="A66" s="24" t="s">
        <v>135</v>
      </c>
      <c r="B66" s="25" t="s">
        <v>12</v>
      </c>
      <c r="C66" s="75">
        <v>0</v>
      </c>
      <c r="D66" s="77">
        <v>281650</v>
      </c>
      <c r="E66" s="77">
        <v>381045</v>
      </c>
      <c r="F66" s="77">
        <v>0</v>
      </c>
      <c r="G66" s="77">
        <v>0</v>
      </c>
      <c r="H66" s="77">
        <v>295128</v>
      </c>
      <c r="I66" s="77">
        <v>0</v>
      </c>
      <c r="J66" s="79">
        <f t="shared" si="0"/>
        <v>957823</v>
      </c>
    </row>
    <row r="67" spans="1:10" x14ac:dyDescent="0.25">
      <c r="A67" s="24" t="s">
        <v>136</v>
      </c>
      <c r="B67" s="25" t="s">
        <v>12</v>
      </c>
      <c r="C67" s="75">
        <v>0</v>
      </c>
      <c r="D67" s="77">
        <v>0</v>
      </c>
      <c r="E67" s="77">
        <v>0</v>
      </c>
      <c r="F67" s="77">
        <v>0</v>
      </c>
      <c r="G67" s="77">
        <v>0</v>
      </c>
      <c r="H67" s="77">
        <v>0</v>
      </c>
      <c r="I67" s="77">
        <v>0</v>
      </c>
      <c r="J67" s="79">
        <f t="shared" si="0"/>
        <v>0</v>
      </c>
    </row>
    <row r="68" spans="1:10" x14ac:dyDescent="0.25">
      <c r="A68" s="24" t="s">
        <v>137</v>
      </c>
      <c r="B68" s="25" t="s">
        <v>12</v>
      </c>
      <c r="C68" s="75">
        <v>0</v>
      </c>
      <c r="D68" s="77">
        <v>0</v>
      </c>
      <c r="E68" s="77">
        <v>0</v>
      </c>
      <c r="F68" s="77">
        <v>0</v>
      </c>
      <c r="G68" s="77">
        <v>0</v>
      </c>
      <c r="H68" s="77">
        <v>0</v>
      </c>
      <c r="I68" s="77">
        <v>0</v>
      </c>
      <c r="J68" s="79">
        <f t="shared" ref="J68:J131" si="1">SUM(C68:I68)</f>
        <v>0</v>
      </c>
    </row>
    <row r="69" spans="1:10" x14ac:dyDescent="0.25">
      <c r="A69" s="24" t="s">
        <v>138</v>
      </c>
      <c r="B69" s="25" t="s">
        <v>12</v>
      </c>
      <c r="C69" s="75">
        <v>109000</v>
      </c>
      <c r="D69" s="77">
        <f>(142334+6891)</f>
        <v>149225</v>
      </c>
      <c r="E69" s="77">
        <v>0</v>
      </c>
      <c r="F69" s="77">
        <v>0</v>
      </c>
      <c r="G69" s="77">
        <v>0</v>
      </c>
      <c r="H69" s="77">
        <v>182618</v>
      </c>
      <c r="I69" s="77">
        <v>0</v>
      </c>
      <c r="J69" s="79">
        <f t="shared" si="1"/>
        <v>440843</v>
      </c>
    </row>
    <row r="70" spans="1:10" x14ac:dyDescent="0.25">
      <c r="A70" s="24" t="s">
        <v>139</v>
      </c>
      <c r="B70" s="25" t="s">
        <v>12</v>
      </c>
      <c r="C70" s="75">
        <v>0</v>
      </c>
      <c r="D70" s="77">
        <v>700872</v>
      </c>
      <c r="E70" s="77">
        <v>52565</v>
      </c>
      <c r="F70" s="77">
        <v>0</v>
      </c>
      <c r="G70" s="77">
        <v>0</v>
      </c>
      <c r="H70" s="77">
        <v>65609</v>
      </c>
      <c r="I70" s="77">
        <v>0</v>
      </c>
      <c r="J70" s="79">
        <f t="shared" si="1"/>
        <v>819046</v>
      </c>
    </row>
    <row r="71" spans="1:10" x14ac:dyDescent="0.25">
      <c r="A71" s="24" t="s">
        <v>508</v>
      </c>
      <c r="B71" s="25" t="s">
        <v>12</v>
      </c>
      <c r="C71" s="75">
        <v>0</v>
      </c>
      <c r="D71" s="77">
        <v>0</v>
      </c>
      <c r="E71" s="77">
        <v>0</v>
      </c>
      <c r="F71" s="77">
        <v>0</v>
      </c>
      <c r="G71" s="77">
        <v>0</v>
      </c>
      <c r="H71" s="77">
        <v>0</v>
      </c>
      <c r="I71" s="77">
        <v>0</v>
      </c>
      <c r="J71" s="79">
        <f t="shared" si="1"/>
        <v>0</v>
      </c>
    </row>
    <row r="72" spans="1:10" x14ac:dyDescent="0.25">
      <c r="A72" s="24" t="s">
        <v>140</v>
      </c>
      <c r="B72" s="25" t="s">
        <v>12</v>
      </c>
      <c r="C72" s="75">
        <v>0</v>
      </c>
      <c r="D72" s="77">
        <v>0</v>
      </c>
      <c r="E72" s="77">
        <v>985952</v>
      </c>
      <c r="F72" s="77">
        <v>0</v>
      </c>
      <c r="G72" s="77">
        <v>0</v>
      </c>
      <c r="H72" s="77">
        <v>0</v>
      </c>
      <c r="I72" s="77">
        <v>0</v>
      </c>
      <c r="J72" s="79">
        <f t="shared" si="1"/>
        <v>985952</v>
      </c>
    </row>
    <row r="73" spans="1:10" x14ac:dyDescent="0.25">
      <c r="A73" s="24" t="s">
        <v>141</v>
      </c>
      <c r="B73" s="25" t="s">
        <v>12</v>
      </c>
      <c r="C73" s="75">
        <v>0</v>
      </c>
      <c r="D73" s="77">
        <v>0</v>
      </c>
      <c r="E73" s="77">
        <v>0</v>
      </c>
      <c r="F73" s="77">
        <v>0</v>
      </c>
      <c r="G73" s="77">
        <v>0</v>
      </c>
      <c r="H73" s="77">
        <v>0</v>
      </c>
      <c r="I73" s="77">
        <v>0</v>
      </c>
      <c r="J73" s="79">
        <f t="shared" si="1"/>
        <v>0</v>
      </c>
    </row>
    <row r="74" spans="1:10" x14ac:dyDescent="0.25">
      <c r="A74" s="24" t="s">
        <v>142</v>
      </c>
      <c r="B74" s="25" t="s">
        <v>13</v>
      </c>
      <c r="C74" s="75">
        <v>0</v>
      </c>
      <c r="D74" s="77">
        <v>0</v>
      </c>
      <c r="E74" s="77">
        <v>0</v>
      </c>
      <c r="F74" s="77">
        <v>0</v>
      </c>
      <c r="G74" s="77">
        <v>0</v>
      </c>
      <c r="H74" s="77">
        <v>0</v>
      </c>
      <c r="I74" s="77">
        <v>0</v>
      </c>
      <c r="J74" s="79">
        <f t="shared" si="1"/>
        <v>0</v>
      </c>
    </row>
    <row r="75" spans="1:10" x14ac:dyDescent="0.25">
      <c r="A75" s="24" t="s">
        <v>143</v>
      </c>
      <c r="B75" s="25" t="s">
        <v>13</v>
      </c>
      <c r="C75" s="75">
        <v>0</v>
      </c>
      <c r="D75" s="77">
        <v>0</v>
      </c>
      <c r="E75" s="77">
        <v>0</v>
      </c>
      <c r="F75" s="77">
        <v>0</v>
      </c>
      <c r="G75" s="77">
        <v>0</v>
      </c>
      <c r="H75" s="77">
        <v>0</v>
      </c>
      <c r="I75" s="77">
        <v>0</v>
      </c>
      <c r="J75" s="79">
        <f t="shared" si="1"/>
        <v>0</v>
      </c>
    </row>
    <row r="76" spans="1:10" x14ac:dyDescent="0.25">
      <c r="A76" s="24" t="s">
        <v>144</v>
      </c>
      <c r="B76" s="25" t="s">
        <v>14</v>
      </c>
      <c r="C76" s="75">
        <v>172161</v>
      </c>
      <c r="D76" s="77">
        <v>73240</v>
      </c>
      <c r="E76" s="77">
        <v>590924</v>
      </c>
      <c r="F76" s="77">
        <v>0</v>
      </c>
      <c r="G76" s="77">
        <v>0</v>
      </c>
      <c r="H76" s="77">
        <v>116886</v>
      </c>
      <c r="I76" s="77">
        <v>0</v>
      </c>
      <c r="J76" s="79">
        <f t="shared" si="1"/>
        <v>953211</v>
      </c>
    </row>
    <row r="77" spans="1:10" x14ac:dyDescent="0.25">
      <c r="A77" s="24" t="s">
        <v>145</v>
      </c>
      <c r="B77" s="25" t="s">
        <v>15</v>
      </c>
      <c r="C77" s="75">
        <v>9300</v>
      </c>
      <c r="D77" s="77">
        <v>9300</v>
      </c>
      <c r="E77" s="77">
        <v>0</v>
      </c>
      <c r="F77" s="77">
        <v>0</v>
      </c>
      <c r="G77" s="77">
        <v>0</v>
      </c>
      <c r="H77" s="77">
        <v>0</v>
      </c>
      <c r="I77" s="77">
        <v>2907</v>
      </c>
      <c r="J77" s="79">
        <f t="shared" si="1"/>
        <v>21507</v>
      </c>
    </row>
    <row r="78" spans="1:10" x14ac:dyDescent="0.25">
      <c r="A78" s="24" t="s">
        <v>146</v>
      </c>
      <c r="B78" s="25" t="s">
        <v>15</v>
      </c>
      <c r="C78" s="75">
        <v>0</v>
      </c>
      <c r="D78" s="77">
        <v>0</v>
      </c>
      <c r="E78" s="77">
        <v>0</v>
      </c>
      <c r="F78" s="77">
        <v>0</v>
      </c>
      <c r="G78" s="77">
        <v>0</v>
      </c>
      <c r="H78" s="77">
        <v>0</v>
      </c>
      <c r="I78" s="77">
        <v>4895</v>
      </c>
      <c r="J78" s="79">
        <f t="shared" si="1"/>
        <v>4895</v>
      </c>
    </row>
    <row r="79" spans="1:10" x14ac:dyDescent="0.25">
      <c r="A79" s="24" t="s">
        <v>147</v>
      </c>
      <c r="B79" s="25" t="s">
        <v>16</v>
      </c>
      <c r="C79" s="75">
        <v>0</v>
      </c>
      <c r="D79" s="77">
        <v>0</v>
      </c>
      <c r="E79" s="77">
        <v>0</v>
      </c>
      <c r="F79" s="77">
        <v>0</v>
      </c>
      <c r="G79" s="77">
        <v>0</v>
      </c>
      <c r="H79" s="77">
        <v>0</v>
      </c>
      <c r="I79" s="77">
        <v>0</v>
      </c>
      <c r="J79" s="79">
        <f t="shared" si="1"/>
        <v>0</v>
      </c>
    </row>
    <row r="80" spans="1:10" x14ac:dyDescent="0.25">
      <c r="A80" s="24" t="s">
        <v>148</v>
      </c>
      <c r="B80" s="25" t="s">
        <v>16</v>
      </c>
      <c r="C80" s="75">
        <v>0</v>
      </c>
      <c r="D80" s="77">
        <v>0</v>
      </c>
      <c r="E80" s="77">
        <v>0</v>
      </c>
      <c r="F80" s="77">
        <v>0</v>
      </c>
      <c r="G80" s="77">
        <v>0</v>
      </c>
      <c r="H80" s="77">
        <v>0</v>
      </c>
      <c r="I80" s="77">
        <v>0</v>
      </c>
      <c r="J80" s="79">
        <f t="shared" si="1"/>
        <v>0</v>
      </c>
    </row>
    <row r="81" spans="1:10" x14ac:dyDescent="0.25">
      <c r="A81" s="24" t="s">
        <v>149</v>
      </c>
      <c r="B81" s="25" t="s">
        <v>16</v>
      </c>
      <c r="C81" s="75">
        <v>0</v>
      </c>
      <c r="D81" s="77">
        <v>0</v>
      </c>
      <c r="E81" s="77">
        <v>0</v>
      </c>
      <c r="F81" s="77">
        <v>0</v>
      </c>
      <c r="G81" s="77">
        <v>0</v>
      </c>
      <c r="H81" s="77">
        <v>0</v>
      </c>
      <c r="I81" s="77">
        <v>0</v>
      </c>
      <c r="J81" s="79">
        <f t="shared" si="1"/>
        <v>0</v>
      </c>
    </row>
    <row r="82" spans="1:10" x14ac:dyDescent="0.25">
      <c r="A82" s="24" t="s">
        <v>150</v>
      </c>
      <c r="B82" s="25" t="s">
        <v>16</v>
      </c>
      <c r="C82" s="75">
        <v>0</v>
      </c>
      <c r="D82" s="77">
        <v>0</v>
      </c>
      <c r="E82" s="77">
        <v>0</v>
      </c>
      <c r="F82" s="77">
        <v>0</v>
      </c>
      <c r="G82" s="77">
        <v>0</v>
      </c>
      <c r="H82" s="77">
        <v>0</v>
      </c>
      <c r="I82" s="77">
        <v>0</v>
      </c>
      <c r="J82" s="79">
        <f t="shared" si="1"/>
        <v>0</v>
      </c>
    </row>
    <row r="83" spans="1:10" x14ac:dyDescent="0.25">
      <c r="A83" s="24" t="s">
        <v>151</v>
      </c>
      <c r="B83" s="25" t="s">
        <v>17</v>
      </c>
      <c r="C83" s="75">
        <v>0</v>
      </c>
      <c r="D83" s="77">
        <v>0</v>
      </c>
      <c r="E83" s="77">
        <v>0</v>
      </c>
      <c r="F83" s="77">
        <v>0</v>
      </c>
      <c r="G83" s="77">
        <v>0</v>
      </c>
      <c r="H83" s="77">
        <v>0</v>
      </c>
      <c r="I83" s="77">
        <v>0</v>
      </c>
      <c r="J83" s="79">
        <f t="shared" si="1"/>
        <v>0</v>
      </c>
    </row>
    <row r="84" spans="1:10" x14ac:dyDescent="0.25">
      <c r="A84" s="24" t="s">
        <v>152</v>
      </c>
      <c r="B84" s="25" t="s">
        <v>17</v>
      </c>
      <c r="C84" s="75">
        <v>303421</v>
      </c>
      <c r="D84" s="77">
        <v>0</v>
      </c>
      <c r="E84" s="77">
        <v>457792</v>
      </c>
      <c r="F84" s="77">
        <v>0</v>
      </c>
      <c r="G84" s="77">
        <v>0</v>
      </c>
      <c r="H84" s="77">
        <v>154413</v>
      </c>
      <c r="I84" s="77">
        <v>0</v>
      </c>
      <c r="J84" s="79">
        <f t="shared" si="1"/>
        <v>915626</v>
      </c>
    </row>
    <row r="85" spans="1:10" x14ac:dyDescent="0.25">
      <c r="A85" s="24" t="s">
        <v>153</v>
      </c>
      <c r="B85" s="25" t="s">
        <v>17</v>
      </c>
      <c r="C85" s="75">
        <v>241443</v>
      </c>
      <c r="D85" s="77">
        <v>0</v>
      </c>
      <c r="E85" s="77">
        <v>200000</v>
      </c>
      <c r="F85" s="77">
        <v>0</v>
      </c>
      <c r="G85" s="77">
        <v>0</v>
      </c>
      <c r="H85" s="77">
        <v>4375</v>
      </c>
      <c r="I85" s="77">
        <v>27244</v>
      </c>
      <c r="J85" s="79">
        <f t="shared" si="1"/>
        <v>473062</v>
      </c>
    </row>
    <row r="86" spans="1:10" x14ac:dyDescent="0.25">
      <c r="A86" s="24" t="s">
        <v>154</v>
      </c>
      <c r="B86" s="25" t="s">
        <v>18</v>
      </c>
      <c r="C86" s="75">
        <v>0</v>
      </c>
      <c r="D86" s="77">
        <v>0</v>
      </c>
      <c r="E86" s="77">
        <v>0</v>
      </c>
      <c r="F86" s="77">
        <v>0</v>
      </c>
      <c r="G86" s="77">
        <v>0</v>
      </c>
      <c r="H86" s="77">
        <v>0</v>
      </c>
      <c r="I86" s="77">
        <v>0</v>
      </c>
      <c r="J86" s="79">
        <f t="shared" si="1"/>
        <v>0</v>
      </c>
    </row>
    <row r="87" spans="1:10" x14ac:dyDescent="0.25">
      <c r="A87" s="24" t="s">
        <v>155</v>
      </c>
      <c r="B87" s="25" t="s">
        <v>18</v>
      </c>
      <c r="C87" s="75">
        <v>0</v>
      </c>
      <c r="D87" s="77">
        <v>500572</v>
      </c>
      <c r="E87" s="77">
        <v>0</v>
      </c>
      <c r="F87" s="77">
        <v>0</v>
      </c>
      <c r="G87" s="77">
        <v>0</v>
      </c>
      <c r="H87" s="77">
        <v>0</v>
      </c>
      <c r="I87" s="77">
        <v>0</v>
      </c>
      <c r="J87" s="79">
        <f t="shared" si="1"/>
        <v>500572</v>
      </c>
    </row>
    <row r="88" spans="1:10" x14ac:dyDescent="0.25">
      <c r="A88" s="24" t="s">
        <v>156</v>
      </c>
      <c r="B88" s="25" t="s">
        <v>464</v>
      </c>
      <c r="C88" s="75">
        <v>0</v>
      </c>
      <c r="D88" s="77">
        <v>0</v>
      </c>
      <c r="E88" s="77">
        <v>0</v>
      </c>
      <c r="F88" s="77">
        <v>0</v>
      </c>
      <c r="G88" s="77">
        <v>0</v>
      </c>
      <c r="H88" s="77">
        <v>0</v>
      </c>
      <c r="I88" s="77">
        <v>0</v>
      </c>
      <c r="J88" s="79">
        <f t="shared" si="1"/>
        <v>0</v>
      </c>
    </row>
    <row r="89" spans="1:10" x14ac:dyDescent="0.25">
      <c r="A89" s="24" t="s">
        <v>157</v>
      </c>
      <c r="B89" s="25" t="s">
        <v>19</v>
      </c>
      <c r="C89" s="75">
        <v>0</v>
      </c>
      <c r="D89" s="77">
        <v>1400</v>
      </c>
      <c r="E89" s="77">
        <v>0</v>
      </c>
      <c r="F89" s="77">
        <v>0</v>
      </c>
      <c r="G89" s="77">
        <v>0</v>
      </c>
      <c r="H89" s="77">
        <v>0</v>
      </c>
      <c r="I89" s="77">
        <v>0</v>
      </c>
      <c r="J89" s="79">
        <f t="shared" si="1"/>
        <v>1400</v>
      </c>
    </row>
    <row r="90" spans="1:10" x14ac:dyDescent="0.25">
      <c r="A90" s="24" t="s">
        <v>158</v>
      </c>
      <c r="B90" s="25" t="s">
        <v>19</v>
      </c>
      <c r="C90" s="75">
        <v>0</v>
      </c>
      <c r="D90" s="77">
        <v>0</v>
      </c>
      <c r="E90" s="77">
        <v>0</v>
      </c>
      <c r="F90" s="77">
        <v>0</v>
      </c>
      <c r="G90" s="77">
        <v>0</v>
      </c>
      <c r="H90" s="77">
        <v>0</v>
      </c>
      <c r="I90" s="77">
        <v>0</v>
      </c>
      <c r="J90" s="79">
        <f t="shared" si="1"/>
        <v>0</v>
      </c>
    </row>
    <row r="91" spans="1:10" x14ac:dyDescent="0.25">
      <c r="A91" s="24" t="s">
        <v>159</v>
      </c>
      <c r="B91" s="25" t="s">
        <v>20</v>
      </c>
      <c r="C91" s="75">
        <v>0</v>
      </c>
      <c r="D91" s="77">
        <f>(16735+226908)</f>
        <v>243643</v>
      </c>
      <c r="E91" s="77">
        <v>0</v>
      </c>
      <c r="F91" s="77">
        <v>0</v>
      </c>
      <c r="G91" s="77">
        <v>0</v>
      </c>
      <c r="H91" s="77">
        <v>0</v>
      </c>
      <c r="I91" s="77">
        <v>0</v>
      </c>
      <c r="J91" s="79">
        <f t="shared" si="1"/>
        <v>243643</v>
      </c>
    </row>
    <row r="92" spans="1:10" x14ac:dyDescent="0.25">
      <c r="A92" s="24" t="s">
        <v>160</v>
      </c>
      <c r="B92" s="25" t="s">
        <v>20</v>
      </c>
      <c r="C92" s="75">
        <v>0</v>
      </c>
      <c r="D92" s="77">
        <v>6928</v>
      </c>
      <c r="E92" s="77">
        <v>0</v>
      </c>
      <c r="F92" s="77">
        <v>0</v>
      </c>
      <c r="G92" s="77">
        <v>0</v>
      </c>
      <c r="H92" s="77">
        <v>0</v>
      </c>
      <c r="I92" s="77">
        <v>0</v>
      </c>
      <c r="J92" s="79">
        <f t="shared" si="1"/>
        <v>6928</v>
      </c>
    </row>
    <row r="93" spans="1:10" x14ac:dyDescent="0.25">
      <c r="A93" s="24" t="s">
        <v>469</v>
      </c>
      <c r="B93" s="25" t="s">
        <v>20</v>
      </c>
      <c r="C93" s="75">
        <v>0</v>
      </c>
      <c r="D93" s="77">
        <v>0</v>
      </c>
      <c r="E93" s="77">
        <v>0</v>
      </c>
      <c r="F93" s="77">
        <v>0</v>
      </c>
      <c r="G93" s="77">
        <v>0</v>
      </c>
      <c r="H93" s="77">
        <v>0</v>
      </c>
      <c r="I93" s="77">
        <v>0</v>
      </c>
      <c r="J93" s="79">
        <f t="shared" si="1"/>
        <v>0</v>
      </c>
    </row>
    <row r="94" spans="1:10" x14ac:dyDescent="0.25">
      <c r="A94" s="24" t="s">
        <v>161</v>
      </c>
      <c r="B94" s="25" t="s">
        <v>20</v>
      </c>
      <c r="C94" s="75">
        <v>0</v>
      </c>
      <c r="D94" s="77">
        <v>0</v>
      </c>
      <c r="E94" s="77">
        <v>0</v>
      </c>
      <c r="F94" s="77">
        <v>0</v>
      </c>
      <c r="G94" s="77">
        <v>0</v>
      </c>
      <c r="H94" s="77">
        <v>0</v>
      </c>
      <c r="I94" s="77">
        <v>0</v>
      </c>
      <c r="J94" s="79">
        <f t="shared" si="1"/>
        <v>0</v>
      </c>
    </row>
    <row r="95" spans="1:10" x14ac:dyDescent="0.25">
      <c r="A95" s="24" t="s">
        <v>162</v>
      </c>
      <c r="B95" s="25" t="s">
        <v>20</v>
      </c>
      <c r="C95" s="75">
        <v>0</v>
      </c>
      <c r="D95" s="77">
        <v>21791</v>
      </c>
      <c r="E95" s="77">
        <v>0</v>
      </c>
      <c r="F95" s="77">
        <v>0</v>
      </c>
      <c r="G95" s="77">
        <v>0</v>
      </c>
      <c r="H95" s="77">
        <v>0</v>
      </c>
      <c r="I95" s="77">
        <v>0</v>
      </c>
      <c r="J95" s="79">
        <f t="shared" si="1"/>
        <v>21791</v>
      </c>
    </row>
    <row r="96" spans="1:10" x14ac:dyDescent="0.25">
      <c r="A96" s="24" t="s">
        <v>163</v>
      </c>
      <c r="B96" s="25" t="s">
        <v>22</v>
      </c>
      <c r="C96" s="75">
        <v>0</v>
      </c>
      <c r="D96" s="77">
        <v>0</v>
      </c>
      <c r="E96" s="77">
        <v>0</v>
      </c>
      <c r="F96" s="77">
        <v>0</v>
      </c>
      <c r="G96" s="77">
        <v>0</v>
      </c>
      <c r="H96" s="77">
        <v>0</v>
      </c>
      <c r="I96" s="77">
        <v>0</v>
      </c>
      <c r="J96" s="79">
        <f t="shared" si="1"/>
        <v>0</v>
      </c>
    </row>
    <row r="97" spans="1:10" x14ac:dyDescent="0.25">
      <c r="A97" s="24" t="s">
        <v>164</v>
      </c>
      <c r="B97" s="25" t="s">
        <v>22</v>
      </c>
      <c r="C97" s="75">
        <v>0</v>
      </c>
      <c r="D97" s="77">
        <v>0</v>
      </c>
      <c r="E97" s="77">
        <v>0</v>
      </c>
      <c r="F97" s="77">
        <v>0</v>
      </c>
      <c r="G97" s="77">
        <v>0</v>
      </c>
      <c r="H97" s="77">
        <v>0</v>
      </c>
      <c r="I97" s="77">
        <v>0</v>
      </c>
      <c r="J97" s="79">
        <f t="shared" si="1"/>
        <v>0</v>
      </c>
    </row>
    <row r="98" spans="1:10" x14ac:dyDescent="0.25">
      <c r="A98" s="24" t="s">
        <v>165</v>
      </c>
      <c r="B98" s="25" t="s">
        <v>21</v>
      </c>
      <c r="C98" s="75">
        <v>0</v>
      </c>
      <c r="D98" s="77">
        <v>0</v>
      </c>
      <c r="E98" s="77">
        <v>0</v>
      </c>
      <c r="F98" s="77">
        <v>0</v>
      </c>
      <c r="G98" s="77">
        <v>0</v>
      </c>
      <c r="H98" s="77">
        <v>0</v>
      </c>
      <c r="I98" s="77">
        <v>0</v>
      </c>
      <c r="J98" s="79">
        <f t="shared" si="1"/>
        <v>0</v>
      </c>
    </row>
    <row r="99" spans="1:10" x14ac:dyDescent="0.25">
      <c r="A99" s="24" t="s">
        <v>166</v>
      </c>
      <c r="B99" s="25" t="s">
        <v>21</v>
      </c>
      <c r="C99" s="75">
        <v>0</v>
      </c>
      <c r="D99" s="77">
        <v>0</v>
      </c>
      <c r="E99" s="77">
        <v>0</v>
      </c>
      <c r="F99" s="77">
        <v>0</v>
      </c>
      <c r="G99" s="77">
        <v>0</v>
      </c>
      <c r="H99" s="77">
        <v>0</v>
      </c>
      <c r="I99" s="77">
        <v>0</v>
      </c>
      <c r="J99" s="79">
        <f t="shared" si="1"/>
        <v>0</v>
      </c>
    </row>
    <row r="100" spans="1:10" x14ac:dyDescent="0.25">
      <c r="A100" s="24" t="s">
        <v>462</v>
      </c>
      <c r="B100" s="25" t="s">
        <v>21</v>
      </c>
      <c r="C100" s="75">
        <v>0</v>
      </c>
      <c r="D100" s="77">
        <v>0</v>
      </c>
      <c r="E100" s="77">
        <v>0</v>
      </c>
      <c r="F100" s="77">
        <v>0</v>
      </c>
      <c r="G100" s="77">
        <v>0</v>
      </c>
      <c r="H100" s="77">
        <v>0</v>
      </c>
      <c r="I100" s="77">
        <v>0</v>
      </c>
      <c r="J100" s="79">
        <f t="shared" si="1"/>
        <v>0</v>
      </c>
    </row>
    <row r="101" spans="1:10" x14ac:dyDescent="0.25">
      <c r="A101" s="24" t="s">
        <v>167</v>
      </c>
      <c r="B101" s="25" t="s">
        <v>513</v>
      </c>
      <c r="C101" s="75">
        <v>0</v>
      </c>
      <c r="D101" s="77">
        <v>0</v>
      </c>
      <c r="E101" s="77">
        <v>0</v>
      </c>
      <c r="F101" s="77">
        <v>0</v>
      </c>
      <c r="G101" s="77">
        <v>0</v>
      </c>
      <c r="H101" s="77">
        <v>0</v>
      </c>
      <c r="I101" s="77">
        <v>0</v>
      </c>
      <c r="J101" s="79">
        <f t="shared" si="1"/>
        <v>0</v>
      </c>
    </row>
    <row r="102" spans="1:10" x14ac:dyDescent="0.25">
      <c r="A102" s="24" t="s">
        <v>169</v>
      </c>
      <c r="B102" s="25" t="s">
        <v>170</v>
      </c>
      <c r="C102" s="75">
        <v>0</v>
      </c>
      <c r="D102" s="77">
        <v>106080</v>
      </c>
      <c r="E102" s="77">
        <v>0</v>
      </c>
      <c r="F102" s="77">
        <v>0</v>
      </c>
      <c r="G102" s="77">
        <v>0</v>
      </c>
      <c r="H102" s="77">
        <v>0</v>
      </c>
      <c r="I102" s="77">
        <v>0</v>
      </c>
      <c r="J102" s="79">
        <f t="shared" si="1"/>
        <v>106080</v>
      </c>
    </row>
    <row r="103" spans="1:10" x14ac:dyDescent="0.25">
      <c r="A103" s="24" t="s">
        <v>171</v>
      </c>
      <c r="B103" s="25" t="s">
        <v>23</v>
      </c>
      <c r="C103" s="75">
        <v>0</v>
      </c>
      <c r="D103" s="77">
        <v>0</v>
      </c>
      <c r="E103" s="77">
        <v>0</v>
      </c>
      <c r="F103" s="77">
        <v>0</v>
      </c>
      <c r="G103" s="77">
        <v>0</v>
      </c>
      <c r="H103" s="77">
        <v>0</v>
      </c>
      <c r="I103" s="77">
        <v>0</v>
      </c>
      <c r="J103" s="79">
        <f t="shared" si="1"/>
        <v>0</v>
      </c>
    </row>
    <row r="104" spans="1:10" x14ac:dyDescent="0.25">
      <c r="A104" s="24" t="s">
        <v>172</v>
      </c>
      <c r="B104" s="25" t="s">
        <v>23</v>
      </c>
      <c r="C104" s="75">
        <v>0</v>
      </c>
      <c r="D104" s="77">
        <v>0</v>
      </c>
      <c r="E104" s="77">
        <v>0</v>
      </c>
      <c r="F104" s="77">
        <v>0</v>
      </c>
      <c r="G104" s="77">
        <v>0</v>
      </c>
      <c r="H104" s="77">
        <v>0</v>
      </c>
      <c r="I104" s="77">
        <v>0</v>
      </c>
      <c r="J104" s="79">
        <f t="shared" si="1"/>
        <v>0</v>
      </c>
    </row>
    <row r="105" spans="1:10" x14ac:dyDescent="0.25">
      <c r="A105" s="24" t="s">
        <v>173</v>
      </c>
      <c r="B105" s="25" t="s">
        <v>24</v>
      </c>
      <c r="C105" s="75">
        <v>0</v>
      </c>
      <c r="D105" s="77">
        <v>0</v>
      </c>
      <c r="E105" s="77">
        <v>0</v>
      </c>
      <c r="F105" s="77">
        <v>0</v>
      </c>
      <c r="G105" s="77">
        <v>0</v>
      </c>
      <c r="H105" s="77">
        <v>0</v>
      </c>
      <c r="I105" s="77">
        <v>0</v>
      </c>
      <c r="J105" s="79">
        <f t="shared" si="1"/>
        <v>0</v>
      </c>
    </row>
    <row r="106" spans="1:10" x14ac:dyDescent="0.25">
      <c r="A106" s="24" t="s">
        <v>174</v>
      </c>
      <c r="B106" s="25" t="s">
        <v>24</v>
      </c>
      <c r="C106" s="75">
        <v>0</v>
      </c>
      <c r="D106" s="77">
        <v>0</v>
      </c>
      <c r="E106" s="77">
        <v>0</v>
      </c>
      <c r="F106" s="77">
        <v>0</v>
      </c>
      <c r="G106" s="77">
        <v>0</v>
      </c>
      <c r="H106" s="77">
        <v>0</v>
      </c>
      <c r="I106" s="77">
        <v>0</v>
      </c>
      <c r="J106" s="79">
        <f t="shared" si="1"/>
        <v>0</v>
      </c>
    </row>
    <row r="107" spans="1:10" x14ac:dyDescent="0.25">
      <c r="A107" s="24" t="s">
        <v>175</v>
      </c>
      <c r="B107" s="25" t="s">
        <v>24</v>
      </c>
      <c r="C107" s="75">
        <v>0</v>
      </c>
      <c r="D107" s="77">
        <v>0</v>
      </c>
      <c r="E107" s="77">
        <v>0</v>
      </c>
      <c r="F107" s="77">
        <v>0</v>
      </c>
      <c r="G107" s="77">
        <v>0</v>
      </c>
      <c r="H107" s="77">
        <v>0</v>
      </c>
      <c r="I107" s="77">
        <v>0</v>
      </c>
      <c r="J107" s="79">
        <f t="shared" si="1"/>
        <v>0</v>
      </c>
    </row>
    <row r="108" spans="1:10" x14ac:dyDescent="0.25">
      <c r="A108" s="24" t="s">
        <v>176</v>
      </c>
      <c r="B108" s="25" t="s">
        <v>24</v>
      </c>
      <c r="C108" s="75">
        <v>0</v>
      </c>
      <c r="D108" s="77">
        <v>0</v>
      </c>
      <c r="E108" s="77">
        <v>0</v>
      </c>
      <c r="F108" s="77">
        <v>0</v>
      </c>
      <c r="G108" s="77">
        <v>0</v>
      </c>
      <c r="H108" s="77">
        <v>0</v>
      </c>
      <c r="I108" s="77">
        <v>0</v>
      </c>
      <c r="J108" s="79">
        <f t="shared" si="1"/>
        <v>0</v>
      </c>
    </row>
    <row r="109" spans="1:10" x14ac:dyDescent="0.25">
      <c r="A109" s="24" t="s">
        <v>177</v>
      </c>
      <c r="B109" s="25" t="s">
        <v>24</v>
      </c>
      <c r="C109" s="75">
        <v>0</v>
      </c>
      <c r="D109" s="77">
        <v>0</v>
      </c>
      <c r="E109" s="77">
        <v>0</v>
      </c>
      <c r="F109" s="77">
        <v>0</v>
      </c>
      <c r="G109" s="77">
        <v>0</v>
      </c>
      <c r="H109" s="77">
        <v>0</v>
      </c>
      <c r="I109" s="77">
        <v>0</v>
      </c>
      <c r="J109" s="79">
        <f t="shared" si="1"/>
        <v>0</v>
      </c>
    </row>
    <row r="110" spans="1:10" x14ac:dyDescent="0.25">
      <c r="A110" s="24" t="s">
        <v>178</v>
      </c>
      <c r="B110" s="25" t="s">
        <v>24</v>
      </c>
      <c r="C110" s="75">
        <v>0</v>
      </c>
      <c r="D110" s="77">
        <v>0</v>
      </c>
      <c r="E110" s="77">
        <v>0</v>
      </c>
      <c r="F110" s="77">
        <v>0</v>
      </c>
      <c r="G110" s="77">
        <v>0</v>
      </c>
      <c r="H110" s="77">
        <v>0</v>
      </c>
      <c r="I110" s="77">
        <v>0</v>
      </c>
      <c r="J110" s="79">
        <f t="shared" si="1"/>
        <v>0</v>
      </c>
    </row>
    <row r="111" spans="1:10" x14ac:dyDescent="0.25">
      <c r="A111" s="24" t="s">
        <v>179</v>
      </c>
      <c r="B111" s="25" t="s">
        <v>25</v>
      </c>
      <c r="C111" s="75">
        <v>0</v>
      </c>
      <c r="D111" s="77">
        <v>0</v>
      </c>
      <c r="E111" s="77">
        <v>0</v>
      </c>
      <c r="F111" s="77">
        <v>0</v>
      </c>
      <c r="G111" s="77">
        <v>0</v>
      </c>
      <c r="H111" s="77">
        <v>0</v>
      </c>
      <c r="I111" s="77">
        <v>0</v>
      </c>
      <c r="J111" s="79">
        <f t="shared" si="1"/>
        <v>0</v>
      </c>
    </row>
    <row r="112" spans="1:10" x14ac:dyDescent="0.25">
      <c r="A112" s="24" t="s">
        <v>180</v>
      </c>
      <c r="B112" s="25" t="s">
        <v>25</v>
      </c>
      <c r="C112" s="75">
        <v>0</v>
      </c>
      <c r="D112" s="77">
        <v>0</v>
      </c>
      <c r="E112" s="77">
        <v>0</v>
      </c>
      <c r="F112" s="77">
        <v>0</v>
      </c>
      <c r="G112" s="77">
        <v>0</v>
      </c>
      <c r="H112" s="77">
        <v>4313</v>
      </c>
      <c r="I112" s="77">
        <v>0</v>
      </c>
      <c r="J112" s="79">
        <f t="shared" si="1"/>
        <v>4313</v>
      </c>
    </row>
    <row r="113" spans="1:10" x14ac:dyDescent="0.25">
      <c r="A113" s="24" t="s">
        <v>181</v>
      </c>
      <c r="B113" s="25" t="s">
        <v>182</v>
      </c>
      <c r="C113" s="75">
        <v>0</v>
      </c>
      <c r="D113" s="77">
        <v>0</v>
      </c>
      <c r="E113" s="77">
        <v>0</v>
      </c>
      <c r="F113" s="77">
        <v>0</v>
      </c>
      <c r="G113" s="77">
        <v>0</v>
      </c>
      <c r="H113" s="77">
        <v>0</v>
      </c>
      <c r="I113" s="77">
        <v>0</v>
      </c>
      <c r="J113" s="79">
        <f t="shared" si="1"/>
        <v>0</v>
      </c>
    </row>
    <row r="114" spans="1:10" x14ac:dyDescent="0.25">
      <c r="A114" s="24" t="s">
        <v>183</v>
      </c>
      <c r="B114" s="25" t="s">
        <v>26</v>
      </c>
      <c r="C114" s="75">
        <v>0</v>
      </c>
      <c r="D114" s="77">
        <v>0</v>
      </c>
      <c r="E114" s="77">
        <v>0</v>
      </c>
      <c r="F114" s="77">
        <v>0</v>
      </c>
      <c r="G114" s="77">
        <v>0</v>
      </c>
      <c r="H114" s="77">
        <v>0</v>
      </c>
      <c r="I114" s="77">
        <v>0</v>
      </c>
      <c r="J114" s="79">
        <f t="shared" si="1"/>
        <v>0</v>
      </c>
    </row>
    <row r="115" spans="1:10" x14ac:dyDescent="0.25">
      <c r="A115" s="24" t="s">
        <v>514</v>
      </c>
      <c r="B115" s="25" t="s">
        <v>27</v>
      </c>
      <c r="C115" s="75">
        <v>0</v>
      </c>
      <c r="D115" s="77">
        <v>0</v>
      </c>
      <c r="E115" s="77">
        <v>0</v>
      </c>
      <c r="F115" s="77">
        <v>0</v>
      </c>
      <c r="G115" s="77">
        <v>0</v>
      </c>
      <c r="H115" s="77">
        <v>0</v>
      </c>
      <c r="I115" s="77">
        <v>0</v>
      </c>
      <c r="J115" s="79">
        <f t="shared" si="1"/>
        <v>0</v>
      </c>
    </row>
    <row r="116" spans="1:10" x14ac:dyDescent="0.25">
      <c r="A116" s="24" t="s">
        <v>185</v>
      </c>
      <c r="B116" s="25" t="s">
        <v>27</v>
      </c>
      <c r="C116" s="75">
        <v>0</v>
      </c>
      <c r="D116" s="77">
        <v>0</v>
      </c>
      <c r="E116" s="77">
        <v>0</v>
      </c>
      <c r="F116" s="77">
        <v>0</v>
      </c>
      <c r="G116" s="77">
        <v>0</v>
      </c>
      <c r="H116" s="77">
        <v>0</v>
      </c>
      <c r="I116" s="77">
        <v>0</v>
      </c>
      <c r="J116" s="79">
        <f t="shared" si="1"/>
        <v>0</v>
      </c>
    </row>
    <row r="117" spans="1:10" x14ac:dyDescent="0.25">
      <c r="A117" s="24" t="s">
        <v>186</v>
      </c>
      <c r="B117" s="25" t="s">
        <v>28</v>
      </c>
      <c r="C117" s="75">
        <v>0</v>
      </c>
      <c r="D117" s="77">
        <v>0</v>
      </c>
      <c r="E117" s="77">
        <v>0</v>
      </c>
      <c r="F117" s="77">
        <v>0</v>
      </c>
      <c r="G117" s="77">
        <v>0</v>
      </c>
      <c r="H117" s="77">
        <v>0</v>
      </c>
      <c r="I117" s="77">
        <v>0</v>
      </c>
      <c r="J117" s="79">
        <f t="shared" si="1"/>
        <v>0</v>
      </c>
    </row>
    <row r="118" spans="1:10" x14ac:dyDescent="0.25">
      <c r="A118" s="24" t="s">
        <v>187</v>
      </c>
      <c r="B118" s="25" t="s">
        <v>28</v>
      </c>
      <c r="C118" s="75">
        <v>0</v>
      </c>
      <c r="D118" s="77">
        <v>0</v>
      </c>
      <c r="E118" s="77">
        <v>0</v>
      </c>
      <c r="F118" s="77">
        <v>0</v>
      </c>
      <c r="G118" s="77">
        <v>0</v>
      </c>
      <c r="H118" s="77">
        <v>0</v>
      </c>
      <c r="I118" s="77">
        <v>1289000</v>
      </c>
      <c r="J118" s="79">
        <f t="shared" si="1"/>
        <v>1289000</v>
      </c>
    </row>
    <row r="119" spans="1:10" x14ac:dyDescent="0.25">
      <c r="A119" s="24" t="s">
        <v>188</v>
      </c>
      <c r="B119" s="25" t="s">
        <v>28</v>
      </c>
      <c r="C119" s="75">
        <v>0</v>
      </c>
      <c r="D119" s="77">
        <v>0</v>
      </c>
      <c r="E119" s="77">
        <v>0</v>
      </c>
      <c r="F119" s="77">
        <v>0</v>
      </c>
      <c r="G119" s="77">
        <v>0</v>
      </c>
      <c r="H119" s="77">
        <v>0</v>
      </c>
      <c r="I119" s="77">
        <v>0</v>
      </c>
      <c r="J119" s="79">
        <f t="shared" si="1"/>
        <v>0</v>
      </c>
    </row>
    <row r="120" spans="1:10" x14ac:dyDescent="0.25">
      <c r="A120" s="24" t="s">
        <v>189</v>
      </c>
      <c r="B120" s="25" t="s">
        <v>29</v>
      </c>
      <c r="C120" s="75">
        <v>0</v>
      </c>
      <c r="D120" s="77">
        <v>0</v>
      </c>
      <c r="E120" s="77">
        <v>0</v>
      </c>
      <c r="F120" s="77">
        <v>0</v>
      </c>
      <c r="G120" s="77">
        <v>0</v>
      </c>
      <c r="H120" s="77">
        <v>0</v>
      </c>
      <c r="I120" s="77">
        <v>0</v>
      </c>
      <c r="J120" s="79">
        <f t="shared" si="1"/>
        <v>0</v>
      </c>
    </row>
    <row r="121" spans="1:10" x14ac:dyDescent="0.25">
      <c r="A121" s="24" t="s">
        <v>190</v>
      </c>
      <c r="B121" s="25" t="s">
        <v>29</v>
      </c>
      <c r="C121" s="75">
        <v>0</v>
      </c>
      <c r="D121" s="77">
        <v>0</v>
      </c>
      <c r="E121" s="77">
        <v>0</v>
      </c>
      <c r="F121" s="77">
        <v>0</v>
      </c>
      <c r="G121" s="77">
        <v>0</v>
      </c>
      <c r="H121" s="77">
        <v>0</v>
      </c>
      <c r="I121" s="77">
        <v>0</v>
      </c>
      <c r="J121" s="79">
        <f t="shared" si="1"/>
        <v>0</v>
      </c>
    </row>
    <row r="122" spans="1:10" x14ac:dyDescent="0.25">
      <c r="A122" s="24" t="s">
        <v>191</v>
      </c>
      <c r="B122" s="25" t="s">
        <v>29</v>
      </c>
      <c r="C122" s="75">
        <v>0</v>
      </c>
      <c r="D122" s="77">
        <v>0</v>
      </c>
      <c r="E122" s="77">
        <v>0</v>
      </c>
      <c r="F122" s="77">
        <v>0</v>
      </c>
      <c r="G122" s="77">
        <v>0</v>
      </c>
      <c r="H122" s="77">
        <v>0</v>
      </c>
      <c r="I122" s="77">
        <v>0</v>
      </c>
      <c r="J122" s="79">
        <f t="shared" si="1"/>
        <v>0</v>
      </c>
    </row>
    <row r="123" spans="1:10" x14ac:dyDescent="0.25">
      <c r="A123" s="24" t="s">
        <v>192</v>
      </c>
      <c r="B123" s="25" t="s">
        <v>30</v>
      </c>
      <c r="C123" s="75">
        <v>0</v>
      </c>
      <c r="D123" s="77">
        <v>0</v>
      </c>
      <c r="E123" s="77">
        <v>0</v>
      </c>
      <c r="F123" s="77">
        <v>0</v>
      </c>
      <c r="G123" s="77">
        <v>0</v>
      </c>
      <c r="H123" s="77">
        <v>0</v>
      </c>
      <c r="I123" s="77">
        <v>0</v>
      </c>
      <c r="J123" s="79">
        <f t="shared" si="1"/>
        <v>0</v>
      </c>
    </row>
    <row r="124" spans="1:10" x14ac:dyDescent="0.25">
      <c r="A124" s="60" t="s">
        <v>533</v>
      </c>
      <c r="B124" s="25" t="s">
        <v>30</v>
      </c>
      <c r="C124" s="75">
        <v>0</v>
      </c>
      <c r="D124" s="77">
        <v>0</v>
      </c>
      <c r="E124" s="77">
        <v>0</v>
      </c>
      <c r="F124" s="77">
        <v>0</v>
      </c>
      <c r="G124" s="77">
        <v>0</v>
      </c>
      <c r="H124" s="77">
        <v>0</v>
      </c>
      <c r="I124" s="77">
        <v>0</v>
      </c>
      <c r="J124" s="79">
        <f t="shared" si="1"/>
        <v>0</v>
      </c>
    </row>
    <row r="125" spans="1:10" x14ac:dyDescent="0.25">
      <c r="A125" s="24" t="s">
        <v>194</v>
      </c>
      <c r="B125" s="25" t="s">
        <v>31</v>
      </c>
      <c r="C125" s="75">
        <v>72470</v>
      </c>
      <c r="D125" s="77">
        <v>50552</v>
      </c>
      <c r="E125" s="77">
        <v>456051</v>
      </c>
      <c r="F125" s="77">
        <v>0</v>
      </c>
      <c r="G125" s="77">
        <v>0</v>
      </c>
      <c r="H125" s="77">
        <v>1672</v>
      </c>
      <c r="I125" s="77">
        <v>0</v>
      </c>
      <c r="J125" s="79">
        <f t="shared" si="1"/>
        <v>580745</v>
      </c>
    </row>
    <row r="126" spans="1:10" x14ac:dyDescent="0.25">
      <c r="A126" s="24" t="s">
        <v>195</v>
      </c>
      <c r="B126" s="25" t="s">
        <v>31</v>
      </c>
      <c r="C126" s="75">
        <v>0</v>
      </c>
      <c r="D126" s="77">
        <v>0</v>
      </c>
      <c r="E126" s="77">
        <v>0</v>
      </c>
      <c r="F126" s="77">
        <v>0</v>
      </c>
      <c r="G126" s="77">
        <v>0</v>
      </c>
      <c r="H126" s="77">
        <v>0</v>
      </c>
      <c r="I126" s="77">
        <v>0</v>
      </c>
      <c r="J126" s="79">
        <f t="shared" si="1"/>
        <v>0</v>
      </c>
    </row>
    <row r="127" spans="1:10" x14ac:dyDescent="0.25">
      <c r="A127" s="24" t="s">
        <v>196</v>
      </c>
      <c r="B127" s="25" t="s">
        <v>32</v>
      </c>
      <c r="C127" s="75">
        <v>0</v>
      </c>
      <c r="D127" s="77">
        <v>0</v>
      </c>
      <c r="E127" s="77">
        <v>0</v>
      </c>
      <c r="F127" s="77">
        <v>0</v>
      </c>
      <c r="G127" s="77">
        <v>0</v>
      </c>
      <c r="H127" s="77">
        <v>0</v>
      </c>
      <c r="I127" s="77">
        <v>0</v>
      </c>
      <c r="J127" s="79">
        <f t="shared" si="1"/>
        <v>0</v>
      </c>
    </row>
    <row r="128" spans="1:10" x14ac:dyDescent="0.25">
      <c r="A128" s="24" t="s">
        <v>197</v>
      </c>
      <c r="B128" s="25" t="s">
        <v>32</v>
      </c>
      <c r="C128" s="75">
        <v>0</v>
      </c>
      <c r="D128" s="77">
        <v>0</v>
      </c>
      <c r="E128" s="77">
        <v>0</v>
      </c>
      <c r="F128" s="77">
        <v>0</v>
      </c>
      <c r="G128" s="77">
        <v>0</v>
      </c>
      <c r="H128" s="77">
        <v>0</v>
      </c>
      <c r="I128" s="77">
        <v>0</v>
      </c>
      <c r="J128" s="79">
        <f t="shared" si="1"/>
        <v>0</v>
      </c>
    </row>
    <row r="129" spans="1:10" x14ac:dyDescent="0.25">
      <c r="A129" s="24" t="s">
        <v>198</v>
      </c>
      <c r="B129" s="25" t="s">
        <v>32</v>
      </c>
      <c r="C129" s="75">
        <v>0</v>
      </c>
      <c r="D129" s="77">
        <v>0</v>
      </c>
      <c r="E129" s="77">
        <v>0</v>
      </c>
      <c r="F129" s="77">
        <v>0</v>
      </c>
      <c r="G129" s="77">
        <v>0</v>
      </c>
      <c r="H129" s="77">
        <v>0</v>
      </c>
      <c r="I129" s="77">
        <v>0</v>
      </c>
      <c r="J129" s="79">
        <f t="shared" si="1"/>
        <v>0</v>
      </c>
    </row>
    <row r="130" spans="1:10" x14ac:dyDescent="0.25">
      <c r="A130" s="24" t="s">
        <v>199</v>
      </c>
      <c r="B130" s="25" t="s">
        <v>33</v>
      </c>
      <c r="C130" s="75">
        <v>105297</v>
      </c>
      <c r="D130" s="77">
        <v>169471</v>
      </c>
      <c r="E130" s="77">
        <v>34950</v>
      </c>
      <c r="F130" s="77">
        <v>0</v>
      </c>
      <c r="G130" s="77">
        <v>0</v>
      </c>
      <c r="H130" s="77">
        <v>25523</v>
      </c>
      <c r="I130" s="77">
        <v>0</v>
      </c>
      <c r="J130" s="79">
        <f t="shared" si="1"/>
        <v>335241</v>
      </c>
    </row>
    <row r="131" spans="1:10" x14ac:dyDescent="0.25">
      <c r="A131" s="24" t="s">
        <v>200</v>
      </c>
      <c r="B131" s="25" t="s">
        <v>33</v>
      </c>
      <c r="C131" s="75">
        <v>0</v>
      </c>
      <c r="D131" s="77">
        <v>4664468</v>
      </c>
      <c r="E131" s="77">
        <v>0</v>
      </c>
      <c r="F131" s="77">
        <v>0</v>
      </c>
      <c r="G131" s="77">
        <v>0</v>
      </c>
      <c r="H131" s="77">
        <v>0</v>
      </c>
      <c r="I131" s="77">
        <v>0</v>
      </c>
      <c r="J131" s="79">
        <f t="shared" si="1"/>
        <v>4664468</v>
      </c>
    </row>
    <row r="132" spans="1:10" x14ac:dyDescent="0.25">
      <c r="A132" s="24" t="s">
        <v>201</v>
      </c>
      <c r="B132" s="25" t="s">
        <v>33</v>
      </c>
      <c r="C132" s="75">
        <v>0</v>
      </c>
      <c r="D132" s="77">
        <v>0</v>
      </c>
      <c r="E132" s="77">
        <v>0</v>
      </c>
      <c r="F132" s="77">
        <v>0</v>
      </c>
      <c r="G132" s="77">
        <v>0</v>
      </c>
      <c r="H132" s="77">
        <v>0</v>
      </c>
      <c r="I132" s="77">
        <v>592758</v>
      </c>
      <c r="J132" s="79">
        <f t="shared" ref="J132:J195" si="2">SUM(C132:I132)</f>
        <v>592758</v>
      </c>
    </row>
    <row r="133" spans="1:10" x14ac:dyDescent="0.25">
      <c r="A133" s="24" t="s">
        <v>202</v>
      </c>
      <c r="B133" s="25" t="s">
        <v>34</v>
      </c>
      <c r="C133" s="75">
        <v>0</v>
      </c>
      <c r="D133" s="77">
        <v>0</v>
      </c>
      <c r="E133" s="77">
        <v>0</v>
      </c>
      <c r="F133" s="77">
        <v>0</v>
      </c>
      <c r="G133" s="77">
        <v>0</v>
      </c>
      <c r="H133" s="77">
        <v>0</v>
      </c>
      <c r="I133" s="77">
        <v>0</v>
      </c>
      <c r="J133" s="79">
        <f t="shared" si="2"/>
        <v>0</v>
      </c>
    </row>
    <row r="134" spans="1:10" x14ac:dyDescent="0.25">
      <c r="A134" s="24" t="s">
        <v>203</v>
      </c>
      <c r="B134" s="25" t="s">
        <v>34</v>
      </c>
      <c r="C134" s="75">
        <v>0</v>
      </c>
      <c r="D134" s="77">
        <v>0</v>
      </c>
      <c r="E134" s="77">
        <v>0</v>
      </c>
      <c r="F134" s="77">
        <v>0</v>
      </c>
      <c r="G134" s="77">
        <v>0</v>
      </c>
      <c r="H134" s="77">
        <v>0</v>
      </c>
      <c r="I134" s="77">
        <v>0</v>
      </c>
      <c r="J134" s="79">
        <f t="shared" si="2"/>
        <v>0</v>
      </c>
    </row>
    <row r="135" spans="1:10" x14ac:dyDescent="0.25">
      <c r="A135" s="24" t="s">
        <v>204</v>
      </c>
      <c r="B135" s="25" t="s">
        <v>34</v>
      </c>
      <c r="C135" s="75">
        <v>0</v>
      </c>
      <c r="D135" s="77">
        <v>0</v>
      </c>
      <c r="E135" s="77">
        <v>0</v>
      </c>
      <c r="F135" s="77">
        <v>0</v>
      </c>
      <c r="G135" s="77">
        <v>0</v>
      </c>
      <c r="H135" s="77">
        <v>0</v>
      </c>
      <c r="I135" s="77">
        <v>0</v>
      </c>
      <c r="J135" s="79">
        <f t="shared" si="2"/>
        <v>0</v>
      </c>
    </row>
    <row r="136" spans="1:10" x14ac:dyDescent="0.25">
      <c r="A136" s="24" t="s">
        <v>205</v>
      </c>
      <c r="B136" s="25" t="s">
        <v>34</v>
      </c>
      <c r="C136" s="75">
        <v>0</v>
      </c>
      <c r="D136" s="77">
        <v>0</v>
      </c>
      <c r="E136" s="77">
        <v>0</v>
      </c>
      <c r="F136" s="77">
        <v>0</v>
      </c>
      <c r="G136" s="77">
        <v>0</v>
      </c>
      <c r="H136" s="77">
        <v>0</v>
      </c>
      <c r="I136" s="77">
        <v>0</v>
      </c>
      <c r="J136" s="79">
        <f t="shared" si="2"/>
        <v>0</v>
      </c>
    </row>
    <row r="137" spans="1:10" x14ac:dyDescent="0.25">
      <c r="A137" s="24" t="s">
        <v>206</v>
      </c>
      <c r="B137" s="25" t="s">
        <v>34</v>
      </c>
      <c r="C137" s="75">
        <v>0</v>
      </c>
      <c r="D137" s="77">
        <v>0</v>
      </c>
      <c r="E137" s="77">
        <v>0</v>
      </c>
      <c r="F137" s="77">
        <v>0</v>
      </c>
      <c r="G137" s="77">
        <v>0</v>
      </c>
      <c r="H137" s="77">
        <v>0</v>
      </c>
      <c r="I137" s="77">
        <v>0</v>
      </c>
      <c r="J137" s="79">
        <f t="shared" si="2"/>
        <v>0</v>
      </c>
    </row>
    <row r="138" spans="1:10" x14ac:dyDescent="0.25">
      <c r="A138" s="24" t="s">
        <v>207</v>
      </c>
      <c r="B138" s="25" t="s">
        <v>35</v>
      </c>
      <c r="C138" s="75">
        <v>0</v>
      </c>
      <c r="D138" s="77">
        <v>0</v>
      </c>
      <c r="E138" s="77">
        <v>0</v>
      </c>
      <c r="F138" s="77">
        <v>0</v>
      </c>
      <c r="G138" s="77">
        <v>0</v>
      </c>
      <c r="H138" s="77">
        <v>0</v>
      </c>
      <c r="I138" s="77">
        <v>0</v>
      </c>
      <c r="J138" s="79">
        <f t="shared" si="2"/>
        <v>0</v>
      </c>
    </row>
    <row r="139" spans="1:10" x14ac:dyDescent="0.25">
      <c r="A139" s="24" t="s">
        <v>208</v>
      </c>
      <c r="B139" s="25" t="s">
        <v>35</v>
      </c>
      <c r="C139" s="75">
        <v>0</v>
      </c>
      <c r="D139" s="77">
        <v>39053</v>
      </c>
      <c r="E139" s="77">
        <v>0</v>
      </c>
      <c r="F139" s="77">
        <v>0</v>
      </c>
      <c r="G139" s="77">
        <v>0</v>
      </c>
      <c r="H139" s="77">
        <v>0</v>
      </c>
      <c r="I139" s="77">
        <v>0</v>
      </c>
      <c r="J139" s="79">
        <f t="shared" si="2"/>
        <v>39053</v>
      </c>
    </row>
    <row r="140" spans="1:10" x14ac:dyDescent="0.25">
      <c r="A140" s="24" t="s">
        <v>209</v>
      </c>
      <c r="B140" s="25" t="s">
        <v>35</v>
      </c>
      <c r="C140" s="75">
        <v>0</v>
      </c>
      <c r="D140" s="77">
        <v>0</v>
      </c>
      <c r="E140" s="77">
        <v>0</v>
      </c>
      <c r="F140" s="77">
        <v>0</v>
      </c>
      <c r="G140" s="77">
        <v>0</v>
      </c>
      <c r="H140" s="77">
        <v>0</v>
      </c>
      <c r="I140" s="77">
        <v>0</v>
      </c>
      <c r="J140" s="79">
        <f t="shared" si="2"/>
        <v>0</v>
      </c>
    </row>
    <row r="141" spans="1:10" x14ac:dyDescent="0.25">
      <c r="A141" s="24" t="s">
        <v>210</v>
      </c>
      <c r="B141" s="25" t="s">
        <v>35</v>
      </c>
      <c r="C141" s="75">
        <v>0</v>
      </c>
      <c r="D141" s="77">
        <v>774899</v>
      </c>
      <c r="E141" s="77">
        <v>0</v>
      </c>
      <c r="F141" s="77">
        <v>0</v>
      </c>
      <c r="G141" s="77">
        <v>0</v>
      </c>
      <c r="H141" s="77">
        <v>255775</v>
      </c>
      <c r="I141" s="77">
        <v>0</v>
      </c>
      <c r="J141" s="79">
        <f t="shared" si="2"/>
        <v>1030674</v>
      </c>
    </row>
    <row r="142" spans="1:10" x14ac:dyDescent="0.25">
      <c r="A142" s="24" t="s">
        <v>211</v>
      </c>
      <c r="B142" s="25" t="s">
        <v>35</v>
      </c>
      <c r="C142" s="75">
        <v>0</v>
      </c>
      <c r="D142" s="77">
        <v>0</v>
      </c>
      <c r="E142" s="77">
        <v>0</v>
      </c>
      <c r="F142" s="77">
        <v>0</v>
      </c>
      <c r="G142" s="77">
        <v>0</v>
      </c>
      <c r="H142" s="77">
        <v>0</v>
      </c>
      <c r="I142" s="77">
        <v>0</v>
      </c>
      <c r="J142" s="79">
        <f t="shared" si="2"/>
        <v>0</v>
      </c>
    </row>
    <row r="143" spans="1:10" x14ac:dyDescent="0.25">
      <c r="A143" s="24" t="s">
        <v>212</v>
      </c>
      <c r="B143" s="25" t="s">
        <v>36</v>
      </c>
      <c r="C143" s="75">
        <v>0</v>
      </c>
      <c r="D143" s="77">
        <v>0</v>
      </c>
      <c r="E143" s="77">
        <v>0</v>
      </c>
      <c r="F143" s="77">
        <v>0</v>
      </c>
      <c r="G143" s="77">
        <v>0</v>
      </c>
      <c r="H143" s="77">
        <v>0</v>
      </c>
      <c r="I143" s="77">
        <v>0</v>
      </c>
      <c r="J143" s="79">
        <f t="shared" si="2"/>
        <v>0</v>
      </c>
    </row>
    <row r="144" spans="1:10" x14ac:dyDescent="0.25">
      <c r="A144" s="24" t="s">
        <v>213</v>
      </c>
      <c r="B144" s="25" t="s">
        <v>36</v>
      </c>
      <c r="C144" s="75">
        <v>0</v>
      </c>
      <c r="D144" s="77">
        <v>0</v>
      </c>
      <c r="E144" s="77">
        <v>0</v>
      </c>
      <c r="F144" s="77">
        <v>0</v>
      </c>
      <c r="G144" s="77">
        <v>0</v>
      </c>
      <c r="H144" s="77">
        <v>0</v>
      </c>
      <c r="I144" s="77">
        <v>0</v>
      </c>
      <c r="J144" s="79">
        <f t="shared" si="2"/>
        <v>0</v>
      </c>
    </row>
    <row r="145" spans="1:10" x14ac:dyDescent="0.25">
      <c r="A145" s="24" t="s">
        <v>214</v>
      </c>
      <c r="B145" s="25" t="s">
        <v>36</v>
      </c>
      <c r="C145" s="75">
        <v>0</v>
      </c>
      <c r="D145" s="77">
        <v>0</v>
      </c>
      <c r="E145" s="77">
        <v>0</v>
      </c>
      <c r="F145" s="77">
        <v>0</v>
      </c>
      <c r="G145" s="77">
        <v>0</v>
      </c>
      <c r="H145" s="77">
        <v>0</v>
      </c>
      <c r="I145" s="77">
        <v>0</v>
      </c>
      <c r="J145" s="79">
        <f t="shared" si="2"/>
        <v>0</v>
      </c>
    </row>
    <row r="146" spans="1:10" x14ac:dyDescent="0.25">
      <c r="A146" s="24" t="s">
        <v>215</v>
      </c>
      <c r="B146" s="25" t="s">
        <v>36</v>
      </c>
      <c r="C146" s="75">
        <v>0</v>
      </c>
      <c r="D146" s="77">
        <v>0</v>
      </c>
      <c r="E146" s="77">
        <v>0</v>
      </c>
      <c r="F146" s="77">
        <v>0</v>
      </c>
      <c r="G146" s="77">
        <v>0</v>
      </c>
      <c r="H146" s="77">
        <v>0</v>
      </c>
      <c r="I146" s="77">
        <v>0</v>
      </c>
      <c r="J146" s="79">
        <f t="shared" si="2"/>
        <v>0</v>
      </c>
    </row>
    <row r="147" spans="1:10" x14ac:dyDescent="0.25">
      <c r="A147" s="24" t="s">
        <v>216</v>
      </c>
      <c r="B147" s="25" t="s">
        <v>36</v>
      </c>
      <c r="C147" s="75">
        <v>0</v>
      </c>
      <c r="D147" s="77">
        <v>0</v>
      </c>
      <c r="E147" s="77">
        <v>0</v>
      </c>
      <c r="F147" s="77">
        <v>0</v>
      </c>
      <c r="G147" s="77">
        <v>0</v>
      </c>
      <c r="H147" s="77">
        <v>0</v>
      </c>
      <c r="I147" s="77">
        <v>15300</v>
      </c>
      <c r="J147" s="79">
        <f t="shared" si="2"/>
        <v>15300</v>
      </c>
    </row>
    <row r="148" spans="1:10" x14ac:dyDescent="0.25">
      <c r="A148" s="24" t="s">
        <v>217</v>
      </c>
      <c r="B148" s="25" t="s">
        <v>36</v>
      </c>
      <c r="C148" s="75">
        <v>0</v>
      </c>
      <c r="D148" s="77">
        <v>0</v>
      </c>
      <c r="E148" s="77">
        <v>0</v>
      </c>
      <c r="F148" s="77">
        <v>0</v>
      </c>
      <c r="G148" s="77">
        <v>0</v>
      </c>
      <c r="H148" s="77">
        <v>0</v>
      </c>
      <c r="I148" s="77">
        <v>0</v>
      </c>
      <c r="J148" s="79">
        <f t="shared" si="2"/>
        <v>0</v>
      </c>
    </row>
    <row r="149" spans="1:10" x14ac:dyDescent="0.25">
      <c r="A149" s="24" t="s">
        <v>218</v>
      </c>
      <c r="B149" s="25" t="s">
        <v>36</v>
      </c>
      <c r="C149" s="75">
        <v>0</v>
      </c>
      <c r="D149" s="77">
        <v>0</v>
      </c>
      <c r="E149" s="77">
        <v>0</v>
      </c>
      <c r="F149" s="77">
        <v>0</v>
      </c>
      <c r="G149" s="77">
        <v>0</v>
      </c>
      <c r="H149" s="77">
        <v>0</v>
      </c>
      <c r="I149" s="77">
        <v>0</v>
      </c>
      <c r="J149" s="79">
        <f t="shared" si="2"/>
        <v>0</v>
      </c>
    </row>
    <row r="150" spans="1:10" x14ac:dyDescent="0.25">
      <c r="A150" s="24" t="s">
        <v>219</v>
      </c>
      <c r="B150" s="25" t="s">
        <v>36</v>
      </c>
      <c r="C150" s="75">
        <v>0</v>
      </c>
      <c r="D150" s="77">
        <v>0</v>
      </c>
      <c r="E150" s="77">
        <v>0</v>
      </c>
      <c r="F150" s="77">
        <v>0</v>
      </c>
      <c r="G150" s="77">
        <v>0</v>
      </c>
      <c r="H150" s="77">
        <v>0</v>
      </c>
      <c r="I150" s="77">
        <v>0</v>
      </c>
      <c r="J150" s="79">
        <f t="shared" si="2"/>
        <v>0</v>
      </c>
    </row>
    <row r="151" spans="1:10" x14ac:dyDescent="0.25">
      <c r="A151" s="24" t="s">
        <v>220</v>
      </c>
      <c r="B151" s="25" t="s">
        <v>36</v>
      </c>
      <c r="C151" s="75">
        <v>0</v>
      </c>
      <c r="D151" s="77">
        <v>0</v>
      </c>
      <c r="E151" s="77">
        <v>0</v>
      </c>
      <c r="F151" s="77">
        <v>0</v>
      </c>
      <c r="G151" s="77">
        <v>0</v>
      </c>
      <c r="H151" s="77">
        <v>0</v>
      </c>
      <c r="I151" s="77">
        <v>0</v>
      </c>
      <c r="J151" s="79">
        <f t="shared" si="2"/>
        <v>0</v>
      </c>
    </row>
    <row r="152" spans="1:10" x14ac:dyDescent="0.25">
      <c r="A152" s="24" t="s">
        <v>221</v>
      </c>
      <c r="B152" s="25" t="s">
        <v>36</v>
      </c>
      <c r="C152" s="75">
        <v>0</v>
      </c>
      <c r="D152" s="77">
        <v>0</v>
      </c>
      <c r="E152" s="77">
        <v>0</v>
      </c>
      <c r="F152" s="77">
        <v>0</v>
      </c>
      <c r="G152" s="77">
        <v>0</v>
      </c>
      <c r="H152" s="77">
        <v>0</v>
      </c>
      <c r="I152" s="77">
        <v>0</v>
      </c>
      <c r="J152" s="79">
        <f t="shared" si="2"/>
        <v>0</v>
      </c>
    </row>
    <row r="153" spans="1:10" x14ac:dyDescent="0.25">
      <c r="A153" s="24" t="s">
        <v>222</v>
      </c>
      <c r="B153" s="25" t="s">
        <v>36</v>
      </c>
      <c r="C153" s="75">
        <v>0</v>
      </c>
      <c r="D153" s="77">
        <v>0</v>
      </c>
      <c r="E153" s="77">
        <v>0</v>
      </c>
      <c r="F153" s="77">
        <v>0</v>
      </c>
      <c r="G153" s="77">
        <v>0</v>
      </c>
      <c r="H153" s="77">
        <v>0</v>
      </c>
      <c r="I153" s="77">
        <v>0</v>
      </c>
      <c r="J153" s="79">
        <f t="shared" si="2"/>
        <v>0</v>
      </c>
    </row>
    <row r="154" spans="1:10" x14ac:dyDescent="0.25">
      <c r="A154" s="24" t="s">
        <v>223</v>
      </c>
      <c r="B154" s="25" t="s">
        <v>37</v>
      </c>
      <c r="C154" s="75">
        <v>0</v>
      </c>
      <c r="D154" s="77">
        <v>0</v>
      </c>
      <c r="E154" s="77">
        <v>0</v>
      </c>
      <c r="F154" s="77">
        <v>0</v>
      </c>
      <c r="G154" s="77">
        <v>0</v>
      </c>
      <c r="H154" s="77">
        <v>0</v>
      </c>
      <c r="I154" s="77">
        <v>0</v>
      </c>
      <c r="J154" s="79">
        <f t="shared" si="2"/>
        <v>0</v>
      </c>
    </row>
    <row r="155" spans="1:10" x14ac:dyDescent="0.25">
      <c r="A155" s="24" t="s">
        <v>224</v>
      </c>
      <c r="B155" s="25" t="s">
        <v>38</v>
      </c>
      <c r="C155" s="75">
        <v>0</v>
      </c>
      <c r="D155" s="77">
        <v>0</v>
      </c>
      <c r="E155" s="77">
        <v>0</v>
      </c>
      <c r="F155" s="77">
        <v>0</v>
      </c>
      <c r="G155" s="77">
        <v>0</v>
      </c>
      <c r="H155" s="77">
        <v>0</v>
      </c>
      <c r="I155" s="77">
        <v>0</v>
      </c>
      <c r="J155" s="79">
        <f t="shared" si="2"/>
        <v>0</v>
      </c>
    </row>
    <row r="156" spans="1:10" x14ac:dyDescent="0.25">
      <c r="A156" s="24" t="s">
        <v>225</v>
      </c>
      <c r="B156" s="25" t="s">
        <v>39</v>
      </c>
      <c r="C156" s="75">
        <v>0</v>
      </c>
      <c r="D156" s="77">
        <v>0</v>
      </c>
      <c r="E156" s="77">
        <v>0</v>
      </c>
      <c r="F156" s="77">
        <v>0</v>
      </c>
      <c r="G156" s="77">
        <v>0</v>
      </c>
      <c r="H156" s="77">
        <v>0</v>
      </c>
      <c r="I156" s="77">
        <v>0</v>
      </c>
      <c r="J156" s="79">
        <f t="shared" si="2"/>
        <v>0</v>
      </c>
    </row>
    <row r="157" spans="1:10" x14ac:dyDescent="0.25">
      <c r="A157" s="24" t="s">
        <v>226</v>
      </c>
      <c r="B157" s="25" t="s">
        <v>39</v>
      </c>
      <c r="C157" s="75">
        <v>792685</v>
      </c>
      <c r="D157" s="77">
        <v>4984314</v>
      </c>
      <c r="E157" s="77">
        <v>0</v>
      </c>
      <c r="F157" s="77">
        <v>0</v>
      </c>
      <c r="G157" s="77">
        <v>0</v>
      </c>
      <c r="H157" s="77">
        <v>521486</v>
      </c>
      <c r="I157" s="77">
        <v>0</v>
      </c>
      <c r="J157" s="79">
        <f t="shared" si="2"/>
        <v>6298485</v>
      </c>
    </row>
    <row r="158" spans="1:10" x14ac:dyDescent="0.25">
      <c r="A158" s="24" t="s">
        <v>227</v>
      </c>
      <c r="B158" s="25" t="s">
        <v>39</v>
      </c>
      <c r="C158" s="75">
        <v>39998</v>
      </c>
      <c r="D158" s="77">
        <v>882716</v>
      </c>
      <c r="E158" s="77">
        <v>0</v>
      </c>
      <c r="F158" s="77">
        <v>0</v>
      </c>
      <c r="G158" s="77">
        <v>0</v>
      </c>
      <c r="H158" s="77">
        <v>23627</v>
      </c>
      <c r="I158" s="77">
        <v>0</v>
      </c>
      <c r="J158" s="79">
        <f t="shared" si="2"/>
        <v>946341</v>
      </c>
    </row>
    <row r="159" spans="1:10" x14ac:dyDescent="0.25">
      <c r="A159" s="24" t="s">
        <v>228</v>
      </c>
      <c r="B159" s="25" t="s">
        <v>39</v>
      </c>
      <c r="C159" s="75">
        <v>0</v>
      </c>
      <c r="D159" s="77">
        <v>0</v>
      </c>
      <c r="E159" s="77">
        <v>0</v>
      </c>
      <c r="F159" s="77">
        <v>0</v>
      </c>
      <c r="G159" s="77">
        <v>0</v>
      </c>
      <c r="H159" s="77">
        <v>0</v>
      </c>
      <c r="I159" s="77">
        <v>0</v>
      </c>
      <c r="J159" s="79">
        <f t="shared" si="2"/>
        <v>0</v>
      </c>
    </row>
    <row r="160" spans="1:10" x14ac:dyDescent="0.25">
      <c r="A160" s="24" t="s">
        <v>229</v>
      </c>
      <c r="B160" s="25" t="s">
        <v>39</v>
      </c>
      <c r="C160" s="75">
        <v>74476</v>
      </c>
      <c r="D160" s="77">
        <v>0</v>
      </c>
      <c r="E160" s="77">
        <v>0</v>
      </c>
      <c r="F160" s="77">
        <v>0</v>
      </c>
      <c r="G160" s="77">
        <v>0</v>
      </c>
      <c r="H160" s="77">
        <v>27754</v>
      </c>
      <c r="I160" s="77">
        <v>19129</v>
      </c>
      <c r="J160" s="79">
        <f t="shared" si="2"/>
        <v>121359</v>
      </c>
    </row>
    <row r="161" spans="1:10" x14ac:dyDescent="0.25">
      <c r="A161" s="24" t="s">
        <v>230</v>
      </c>
      <c r="B161" s="25" t="s">
        <v>39</v>
      </c>
      <c r="C161" s="75">
        <v>0</v>
      </c>
      <c r="D161" s="77">
        <v>0</v>
      </c>
      <c r="E161" s="77">
        <v>0</v>
      </c>
      <c r="F161" s="77">
        <v>0</v>
      </c>
      <c r="G161" s="77">
        <v>0</v>
      </c>
      <c r="H161" s="77">
        <v>3313</v>
      </c>
      <c r="I161" s="77">
        <v>0</v>
      </c>
      <c r="J161" s="79">
        <f t="shared" si="2"/>
        <v>3313</v>
      </c>
    </row>
    <row r="162" spans="1:10" x14ac:dyDescent="0.25">
      <c r="A162" s="24" t="s">
        <v>231</v>
      </c>
      <c r="B162" s="25" t="s">
        <v>39</v>
      </c>
      <c r="C162" s="75">
        <v>0</v>
      </c>
      <c r="D162" s="77">
        <v>0</v>
      </c>
      <c r="E162" s="77">
        <v>0</v>
      </c>
      <c r="F162" s="77">
        <v>0</v>
      </c>
      <c r="G162" s="77">
        <v>0</v>
      </c>
      <c r="H162" s="77">
        <v>0</v>
      </c>
      <c r="I162" s="77">
        <v>0</v>
      </c>
      <c r="J162" s="79">
        <f t="shared" si="2"/>
        <v>0</v>
      </c>
    </row>
    <row r="163" spans="1:10" x14ac:dyDescent="0.25">
      <c r="A163" s="24" t="s">
        <v>232</v>
      </c>
      <c r="B163" s="25" t="s">
        <v>39</v>
      </c>
      <c r="C163" s="75">
        <v>5166</v>
      </c>
      <c r="D163" s="77">
        <v>0</v>
      </c>
      <c r="E163" s="77">
        <v>0</v>
      </c>
      <c r="F163" s="77">
        <v>0</v>
      </c>
      <c r="G163" s="77">
        <v>0</v>
      </c>
      <c r="H163" s="77">
        <v>0</v>
      </c>
      <c r="I163" s="77">
        <v>0</v>
      </c>
      <c r="J163" s="79">
        <f t="shared" si="2"/>
        <v>5166</v>
      </c>
    </row>
    <row r="164" spans="1:10" x14ac:dyDescent="0.25">
      <c r="A164" s="24" t="s">
        <v>233</v>
      </c>
      <c r="B164" s="25" t="s">
        <v>39</v>
      </c>
      <c r="C164" s="75">
        <v>41522</v>
      </c>
      <c r="D164" s="77">
        <v>0</v>
      </c>
      <c r="E164" s="77">
        <v>0</v>
      </c>
      <c r="F164" s="77">
        <v>0</v>
      </c>
      <c r="G164" s="77">
        <v>0</v>
      </c>
      <c r="H164" s="77">
        <v>14355</v>
      </c>
      <c r="I164" s="77">
        <v>68353</v>
      </c>
      <c r="J164" s="79">
        <f t="shared" si="2"/>
        <v>124230</v>
      </c>
    </row>
    <row r="165" spans="1:10" x14ac:dyDescent="0.25">
      <c r="A165" s="24" t="s">
        <v>234</v>
      </c>
      <c r="B165" s="25" t="s">
        <v>39</v>
      </c>
      <c r="C165" s="75">
        <v>0</v>
      </c>
      <c r="D165" s="77">
        <v>0</v>
      </c>
      <c r="E165" s="77">
        <v>0</v>
      </c>
      <c r="F165" s="77">
        <v>0</v>
      </c>
      <c r="G165" s="77">
        <v>0</v>
      </c>
      <c r="H165" s="77">
        <v>5925</v>
      </c>
      <c r="I165" s="77">
        <v>0</v>
      </c>
      <c r="J165" s="79">
        <f t="shared" si="2"/>
        <v>5925</v>
      </c>
    </row>
    <row r="166" spans="1:10" x14ac:dyDescent="0.25">
      <c r="A166" s="24" t="s">
        <v>235</v>
      </c>
      <c r="B166" s="25" t="s">
        <v>39</v>
      </c>
      <c r="C166" s="75">
        <v>0</v>
      </c>
      <c r="D166" s="77">
        <v>0</v>
      </c>
      <c r="E166" s="77">
        <v>0</v>
      </c>
      <c r="F166" s="77">
        <v>0</v>
      </c>
      <c r="G166" s="77">
        <v>0</v>
      </c>
      <c r="H166" s="77">
        <v>0</v>
      </c>
      <c r="I166" s="77">
        <v>0</v>
      </c>
      <c r="J166" s="79">
        <f t="shared" si="2"/>
        <v>0</v>
      </c>
    </row>
    <row r="167" spans="1:10" x14ac:dyDescent="0.25">
      <c r="A167" s="24" t="s">
        <v>236</v>
      </c>
      <c r="B167" s="25" t="s">
        <v>39</v>
      </c>
      <c r="C167" s="75">
        <v>63727</v>
      </c>
      <c r="D167" s="77">
        <v>0</v>
      </c>
      <c r="E167" s="77">
        <v>0</v>
      </c>
      <c r="F167" s="77">
        <v>0</v>
      </c>
      <c r="G167" s="77">
        <v>0</v>
      </c>
      <c r="H167" s="77">
        <v>0</v>
      </c>
      <c r="I167" s="77">
        <v>0</v>
      </c>
      <c r="J167" s="79">
        <f t="shared" si="2"/>
        <v>63727</v>
      </c>
    </row>
    <row r="168" spans="1:10" x14ac:dyDescent="0.25">
      <c r="A168" s="24" t="s">
        <v>237</v>
      </c>
      <c r="B168" s="25" t="s">
        <v>39</v>
      </c>
      <c r="C168" s="75">
        <v>63326</v>
      </c>
      <c r="D168" s="77">
        <v>0</v>
      </c>
      <c r="E168" s="77">
        <v>0</v>
      </c>
      <c r="F168" s="77">
        <v>0</v>
      </c>
      <c r="G168" s="77">
        <v>0</v>
      </c>
      <c r="H168" s="77">
        <v>0</v>
      </c>
      <c r="I168" s="77">
        <f>(3572+548927)</f>
        <v>552499</v>
      </c>
      <c r="J168" s="79">
        <f t="shared" si="2"/>
        <v>615825</v>
      </c>
    </row>
    <row r="169" spans="1:10" x14ac:dyDescent="0.25">
      <c r="A169" s="24" t="s">
        <v>238</v>
      </c>
      <c r="B169" s="25" t="s">
        <v>39</v>
      </c>
      <c r="C169" s="75">
        <v>0</v>
      </c>
      <c r="D169" s="77">
        <v>102956</v>
      </c>
      <c r="E169" s="77">
        <v>0</v>
      </c>
      <c r="F169" s="77">
        <v>0</v>
      </c>
      <c r="G169" s="77">
        <v>0</v>
      </c>
      <c r="H169" s="77">
        <v>0</v>
      </c>
      <c r="I169" s="77">
        <v>0</v>
      </c>
      <c r="J169" s="79">
        <f t="shared" si="2"/>
        <v>102956</v>
      </c>
    </row>
    <row r="170" spans="1:10" x14ac:dyDescent="0.25">
      <c r="A170" s="24" t="s">
        <v>239</v>
      </c>
      <c r="B170" s="25" t="s">
        <v>1</v>
      </c>
      <c r="C170" s="75">
        <v>0</v>
      </c>
      <c r="D170" s="77">
        <v>0</v>
      </c>
      <c r="E170" s="77">
        <v>0</v>
      </c>
      <c r="F170" s="77">
        <v>0</v>
      </c>
      <c r="G170" s="77">
        <v>0</v>
      </c>
      <c r="H170" s="77">
        <v>0</v>
      </c>
      <c r="I170" s="77">
        <v>249688</v>
      </c>
      <c r="J170" s="79">
        <f t="shared" si="2"/>
        <v>249688</v>
      </c>
    </row>
    <row r="171" spans="1:10" x14ac:dyDescent="0.25">
      <c r="A171" s="24" t="s">
        <v>240</v>
      </c>
      <c r="B171" s="25" t="s">
        <v>1</v>
      </c>
      <c r="C171" s="75">
        <v>0</v>
      </c>
      <c r="D171" s="77">
        <v>0</v>
      </c>
      <c r="E171" s="77">
        <v>4072716</v>
      </c>
      <c r="F171" s="77">
        <v>0</v>
      </c>
      <c r="G171" s="77">
        <v>0</v>
      </c>
      <c r="H171" s="77">
        <v>1562335</v>
      </c>
      <c r="I171" s="77">
        <v>0</v>
      </c>
      <c r="J171" s="79">
        <f t="shared" si="2"/>
        <v>5635051</v>
      </c>
    </row>
    <row r="172" spans="1:10" x14ac:dyDescent="0.25">
      <c r="A172" s="24" t="s">
        <v>241</v>
      </c>
      <c r="B172" s="25" t="s">
        <v>1</v>
      </c>
      <c r="C172" s="75">
        <v>562376</v>
      </c>
      <c r="D172" s="77">
        <v>0</v>
      </c>
      <c r="E172" s="77">
        <v>1554267</v>
      </c>
      <c r="F172" s="77">
        <v>0</v>
      </c>
      <c r="G172" s="77">
        <v>0</v>
      </c>
      <c r="H172" s="77">
        <v>0</v>
      </c>
      <c r="I172" s="77">
        <v>0</v>
      </c>
      <c r="J172" s="79">
        <f t="shared" si="2"/>
        <v>2116643</v>
      </c>
    </row>
    <row r="173" spans="1:10" x14ac:dyDescent="0.25">
      <c r="A173" s="24" t="s">
        <v>242</v>
      </c>
      <c r="B173" s="25" t="s">
        <v>1</v>
      </c>
      <c r="C173" s="75">
        <v>0</v>
      </c>
      <c r="D173" s="77">
        <v>0</v>
      </c>
      <c r="E173" s="77">
        <v>831298</v>
      </c>
      <c r="F173" s="77">
        <v>0</v>
      </c>
      <c r="G173" s="77">
        <v>0</v>
      </c>
      <c r="H173" s="77">
        <v>0</v>
      </c>
      <c r="I173" s="77">
        <v>24440</v>
      </c>
      <c r="J173" s="79">
        <f t="shared" si="2"/>
        <v>855738</v>
      </c>
    </row>
    <row r="174" spans="1:10" x14ac:dyDescent="0.25">
      <c r="A174" s="24" t="s">
        <v>243</v>
      </c>
      <c r="B174" s="25" t="s">
        <v>1</v>
      </c>
      <c r="C174" s="75">
        <v>0</v>
      </c>
      <c r="D174" s="77">
        <v>0</v>
      </c>
      <c r="E174" s="77">
        <v>0</v>
      </c>
      <c r="F174" s="77">
        <v>0</v>
      </c>
      <c r="G174" s="77">
        <v>0</v>
      </c>
      <c r="H174" s="77">
        <v>0</v>
      </c>
      <c r="I174" s="77">
        <v>0</v>
      </c>
      <c r="J174" s="79">
        <f t="shared" si="2"/>
        <v>0</v>
      </c>
    </row>
    <row r="175" spans="1:10" x14ac:dyDescent="0.25">
      <c r="A175" s="24" t="s">
        <v>244</v>
      </c>
      <c r="B175" s="25" t="s">
        <v>40</v>
      </c>
      <c r="C175" s="75">
        <v>0</v>
      </c>
      <c r="D175" s="77">
        <v>0</v>
      </c>
      <c r="E175" s="77">
        <v>0</v>
      </c>
      <c r="F175" s="77">
        <v>0</v>
      </c>
      <c r="G175" s="77">
        <v>0</v>
      </c>
      <c r="H175" s="77">
        <v>0</v>
      </c>
      <c r="I175" s="77">
        <v>0</v>
      </c>
      <c r="J175" s="79">
        <f t="shared" si="2"/>
        <v>0</v>
      </c>
    </row>
    <row r="176" spans="1:10" x14ac:dyDescent="0.25">
      <c r="A176" s="24" t="s">
        <v>245</v>
      </c>
      <c r="B176" s="25" t="s">
        <v>41</v>
      </c>
      <c r="C176" s="75">
        <v>0</v>
      </c>
      <c r="D176" s="77">
        <v>0</v>
      </c>
      <c r="E176" s="77">
        <v>0</v>
      </c>
      <c r="F176" s="77">
        <v>0</v>
      </c>
      <c r="G176" s="77">
        <v>0</v>
      </c>
      <c r="H176" s="77">
        <v>0</v>
      </c>
      <c r="I176" s="77">
        <v>0</v>
      </c>
      <c r="J176" s="79">
        <f t="shared" si="2"/>
        <v>0</v>
      </c>
    </row>
    <row r="177" spans="1:10" x14ac:dyDescent="0.25">
      <c r="A177" s="24" t="s">
        <v>246</v>
      </c>
      <c r="B177" s="25" t="s">
        <v>41</v>
      </c>
      <c r="C177" s="75">
        <v>0</v>
      </c>
      <c r="D177" s="77">
        <v>0</v>
      </c>
      <c r="E177" s="77">
        <v>0</v>
      </c>
      <c r="F177" s="77">
        <v>0</v>
      </c>
      <c r="G177" s="77">
        <v>0</v>
      </c>
      <c r="H177" s="77">
        <v>0</v>
      </c>
      <c r="I177" s="77">
        <v>0</v>
      </c>
      <c r="J177" s="79">
        <f t="shared" si="2"/>
        <v>0</v>
      </c>
    </row>
    <row r="178" spans="1:10" x14ac:dyDescent="0.25">
      <c r="A178" s="24" t="s">
        <v>247</v>
      </c>
      <c r="B178" s="25" t="s">
        <v>41</v>
      </c>
      <c r="C178" s="75">
        <v>0</v>
      </c>
      <c r="D178" s="77">
        <v>0</v>
      </c>
      <c r="E178" s="77">
        <v>0</v>
      </c>
      <c r="F178" s="77">
        <v>0</v>
      </c>
      <c r="G178" s="77">
        <v>4200</v>
      </c>
      <c r="H178" s="77">
        <v>0</v>
      </c>
      <c r="I178" s="77">
        <v>0</v>
      </c>
      <c r="J178" s="79">
        <f t="shared" si="2"/>
        <v>4200</v>
      </c>
    </row>
    <row r="179" spans="1:10" x14ac:dyDescent="0.25">
      <c r="A179" s="24" t="s">
        <v>248</v>
      </c>
      <c r="B179" s="25" t="s">
        <v>41</v>
      </c>
      <c r="C179" s="75">
        <v>0</v>
      </c>
      <c r="D179" s="77">
        <v>0</v>
      </c>
      <c r="E179" s="77">
        <v>0</v>
      </c>
      <c r="F179" s="77">
        <v>0</v>
      </c>
      <c r="G179" s="77">
        <v>0</v>
      </c>
      <c r="H179" s="77">
        <v>0</v>
      </c>
      <c r="I179" s="77">
        <v>0</v>
      </c>
      <c r="J179" s="79">
        <f t="shared" si="2"/>
        <v>0</v>
      </c>
    </row>
    <row r="180" spans="1:10" x14ac:dyDescent="0.25">
      <c r="A180" s="24" t="s">
        <v>249</v>
      </c>
      <c r="B180" s="25" t="s">
        <v>41</v>
      </c>
      <c r="C180" s="75">
        <v>0</v>
      </c>
      <c r="D180" s="77">
        <v>0</v>
      </c>
      <c r="E180" s="77">
        <v>0</v>
      </c>
      <c r="F180" s="77">
        <v>0</v>
      </c>
      <c r="G180" s="77">
        <v>0</v>
      </c>
      <c r="H180" s="77">
        <v>0</v>
      </c>
      <c r="I180" s="77">
        <v>0</v>
      </c>
      <c r="J180" s="79">
        <f t="shared" si="2"/>
        <v>0</v>
      </c>
    </row>
    <row r="181" spans="1:10" x14ac:dyDescent="0.25">
      <c r="A181" s="24" t="s">
        <v>250</v>
      </c>
      <c r="B181" s="25" t="s">
        <v>41</v>
      </c>
      <c r="C181" s="75">
        <v>0</v>
      </c>
      <c r="D181" s="77">
        <v>0</v>
      </c>
      <c r="E181" s="77">
        <v>0</v>
      </c>
      <c r="F181" s="77">
        <v>0</v>
      </c>
      <c r="G181" s="77">
        <v>0</v>
      </c>
      <c r="H181" s="77">
        <v>0</v>
      </c>
      <c r="I181" s="77">
        <v>0</v>
      </c>
      <c r="J181" s="79">
        <f t="shared" si="2"/>
        <v>0</v>
      </c>
    </row>
    <row r="182" spans="1:10" x14ac:dyDescent="0.25">
      <c r="A182" s="24" t="s">
        <v>251</v>
      </c>
      <c r="B182" s="25" t="s">
        <v>41</v>
      </c>
      <c r="C182" s="75">
        <v>0</v>
      </c>
      <c r="D182" s="77">
        <v>0</v>
      </c>
      <c r="E182" s="77">
        <v>0</v>
      </c>
      <c r="F182" s="77">
        <v>0</v>
      </c>
      <c r="G182" s="77">
        <v>0</v>
      </c>
      <c r="H182" s="77">
        <v>0</v>
      </c>
      <c r="I182" s="77">
        <v>0</v>
      </c>
      <c r="J182" s="79">
        <f t="shared" si="2"/>
        <v>0</v>
      </c>
    </row>
    <row r="183" spans="1:10" x14ac:dyDescent="0.25">
      <c r="A183" s="24" t="s">
        <v>252</v>
      </c>
      <c r="B183" s="25" t="s">
        <v>42</v>
      </c>
      <c r="C183" s="75">
        <v>0</v>
      </c>
      <c r="D183" s="77">
        <v>0</v>
      </c>
      <c r="E183" s="77">
        <v>0</v>
      </c>
      <c r="F183" s="77">
        <v>0</v>
      </c>
      <c r="G183" s="77">
        <v>0</v>
      </c>
      <c r="H183" s="77">
        <v>0</v>
      </c>
      <c r="I183" s="77">
        <v>0</v>
      </c>
      <c r="J183" s="79">
        <f t="shared" si="2"/>
        <v>0</v>
      </c>
    </row>
    <row r="184" spans="1:10" x14ac:dyDescent="0.25">
      <c r="A184" s="24" t="s">
        <v>253</v>
      </c>
      <c r="B184" s="25" t="s">
        <v>2</v>
      </c>
      <c r="C184" s="75">
        <v>0</v>
      </c>
      <c r="D184" s="77">
        <v>0</v>
      </c>
      <c r="E184" s="77">
        <v>0</v>
      </c>
      <c r="F184" s="77">
        <v>0</v>
      </c>
      <c r="G184" s="77">
        <v>0</v>
      </c>
      <c r="H184" s="77">
        <v>0</v>
      </c>
      <c r="I184" s="77">
        <v>0</v>
      </c>
      <c r="J184" s="79">
        <f t="shared" si="2"/>
        <v>0</v>
      </c>
    </row>
    <row r="185" spans="1:10" x14ac:dyDescent="0.25">
      <c r="A185" s="24" t="s">
        <v>1</v>
      </c>
      <c r="B185" s="25" t="s">
        <v>2</v>
      </c>
      <c r="C185" s="75">
        <v>0</v>
      </c>
      <c r="D185" s="77">
        <v>0</v>
      </c>
      <c r="E185" s="77">
        <v>0</v>
      </c>
      <c r="F185" s="77">
        <v>0</v>
      </c>
      <c r="G185" s="77">
        <v>0</v>
      </c>
      <c r="H185" s="77">
        <v>0</v>
      </c>
      <c r="I185" s="77">
        <v>0</v>
      </c>
      <c r="J185" s="79">
        <f t="shared" si="2"/>
        <v>0</v>
      </c>
    </row>
    <row r="186" spans="1:10" x14ac:dyDescent="0.25">
      <c r="A186" s="24" t="s">
        <v>2</v>
      </c>
      <c r="B186" s="25" t="s">
        <v>2</v>
      </c>
      <c r="C186" s="75">
        <v>0</v>
      </c>
      <c r="D186" s="77">
        <v>0</v>
      </c>
      <c r="E186" s="77">
        <v>0</v>
      </c>
      <c r="F186" s="77">
        <v>0</v>
      </c>
      <c r="G186" s="77">
        <v>0</v>
      </c>
      <c r="H186" s="77">
        <v>0</v>
      </c>
      <c r="I186" s="77">
        <v>0</v>
      </c>
      <c r="J186" s="79">
        <f t="shared" si="2"/>
        <v>0</v>
      </c>
    </row>
    <row r="187" spans="1:10" x14ac:dyDescent="0.25">
      <c r="A187" s="24" t="s">
        <v>254</v>
      </c>
      <c r="B187" s="25" t="s">
        <v>43</v>
      </c>
      <c r="C187" s="75">
        <v>0</v>
      </c>
      <c r="D187" s="77">
        <v>0</v>
      </c>
      <c r="E187" s="77">
        <v>0</v>
      </c>
      <c r="F187" s="77">
        <v>0</v>
      </c>
      <c r="G187" s="77">
        <v>0</v>
      </c>
      <c r="H187" s="77">
        <v>0</v>
      </c>
      <c r="I187" s="77">
        <v>0</v>
      </c>
      <c r="J187" s="79">
        <f t="shared" si="2"/>
        <v>0</v>
      </c>
    </row>
    <row r="188" spans="1:10" x14ac:dyDescent="0.25">
      <c r="A188" s="24" t="s">
        <v>255</v>
      </c>
      <c r="B188" s="25" t="s">
        <v>43</v>
      </c>
      <c r="C188" s="75">
        <v>0</v>
      </c>
      <c r="D188" s="77">
        <f>(7449+2494312)</f>
        <v>2501761</v>
      </c>
      <c r="E188" s="77">
        <v>0</v>
      </c>
      <c r="F188" s="77">
        <v>0</v>
      </c>
      <c r="G188" s="77">
        <v>0</v>
      </c>
      <c r="H188" s="77">
        <v>0</v>
      </c>
      <c r="I188" s="77">
        <v>0</v>
      </c>
      <c r="J188" s="79">
        <f t="shared" si="2"/>
        <v>2501761</v>
      </c>
    </row>
    <row r="189" spans="1:10" x14ac:dyDescent="0.25">
      <c r="A189" s="24" t="s">
        <v>256</v>
      </c>
      <c r="B189" s="25" t="s">
        <v>43</v>
      </c>
      <c r="C189" s="75">
        <v>0</v>
      </c>
      <c r="D189" s="77">
        <v>0</v>
      </c>
      <c r="E189" s="77">
        <v>0</v>
      </c>
      <c r="F189" s="77">
        <v>0</v>
      </c>
      <c r="G189" s="77">
        <v>0</v>
      </c>
      <c r="H189" s="77">
        <v>0</v>
      </c>
      <c r="I189" s="77">
        <v>0</v>
      </c>
      <c r="J189" s="79">
        <f t="shared" si="2"/>
        <v>0</v>
      </c>
    </row>
    <row r="190" spans="1:10" x14ac:dyDescent="0.25">
      <c r="A190" s="24" t="s">
        <v>257</v>
      </c>
      <c r="B190" s="25" t="s">
        <v>43</v>
      </c>
      <c r="C190" s="75">
        <v>0</v>
      </c>
      <c r="D190" s="77">
        <v>0</v>
      </c>
      <c r="E190" s="77">
        <v>0</v>
      </c>
      <c r="F190" s="77">
        <v>0</v>
      </c>
      <c r="G190" s="77">
        <v>0</v>
      </c>
      <c r="H190" s="77">
        <v>0</v>
      </c>
      <c r="I190" s="77">
        <v>0</v>
      </c>
      <c r="J190" s="79">
        <f t="shared" si="2"/>
        <v>0</v>
      </c>
    </row>
    <row r="191" spans="1:10" x14ac:dyDescent="0.25">
      <c r="A191" s="24" t="s">
        <v>258</v>
      </c>
      <c r="B191" s="25" t="s">
        <v>43</v>
      </c>
      <c r="C191" s="75">
        <f>(319+123525)</f>
        <v>123844</v>
      </c>
      <c r="D191" s="77">
        <v>0</v>
      </c>
      <c r="E191" s="77">
        <v>212</v>
      </c>
      <c r="F191" s="77">
        <v>0</v>
      </c>
      <c r="G191" s="77">
        <v>0</v>
      </c>
      <c r="H191" s="77">
        <v>0</v>
      </c>
      <c r="I191" s="77">
        <v>0</v>
      </c>
      <c r="J191" s="79">
        <f t="shared" si="2"/>
        <v>124056</v>
      </c>
    </row>
    <row r="192" spans="1:10" x14ac:dyDescent="0.25">
      <c r="A192" s="24" t="s">
        <v>259</v>
      </c>
      <c r="B192" s="25" t="s">
        <v>260</v>
      </c>
      <c r="C192" s="75">
        <v>0</v>
      </c>
      <c r="D192" s="77">
        <v>0</v>
      </c>
      <c r="E192" s="77">
        <v>0</v>
      </c>
      <c r="F192" s="77">
        <v>0</v>
      </c>
      <c r="G192" s="77">
        <v>0</v>
      </c>
      <c r="H192" s="77">
        <v>0</v>
      </c>
      <c r="I192" s="77">
        <v>0</v>
      </c>
      <c r="J192" s="79">
        <f t="shared" si="2"/>
        <v>0</v>
      </c>
    </row>
    <row r="193" spans="1:10" x14ac:dyDescent="0.25">
      <c r="A193" s="24" t="s">
        <v>261</v>
      </c>
      <c r="B193" s="25" t="s">
        <v>44</v>
      </c>
      <c r="C193" s="75">
        <v>0</v>
      </c>
      <c r="D193" s="77">
        <v>0</v>
      </c>
      <c r="E193" s="77">
        <v>0</v>
      </c>
      <c r="F193" s="77">
        <v>0</v>
      </c>
      <c r="G193" s="77">
        <v>0</v>
      </c>
      <c r="H193" s="77">
        <v>0</v>
      </c>
      <c r="I193" s="77">
        <v>0</v>
      </c>
      <c r="J193" s="79">
        <f t="shared" si="2"/>
        <v>0</v>
      </c>
    </row>
    <row r="194" spans="1:10" x14ac:dyDescent="0.25">
      <c r="A194" s="24" t="s">
        <v>262</v>
      </c>
      <c r="B194" s="25" t="s">
        <v>44</v>
      </c>
      <c r="C194" s="75">
        <v>0</v>
      </c>
      <c r="D194" s="77">
        <v>0</v>
      </c>
      <c r="E194" s="77">
        <v>0</v>
      </c>
      <c r="F194" s="77">
        <v>0</v>
      </c>
      <c r="G194" s="77">
        <v>0</v>
      </c>
      <c r="H194" s="77">
        <v>0</v>
      </c>
      <c r="I194" s="77">
        <v>0</v>
      </c>
      <c r="J194" s="79">
        <f t="shared" si="2"/>
        <v>0</v>
      </c>
    </row>
    <row r="195" spans="1:10" x14ac:dyDescent="0.25">
      <c r="A195" s="24" t="s">
        <v>263</v>
      </c>
      <c r="B195" s="25" t="s">
        <v>44</v>
      </c>
      <c r="C195" s="75">
        <v>0</v>
      </c>
      <c r="D195" s="77">
        <v>0</v>
      </c>
      <c r="E195" s="77">
        <v>0</v>
      </c>
      <c r="F195" s="77">
        <v>0</v>
      </c>
      <c r="G195" s="77">
        <v>0</v>
      </c>
      <c r="H195" s="77">
        <v>0</v>
      </c>
      <c r="I195" s="77">
        <v>0</v>
      </c>
      <c r="J195" s="79">
        <f t="shared" si="2"/>
        <v>0</v>
      </c>
    </row>
    <row r="196" spans="1:10" x14ac:dyDescent="0.25">
      <c r="A196" s="24" t="s">
        <v>264</v>
      </c>
      <c r="B196" s="25" t="s">
        <v>44</v>
      </c>
      <c r="C196" s="75">
        <v>0</v>
      </c>
      <c r="D196" s="77">
        <v>52832</v>
      </c>
      <c r="E196" s="77">
        <v>0</v>
      </c>
      <c r="F196" s="77">
        <v>0</v>
      </c>
      <c r="G196" s="77">
        <v>0</v>
      </c>
      <c r="H196" s="77">
        <v>0</v>
      </c>
      <c r="I196" s="77">
        <v>538</v>
      </c>
      <c r="J196" s="79">
        <f t="shared" ref="J196:J258" si="3">SUM(C196:I196)</f>
        <v>53370</v>
      </c>
    </row>
    <row r="197" spans="1:10" x14ac:dyDescent="0.25">
      <c r="A197" s="24" t="s">
        <v>265</v>
      </c>
      <c r="B197" s="25" t="s">
        <v>44</v>
      </c>
      <c r="C197" s="75">
        <v>0</v>
      </c>
      <c r="D197" s="77">
        <v>0</v>
      </c>
      <c r="E197" s="77">
        <v>0</v>
      </c>
      <c r="F197" s="77">
        <v>0</v>
      </c>
      <c r="G197" s="77">
        <v>0</v>
      </c>
      <c r="H197" s="77">
        <v>0</v>
      </c>
      <c r="I197" s="77">
        <v>0</v>
      </c>
      <c r="J197" s="79">
        <f t="shared" si="3"/>
        <v>0</v>
      </c>
    </row>
    <row r="198" spans="1:10" x14ac:dyDescent="0.25">
      <c r="A198" s="24" t="s">
        <v>266</v>
      </c>
      <c r="B198" s="25" t="s">
        <v>45</v>
      </c>
      <c r="C198" s="75">
        <v>0</v>
      </c>
      <c r="D198" s="77">
        <v>0</v>
      </c>
      <c r="E198" s="77">
        <v>0</v>
      </c>
      <c r="F198" s="77">
        <v>0</v>
      </c>
      <c r="G198" s="77">
        <v>0</v>
      </c>
      <c r="H198" s="77">
        <v>0</v>
      </c>
      <c r="I198" s="77">
        <v>0</v>
      </c>
      <c r="J198" s="79">
        <f t="shared" si="3"/>
        <v>0</v>
      </c>
    </row>
    <row r="199" spans="1:10" x14ac:dyDescent="0.25">
      <c r="A199" s="24" t="s">
        <v>536</v>
      </c>
      <c r="B199" s="25" t="s">
        <v>45</v>
      </c>
      <c r="C199" s="75">
        <v>0</v>
      </c>
      <c r="D199" s="77">
        <v>0</v>
      </c>
      <c r="E199" s="77">
        <v>0</v>
      </c>
      <c r="F199" s="77">
        <v>0</v>
      </c>
      <c r="G199" s="77">
        <v>0</v>
      </c>
      <c r="H199" s="77">
        <v>0</v>
      </c>
      <c r="I199" s="77">
        <v>0</v>
      </c>
      <c r="J199" s="79">
        <f t="shared" si="3"/>
        <v>0</v>
      </c>
    </row>
    <row r="200" spans="1:10" x14ac:dyDescent="0.25">
      <c r="A200" s="24" t="s">
        <v>267</v>
      </c>
      <c r="B200" s="25" t="s">
        <v>45</v>
      </c>
      <c r="C200" s="75">
        <v>0</v>
      </c>
      <c r="D200" s="77">
        <v>0</v>
      </c>
      <c r="E200" s="77">
        <v>0</v>
      </c>
      <c r="F200" s="77">
        <v>0</v>
      </c>
      <c r="G200" s="77">
        <v>0</v>
      </c>
      <c r="H200" s="77">
        <v>0</v>
      </c>
      <c r="I200" s="77">
        <v>0</v>
      </c>
      <c r="J200" s="79">
        <f t="shared" si="3"/>
        <v>0</v>
      </c>
    </row>
    <row r="201" spans="1:10" x14ac:dyDescent="0.25">
      <c r="A201" s="24" t="s">
        <v>268</v>
      </c>
      <c r="B201" s="25" t="s">
        <v>45</v>
      </c>
      <c r="C201" s="75">
        <v>96237</v>
      </c>
      <c r="D201" s="77">
        <v>158369</v>
      </c>
      <c r="E201" s="77">
        <v>0</v>
      </c>
      <c r="F201" s="77">
        <v>0</v>
      </c>
      <c r="G201" s="77">
        <v>0</v>
      </c>
      <c r="H201" s="77">
        <v>38937</v>
      </c>
      <c r="I201" s="77">
        <v>0</v>
      </c>
      <c r="J201" s="79">
        <f t="shared" si="3"/>
        <v>293543</v>
      </c>
    </row>
    <row r="202" spans="1:10" x14ac:dyDescent="0.25">
      <c r="A202" s="24" t="s">
        <v>269</v>
      </c>
      <c r="B202" s="25" t="s">
        <v>46</v>
      </c>
      <c r="C202" s="75">
        <v>118224</v>
      </c>
      <c r="D202" s="77">
        <v>0</v>
      </c>
      <c r="E202" s="77">
        <v>0</v>
      </c>
      <c r="F202" s="77">
        <v>0</v>
      </c>
      <c r="G202" s="77">
        <v>0</v>
      </c>
      <c r="H202" s="77">
        <v>481020</v>
      </c>
      <c r="I202" s="77">
        <v>0</v>
      </c>
      <c r="J202" s="79">
        <f t="shared" si="3"/>
        <v>599244</v>
      </c>
    </row>
    <row r="203" spans="1:10" x14ac:dyDescent="0.25">
      <c r="A203" s="24" t="s">
        <v>470</v>
      </c>
      <c r="B203" s="25" t="s">
        <v>46</v>
      </c>
      <c r="C203" s="75">
        <v>0</v>
      </c>
      <c r="D203" s="77">
        <v>0</v>
      </c>
      <c r="E203" s="77">
        <v>0</v>
      </c>
      <c r="F203" s="77">
        <v>0</v>
      </c>
      <c r="G203" s="77">
        <v>0</v>
      </c>
      <c r="H203" s="77">
        <v>0</v>
      </c>
      <c r="I203" s="77">
        <v>0</v>
      </c>
      <c r="J203" s="79">
        <f t="shared" si="3"/>
        <v>0</v>
      </c>
    </row>
    <row r="204" spans="1:10" x14ac:dyDescent="0.25">
      <c r="A204" s="24" t="s">
        <v>270</v>
      </c>
      <c r="B204" s="25" t="s">
        <v>46</v>
      </c>
      <c r="C204" s="75">
        <v>0</v>
      </c>
      <c r="D204" s="77">
        <v>0</v>
      </c>
      <c r="E204" s="77">
        <v>0</v>
      </c>
      <c r="F204" s="77">
        <v>0</v>
      </c>
      <c r="G204" s="77">
        <v>0</v>
      </c>
      <c r="H204" s="77">
        <v>0</v>
      </c>
      <c r="I204" s="77">
        <v>0</v>
      </c>
      <c r="J204" s="79">
        <f t="shared" si="3"/>
        <v>0</v>
      </c>
    </row>
    <row r="205" spans="1:10" x14ac:dyDescent="0.25">
      <c r="A205" s="24" t="s">
        <v>271</v>
      </c>
      <c r="B205" s="25" t="s">
        <v>46</v>
      </c>
      <c r="C205" s="75">
        <v>0</v>
      </c>
      <c r="D205" s="77">
        <v>0</v>
      </c>
      <c r="E205" s="77">
        <v>0</v>
      </c>
      <c r="F205" s="77">
        <v>0</v>
      </c>
      <c r="G205" s="77">
        <v>0</v>
      </c>
      <c r="H205" s="77">
        <v>0</v>
      </c>
      <c r="I205" s="77">
        <v>0</v>
      </c>
      <c r="J205" s="79">
        <f t="shared" si="3"/>
        <v>0</v>
      </c>
    </row>
    <row r="206" spans="1:10" x14ac:dyDescent="0.25">
      <c r="A206" s="24" t="s">
        <v>272</v>
      </c>
      <c r="B206" s="25" t="s">
        <v>46</v>
      </c>
      <c r="C206" s="75">
        <v>0</v>
      </c>
      <c r="D206" s="77">
        <v>0</v>
      </c>
      <c r="E206" s="77">
        <v>0</v>
      </c>
      <c r="F206" s="77">
        <v>0</v>
      </c>
      <c r="G206" s="77">
        <v>0</v>
      </c>
      <c r="H206" s="77">
        <v>0</v>
      </c>
      <c r="I206" s="77">
        <v>0</v>
      </c>
      <c r="J206" s="79">
        <f t="shared" si="3"/>
        <v>0</v>
      </c>
    </row>
    <row r="207" spans="1:10" x14ac:dyDescent="0.25">
      <c r="A207" s="24" t="s">
        <v>505</v>
      </c>
      <c r="B207" s="25" t="s">
        <v>46</v>
      </c>
      <c r="C207" s="75">
        <v>0</v>
      </c>
      <c r="D207" s="77">
        <v>0</v>
      </c>
      <c r="E207" s="77">
        <v>0</v>
      </c>
      <c r="F207" s="77">
        <v>0</v>
      </c>
      <c r="G207" s="77">
        <v>0</v>
      </c>
      <c r="H207" s="77">
        <v>0</v>
      </c>
      <c r="I207" s="77">
        <v>0</v>
      </c>
      <c r="J207" s="79">
        <f t="shared" si="3"/>
        <v>0</v>
      </c>
    </row>
    <row r="208" spans="1:10" x14ac:dyDescent="0.25">
      <c r="A208" s="24" t="s">
        <v>503</v>
      </c>
      <c r="B208" s="25" t="s">
        <v>46</v>
      </c>
      <c r="C208" s="75">
        <v>0</v>
      </c>
      <c r="D208" s="77">
        <v>0</v>
      </c>
      <c r="E208" s="77">
        <v>0</v>
      </c>
      <c r="F208" s="77">
        <v>0</v>
      </c>
      <c r="G208" s="77">
        <v>0</v>
      </c>
      <c r="H208" s="77">
        <v>0</v>
      </c>
      <c r="I208" s="77">
        <v>0</v>
      </c>
      <c r="J208" s="79">
        <f t="shared" si="3"/>
        <v>0</v>
      </c>
    </row>
    <row r="209" spans="1:10" x14ac:dyDescent="0.25">
      <c r="A209" s="24" t="s">
        <v>273</v>
      </c>
      <c r="B209" s="25" t="s">
        <v>46</v>
      </c>
      <c r="C209" s="75">
        <v>0</v>
      </c>
      <c r="D209" s="77">
        <v>0</v>
      </c>
      <c r="E209" s="77">
        <v>0</v>
      </c>
      <c r="F209" s="77">
        <v>0</v>
      </c>
      <c r="G209" s="77">
        <v>0</v>
      </c>
      <c r="H209" s="77">
        <v>0</v>
      </c>
      <c r="I209" s="77">
        <v>0</v>
      </c>
      <c r="J209" s="79">
        <f t="shared" si="3"/>
        <v>0</v>
      </c>
    </row>
    <row r="210" spans="1:10" x14ac:dyDescent="0.25">
      <c r="A210" s="24" t="s">
        <v>274</v>
      </c>
      <c r="B210" s="25" t="s">
        <v>46</v>
      </c>
      <c r="C210" s="75">
        <v>28080</v>
      </c>
      <c r="D210" s="77">
        <v>98445</v>
      </c>
      <c r="E210" s="77">
        <v>0</v>
      </c>
      <c r="F210" s="77">
        <v>0</v>
      </c>
      <c r="G210" s="77">
        <v>0</v>
      </c>
      <c r="H210" s="77">
        <v>22024</v>
      </c>
      <c r="I210" s="77">
        <v>0</v>
      </c>
      <c r="J210" s="79">
        <f t="shared" si="3"/>
        <v>148549</v>
      </c>
    </row>
    <row r="211" spans="1:10" x14ac:dyDescent="0.25">
      <c r="A211" s="24" t="s">
        <v>275</v>
      </c>
      <c r="B211" s="25" t="s">
        <v>46</v>
      </c>
      <c r="C211" s="75">
        <v>0</v>
      </c>
      <c r="D211" s="77">
        <v>0</v>
      </c>
      <c r="E211" s="77">
        <v>0</v>
      </c>
      <c r="F211" s="77">
        <v>0</v>
      </c>
      <c r="G211" s="77">
        <v>0</v>
      </c>
      <c r="H211" s="77">
        <v>0</v>
      </c>
      <c r="I211" s="77">
        <v>0</v>
      </c>
      <c r="J211" s="79">
        <f t="shared" si="3"/>
        <v>0</v>
      </c>
    </row>
    <row r="212" spans="1:10" x14ac:dyDescent="0.25">
      <c r="A212" s="24" t="s">
        <v>276</v>
      </c>
      <c r="B212" s="25" t="s">
        <v>46</v>
      </c>
      <c r="C212" s="75">
        <v>0</v>
      </c>
      <c r="D212" s="77">
        <v>0</v>
      </c>
      <c r="E212" s="77">
        <v>0</v>
      </c>
      <c r="F212" s="77">
        <v>0</v>
      </c>
      <c r="G212" s="77">
        <v>0</v>
      </c>
      <c r="H212" s="77">
        <v>503955</v>
      </c>
      <c r="I212" s="77">
        <v>0</v>
      </c>
      <c r="J212" s="79">
        <f t="shared" si="3"/>
        <v>503955</v>
      </c>
    </row>
    <row r="213" spans="1:10" x14ac:dyDescent="0.25">
      <c r="A213" s="24" t="s">
        <v>277</v>
      </c>
      <c r="B213" s="25" t="s">
        <v>46</v>
      </c>
      <c r="C213" s="75">
        <v>34772</v>
      </c>
      <c r="D213" s="77">
        <v>0</v>
      </c>
      <c r="E213" s="77">
        <v>0</v>
      </c>
      <c r="F213" s="77">
        <v>0</v>
      </c>
      <c r="G213" s="77">
        <v>0</v>
      </c>
      <c r="H213" s="77">
        <v>14400</v>
      </c>
      <c r="I213" s="77">
        <v>0</v>
      </c>
      <c r="J213" s="79">
        <f t="shared" si="3"/>
        <v>49172</v>
      </c>
    </row>
    <row r="214" spans="1:10" x14ac:dyDescent="0.25">
      <c r="A214" s="24" t="s">
        <v>278</v>
      </c>
      <c r="B214" s="25" t="s">
        <v>46</v>
      </c>
      <c r="C214" s="75">
        <v>61109</v>
      </c>
      <c r="D214" s="77">
        <v>33050</v>
      </c>
      <c r="E214" s="77">
        <v>0</v>
      </c>
      <c r="F214" s="77">
        <v>0</v>
      </c>
      <c r="G214" s="77">
        <v>0</v>
      </c>
      <c r="H214" s="77">
        <v>6862</v>
      </c>
      <c r="I214" s="77">
        <v>0</v>
      </c>
      <c r="J214" s="79">
        <f t="shared" si="3"/>
        <v>101021</v>
      </c>
    </row>
    <row r="215" spans="1:10" x14ac:dyDescent="0.25">
      <c r="A215" s="24" t="s">
        <v>279</v>
      </c>
      <c r="B215" s="25" t="s">
        <v>46</v>
      </c>
      <c r="C215" s="75">
        <v>0</v>
      </c>
      <c r="D215" s="77">
        <v>0</v>
      </c>
      <c r="E215" s="77">
        <v>0</v>
      </c>
      <c r="F215" s="77">
        <v>0</v>
      </c>
      <c r="G215" s="77">
        <v>0</v>
      </c>
      <c r="H215" s="77">
        <v>0</v>
      </c>
      <c r="I215" s="77">
        <v>0</v>
      </c>
      <c r="J215" s="79">
        <f t="shared" si="3"/>
        <v>0</v>
      </c>
    </row>
    <row r="216" spans="1:10" x14ac:dyDescent="0.25">
      <c r="A216" s="24" t="s">
        <v>280</v>
      </c>
      <c r="B216" s="25" t="s">
        <v>46</v>
      </c>
      <c r="C216" s="75">
        <v>0</v>
      </c>
      <c r="D216" s="77">
        <v>0</v>
      </c>
      <c r="E216" s="77">
        <v>0</v>
      </c>
      <c r="F216" s="77">
        <v>0</v>
      </c>
      <c r="G216" s="77">
        <v>0</v>
      </c>
      <c r="H216" s="77">
        <v>0</v>
      </c>
      <c r="I216" s="77">
        <v>0</v>
      </c>
      <c r="J216" s="79">
        <f t="shared" si="3"/>
        <v>0</v>
      </c>
    </row>
    <row r="217" spans="1:10" x14ac:dyDescent="0.25">
      <c r="A217" s="24" t="s">
        <v>281</v>
      </c>
      <c r="B217" s="25" t="s">
        <v>46</v>
      </c>
      <c r="C217" s="75">
        <v>0</v>
      </c>
      <c r="D217" s="77">
        <v>0</v>
      </c>
      <c r="E217" s="77">
        <v>0</v>
      </c>
      <c r="F217" s="77">
        <v>0</v>
      </c>
      <c r="G217" s="77">
        <v>0</v>
      </c>
      <c r="H217" s="77">
        <v>0</v>
      </c>
      <c r="I217" s="77">
        <v>0</v>
      </c>
      <c r="J217" s="79">
        <f t="shared" si="3"/>
        <v>0</v>
      </c>
    </row>
    <row r="218" spans="1:10" x14ac:dyDescent="0.25">
      <c r="A218" s="24" t="s">
        <v>471</v>
      </c>
      <c r="B218" s="25" t="s">
        <v>46</v>
      </c>
      <c r="C218" s="75">
        <v>0</v>
      </c>
      <c r="D218" s="77">
        <v>0</v>
      </c>
      <c r="E218" s="77">
        <v>0</v>
      </c>
      <c r="F218" s="77">
        <v>0</v>
      </c>
      <c r="G218" s="77">
        <v>0</v>
      </c>
      <c r="H218" s="77">
        <v>0</v>
      </c>
      <c r="I218" s="77">
        <v>0</v>
      </c>
      <c r="J218" s="79">
        <f t="shared" si="3"/>
        <v>0</v>
      </c>
    </row>
    <row r="219" spans="1:10" x14ac:dyDescent="0.25">
      <c r="A219" s="24" t="s">
        <v>282</v>
      </c>
      <c r="B219" s="25" t="s">
        <v>46</v>
      </c>
      <c r="C219" s="75">
        <v>0</v>
      </c>
      <c r="D219" s="77">
        <v>102998</v>
      </c>
      <c r="E219" s="77">
        <v>874321</v>
      </c>
      <c r="F219" s="77">
        <v>0</v>
      </c>
      <c r="G219" s="77">
        <v>0</v>
      </c>
      <c r="H219" s="77">
        <v>0</v>
      </c>
      <c r="I219" s="77">
        <v>513526</v>
      </c>
      <c r="J219" s="79">
        <f t="shared" si="3"/>
        <v>1490845</v>
      </c>
    </row>
    <row r="220" spans="1:10" x14ac:dyDescent="0.25">
      <c r="A220" s="24" t="s">
        <v>504</v>
      </c>
      <c r="B220" s="25" t="s">
        <v>46</v>
      </c>
      <c r="C220" s="75">
        <v>0</v>
      </c>
      <c r="D220" s="77">
        <v>0</v>
      </c>
      <c r="E220" s="77">
        <v>0</v>
      </c>
      <c r="F220" s="77">
        <v>0</v>
      </c>
      <c r="G220" s="77">
        <v>0</v>
      </c>
      <c r="H220" s="77">
        <v>0</v>
      </c>
      <c r="I220" s="77">
        <v>0</v>
      </c>
      <c r="J220" s="79">
        <f t="shared" si="3"/>
        <v>0</v>
      </c>
    </row>
    <row r="221" spans="1:10" x14ac:dyDescent="0.25">
      <c r="A221" s="24" t="s">
        <v>283</v>
      </c>
      <c r="B221" s="25" t="s">
        <v>46</v>
      </c>
      <c r="C221" s="75">
        <v>0</v>
      </c>
      <c r="D221" s="77">
        <v>0</v>
      </c>
      <c r="E221" s="77">
        <v>0</v>
      </c>
      <c r="F221" s="77">
        <v>0</v>
      </c>
      <c r="G221" s="77">
        <v>0</v>
      </c>
      <c r="H221" s="77">
        <v>0</v>
      </c>
      <c r="I221" s="77">
        <v>644663</v>
      </c>
      <c r="J221" s="79">
        <f t="shared" si="3"/>
        <v>644663</v>
      </c>
    </row>
    <row r="222" spans="1:10" x14ac:dyDescent="0.25">
      <c r="A222" s="24" t="s">
        <v>284</v>
      </c>
      <c r="B222" s="25" t="s">
        <v>46</v>
      </c>
      <c r="C222" s="75">
        <v>0</v>
      </c>
      <c r="D222" s="77">
        <v>0</v>
      </c>
      <c r="E222" s="77">
        <v>0</v>
      </c>
      <c r="F222" s="77">
        <v>0</v>
      </c>
      <c r="G222" s="77">
        <v>0</v>
      </c>
      <c r="H222" s="77">
        <v>0</v>
      </c>
      <c r="I222" s="77">
        <v>0</v>
      </c>
      <c r="J222" s="79">
        <f t="shared" si="3"/>
        <v>0</v>
      </c>
    </row>
    <row r="223" spans="1:10" x14ac:dyDescent="0.25">
      <c r="A223" s="24" t="s">
        <v>285</v>
      </c>
      <c r="B223" s="25" t="s">
        <v>46</v>
      </c>
      <c r="C223" s="75">
        <v>0</v>
      </c>
      <c r="D223" s="77">
        <v>0</v>
      </c>
      <c r="E223" s="77">
        <v>0</v>
      </c>
      <c r="F223" s="77">
        <v>0</v>
      </c>
      <c r="G223" s="77">
        <v>0</v>
      </c>
      <c r="H223" s="77">
        <v>0</v>
      </c>
      <c r="I223" s="77">
        <v>0</v>
      </c>
      <c r="J223" s="79">
        <f t="shared" si="3"/>
        <v>0</v>
      </c>
    </row>
    <row r="224" spans="1:10" x14ac:dyDescent="0.25">
      <c r="A224" s="24" t="s">
        <v>286</v>
      </c>
      <c r="B224" s="25" t="s">
        <v>46</v>
      </c>
      <c r="C224" s="75">
        <v>0</v>
      </c>
      <c r="D224" s="77">
        <v>0</v>
      </c>
      <c r="E224" s="77">
        <v>0</v>
      </c>
      <c r="F224" s="77">
        <v>0</v>
      </c>
      <c r="G224" s="77">
        <v>0</v>
      </c>
      <c r="H224" s="77">
        <v>0</v>
      </c>
      <c r="I224" s="77">
        <v>55631</v>
      </c>
      <c r="J224" s="79">
        <f t="shared" si="3"/>
        <v>55631</v>
      </c>
    </row>
    <row r="225" spans="1:10" x14ac:dyDescent="0.25">
      <c r="A225" s="24" t="s">
        <v>287</v>
      </c>
      <c r="B225" s="25" t="s">
        <v>46</v>
      </c>
      <c r="C225" s="75">
        <v>0</v>
      </c>
      <c r="D225" s="77">
        <v>0</v>
      </c>
      <c r="E225" s="77">
        <v>0</v>
      </c>
      <c r="F225" s="77">
        <v>0</v>
      </c>
      <c r="G225" s="77">
        <v>0</v>
      </c>
      <c r="H225" s="77">
        <v>0</v>
      </c>
      <c r="I225" s="77">
        <v>0</v>
      </c>
      <c r="J225" s="79">
        <f t="shared" si="3"/>
        <v>0</v>
      </c>
    </row>
    <row r="226" spans="1:10" x14ac:dyDescent="0.25">
      <c r="A226" s="24" t="s">
        <v>288</v>
      </c>
      <c r="B226" s="25" t="s">
        <v>46</v>
      </c>
      <c r="C226" s="75">
        <v>0</v>
      </c>
      <c r="D226" s="77">
        <v>0</v>
      </c>
      <c r="E226" s="77">
        <v>0</v>
      </c>
      <c r="F226" s="77">
        <v>0</v>
      </c>
      <c r="G226" s="77">
        <v>0</v>
      </c>
      <c r="H226" s="77">
        <v>0</v>
      </c>
      <c r="I226" s="77">
        <v>0</v>
      </c>
      <c r="J226" s="79">
        <f t="shared" si="3"/>
        <v>0</v>
      </c>
    </row>
    <row r="227" spans="1:10" x14ac:dyDescent="0.25">
      <c r="A227" s="24" t="s">
        <v>289</v>
      </c>
      <c r="B227" s="25" t="s">
        <v>46</v>
      </c>
      <c r="C227" s="75">
        <v>0</v>
      </c>
      <c r="D227" s="77">
        <v>0</v>
      </c>
      <c r="E227" s="77">
        <v>0</v>
      </c>
      <c r="F227" s="77">
        <v>0</v>
      </c>
      <c r="G227" s="77">
        <v>0</v>
      </c>
      <c r="H227" s="77">
        <v>0</v>
      </c>
      <c r="I227" s="77">
        <v>0</v>
      </c>
      <c r="J227" s="79">
        <f t="shared" si="3"/>
        <v>0</v>
      </c>
    </row>
    <row r="228" spans="1:10" x14ac:dyDescent="0.25">
      <c r="A228" s="24" t="s">
        <v>472</v>
      </c>
      <c r="B228" s="25" t="s">
        <v>46</v>
      </c>
      <c r="C228" s="75">
        <v>0</v>
      </c>
      <c r="D228" s="77">
        <v>0</v>
      </c>
      <c r="E228" s="77">
        <v>0</v>
      </c>
      <c r="F228" s="77">
        <v>0</v>
      </c>
      <c r="G228" s="77">
        <v>0</v>
      </c>
      <c r="H228" s="77">
        <v>0</v>
      </c>
      <c r="I228" s="77">
        <v>0</v>
      </c>
      <c r="J228" s="79">
        <f t="shared" si="3"/>
        <v>0</v>
      </c>
    </row>
    <row r="229" spans="1:10" x14ac:dyDescent="0.25">
      <c r="A229" s="24" t="s">
        <v>290</v>
      </c>
      <c r="B229" s="25" t="s">
        <v>46</v>
      </c>
      <c r="C229" s="75">
        <v>2459</v>
      </c>
      <c r="D229" s="77">
        <v>0</v>
      </c>
      <c r="E229" s="77">
        <v>0</v>
      </c>
      <c r="F229" s="77">
        <v>0</v>
      </c>
      <c r="G229" s="77">
        <v>0</v>
      </c>
      <c r="H229" s="77">
        <v>5781</v>
      </c>
      <c r="I229" s="77">
        <v>0</v>
      </c>
      <c r="J229" s="79">
        <f t="shared" si="3"/>
        <v>8240</v>
      </c>
    </row>
    <row r="230" spans="1:10" x14ac:dyDescent="0.25">
      <c r="A230" s="24" t="s">
        <v>291</v>
      </c>
      <c r="B230" s="25" t="s">
        <v>46</v>
      </c>
      <c r="C230" s="75">
        <v>0</v>
      </c>
      <c r="D230" s="77">
        <v>0</v>
      </c>
      <c r="E230" s="77">
        <v>0</v>
      </c>
      <c r="F230" s="77">
        <v>0</v>
      </c>
      <c r="G230" s="77">
        <v>0</v>
      </c>
      <c r="H230" s="77">
        <v>0</v>
      </c>
      <c r="I230" s="77">
        <v>0</v>
      </c>
      <c r="J230" s="79">
        <f t="shared" si="3"/>
        <v>0</v>
      </c>
    </row>
    <row r="231" spans="1:10" x14ac:dyDescent="0.25">
      <c r="A231" s="24" t="s">
        <v>292</v>
      </c>
      <c r="B231" s="25" t="s">
        <v>46</v>
      </c>
      <c r="C231" s="75">
        <v>233174</v>
      </c>
      <c r="D231" s="77">
        <v>0</v>
      </c>
      <c r="E231" s="77">
        <v>107000</v>
      </c>
      <c r="F231" s="77">
        <v>0</v>
      </c>
      <c r="G231" s="77">
        <v>0</v>
      </c>
      <c r="H231" s="77">
        <v>546297</v>
      </c>
      <c r="I231" s="77">
        <v>1265501</v>
      </c>
      <c r="J231" s="79">
        <f t="shared" si="3"/>
        <v>2151972</v>
      </c>
    </row>
    <row r="232" spans="1:10" x14ac:dyDescent="0.25">
      <c r="A232" s="24" t="s">
        <v>293</v>
      </c>
      <c r="B232" s="25" t="s">
        <v>46</v>
      </c>
      <c r="C232" s="75">
        <v>0</v>
      </c>
      <c r="D232" s="77">
        <v>0</v>
      </c>
      <c r="E232" s="77">
        <v>0</v>
      </c>
      <c r="F232" s="77">
        <v>0</v>
      </c>
      <c r="G232" s="77">
        <v>0</v>
      </c>
      <c r="H232" s="77">
        <v>0</v>
      </c>
      <c r="I232" s="77">
        <v>0</v>
      </c>
      <c r="J232" s="79">
        <f t="shared" si="3"/>
        <v>0</v>
      </c>
    </row>
    <row r="233" spans="1:10" x14ac:dyDescent="0.25">
      <c r="A233" s="24" t="s">
        <v>294</v>
      </c>
      <c r="B233" s="25" t="s">
        <v>46</v>
      </c>
      <c r="C233" s="75">
        <v>0</v>
      </c>
      <c r="D233" s="77">
        <v>0</v>
      </c>
      <c r="E233" s="77">
        <v>0</v>
      </c>
      <c r="F233" s="77">
        <v>0</v>
      </c>
      <c r="G233" s="77">
        <v>0</v>
      </c>
      <c r="H233" s="77">
        <v>0</v>
      </c>
      <c r="I233" s="77">
        <v>0</v>
      </c>
      <c r="J233" s="79">
        <f t="shared" si="3"/>
        <v>0</v>
      </c>
    </row>
    <row r="234" spans="1:10" x14ac:dyDescent="0.25">
      <c r="A234" s="24" t="s">
        <v>295</v>
      </c>
      <c r="B234" s="25" t="s">
        <v>46</v>
      </c>
      <c r="C234" s="75">
        <v>0</v>
      </c>
      <c r="D234" s="77">
        <v>0</v>
      </c>
      <c r="E234" s="77">
        <v>0</v>
      </c>
      <c r="F234" s="77">
        <v>0</v>
      </c>
      <c r="G234" s="77">
        <v>0</v>
      </c>
      <c r="H234" s="77">
        <v>0</v>
      </c>
      <c r="I234" s="77">
        <v>0</v>
      </c>
      <c r="J234" s="79">
        <f t="shared" si="3"/>
        <v>0</v>
      </c>
    </row>
    <row r="235" spans="1:10" x14ac:dyDescent="0.25">
      <c r="A235" s="24" t="s">
        <v>296</v>
      </c>
      <c r="B235" s="25" t="s">
        <v>46</v>
      </c>
      <c r="C235" s="75">
        <v>0</v>
      </c>
      <c r="D235" s="77">
        <v>0</v>
      </c>
      <c r="E235" s="77">
        <v>0</v>
      </c>
      <c r="F235" s="77">
        <v>0</v>
      </c>
      <c r="G235" s="77">
        <v>0</v>
      </c>
      <c r="H235" s="77">
        <v>0</v>
      </c>
      <c r="I235" s="77">
        <v>0</v>
      </c>
      <c r="J235" s="79">
        <f t="shared" si="3"/>
        <v>0</v>
      </c>
    </row>
    <row r="236" spans="1:10" x14ac:dyDescent="0.25">
      <c r="A236" s="24" t="s">
        <v>297</v>
      </c>
      <c r="B236" s="25" t="s">
        <v>47</v>
      </c>
      <c r="C236" s="75">
        <v>5794</v>
      </c>
      <c r="D236" s="77">
        <v>1613</v>
      </c>
      <c r="E236" s="77">
        <v>21841</v>
      </c>
      <c r="F236" s="77">
        <v>0</v>
      </c>
      <c r="G236" s="77">
        <v>0</v>
      </c>
      <c r="H236" s="77">
        <v>8948</v>
      </c>
      <c r="I236" s="77">
        <v>0</v>
      </c>
      <c r="J236" s="79">
        <f t="shared" si="3"/>
        <v>38196</v>
      </c>
    </row>
    <row r="237" spans="1:10" x14ac:dyDescent="0.25">
      <c r="A237" s="24" t="s">
        <v>298</v>
      </c>
      <c r="B237" s="25" t="s">
        <v>47</v>
      </c>
      <c r="C237" s="75">
        <v>1890</v>
      </c>
      <c r="D237" s="77">
        <v>0</v>
      </c>
      <c r="E237" s="77">
        <v>4431</v>
      </c>
      <c r="F237" s="77">
        <v>0</v>
      </c>
      <c r="G237" s="77">
        <v>0</v>
      </c>
      <c r="H237" s="77">
        <v>4760</v>
      </c>
      <c r="I237" s="77">
        <v>0</v>
      </c>
      <c r="J237" s="79">
        <f t="shared" si="3"/>
        <v>11081</v>
      </c>
    </row>
    <row r="238" spans="1:10" x14ac:dyDescent="0.25">
      <c r="A238" s="24" t="s">
        <v>473</v>
      </c>
      <c r="B238" s="25" t="s">
        <v>47</v>
      </c>
      <c r="C238" s="75">
        <v>0</v>
      </c>
      <c r="D238" s="77">
        <v>0</v>
      </c>
      <c r="E238" s="77">
        <v>10409</v>
      </c>
      <c r="F238" s="77">
        <v>0</v>
      </c>
      <c r="G238" s="77">
        <v>0</v>
      </c>
      <c r="H238" s="77">
        <v>0</v>
      </c>
      <c r="I238" s="77">
        <v>0</v>
      </c>
      <c r="J238" s="79">
        <f t="shared" si="3"/>
        <v>10409</v>
      </c>
    </row>
    <row r="239" spans="1:10" x14ac:dyDescent="0.25">
      <c r="A239" s="24" t="s">
        <v>299</v>
      </c>
      <c r="B239" s="25" t="s">
        <v>47</v>
      </c>
      <c r="C239" s="75">
        <v>0</v>
      </c>
      <c r="D239" s="77">
        <v>0</v>
      </c>
      <c r="E239" s="77">
        <v>0</v>
      </c>
      <c r="F239" s="77">
        <v>0</v>
      </c>
      <c r="G239" s="77">
        <v>0</v>
      </c>
      <c r="H239" s="77">
        <v>0</v>
      </c>
      <c r="I239" s="77">
        <v>0</v>
      </c>
      <c r="J239" s="79">
        <f t="shared" si="3"/>
        <v>0</v>
      </c>
    </row>
    <row r="240" spans="1:10" x14ac:dyDescent="0.25">
      <c r="A240" s="24" t="s">
        <v>463</v>
      </c>
      <c r="B240" s="25" t="s">
        <v>47</v>
      </c>
      <c r="C240" s="75">
        <v>0</v>
      </c>
      <c r="D240" s="77">
        <v>0</v>
      </c>
      <c r="E240" s="77">
        <v>0</v>
      </c>
      <c r="F240" s="77">
        <v>0</v>
      </c>
      <c r="G240" s="77">
        <v>0</v>
      </c>
      <c r="H240" s="77">
        <v>0</v>
      </c>
      <c r="I240" s="77">
        <v>0</v>
      </c>
      <c r="J240" s="79">
        <f t="shared" si="3"/>
        <v>0</v>
      </c>
    </row>
    <row r="241" spans="1:10" x14ac:dyDescent="0.25">
      <c r="A241" s="24" t="s">
        <v>300</v>
      </c>
      <c r="B241" s="25" t="s">
        <v>48</v>
      </c>
      <c r="C241" s="75">
        <v>0</v>
      </c>
      <c r="D241" s="77">
        <v>0</v>
      </c>
      <c r="E241" s="77">
        <v>0</v>
      </c>
      <c r="F241" s="77">
        <v>0</v>
      </c>
      <c r="G241" s="77">
        <v>0</v>
      </c>
      <c r="H241" s="77">
        <v>0</v>
      </c>
      <c r="I241" s="77">
        <v>0</v>
      </c>
      <c r="J241" s="79">
        <f t="shared" si="3"/>
        <v>0</v>
      </c>
    </row>
    <row r="242" spans="1:10" x14ac:dyDescent="0.25">
      <c r="A242" s="24" t="s">
        <v>301</v>
      </c>
      <c r="B242" s="25" t="s">
        <v>48</v>
      </c>
      <c r="C242" s="75">
        <v>16566</v>
      </c>
      <c r="D242" s="77">
        <v>4058</v>
      </c>
      <c r="E242" s="77">
        <v>0</v>
      </c>
      <c r="F242" s="77">
        <v>0</v>
      </c>
      <c r="G242" s="77">
        <v>0</v>
      </c>
      <c r="H242" s="77">
        <v>43325</v>
      </c>
      <c r="I242" s="77">
        <f>(7233+190840)</f>
        <v>198073</v>
      </c>
      <c r="J242" s="79">
        <f t="shared" si="3"/>
        <v>262022</v>
      </c>
    </row>
    <row r="243" spans="1:10" x14ac:dyDescent="0.25">
      <c r="A243" s="24" t="s">
        <v>302</v>
      </c>
      <c r="B243" s="25" t="s">
        <v>48</v>
      </c>
      <c r="C243" s="75">
        <v>0</v>
      </c>
      <c r="D243" s="77">
        <v>0</v>
      </c>
      <c r="E243" s="77">
        <v>0</v>
      </c>
      <c r="F243" s="77">
        <v>0</v>
      </c>
      <c r="G243" s="77">
        <v>0</v>
      </c>
      <c r="H243" s="77">
        <v>0</v>
      </c>
      <c r="I243" s="77">
        <v>0</v>
      </c>
      <c r="J243" s="79">
        <f t="shared" si="3"/>
        <v>0</v>
      </c>
    </row>
    <row r="244" spans="1:10" x14ac:dyDescent="0.25">
      <c r="A244" s="24" t="s">
        <v>303</v>
      </c>
      <c r="B244" s="25" t="s">
        <v>49</v>
      </c>
      <c r="C244" s="75">
        <v>0</v>
      </c>
      <c r="D244" s="77">
        <v>0</v>
      </c>
      <c r="E244" s="77">
        <v>0</v>
      </c>
      <c r="F244" s="77">
        <v>0</v>
      </c>
      <c r="G244" s="77">
        <v>0</v>
      </c>
      <c r="H244" s="77">
        <v>0</v>
      </c>
      <c r="I244" s="77">
        <v>0</v>
      </c>
      <c r="J244" s="79">
        <f t="shared" si="3"/>
        <v>0</v>
      </c>
    </row>
    <row r="245" spans="1:10" x14ac:dyDescent="0.25">
      <c r="A245" s="24" t="s">
        <v>304</v>
      </c>
      <c r="B245" s="25" t="s">
        <v>49</v>
      </c>
      <c r="C245" s="75">
        <v>0</v>
      </c>
      <c r="D245" s="77">
        <v>298247</v>
      </c>
      <c r="E245" s="77">
        <v>0</v>
      </c>
      <c r="F245" s="77">
        <v>0</v>
      </c>
      <c r="G245" s="77">
        <v>0</v>
      </c>
      <c r="H245" s="77">
        <v>0</v>
      </c>
      <c r="I245" s="77">
        <v>0</v>
      </c>
      <c r="J245" s="79">
        <f t="shared" si="3"/>
        <v>298247</v>
      </c>
    </row>
    <row r="246" spans="1:10" x14ac:dyDescent="0.25">
      <c r="A246" s="24" t="s">
        <v>305</v>
      </c>
      <c r="B246" s="25" t="s">
        <v>49</v>
      </c>
      <c r="C246" s="75">
        <v>14570</v>
      </c>
      <c r="D246" s="77">
        <v>0</v>
      </c>
      <c r="E246" s="77">
        <v>443107</v>
      </c>
      <c r="F246" s="77">
        <v>0</v>
      </c>
      <c r="G246" s="77">
        <v>0</v>
      </c>
      <c r="H246" s="77">
        <v>66400</v>
      </c>
      <c r="I246" s="77">
        <v>0</v>
      </c>
      <c r="J246" s="79">
        <f t="shared" si="3"/>
        <v>524077</v>
      </c>
    </row>
    <row r="247" spans="1:10" x14ac:dyDescent="0.25">
      <c r="A247" s="24" t="s">
        <v>306</v>
      </c>
      <c r="B247" s="25" t="s">
        <v>49</v>
      </c>
      <c r="C247" s="75">
        <v>0</v>
      </c>
      <c r="D247" s="77">
        <v>0</v>
      </c>
      <c r="E247" s="77">
        <v>0</v>
      </c>
      <c r="F247" s="77">
        <v>0</v>
      </c>
      <c r="G247" s="77">
        <v>0</v>
      </c>
      <c r="H247" s="77">
        <v>0</v>
      </c>
      <c r="I247" s="77">
        <v>0</v>
      </c>
      <c r="J247" s="79">
        <f t="shared" si="3"/>
        <v>0</v>
      </c>
    </row>
    <row r="248" spans="1:10" x14ac:dyDescent="0.25">
      <c r="A248" s="24" t="s">
        <v>307</v>
      </c>
      <c r="B248" s="25" t="s">
        <v>49</v>
      </c>
      <c r="C248" s="75">
        <v>0</v>
      </c>
      <c r="D248" s="77">
        <v>0</v>
      </c>
      <c r="E248" s="77">
        <v>0</v>
      </c>
      <c r="F248" s="77">
        <v>0</v>
      </c>
      <c r="G248" s="77">
        <v>0</v>
      </c>
      <c r="H248" s="77">
        <v>0</v>
      </c>
      <c r="I248" s="77">
        <v>0</v>
      </c>
      <c r="J248" s="79">
        <f t="shared" si="3"/>
        <v>0</v>
      </c>
    </row>
    <row r="249" spans="1:10" x14ac:dyDescent="0.25">
      <c r="A249" s="24" t="s">
        <v>308</v>
      </c>
      <c r="B249" s="25" t="s">
        <v>49</v>
      </c>
      <c r="C249" s="75">
        <v>0</v>
      </c>
      <c r="D249" s="77">
        <v>0</v>
      </c>
      <c r="E249" s="77">
        <v>0</v>
      </c>
      <c r="F249" s="77">
        <v>0</v>
      </c>
      <c r="G249" s="77">
        <v>0</v>
      </c>
      <c r="H249" s="77">
        <v>0</v>
      </c>
      <c r="I249" s="77">
        <v>0</v>
      </c>
      <c r="J249" s="79">
        <f t="shared" si="3"/>
        <v>0</v>
      </c>
    </row>
    <row r="250" spans="1:10" x14ac:dyDescent="0.25">
      <c r="A250" s="24" t="s">
        <v>309</v>
      </c>
      <c r="B250" s="25" t="s">
        <v>49</v>
      </c>
      <c r="C250" s="75">
        <v>0</v>
      </c>
      <c r="D250" s="77">
        <v>0</v>
      </c>
      <c r="E250" s="77">
        <v>0</v>
      </c>
      <c r="F250" s="77">
        <v>0</v>
      </c>
      <c r="G250" s="77">
        <v>0</v>
      </c>
      <c r="H250" s="77">
        <v>0</v>
      </c>
      <c r="I250" s="77">
        <v>0</v>
      </c>
      <c r="J250" s="79">
        <f t="shared" si="3"/>
        <v>0</v>
      </c>
    </row>
    <row r="251" spans="1:10" x14ac:dyDescent="0.25">
      <c r="A251" s="24" t="s">
        <v>310</v>
      </c>
      <c r="B251" s="25" t="s">
        <v>49</v>
      </c>
      <c r="C251" s="75">
        <v>0</v>
      </c>
      <c r="D251" s="77">
        <v>0</v>
      </c>
      <c r="E251" s="77">
        <v>0</v>
      </c>
      <c r="F251" s="77">
        <v>0</v>
      </c>
      <c r="G251" s="77">
        <v>0</v>
      </c>
      <c r="H251" s="77">
        <v>0</v>
      </c>
      <c r="I251" s="77">
        <v>0</v>
      </c>
      <c r="J251" s="79">
        <f t="shared" si="3"/>
        <v>0</v>
      </c>
    </row>
    <row r="252" spans="1:10" x14ac:dyDescent="0.25">
      <c r="A252" s="24" t="s">
        <v>311</v>
      </c>
      <c r="B252" s="25" t="s">
        <v>49</v>
      </c>
      <c r="C252" s="75">
        <v>0</v>
      </c>
      <c r="D252" s="77">
        <v>0</v>
      </c>
      <c r="E252" s="77">
        <v>0</v>
      </c>
      <c r="F252" s="77">
        <v>0</v>
      </c>
      <c r="G252" s="77">
        <v>0</v>
      </c>
      <c r="H252" s="77">
        <v>0</v>
      </c>
      <c r="I252" s="77">
        <v>0</v>
      </c>
      <c r="J252" s="79">
        <f t="shared" si="3"/>
        <v>0</v>
      </c>
    </row>
    <row r="253" spans="1:10" x14ac:dyDescent="0.25">
      <c r="A253" s="24" t="s">
        <v>3</v>
      </c>
      <c r="B253" s="25" t="s">
        <v>3</v>
      </c>
      <c r="C253" s="75">
        <v>0</v>
      </c>
      <c r="D253" s="77">
        <v>0</v>
      </c>
      <c r="E253" s="77">
        <v>0</v>
      </c>
      <c r="F253" s="77">
        <v>0</v>
      </c>
      <c r="G253" s="77">
        <v>0</v>
      </c>
      <c r="H253" s="77">
        <v>0</v>
      </c>
      <c r="I253" s="77">
        <v>0</v>
      </c>
      <c r="J253" s="79">
        <f t="shared" si="3"/>
        <v>0</v>
      </c>
    </row>
    <row r="254" spans="1:10" x14ac:dyDescent="0.25">
      <c r="A254" s="24" t="s">
        <v>312</v>
      </c>
      <c r="B254" s="25" t="s">
        <v>50</v>
      </c>
      <c r="C254" s="75">
        <v>0</v>
      </c>
      <c r="D254" s="77">
        <v>2740572</v>
      </c>
      <c r="E254" s="77">
        <v>659397</v>
      </c>
      <c r="F254" s="77">
        <v>0</v>
      </c>
      <c r="G254" s="77">
        <v>0</v>
      </c>
      <c r="H254" s="77">
        <v>96233</v>
      </c>
      <c r="I254" s="77">
        <v>0</v>
      </c>
      <c r="J254" s="79">
        <f t="shared" si="3"/>
        <v>3496202</v>
      </c>
    </row>
    <row r="255" spans="1:10" x14ac:dyDescent="0.25">
      <c r="A255" s="24" t="s">
        <v>474</v>
      </c>
      <c r="B255" s="25" t="s">
        <v>50</v>
      </c>
      <c r="C255" s="75">
        <v>0</v>
      </c>
      <c r="D255" s="77">
        <v>0</v>
      </c>
      <c r="E255" s="77">
        <v>0</v>
      </c>
      <c r="F255" s="77">
        <v>0</v>
      </c>
      <c r="G255" s="77">
        <v>0</v>
      </c>
      <c r="H255" s="77">
        <v>0</v>
      </c>
      <c r="I255" s="77">
        <v>0</v>
      </c>
      <c r="J255" s="79">
        <f t="shared" si="3"/>
        <v>0</v>
      </c>
    </row>
    <row r="256" spans="1:10" x14ac:dyDescent="0.25">
      <c r="A256" s="24" t="s">
        <v>313</v>
      </c>
      <c r="B256" s="25" t="s">
        <v>50</v>
      </c>
      <c r="C256" s="75">
        <v>0</v>
      </c>
      <c r="D256" s="77">
        <v>0</v>
      </c>
      <c r="E256" s="77">
        <v>0</v>
      </c>
      <c r="F256" s="77">
        <v>0</v>
      </c>
      <c r="G256" s="77">
        <v>0</v>
      </c>
      <c r="H256" s="77">
        <v>0</v>
      </c>
      <c r="I256" s="77">
        <v>0</v>
      </c>
      <c r="J256" s="79">
        <f t="shared" si="3"/>
        <v>0</v>
      </c>
    </row>
    <row r="257" spans="1:10" x14ac:dyDescent="0.25">
      <c r="A257" s="24" t="s">
        <v>314</v>
      </c>
      <c r="B257" s="25" t="s">
        <v>50</v>
      </c>
      <c r="C257" s="75">
        <v>0</v>
      </c>
      <c r="D257" s="77">
        <v>0</v>
      </c>
      <c r="E257" s="77">
        <v>0</v>
      </c>
      <c r="F257" s="77">
        <v>0</v>
      </c>
      <c r="G257" s="77">
        <v>0</v>
      </c>
      <c r="H257" s="77">
        <v>0</v>
      </c>
      <c r="I257" s="77">
        <v>0</v>
      </c>
      <c r="J257" s="79">
        <f t="shared" si="3"/>
        <v>0</v>
      </c>
    </row>
    <row r="258" spans="1:10" x14ac:dyDescent="0.25">
      <c r="A258" s="24" t="s">
        <v>315</v>
      </c>
      <c r="B258" s="25" t="s">
        <v>50</v>
      </c>
      <c r="C258" s="75">
        <v>13351</v>
      </c>
      <c r="D258" s="77">
        <v>0</v>
      </c>
      <c r="E258" s="77">
        <v>119934</v>
      </c>
      <c r="F258" s="77">
        <v>0</v>
      </c>
      <c r="G258" s="77">
        <v>0</v>
      </c>
      <c r="H258" s="77">
        <v>0</v>
      </c>
      <c r="I258" s="77">
        <v>155541</v>
      </c>
      <c r="J258" s="79">
        <f t="shared" si="3"/>
        <v>288826</v>
      </c>
    </row>
    <row r="259" spans="1:10" x14ac:dyDescent="0.25">
      <c r="A259" s="24" t="s">
        <v>316</v>
      </c>
      <c r="B259" s="25" t="s">
        <v>50</v>
      </c>
      <c r="C259" s="75">
        <v>0</v>
      </c>
      <c r="D259" s="77">
        <v>0</v>
      </c>
      <c r="E259" s="77">
        <v>0</v>
      </c>
      <c r="F259" s="77">
        <v>0</v>
      </c>
      <c r="G259" s="77">
        <v>0</v>
      </c>
      <c r="H259" s="77">
        <v>0</v>
      </c>
      <c r="I259" s="77">
        <v>0</v>
      </c>
      <c r="J259" s="79">
        <f t="shared" ref="J259:J321" si="4">SUM(C259:I259)</f>
        <v>0</v>
      </c>
    </row>
    <row r="260" spans="1:10" x14ac:dyDescent="0.25">
      <c r="A260" s="24" t="s">
        <v>317</v>
      </c>
      <c r="B260" s="25" t="s">
        <v>50</v>
      </c>
      <c r="C260" s="75">
        <v>13604</v>
      </c>
      <c r="D260" s="77">
        <v>296949</v>
      </c>
      <c r="E260" s="77">
        <v>0</v>
      </c>
      <c r="F260" s="77">
        <v>0</v>
      </c>
      <c r="G260" s="77">
        <v>0</v>
      </c>
      <c r="H260" s="77">
        <v>0</v>
      </c>
      <c r="I260" s="77">
        <v>0</v>
      </c>
      <c r="J260" s="79">
        <f t="shared" si="4"/>
        <v>310553</v>
      </c>
    </row>
    <row r="261" spans="1:10" x14ac:dyDescent="0.25">
      <c r="A261" s="24" t="s">
        <v>318</v>
      </c>
      <c r="B261" s="25" t="s">
        <v>50</v>
      </c>
      <c r="C261" s="75">
        <v>22000</v>
      </c>
      <c r="D261" s="77">
        <f>(8800+62650)</f>
        <v>71450</v>
      </c>
      <c r="E261" s="77">
        <v>132000</v>
      </c>
      <c r="F261" s="77">
        <v>0</v>
      </c>
      <c r="G261" s="77">
        <v>0</v>
      </c>
      <c r="H261" s="77">
        <v>30800</v>
      </c>
      <c r="I261" s="77">
        <v>29480</v>
      </c>
      <c r="J261" s="79">
        <f t="shared" si="4"/>
        <v>285730</v>
      </c>
    </row>
    <row r="262" spans="1:10" x14ac:dyDescent="0.25">
      <c r="A262" s="24" t="s">
        <v>319</v>
      </c>
      <c r="B262" s="25" t="s">
        <v>50</v>
      </c>
      <c r="C262" s="75">
        <v>329636</v>
      </c>
      <c r="D262" s="77">
        <v>819375</v>
      </c>
      <c r="E262" s="77">
        <v>0</v>
      </c>
      <c r="F262" s="77">
        <v>0</v>
      </c>
      <c r="G262" s="77">
        <v>0</v>
      </c>
      <c r="H262" s="77">
        <v>136430</v>
      </c>
      <c r="I262" s="77">
        <v>0</v>
      </c>
      <c r="J262" s="79">
        <f t="shared" si="4"/>
        <v>1285441</v>
      </c>
    </row>
    <row r="263" spans="1:10" x14ac:dyDescent="0.25">
      <c r="A263" s="24" t="s">
        <v>475</v>
      </c>
      <c r="B263" s="25" t="s">
        <v>50</v>
      </c>
      <c r="C263" s="75">
        <v>0</v>
      </c>
      <c r="D263" s="77">
        <v>9543390</v>
      </c>
      <c r="E263" s="77">
        <v>3840109</v>
      </c>
      <c r="F263" s="77">
        <v>0</v>
      </c>
      <c r="G263" s="77">
        <v>0</v>
      </c>
      <c r="H263" s="77">
        <v>0</v>
      </c>
      <c r="I263" s="77">
        <v>0</v>
      </c>
      <c r="J263" s="79">
        <f t="shared" si="4"/>
        <v>13383499</v>
      </c>
    </row>
    <row r="264" spans="1:10" x14ac:dyDescent="0.25">
      <c r="A264" s="24" t="s">
        <v>320</v>
      </c>
      <c r="B264" s="25" t="s">
        <v>50</v>
      </c>
      <c r="C264" s="75">
        <v>0</v>
      </c>
      <c r="D264" s="77">
        <v>0</v>
      </c>
      <c r="E264" s="77">
        <v>0</v>
      </c>
      <c r="F264" s="77">
        <v>0</v>
      </c>
      <c r="G264" s="77">
        <v>0</v>
      </c>
      <c r="H264" s="77">
        <v>0</v>
      </c>
      <c r="I264" s="77">
        <v>0</v>
      </c>
      <c r="J264" s="79">
        <f t="shared" si="4"/>
        <v>0</v>
      </c>
    </row>
    <row r="265" spans="1:10" x14ac:dyDescent="0.25">
      <c r="A265" s="24" t="s">
        <v>321</v>
      </c>
      <c r="B265" s="25" t="s">
        <v>50</v>
      </c>
      <c r="C265" s="75">
        <v>294971</v>
      </c>
      <c r="D265" s="77">
        <v>3767701</v>
      </c>
      <c r="E265" s="77">
        <v>1704326</v>
      </c>
      <c r="F265" s="77">
        <v>0</v>
      </c>
      <c r="G265" s="77">
        <v>0</v>
      </c>
      <c r="H265" s="77">
        <v>249885</v>
      </c>
      <c r="I265" s="77">
        <v>0</v>
      </c>
      <c r="J265" s="79">
        <f t="shared" si="4"/>
        <v>6016883</v>
      </c>
    </row>
    <row r="266" spans="1:10" x14ac:dyDescent="0.25">
      <c r="A266" s="24" t="s">
        <v>322</v>
      </c>
      <c r="B266" s="25" t="s">
        <v>50</v>
      </c>
      <c r="C266" s="75">
        <v>0</v>
      </c>
      <c r="D266" s="77">
        <v>0</v>
      </c>
      <c r="E266" s="77">
        <v>0</v>
      </c>
      <c r="F266" s="77">
        <v>0</v>
      </c>
      <c r="G266" s="77">
        <v>0</v>
      </c>
      <c r="H266" s="77">
        <v>0</v>
      </c>
      <c r="I266" s="77">
        <v>0</v>
      </c>
      <c r="J266" s="79">
        <f t="shared" si="4"/>
        <v>0</v>
      </c>
    </row>
    <row r="267" spans="1:10" x14ac:dyDescent="0.25">
      <c r="A267" s="24" t="s">
        <v>476</v>
      </c>
      <c r="B267" s="25" t="s">
        <v>51</v>
      </c>
      <c r="C267" s="75">
        <v>0</v>
      </c>
      <c r="D267" s="77">
        <v>0</v>
      </c>
      <c r="E267" s="77">
        <v>484000</v>
      </c>
      <c r="F267" s="77">
        <v>0</v>
      </c>
      <c r="G267" s="77">
        <v>0</v>
      </c>
      <c r="H267" s="77">
        <v>334000</v>
      </c>
      <c r="I267" s="77">
        <v>0</v>
      </c>
      <c r="J267" s="79">
        <f t="shared" si="4"/>
        <v>818000</v>
      </c>
    </row>
    <row r="268" spans="1:10" x14ac:dyDescent="0.25">
      <c r="A268" s="24" t="s">
        <v>515</v>
      </c>
      <c r="B268" s="25" t="s">
        <v>51</v>
      </c>
      <c r="C268" s="75">
        <v>0</v>
      </c>
      <c r="D268" s="77">
        <v>0</v>
      </c>
      <c r="E268" s="77">
        <v>0</v>
      </c>
      <c r="F268" s="77">
        <v>0</v>
      </c>
      <c r="G268" s="77">
        <v>0</v>
      </c>
      <c r="H268" s="77">
        <v>513765</v>
      </c>
      <c r="I268" s="77">
        <v>0</v>
      </c>
      <c r="J268" s="79">
        <f t="shared" si="4"/>
        <v>513765</v>
      </c>
    </row>
    <row r="269" spans="1:10" x14ac:dyDescent="0.25">
      <c r="A269" s="24" t="s">
        <v>324</v>
      </c>
      <c r="B269" s="25" t="s">
        <v>4</v>
      </c>
      <c r="C269" s="75">
        <v>0</v>
      </c>
      <c r="D269" s="77">
        <v>0</v>
      </c>
      <c r="E269" s="77">
        <v>0</v>
      </c>
      <c r="F269" s="77">
        <v>0</v>
      </c>
      <c r="G269" s="77">
        <v>0</v>
      </c>
      <c r="H269" s="77">
        <v>0</v>
      </c>
      <c r="I269" s="77">
        <v>0</v>
      </c>
      <c r="J269" s="79">
        <f t="shared" si="4"/>
        <v>0</v>
      </c>
    </row>
    <row r="270" spans="1:10" x14ac:dyDescent="0.25">
      <c r="A270" s="24" t="s">
        <v>325</v>
      </c>
      <c r="B270" s="25" t="s">
        <v>4</v>
      </c>
      <c r="C270" s="75">
        <v>0</v>
      </c>
      <c r="D270" s="77">
        <v>0</v>
      </c>
      <c r="E270" s="77">
        <v>0</v>
      </c>
      <c r="F270" s="77">
        <v>0</v>
      </c>
      <c r="G270" s="77">
        <v>0</v>
      </c>
      <c r="H270" s="77">
        <v>0</v>
      </c>
      <c r="I270" s="77">
        <v>0</v>
      </c>
      <c r="J270" s="79">
        <f t="shared" si="4"/>
        <v>0</v>
      </c>
    </row>
    <row r="271" spans="1:10" x14ac:dyDescent="0.25">
      <c r="A271" s="24" t="s">
        <v>326</v>
      </c>
      <c r="B271" s="25" t="s">
        <v>4</v>
      </c>
      <c r="C271" s="75">
        <v>0</v>
      </c>
      <c r="D271" s="77">
        <v>0</v>
      </c>
      <c r="E271" s="77">
        <v>0</v>
      </c>
      <c r="F271" s="77">
        <v>0</v>
      </c>
      <c r="G271" s="77">
        <v>0</v>
      </c>
      <c r="H271" s="77">
        <v>0</v>
      </c>
      <c r="I271" s="77">
        <v>4069067</v>
      </c>
      <c r="J271" s="79">
        <f t="shared" si="4"/>
        <v>4069067</v>
      </c>
    </row>
    <row r="272" spans="1:10" x14ac:dyDescent="0.25">
      <c r="A272" s="24" t="s">
        <v>327</v>
      </c>
      <c r="B272" s="25" t="s">
        <v>4</v>
      </c>
      <c r="C272" s="75">
        <v>0</v>
      </c>
      <c r="D272" s="77">
        <v>0</v>
      </c>
      <c r="E272" s="77">
        <v>0</v>
      </c>
      <c r="F272" s="77">
        <v>0</v>
      </c>
      <c r="G272" s="77">
        <v>0</v>
      </c>
      <c r="H272" s="77">
        <v>0</v>
      </c>
      <c r="I272" s="77">
        <v>0</v>
      </c>
      <c r="J272" s="79">
        <f t="shared" si="4"/>
        <v>0</v>
      </c>
    </row>
    <row r="273" spans="1:10" x14ac:dyDescent="0.25">
      <c r="A273" s="24" t="s">
        <v>542</v>
      </c>
      <c r="B273" s="25" t="s">
        <v>4</v>
      </c>
      <c r="C273" s="75">
        <v>0</v>
      </c>
      <c r="D273" s="77">
        <v>0</v>
      </c>
      <c r="E273" s="77">
        <v>0</v>
      </c>
      <c r="F273" s="77">
        <v>0</v>
      </c>
      <c r="G273" s="77">
        <v>0</v>
      </c>
      <c r="H273" s="77">
        <v>0</v>
      </c>
      <c r="I273" s="77">
        <v>0</v>
      </c>
      <c r="J273" s="79">
        <f t="shared" si="4"/>
        <v>0</v>
      </c>
    </row>
    <row r="274" spans="1:10" x14ac:dyDescent="0.25">
      <c r="A274" s="24" t="s">
        <v>328</v>
      </c>
      <c r="B274" s="25" t="s">
        <v>4</v>
      </c>
      <c r="C274" s="75">
        <v>0</v>
      </c>
      <c r="D274" s="77">
        <v>0</v>
      </c>
      <c r="E274" s="77">
        <v>0</v>
      </c>
      <c r="F274" s="77">
        <v>0</v>
      </c>
      <c r="G274" s="77">
        <v>0</v>
      </c>
      <c r="H274" s="77">
        <v>0</v>
      </c>
      <c r="I274" s="77">
        <v>0</v>
      </c>
      <c r="J274" s="79">
        <f t="shared" si="4"/>
        <v>0</v>
      </c>
    </row>
    <row r="275" spans="1:10" x14ac:dyDescent="0.25">
      <c r="A275" s="24" t="s">
        <v>329</v>
      </c>
      <c r="B275" s="25" t="s">
        <v>4</v>
      </c>
      <c r="C275" s="75">
        <v>0</v>
      </c>
      <c r="D275" s="77">
        <v>0</v>
      </c>
      <c r="E275" s="77">
        <v>0</v>
      </c>
      <c r="F275" s="77">
        <v>0</v>
      </c>
      <c r="G275" s="77">
        <v>0</v>
      </c>
      <c r="H275" s="77">
        <v>307500</v>
      </c>
      <c r="I275" s="77">
        <v>0</v>
      </c>
      <c r="J275" s="79">
        <f t="shared" si="4"/>
        <v>307500</v>
      </c>
    </row>
    <row r="276" spans="1:10" x14ac:dyDescent="0.25">
      <c r="A276" s="24" t="s">
        <v>330</v>
      </c>
      <c r="B276" s="25" t="s">
        <v>4</v>
      </c>
      <c r="C276" s="75">
        <v>0</v>
      </c>
      <c r="D276" s="77">
        <v>0</v>
      </c>
      <c r="E276" s="77">
        <v>0</v>
      </c>
      <c r="F276" s="77">
        <v>0</v>
      </c>
      <c r="G276" s="77">
        <v>0</v>
      </c>
      <c r="H276" s="77">
        <v>0</v>
      </c>
      <c r="I276" s="77">
        <v>0</v>
      </c>
      <c r="J276" s="79">
        <f t="shared" si="4"/>
        <v>0</v>
      </c>
    </row>
    <row r="277" spans="1:10" x14ac:dyDescent="0.25">
      <c r="A277" s="24" t="s">
        <v>331</v>
      </c>
      <c r="B277" s="25" t="s">
        <v>4</v>
      </c>
      <c r="C277" s="75">
        <v>0</v>
      </c>
      <c r="D277" s="77">
        <v>0</v>
      </c>
      <c r="E277" s="77">
        <v>0</v>
      </c>
      <c r="F277" s="77">
        <v>0</v>
      </c>
      <c r="G277" s="77">
        <v>0</v>
      </c>
      <c r="H277" s="77">
        <v>0</v>
      </c>
      <c r="I277" s="77">
        <v>0</v>
      </c>
      <c r="J277" s="79">
        <f t="shared" si="4"/>
        <v>0</v>
      </c>
    </row>
    <row r="278" spans="1:10" x14ac:dyDescent="0.25">
      <c r="A278" s="24" t="s">
        <v>332</v>
      </c>
      <c r="B278" s="25" t="s">
        <v>4</v>
      </c>
      <c r="C278" s="75">
        <v>481755</v>
      </c>
      <c r="D278" s="77">
        <v>0</v>
      </c>
      <c r="E278" s="77">
        <v>0</v>
      </c>
      <c r="F278" s="77">
        <v>0</v>
      </c>
      <c r="G278" s="77">
        <v>0</v>
      </c>
      <c r="H278" s="77">
        <v>0</v>
      </c>
      <c r="I278" s="77">
        <v>0</v>
      </c>
      <c r="J278" s="79">
        <f t="shared" si="4"/>
        <v>481755</v>
      </c>
    </row>
    <row r="279" spans="1:10" x14ac:dyDescent="0.25">
      <c r="A279" s="24" t="s">
        <v>477</v>
      </c>
      <c r="B279" s="25" t="s">
        <v>4</v>
      </c>
      <c r="C279" s="75">
        <v>0</v>
      </c>
      <c r="D279" s="77">
        <v>0</v>
      </c>
      <c r="E279" s="77">
        <v>0</v>
      </c>
      <c r="F279" s="77">
        <v>0</v>
      </c>
      <c r="G279" s="77">
        <v>0</v>
      </c>
      <c r="H279" s="77">
        <v>0</v>
      </c>
      <c r="I279" s="77">
        <v>0</v>
      </c>
      <c r="J279" s="79">
        <f t="shared" si="4"/>
        <v>0</v>
      </c>
    </row>
    <row r="280" spans="1:10" x14ac:dyDescent="0.25">
      <c r="A280" s="24" t="s">
        <v>333</v>
      </c>
      <c r="B280" s="25" t="s">
        <v>4</v>
      </c>
      <c r="C280" s="75">
        <v>0</v>
      </c>
      <c r="D280" s="77">
        <v>0</v>
      </c>
      <c r="E280" s="77">
        <v>0</v>
      </c>
      <c r="F280" s="77">
        <v>0</v>
      </c>
      <c r="G280" s="77">
        <v>0</v>
      </c>
      <c r="H280" s="77">
        <v>0</v>
      </c>
      <c r="I280" s="77">
        <v>0</v>
      </c>
      <c r="J280" s="79">
        <f t="shared" si="4"/>
        <v>0</v>
      </c>
    </row>
    <row r="281" spans="1:10" x14ac:dyDescent="0.25">
      <c r="A281" s="24" t="s">
        <v>334</v>
      </c>
      <c r="B281" s="25" t="s">
        <v>4</v>
      </c>
      <c r="C281" s="75">
        <v>0</v>
      </c>
      <c r="D281" s="77">
        <v>0</v>
      </c>
      <c r="E281" s="77">
        <v>0</v>
      </c>
      <c r="F281" s="77">
        <v>0</v>
      </c>
      <c r="G281" s="77">
        <v>0</v>
      </c>
      <c r="H281" s="77">
        <v>36000</v>
      </c>
      <c r="I281" s="77">
        <v>0</v>
      </c>
      <c r="J281" s="79">
        <f t="shared" si="4"/>
        <v>36000</v>
      </c>
    </row>
    <row r="282" spans="1:10" x14ac:dyDescent="0.25">
      <c r="A282" s="24" t="s">
        <v>335</v>
      </c>
      <c r="B282" s="25" t="s">
        <v>4</v>
      </c>
      <c r="C282" s="75">
        <v>0</v>
      </c>
      <c r="D282" s="77">
        <v>0</v>
      </c>
      <c r="E282" s="77">
        <v>0</v>
      </c>
      <c r="F282" s="77">
        <v>0</v>
      </c>
      <c r="G282" s="77">
        <v>0</v>
      </c>
      <c r="H282" s="77">
        <v>0</v>
      </c>
      <c r="I282" s="77">
        <v>0</v>
      </c>
      <c r="J282" s="79">
        <f t="shared" si="4"/>
        <v>0</v>
      </c>
    </row>
    <row r="283" spans="1:10" x14ac:dyDescent="0.25">
      <c r="A283" s="24" t="s">
        <v>336</v>
      </c>
      <c r="B283" s="25" t="s">
        <v>4</v>
      </c>
      <c r="C283" s="75">
        <v>18283</v>
      </c>
      <c r="D283" s="77">
        <v>0</v>
      </c>
      <c r="E283" s="77">
        <v>0</v>
      </c>
      <c r="F283" s="77">
        <v>0</v>
      </c>
      <c r="G283" s="77">
        <v>0</v>
      </c>
      <c r="H283" s="77">
        <v>0</v>
      </c>
      <c r="I283" s="77">
        <v>116154</v>
      </c>
      <c r="J283" s="79">
        <f t="shared" si="4"/>
        <v>134437</v>
      </c>
    </row>
    <row r="284" spans="1:10" x14ac:dyDescent="0.25">
      <c r="A284" s="24" t="s">
        <v>337</v>
      </c>
      <c r="B284" s="25" t="s">
        <v>4</v>
      </c>
      <c r="C284" s="75">
        <v>102725</v>
      </c>
      <c r="D284" s="77">
        <v>0</v>
      </c>
      <c r="E284" s="77">
        <v>531535</v>
      </c>
      <c r="F284" s="77">
        <v>0</v>
      </c>
      <c r="G284" s="77">
        <v>0</v>
      </c>
      <c r="H284" s="77">
        <v>584688</v>
      </c>
      <c r="I284" s="77">
        <v>0</v>
      </c>
      <c r="J284" s="79">
        <f t="shared" si="4"/>
        <v>1218948</v>
      </c>
    </row>
    <row r="285" spans="1:10" x14ac:dyDescent="0.25">
      <c r="A285" s="24" t="s">
        <v>338</v>
      </c>
      <c r="B285" s="25" t="s">
        <v>4</v>
      </c>
      <c r="C285" s="75">
        <v>0</v>
      </c>
      <c r="D285" s="77">
        <v>0</v>
      </c>
      <c r="E285" s="77">
        <v>0</v>
      </c>
      <c r="F285" s="77">
        <v>0</v>
      </c>
      <c r="G285" s="77">
        <v>0</v>
      </c>
      <c r="H285" s="77">
        <v>0</v>
      </c>
      <c r="I285" s="77">
        <v>0</v>
      </c>
      <c r="J285" s="79">
        <f t="shared" si="4"/>
        <v>0</v>
      </c>
    </row>
    <row r="286" spans="1:10" x14ac:dyDescent="0.25">
      <c r="A286" s="24" t="s">
        <v>339</v>
      </c>
      <c r="B286" s="25" t="s">
        <v>4</v>
      </c>
      <c r="C286" s="75">
        <v>0</v>
      </c>
      <c r="D286" s="77">
        <v>0</v>
      </c>
      <c r="E286" s="77">
        <v>0</v>
      </c>
      <c r="F286" s="77">
        <v>0</v>
      </c>
      <c r="G286" s="77">
        <v>0</v>
      </c>
      <c r="H286" s="77">
        <v>0</v>
      </c>
      <c r="I286" s="77">
        <v>0</v>
      </c>
      <c r="J286" s="79">
        <f t="shared" si="4"/>
        <v>0</v>
      </c>
    </row>
    <row r="287" spans="1:10" x14ac:dyDescent="0.25">
      <c r="A287" s="24" t="s">
        <v>340</v>
      </c>
      <c r="B287" s="25" t="s">
        <v>4</v>
      </c>
      <c r="C287" s="75">
        <v>0</v>
      </c>
      <c r="D287" s="77">
        <v>0</v>
      </c>
      <c r="E287" s="77">
        <v>0</v>
      </c>
      <c r="F287" s="77">
        <v>0</v>
      </c>
      <c r="G287" s="77">
        <v>0</v>
      </c>
      <c r="H287" s="77">
        <v>0</v>
      </c>
      <c r="I287" s="77">
        <v>0</v>
      </c>
      <c r="J287" s="79">
        <f t="shared" si="4"/>
        <v>0</v>
      </c>
    </row>
    <row r="288" spans="1:10" x14ac:dyDescent="0.25">
      <c r="A288" s="24" t="s">
        <v>549</v>
      </c>
      <c r="B288" s="25" t="s">
        <v>4</v>
      </c>
      <c r="C288" s="75">
        <v>0</v>
      </c>
      <c r="D288" s="77">
        <v>0</v>
      </c>
      <c r="E288" s="77">
        <v>0</v>
      </c>
      <c r="F288" s="77">
        <v>0</v>
      </c>
      <c r="G288" s="77">
        <v>0</v>
      </c>
      <c r="H288" s="77">
        <v>0</v>
      </c>
      <c r="I288" s="77">
        <v>0</v>
      </c>
      <c r="J288" s="79">
        <f t="shared" si="4"/>
        <v>0</v>
      </c>
    </row>
    <row r="289" spans="1:10" x14ac:dyDescent="0.25">
      <c r="A289" s="24" t="s">
        <v>341</v>
      </c>
      <c r="B289" s="25" t="s">
        <v>4</v>
      </c>
      <c r="C289" s="75">
        <v>0</v>
      </c>
      <c r="D289" s="77">
        <v>84298</v>
      </c>
      <c r="E289" s="77">
        <v>0</v>
      </c>
      <c r="F289" s="77">
        <v>0</v>
      </c>
      <c r="G289" s="77">
        <v>0</v>
      </c>
      <c r="H289" s="77">
        <v>0</v>
      </c>
      <c r="I289" s="77">
        <v>0</v>
      </c>
      <c r="J289" s="79">
        <f t="shared" si="4"/>
        <v>84298</v>
      </c>
    </row>
    <row r="290" spans="1:10" x14ac:dyDescent="0.25">
      <c r="A290" s="24" t="s">
        <v>506</v>
      </c>
      <c r="B290" s="25" t="s">
        <v>4</v>
      </c>
      <c r="C290" s="75">
        <v>0</v>
      </c>
      <c r="D290" s="77">
        <v>0</v>
      </c>
      <c r="E290" s="77">
        <v>0</v>
      </c>
      <c r="F290" s="77">
        <v>0</v>
      </c>
      <c r="G290" s="77">
        <v>0</v>
      </c>
      <c r="H290" s="77">
        <v>0</v>
      </c>
      <c r="I290" s="77">
        <v>0</v>
      </c>
      <c r="J290" s="79">
        <f t="shared" si="4"/>
        <v>0</v>
      </c>
    </row>
    <row r="291" spans="1:10" x14ac:dyDescent="0.25">
      <c r="A291" s="24" t="s">
        <v>342</v>
      </c>
      <c r="B291" s="25" t="s">
        <v>4</v>
      </c>
      <c r="C291" s="75">
        <v>0</v>
      </c>
      <c r="D291" s="77">
        <v>0</v>
      </c>
      <c r="E291" s="77">
        <v>0</v>
      </c>
      <c r="F291" s="77">
        <v>0</v>
      </c>
      <c r="G291" s="77">
        <v>0</v>
      </c>
      <c r="H291" s="77">
        <v>0</v>
      </c>
      <c r="I291" s="77">
        <v>0</v>
      </c>
      <c r="J291" s="79">
        <f t="shared" si="4"/>
        <v>0</v>
      </c>
    </row>
    <row r="292" spans="1:10" x14ac:dyDescent="0.25">
      <c r="A292" s="24" t="s">
        <v>343</v>
      </c>
      <c r="B292" s="25" t="s">
        <v>4</v>
      </c>
      <c r="C292" s="75">
        <v>0</v>
      </c>
      <c r="D292" s="77">
        <v>0</v>
      </c>
      <c r="E292" s="77">
        <v>0</v>
      </c>
      <c r="F292" s="77">
        <v>0</v>
      </c>
      <c r="G292" s="77">
        <v>0</v>
      </c>
      <c r="H292" s="77">
        <v>0</v>
      </c>
      <c r="I292" s="77">
        <v>0</v>
      </c>
      <c r="J292" s="79">
        <f t="shared" si="4"/>
        <v>0</v>
      </c>
    </row>
    <row r="293" spans="1:10" x14ac:dyDescent="0.25">
      <c r="A293" s="24" t="s">
        <v>344</v>
      </c>
      <c r="B293" s="25" t="s">
        <v>4</v>
      </c>
      <c r="C293" s="75">
        <v>0</v>
      </c>
      <c r="D293" s="77">
        <v>0</v>
      </c>
      <c r="E293" s="77">
        <v>0</v>
      </c>
      <c r="F293" s="77">
        <v>0</v>
      </c>
      <c r="G293" s="77">
        <v>0</v>
      </c>
      <c r="H293" s="77">
        <v>0</v>
      </c>
      <c r="I293" s="77">
        <v>0</v>
      </c>
      <c r="J293" s="79">
        <f t="shared" si="4"/>
        <v>0</v>
      </c>
    </row>
    <row r="294" spans="1:10" x14ac:dyDescent="0.25">
      <c r="A294" s="24" t="s">
        <v>345</v>
      </c>
      <c r="B294" s="25" t="s">
        <v>4</v>
      </c>
      <c r="C294" s="75">
        <v>0</v>
      </c>
      <c r="D294" s="77">
        <v>0</v>
      </c>
      <c r="E294" s="77">
        <v>0</v>
      </c>
      <c r="F294" s="77">
        <v>0</v>
      </c>
      <c r="G294" s="77">
        <v>0</v>
      </c>
      <c r="H294" s="77">
        <v>0</v>
      </c>
      <c r="I294" s="77">
        <v>0</v>
      </c>
      <c r="J294" s="79">
        <f t="shared" si="4"/>
        <v>0</v>
      </c>
    </row>
    <row r="295" spans="1:10" x14ac:dyDescent="0.25">
      <c r="A295" s="24" t="s">
        <v>346</v>
      </c>
      <c r="B295" s="25" t="s">
        <v>4</v>
      </c>
      <c r="C295" s="75">
        <v>0</v>
      </c>
      <c r="D295" s="77">
        <v>0</v>
      </c>
      <c r="E295" s="77">
        <v>0</v>
      </c>
      <c r="F295" s="77">
        <v>0</v>
      </c>
      <c r="G295" s="77">
        <v>0</v>
      </c>
      <c r="H295" s="77">
        <v>0</v>
      </c>
      <c r="I295" s="77">
        <v>0</v>
      </c>
      <c r="J295" s="79">
        <f t="shared" si="4"/>
        <v>0</v>
      </c>
    </row>
    <row r="296" spans="1:10" x14ac:dyDescent="0.25">
      <c r="A296" s="24" t="s">
        <v>4</v>
      </c>
      <c r="B296" s="25" t="s">
        <v>4</v>
      </c>
      <c r="C296" s="75">
        <v>0</v>
      </c>
      <c r="D296" s="77">
        <v>0</v>
      </c>
      <c r="E296" s="77">
        <v>0</v>
      </c>
      <c r="F296" s="77">
        <v>0</v>
      </c>
      <c r="G296" s="77">
        <v>0</v>
      </c>
      <c r="H296" s="77">
        <v>0</v>
      </c>
      <c r="I296" s="77">
        <v>0</v>
      </c>
      <c r="J296" s="79">
        <f t="shared" si="4"/>
        <v>0</v>
      </c>
    </row>
    <row r="297" spans="1:10" x14ac:dyDescent="0.25">
      <c r="A297" s="24" t="s">
        <v>347</v>
      </c>
      <c r="B297" s="25" t="s">
        <v>4</v>
      </c>
      <c r="C297" s="75">
        <v>0</v>
      </c>
      <c r="D297" s="77">
        <v>0</v>
      </c>
      <c r="E297" s="77">
        <v>0</v>
      </c>
      <c r="F297" s="77">
        <v>0</v>
      </c>
      <c r="G297" s="77">
        <v>0</v>
      </c>
      <c r="H297" s="77">
        <v>0</v>
      </c>
      <c r="I297" s="77">
        <v>0</v>
      </c>
      <c r="J297" s="79">
        <f t="shared" si="4"/>
        <v>0</v>
      </c>
    </row>
    <row r="298" spans="1:10" x14ac:dyDescent="0.25">
      <c r="A298" s="24" t="s">
        <v>348</v>
      </c>
      <c r="B298" s="25" t="s">
        <v>4</v>
      </c>
      <c r="C298" s="75">
        <v>0</v>
      </c>
      <c r="D298" s="77">
        <v>0</v>
      </c>
      <c r="E298" s="77">
        <v>0</v>
      </c>
      <c r="F298" s="77">
        <v>0</v>
      </c>
      <c r="G298" s="77">
        <v>0</v>
      </c>
      <c r="H298" s="77">
        <v>0</v>
      </c>
      <c r="I298" s="77">
        <v>0</v>
      </c>
      <c r="J298" s="79">
        <f t="shared" si="4"/>
        <v>0</v>
      </c>
    </row>
    <row r="299" spans="1:10" x14ac:dyDescent="0.25">
      <c r="A299" s="24" t="s">
        <v>349</v>
      </c>
      <c r="B299" s="25" t="s">
        <v>4</v>
      </c>
      <c r="C299" s="75">
        <v>0</v>
      </c>
      <c r="D299" s="77">
        <v>0</v>
      </c>
      <c r="E299" s="77">
        <v>0</v>
      </c>
      <c r="F299" s="77">
        <v>0</v>
      </c>
      <c r="G299" s="77">
        <v>0</v>
      </c>
      <c r="H299" s="77">
        <v>116</v>
      </c>
      <c r="I299" s="77">
        <v>0</v>
      </c>
      <c r="J299" s="79">
        <f t="shared" si="4"/>
        <v>116</v>
      </c>
    </row>
    <row r="300" spans="1:10" x14ac:dyDescent="0.25">
      <c r="A300" s="24" t="s">
        <v>350</v>
      </c>
      <c r="B300" s="25" t="s">
        <v>4</v>
      </c>
      <c r="C300" s="75">
        <v>0</v>
      </c>
      <c r="D300" s="77">
        <v>0</v>
      </c>
      <c r="E300" s="77">
        <v>0</v>
      </c>
      <c r="F300" s="77">
        <v>0</v>
      </c>
      <c r="G300" s="77">
        <v>0</v>
      </c>
      <c r="H300" s="77">
        <v>0</v>
      </c>
      <c r="I300" s="77">
        <v>0</v>
      </c>
      <c r="J300" s="79">
        <f t="shared" si="4"/>
        <v>0</v>
      </c>
    </row>
    <row r="301" spans="1:10" x14ac:dyDescent="0.25">
      <c r="A301" s="24" t="s">
        <v>351</v>
      </c>
      <c r="B301" s="25" t="s">
        <v>4</v>
      </c>
      <c r="C301" s="75">
        <v>613413</v>
      </c>
      <c r="D301" s="77">
        <v>3161740</v>
      </c>
      <c r="E301" s="77">
        <v>1583186</v>
      </c>
      <c r="F301" s="77">
        <v>0</v>
      </c>
      <c r="G301" s="77">
        <v>0</v>
      </c>
      <c r="H301" s="77">
        <v>1537496</v>
      </c>
      <c r="I301" s="77">
        <v>107953</v>
      </c>
      <c r="J301" s="79">
        <f t="shared" si="4"/>
        <v>7003788</v>
      </c>
    </row>
    <row r="302" spans="1:10" x14ac:dyDescent="0.25">
      <c r="A302" s="24" t="s">
        <v>352</v>
      </c>
      <c r="B302" s="25" t="s">
        <v>4</v>
      </c>
      <c r="C302" s="75">
        <v>0</v>
      </c>
      <c r="D302" s="77">
        <v>0</v>
      </c>
      <c r="E302" s="77">
        <v>0</v>
      </c>
      <c r="F302" s="77">
        <v>0</v>
      </c>
      <c r="G302" s="77">
        <v>0</v>
      </c>
      <c r="H302" s="77">
        <v>0</v>
      </c>
      <c r="I302" s="77">
        <v>0</v>
      </c>
      <c r="J302" s="79">
        <f t="shared" si="4"/>
        <v>0</v>
      </c>
    </row>
    <row r="303" spans="1:10" x14ac:dyDescent="0.25">
      <c r="A303" s="24" t="s">
        <v>353</v>
      </c>
      <c r="B303" s="25" t="s">
        <v>4</v>
      </c>
      <c r="C303" s="75">
        <v>0</v>
      </c>
      <c r="D303" s="77">
        <v>0</v>
      </c>
      <c r="E303" s="77">
        <v>0</v>
      </c>
      <c r="F303" s="77">
        <v>0</v>
      </c>
      <c r="G303" s="77">
        <v>0</v>
      </c>
      <c r="H303" s="77">
        <v>0</v>
      </c>
      <c r="I303" s="77">
        <v>0</v>
      </c>
      <c r="J303" s="79">
        <f t="shared" si="4"/>
        <v>0</v>
      </c>
    </row>
    <row r="304" spans="1:10" x14ac:dyDescent="0.25">
      <c r="A304" s="24" t="s">
        <v>354</v>
      </c>
      <c r="B304" s="25" t="s">
        <v>4</v>
      </c>
      <c r="C304" s="75">
        <v>12763</v>
      </c>
      <c r="D304" s="77">
        <v>0</v>
      </c>
      <c r="E304" s="77">
        <v>0</v>
      </c>
      <c r="F304" s="77">
        <v>0</v>
      </c>
      <c r="G304" s="77">
        <v>0</v>
      </c>
      <c r="H304" s="77">
        <v>31557</v>
      </c>
      <c r="I304" s="77">
        <v>0</v>
      </c>
      <c r="J304" s="79">
        <f t="shared" si="4"/>
        <v>44320</v>
      </c>
    </row>
    <row r="305" spans="1:10" x14ac:dyDescent="0.25">
      <c r="A305" s="24" t="s">
        <v>355</v>
      </c>
      <c r="B305" s="25" t="s">
        <v>4</v>
      </c>
      <c r="C305" s="75">
        <v>0</v>
      </c>
      <c r="D305" s="77">
        <v>0</v>
      </c>
      <c r="E305" s="77">
        <v>402971</v>
      </c>
      <c r="F305" s="77">
        <v>0</v>
      </c>
      <c r="G305" s="77">
        <v>0</v>
      </c>
      <c r="H305" s="77">
        <v>840956</v>
      </c>
      <c r="I305" s="77">
        <v>0</v>
      </c>
      <c r="J305" s="79">
        <f t="shared" si="4"/>
        <v>1243927</v>
      </c>
    </row>
    <row r="306" spans="1:10" x14ac:dyDescent="0.25">
      <c r="A306" s="24" t="s">
        <v>356</v>
      </c>
      <c r="B306" s="25" t="s">
        <v>4</v>
      </c>
      <c r="C306" s="75">
        <v>0</v>
      </c>
      <c r="D306" s="77">
        <v>0</v>
      </c>
      <c r="E306" s="77">
        <v>0</v>
      </c>
      <c r="F306" s="77">
        <v>0</v>
      </c>
      <c r="G306" s="77">
        <v>0</v>
      </c>
      <c r="H306" s="77">
        <v>0</v>
      </c>
      <c r="I306" s="77">
        <v>259150</v>
      </c>
      <c r="J306" s="79">
        <f t="shared" si="4"/>
        <v>259150</v>
      </c>
    </row>
    <row r="307" spans="1:10" x14ac:dyDescent="0.25">
      <c r="A307" s="24" t="s">
        <v>357</v>
      </c>
      <c r="B307" s="25" t="s">
        <v>52</v>
      </c>
      <c r="C307" s="75">
        <v>2983</v>
      </c>
      <c r="D307" s="77">
        <v>29693</v>
      </c>
      <c r="E307" s="77">
        <v>10995</v>
      </c>
      <c r="F307" s="77">
        <v>0</v>
      </c>
      <c r="G307" s="77">
        <v>0</v>
      </c>
      <c r="H307" s="77">
        <v>0</v>
      </c>
      <c r="I307" s="77">
        <v>0</v>
      </c>
      <c r="J307" s="79">
        <f t="shared" si="4"/>
        <v>43671</v>
      </c>
    </row>
    <row r="308" spans="1:10" x14ac:dyDescent="0.25">
      <c r="A308" s="24" t="s">
        <v>358</v>
      </c>
      <c r="B308" s="25" t="s">
        <v>52</v>
      </c>
      <c r="C308" s="75">
        <v>0</v>
      </c>
      <c r="D308" s="77">
        <v>0</v>
      </c>
      <c r="E308" s="77">
        <v>0</v>
      </c>
      <c r="F308" s="77">
        <v>0</v>
      </c>
      <c r="G308" s="77">
        <v>0</v>
      </c>
      <c r="H308" s="77">
        <v>0</v>
      </c>
      <c r="I308" s="77">
        <v>0</v>
      </c>
      <c r="J308" s="79">
        <f t="shared" si="4"/>
        <v>0</v>
      </c>
    </row>
    <row r="309" spans="1:10" x14ac:dyDescent="0.25">
      <c r="A309" s="24" t="s">
        <v>359</v>
      </c>
      <c r="B309" s="25" t="s">
        <v>52</v>
      </c>
      <c r="C309" s="75">
        <v>0</v>
      </c>
      <c r="D309" s="77">
        <v>0</v>
      </c>
      <c r="E309" s="77">
        <v>0</v>
      </c>
      <c r="F309" s="77">
        <v>52077</v>
      </c>
      <c r="G309" s="77">
        <v>8514</v>
      </c>
      <c r="H309" s="77">
        <v>466</v>
      </c>
      <c r="I309" s="77">
        <v>0</v>
      </c>
      <c r="J309" s="79">
        <f t="shared" si="4"/>
        <v>61057</v>
      </c>
    </row>
    <row r="310" spans="1:10" x14ac:dyDescent="0.25">
      <c r="A310" s="24" t="s">
        <v>361</v>
      </c>
      <c r="B310" s="25" t="s">
        <v>52</v>
      </c>
      <c r="C310" s="75">
        <v>0</v>
      </c>
      <c r="D310" s="77">
        <v>0</v>
      </c>
      <c r="E310" s="77">
        <v>0</v>
      </c>
      <c r="F310" s="77">
        <v>0</v>
      </c>
      <c r="G310" s="77">
        <v>0</v>
      </c>
      <c r="H310" s="77">
        <v>0</v>
      </c>
      <c r="I310" s="77">
        <v>0</v>
      </c>
      <c r="J310" s="79">
        <f t="shared" si="4"/>
        <v>0</v>
      </c>
    </row>
    <row r="311" spans="1:10" x14ac:dyDescent="0.25">
      <c r="A311" s="24" t="s">
        <v>516</v>
      </c>
      <c r="B311" s="25" t="s">
        <v>52</v>
      </c>
      <c r="C311" s="75">
        <v>0</v>
      </c>
      <c r="D311" s="77">
        <v>0</v>
      </c>
      <c r="E311" s="77">
        <v>0</v>
      </c>
      <c r="F311" s="77">
        <v>0</v>
      </c>
      <c r="G311" s="77">
        <v>0</v>
      </c>
      <c r="H311" s="77">
        <v>0</v>
      </c>
      <c r="I311" s="77">
        <v>11000</v>
      </c>
      <c r="J311" s="79">
        <f t="shared" si="4"/>
        <v>11000</v>
      </c>
    </row>
    <row r="312" spans="1:10" x14ac:dyDescent="0.25">
      <c r="A312" s="24" t="s">
        <v>362</v>
      </c>
      <c r="B312" s="25" t="s">
        <v>52</v>
      </c>
      <c r="C312" s="75">
        <v>0</v>
      </c>
      <c r="D312" s="77">
        <v>0</v>
      </c>
      <c r="E312" s="77">
        <v>739126</v>
      </c>
      <c r="F312" s="77">
        <v>0</v>
      </c>
      <c r="G312" s="77">
        <v>0</v>
      </c>
      <c r="H312" s="77">
        <v>0</v>
      </c>
      <c r="I312" s="77">
        <v>0</v>
      </c>
      <c r="J312" s="79">
        <f t="shared" si="4"/>
        <v>739126</v>
      </c>
    </row>
    <row r="313" spans="1:10" x14ac:dyDescent="0.25">
      <c r="A313" s="24" t="s">
        <v>363</v>
      </c>
      <c r="B313" s="25" t="s">
        <v>53</v>
      </c>
      <c r="C313" s="75">
        <v>0</v>
      </c>
      <c r="D313" s="77">
        <v>1678</v>
      </c>
      <c r="E313" s="77">
        <v>0</v>
      </c>
      <c r="F313" s="77">
        <v>0</v>
      </c>
      <c r="G313" s="77">
        <v>0</v>
      </c>
      <c r="H313" s="77">
        <v>0</v>
      </c>
      <c r="I313" s="77">
        <v>0</v>
      </c>
      <c r="J313" s="79">
        <f t="shared" si="4"/>
        <v>1678</v>
      </c>
    </row>
    <row r="314" spans="1:10" x14ac:dyDescent="0.25">
      <c r="A314" s="24" t="s">
        <v>364</v>
      </c>
      <c r="B314" s="25" t="s">
        <v>53</v>
      </c>
      <c r="C314" s="75">
        <v>0</v>
      </c>
      <c r="D314" s="77">
        <v>0</v>
      </c>
      <c r="E314" s="77">
        <v>4080</v>
      </c>
      <c r="F314" s="77">
        <v>0</v>
      </c>
      <c r="G314" s="77">
        <v>0</v>
      </c>
      <c r="H314" s="77">
        <v>0</v>
      </c>
      <c r="I314" s="77">
        <v>0</v>
      </c>
      <c r="J314" s="79">
        <f t="shared" si="4"/>
        <v>4080</v>
      </c>
    </row>
    <row r="315" spans="1:10" x14ac:dyDescent="0.25">
      <c r="A315" s="24" t="s">
        <v>365</v>
      </c>
      <c r="B315" s="25" t="s">
        <v>53</v>
      </c>
      <c r="C315" s="75">
        <v>0</v>
      </c>
      <c r="D315" s="77">
        <v>0</v>
      </c>
      <c r="E315" s="77">
        <v>0</v>
      </c>
      <c r="F315" s="77">
        <v>0</v>
      </c>
      <c r="G315" s="77">
        <v>0</v>
      </c>
      <c r="H315" s="77">
        <v>0</v>
      </c>
      <c r="I315" s="77">
        <v>0</v>
      </c>
      <c r="J315" s="79">
        <f t="shared" si="4"/>
        <v>0</v>
      </c>
    </row>
    <row r="316" spans="1:10" x14ac:dyDescent="0.25">
      <c r="A316" s="24" t="s">
        <v>366</v>
      </c>
      <c r="B316" s="25" t="s">
        <v>53</v>
      </c>
      <c r="C316" s="75">
        <v>0</v>
      </c>
      <c r="D316" s="77">
        <v>0</v>
      </c>
      <c r="E316" s="77">
        <v>0</v>
      </c>
      <c r="F316" s="77">
        <v>0</v>
      </c>
      <c r="G316" s="77">
        <v>0</v>
      </c>
      <c r="H316" s="77">
        <v>0</v>
      </c>
      <c r="I316" s="77">
        <v>0</v>
      </c>
      <c r="J316" s="79">
        <f t="shared" si="4"/>
        <v>0</v>
      </c>
    </row>
    <row r="317" spans="1:10" x14ac:dyDescent="0.25">
      <c r="A317" s="24" t="s">
        <v>367</v>
      </c>
      <c r="B317" s="25" t="s">
        <v>53</v>
      </c>
      <c r="C317" s="75">
        <v>0</v>
      </c>
      <c r="D317" s="77">
        <v>34695</v>
      </c>
      <c r="E317" s="77">
        <v>0</v>
      </c>
      <c r="F317" s="77">
        <v>0</v>
      </c>
      <c r="G317" s="77">
        <v>0</v>
      </c>
      <c r="H317" s="77">
        <v>0</v>
      </c>
      <c r="I317" s="77">
        <v>0</v>
      </c>
      <c r="J317" s="79">
        <f t="shared" si="4"/>
        <v>34695</v>
      </c>
    </row>
    <row r="318" spans="1:10" x14ac:dyDescent="0.25">
      <c r="A318" s="24" t="s">
        <v>368</v>
      </c>
      <c r="B318" s="25" t="s">
        <v>53</v>
      </c>
      <c r="C318" s="75">
        <v>32385</v>
      </c>
      <c r="D318" s="77">
        <v>568799</v>
      </c>
      <c r="E318" s="77">
        <v>125372</v>
      </c>
      <c r="F318" s="77">
        <v>0</v>
      </c>
      <c r="G318" s="77">
        <v>0</v>
      </c>
      <c r="H318" s="77">
        <v>26836</v>
      </c>
      <c r="I318" s="77">
        <v>0</v>
      </c>
      <c r="J318" s="79">
        <f t="shared" si="4"/>
        <v>753392</v>
      </c>
    </row>
    <row r="319" spans="1:10" x14ac:dyDescent="0.25">
      <c r="A319" s="24" t="s">
        <v>369</v>
      </c>
      <c r="B319" s="25" t="s">
        <v>53</v>
      </c>
      <c r="C319" s="75">
        <v>0</v>
      </c>
      <c r="D319" s="77">
        <v>17325</v>
      </c>
      <c r="E319" s="77">
        <v>52815</v>
      </c>
      <c r="F319" s="77">
        <v>0</v>
      </c>
      <c r="G319" s="77">
        <v>0</v>
      </c>
      <c r="H319" s="77">
        <v>0</v>
      </c>
      <c r="I319" s="77">
        <v>0</v>
      </c>
      <c r="J319" s="79">
        <f t="shared" si="4"/>
        <v>70140</v>
      </c>
    </row>
    <row r="320" spans="1:10" x14ac:dyDescent="0.25">
      <c r="A320" s="24" t="s">
        <v>370</v>
      </c>
      <c r="B320" s="25" t="s">
        <v>53</v>
      </c>
      <c r="C320" s="75">
        <v>0</v>
      </c>
      <c r="D320" s="77">
        <v>5250</v>
      </c>
      <c r="E320" s="77">
        <v>7837</v>
      </c>
      <c r="F320" s="77">
        <v>0</v>
      </c>
      <c r="G320" s="77">
        <v>0</v>
      </c>
      <c r="H320" s="77">
        <v>5750</v>
      </c>
      <c r="I320" s="77">
        <v>0</v>
      </c>
      <c r="J320" s="79">
        <f t="shared" si="4"/>
        <v>18837</v>
      </c>
    </row>
    <row r="321" spans="1:10" x14ac:dyDescent="0.25">
      <c r="A321" s="24" t="s">
        <v>371</v>
      </c>
      <c r="B321" s="25" t="s">
        <v>53</v>
      </c>
      <c r="C321" s="75">
        <v>0</v>
      </c>
      <c r="D321" s="77">
        <v>0</v>
      </c>
      <c r="E321" s="77">
        <v>22985</v>
      </c>
      <c r="F321" s="77">
        <v>0</v>
      </c>
      <c r="G321" s="77">
        <v>0</v>
      </c>
      <c r="H321" s="77">
        <v>0</v>
      </c>
      <c r="I321" s="77">
        <v>0</v>
      </c>
      <c r="J321" s="79">
        <f t="shared" si="4"/>
        <v>22985</v>
      </c>
    </row>
    <row r="322" spans="1:10" x14ac:dyDescent="0.25">
      <c r="A322" s="24" t="s">
        <v>372</v>
      </c>
      <c r="B322" s="25" t="s">
        <v>53</v>
      </c>
      <c r="C322" s="75">
        <v>0</v>
      </c>
      <c r="D322" s="77">
        <v>0</v>
      </c>
      <c r="E322" s="77">
        <v>0</v>
      </c>
      <c r="F322" s="77">
        <v>0</v>
      </c>
      <c r="G322" s="77">
        <v>0</v>
      </c>
      <c r="H322" s="77">
        <v>0</v>
      </c>
      <c r="I322" s="77">
        <v>0</v>
      </c>
      <c r="J322" s="79">
        <f t="shared" ref="J322:J385" si="5">SUM(C322:I322)</f>
        <v>0</v>
      </c>
    </row>
    <row r="323" spans="1:10" x14ac:dyDescent="0.25">
      <c r="A323" s="24" t="s">
        <v>373</v>
      </c>
      <c r="B323" s="25" t="s">
        <v>53</v>
      </c>
      <c r="C323" s="75">
        <v>0</v>
      </c>
      <c r="D323" s="77">
        <v>0</v>
      </c>
      <c r="E323" s="77">
        <v>138809</v>
      </c>
      <c r="F323" s="77">
        <v>0</v>
      </c>
      <c r="G323" s="77">
        <v>0</v>
      </c>
      <c r="H323" s="77">
        <v>0</v>
      </c>
      <c r="I323" s="77">
        <v>0</v>
      </c>
      <c r="J323" s="79">
        <f t="shared" si="5"/>
        <v>138809</v>
      </c>
    </row>
    <row r="324" spans="1:10" x14ac:dyDescent="0.25">
      <c r="A324" s="24" t="s">
        <v>374</v>
      </c>
      <c r="B324" s="25" t="s">
        <v>53</v>
      </c>
      <c r="C324" s="75">
        <v>0</v>
      </c>
      <c r="D324" s="77">
        <v>9450</v>
      </c>
      <c r="E324" s="77">
        <v>5300</v>
      </c>
      <c r="F324" s="77">
        <v>11000</v>
      </c>
      <c r="G324" s="77">
        <v>0</v>
      </c>
      <c r="H324" s="77">
        <v>0</v>
      </c>
      <c r="I324" s="77">
        <v>0</v>
      </c>
      <c r="J324" s="79">
        <f t="shared" si="5"/>
        <v>25750</v>
      </c>
    </row>
    <row r="325" spans="1:10" x14ac:dyDescent="0.25">
      <c r="A325" s="24" t="s">
        <v>375</v>
      </c>
      <c r="B325" s="25" t="s">
        <v>53</v>
      </c>
      <c r="C325" s="75">
        <v>0</v>
      </c>
      <c r="D325" s="77">
        <v>0</v>
      </c>
      <c r="E325" s="77">
        <v>11200</v>
      </c>
      <c r="F325" s="77">
        <v>0</v>
      </c>
      <c r="G325" s="77">
        <v>0</v>
      </c>
      <c r="H325" s="77">
        <v>52366</v>
      </c>
      <c r="I325" s="77">
        <v>0</v>
      </c>
      <c r="J325" s="79">
        <f t="shared" si="5"/>
        <v>63566</v>
      </c>
    </row>
    <row r="326" spans="1:10" x14ac:dyDescent="0.25">
      <c r="A326" s="24" t="s">
        <v>376</v>
      </c>
      <c r="B326" s="25" t="s">
        <v>53</v>
      </c>
      <c r="C326" s="75">
        <v>283481</v>
      </c>
      <c r="D326" s="77">
        <v>938415</v>
      </c>
      <c r="E326" s="77">
        <v>319135</v>
      </c>
      <c r="F326" s="77">
        <v>0</v>
      </c>
      <c r="G326" s="77">
        <v>0</v>
      </c>
      <c r="H326" s="77">
        <v>0</v>
      </c>
      <c r="I326" s="77">
        <v>0</v>
      </c>
      <c r="J326" s="79">
        <f t="shared" si="5"/>
        <v>1541031</v>
      </c>
    </row>
    <row r="327" spans="1:10" x14ac:dyDescent="0.25">
      <c r="A327" s="24" t="s">
        <v>377</v>
      </c>
      <c r="B327" s="25" t="s">
        <v>53</v>
      </c>
      <c r="C327" s="75">
        <v>0</v>
      </c>
      <c r="D327" s="77">
        <v>0</v>
      </c>
      <c r="E327" s="77">
        <v>347205</v>
      </c>
      <c r="F327" s="77">
        <v>0</v>
      </c>
      <c r="G327" s="77">
        <v>0</v>
      </c>
      <c r="H327" s="77">
        <v>0</v>
      </c>
      <c r="I327" s="77">
        <v>0</v>
      </c>
      <c r="J327" s="79">
        <f t="shared" si="5"/>
        <v>347205</v>
      </c>
    </row>
    <row r="328" spans="1:10" x14ac:dyDescent="0.25">
      <c r="A328" s="24" t="s">
        <v>378</v>
      </c>
      <c r="B328" s="25" t="s">
        <v>53</v>
      </c>
      <c r="C328" s="75">
        <v>0</v>
      </c>
      <c r="D328" s="77">
        <v>0</v>
      </c>
      <c r="E328" s="77">
        <v>0</v>
      </c>
      <c r="F328" s="77">
        <v>0</v>
      </c>
      <c r="G328" s="77">
        <v>0</v>
      </c>
      <c r="H328" s="77">
        <v>0</v>
      </c>
      <c r="I328" s="77">
        <v>0</v>
      </c>
      <c r="J328" s="79">
        <f t="shared" si="5"/>
        <v>0</v>
      </c>
    </row>
    <row r="329" spans="1:10" x14ac:dyDescent="0.25">
      <c r="A329" s="24" t="s">
        <v>379</v>
      </c>
      <c r="B329" s="25" t="s">
        <v>53</v>
      </c>
      <c r="C329" s="75">
        <v>0</v>
      </c>
      <c r="D329" s="77">
        <v>0</v>
      </c>
      <c r="E329" s="77">
        <v>0</v>
      </c>
      <c r="F329" s="77">
        <v>0</v>
      </c>
      <c r="G329" s="77">
        <v>0</v>
      </c>
      <c r="H329" s="77">
        <v>0</v>
      </c>
      <c r="I329" s="77">
        <v>0</v>
      </c>
      <c r="J329" s="79">
        <f t="shared" si="5"/>
        <v>0</v>
      </c>
    </row>
    <row r="330" spans="1:10" x14ac:dyDescent="0.25">
      <c r="A330" s="24" t="s">
        <v>380</v>
      </c>
      <c r="B330" s="25" t="s">
        <v>53</v>
      </c>
      <c r="C330" s="75">
        <v>14078</v>
      </c>
      <c r="D330" s="77">
        <v>0</v>
      </c>
      <c r="E330" s="77">
        <v>0</v>
      </c>
      <c r="F330" s="77">
        <v>0</v>
      </c>
      <c r="G330" s="77">
        <v>0</v>
      </c>
      <c r="H330" s="77">
        <v>0</v>
      </c>
      <c r="I330" s="77">
        <v>8084</v>
      </c>
      <c r="J330" s="79">
        <f t="shared" si="5"/>
        <v>22162</v>
      </c>
    </row>
    <row r="331" spans="1:10" x14ac:dyDescent="0.25">
      <c r="A331" s="24" t="s">
        <v>5</v>
      </c>
      <c r="B331" s="25" t="s">
        <v>53</v>
      </c>
      <c r="C331" s="75">
        <v>0</v>
      </c>
      <c r="D331" s="77">
        <v>0</v>
      </c>
      <c r="E331" s="77">
        <v>22129</v>
      </c>
      <c r="F331" s="77">
        <v>0</v>
      </c>
      <c r="G331" s="77">
        <v>0</v>
      </c>
      <c r="H331" s="77">
        <v>0</v>
      </c>
      <c r="I331" s="77">
        <v>0</v>
      </c>
      <c r="J331" s="79">
        <f t="shared" si="5"/>
        <v>22129</v>
      </c>
    </row>
    <row r="332" spans="1:10" x14ac:dyDescent="0.25">
      <c r="A332" s="24" t="s">
        <v>383</v>
      </c>
      <c r="B332" s="25" t="s">
        <v>53</v>
      </c>
      <c r="C332" s="75">
        <v>0</v>
      </c>
      <c r="D332" s="77">
        <v>0</v>
      </c>
      <c r="E332" s="77">
        <v>0</v>
      </c>
      <c r="F332" s="77">
        <v>0</v>
      </c>
      <c r="G332" s="77">
        <v>0</v>
      </c>
      <c r="H332" s="77">
        <v>0</v>
      </c>
      <c r="I332" s="77">
        <v>0</v>
      </c>
      <c r="J332" s="79">
        <f t="shared" si="5"/>
        <v>0</v>
      </c>
    </row>
    <row r="333" spans="1:10" x14ac:dyDescent="0.25">
      <c r="A333" s="24" t="s">
        <v>525</v>
      </c>
      <c r="B333" s="25" t="s">
        <v>53</v>
      </c>
      <c r="C333" s="75">
        <v>0</v>
      </c>
      <c r="D333" s="77">
        <v>40094</v>
      </c>
      <c r="E333" s="77">
        <v>4896</v>
      </c>
      <c r="F333" s="77">
        <v>0</v>
      </c>
      <c r="G333" s="77">
        <v>0</v>
      </c>
      <c r="H333" s="77">
        <v>0</v>
      </c>
      <c r="I333" s="77">
        <v>0</v>
      </c>
      <c r="J333" s="79">
        <f t="shared" si="5"/>
        <v>44990</v>
      </c>
    </row>
    <row r="334" spans="1:10" x14ac:dyDescent="0.25">
      <c r="A334" s="24" t="s">
        <v>517</v>
      </c>
      <c r="B334" s="25" t="s">
        <v>53</v>
      </c>
      <c r="C334" s="75">
        <v>0</v>
      </c>
      <c r="D334" s="77">
        <v>0</v>
      </c>
      <c r="E334" s="77">
        <v>2290330</v>
      </c>
      <c r="F334" s="77">
        <v>0</v>
      </c>
      <c r="G334" s="77">
        <v>0</v>
      </c>
      <c r="H334" s="77">
        <v>0</v>
      </c>
      <c r="I334" s="77">
        <v>0</v>
      </c>
      <c r="J334" s="79">
        <f t="shared" si="5"/>
        <v>2290330</v>
      </c>
    </row>
    <row r="335" spans="1:10" x14ac:dyDescent="0.25">
      <c r="A335" s="24" t="s">
        <v>384</v>
      </c>
      <c r="B335" s="25" t="s">
        <v>53</v>
      </c>
      <c r="C335" s="75">
        <v>141218</v>
      </c>
      <c r="D335" s="77">
        <v>697157</v>
      </c>
      <c r="E335" s="77">
        <v>216938</v>
      </c>
      <c r="F335" s="77">
        <v>0</v>
      </c>
      <c r="G335" s="77">
        <v>0</v>
      </c>
      <c r="H335" s="77">
        <v>166129</v>
      </c>
      <c r="I335" s="77">
        <v>40043</v>
      </c>
      <c r="J335" s="79">
        <f t="shared" si="5"/>
        <v>1261485</v>
      </c>
    </row>
    <row r="336" spans="1:10" x14ac:dyDescent="0.25">
      <c r="A336" s="24" t="s">
        <v>385</v>
      </c>
      <c r="B336" s="25" t="s">
        <v>53</v>
      </c>
      <c r="C336" s="75">
        <v>0</v>
      </c>
      <c r="D336" s="77">
        <v>0</v>
      </c>
      <c r="E336" s="77">
        <v>0</v>
      </c>
      <c r="F336" s="77">
        <v>0</v>
      </c>
      <c r="G336" s="77">
        <v>0</v>
      </c>
      <c r="H336" s="77">
        <v>0</v>
      </c>
      <c r="I336" s="77">
        <v>0</v>
      </c>
      <c r="J336" s="79">
        <f t="shared" si="5"/>
        <v>0</v>
      </c>
    </row>
    <row r="337" spans="1:10" x14ac:dyDescent="0.25">
      <c r="A337" s="24" t="s">
        <v>386</v>
      </c>
      <c r="B337" s="25" t="s">
        <v>54</v>
      </c>
      <c r="C337" s="75">
        <v>74169</v>
      </c>
      <c r="D337" s="77">
        <v>573194</v>
      </c>
      <c r="E337" s="77">
        <v>0</v>
      </c>
      <c r="F337" s="77">
        <v>0</v>
      </c>
      <c r="G337" s="77">
        <v>0</v>
      </c>
      <c r="H337" s="77">
        <v>26741</v>
      </c>
      <c r="I337" s="77">
        <v>0</v>
      </c>
      <c r="J337" s="79">
        <f t="shared" si="5"/>
        <v>674104</v>
      </c>
    </row>
    <row r="338" spans="1:10" x14ac:dyDescent="0.25">
      <c r="A338" s="24" t="s">
        <v>387</v>
      </c>
      <c r="B338" s="25" t="s">
        <v>54</v>
      </c>
      <c r="C338" s="75">
        <v>0</v>
      </c>
      <c r="D338" s="77">
        <v>306204</v>
      </c>
      <c r="E338" s="77">
        <v>0</v>
      </c>
      <c r="F338" s="77">
        <v>0</v>
      </c>
      <c r="G338" s="77">
        <v>0</v>
      </c>
      <c r="H338" s="77">
        <v>0</v>
      </c>
      <c r="I338" s="77">
        <v>0</v>
      </c>
      <c r="J338" s="79">
        <f t="shared" si="5"/>
        <v>306204</v>
      </c>
    </row>
    <row r="339" spans="1:10" x14ac:dyDescent="0.25">
      <c r="A339" s="24" t="s">
        <v>388</v>
      </c>
      <c r="B339" s="25" t="s">
        <v>54</v>
      </c>
      <c r="C339" s="75">
        <v>0</v>
      </c>
      <c r="D339" s="77">
        <v>23500</v>
      </c>
      <c r="E339" s="77">
        <v>0</v>
      </c>
      <c r="F339" s="77">
        <v>0</v>
      </c>
      <c r="G339" s="77">
        <v>0</v>
      </c>
      <c r="H339" s="77">
        <v>0</v>
      </c>
      <c r="I339" s="77">
        <v>0</v>
      </c>
      <c r="J339" s="79">
        <f t="shared" si="5"/>
        <v>23500</v>
      </c>
    </row>
    <row r="340" spans="1:10" x14ac:dyDescent="0.25">
      <c r="A340" s="24" t="s">
        <v>389</v>
      </c>
      <c r="B340" s="25" t="s">
        <v>54</v>
      </c>
      <c r="C340" s="75">
        <v>0</v>
      </c>
      <c r="D340" s="77">
        <v>10914</v>
      </c>
      <c r="E340" s="77">
        <v>0</v>
      </c>
      <c r="F340" s="77">
        <v>0</v>
      </c>
      <c r="G340" s="77">
        <v>0</v>
      </c>
      <c r="H340" s="77">
        <v>0</v>
      </c>
      <c r="I340" s="77">
        <v>0</v>
      </c>
      <c r="J340" s="79">
        <f t="shared" si="5"/>
        <v>10914</v>
      </c>
    </row>
    <row r="341" spans="1:10" x14ac:dyDescent="0.25">
      <c r="A341" s="24" t="s">
        <v>390</v>
      </c>
      <c r="B341" s="25" t="s">
        <v>54</v>
      </c>
      <c r="C341" s="75">
        <v>0</v>
      </c>
      <c r="D341" s="77">
        <v>7950</v>
      </c>
      <c r="E341" s="77">
        <v>0</v>
      </c>
      <c r="F341" s="77">
        <v>0</v>
      </c>
      <c r="G341" s="77">
        <v>0</v>
      </c>
      <c r="H341" s="77">
        <v>0</v>
      </c>
      <c r="I341" s="77">
        <v>0</v>
      </c>
      <c r="J341" s="79">
        <f t="shared" si="5"/>
        <v>7950</v>
      </c>
    </row>
    <row r="342" spans="1:10" x14ac:dyDescent="0.25">
      <c r="A342" s="24" t="s">
        <v>391</v>
      </c>
      <c r="B342" s="25" t="s">
        <v>54</v>
      </c>
      <c r="C342" s="75">
        <v>0</v>
      </c>
      <c r="D342" s="77">
        <v>0</v>
      </c>
      <c r="E342" s="77">
        <v>0</v>
      </c>
      <c r="F342" s="77">
        <v>0</v>
      </c>
      <c r="G342" s="77">
        <v>0</v>
      </c>
      <c r="H342" s="77">
        <v>0</v>
      </c>
      <c r="I342" s="77">
        <v>0</v>
      </c>
      <c r="J342" s="79">
        <f t="shared" si="5"/>
        <v>0</v>
      </c>
    </row>
    <row r="343" spans="1:10" x14ac:dyDescent="0.25">
      <c r="A343" s="24" t="s">
        <v>392</v>
      </c>
      <c r="B343" s="25" t="s">
        <v>54</v>
      </c>
      <c r="C343" s="75">
        <v>0</v>
      </c>
      <c r="D343" s="77">
        <v>0</v>
      </c>
      <c r="E343" s="77">
        <v>0</v>
      </c>
      <c r="F343" s="77">
        <v>0</v>
      </c>
      <c r="G343" s="77">
        <v>0</v>
      </c>
      <c r="H343" s="77">
        <v>0</v>
      </c>
      <c r="I343" s="77">
        <v>0</v>
      </c>
      <c r="J343" s="79">
        <f t="shared" si="5"/>
        <v>0</v>
      </c>
    </row>
    <row r="344" spans="1:10" x14ac:dyDescent="0.25">
      <c r="A344" s="24" t="s">
        <v>393</v>
      </c>
      <c r="B344" s="25" t="s">
        <v>54</v>
      </c>
      <c r="C344" s="75">
        <v>5346</v>
      </c>
      <c r="D344" s="77">
        <v>0</v>
      </c>
      <c r="E344" s="77">
        <v>0</v>
      </c>
      <c r="F344" s="77">
        <v>0</v>
      </c>
      <c r="G344" s="77">
        <v>0</v>
      </c>
      <c r="H344" s="77">
        <v>0</v>
      </c>
      <c r="I344" s="77">
        <v>0</v>
      </c>
      <c r="J344" s="79">
        <f t="shared" si="5"/>
        <v>5346</v>
      </c>
    </row>
    <row r="345" spans="1:10" x14ac:dyDescent="0.25">
      <c r="A345" s="24" t="s">
        <v>394</v>
      </c>
      <c r="B345" s="25" t="s">
        <v>54</v>
      </c>
      <c r="C345" s="75">
        <v>0</v>
      </c>
      <c r="D345" s="77">
        <v>0</v>
      </c>
      <c r="E345" s="77">
        <v>0</v>
      </c>
      <c r="F345" s="77">
        <v>0</v>
      </c>
      <c r="G345" s="77">
        <v>0</v>
      </c>
      <c r="H345" s="77">
        <v>0</v>
      </c>
      <c r="I345" s="77">
        <v>0</v>
      </c>
      <c r="J345" s="79">
        <f t="shared" si="5"/>
        <v>0</v>
      </c>
    </row>
    <row r="346" spans="1:10" x14ac:dyDescent="0.25">
      <c r="A346" s="24" t="s">
        <v>395</v>
      </c>
      <c r="B346" s="25" t="s">
        <v>54</v>
      </c>
      <c r="C346" s="75">
        <v>0</v>
      </c>
      <c r="D346" s="77">
        <v>0</v>
      </c>
      <c r="E346" s="77">
        <v>0</v>
      </c>
      <c r="F346" s="77">
        <v>0</v>
      </c>
      <c r="G346" s="77">
        <v>0</v>
      </c>
      <c r="H346" s="77">
        <v>0</v>
      </c>
      <c r="I346" s="77">
        <v>0</v>
      </c>
      <c r="J346" s="79">
        <f t="shared" si="5"/>
        <v>0</v>
      </c>
    </row>
    <row r="347" spans="1:10" x14ac:dyDescent="0.25">
      <c r="A347" s="24" t="s">
        <v>396</v>
      </c>
      <c r="B347" s="25" t="s">
        <v>54</v>
      </c>
      <c r="C347" s="75">
        <v>0</v>
      </c>
      <c r="D347" s="77">
        <v>88665</v>
      </c>
      <c r="E347" s="77">
        <v>0</v>
      </c>
      <c r="F347" s="77">
        <v>0</v>
      </c>
      <c r="G347" s="77">
        <v>0</v>
      </c>
      <c r="H347" s="77">
        <v>0</v>
      </c>
      <c r="I347" s="77">
        <v>0</v>
      </c>
      <c r="J347" s="79">
        <f t="shared" si="5"/>
        <v>88665</v>
      </c>
    </row>
    <row r="348" spans="1:10" x14ac:dyDescent="0.25">
      <c r="A348" s="24" t="s">
        <v>397</v>
      </c>
      <c r="B348" s="25" t="s">
        <v>54</v>
      </c>
      <c r="C348" s="75">
        <v>0</v>
      </c>
      <c r="D348" s="77">
        <v>0</v>
      </c>
      <c r="E348" s="77">
        <v>0</v>
      </c>
      <c r="F348" s="77">
        <v>0</v>
      </c>
      <c r="G348" s="77">
        <v>0</v>
      </c>
      <c r="H348" s="77">
        <v>0</v>
      </c>
      <c r="I348" s="77">
        <v>0</v>
      </c>
      <c r="J348" s="79">
        <f t="shared" si="5"/>
        <v>0</v>
      </c>
    </row>
    <row r="349" spans="1:10" x14ac:dyDescent="0.25">
      <c r="A349" s="24" t="s">
        <v>398</v>
      </c>
      <c r="B349" s="25" t="s">
        <v>54</v>
      </c>
      <c r="C349" s="75">
        <v>74706</v>
      </c>
      <c r="D349" s="77">
        <v>172205</v>
      </c>
      <c r="E349" s="77">
        <v>0</v>
      </c>
      <c r="F349" s="77">
        <v>0</v>
      </c>
      <c r="G349" s="77">
        <v>0</v>
      </c>
      <c r="H349" s="77">
        <v>42080</v>
      </c>
      <c r="I349" s="77">
        <v>0</v>
      </c>
      <c r="J349" s="79">
        <f t="shared" si="5"/>
        <v>288991</v>
      </c>
    </row>
    <row r="350" spans="1:10" x14ac:dyDescent="0.25">
      <c r="A350" s="24" t="s">
        <v>399</v>
      </c>
      <c r="B350" s="25" t="s">
        <v>54</v>
      </c>
      <c r="C350" s="75">
        <v>438301</v>
      </c>
      <c r="D350" s="77">
        <v>1180588</v>
      </c>
      <c r="E350" s="77">
        <v>6193933</v>
      </c>
      <c r="F350" s="77">
        <v>0</v>
      </c>
      <c r="G350" s="77">
        <v>0</v>
      </c>
      <c r="H350" s="77">
        <v>97910</v>
      </c>
      <c r="I350" s="77">
        <v>0</v>
      </c>
      <c r="J350" s="79">
        <f t="shared" si="5"/>
        <v>7910732</v>
      </c>
    </row>
    <row r="351" spans="1:10" x14ac:dyDescent="0.25">
      <c r="A351" s="24" t="s">
        <v>400</v>
      </c>
      <c r="B351" s="25" t="s">
        <v>54</v>
      </c>
      <c r="C351" s="75">
        <v>0</v>
      </c>
      <c r="D351" s="77">
        <v>0</v>
      </c>
      <c r="E351" s="77">
        <v>0</v>
      </c>
      <c r="F351" s="77">
        <v>0</v>
      </c>
      <c r="G351" s="77">
        <v>0</v>
      </c>
      <c r="H351" s="77">
        <v>0</v>
      </c>
      <c r="I351" s="77">
        <v>0</v>
      </c>
      <c r="J351" s="79">
        <f t="shared" si="5"/>
        <v>0</v>
      </c>
    </row>
    <row r="352" spans="1:10" x14ac:dyDescent="0.25">
      <c r="A352" s="24" t="s">
        <v>401</v>
      </c>
      <c r="B352" s="25" t="s">
        <v>54</v>
      </c>
      <c r="C352" s="75">
        <v>0</v>
      </c>
      <c r="D352" s="77">
        <v>0</v>
      </c>
      <c r="E352" s="77">
        <v>0</v>
      </c>
      <c r="F352" s="77">
        <v>0</v>
      </c>
      <c r="G352" s="77">
        <v>0</v>
      </c>
      <c r="H352" s="77">
        <v>0</v>
      </c>
      <c r="I352" s="77">
        <v>0</v>
      </c>
      <c r="J352" s="79">
        <f t="shared" si="5"/>
        <v>0</v>
      </c>
    </row>
    <row r="353" spans="1:10" x14ac:dyDescent="0.25">
      <c r="A353" s="24" t="s">
        <v>402</v>
      </c>
      <c r="B353" s="25" t="s">
        <v>54</v>
      </c>
      <c r="C353" s="75">
        <v>0</v>
      </c>
      <c r="D353" s="77">
        <v>0</v>
      </c>
      <c r="E353" s="77">
        <v>0</v>
      </c>
      <c r="F353" s="77">
        <v>0</v>
      </c>
      <c r="G353" s="77">
        <v>0</v>
      </c>
      <c r="H353" s="77">
        <v>0</v>
      </c>
      <c r="I353" s="77">
        <v>0</v>
      </c>
      <c r="J353" s="79">
        <f t="shared" si="5"/>
        <v>0</v>
      </c>
    </row>
    <row r="354" spans="1:10" x14ac:dyDescent="0.25">
      <c r="A354" s="24" t="s">
        <v>403</v>
      </c>
      <c r="B354" s="25" t="s">
        <v>55</v>
      </c>
      <c r="C354" s="75">
        <v>0</v>
      </c>
      <c r="D354" s="77">
        <v>0</v>
      </c>
      <c r="E354" s="77">
        <v>0</v>
      </c>
      <c r="F354" s="77">
        <v>0</v>
      </c>
      <c r="G354" s="77">
        <v>0</v>
      </c>
      <c r="H354" s="77">
        <v>0</v>
      </c>
      <c r="I354" s="77">
        <v>0</v>
      </c>
      <c r="J354" s="79">
        <f t="shared" si="5"/>
        <v>0</v>
      </c>
    </row>
    <row r="355" spans="1:10" x14ac:dyDescent="0.25">
      <c r="A355" s="24" t="s">
        <v>404</v>
      </c>
      <c r="B355" s="25" t="s">
        <v>55</v>
      </c>
      <c r="C355" s="75">
        <v>0</v>
      </c>
      <c r="D355" s="77">
        <v>0</v>
      </c>
      <c r="E355" s="77">
        <v>0</v>
      </c>
      <c r="F355" s="77">
        <v>0</v>
      </c>
      <c r="G355" s="77">
        <v>0</v>
      </c>
      <c r="H355" s="77">
        <v>0</v>
      </c>
      <c r="I355" s="77">
        <v>0</v>
      </c>
      <c r="J355" s="79">
        <f t="shared" si="5"/>
        <v>0</v>
      </c>
    </row>
    <row r="356" spans="1:10" x14ac:dyDescent="0.25">
      <c r="A356" s="24" t="s">
        <v>405</v>
      </c>
      <c r="B356" s="25" t="s">
        <v>55</v>
      </c>
      <c r="C356" s="75">
        <v>0</v>
      </c>
      <c r="D356" s="77">
        <v>0</v>
      </c>
      <c r="E356" s="77">
        <v>0</v>
      </c>
      <c r="F356" s="77">
        <v>0</v>
      </c>
      <c r="G356" s="77">
        <v>0</v>
      </c>
      <c r="H356" s="77">
        <v>0</v>
      </c>
      <c r="I356" s="77">
        <v>0</v>
      </c>
      <c r="J356" s="79">
        <f t="shared" si="5"/>
        <v>0</v>
      </c>
    </row>
    <row r="357" spans="1:10" x14ac:dyDescent="0.25">
      <c r="A357" s="24" t="s">
        <v>406</v>
      </c>
      <c r="B357" s="25" t="s">
        <v>55</v>
      </c>
      <c r="C357" s="75">
        <v>0</v>
      </c>
      <c r="D357" s="77">
        <v>0</v>
      </c>
      <c r="E357" s="77">
        <v>0</v>
      </c>
      <c r="F357" s="77">
        <v>0</v>
      </c>
      <c r="G357" s="77">
        <v>0</v>
      </c>
      <c r="H357" s="77">
        <v>0</v>
      </c>
      <c r="I357" s="77">
        <v>0</v>
      </c>
      <c r="J357" s="79">
        <f t="shared" si="5"/>
        <v>0</v>
      </c>
    </row>
    <row r="358" spans="1:10" x14ac:dyDescent="0.25">
      <c r="A358" s="24" t="s">
        <v>407</v>
      </c>
      <c r="B358" s="25" t="s">
        <v>55</v>
      </c>
      <c r="C358" s="75">
        <v>0</v>
      </c>
      <c r="D358" s="77">
        <v>0</v>
      </c>
      <c r="E358" s="77">
        <v>0</v>
      </c>
      <c r="F358" s="77">
        <v>0</v>
      </c>
      <c r="G358" s="77">
        <v>0</v>
      </c>
      <c r="H358" s="77">
        <v>0</v>
      </c>
      <c r="I358" s="77">
        <v>900</v>
      </c>
      <c r="J358" s="79">
        <f t="shared" si="5"/>
        <v>900</v>
      </c>
    </row>
    <row r="359" spans="1:10" x14ac:dyDescent="0.25">
      <c r="A359" s="24" t="s">
        <v>412</v>
      </c>
      <c r="B359" s="25" t="s">
        <v>57</v>
      </c>
      <c r="C359" s="75">
        <v>0</v>
      </c>
      <c r="D359" s="77">
        <v>1242841</v>
      </c>
      <c r="E359" s="77">
        <v>0</v>
      </c>
      <c r="F359" s="77">
        <v>0</v>
      </c>
      <c r="G359" s="77">
        <v>0</v>
      </c>
      <c r="H359" s="77">
        <v>0</v>
      </c>
      <c r="I359" s="77">
        <v>0</v>
      </c>
      <c r="J359" s="79">
        <f t="shared" si="5"/>
        <v>1242841</v>
      </c>
    </row>
    <row r="360" spans="1:10" x14ac:dyDescent="0.25">
      <c r="A360" s="24" t="s">
        <v>413</v>
      </c>
      <c r="B360" s="25" t="s">
        <v>57</v>
      </c>
      <c r="C360" s="75">
        <v>0</v>
      </c>
      <c r="D360" s="77">
        <v>0</v>
      </c>
      <c r="E360" s="77">
        <v>0</v>
      </c>
      <c r="F360" s="77">
        <v>0</v>
      </c>
      <c r="G360" s="77">
        <v>0</v>
      </c>
      <c r="H360" s="77">
        <v>0</v>
      </c>
      <c r="I360" s="77">
        <v>0</v>
      </c>
      <c r="J360" s="79">
        <f t="shared" si="5"/>
        <v>0</v>
      </c>
    </row>
    <row r="361" spans="1:10" x14ac:dyDescent="0.25">
      <c r="A361" s="24" t="s">
        <v>414</v>
      </c>
      <c r="B361" s="25" t="s">
        <v>57</v>
      </c>
      <c r="C361" s="75">
        <v>0</v>
      </c>
      <c r="D361" s="77">
        <v>0</v>
      </c>
      <c r="E361" s="77">
        <v>0</v>
      </c>
      <c r="F361" s="77">
        <v>0</v>
      </c>
      <c r="G361" s="77">
        <v>0</v>
      </c>
      <c r="H361" s="77">
        <v>0</v>
      </c>
      <c r="I361" s="77">
        <v>0</v>
      </c>
      <c r="J361" s="79">
        <f t="shared" si="5"/>
        <v>0</v>
      </c>
    </row>
    <row r="362" spans="1:10" x14ac:dyDescent="0.25">
      <c r="A362" s="24" t="s">
        <v>415</v>
      </c>
      <c r="B362" s="25" t="s">
        <v>7</v>
      </c>
      <c r="C362" s="75">
        <v>376876</v>
      </c>
      <c r="D362" s="77">
        <v>1258073</v>
      </c>
      <c r="E362" s="77">
        <v>1532477</v>
      </c>
      <c r="F362" s="77">
        <v>0</v>
      </c>
      <c r="G362" s="77">
        <v>0</v>
      </c>
      <c r="H362" s="77">
        <v>0</v>
      </c>
      <c r="I362" s="77">
        <v>0</v>
      </c>
      <c r="J362" s="79">
        <f t="shared" si="5"/>
        <v>3167426</v>
      </c>
    </row>
    <row r="363" spans="1:10" x14ac:dyDescent="0.25">
      <c r="A363" s="24" t="s">
        <v>7</v>
      </c>
      <c r="B363" s="25" t="s">
        <v>7</v>
      </c>
      <c r="C363" s="75">
        <v>0</v>
      </c>
      <c r="D363" s="77">
        <v>0</v>
      </c>
      <c r="E363" s="77">
        <v>66242</v>
      </c>
      <c r="F363" s="77">
        <v>0</v>
      </c>
      <c r="G363" s="77">
        <v>0</v>
      </c>
      <c r="H363" s="77">
        <v>120000</v>
      </c>
      <c r="I363" s="77">
        <v>0</v>
      </c>
      <c r="J363" s="79">
        <f t="shared" si="5"/>
        <v>186242</v>
      </c>
    </row>
    <row r="364" spans="1:10" x14ac:dyDescent="0.25">
      <c r="A364" s="24" t="s">
        <v>416</v>
      </c>
      <c r="B364" s="25" t="s">
        <v>7</v>
      </c>
      <c r="C364" s="75">
        <v>0</v>
      </c>
      <c r="D364" s="77">
        <v>0</v>
      </c>
      <c r="E364" s="77">
        <v>0</v>
      </c>
      <c r="F364" s="77">
        <v>0</v>
      </c>
      <c r="G364" s="77">
        <v>0</v>
      </c>
      <c r="H364" s="77">
        <v>0</v>
      </c>
      <c r="I364" s="77">
        <v>0</v>
      </c>
      <c r="J364" s="79">
        <f t="shared" si="5"/>
        <v>0</v>
      </c>
    </row>
    <row r="365" spans="1:10" x14ac:dyDescent="0.25">
      <c r="A365" s="24" t="s">
        <v>417</v>
      </c>
      <c r="B365" s="25" t="s">
        <v>5</v>
      </c>
      <c r="C365" s="75">
        <v>78212</v>
      </c>
      <c r="D365" s="77">
        <f>(63373+1050)</f>
        <v>64423</v>
      </c>
      <c r="E365" s="77">
        <v>894736</v>
      </c>
      <c r="F365" s="77">
        <v>0</v>
      </c>
      <c r="G365" s="77">
        <v>0</v>
      </c>
      <c r="H365" s="77">
        <v>11909</v>
      </c>
      <c r="I365" s="77">
        <v>0</v>
      </c>
      <c r="J365" s="79">
        <f t="shared" si="5"/>
        <v>1049280</v>
      </c>
    </row>
    <row r="366" spans="1:10" x14ac:dyDescent="0.25">
      <c r="A366" s="24" t="s">
        <v>418</v>
      </c>
      <c r="B366" s="25" t="s">
        <v>5</v>
      </c>
      <c r="C366" s="75">
        <v>0</v>
      </c>
      <c r="D366" s="77">
        <v>0</v>
      </c>
      <c r="E366" s="77">
        <v>63114</v>
      </c>
      <c r="F366" s="77">
        <v>0</v>
      </c>
      <c r="G366" s="77">
        <v>0</v>
      </c>
      <c r="H366" s="77">
        <v>0</v>
      </c>
      <c r="I366" s="77">
        <v>0</v>
      </c>
      <c r="J366" s="79">
        <f t="shared" si="5"/>
        <v>63114</v>
      </c>
    </row>
    <row r="367" spans="1:10" x14ac:dyDescent="0.25">
      <c r="A367" s="24" t="s">
        <v>419</v>
      </c>
      <c r="B367" s="25" t="s">
        <v>5</v>
      </c>
      <c r="C367" s="75">
        <v>0</v>
      </c>
      <c r="D367" s="77">
        <v>267955</v>
      </c>
      <c r="E367" s="77">
        <v>0</v>
      </c>
      <c r="F367" s="77">
        <v>0</v>
      </c>
      <c r="G367" s="77">
        <v>0</v>
      </c>
      <c r="H367" s="77">
        <v>0</v>
      </c>
      <c r="I367" s="77">
        <v>0</v>
      </c>
      <c r="J367" s="79">
        <f t="shared" si="5"/>
        <v>267955</v>
      </c>
    </row>
    <row r="368" spans="1:10" x14ac:dyDescent="0.25">
      <c r="A368" s="24" t="s">
        <v>420</v>
      </c>
      <c r="B368" s="25" t="s">
        <v>5</v>
      </c>
      <c r="C368" s="75">
        <v>0</v>
      </c>
      <c r="D368" s="77">
        <v>0</v>
      </c>
      <c r="E368" s="77">
        <v>0</v>
      </c>
      <c r="F368" s="77">
        <v>0</v>
      </c>
      <c r="G368" s="77">
        <v>0</v>
      </c>
      <c r="H368" s="77">
        <v>0</v>
      </c>
      <c r="I368" s="77">
        <v>0</v>
      </c>
      <c r="J368" s="79">
        <f t="shared" si="5"/>
        <v>0</v>
      </c>
    </row>
    <row r="369" spans="1:10" x14ac:dyDescent="0.25">
      <c r="A369" s="24" t="s">
        <v>421</v>
      </c>
      <c r="B369" s="25" t="s">
        <v>5</v>
      </c>
      <c r="C369" s="75">
        <v>247767</v>
      </c>
      <c r="D369" s="77">
        <v>0</v>
      </c>
      <c r="E369" s="77">
        <v>376541</v>
      </c>
      <c r="F369" s="77">
        <v>0</v>
      </c>
      <c r="G369" s="77">
        <v>0</v>
      </c>
      <c r="H369" s="77">
        <v>157176</v>
      </c>
      <c r="I369" s="77">
        <v>0</v>
      </c>
      <c r="J369" s="79">
        <f t="shared" si="5"/>
        <v>781484</v>
      </c>
    </row>
    <row r="370" spans="1:10" x14ac:dyDescent="0.25">
      <c r="A370" s="24" t="s">
        <v>422</v>
      </c>
      <c r="B370" s="25" t="s">
        <v>5</v>
      </c>
      <c r="C370" s="75">
        <v>235601</v>
      </c>
      <c r="D370" s="77">
        <v>1561423</v>
      </c>
      <c r="E370" s="77">
        <v>0</v>
      </c>
      <c r="F370" s="77">
        <v>0</v>
      </c>
      <c r="G370" s="77">
        <v>0</v>
      </c>
      <c r="H370" s="77">
        <v>33833</v>
      </c>
      <c r="I370" s="77">
        <v>0</v>
      </c>
      <c r="J370" s="79">
        <f t="shared" si="5"/>
        <v>1830857</v>
      </c>
    </row>
    <row r="371" spans="1:10" x14ac:dyDescent="0.25">
      <c r="A371" s="24" t="s">
        <v>423</v>
      </c>
      <c r="B371" s="25" t="s">
        <v>5</v>
      </c>
      <c r="C371" s="75">
        <v>87175</v>
      </c>
      <c r="D371" s="77">
        <v>0</v>
      </c>
      <c r="E371" s="77">
        <v>192096</v>
      </c>
      <c r="F371" s="77">
        <v>0</v>
      </c>
      <c r="G371" s="77">
        <v>0</v>
      </c>
      <c r="H371" s="77">
        <v>0</v>
      </c>
      <c r="I371" s="77">
        <v>0</v>
      </c>
      <c r="J371" s="79">
        <f t="shared" si="5"/>
        <v>279271</v>
      </c>
    </row>
    <row r="372" spans="1:10" x14ac:dyDescent="0.25">
      <c r="A372" s="24" t="s">
        <v>408</v>
      </c>
      <c r="B372" s="25" t="s">
        <v>518</v>
      </c>
      <c r="C372" s="75">
        <v>0</v>
      </c>
      <c r="D372" s="77">
        <v>0</v>
      </c>
      <c r="E372" s="77">
        <v>0</v>
      </c>
      <c r="F372" s="77">
        <v>0</v>
      </c>
      <c r="G372" s="77">
        <v>0</v>
      </c>
      <c r="H372" s="77">
        <v>0</v>
      </c>
      <c r="I372" s="77">
        <v>0</v>
      </c>
      <c r="J372" s="79">
        <f t="shared" si="5"/>
        <v>0</v>
      </c>
    </row>
    <row r="373" spans="1:10" x14ac:dyDescent="0.25">
      <c r="A373" s="24" t="s">
        <v>519</v>
      </c>
      <c r="B373" s="25" t="s">
        <v>518</v>
      </c>
      <c r="C373" s="75">
        <v>0</v>
      </c>
      <c r="D373" s="77">
        <v>0</v>
      </c>
      <c r="E373" s="77">
        <v>0</v>
      </c>
      <c r="F373" s="77">
        <v>0</v>
      </c>
      <c r="G373" s="77">
        <v>0</v>
      </c>
      <c r="H373" s="77">
        <v>0</v>
      </c>
      <c r="I373" s="77">
        <v>0</v>
      </c>
      <c r="J373" s="79">
        <f t="shared" si="5"/>
        <v>0</v>
      </c>
    </row>
    <row r="374" spans="1:10" x14ac:dyDescent="0.25">
      <c r="A374" s="24" t="s">
        <v>520</v>
      </c>
      <c r="B374" s="25" t="s">
        <v>518</v>
      </c>
      <c r="C374" s="75">
        <v>0</v>
      </c>
      <c r="D374" s="77">
        <v>0</v>
      </c>
      <c r="E374" s="77">
        <v>0</v>
      </c>
      <c r="F374" s="77">
        <v>0</v>
      </c>
      <c r="G374" s="77">
        <v>0</v>
      </c>
      <c r="H374" s="77">
        <v>0</v>
      </c>
      <c r="I374" s="77">
        <v>0</v>
      </c>
      <c r="J374" s="79">
        <f t="shared" si="5"/>
        <v>0</v>
      </c>
    </row>
    <row r="375" spans="1:10" x14ac:dyDescent="0.25">
      <c r="A375" s="24" t="s">
        <v>478</v>
      </c>
      <c r="B375" s="25" t="s">
        <v>521</v>
      </c>
      <c r="C375" s="75">
        <v>0</v>
      </c>
      <c r="D375" s="77">
        <v>0</v>
      </c>
      <c r="E375" s="77">
        <v>0</v>
      </c>
      <c r="F375" s="77">
        <v>0</v>
      </c>
      <c r="G375" s="77">
        <v>0</v>
      </c>
      <c r="H375" s="77">
        <v>0</v>
      </c>
      <c r="I375" s="77">
        <v>0</v>
      </c>
      <c r="J375" s="79">
        <f t="shared" si="5"/>
        <v>0</v>
      </c>
    </row>
    <row r="376" spans="1:10" x14ac:dyDescent="0.25">
      <c r="A376" s="24" t="s">
        <v>522</v>
      </c>
      <c r="B376" s="25" t="s">
        <v>521</v>
      </c>
      <c r="C376" s="75">
        <v>0</v>
      </c>
      <c r="D376" s="77">
        <v>3664875</v>
      </c>
      <c r="E376" s="77">
        <v>0</v>
      </c>
      <c r="F376" s="77">
        <v>0</v>
      </c>
      <c r="G376" s="77">
        <v>0</v>
      </c>
      <c r="H376" s="77">
        <v>0</v>
      </c>
      <c r="I376" s="77">
        <v>0</v>
      </c>
      <c r="J376" s="79">
        <f t="shared" si="5"/>
        <v>3664875</v>
      </c>
    </row>
    <row r="377" spans="1:10" x14ac:dyDescent="0.25">
      <c r="A377" s="24" t="s">
        <v>523</v>
      </c>
      <c r="B377" s="25" t="s">
        <v>521</v>
      </c>
      <c r="C377" s="75">
        <v>0</v>
      </c>
      <c r="D377" s="77">
        <v>0</v>
      </c>
      <c r="E377" s="77">
        <v>0</v>
      </c>
      <c r="F377" s="77">
        <v>0</v>
      </c>
      <c r="G377" s="77">
        <v>0</v>
      </c>
      <c r="H377" s="77">
        <v>0</v>
      </c>
      <c r="I377" s="77">
        <v>0</v>
      </c>
      <c r="J377" s="79">
        <f t="shared" si="5"/>
        <v>0</v>
      </c>
    </row>
    <row r="378" spans="1:10" x14ac:dyDescent="0.25">
      <c r="A378" s="24" t="s">
        <v>424</v>
      </c>
      <c r="B378" s="25" t="s">
        <v>58</v>
      </c>
      <c r="C378" s="75">
        <v>0</v>
      </c>
      <c r="D378" s="77">
        <v>0</v>
      </c>
      <c r="E378" s="77">
        <v>0</v>
      </c>
      <c r="F378" s="77">
        <v>0</v>
      </c>
      <c r="G378" s="77">
        <v>0</v>
      </c>
      <c r="H378" s="77">
        <v>0</v>
      </c>
      <c r="I378" s="77">
        <v>0</v>
      </c>
      <c r="J378" s="79">
        <f t="shared" si="5"/>
        <v>0</v>
      </c>
    </row>
    <row r="379" spans="1:10" x14ac:dyDescent="0.25">
      <c r="A379" s="24" t="s">
        <v>425</v>
      </c>
      <c r="B379" s="25" t="s">
        <v>58</v>
      </c>
      <c r="C379" s="75">
        <v>0</v>
      </c>
      <c r="D379" s="77">
        <v>0</v>
      </c>
      <c r="E379" s="77">
        <v>0</v>
      </c>
      <c r="F379" s="77">
        <v>0</v>
      </c>
      <c r="G379" s="77">
        <v>0</v>
      </c>
      <c r="H379" s="77">
        <v>0</v>
      </c>
      <c r="I379" s="77">
        <v>0</v>
      </c>
      <c r="J379" s="79">
        <f t="shared" si="5"/>
        <v>0</v>
      </c>
    </row>
    <row r="380" spans="1:10" x14ac:dyDescent="0.25">
      <c r="A380" s="24" t="s">
        <v>426</v>
      </c>
      <c r="B380" s="25" t="s">
        <v>58</v>
      </c>
      <c r="C380" s="75">
        <v>0</v>
      </c>
      <c r="D380" s="77">
        <v>0</v>
      </c>
      <c r="E380" s="77">
        <v>0</v>
      </c>
      <c r="F380" s="77">
        <v>0</v>
      </c>
      <c r="G380" s="77">
        <v>0</v>
      </c>
      <c r="H380" s="77">
        <v>0</v>
      </c>
      <c r="I380" s="77">
        <v>0</v>
      </c>
      <c r="J380" s="79">
        <f t="shared" si="5"/>
        <v>0</v>
      </c>
    </row>
    <row r="381" spans="1:10" x14ac:dyDescent="0.25">
      <c r="A381" s="24" t="s">
        <v>427</v>
      </c>
      <c r="B381" s="25" t="s">
        <v>58</v>
      </c>
      <c r="C381" s="75">
        <v>0</v>
      </c>
      <c r="D381" s="77">
        <v>0</v>
      </c>
      <c r="E381" s="77">
        <v>0</v>
      </c>
      <c r="F381" s="77">
        <v>0</v>
      </c>
      <c r="G381" s="77">
        <v>0</v>
      </c>
      <c r="H381" s="77">
        <v>0</v>
      </c>
      <c r="I381" s="77">
        <v>0</v>
      </c>
      <c r="J381" s="79">
        <f t="shared" si="5"/>
        <v>0</v>
      </c>
    </row>
    <row r="382" spans="1:10" x14ac:dyDescent="0.25">
      <c r="A382" s="24" t="s">
        <v>428</v>
      </c>
      <c r="B382" s="25" t="s">
        <v>58</v>
      </c>
      <c r="C382" s="75">
        <v>0</v>
      </c>
      <c r="D382" s="77">
        <v>77205</v>
      </c>
      <c r="E382" s="77">
        <v>0</v>
      </c>
      <c r="F382" s="77">
        <v>0</v>
      </c>
      <c r="G382" s="77">
        <v>0</v>
      </c>
      <c r="H382" s="77">
        <v>0</v>
      </c>
      <c r="I382" s="77">
        <v>0</v>
      </c>
      <c r="J382" s="79">
        <f t="shared" si="5"/>
        <v>77205</v>
      </c>
    </row>
    <row r="383" spans="1:10" x14ac:dyDescent="0.25">
      <c r="A383" s="24" t="s">
        <v>429</v>
      </c>
      <c r="B383" s="25" t="s">
        <v>59</v>
      </c>
      <c r="C383" s="75">
        <v>0</v>
      </c>
      <c r="D383" s="77">
        <v>0</v>
      </c>
      <c r="E383" s="77">
        <v>0</v>
      </c>
      <c r="F383" s="77">
        <v>0</v>
      </c>
      <c r="G383" s="77">
        <v>0</v>
      </c>
      <c r="H383" s="77">
        <v>0</v>
      </c>
      <c r="I383" s="77">
        <v>0</v>
      </c>
      <c r="J383" s="79">
        <f t="shared" si="5"/>
        <v>0</v>
      </c>
    </row>
    <row r="384" spans="1:10" x14ac:dyDescent="0.25">
      <c r="A384" s="24" t="s">
        <v>430</v>
      </c>
      <c r="B384" s="25" t="s">
        <v>59</v>
      </c>
      <c r="C384" s="75">
        <v>0</v>
      </c>
      <c r="D384" s="77">
        <v>25394</v>
      </c>
      <c r="E384" s="77">
        <v>0</v>
      </c>
      <c r="F384" s="77">
        <v>0</v>
      </c>
      <c r="G384" s="77">
        <v>0</v>
      </c>
      <c r="H384" s="77">
        <v>0</v>
      </c>
      <c r="I384" s="77">
        <v>0</v>
      </c>
      <c r="J384" s="79">
        <f t="shared" si="5"/>
        <v>25394</v>
      </c>
    </row>
    <row r="385" spans="1:10" x14ac:dyDescent="0.25">
      <c r="A385" s="24" t="s">
        <v>431</v>
      </c>
      <c r="B385" s="25" t="s">
        <v>60</v>
      </c>
      <c r="C385" s="75">
        <v>0</v>
      </c>
      <c r="D385" s="77">
        <v>0</v>
      </c>
      <c r="E385" s="77">
        <v>0</v>
      </c>
      <c r="F385" s="77">
        <v>0</v>
      </c>
      <c r="G385" s="77">
        <v>0</v>
      </c>
      <c r="H385" s="77">
        <v>0</v>
      </c>
      <c r="I385" s="77">
        <v>1500</v>
      </c>
      <c r="J385" s="79">
        <f t="shared" si="5"/>
        <v>1500</v>
      </c>
    </row>
    <row r="386" spans="1:10" x14ac:dyDescent="0.25">
      <c r="A386" s="24" t="s">
        <v>432</v>
      </c>
      <c r="B386" s="25" t="s">
        <v>61</v>
      </c>
      <c r="C386" s="75">
        <v>0</v>
      </c>
      <c r="D386" s="77">
        <v>0</v>
      </c>
      <c r="E386" s="77">
        <v>0</v>
      </c>
      <c r="F386" s="77">
        <v>0</v>
      </c>
      <c r="G386" s="77">
        <v>0</v>
      </c>
      <c r="H386" s="77">
        <v>0</v>
      </c>
      <c r="I386" s="77">
        <v>0</v>
      </c>
      <c r="J386" s="79">
        <f t="shared" ref="J386:J415" si="6">SUM(C386:I386)</f>
        <v>0</v>
      </c>
    </row>
    <row r="387" spans="1:10" x14ac:dyDescent="0.25">
      <c r="A387" s="24" t="s">
        <v>433</v>
      </c>
      <c r="B387" s="25" t="s">
        <v>61</v>
      </c>
      <c r="C387" s="75">
        <v>0</v>
      </c>
      <c r="D387" s="77">
        <v>0</v>
      </c>
      <c r="E387" s="77">
        <v>0</v>
      </c>
      <c r="F387" s="77">
        <v>0</v>
      </c>
      <c r="G387" s="77">
        <v>0</v>
      </c>
      <c r="H387" s="77">
        <v>0</v>
      </c>
      <c r="I387" s="77">
        <v>0</v>
      </c>
      <c r="J387" s="79">
        <f t="shared" si="6"/>
        <v>0</v>
      </c>
    </row>
    <row r="388" spans="1:10" x14ac:dyDescent="0.25">
      <c r="A388" s="24" t="s">
        <v>434</v>
      </c>
      <c r="B388" s="25" t="s">
        <v>61</v>
      </c>
      <c r="C388" s="75">
        <v>0</v>
      </c>
      <c r="D388" s="77">
        <v>0</v>
      </c>
      <c r="E388" s="77">
        <v>0</v>
      </c>
      <c r="F388" s="77">
        <v>0</v>
      </c>
      <c r="G388" s="77">
        <v>0</v>
      </c>
      <c r="H388" s="77">
        <v>0</v>
      </c>
      <c r="I388" s="77">
        <v>0</v>
      </c>
      <c r="J388" s="79">
        <f t="shared" si="6"/>
        <v>0</v>
      </c>
    </row>
    <row r="389" spans="1:10" x14ac:dyDescent="0.25">
      <c r="A389" s="24" t="s">
        <v>435</v>
      </c>
      <c r="B389" s="25" t="s">
        <v>62</v>
      </c>
      <c r="C389" s="75">
        <v>0</v>
      </c>
      <c r="D389" s="77">
        <v>0</v>
      </c>
      <c r="E389" s="77">
        <v>30027</v>
      </c>
      <c r="F389" s="77">
        <v>0</v>
      </c>
      <c r="G389" s="77">
        <v>0</v>
      </c>
      <c r="H389" s="77">
        <v>0</v>
      </c>
      <c r="I389" s="77">
        <v>0</v>
      </c>
      <c r="J389" s="79">
        <f t="shared" si="6"/>
        <v>30027</v>
      </c>
    </row>
    <row r="390" spans="1:10" x14ac:dyDescent="0.25">
      <c r="A390" s="24" t="s">
        <v>436</v>
      </c>
      <c r="B390" s="25" t="s">
        <v>62</v>
      </c>
      <c r="C390" s="75">
        <v>0</v>
      </c>
      <c r="D390" s="77">
        <v>0</v>
      </c>
      <c r="E390" s="77">
        <v>0</v>
      </c>
      <c r="F390" s="77">
        <v>0</v>
      </c>
      <c r="G390" s="77">
        <v>0</v>
      </c>
      <c r="H390" s="77">
        <v>0</v>
      </c>
      <c r="I390" s="77">
        <v>0</v>
      </c>
      <c r="J390" s="79">
        <f t="shared" si="6"/>
        <v>0</v>
      </c>
    </row>
    <row r="391" spans="1:10" x14ac:dyDescent="0.25">
      <c r="A391" s="24" t="s">
        <v>480</v>
      </c>
      <c r="B391" s="25" t="s">
        <v>62</v>
      </c>
      <c r="C391" s="75">
        <v>0</v>
      </c>
      <c r="D391" s="77">
        <v>0</v>
      </c>
      <c r="E391" s="77">
        <v>0</v>
      </c>
      <c r="F391" s="77">
        <v>0</v>
      </c>
      <c r="G391" s="77">
        <v>0</v>
      </c>
      <c r="H391" s="77">
        <v>0</v>
      </c>
      <c r="I391" s="77">
        <v>0</v>
      </c>
      <c r="J391" s="79">
        <f t="shared" si="6"/>
        <v>0</v>
      </c>
    </row>
    <row r="392" spans="1:10" x14ac:dyDescent="0.25">
      <c r="A392" s="24" t="s">
        <v>481</v>
      </c>
      <c r="B392" s="25" t="s">
        <v>62</v>
      </c>
      <c r="C392" s="75">
        <v>0</v>
      </c>
      <c r="D392" s="77">
        <v>641590</v>
      </c>
      <c r="E392" s="77">
        <v>0</v>
      </c>
      <c r="F392" s="77">
        <v>0</v>
      </c>
      <c r="G392" s="77">
        <v>0</v>
      </c>
      <c r="H392" s="77">
        <v>0</v>
      </c>
      <c r="I392" s="77">
        <v>0</v>
      </c>
      <c r="J392" s="79">
        <f t="shared" si="6"/>
        <v>641590</v>
      </c>
    </row>
    <row r="393" spans="1:10" x14ac:dyDescent="0.25">
      <c r="A393" s="24" t="s">
        <v>437</v>
      </c>
      <c r="B393" s="25" t="s">
        <v>62</v>
      </c>
      <c r="C393" s="75">
        <v>152811</v>
      </c>
      <c r="D393" s="77">
        <v>3998318</v>
      </c>
      <c r="E393" s="77">
        <v>72354</v>
      </c>
      <c r="F393" s="77">
        <v>0</v>
      </c>
      <c r="G393" s="77">
        <v>0</v>
      </c>
      <c r="H393" s="77">
        <v>428848</v>
      </c>
      <c r="I393" s="77">
        <v>0</v>
      </c>
      <c r="J393" s="79">
        <f t="shared" si="6"/>
        <v>4652331</v>
      </c>
    </row>
    <row r="394" spans="1:10" x14ac:dyDescent="0.25">
      <c r="A394" s="24" t="s">
        <v>438</v>
      </c>
      <c r="B394" s="25" t="s">
        <v>62</v>
      </c>
      <c r="C394" s="75">
        <v>0</v>
      </c>
      <c r="D394" s="77">
        <v>0</v>
      </c>
      <c r="E394" s="77">
        <v>0</v>
      </c>
      <c r="F394" s="77">
        <v>0</v>
      </c>
      <c r="G394" s="77">
        <v>0</v>
      </c>
      <c r="H394" s="77">
        <v>0</v>
      </c>
      <c r="I394" s="77">
        <v>0</v>
      </c>
      <c r="J394" s="79">
        <f t="shared" si="6"/>
        <v>0</v>
      </c>
    </row>
    <row r="395" spans="1:10" x14ac:dyDescent="0.25">
      <c r="A395" s="24" t="s">
        <v>439</v>
      </c>
      <c r="B395" s="25" t="s">
        <v>62</v>
      </c>
      <c r="C395" s="75">
        <v>0</v>
      </c>
      <c r="D395" s="77">
        <v>502506</v>
      </c>
      <c r="E395" s="77">
        <v>0</v>
      </c>
      <c r="F395" s="77">
        <v>0</v>
      </c>
      <c r="G395" s="77">
        <v>0</v>
      </c>
      <c r="H395" s="77">
        <v>0</v>
      </c>
      <c r="I395" s="77">
        <v>0</v>
      </c>
      <c r="J395" s="79">
        <f t="shared" si="6"/>
        <v>502506</v>
      </c>
    </row>
    <row r="396" spans="1:10" x14ac:dyDescent="0.25">
      <c r="A396" s="24" t="s">
        <v>440</v>
      </c>
      <c r="B396" s="25" t="s">
        <v>62</v>
      </c>
      <c r="C396" s="75">
        <v>2600</v>
      </c>
      <c r="D396" s="77">
        <v>0</v>
      </c>
      <c r="E396" s="77">
        <v>7150</v>
      </c>
      <c r="F396" s="77">
        <v>0</v>
      </c>
      <c r="G396" s="77">
        <v>0</v>
      </c>
      <c r="H396" s="77">
        <v>2200</v>
      </c>
      <c r="I396" s="77">
        <f>(2600+12300)</f>
        <v>14900</v>
      </c>
      <c r="J396" s="79">
        <f t="shared" si="6"/>
        <v>26850</v>
      </c>
    </row>
    <row r="397" spans="1:10" x14ac:dyDescent="0.25">
      <c r="A397" s="24" t="s">
        <v>441</v>
      </c>
      <c r="B397" s="25" t="s">
        <v>62</v>
      </c>
      <c r="C397" s="75">
        <v>0</v>
      </c>
      <c r="D397" s="77">
        <v>0</v>
      </c>
      <c r="E397" s="77">
        <v>0</v>
      </c>
      <c r="F397" s="77">
        <v>0</v>
      </c>
      <c r="G397" s="77">
        <v>0</v>
      </c>
      <c r="H397" s="77">
        <v>0</v>
      </c>
      <c r="I397" s="77">
        <v>0</v>
      </c>
      <c r="J397" s="79">
        <f t="shared" si="6"/>
        <v>0</v>
      </c>
    </row>
    <row r="398" spans="1:10" x14ac:dyDescent="0.25">
      <c r="A398" s="24" t="s">
        <v>442</v>
      </c>
      <c r="B398" s="25" t="s">
        <v>62</v>
      </c>
      <c r="C398" s="75">
        <v>0</v>
      </c>
      <c r="D398" s="77">
        <v>0</v>
      </c>
      <c r="E398" s="77">
        <v>0</v>
      </c>
      <c r="F398" s="77">
        <v>0</v>
      </c>
      <c r="G398" s="77">
        <v>0</v>
      </c>
      <c r="H398" s="77">
        <v>0</v>
      </c>
      <c r="I398" s="77">
        <v>0</v>
      </c>
      <c r="J398" s="79">
        <f t="shared" si="6"/>
        <v>0</v>
      </c>
    </row>
    <row r="399" spans="1:10" x14ac:dyDescent="0.25">
      <c r="A399" s="24" t="s">
        <v>443</v>
      </c>
      <c r="B399" s="25" t="s">
        <v>62</v>
      </c>
      <c r="C399" s="75">
        <v>24118</v>
      </c>
      <c r="D399" s="77">
        <v>0</v>
      </c>
      <c r="E399" s="77">
        <v>0</v>
      </c>
      <c r="F399" s="77">
        <v>0</v>
      </c>
      <c r="G399" s="77">
        <v>0</v>
      </c>
      <c r="H399" s="77">
        <v>6976</v>
      </c>
      <c r="I399" s="77">
        <v>0</v>
      </c>
      <c r="J399" s="79">
        <f t="shared" si="6"/>
        <v>31094</v>
      </c>
    </row>
    <row r="400" spans="1:10" x14ac:dyDescent="0.25">
      <c r="A400" s="24" t="s">
        <v>444</v>
      </c>
      <c r="B400" s="25" t="s">
        <v>62</v>
      </c>
      <c r="C400" s="75">
        <v>0</v>
      </c>
      <c r="D400" s="77">
        <f>(44000+2591000)</f>
        <v>2635000</v>
      </c>
      <c r="E400" s="77">
        <v>111000</v>
      </c>
      <c r="F400" s="77">
        <v>0</v>
      </c>
      <c r="G400" s="77">
        <v>0</v>
      </c>
      <c r="H400" s="77">
        <v>336000</v>
      </c>
      <c r="I400" s="77">
        <v>0</v>
      </c>
      <c r="J400" s="79">
        <f t="shared" si="6"/>
        <v>3082000</v>
      </c>
    </row>
    <row r="401" spans="1:10" x14ac:dyDescent="0.25">
      <c r="A401" s="24" t="s">
        <v>445</v>
      </c>
      <c r="B401" s="25" t="s">
        <v>62</v>
      </c>
      <c r="C401" s="75">
        <v>0</v>
      </c>
      <c r="D401" s="77">
        <v>0</v>
      </c>
      <c r="E401" s="77">
        <v>0</v>
      </c>
      <c r="F401" s="77">
        <v>0</v>
      </c>
      <c r="G401" s="77">
        <v>0</v>
      </c>
      <c r="H401" s="77">
        <v>0</v>
      </c>
      <c r="I401" s="77">
        <v>0</v>
      </c>
      <c r="J401" s="79">
        <f t="shared" si="6"/>
        <v>0</v>
      </c>
    </row>
    <row r="402" spans="1:10" x14ac:dyDescent="0.25">
      <c r="A402" s="24" t="s">
        <v>446</v>
      </c>
      <c r="B402" s="25" t="s">
        <v>62</v>
      </c>
      <c r="C402" s="75">
        <v>0</v>
      </c>
      <c r="D402" s="77">
        <v>0</v>
      </c>
      <c r="E402" s="77">
        <v>0</v>
      </c>
      <c r="F402" s="77">
        <v>0</v>
      </c>
      <c r="G402" s="77">
        <v>0</v>
      </c>
      <c r="H402" s="77">
        <v>87737</v>
      </c>
      <c r="I402" s="77">
        <v>0</v>
      </c>
      <c r="J402" s="79">
        <f t="shared" si="6"/>
        <v>87737</v>
      </c>
    </row>
    <row r="403" spans="1:10" x14ac:dyDescent="0.25">
      <c r="A403" s="24" t="s">
        <v>447</v>
      </c>
      <c r="B403" s="25" t="s">
        <v>62</v>
      </c>
      <c r="C403" s="75">
        <v>0</v>
      </c>
      <c r="D403" s="77">
        <v>0</v>
      </c>
      <c r="E403" s="77">
        <v>0</v>
      </c>
      <c r="F403" s="77">
        <v>0</v>
      </c>
      <c r="G403" s="77">
        <v>0</v>
      </c>
      <c r="H403" s="77">
        <v>0</v>
      </c>
      <c r="I403" s="77">
        <v>0</v>
      </c>
      <c r="J403" s="79">
        <f t="shared" si="6"/>
        <v>0</v>
      </c>
    </row>
    <row r="404" spans="1:10" x14ac:dyDescent="0.25">
      <c r="A404" s="24" t="s">
        <v>448</v>
      </c>
      <c r="B404" s="25" t="s">
        <v>62</v>
      </c>
      <c r="C404" s="75">
        <v>0</v>
      </c>
      <c r="D404" s="77">
        <v>46937</v>
      </c>
      <c r="E404" s="77">
        <v>0</v>
      </c>
      <c r="F404" s="77">
        <v>0</v>
      </c>
      <c r="G404" s="77">
        <v>0</v>
      </c>
      <c r="H404" s="77">
        <v>8820</v>
      </c>
      <c r="I404" s="77">
        <v>0</v>
      </c>
      <c r="J404" s="79">
        <f t="shared" si="6"/>
        <v>55757</v>
      </c>
    </row>
    <row r="405" spans="1:10" x14ac:dyDescent="0.25">
      <c r="A405" s="24" t="s">
        <v>450</v>
      </c>
      <c r="B405" s="25" t="s">
        <v>63</v>
      </c>
      <c r="C405" s="75">
        <v>0</v>
      </c>
      <c r="D405" s="77">
        <v>0</v>
      </c>
      <c r="E405" s="77">
        <v>0</v>
      </c>
      <c r="F405" s="77">
        <v>0</v>
      </c>
      <c r="G405" s="77">
        <v>0</v>
      </c>
      <c r="H405" s="77">
        <v>0</v>
      </c>
      <c r="I405" s="77">
        <v>0</v>
      </c>
      <c r="J405" s="79">
        <f t="shared" si="6"/>
        <v>0</v>
      </c>
    </row>
    <row r="406" spans="1:10" x14ac:dyDescent="0.25">
      <c r="A406" s="24" t="s">
        <v>524</v>
      </c>
      <c r="B406" s="25" t="s">
        <v>63</v>
      </c>
      <c r="C406" s="75">
        <v>0</v>
      </c>
      <c r="D406" s="77">
        <v>0</v>
      </c>
      <c r="E406" s="77">
        <v>0</v>
      </c>
      <c r="F406" s="77">
        <v>0</v>
      </c>
      <c r="G406" s="77">
        <v>0</v>
      </c>
      <c r="H406" s="77">
        <v>0</v>
      </c>
      <c r="I406" s="77">
        <v>0</v>
      </c>
      <c r="J406" s="79">
        <f t="shared" si="6"/>
        <v>0</v>
      </c>
    </row>
    <row r="407" spans="1:10" x14ac:dyDescent="0.25">
      <c r="A407" s="24" t="s">
        <v>451</v>
      </c>
      <c r="B407" s="25" t="s">
        <v>64</v>
      </c>
      <c r="C407" s="75">
        <v>0</v>
      </c>
      <c r="D407" s="77">
        <v>0</v>
      </c>
      <c r="E407" s="77">
        <v>0</v>
      </c>
      <c r="F407" s="77">
        <v>0</v>
      </c>
      <c r="G407" s="77">
        <v>0</v>
      </c>
      <c r="H407" s="77">
        <v>0</v>
      </c>
      <c r="I407" s="77">
        <v>0</v>
      </c>
      <c r="J407" s="79">
        <f t="shared" si="6"/>
        <v>0</v>
      </c>
    </row>
    <row r="408" spans="1:10" x14ac:dyDescent="0.25">
      <c r="A408" s="24" t="s">
        <v>452</v>
      </c>
      <c r="B408" s="25" t="s">
        <v>64</v>
      </c>
      <c r="C408" s="75">
        <v>0</v>
      </c>
      <c r="D408" s="77">
        <v>0</v>
      </c>
      <c r="E408" s="77">
        <v>0</v>
      </c>
      <c r="F408" s="77">
        <v>0</v>
      </c>
      <c r="G408" s="77">
        <v>0</v>
      </c>
      <c r="H408" s="77">
        <v>0</v>
      </c>
      <c r="I408" s="77">
        <v>0</v>
      </c>
      <c r="J408" s="79">
        <f t="shared" si="6"/>
        <v>0</v>
      </c>
    </row>
    <row r="409" spans="1:10" x14ac:dyDescent="0.25">
      <c r="A409" s="24" t="s">
        <v>453</v>
      </c>
      <c r="B409" s="25" t="s">
        <v>64</v>
      </c>
      <c r="C409" s="75">
        <v>0</v>
      </c>
      <c r="D409" s="77">
        <v>0</v>
      </c>
      <c r="E409" s="77">
        <v>0</v>
      </c>
      <c r="F409" s="77">
        <v>0</v>
      </c>
      <c r="G409" s="77">
        <v>0</v>
      </c>
      <c r="H409" s="77">
        <v>0</v>
      </c>
      <c r="I409" s="77">
        <v>0</v>
      </c>
      <c r="J409" s="79">
        <f t="shared" si="6"/>
        <v>0</v>
      </c>
    </row>
    <row r="410" spans="1:10" x14ac:dyDescent="0.25">
      <c r="A410" s="24" t="s">
        <v>454</v>
      </c>
      <c r="B410" s="25" t="s">
        <v>65</v>
      </c>
      <c r="C410" s="75">
        <v>0</v>
      </c>
      <c r="D410" s="77">
        <v>0</v>
      </c>
      <c r="E410" s="77">
        <v>0</v>
      </c>
      <c r="F410" s="77">
        <v>0</v>
      </c>
      <c r="G410" s="77">
        <v>0</v>
      </c>
      <c r="H410" s="77">
        <v>0</v>
      </c>
      <c r="I410" s="77">
        <v>0</v>
      </c>
      <c r="J410" s="79">
        <f t="shared" si="6"/>
        <v>0</v>
      </c>
    </row>
    <row r="411" spans="1:10" x14ac:dyDescent="0.25">
      <c r="A411" s="24" t="s">
        <v>455</v>
      </c>
      <c r="B411" s="25" t="s">
        <v>65</v>
      </c>
      <c r="C411" s="75">
        <v>0</v>
      </c>
      <c r="D411" s="77">
        <v>0</v>
      </c>
      <c r="E411" s="77">
        <v>0</v>
      </c>
      <c r="F411" s="77">
        <v>0</v>
      </c>
      <c r="G411" s="77">
        <v>0</v>
      </c>
      <c r="H411" s="77">
        <v>0</v>
      </c>
      <c r="I411" s="77">
        <v>0</v>
      </c>
      <c r="J411" s="79">
        <f t="shared" si="6"/>
        <v>0</v>
      </c>
    </row>
    <row r="412" spans="1:10" x14ac:dyDescent="0.25">
      <c r="A412" s="24" t="s">
        <v>456</v>
      </c>
      <c r="B412" s="25" t="s">
        <v>65</v>
      </c>
      <c r="C412" s="75">
        <v>0</v>
      </c>
      <c r="D412" s="77">
        <v>0</v>
      </c>
      <c r="E412" s="77">
        <v>0</v>
      </c>
      <c r="F412" s="77">
        <v>0</v>
      </c>
      <c r="G412" s="77">
        <v>0</v>
      </c>
      <c r="H412" s="77">
        <v>0</v>
      </c>
      <c r="I412" s="77">
        <v>0</v>
      </c>
      <c r="J412" s="79">
        <f t="shared" si="6"/>
        <v>0</v>
      </c>
    </row>
    <row r="413" spans="1:10" x14ac:dyDescent="0.25">
      <c r="A413" s="24" t="s">
        <v>457</v>
      </c>
      <c r="B413" s="25" t="s">
        <v>65</v>
      </c>
      <c r="C413" s="75">
        <v>0</v>
      </c>
      <c r="D413" s="77">
        <v>0</v>
      </c>
      <c r="E413" s="77">
        <v>0</v>
      </c>
      <c r="F413" s="77">
        <v>0</v>
      </c>
      <c r="G413" s="77">
        <v>0</v>
      </c>
      <c r="H413" s="77">
        <v>0</v>
      </c>
      <c r="I413" s="77">
        <v>0</v>
      </c>
      <c r="J413" s="79">
        <f t="shared" si="6"/>
        <v>0</v>
      </c>
    </row>
    <row r="414" spans="1:10" x14ac:dyDescent="0.25">
      <c r="A414" s="24" t="s">
        <v>458</v>
      </c>
      <c r="B414" s="25" t="s">
        <v>65</v>
      </c>
      <c r="C414" s="75">
        <v>0</v>
      </c>
      <c r="D414" s="77">
        <v>0</v>
      </c>
      <c r="E414" s="77">
        <v>0</v>
      </c>
      <c r="F414" s="77">
        <v>0</v>
      </c>
      <c r="G414" s="77">
        <v>0</v>
      </c>
      <c r="H414" s="77">
        <v>0</v>
      </c>
      <c r="I414" s="77">
        <v>0</v>
      </c>
      <c r="J414" s="79">
        <f t="shared" si="6"/>
        <v>0</v>
      </c>
    </row>
    <row r="415" spans="1:10" x14ac:dyDescent="0.25">
      <c r="A415" s="51" t="s">
        <v>498</v>
      </c>
      <c r="B415" s="48"/>
      <c r="C415" s="52">
        <f t="shared" ref="C415:I415" si="7">SUM(C5:C414)</f>
        <v>10387815</v>
      </c>
      <c r="D415" s="52">
        <f t="shared" si="7"/>
        <v>61846288</v>
      </c>
      <c r="E415" s="52">
        <f t="shared" si="7"/>
        <v>36021091</v>
      </c>
      <c r="F415" s="52">
        <f t="shared" si="7"/>
        <v>63077</v>
      </c>
      <c r="G415" s="52">
        <f t="shared" si="7"/>
        <v>12714</v>
      </c>
      <c r="H415" s="52">
        <f t="shared" si="7"/>
        <v>14018848</v>
      </c>
      <c r="I415" s="52">
        <f t="shared" si="7"/>
        <v>10623921</v>
      </c>
      <c r="J415" s="53">
        <f t="shared" si="6"/>
        <v>132973754</v>
      </c>
    </row>
    <row r="416" spans="1:10" x14ac:dyDescent="0.25">
      <c r="A416" s="51" t="s">
        <v>461</v>
      </c>
      <c r="B416" s="84"/>
      <c r="C416" s="58">
        <f>(C415/$J415)</f>
        <v>7.8119288111547183E-2</v>
      </c>
      <c r="D416" s="58">
        <f t="shared" ref="D416:J416" si="8">(D415/$J415)</f>
        <v>0.46510146656459739</v>
      </c>
      <c r="E416" s="58">
        <f t="shared" si="8"/>
        <v>0.27088872741007219</v>
      </c>
      <c r="F416" s="58">
        <f t="shared" si="8"/>
        <v>4.7435676667442208E-4</v>
      </c>
      <c r="G416" s="58">
        <f t="shared" si="8"/>
        <v>9.561285304466925E-5</v>
      </c>
      <c r="H416" s="58">
        <f t="shared" si="8"/>
        <v>0.10542567670910456</v>
      </c>
      <c r="I416" s="58">
        <f t="shared" si="8"/>
        <v>7.9894871584959545E-2</v>
      </c>
      <c r="J416" s="59">
        <f t="shared" si="8"/>
        <v>1</v>
      </c>
    </row>
    <row r="417" spans="1:10" x14ac:dyDescent="0.25">
      <c r="A417" s="47" t="s">
        <v>500</v>
      </c>
      <c r="B417" s="48"/>
      <c r="C417" s="54">
        <f>COUNTIF(C5:C414,"&gt;0")</f>
        <v>61</v>
      </c>
      <c r="D417" s="54">
        <f t="shared" ref="D417:J417" si="9">COUNTIF(D5:D414,"&gt;0")</f>
        <v>75</v>
      </c>
      <c r="E417" s="54">
        <f t="shared" si="9"/>
        <v>58</v>
      </c>
      <c r="F417" s="54">
        <f t="shared" si="9"/>
        <v>2</v>
      </c>
      <c r="G417" s="54">
        <f t="shared" si="9"/>
        <v>2</v>
      </c>
      <c r="H417" s="54">
        <f t="shared" si="9"/>
        <v>70</v>
      </c>
      <c r="I417" s="54">
        <f t="shared" si="9"/>
        <v>34</v>
      </c>
      <c r="J417" s="57">
        <f t="shared" si="9"/>
        <v>153</v>
      </c>
    </row>
    <row r="418" spans="1:10" x14ac:dyDescent="0.25">
      <c r="A418" s="37"/>
      <c r="B418" s="28"/>
      <c r="C418" s="14"/>
      <c r="D418" s="26"/>
      <c r="E418" s="26"/>
      <c r="F418" s="26"/>
      <c r="G418" s="26"/>
      <c r="H418" s="26"/>
      <c r="I418" s="26"/>
      <c r="J418" s="27"/>
    </row>
    <row r="419" spans="1:10" ht="13.8" thickBot="1" x14ac:dyDescent="0.3">
      <c r="A419" s="29" t="s">
        <v>465</v>
      </c>
      <c r="B419" s="31"/>
      <c r="C419" s="31"/>
      <c r="D419" s="32"/>
      <c r="E419" s="32"/>
      <c r="F419" s="32"/>
      <c r="G419" s="32"/>
      <c r="H419" s="32"/>
      <c r="I419" s="32"/>
      <c r="J419" s="33"/>
    </row>
    <row r="420" spans="1:10" x14ac:dyDescent="0.25">
      <c r="D420" s="1"/>
      <c r="E420" s="1"/>
      <c r="F420" s="1"/>
      <c r="G420" s="1"/>
      <c r="H420" s="1"/>
      <c r="I420" s="1"/>
      <c r="J420" s="1"/>
    </row>
  </sheetData>
  <phoneticPr fontId="6" type="noConversion"/>
  <printOptions horizontalCentered="1"/>
  <pageMargins left="0.5" right="0.5" top="0.5" bottom="0.5" header="0.3" footer="0.3"/>
  <pageSetup scale="81" fitToHeight="0" orientation="landscape" r:id="rId1"/>
  <headerFooter>
    <oddFooter>&amp;LOffice of Economic and Demographic Research&amp;RPage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J420"/>
  <sheetViews>
    <sheetView workbookViewId="0"/>
  </sheetViews>
  <sheetFormatPr defaultRowHeight="13.2" x14ac:dyDescent="0.25"/>
  <cols>
    <col min="1" max="1" width="24.6640625" customWidth="1"/>
    <col min="2" max="2" width="17.6640625" customWidth="1"/>
    <col min="3" max="10" width="14.6640625" customWidth="1"/>
  </cols>
  <sheetData>
    <row r="1" spans="1:10" ht="22.8" x14ac:dyDescent="0.4">
      <c r="A1" s="3" t="s">
        <v>78</v>
      </c>
      <c r="B1" s="4"/>
      <c r="C1" s="5"/>
      <c r="D1" s="6"/>
      <c r="E1" s="6"/>
      <c r="F1" s="6"/>
      <c r="G1" s="6"/>
      <c r="H1" s="6"/>
      <c r="I1" s="6"/>
      <c r="J1" s="7"/>
    </row>
    <row r="2" spans="1:10" ht="18" thickBot="1" x14ac:dyDescent="0.35">
      <c r="A2" s="8" t="s">
        <v>484</v>
      </c>
      <c r="B2" s="9"/>
      <c r="C2" s="10"/>
      <c r="D2" s="11"/>
      <c r="E2" s="11"/>
      <c r="F2" s="11"/>
      <c r="G2" s="11"/>
      <c r="H2" s="11"/>
      <c r="I2" s="11"/>
      <c r="J2" s="12"/>
    </row>
    <row r="3" spans="1:10" x14ac:dyDescent="0.25">
      <c r="A3" s="38"/>
      <c r="B3" s="42"/>
      <c r="C3" s="43"/>
      <c r="D3" s="43" t="s">
        <v>67</v>
      </c>
      <c r="E3" s="43"/>
      <c r="F3" s="43" t="s">
        <v>70</v>
      </c>
      <c r="G3" s="43" t="s">
        <v>71</v>
      </c>
      <c r="H3" s="43" t="s">
        <v>73</v>
      </c>
      <c r="I3" s="43"/>
      <c r="J3" s="39" t="s">
        <v>460</v>
      </c>
    </row>
    <row r="4" spans="1:10" ht="13.8" thickBot="1" x14ac:dyDescent="0.3">
      <c r="A4" s="40" t="s">
        <v>77</v>
      </c>
      <c r="B4" s="44" t="s">
        <v>459</v>
      </c>
      <c r="C4" s="45" t="s">
        <v>66</v>
      </c>
      <c r="D4" s="45" t="s">
        <v>68</v>
      </c>
      <c r="E4" s="45" t="s">
        <v>69</v>
      </c>
      <c r="F4" s="45" t="s">
        <v>68</v>
      </c>
      <c r="G4" s="45" t="s">
        <v>72</v>
      </c>
      <c r="H4" s="45" t="s">
        <v>74</v>
      </c>
      <c r="I4" s="45" t="s">
        <v>75</v>
      </c>
      <c r="J4" s="41" t="s">
        <v>76</v>
      </c>
    </row>
    <row r="5" spans="1:10" x14ac:dyDescent="0.25">
      <c r="A5" s="18" t="s">
        <v>0</v>
      </c>
      <c r="B5" s="19" t="s">
        <v>0</v>
      </c>
      <c r="C5" s="20">
        <v>0</v>
      </c>
      <c r="D5" s="20">
        <v>0</v>
      </c>
      <c r="E5" s="46">
        <v>0</v>
      </c>
      <c r="F5" s="46">
        <v>0</v>
      </c>
      <c r="G5" s="20">
        <v>0</v>
      </c>
      <c r="H5" s="20">
        <v>0</v>
      </c>
      <c r="I5" s="20">
        <v>0</v>
      </c>
      <c r="J5" s="36">
        <f t="shared" ref="J5:J67" si="0">SUM(C5:I5)</f>
        <v>0</v>
      </c>
    </row>
    <row r="6" spans="1:10" x14ac:dyDescent="0.25">
      <c r="A6" s="24" t="s">
        <v>79</v>
      </c>
      <c r="B6" s="25" t="s">
        <v>0</v>
      </c>
      <c r="C6" s="75">
        <v>0</v>
      </c>
      <c r="D6" s="77">
        <v>0</v>
      </c>
      <c r="E6" s="77">
        <v>0</v>
      </c>
      <c r="F6" s="77">
        <v>0</v>
      </c>
      <c r="G6" s="77">
        <v>0</v>
      </c>
      <c r="H6" s="77">
        <v>0</v>
      </c>
      <c r="I6" s="77">
        <v>0</v>
      </c>
      <c r="J6" s="79">
        <f t="shared" si="0"/>
        <v>0</v>
      </c>
    </row>
    <row r="7" spans="1:10" x14ac:dyDescent="0.25">
      <c r="A7" s="24" t="s">
        <v>80</v>
      </c>
      <c r="B7" s="25" t="s">
        <v>0</v>
      </c>
      <c r="C7" s="75">
        <v>0</v>
      </c>
      <c r="D7" s="77">
        <v>0</v>
      </c>
      <c r="E7" s="77">
        <v>0</v>
      </c>
      <c r="F7" s="77">
        <v>0</v>
      </c>
      <c r="G7" s="77">
        <v>0</v>
      </c>
      <c r="H7" s="77">
        <v>0</v>
      </c>
      <c r="I7" s="77">
        <v>0</v>
      </c>
      <c r="J7" s="79">
        <f t="shared" si="0"/>
        <v>0</v>
      </c>
    </row>
    <row r="8" spans="1:10" x14ac:dyDescent="0.25">
      <c r="A8" s="24" t="s">
        <v>81</v>
      </c>
      <c r="B8" s="25" t="s">
        <v>0</v>
      </c>
      <c r="C8" s="75">
        <v>0</v>
      </c>
      <c r="D8" s="77">
        <v>0</v>
      </c>
      <c r="E8" s="77">
        <v>0</v>
      </c>
      <c r="F8" s="77">
        <v>0</v>
      </c>
      <c r="G8" s="77">
        <v>0</v>
      </c>
      <c r="H8" s="77">
        <v>0</v>
      </c>
      <c r="I8" s="77">
        <v>0</v>
      </c>
      <c r="J8" s="79">
        <f t="shared" si="0"/>
        <v>0</v>
      </c>
    </row>
    <row r="9" spans="1:10" x14ac:dyDescent="0.25">
      <c r="A9" s="24" t="s">
        <v>82</v>
      </c>
      <c r="B9" s="25" t="s">
        <v>0</v>
      </c>
      <c r="C9" s="75">
        <v>0</v>
      </c>
      <c r="D9" s="77">
        <v>0</v>
      </c>
      <c r="E9" s="77">
        <v>0</v>
      </c>
      <c r="F9" s="77">
        <v>0</v>
      </c>
      <c r="G9" s="77">
        <v>0</v>
      </c>
      <c r="H9" s="77">
        <v>0</v>
      </c>
      <c r="I9" s="77">
        <v>0</v>
      </c>
      <c r="J9" s="79">
        <f t="shared" si="0"/>
        <v>0</v>
      </c>
    </row>
    <row r="10" spans="1:10" x14ac:dyDescent="0.25">
      <c r="A10" s="60" t="s">
        <v>534</v>
      </c>
      <c r="B10" s="25" t="s">
        <v>0</v>
      </c>
      <c r="C10" s="75">
        <v>0</v>
      </c>
      <c r="D10" s="77">
        <v>0</v>
      </c>
      <c r="E10" s="77">
        <v>0</v>
      </c>
      <c r="F10" s="77">
        <v>0</v>
      </c>
      <c r="G10" s="77">
        <v>0</v>
      </c>
      <c r="H10" s="77">
        <v>0</v>
      </c>
      <c r="I10" s="77">
        <v>0</v>
      </c>
      <c r="J10" s="79">
        <f t="shared" si="0"/>
        <v>0</v>
      </c>
    </row>
    <row r="11" spans="1:10" x14ac:dyDescent="0.25">
      <c r="A11" s="24" t="s">
        <v>83</v>
      </c>
      <c r="B11" s="25" t="s">
        <v>0</v>
      </c>
      <c r="C11" s="75">
        <v>0</v>
      </c>
      <c r="D11" s="77">
        <v>0</v>
      </c>
      <c r="E11" s="77">
        <v>0</v>
      </c>
      <c r="F11" s="77">
        <v>0</v>
      </c>
      <c r="G11" s="77">
        <v>0</v>
      </c>
      <c r="H11" s="77">
        <v>0</v>
      </c>
      <c r="I11" s="77">
        <v>0</v>
      </c>
      <c r="J11" s="79">
        <f t="shared" si="0"/>
        <v>0</v>
      </c>
    </row>
    <row r="12" spans="1:10" x14ac:dyDescent="0.25">
      <c r="A12" s="24" t="s">
        <v>84</v>
      </c>
      <c r="B12" s="25" t="s">
        <v>0</v>
      </c>
      <c r="C12" s="75">
        <v>0</v>
      </c>
      <c r="D12" s="77">
        <v>0</v>
      </c>
      <c r="E12" s="77">
        <v>0</v>
      </c>
      <c r="F12" s="77">
        <v>0</v>
      </c>
      <c r="G12" s="77">
        <v>0</v>
      </c>
      <c r="H12" s="77">
        <v>0</v>
      </c>
      <c r="I12" s="77">
        <v>0</v>
      </c>
      <c r="J12" s="79">
        <f t="shared" si="0"/>
        <v>0</v>
      </c>
    </row>
    <row r="13" spans="1:10" x14ac:dyDescent="0.25">
      <c r="A13" s="24" t="s">
        <v>85</v>
      </c>
      <c r="B13" s="25" t="s">
        <v>0</v>
      </c>
      <c r="C13" s="75">
        <v>0</v>
      </c>
      <c r="D13" s="77">
        <v>0</v>
      </c>
      <c r="E13" s="77">
        <v>0</v>
      </c>
      <c r="F13" s="77">
        <v>0</v>
      </c>
      <c r="G13" s="77">
        <v>0</v>
      </c>
      <c r="H13" s="77">
        <v>0</v>
      </c>
      <c r="I13" s="77">
        <v>0</v>
      </c>
      <c r="J13" s="79">
        <f t="shared" si="0"/>
        <v>0</v>
      </c>
    </row>
    <row r="14" spans="1:10" x14ac:dyDescent="0.25">
      <c r="A14" s="24" t="s">
        <v>512</v>
      </c>
      <c r="B14" s="25" t="s">
        <v>8</v>
      </c>
      <c r="C14" s="75">
        <v>0</v>
      </c>
      <c r="D14" s="77">
        <v>0</v>
      </c>
      <c r="E14" s="77">
        <v>0</v>
      </c>
      <c r="F14" s="77">
        <v>0</v>
      </c>
      <c r="G14" s="77">
        <v>0</v>
      </c>
      <c r="H14" s="77">
        <v>0</v>
      </c>
      <c r="I14" s="77">
        <v>0</v>
      </c>
      <c r="J14" s="79">
        <f t="shared" si="0"/>
        <v>0</v>
      </c>
    </row>
    <row r="15" spans="1:10" x14ac:dyDescent="0.25">
      <c r="A15" s="24" t="s">
        <v>87</v>
      </c>
      <c r="B15" s="25" t="s">
        <v>8</v>
      </c>
      <c r="C15" s="75">
        <v>0</v>
      </c>
      <c r="D15" s="77">
        <v>0</v>
      </c>
      <c r="E15" s="77">
        <v>0</v>
      </c>
      <c r="F15" s="77">
        <v>0</v>
      </c>
      <c r="G15" s="77">
        <v>0</v>
      </c>
      <c r="H15" s="77">
        <v>0</v>
      </c>
      <c r="I15" s="77">
        <v>0</v>
      </c>
      <c r="J15" s="79">
        <f t="shared" si="0"/>
        <v>0</v>
      </c>
    </row>
    <row r="16" spans="1:10" x14ac:dyDescent="0.25">
      <c r="A16" s="24" t="s">
        <v>88</v>
      </c>
      <c r="B16" s="25" t="s">
        <v>9</v>
      </c>
      <c r="C16" s="75">
        <v>0</v>
      </c>
      <c r="D16" s="77">
        <v>0</v>
      </c>
      <c r="E16" s="77">
        <v>0</v>
      </c>
      <c r="F16" s="77">
        <v>0</v>
      </c>
      <c r="G16" s="77">
        <v>0</v>
      </c>
      <c r="H16" s="77">
        <v>0</v>
      </c>
      <c r="I16" s="77">
        <v>87024</v>
      </c>
      <c r="J16" s="79">
        <f t="shared" si="0"/>
        <v>87024</v>
      </c>
    </row>
    <row r="17" spans="1:10" x14ac:dyDescent="0.25">
      <c r="A17" s="24" t="s">
        <v>89</v>
      </c>
      <c r="B17" s="25" t="s">
        <v>9</v>
      </c>
      <c r="C17" s="75">
        <v>0</v>
      </c>
      <c r="D17" s="77">
        <v>437664</v>
      </c>
      <c r="E17" s="77">
        <v>0</v>
      </c>
      <c r="F17" s="77">
        <v>0</v>
      </c>
      <c r="G17" s="77">
        <v>0</v>
      </c>
      <c r="H17" s="77">
        <v>0</v>
      </c>
      <c r="I17" s="77">
        <v>0</v>
      </c>
      <c r="J17" s="79">
        <f t="shared" si="0"/>
        <v>437664</v>
      </c>
    </row>
    <row r="18" spans="1:10" x14ac:dyDescent="0.25">
      <c r="A18" s="24" t="s">
        <v>90</v>
      </c>
      <c r="B18" s="25" t="s">
        <v>9</v>
      </c>
      <c r="C18" s="75">
        <v>0</v>
      </c>
      <c r="D18" s="77">
        <v>0</v>
      </c>
      <c r="E18" s="77">
        <v>0</v>
      </c>
      <c r="F18" s="77">
        <v>0</v>
      </c>
      <c r="G18" s="77">
        <v>0</v>
      </c>
      <c r="H18" s="77">
        <v>0</v>
      </c>
      <c r="I18" s="77">
        <v>0</v>
      </c>
      <c r="J18" s="79">
        <f t="shared" si="0"/>
        <v>0</v>
      </c>
    </row>
    <row r="19" spans="1:10" x14ac:dyDescent="0.25">
      <c r="A19" s="24" t="s">
        <v>91</v>
      </c>
      <c r="B19" s="25" t="s">
        <v>9</v>
      </c>
      <c r="C19" s="75">
        <v>107641</v>
      </c>
      <c r="D19" s="77">
        <v>142181</v>
      </c>
      <c r="E19" s="77">
        <v>0</v>
      </c>
      <c r="F19" s="77">
        <v>0</v>
      </c>
      <c r="G19" s="77">
        <v>0</v>
      </c>
      <c r="H19" s="77">
        <v>0</v>
      </c>
      <c r="I19" s="77">
        <v>0</v>
      </c>
      <c r="J19" s="79">
        <f t="shared" si="0"/>
        <v>249822</v>
      </c>
    </row>
    <row r="20" spans="1:10" x14ac:dyDescent="0.25">
      <c r="A20" s="24" t="s">
        <v>92</v>
      </c>
      <c r="B20" s="25" t="s">
        <v>9</v>
      </c>
      <c r="C20" s="75">
        <v>0</v>
      </c>
      <c r="D20" s="77">
        <v>0</v>
      </c>
      <c r="E20" s="77">
        <v>0</v>
      </c>
      <c r="F20" s="77">
        <v>0</v>
      </c>
      <c r="G20" s="77">
        <v>0</v>
      </c>
      <c r="H20" s="77">
        <v>53950</v>
      </c>
      <c r="I20" s="77">
        <v>0</v>
      </c>
      <c r="J20" s="79">
        <f t="shared" si="0"/>
        <v>53950</v>
      </c>
    </row>
    <row r="21" spans="1:10" x14ac:dyDescent="0.25">
      <c r="A21" s="24" t="s">
        <v>93</v>
      </c>
      <c r="B21" s="25" t="s">
        <v>9</v>
      </c>
      <c r="C21" s="75">
        <v>0</v>
      </c>
      <c r="D21" s="77">
        <v>25900</v>
      </c>
      <c r="E21" s="77">
        <v>0</v>
      </c>
      <c r="F21" s="77">
        <v>0</v>
      </c>
      <c r="G21" s="77">
        <v>0</v>
      </c>
      <c r="H21" s="77">
        <v>0</v>
      </c>
      <c r="I21" s="77">
        <v>0</v>
      </c>
      <c r="J21" s="79">
        <f t="shared" si="0"/>
        <v>25900</v>
      </c>
    </row>
    <row r="22" spans="1:10" x14ac:dyDescent="0.25">
      <c r="A22" s="24" t="s">
        <v>94</v>
      </c>
      <c r="B22" s="25" t="s">
        <v>9</v>
      </c>
      <c r="C22" s="75">
        <v>0</v>
      </c>
      <c r="D22" s="77">
        <v>56375</v>
      </c>
      <c r="E22" s="77">
        <v>0</v>
      </c>
      <c r="F22" s="77">
        <v>0</v>
      </c>
      <c r="G22" s="77">
        <v>0</v>
      </c>
      <c r="H22" s="77">
        <v>0</v>
      </c>
      <c r="I22" s="77">
        <v>0</v>
      </c>
      <c r="J22" s="79">
        <f t="shared" si="0"/>
        <v>56375</v>
      </c>
    </row>
    <row r="23" spans="1:10" x14ac:dyDescent="0.25">
      <c r="A23" s="24" t="s">
        <v>95</v>
      </c>
      <c r="B23" s="25" t="s">
        <v>10</v>
      </c>
      <c r="C23" s="75">
        <v>0</v>
      </c>
      <c r="D23" s="77">
        <v>0</v>
      </c>
      <c r="E23" s="77">
        <v>0</v>
      </c>
      <c r="F23" s="77">
        <v>0</v>
      </c>
      <c r="G23" s="77">
        <v>0</v>
      </c>
      <c r="H23" s="77">
        <v>0</v>
      </c>
      <c r="I23" s="77">
        <v>0</v>
      </c>
      <c r="J23" s="79">
        <f t="shared" si="0"/>
        <v>0</v>
      </c>
    </row>
    <row r="24" spans="1:10" x14ac:dyDescent="0.25">
      <c r="A24" s="24" t="s">
        <v>96</v>
      </c>
      <c r="B24" s="25" t="s">
        <v>10</v>
      </c>
      <c r="C24" s="75">
        <v>0</v>
      </c>
      <c r="D24" s="77">
        <v>0</v>
      </c>
      <c r="E24" s="77">
        <v>0</v>
      </c>
      <c r="F24" s="77">
        <v>0</v>
      </c>
      <c r="G24" s="77">
        <v>0</v>
      </c>
      <c r="H24" s="77">
        <v>0</v>
      </c>
      <c r="I24" s="77">
        <v>0</v>
      </c>
      <c r="J24" s="79">
        <f t="shared" si="0"/>
        <v>0</v>
      </c>
    </row>
    <row r="25" spans="1:10" x14ac:dyDescent="0.25">
      <c r="A25" s="24" t="s">
        <v>97</v>
      </c>
      <c r="B25" s="25" t="s">
        <v>10</v>
      </c>
      <c r="C25" s="75">
        <v>0</v>
      </c>
      <c r="D25" s="77">
        <v>0</v>
      </c>
      <c r="E25" s="77">
        <v>0</v>
      </c>
      <c r="F25" s="77">
        <v>0</v>
      </c>
      <c r="G25" s="77">
        <v>0</v>
      </c>
      <c r="H25" s="77">
        <v>0</v>
      </c>
      <c r="I25" s="77">
        <v>0</v>
      </c>
      <c r="J25" s="79">
        <f t="shared" si="0"/>
        <v>0</v>
      </c>
    </row>
    <row r="26" spans="1:10" x14ac:dyDescent="0.25">
      <c r="A26" s="24" t="s">
        <v>98</v>
      </c>
      <c r="B26" s="25" t="s">
        <v>10</v>
      </c>
      <c r="C26" s="75">
        <v>0</v>
      </c>
      <c r="D26" s="77">
        <v>0</v>
      </c>
      <c r="E26" s="77">
        <v>0</v>
      </c>
      <c r="F26" s="77">
        <v>0</v>
      </c>
      <c r="G26" s="77">
        <v>0</v>
      </c>
      <c r="H26" s="77">
        <v>0</v>
      </c>
      <c r="I26" s="77">
        <v>0</v>
      </c>
      <c r="J26" s="79">
        <f t="shared" si="0"/>
        <v>0</v>
      </c>
    </row>
    <row r="27" spans="1:10" x14ac:dyDescent="0.25">
      <c r="A27" s="24" t="s">
        <v>99</v>
      </c>
      <c r="B27" s="25" t="s">
        <v>11</v>
      </c>
      <c r="C27" s="75">
        <v>64895</v>
      </c>
      <c r="D27" s="77">
        <v>0</v>
      </c>
      <c r="E27" s="77">
        <v>0</v>
      </c>
      <c r="F27" s="77">
        <v>0</v>
      </c>
      <c r="G27" s="77">
        <v>0</v>
      </c>
      <c r="H27" s="77">
        <v>44695</v>
      </c>
      <c r="I27" s="77">
        <v>23880</v>
      </c>
      <c r="J27" s="79">
        <f t="shared" si="0"/>
        <v>133470</v>
      </c>
    </row>
    <row r="28" spans="1:10" x14ac:dyDescent="0.25">
      <c r="A28" s="24" t="s">
        <v>100</v>
      </c>
      <c r="B28" s="25" t="s">
        <v>11</v>
      </c>
      <c r="C28" s="75">
        <v>0</v>
      </c>
      <c r="D28" s="77">
        <v>0</v>
      </c>
      <c r="E28" s="77">
        <v>0</v>
      </c>
      <c r="F28" s="77">
        <v>0</v>
      </c>
      <c r="G28" s="77">
        <v>0</v>
      </c>
      <c r="H28" s="77">
        <v>0</v>
      </c>
      <c r="I28" s="77">
        <v>0</v>
      </c>
      <c r="J28" s="79">
        <f t="shared" si="0"/>
        <v>0</v>
      </c>
    </row>
    <row r="29" spans="1:10" x14ac:dyDescent="0.25">
      <c r="A29" s="24" t="s">
        <v>101</v>
      </c>
      <c r="B29" s="25" t="s">
        <v>11</v>
      </c>
      <c r="C29" s="75">
        <v>0</v>
      </c>
      <c r="D29" s="77">
        <v>0</v>
      </c>
      <c r="E29" s="77">
        <v>0</v>
      </c>
      <c r="F29" s="77">
        <v>0</v>
      </c>
      <c r="G29" s="77">
        <v>0</v>
      </c>
      <c r="H29" s="77">
        <v>0</v>
      </c>
      <c r="I29" s="77">
        <v>0</v>
      </c>
      <c r="J29" s="79">
        <f t="shared" si="0"/>
        <v>0</v>
      </c>
    </row>
    <row r="30" spans="1:10" x14ac:dyDescent="0.25">
      <c r="A30" s="24" t="s">
        <v>507</v>
      </c>
      <c r="B30" s="25" t="s">
        <v>11</v>
      </c>
      <c r="C30" s="75">
        <v>0</v>
      </c>
      <c r="D30" s="77">
        <v>0</v>
      </c>
      <c r="E30" s="77">
        <v>0</v>
      </c>
      <c r="F30" s="77">
        <v>0</v>
      </c>
      <c r="G30" s="77">
        <v>0</v>
      </c>
      <c r="H30" s="77">
        <v>0</v>
      </c>
      <c r="I30" s="77">
        <v>0</v>
      </c>
      <c r="J30" s="79">
        <f t="shared" si="0"/>
        <v>0</v>
      </c>
    </row>
    <row r="31" spans="1:10" x14ac:dyDescent="0.25">
      <c r="A31" s="24" t="s">
        <v>102</v>
      </c>
      <c r="B31" s="25" t="s">
        <v>11</v>
      </c>
      <c r="C31" s="75">
        <v>0</v>
      </c>
      <c r="D31" s="77">
        <v>0</v>
      </c>
      <c r="E31" s="77">
        <v>0</v>
      </c>
      <c r="F31" s="77">
        <v>0</v>
      </c>
      <c r="G31" s="77">
        <v>0</v>
      </c>
      <c r="H31" s="77">
        <v>0</v>
      </c>
      <c r="I31" s="77">
        <v>0</v>
      </c>
      <c r="J31" s="79">
        <f t="shared" si="0"/>
        <v>0</v>
      </c>
    </row>
    <row r="32" spans="1:10" x14ac:dyDescent="0.25">
      <c r="A32" s="24" t="s">
        <v>103</v>
      </c>
      <c r="B32" s="25" t="s">
        <v>11</v>
      </c>
      <c r="C32" s="75">
        <v>0</v>
      </c>
      <c r="D32" s="77">
        <v>0</v>
      </c>
      <c r="E32" s="77">
        <v>0</v>
      </c>
      <c r="F32" s="77">
        <v>0</v>
      </c>
      <c r="G32" s="77">
        <v>0</v>
      </c>
      <c r="H32" s="77">
        <v>0</v>
      </c>
      <c r="I32" s="77">
        <v>0</v>
      </c>
      <c r="J32" s="79">
        <f t="shared" si="0"/>
        <v>0</v>
      </c>
    </row>
    <row r="33" spans="1:10" x14ac:dyDescent="0.25">
      <c r="A33" s="24" t="s">
        <v>104</v>
      </c>
      <c r="B33" s="25" t="s">
        <v>11</v>
      </c>
      <c r="C33" s="75">
        <v>0</v>
      </c>
      <c r="D33" s="77">
        <v>6400</v>
      </c>
      <c r="E33" s="77">
        <v>41921</v>
      </c>
      <c r="F33" s="77">
        <v>0</v>
      </c>
      <c r="G33" s="77">
        <v>0</v>
      </c>
      <c r="H33" s="77">
        <v>0</v>
      </c>
      <c r="I33" s="77">
        <v>0</v>
      </c>
      <c r="J33" s="79">
        <f t="shared" si="0"/>
        <v>48321</v>
      </c>
    </row>
    <row r="34" spans="1:10" x14ac:dyDescent="0.25">
      <c r="A34" s="24" t="s">
        <v>105</v>
      </c>
      <c r="B34" s="25" t="s">
        <v>11</v>
      </c>
      <c r="C34" s="75">
        <v>0</v>
      </c>
      <c r="D34" s="77">
        <v>2061841</v>
      </c>
      <c r="E34" s="77">
        <v>531414</v>
      </c>
      <c r="F34" s="77">
        <v>0</v>
      </c>
      <c r="G34" s="77">
        <v>0</v>
      </c>
      <c r="H34" s="77">
        <v>137095</v>
      </c>
      <c r="I34" s="77">
        <v>0</v>
      </c>
      <c r="J34" s="79">
        <f t="shared" si="0"/>
        <v>2730350</v>
      </c>
    </row>
    <row r="35" spans="1:10" x14ac:dyDescent="0.25">
      <c r="A35" s="24" t="s">
        <v>106</v>
      </c>
      <c r="B35" s="25" t="s">
        <v>11</v>
      </c>
      <c r="C35" s="75">
        <v>0</v>
      </c>
      <c r="D35" s="77">
        <v>0</v>
      </c>
      <c r="E35" s="77">
        <v>0</v>
      </c>
      <c r="F35" s="77">
        <v>0</v>
      </c>
      <c r="G35" s="77">
        <v>0</v>
      </c>
      <c r="H35" s="77">
        <v>0</v>
      </c>
      <c r="I35" s="77">
        <v>0</v>
      </c>
      <c r="J35" s="79">
        <f t="shared" si="0"/>
        <v>0</v>
      </c>
    </row>
    <row r="36" spans="1:10" x14ac:dyDescent="0.25">
      <c r="A36" s="24" t="s">
        <v>107</v>
      </c>
      <c r="B36" s="25" t="s">
        <v>11</v>
      </c>
      <c r="C36" s="75">
        <v>0</v>
      </c>
      <c r="D36" s="77">
        <v>0</v>
      </c>
      <c r="E36" s="77">
        <v>0</v>
      </c>
      <c r="F36" s="77">
        <v>0</v>
      </c>
      <c r="G36" s="77">
        <v>0</v>
      </c>
      <c r="H36" s="77">
        <v>0</v>
      </c>
      <c r="I36" s="77">
        <v>0</v>
      </c>
      <c r="J36" s="79">
        <f t="shared" si="0"/>
        <v>0</v>
      </c>
    </row>
    <row r="37" spans="1:10" x14ac:dyDescent="0.25">
      <c r="A37" s="24" t="s">
        <v>108</v>
      </c>
      <c r="B37" s="25" t="s">
        <v>11</v>
      </c>
      <c r="C37" s="75">
        <v>100360</v>
      </c>
      <c r="D37" s="77">
        <v>0</v>
      </c>
      <c r="E37" s="77">
        <v>986177</v>
      </c>
      <c r="F37" s="77">
        <v>0</v>
      </c>
      <c r="G37" s="77">
        <v>0</v>
      </c>
      <c r="H37" s="77">
        <v>123521</v>
      </c>
      <c r="I37" s="77">
        <v>0</v>
      </c>
      <c r="J37" s="79">
        <f t="shared" si="0"/>
        <v>1210058</v>
      </c>
    </row>
    <row r="38" spans="1:10" x14ac:dyDescent="0.25">
      <c r="A38" s="24" t="s">
        <v>109</v>
      </c>
      <c r="B38" s="25" t="s">
        <v>11</v>
      </c>
      <c r="C38" s="75">
        <v>0</v>
      </c>
      <c r="D38" s="77">
        <v>0</v>
      </c>
      <c r="E38" s="77">
        <v>0</v>
      </c>
      <c r="F38" s="77">
        <v>0</v>
      </c>
      <c r="G38" s="77">
        <v>0</v>
      </c>
      <c r="H38" s="77">
        <v>0</v>
      </c>
      <c r="I38" s="77">
        <v>0</v>
      </c>
      <c r="J38" s="79">
        <f t="shared" si="0"/>
        <v>0</v>
      </c>
    </row>
    <row r="39" spans="1:10" x14ac:dyDescent="0.25">
      <c r="A39" s="24" t="s">
        <v>110</v>
      </c>
      <c r="B39" s="25" t="s">
        <v>11</v>
      </c>
      <c r="C39" s="75">
        <v>0</v>
      </c>
      <c r="D39" s="77">
        <v>0</v>
      </c>
      <c r="E39" s="77">
        <v>0</v>
      </c>
      <c r="F39" s="77">
        <v>0</v>
      </c>
      <c r="G39" s="77">
        <v>0</v>
      </c>
      <c r="H39" s="77">
        <v>0</v>
      </c>
      <c r="I39" s="77">
        <v>0</v>
      </c>
      <c r="J39" s="79">
        <f t="shared" si="0"/>
        <v>0</v>
      </c>
    </row>
    <row r="40" spans="1:10" x14ac:dyDescent="0.25">
      <c r="A40" s="24" t="s">
        <v>111</v>
      </c>
      <c r="B40" s="25" t="s">
        <v>11</v>
      </c>
      <c r="C40" s="75">
        <v>0</v>
      </c>
      <c r="D40" s="77">
        <v>0</v>
      </c>
      <c r="E40" s="77">
        <v>0</v>
      </c>
      <c r="F40" s="77">
        <v>0</v>
      </c>
      <c r="G40" s="77">
        <v>0</v>
      </c>
      <c r="H40" s="77">
        <v>0</v>
      </c>
      <c r="I40" s="77">
        <v>0</v>
      </c>
      <c r="J40" s="79">
        <f t="shared" si="0"/>
        <v>0</v>
      </c>
    </row>
    <row r="41" spans="1:10" x14ac:dyDescent="0.25">
      <c r="A41" s="24" t="s">
        <v>112</v>
      </c>
      <c r="B41" s="25" t="s">
        <v>11</v>
      </c>
      <c r="C41" s="75">
        <v>0</v>
      </c>
      <c r="D41" s="77">
        <v>0</v>
      </c>
      <c r="E41" s="77">
        <v>0</v>
      </c>
      <c r="F41" s="77">
        <v>0</v>
      </c>
      <c r="G41" s="77">
        <v>0</v>
      </c>
      <c r="H41" s="77">
        <v>0</v>
      </c>
      <c r="I41" s="77">
        <v>0</v>
      </c>
      <c r="J41" s="79">
        <f t="shared" si="0"/>
        <v>0</v>
      </c>
    </row>
    <row r="42" spans="1:10" x14ac:dyDescent="0.25">
      <c r="A42" s="24" t="s">
        <v>113</v>
      </c>
      <c r="B42" s="25" t="s">
        <v>11</v>
      </c>
      <c r="C42" s="75">
        <v>0</v>
      </c>
      <c r="D42" s="77">
        <v>0</v>
      </c>
      <c r="E42" s="77">
        <v>0</v>
      </c>
      <c r="F42" s="77">
        <v>0</v>
      </c>
      <c r="G42" s="77">
        <v>0</v>
      </c>
      <c r="H42" s="77">
        <v>23493</v>
      </c>
      <c r="I42" s="77">
        <v>0</v>
      </c>
      <c r="J42" s="79">
        <f t="shared" si="0"/>
        <v>23493</v>
      </c>
    </row>
    <row r="43" spans="1:10" x14ac:dyDescent="0.25">
      <c r="A43" s="24" t="s">
        <v>114</v>
      </c>
      <c r="B43" s="25" t="s">
        <v>12</v>
      </c>
      <c r="C43" s="75">
        <v>0</v>
      </c>
      <c r="D43" s="77">
        <v>0</v>
      </c>
      <c r="E43" s="77">
        <v>0</v>
      </c>
      <c r="F43" s="77">
        <v>0</v>
      </c>
      <c r="G43" s="77">
        <v>0</v>
      </c>
      <c r="H43" s="77">
        <v>100740</v>
      </c>
      <c r="I43" s="77">
        <v>0</v>
      </c>
      <c r="J43" s="79">
        <f t="shared" si="0"/>
        <v>100740</v>
      </c>
    </row>
    <row r="44" spans="1:10" x14ac:dyDescent="0.25">
      <c r="A44" s="24" t="s">
        <v>115</v>
      </c>
      <c r="B44" s="25" t="s">
        <v>12</v>
      </c>
      <c r="C44" s="75">
        <v>5931</v>
      </c>
      <c r="D44" s="77">
        <v>0</v>
      </c>
      <c r="E44" s="77">
        <v>0</v>
      </c>
      <c r="F44" s="77">
        <v>0</v>
      </c>
      <c r="G44" s="77">
        <v>0</v>
      </c>
      <c r="H44" s="77">
        <v>40433</v>
      </c>
      <c r="I44" s="77">
        <v>52838</v>
      </c>
      <c r="J44" s="79">
        <f t="shared" si="0"/>
        <v>99202</v>
      </c>
    </row>
    <row r="45" spans="1:10" x14ac:dyDescent="0.25">
      <c r="A45" s="24" t="s">
        <v>116</v>
      </c>
      <c r="B45" s="25" t="s">
        <v>12</v>
      </c>
      <c r="C45" s="75">
        <v>0</v>
      </c>
      <c r="D45" s="77">
        <v>1030822</v>
      </c>
      <c r="E45" s="77">
        <v>0</v>
      </c>
      <c r="F45" s="77">
        <v>0</v>
      </c>
      <c r="G45" s="77">
        <v>0</v>
      </c>
      <c r="H45" s="77">
        <v>0</v>
      </c>
      <c r="I45" s="77">
        <v>0</v>
      </c>
      <c r="J45" s="79">
        <f t="shared" si="0"/>
        <v>1030822</v>
      </c>
    </row>
    <row r="46" spans="1:10" x14ac:dyDescent="0.25">
      <c r="A46" s="24" t="s">
        <v>467</v>
      </c>
      <c r="B46" s="25" t="s">
        <v>12</v>
      </c>
      <c r="C46" s="75">
        <v>69349</v>
      </c>
      <c r="D46" s="77">
        <v>208970</v>
      </c>
      <c r="E46" s="77">
        <v>0</v>
      </c>
      <c r="F46" s="77">
        <v>0</v>
      </c>
      <c r="G46" s="77">
        <v>0</v>
      </c>
      <c r="H46" s="77">
        <v>0</v>
      </c>
      <c r="I46" s="77">
        <v>0</v>
      </c>
      <c r="J46" s="79">
        <f t="shared" si="0"/>
        <v>278319</v>
      </c>
    </row>
    <row r="47" spans="1:10" x14ac:dyDescent="0.25">
      <c r="A47" s="24" t="s">
        <v>117</v>
      </c>
      <c r="B47" s="25" t="s">
        <v>12</v>
      </c>
      <c r="C47" s="75">
        <v>477363</v>
      </c>
      <c r="D47" s="77">
        <v>0</v>
      </c>
      <c r="E47" s="77">
        <v>0</v>
      </c>
      <c r="F47" s="77">
        <v>0</v>
      </c>
      <c r="G47" s="77">
        <v>0</v>
      </c>
      <c r="H47" s="77">
        <v>150141</v>
      </c>
      <c r="I47" s="77">
        <v>0</v>
      </c>
      <c r="J47" s="79">
        <f t="shared" si="0"/>
        <v>627504</v>
      </c>
    </row>
    <row r="48" spans="1:10" x14ac:dyDescent="0.25">
      <c r="A48" s="24" t="s">
        <v>118</v>
      </c>
      <c r="B48" s="25" t="s">
        <v>12</v>
      </c>
      <c r="C48" s="75">
        <v>0</v>
      </c>
      <c r="D48" s="77">
        <v>0</v>
      </c>
      <c r="E48" s="77">
        <v>0</v>
      </c>
      <c r="F48" s="77">
        <v>0</v>
      </c>
      <c r="G48" s="77">
        <v>0</v>
      </c>
      <c r="H48" s="77">
        <v>3312</v>
      </c>
      <c r="I48" s="77">
        <v>0</v>
      </c>
      <c r="J48" s="79">
        <f t="shared" si="0"/>
        <v>3312</v>
      </c>
    </row>
    <row r="49" spans="1:10" x14ac:dyDescent="0.25">
      <c r="A49" s="24" t="s">
        <v>119</v>
      </c>
      <c r="B49" s="25" t="s">
        <v>12</v>
      </c>
      <c r="C49" s="75">
        <v>0</v>
      </c>
      <c r="D49" s="77">
        <v>0</v>
      </c>
      <c r="E49" s="77">
        <v>0</v>
      </c>
      <c r="F49" s="77">
        <v>0</v>
      </c>
      <c r="G49" s="77">
        <v>0</v>
      </c>
      <c r="H49" s="77">
        <v>0</v>
      </c>
      <c r="I49" s="77">
        <v>0</v>
      </c>
      <c r="J49" s="79">
        <f t="shared" si="0"/>
        <v>0</v>
      </c>
    </row>
    <row r="50" spans="1:10" x14ac:dyDescent="0.25">
      <c r="A50" s="24" t="s">
        <v>468</v>
      </c>
      <c r="B50" s="25" t="s">
        <v>12</v>
      </c>
      <c r="C50" s="75">
        <v>0</v>
      </c>
      <c r="D50" s="77">
        <v>0</v>
      </c>
      <c r="E50" s="77">
        <v>0</v>
      </c>
      <c r="F50" s="77">
        <v>0</v>
      </c>
      <c r="G50" s="77">
        <v>0</v>
      </c>
      <c r="H50" s="77">
        <v>0</v>
      </c>
      <c r="I50" s="77">
        <v>0</v>
      </c>
      <c r="J50" s="79">
        <f t="shared" si="0"/>
        <v>0</v>
      </c>
    </row>
    <row r="51" spans="1:10" x14ac:dyDescent="0.25">
      <c r="A51" s="24" t="s">
        <v>120</v>
      </c>
      <c r="B51" s="25" t="s">
        <v>12</v>
      </c>
      <c r="C51" s="75">
        <v>0</v>
      </c>
      <c r="D51" s="77">
        <v>0</v>
      </c>
      <c r="E51" s="77">
        <v>0</v>
      </c>
      <c r="F51" s="77">
        <v>0</v>
      </c>
      <c r="G51" s="77">
        <v>0</v>
      </c>
      <c r="H51" s="77">
        <v>0</v>
      </c>
      <c r="I51" s="77">
        <v>0</v>
      </c>
      <c r="J51" s="79">
        <f t="shared" si="0"/>
        <v>0</v>
      </c>
    </row>
    <row r="52" spans="1:10" x14ac:dyDescent="0.25">
      <c r="A52" s="24" t="s">
        <v>121</v>
      </c>
      <c r="B52" s="25" t="s">
        <v>12</v>
      </c>
      <c r="C52" s="75">
        <v>5812655</v>
      </c>
      <c r="D52" s="77">
        <v>0</v>
      </c>
      <c r="E52" s="77">
        <v>0</v>
      </c>
      <c r="F52" s="77">
        <v>0</v>
      </c>
      <c r="G52" s="77">
        <v>0</v>
      </c>
      <c r="H52" s="77">
        <v>0</v>
      </c>
      <c r="I52" s="77">
        <v>0</v>
      </c>
      <c r="J52" s="79">
        <f t="shared" si="0"/>
        <v>5812655</v>
      </c>
    </row>
    <row r="53" spans="1:10" x14ac:dyDescent="0.25">
      <c r="A53" s="24" t="s">
        <v>122</v>
      </c>
      <c r="B53" s="25" t="s">
        <v>12</v>
      </c>
      <c r="C53" s="75">
        <v>0</v>
      </c>
      <c r="D53" s="77">
        <v>739625</v>
      </c>
      <c r="E53" s="77">
        <v>0</v>
      </c>
      <c r="F53" s="77">
        <v>0</v>
      </c>
      <c r="G53" s="77">
        <v>0</v>
      </c>
      <c r="H53" s="77">
        <v>5096</v>
      </c>
      <c r="I53" s="77">
        <v>0</v>
      </c>
      <c r="J53" s="79">
        <f t="shared" si="0"/>
        <v>744721</v>
      </c>
    </row>
    <row r="54" spans="1:10" x14ac:dyDescent="0.25">
      <c r="A54" s="24" t="s">
        <v>123</v>
      </c>
      <c r="B54" s="25" t="s">
        <v>12</v>
      </c>
      <c r="C54" s="75">
        <v>0</v>
      </c>
      <c r="D54" s="77">
        <v>0</v>
      </c>
      <c r="E54" s="77">
        <v>0</v>
      </c>
      <c r="F54" s="77">
        <v>0</v>
      </c>
      <c r="G54" s="77">
        <v>0</v>
      </c>
      <c r="H54" s="77">
        <v>0</v>
      </c>
      <c r="I54" s="77">
        <v>0</v>
      </c>
      <c r="J54" s="79">
        <f t="shared" si="0"/>
        <v>0</v>
      </c>
    </row>
    <row r="55" spans="1:10" x14ac:dyDescent="0.25">
      <c r="A55" s="24" t="s">
        <v>124</v>
      </c>
      <c r="B55" s="25" t="s">
        <v>12</v>
      </c>
      <c r="C55" s="75">
        <v>0</v>
      </c>
      <c r="D55" s="77">
        <v>0</v>
      </c>
      <c r="E55" s="77">
        <v>0</v>
      </c>
      <c r="F55" s="77">
        <v>0</v>
      </c>
      <c r="G55" s="77">
        <v>0</v>
      </c>
      <c r="H55" s="77">
        <v>0</v>
      </c>
      <c r="I55" s="77">
        <v>0</v>
      </c>
      <c r="J55" s="79">
        <f t="shared" si="0"/>
        <v>0</v>
      </c>
    </row>
    <row r="56" spans="1:10" x14ac:dyDescent="0.25">
      <c r="A56" s="24" t="s">
        <v>125</v>
      </c>
      <c r="B56" s="25" t="s">
        <v>12</v>
      </c>
      <c r="C56" s="75">
        <v>0</v>
      </c>
      <c r="D56" s="77">
        <v>0</v>
      </c>
      <c r="E56" s="77">
        <v>0</v>
      </c>
      <c r="F56" s="77">
        <v>0</v>
      </c>
      <c r="G56" s="77">
        <v>0</v>
      </c>
      <c r="H56" s="77">
        <v>0</v>
      </c>
      <c r="I56" s="77">
        <v>0</v>
      </c>
      <c r="J56" s="79">
        <f t="shared" si="0"/>
        <v>0</v>
      </c>
    </row>
    <row r="57" spans="1:10" x14ac:dyDescent="0.25">
      <c r="A57" s="24" t="s">
        <v>126</v>
      </c>
      <c r="B57" s="25" t="s">
        <v>12</v>
      </c>
      <c r="C57" s="75">
        <v>0</v>
      </c>
      <c r="D57" s="77">
        <v>0</v>
      </c>
      <c r="E57" s="77">
        <v>0</v>
      </c>
      <c r="F57" s="77">
        <v>0</v>
      </c>
      <c r="G57" s="77">
        <v>0</v>
      </c>
      <c r="H57" s="77">
        <v>0</v>
      </c>
      <c r="I57" s="77">
        <v>0</v>
      </c>
      <c r="J57" s="79">
        <f t="shared" si="0"/>
        <v>0</v>
      </c>
    </row>
    <row r="58" spans="1:10" x14ac:dyDescent="0.25">
      <c r="A58" s="24" t="s">
        <v>127</v>
      </c>
      <c r="B58" s="25" t="s">
        <v>12</v>
      </c>
      <c r="C58" s="75">
        <v>0</v>
      </c>
      <c r="D58" s="77">
        <v>0</v>
      </c>
      <c r="E58" s="77">
        <v>0</v>
      </c>
      <c r="F58" s="77">
        <v>0</v>
      </c>
      <c r="G58" s="77">
        <v>0</v>
      </c>
      <c r="H58" s="77">
        <v>0</v>
      </c>
      <c r="I58" s="77">
        <v>0</v>
      </c>
      <c r="J58" s="79">
        <f t="shared" si="0"/>
        <v>0</v>
      </c>
    </row>
    <row r="59" spans="1:10" x14ac:dyDescent="0.25">
      <c r="A59" s="24" t="s">
        <v>128</v>
      </c>
      <c r="B59" s="25" t="s">
        <v>12</v>
      </c>
      <c r="C59" s="75">
        <v>1122480</v>
      </c>
      <c r="D59" s="77">
        <v>0</v>
      </c>
      <c r="E59" s="77">
        <v>442270</v>
      </c>
      <c r="F59" s="77">
        <v>0</v>
      </c>
      <c r="G59" s="77">
        <v>0</v>
      </c>
      <c r="H59" s="77">
        <v>2788494</v>
      </c>
      <c r="I59" s="77">
        <v>0</v>
      </c>
      <c r="J59" s="79">
        <f t="shared" si="0"/>
        <v>4353244</v>
      </c>
    </row>
    <row r="60" spans="1:10" x14ac:dyDescent="0.25">
      <c r="A60" s="24" t="s">
        <v>129</v>
      </c>
      <c r="B60" s="25" t="s">
        <v>12</v>
      </c>
      <c r="C60" s="75">
        <v>0</v>
      </c>
      <c r="D60" s="77">
        <v>0</v>
      </c>
      <c r="E60" s="77">
        <v>0</v>
      </c>
      <c r="F60" s="77">
        <v>0</v>
      </c>
      <c r="G60" s="77">
        <v>0</v>
      </c>
      <c r="H60" s="77">
        <v>0</v>
      </c>
      <c r="I60" s="77">
        <v>0</v>
      </c>
      <c r="J60" s="79">
        <f t="shared" si="0"/>
        <v>0</v>
      </c>
    </row>
    <row r="61" spans="1:10" x14ac:dyDescent="0.25">
      <c r="A61" s="24" t="s">
        <v>130</v>
      </c>
      <c r="B61" s="25" t="s">
        <v>12</v>
      </c>
      <c r="C61" s="75">
        <v>0</v>
      </c>
      <c r="D61" s="77">
        <v>0</v>
      </c>
      <c r="E61" s="77">
        <v>0</v>
      </c>
      <c r="F61" s="77">
        <v>0</v>
      </c>
      <c r="G61" s="77">
        <v>0</v>
      </c>
      <c r="H61" s="77">
        <v>0</v>
      </c>
      <c r="I61" s="77">
        <v>0</v>
      </c>
      <c r="J61" s="79">
        <f t="shared" si="0"/>
        <v>0</v>
      </c>
    </row>
    <row r="62" spans="1:10" x14ac:dyDescent="0.25">
      <c r="A62" s="24" t="s">
        <v>131</v>
      </c>
      <c r="B62" s="25" t="s">
        <v>12</v>
      </c>
      <c r="C62" s="75">
        <v>0</v>
      </c>
      <c r="D62" s="77">
        <v>0</v>
      </c>
      <c r="E62" s="77">
        <v>0</v>
      </c>
      <c r="F62" s="77">
        <v>0</v>
      </c>
      <c r="G62" s="77">
        <v>0</v>
      </c>
      <c r="H62" s="77">
        <v>0</v>
      </c>
      <c r="I62" s="77">
        <v>0</v>
      </c>
      <c r="J62" s="79">
        <f t="shared" si="0"/>
        <v>0</v>
      </c>
    </row>
    <row r="63" spans="1:10" x14ac:dyDescent="0.25">
      <c r="A63" s="24" t="s">
        <v>132</v>
      </c>
      <c r="B63" s="25" t="s">
        <v>12</v>
      </c>
      <c r="C63" s="75">
        <v>0</v>
      </c>
      <c r="D63" s="77">
        <v>149639</v>
      </c>
      <c r="E63" s="77">
        <v>0</v>
      </c>
      <c r="F63" s="77">
        <v>0</v>
      </c>
      <c r="G63" s="77">
        <v>0</v>
      </c>
      <c r="H63" s="77">
        <v>0</v>
      </c>
      <c r="I63" s="77">
        <v>0</v>
      </c>
      <c r="J63" s="79">
        <f t="shared" si="0"/>
        <v>149639</v>
      </c>
    </row>
    <row r="64" spans="1:10" x14ac:dyDescent="0.25">
      <c r="A64" s="24" t="s">
        <v>133</v>
      </c>
      <c r="B64" s="25" t="s">
        <v>12</v>
      </c>
      <c r="C64" s="75">
        <v>0</v>
      </c>
      <c r="D64" s="77">
        <v>0</v>
      </c>
      <c r="E64" s="77">
        <v>0</v>
      </c>
      <c r="F64" s="77">
        <v>0</v>
      </c>
      <c r="G64" s="77">
        <v>0</v>
      </c>
      <c r="H64" s="77">
        <v>0</v>
      </c>
      <c r="I64" s="77">
        <v>0</v>
      </c>
      <c r="J64" s="79">
        <f t="shared" si="0"/>
        <v>0</v>
      </c>
    </row>
    <row r="65" spans="1:10" x14ac:dyDescent="0.25">
      <c r="A65" s="24" t="s">
        <v>134</v>
      </c>
      <c r="B65" s="25" t="s">
        <v>12</v>
      </c>
      <c r="C65" s="75">
        <v>0</v>
      </c>
      <c r="D65" s="77">
        <v>0</v>
      </c>
      <c r="E65" s="77">
        <v>0</v>
      </c>
      <c r="F65" s="77">
        <v>0</v>
      </c>
      <c r="G65" s="77">
        <v>0</v>
      </c>
      <c r="H65" s="77">
        <v>23270</v>
      </c>
      <c r="I65" s="77">
        <v>0</v>
      </c>
      <c r="J65" s="79">
        <f t="shared" si="0"/>
        <v>23270</v>
      </c>
    </row>
    <row r="66" spans="1:10" x14ac:dyDescent="0.25">
      <c r="A66" s="24" t="s">
        <v>135</v>
      </c>
      <c r="B66" s="25" t="s">
        <v>12</v>
      </c>
      <c r="C66" s="75">
        <v>0</v>
      </c>
      <c r="D66" s="77">
        <v>204660</v>
      </c>
      <c r="E66" s="77">
        <v>208502</v>
      </c>
      <c r="F66" s="77">
        <v>0</v>
      </c>
      <c r="G66" s="77">
        <v>0</v>
      </c>
      <c r="H66" s="77">
        <v>100248</v>
      </c>
      <c r="I66" s="77">
        <v>0</v>
      </c>
      <c r="J66" s="79">
        <f t="shared" si="0"/>
        <v>513410</v>
      </c>
    </row>
    <row r="67" spans="1:10" x14ac:dyDescent="0.25">
      <c r="A67" s="24" t="s">
        <v>136</v>
      </c>
      <c r="B67" s="25" t="s">
        <v>12</v>
      </c>
      <c r="C67" s="75">
        <v>0</v>
      </c>
      <c r="D67" s="77">
        <v>0</v>
      </c>
      <c r="E67" s="77">
        <v>0</v>
      </c>
      <c r="F67" s="77">
        <v>0</v>
      </c>
      <c r="G67" s="77">
        <v>0</v>
      </c>
      <c r="H67" s="77">
        <v>0</v>
      </c>
      <c r="I67" s="77">
        <v>0</v>
      </c>
      <c r="J67" s="79">
        <f t="shared" si="0"/>
        <v>0</v>
      </c>
    </row>
    <row r="68" spans="1:10" x14ac:dyDescent="0.25">
      <c r="A68" s="24" t="s">
        <v>137</v>
      </c>
      <c r="B68" s="25" t="s">
        <v>12</v>
      </c>
      <c r="C68" s="75">
        <v>0</v>
      </c>
      <c r="D68" s="77">
        <v>0</v>
      </c>
      <c r="E68" s="77">
        <v>0</v>
      </c>
      <c r="F68" s="77">
        <v>0</v>
      </c>
      <c r="G68" s="77">
        <v>0</v>
      </c>
      <c r="H68" s="77">
        <v>0</v>
      </c>
      <c r="I68" s="77">
        <v>0</v>
      </c>
      <c r="J68" s="79">
        <f t="shared" ref="J68:J131" si="1">SUM(C68:I68)</f>
        <v>0</v>
      </c>
    </row>
    <row r="69" spans="1:10" x14ac:dyDescent="0.25">
      <c r="A69" s="24" t="s">
        <v>138</v>
      </c>
      <c r="B69" s="25" t="s">
        <v>12</v>
      </c>
      <c r="C69" s="75">
        <v>160430</v>
      </c>
      <c r="D69" s="77">
        <v>72211</v>
      </c>
      <c r="E69" s="77">
        <v>0</v>
      </c>
      <c r="F69" s="77">
        <v>0</v>
      </c>
      <c r="G69" s="77">
        <v>0</v>
      </c>
      <c r="H69" s="77">
        <v>163024</v>
      </c>
      <c r="I69" s="77">
        <v>0</v>
      </c>
      <c r="J69" s="79">
        <f t="shared" si="1"/>
        <v>395665</v>
      </c>
    </row>
    <row r="70" spans="1:10" x14ac:dyDescent="0.25">
      <c r="A70" s="24" t="s">
        <v>139</v>
      </c>
      <c r="B70" s="25" t="s">
        <v>12</v>
      </c>
      <c r="C70" s="75">
        <v>2844889</v>
      </c>
      <c r="D70" s="77">
        <v>1954441</v>
      </c>
      <c r="E70" s="77">
        <v>59902</v>
      </c>
      <c r="F70" s="77">
        <v>0</v>
      </c>
      <c r="G70" s="77">
        <v>0</v>
      </c>
      <c r="H70" s="77">
        <v>0</v>
      </c>
      <c r="I70" s="77">
        <v>0</v>
      </c>
      <c r="J70" s="79">
        <f t="shared" si="1"/>
        <v>4859232</v>
      </c>
    </row>
    <row r="71" spans="1:10" x14ac:dyDescent="0.25">
      <c r="A71" s="24" t="s">
        <v>508</v>
      </c>
      <c r="B71" s="25" t="s">
        <v>12</v>
      </c>
      <c r="C71" s="75">
        <v>0</v>
      </c>
      <c r="D71" s="77">
        <v>0</v>
      </c>
      <c r="E71" s="77">
        <v>0</v>
      </c>
      <c r="F71" s="77">
        <v>0</v>
      </c>
      <c r="G71" s="77">
        <v>0</v>
      </c>
      <c r="H71" s="77">
        <v>0</v>
      </c>
      <c r="I71" s="77">
        <v>0</v>
      </c>
      <c r="J71" s="79">
        <f t="shared" si="1"/>
        <v>0</v>
      </c>
    </row>
    <row r="72" spans="1:10" x14ac:dyDescent="0.25">
      <c r="A72" s="24" t="s">
        <v>140</v>
      </c>
      <c r="B72" s="25" t="s">
        <v>12</v>
      </c>
      <c r="C72" s="75">
        <v>0</v>
      </c>
      <c r="D72" s="77">
        <v>0</v>
      </c>
      <c r="E72" s="77">
        <v>64974</v>
      </c>
      <c r="F72" s="77">
        <v>0</v>
      </c>
      <c r="G72" s="77">
        <v>0</v>
      </c>
      <c r="H72" s="77">
        <v>0</v>
      </c>
      <c r="I72" s="77">
        <v>0</v>
      </c>
      <c r="J72" s="79">
        <f t="shared" si="1"/>
        <v>64974</v>
      </c>
    </row>
    <row r="73" spans="1:10" x14ac:dyDescent="0.25">
      <c r="A73" s="24" t="s">
        <v>141</v>
      </c>
      <c r="B73" s="25" t="s">
        <v>12</v>
      </c>
      <c r="C73" s="75">
        <v>0</v>
      </c>
      <c r="D73" s="77">
        <v>0</v>
      </c>
      <c r="E73" s="77">
        <v>0</v>
      </c>
      <c r="F73" s="77">
        <v>0</v>
      </c>
      <c r="G73" s="77">
        <v>0</v>
      </c>
      <c r="H73" s="77">
        <v>0</v>
      </c>
      <c r="I73" s="77">
        <v>0</v>
      </c>
      <c r="J73" s="79">
        <f t="shared" si="1"/>
        <v>0</v>
      </c>
    </row>
    <row r="74" spans="1:10" x14ac:dyDescent="0.25">
      <c r="A74" s="24" t="s">
        <v>142</v>
      </c>
      <c r="B74" s="25" t="s">
        <v>13</v>
      </c>
      <c r="C74" s="75">
        <v>0</v>
      </c>
      <c r="D74" s="77">
        <v>0</v>
      </c>
      <c r="E74" s="77">
        <v>0</v>
      </c>
      <c r="F74" s="77">
        <v>0</v>
      </c>
      <c r="G74" s="77">
        <v>0</v>
      </c>
      <c r="H74" s="77">
        <v>0</v>
      </c>
      <c r="I74" s="77">
        <v>0</v>
      </c>
      <c r="J74" s="79">
        <f t="shared" si="1"/>
        <v>0</v>
      </c>
    </row>
    <row r="75" spans="1:10" x14ac:dyDescent="0.25">
      <c r="A75" s="24" t="s">
        <v>143</v>
      </c>
      <c r="B75" s="25" t="s">
        <v>13</v>
      </c>
      <c r="C75" s="75">
        <v>0</v>
      </c>
      <c r="D75" s="77">
        <v>0</v>
      </c>
      <c r="E75" s="77">
        <v>0</v>
      </c>
      <c r="F75" s="77">
        <v>0</v>
      </c>
      <c r="G75" s="77">
        <v>0</v>
      </c>
      <c r="H75" s="77">
        <v>0</v>
      </c>
      <c r="I75" s="77">
        <v>0</v>
      </c>
      <c r="J75" s="79">
        <f t="shared" si="1"/>
        <v>0</v>
      </c>
    </row>
    <row r="76" spans="1:10" x14ac:dyDescent="0.25">
      <c r="A76" s="24" t="s">
        <v>144</v>
      </c>
      <c r="B76" s="25" t="s">
        <v>14</v>
      </c>
      <c r="C76" s="75">
        <v>21957</v>
      </c>
      <c r="D76" s="77">
        <v>50000</v>
      </c>
      <c r="E76" s="77">
        <v>338889</v>
      </c>
      <c r="F76" s="77">
        <v>0</v>
      </c>
      <c r="G76" s="77">
        <v>0</v>
      </c>
      <c r="H76" s="77">
        <v>15976</v>
      </c>
      <c r="I76" s="77">
        <v>0</v>
      </c>
      <c r="J76" s="79">
        <f t="shared" si="1"/>
        <v>426822</v>
      </c>
    </row>
    <row r="77" spans="1:10" x14ac:dyDescent="0.25">
      <c r="A77" s="24" t="s">
        <v>145</v>
      </c>
      <c r="B77" s="25" t="s">
        <v>15</v>
      </c>
      <c r="C77" s="75">
        <v>0</v>
      </c>
      <c r="D77" s="77">
        <v>0</v>
      </c>
      <c r="E77" s="77">
        <v>0</v>
      </c>
      <c r="F77" s="77">
        <v>0</v>
      </c>
      <c r="G77" s="77">
        <v>0</v>
      </c>
      <c r="H77" s="77">
        <v>0</v>
      </c>
      <c r="I77" s="77">
        <v>2467</v>
      </c>
      <c r="J77" s="79">
        <f t="shared" si="1"/>
        <v>2467</v>
      </c>
    </row>
    <row r="78" spans="1:10" x14ac:dyDescent="0.25">
      <c r="A78" s="24" t="s">
        <v>146</v>
      </c>
      <c r="B78" s="25" t="s">
        <v>15</v>
      </c>
      <c r="C78" s="75">
        <v>0</v>
      </c>
      <c r="D78" s="77">
        <v>0</v>
      </c>
      <c r="E78" s="77">
        <v>0</v>
      </c>
      <c r="F78" s="77">
        <v>0</v>
      </c>
      <c r="G78" s="77">
        <v>0</v>
      </c>
      <c r="H78" s="77">
        <v>0</v>
      </c>
      <c r="I78" s="77">
        <v>0</v>
      </c>
      <c r="J78" s="79">
        <f t="shared" si="1"/>
        <v>0</v>
      </c>
    </row>
    <row r="79" spans="1:10" x14ac:dyDescent="0.25">
      <c r="A79" s="24" t="s">
        <v>147</v>
      </c>
      <c r="B79" s="25" t="s">
        <v>16</v>
      </c>
      <c r="C79" s="75">
        <v>0</v>
      </c>
      <c r="D79" s="77">
        <v>0</v>
      </c>
      <c r="E79" s="77">
        <v>0</v>
      </c>
      <c r="F79" s="77">
        <v>0</v>
      </c>
      <c r="G79" s="77">
        <v>0</v>
      </c>
      <c r="H79" s="77">
        <v>0</v>
      </c>
      <c r="I79" s="77">
        <v>0</v>
      </c>
      <c r="J79" s="79">
        <f t="shared" si="1"/>
        <v>0</v>
      </c>
    </row>
    <row r="80" spans="1:10" x14ac:dyDescent="0.25">
      <c r="A80" s="24" t="s">
        <v>148</v>
      </c>
      <c r="B80" s="25" t="s">
        <v>16</v>
      </c>
      <c r="C80" s="75">
        <v>0</v>
      </c>
      <c r="D80" s="77">
        <v>0</v>
      </c>
      <c r="E80" s="77">
        <v>0</v>
      </c>
      <c r="F80" s="77">
        <v>0</v>
      </c>
      <c r="G80" s="77">
        <v>0</v>
      </c>
      <c r="H80" s="77">
        <v>0</v>
      </c>
      <c r="I80" s="77">
        <v>0</v>
      </c>
      <c r="J80" s="79">
        <f t="shared" si="1"/>
        <v>0</v>
      </c>
    </row>
    <row r="81" spans="1:10" x14ac:dyDescent="0.25">
      <c r="A81" s="24" t="s">
        <v>149</v>
      </c>
      <c r="B81" s="25" t="s">
        <v>16</v>
      </c>
      <c r="C81" s="75">
        <v>0</v>
      </c>
      <c r="D81" s="77">
        <v>0</v>
      </c>
      <c r="E81" s="77">
        <v>0</v>
      </c>
      <c r="F81" s="77">
        <v>0</v>
      </c>
      <c r="G81" s="77">
        <v>0</v>
      </c>
      <c r="H81" s="77">
        <v>0</v>
      </c>
      <c r="I81" s="77">
        <v>0</v>
      </c>
      <c r="J81" s="79">
        <f t="shared" si="1"/>
        <v>0</v>
      </c>
    </row>
    <row r="82" spans="1:10" x14ac:dyDescent="0.25">
      <c r="A82" s="24" t="s">
        <v>150</v>
      </c>
      <c r="B82" s="25" t="s">
        <v>16</v>
      </c>
      <c r="C82" s="75">
        <v>0</v>
      </c>
      <c r="D82" s="77">
        <v>0</v>
      </c>
      <c r="E82" s="77">
        <v>0</v>
      </c>
      <c r="F82" s="77">
        <v>0</v>
      </c>
      <c r="G82" s="77">
        <v>0</v>
      </c>
      <c r="H82" s="77">
        <v>0</v>
      </c>
      <c r="I82" s="77">
        <v>0</v>
      </c>
      <c r="J82" s="79">
        <f t="shared" si="1"/>
        <v>0</v>
      </c>
    </row>
    <row r="83" spans="1:10" x14ac:dyDescent="0.25">
      <c r="A83" s="24" t="s">
        <v>151</v>
      </c>
      <c r="B83" s="25" t="s">
        <v>17</v>
      </c>
      <c r="C83" s="75">
        <v>0</v>
      </c>
      <c r="D83" s="77">
        <v>0</v>
      </c>
      <c r="E83" s="77">
        <v>0</v>
      </c>
      <c r="F83" s="77">
        <v>0</v>
      </c>
      <c r="G83" s="77">
        <v>0</v>
      </c>
      <c r="H83" s="77">
        <v>0</v>
      </c>
      <c r="I83" s="77">
        <v>0</v>
      </c>
      <c r="J83" s="79">
        <f t="shared" si="1"/>
        <v>0</v>
      </c>
    </row>
    <row r="84" spans="1:10" x14ac:dyDescent="0.25">
      <c r="A84" s="24" t="s">
        <v>152</v>
      </c>
      <c r="B84" s="25" t="s">
        <v>17</v>
      </c>
      <c r="C84" s="75">
        <v>232688</v>
      </c>
      <c r="D84" s="77">
        <v>0</v>
      </c>
      <c r="E84" s="77">
        <v>565623</v>
      </c>
      <c r="F84" s="77">
        <v>0</v>
      </c>
      <c r="G84" s="77">
        <v>0</v>
      </c>
      <c r="H84" s="77">
        <v>158641</v>
      </c>
      <c r="I84" s="77">
        <v>0</v>
      </c>
      <c r="J84" s="79">
        <f t="shared" si="1"/>
        <v>956952</v>
      </c>
    </row>
    <row r="85" spans="1:10" x14ac:dyDescent="0.25">
      <c r="A85" s="24" t="s">
        <v>153</v>
      </c>
      <c r="B85" s="25" t="s">
        <v>17</v>
      </c>
      <c r="C85" s="75">
        <v>182738</v>
      </c>
      <c r="D85" s="77">
        <v>0</v>
      </c>
      <c r="E85" s="77">
        <v>200000</v>
      </c>
      <c r="F85" s="77">
        <v>0</v>
      </c>
      <c r="G85" s="77">
        <v>0</v>
      </c>
      <c r="H85" s="77">
        <v>11026</v>
      </c>
      <c r="I85" s="77">
        <v>24974</v>
      </c>
      <c r="J85" s="79">
        <f t="shared" si="1"/>
        <v>418738</v>
      </c>
    </row>
    <row r="86" spans="1:10" x14ac:dyDescent="0.25">
      <c r="A86" s="24" t="s">
        <v>154</v>
      </c>
      <c r="B86" s="25" t="s">
        <v>18</v>
      </c>
      <c r="C86" s="75">
        <v>0</v>
      </c>
      <c r="D86" s="77">
        <v>0</v>
      </c>
      <c r="E86" s="77">
        <v>0</v>
      </c>
      <c r="F86" s="77">
        <v>0</v>
      </c>
      <c r="G86" s="77">
        <v>0</v>
      </c>
      <c r="H86" s="77">
        <v>0</v>
      </c>
      <c r="I86" s="77">
        <v>0</v>
      </c>
      <c r="J86" s="79">
        <f t="shared" si="1"/>
        <v>0</v>
      </c>
    </row>
    <row r="87" spans="1:10" x14ac:dyDescent="0.25">
      <c r="A87" s="24" t="s">
        <v>155</v>
      </c>
      <c r="B87" s="25" t="s">
        <v>18</v>
      </c>
      <c r="C87" s="75">
        <v>0</v>
      </c>
      <c r="D87" s="77">
        <v>471495</v>
      </c>
      <c r="E87" s="77">
        <v>0</v>
      </c>
      <c r="F87" s="77">
        <v>0</v>
      </c>
      <c r="G87" s="77">
        <v>0</v>
      </c>
      <c r="H87" s="77">
        <v>0</v>
      </c>
      <c r="I87" s="77">
        <v>0</v>
      </c>
      <c r="J87" s="79">
        <f t="shared" si="1"/>
        <v>471495</v>
      </c>
    </row>
    <row r="88" spans="1:10" x14ac:dyDescent="0.25">
      <c r="A88" s="24" t="s">
        <v>156</v>
      </c>
      <c r="B88" s="25" t="s">
        <v>464</v>
      </c>
      <c r="C88" s="75">
        <v>0</v>
      </c>
      <c r="D88" s="77">
        <v>0</v>
      </c>
      <c r="E88" s="77">
        <v>0</v>
      </c>
      <c r="F88" s="77">
        <v>0</v>
      </c>
      <c r="G88" s="77">
        <v>0</v>
      </c>
      <c r="H88" s="77">
        <v>0</v>
      </c>
      <c r="I88" s="77">
        <v>0</v>
      </c>
      <c r="J88" s="79">
        <f t="shared" si="1"/>
        <v>0</v>
      </c>
    </row>
    <row r="89" spans="1:10" x14ac:dyDescent="0.25">
      <c r="A89" s="24" t="s">
        <v>157</v>
      </c>
      <c r="B89" s="25" t="s">
        <v>19</v>
      </c>
      <c r="C89" s="75">
        <v>0</v>
      </c>
      <c r="D89" s="77">
        <v>225910</v>
      </c>
      <c r="E89" s="77">
        <v>0</v>
      </c>
      <c r="F89" s="77">
        <v>0</v>
      </c>
      <c r="G89" s="77">
        <v>0</v>
      </c>
      <c r="H89" s="77">
        <v>0</v>
      </c>
      <c r="I89" s="77">
        <v>0</v>
      </c>
      <c r="J89" s="79">
        <f t="shared" si="1"/>
        <v>225910</v>
      </c>
    </row>
    <row r="90" spans="1:10" x14ac:dyDescent="0.25">
      <c r="A90" s="24" t="s">
        <v>158</v>
      </c>
      <c r="B90" s="25" t="s">
        <v>19</v>
      </c>
      <c r="C90" s="75">
        <v>0</v>
      </c>
      <c r="D90" s="77">
        <v>0</v>
      </c>
      <c r="E90" s="77">
        <v>0</v>
      </c>
      <c r="F90" s="77">
        <v>0</v>
      </c>
      <c r="G90" s="77">
        <v>0</v>
      </c>
      <c r="H90" s="77">
        <v>0</v>
      </c>
      <c r="I90" s="77">
        <v>0</v>
      </c>
      <c r="J90" s="79">
        <f t="shared" si="1"/>
        <v>0</v>
      </c>
    </row>
    <row r="91" spans="1:10" x14ac:dyDescent="0.25">
      <c r="A91" s="24" t="s">
        <v>159</v>
      </c>
      <c r="B91" s="25" t="s">
        <v>20</v>
      </c>
      <c r="C91" s="75">
        <v>0</v>
      </c>
      <c r="D91" s="77">
        <v>384156</v>
      </c>
      <c r="E91" s="77">
        <v>11710</v>
      </c>
      <c r="F91" s="77">
        <v>0</v>
      </c>
      <c r="G91" s="77">
        <v>0</v>
      </c>
      <c r="H91" s="77">
        <v>0</v>
      </c>
      <c r="I91" s="77">
        <v>0</v>
      </c>
      <c r="J91" s="79">
        <f t="shared" si="1"/>
        <v>395866</v>
      </c>
    </row>
    <row r="92" spans="1:10" x14ac:dyDescent="0.25">
      <c r="A92" s="24" t="s">
        <v>160</v>
      </c>
      <c r="B92" s="25" t="s">
        <v>20</v>
      </c>
      <c r="C92" s="75">
        <v>0</v>
      </c>
      <c r="D92" s="77">
        <f>(44+13151)</f>
        <v>13195</v>
      </c>
      <c r="E92" s="77">
        <v>0</v>
      </c>
      <c r="F92" s="77">
        <v>0</v>
      </c>
      <c r="G92" s="77">
        <v>0</v>
      </c>
      <c r="H92" s="77">
        <v>0</v>
      </c>
      <c r="I92" s="77">
        <v>0</v>
      </c>
      <c r="J92" s="79">
        <f t="shared" si="1"/>
        <v>13195</v>
      </c>
    </row>
    <row r="93" spans="1:10" x14ac:dyDescent="0.25">
      <c r="A93" s="24" t="s">
        <v>469</v>
      </c>
      <c r="B93" s="25" t="s">
        <v>20</v>
      </c>
      <c r="C93" s="75">
        <v>0</v>
      </c>
      <c r="D93" s="77">
        <v>0</v>
      </c>
      <c r="E93" s="77">
        <v>0</v>
      </c>
      <c r="F93" s="77">
        <v>0</v>
      </c>
      <c r="G93" s="77">
        <v>0</v>
      </c>
      <c r="H93" s="77">
        <v>0</v>
      </c>
      <c r="I93" s="77">
        <v>0</v>
      </c>
      <c r="J93" s="79">
        <f t="shared" si="1"/>
        <v>0</v>
      </c>
    </row>
    <row r="94" spans="1:10" x14ac:dyDescent="0.25">
      <c r="A94" s="24" t="s">
        <v>161</v>
      </c>
      <c r="B94" s="25" t="s">
        <v>20</v>
      </c>
      <c r="C94" s="75">
        <v>0</v>
      </c>
      <c r="D94" s="77">
        <v>0</v>
      </c>
      <c r="E94" s="77">
        <v>0</v>
      </c>
      <c r="F94" s="77">
        <v>0</v>
      </c>
      <c r="G94" s="77">
        <v>0</v>
      </c>
      <c r="H94" s="77">
        <v>0</v>
      </c>
      <c r="I94" s="77">
        <v>0</v>
      </c>
      <c r="J94" s="79">
        <f t="shared" si="1"/>
        <v>0</v>
      </c>
    </row>
    <row r="95" spans="1:10" x14ac:dyDescent="0.25">
      <c r="A95" s="24" t="s">
        <v>162</v>
      </c>
      <c r="B95" s="25" t="s">
        <v>20</v>
      </c>
      <c r="C95" s="75">
        <v>0</v>
      </c>
      <c r="D95" s="77">
        <v>33403</v>
      </c>
      <c r="E95" s="77">
        <v>0</v>
      </c>
      <c r="F95" s="77">
        <v>0</v>
      </c>
      <c r="G95" s="77">
        <v>0</v>
      </c>
      <c r="H95" s="77">
        <v>0</v>
      </c>
      <c r="I95" s="77">
        <v>0</v>
      </c>
      <c r="J95" s="79">
        <f t="shared" si="1"/>
        <v>33403</v>
      </c>
    </row>
    <row r="96" spans="1:10" x14ac:dyDescent="0.25">
      <c r="A96" s="24" t="s">
        <v>163</v>
      </c>
      <c r="B96" s="25" t="s">
        <v>22</v>
      </c>
      <c r="C96" s="75">
        <v>0</v>
      </c>
      <c r="D96" s="77">
        <v>0</v>
      </c>
      <c r="E96" s="77">
        <v>0</v>
      </c>
      <c r="F96" s="77">
        <v>0</v>
      </c>
      <c r="G96" s="77">
        <v>0</v>
      </c>
      <c r="H96" s="77">
        <v>0</v>
      </c>
      <c r="I96" s="77">
        <v>0</v>
      </c>
      <c r="J96" s="79">
        <f t="shared" si="1"/>
        <v>0</v>
      </c>
    </row>
    <row r="97" spans="1:10" x14ac:dyDescent="0.25">
      <c r="A97" s="24" t="s">
        <v>164</v>
      </c>
      <c r="B97" s="25" t="s">
        <v>22</v>
      </c>
      <c r="C97" s="75">
        <v>0</v>
      </c>
      <c r="D97" s="77">
        <v>0</v>
      </c>
      <c r="E97" s="77">
        <v>0</v>
      </c>
      <c r="F97" s="77">
        <v>0</v>
      </c>
      <c r="G97" s="77">
        <v>0</v>
      </c>
      <c r="H97" s="77">
        <v>0</v>
      </c>
      <c r="I97" s="77">
        <v>0</v>
      </c>
      <c r="J97" s="79">
        <f t="shared" si="1"/>
        <v>0</v>
      </c>
    </row>
    <row r="98" spans="1:10" x14ac:dyDescent="0.25">
      <c r="A98" s="24" t="s">
        <v>165</v>
      </c>
      <c r="B98" s="25" t="s">
        <v>21</v>
      </c>
      <c r="C98" s="75">
        <v>0</v>
      </c>
      <c r="D98" s="77">
        <v>0</v>
      </c>
      <c r="E98" s="77">
        <v>0</v>
      </c>
      <c r="F98" s="77">
        <v>0</v>
      </c>
      <c r="G98" s="77">
        <v>0</v>
      </c>
      <c r="H98" s="77">
        <v>0</v>
      </c>
      <c r="I98" s="77">
        <v>0</v>
      </c>
      <c r="J98" s="79">
        <f t="shared" si="1"/>
        <v>0</v>
      </c>
    </row>
    <row r="99" spans="1:10" x14ac:dyDescent="0.25">
      <c r="A99" s="24" t="s">
        <v>166</v>
      </c>
      <c r="B99" s="25" t="s">
        <v>21</v>
      </c>
      <c r="C99" s="75">
        <v>0</v>
      </c>
      <c r="D99" s="77">
        <v>0</v>
      </c>
      <c r="E99" s="77">
        <v>0</v>
      </c>
      <c r="F99" s="77">
        <v>0</v>
      </c>
      <c r="G99" s="77">
        <v>0</v>
      </c>
      <c r="H99" s="77">
        <v>0</v>
      </c>
      <c r="I99" s="77">
        <v>0</v>
      </c>
      <c r="J99" s="79">
        <f t="shared" si="1"/>
        <v>0</v>
      </c>
    </row>
    <row r="100" spans="1:10" x14ac:dyDescent="0.25">
      <c r="A100" s="24" t="s">
        <v>462</v>
      </c>
      <c r="B100" s="25" t="s">
        <v>21</v>
      </c>
      <c r="C100" s="75">
        <v>0</v>
      </c>
      <c r="D100" s="77">
        <v>0</v>
      </c>
      <c r="E100" s="77">
        <v>0</v>
      </c>
      <c r="F100" s="77">
        <v>0</v>
      </c>
      <c r="G100" s="77">
        <v>0</v>
      </c>
      <c r="H100" s="77">
        <v>0</v>
      </c>
      <c r="I100" s="77">
        <v>0</v>
      </c>
      <c r="J100" s="79">
        <f t="shared" si="1"/>
        <v>0</v>
      </c>
    </row>
    <row r="101" spans="1:10" x14ac:dyDescent="0.25">
      <c r="A101" s="24" t="s">
        <v>167</v>
      </c>
      <c r="B101" s="25" t="s">
        <v>513</v>
      </c>
      <c r="C101" s="75">
        <v>0</v>
      </c>
      <c r="D101" s="77">
        <v>0</v>
      </c>
      <c r="E101" s="77">
        <v>0</v>
      </c>
      <c r="F101" s="77">
        <v>0</v>
      </c>
      <c r="G101" s="77">
        <v>0</v>
      </c>
      <c r="H101" s="77">
        <v>0</v>
      </c>
      <c r="I101" s="77">
        <v>0</v>
      </c>
      <c r="J101" s="79">
        <f t="shared" si="1"/>
        <v>0</v>
      </c>
    </row>
    <row r="102" spans="1:10" x14ac:dyDescent="0.25">
      <c r="A102" s="24" t="s">
        <v>169</v>
      </c>
      <c r="B102" s="25" t="s">
        <v>170</v>
      </c>
      <c r="C102" s="75">
        <v>0</v>
      </c>
      <c r="D102" s="77">
        <v>0</v>
      </c>
      <c r="E102" s="77">
        <v>0</v>
      </c>
      <c r="F102" s="77">
        <v>0</v>
      </c>
      <c r="G102" s="77">
        <v>0</v>
      </c>
      <c r="H102" s="77">
        <v>0</v>
      </c>
      <c r="I102" s="77">
        <v>0</v>
      </c>
      <c r="J102" s="79">
        <f t="shared" si="1"/>
        <v>0</v>
      </c>
    </row>
    <row r="103" spans="1:10" x14ac:dyDescent="0.25">
      <c r="A103" s="24" t="s">
        <v>171</v>
      </c>
      <c r="B103" s="25" t="s">
        <v>23</v>
      </c>
      <c r="C103" s="75">
        <v>0</v>
      </c>
      <c r="D103" s="77">
        <v>0</v>
      </c>
      <c r="E103" s="77">
        <v>0</v>
      </c>
      <c r="F103" s="77">
        <v>0</v>
      </c>
      <c r="G103" s="77">
        <v>0</v>
      </c>
      <c r="H103" s="77">
        <v>0</v>
      </c>
      <c r="I103" s="77">
        <v>0</v>
      </c>
      <c r="J103" s="79">
        <f t="shared" si="1"/>
        <v>0</v>
      </c>
    </row>
    <row r="104" spans="1:10" x14ac:dyDescent="0.25">
      <c r="A104" s="24" t="s">
        <v>172</v>
      </c>
      <c r="B104" s="25" t="s">
        <v>23</v>
      </c>
      <c r="C104" s="75">
        <v>0</v>
      </c>
      <c r="D104" s="77">
        <v>0</v>
      </c>
      <c r="E104" s="77">
        <v>0</v>
      </c>
      <c r="F104" s="77">
        <v>0</v>
      </c>
      <c r="G104" s="77">
        <v>0</v>
      </c>
      <c r="H104" s="77">
        <v>0</v>
      </c>
      <c r="I104" s="77">
        <v>0</v>
      </c>
      <c r="J104" s="79">
        <f t="shared" si="1"/>
        <v>0</v>
      </c>
    </row>
    <row r="105" spans="1:10" x14ac:dyDescent="0.25">
      <c r="A105" s="24" t="s">
        <v>173</v>
      </c>
      <c r="B105" s="25" t="s">
        <v>24</v>
      </c>
      <c r="C105" s="75">
        <v>0</v>
      </c>
      <c r="D105" s="77">
        <v>0</v>
      </c>
      <c r="E105" s="77">
        <v>0</v>
      </c>
      <c r="F105" s="77">
        <v>0</v>
      </c>
      <c r="G105" s="77">
        <v>0</v>
      </c>
      <c r="H105" s="77">
        <v>0</v>
      </c>
      <c r="I105" s="77">
        <v>0</v>
      </c>
      <c r="J105" s="79">
        <f t="shared" si="1"/>
        <v>0</v>
      </c>
    </row>
    <row r="106" spans="1:10" x14ac:dyDescent="0.25">
      <c r="A106" s="24" t="s">
        <v>174</v>
      </c>
      <c r="B106" s="25" t="s">
        <v>24</v>
      </c>
      <c r="C106" s="75">
        <v>0</v>
      </c>
      <c r="D106" s="77">
        <v>0</v>
      </c>
      <c r="E106" s="77">
        <v>0</v>
      </c>
      <c r="F106" s="77">
        <v>0</v>
      </c>
      <c r="G106" s="77">
        <v>0</v>
      </c>
      <c r="H106" s="77">
        <v>0</v>
      </c>
      <c r="I106" s="77">
        <v>0</v>
      </c>
      <c r="J106" s="79">
        <f t="shared" si="1"/>
        <v>0</v>
      </c>
    </row>
    <row r="107" spans="1:10" x14ac:dyDescent="0.25">
      <c r="A107" s="24" t="s">
        <v>175</v>
      </c>
      <c r="B107" s="25" t="s">
        <v>24</v>
      </c>
      <c r="C107" s="75">
        <v>0</v>
      </c>
      <c r="D107" s="77">
        <v>0</v>
      </c>
      <c r="E107" s="77">
        <v>0</v>
      </c>
      <c r="F107" s="77">
        <v>0</v>
      </c>
      <c r="G107" s="77">
        <v>0</v>
      </c>
      <c r="H107" s="77">
        <v>0</v>
      </c>
      <c r="I107" s="77">
        <v>0</v>
      </c>
      <c r="J107" s="79">
        <f t="shared" si="1"/>
        <v>0</v>
      </c>
    </row>
    <row r="108" spans="1:10" x14ac:dyDescent="0.25">
      <c r="A108" s="24" t="s">
        <v>176</v>
      </c>
      <c r="B108" s="25" t="s">
        <v>24</v>
      </c>
      <c r="C108" s="75">
        <v>0</v>
      </c>
      <c r="D108" s="77">
        <v>0</v>
      </c>
      <c r="E108" s="77">
        <v>0</v>
      </c>
      <c r="F108" s="77">
        <v>0</v>
      </c>
      <c r="G108" s="77">
        <v>0</v>
      </c>
      <c r="H108" s="77">
        <v>0</v>
      </c>
      <c r="I108" s="77">
        <v>0</v>
      </c>
      <c r="J108" s="79">
        <f t="shared" si="1"/>
        <v>0</v>
      </c>
    </row>
    <row r="109" spans="1:10" x14ac:dyDescent="0.25">
      <c r="A109" s="24" t="s">
        <v>177</v>
      </c>
      <c r="B109" s="25" t="s">
        <v>24</v>
      </c>
      <c r="C109" s="75">
        <v>0</v>
      </c>
      <c r="D109" s="77">
        <v>0</v>
      </c>
      <c r="E109" s="77">
        <v>0</v>
      </c>
      <c r="F109" s="77">
        <v>0</v>
      </c>
      <c r="G109" s="77">
        <v>0</v>
      </c>
      <c r="H109" s="77">
        <v>0</v>
      </c>
      <c r="I109" s="77">
        <v>0</v>
      </c>
      <c r="J109" s="79">
        <f t="shared" si="1"/>
        <v>0</v>
      </c>
    </row>
    <row r="110" spans="1:10" x14ac:dyDescent="0.25">
      <c r="A110" s="24" t="s">
        <v>178</v>
      </c>
      <c r="B110" s="25" t="s">
        <v>24</v>
      </c>
      <c r="C110" s="75">
        <v>0</v>
      </c>
      <c r="D110" s="77">
        <v>0</v>
      </c>
      <c r="E110" s="77">
        <v>0</v>
      </c>
      <c r="F110" s="77">
        <v>0</v>
      </c>
      <c r="G110" s="77">
        <v>0</v>
      </c>
      <c r="H110" s="77">
        <v>0</v>
      </c>
      <c r="I110" s="77">
        <v>0</v>
      </c>
      <c r="J110" s="79">
        <f t="shared" si="1"/>
        <v>0</v>
      </c>
    </row>
    <row r="111" spans="1:10" x14ac:dyDescent="0.25">
      <c r="A111" s="24" t="s">
        <v>179</v>
      </c>
      <c r="B111" s="25" t="s">
        <v>25</v>
      </c>
      <c r="C111" s="75">
        <v>0</v>
      </c>
      <c r="D111" s="77">
        <v>0</v>
      </c>
      <c r="E111" s="77">
        <v>0</v>
      </c>
      <c r="F111" s="77">
        <v>0</v>
      </c>
      <c r="G111" s="77">
        <v>0</v>
      </c>
      <c r="H111" s="77">
        <v>0</v>
      </c>
      <c r="I111" s="77">
        <v>0</v>
      </c>
      <c r="J111" s="79">
        <f t="shared" si="1"/>
        <v>0</v>
      </c>
    </row>
    <row r="112" spans="1:10" x14ac:dyDescent="0.25">
      <c r="A112" s="24" t="s">
        <v>180</v>
      </c>
      <c r="B112" s="25" t="s">
        <v>25</v>
      </c>
      <c r="C112" s="75">
        <v>0</v>
      </c>
      <c r="D112" s="77">
        <v>0</v>
      </c>
      <c r="E112" s="77">
        <v>0</v>
      </c>
      <c r="F112" s="77">
        <v>0</v>
      </c>
      <c r="G112" s="77">
        <v>0</v>
      </c>
      <c r="H112" s="77">
        <v>0</v>
      </c>
      <c r="I112" s="77">
        <v>0</v>
      </c>
      <c r="J112" s="79">
        <f t="shared" si="1"/>
        <v>0</v>
      </c>
    </row>
    <row r="113" spans="1:10" x14ac:dyDescent="0.25">
      <c r="A113" s="24" t="s">
        <v>181</v>
      </c>
      <c r="B113" s="25" t="s">
        <v>182</v>
      </c>
      <c r="C113" s="75">
        <v>0</v>
      </c>
      <c r="D113" s="77">
        <v>0</v>
      </c>
      <c r="E113" s="77">
        <v>0</v>
      </c>
      <c r="F113" s="77">
        <v>0</v>
      </c>
      <c r="G113" s="77">
        <v>0</v>
      </c>
      <c r="H113" s="77">
        <v>0</v>
      </c>
      <c r="I113" s="77">
        <v>0</v>
      </c>
      <c r="J113" s="79">
        <f t="shared" si="1"/>
        <v>0</v>
      </c>
    </row>
    <row r="114" spans="1:10" x14ac:dyDescent="0.25">
      <c r="A114" s="24" t="s">
        <v>183</v>
      </c>
      <c r="B114" s="25" t="s">
        <v>26</v>
      </c>
      <c r="C114" s="75">
        <v>0</v>
      </c>
      <c r="D114" s="77">
        <v>0</v>
      </c>
      <c r="E114" s="77">
        <v>0</v>
      </c>
      <c r="F114" s="77">
        <v>0</v>
      </c>
      <c r="G114" s="77">
        <v>0</v>
      </c>
      <c r="H114" s="77">
        <v>0</v>
      </c>
      <c r="I114" s="77">
        <v>0</v>
      </c>
      <c r="J114" s="79">
        <f t="shared" si="1"/>
        <v>0</v>
      </c>
    </row>
    <row r="115" spans="1:10" x14ac:dyDescent="0.25">
      <c r="A115" s="24" t="s">
        <v>514</v>
      </c>
      <c r="B115" s="25" t="s">
        <v>27</v>
      </c>
      <c r="C115" s="75">
        <v>0</v>
      </c>
      <c r="D115" s="77">
        <v>0</v>
      </c>
      <c r="E115" s="77">
        <v>0</v>
      </c>
      <c r="F115" s="77">
        <v>0</v>
      </c>
      <c r="G115" s="77">
        <v>0</v>
      </c>
      <c r="H115" s="77">
        <v>0</v>
      </c>
      <c r="I115" s="77">
        <v>0</v>
      </c>
      <c r="J115" s="79">
        <f t="shared" si="1"/>
        <v>0</v>
      </c>
    </row>
    <row r="116" spans="1:10" x14ac:dyDescent="0.25">
      <c r="A116" s="24" t="s">
        <v>185</v>
      </c>
      <c r="B116" s="25" t="s">
        <v>27</v>
      </c>
      <c r="C116" s="75">
        <v>0</v>
      </c>
      <c r="D116" s="77">
        <v>0</v>
      </c>
      <c r="E116" s="77">
        <v>0</v>
      </c>
      <c r="F116" s="77">
        <v>0</v>
      </c>
      <c r="G116" s="77">
        <v>0</v>
      </c>
      <c r="H116" s="77">
        <v>0</v>
      </c>
      <c r="I116" s="77">
        <v>0</v>
      </c>
      <c r="J116" s="79">
        <f t="shared" si="1"/>
        <v>0</v>
      </c>
    </row>
    <row r="117" spans="1:10" x14ac:dyDescent="0.25">
      <c r="A117" s="24" t="s">
        <v>186</v>
      </c>
      <c r="B117" s="25" t="s">
        <v>28</v>
      </c>
      <c r="C117" s="75">
        <v>0</v>
      </c>
      <c r="D117" s="77">
        <v>0</v>
      </c>
      <c r="E117" s="77">
        <v>0</v>
      </c>
      <c r="F117" s="77">
        <v>0</v>
      </c>
      <c r="G117" s="77">
        <v>0</v>
      </c>
      <c r="H117" s="77">
        <v>0</v>
      </c>
      <c r="I117" s="77">
        <v>0</v>
      </c>
      <c r="J117" s="79">
        <f t="shared" si="1"/>
        <v>0</v>
      </c>
    </row>
    <row r="118" spans="1:10" x14ac:dyDescent="0.25">
      <c r="A118" s="24" t="s">
        <v>187</v>
      </c>
      <c r="B118" s="25" t="s">
        <v>28</v>
      </c>
      <c r="C118" s="75">
        <v>0</v>
      </c>
      <c r="D118" s="77">
        <v>0</v>
      </c>
      <c r="E118" s="77">
        <v>0</v>
      </c>
      <c r="F118" s="77">
        <v>0</v>
      </c>
      <c r="G118" s="77">
        <v>0</v>
      </c>
      <c r="H118" s="77">
        <v>0</v>
      </c>
      <c r="I118" s="77">
        <v>0</v>
      </c>
      <c r="J118" s="79">
        <f t="shared" si="1"/>
        <v>0</v>
      </c>
    </row>
    <row r="119" spans="1:10" x14ac:dyDescent="0.25">
      <c r="A119" s="24" t="s">
        <v>188</v>
      </c>
      <c r="B119" s="25" t="s">
        <v>28</v>
      </c>
      <c r="C119" s="75">
        <v>0</v>
      </c>
      <c r="D119" s="77">
        <v>0</v>
      </c>
      <c r="E119" s="77">
        <v>0</v>
      </c>
      <c r="F119" s="77">
        <v>0</v>
      </c>
      <c r="G119" s="77">
        <v>0</v>
      </c>
      <c r="H119" s="77">
        <v>0</v>
      </c>
      <c r="I119" s="77">
        <v>0</v>
      </c>
      <c r="J119" s="79">
        <f t="shared" si="1"/>
        <v>0</v>
      </c>
    </row>
    <row r="120" spans="1:10" x14ac:dyDescent="0.25">
      <c r="A120" s="24" t="s">
        <v>189</v>
      </c>
      <c r="B120" s="25" t="s">
        <v>29</v>
      </c>
      <c r="C120" s="75">
        <v>0</v>
      </c>
      <c r="D120" s="77">
        <v>0</v>
      </c>
      <c r="E120" s="77">
        <v>0</v>
      </c>
      <c r="F120" s="77">
        <v>0</v>
      </c>
      <c r="G120" s="77">
        <v>0</v>
      </c>
      <c r="H120" s="77">
        <v>0</v>
      </c>
      <c r="I120" s="77">
        <v>0</v>
      </c>
      <c r="J120" s="79">
        <f t="shared" si="1"/>
        <v>0</v>
      </c>
    </row>
    <row r="121" spans="1:10" x14ac:dyDescent="0.25">
      <c r="A121" s="24" t="s">
        <v>190</v>
      </c>
      <c r="B121" s="25" t="s">
        <v>29</v>
      </c>
      <c r="C121" s="75">
        <v>0</v>
      </c>
      <c r="D121" s="77">
        <v>0</v>
      </c>
      <c r="E121" s="77">
        <v>0</v>
      </c>
      <c r="F121" s="77">
        <v>0</v>
      </c>
      <c r="G121" s="77">
        <v>0</v>
      </c>
      <c r="H121" s="77">
        <v>0</v>
      </c>
      <c r="I121" s="77">
        <v>0</v>
      </c>
      <c r="J121" s="79">
        <f t="shared" si="1"/>
        <v>0</v>
      </c>
    </row>
    <row r="122" spans="1:10" x14ac:dyDescent="0.25">
      <c r="A122" s="24" t="s">
        <v>191</v>
      </c>
      <c r="B122" s="25" t="s">
        <v>29</v>
      </c>
      <c r="C122" s="75">
        <v>0</v>
      </c>
      <c r="D122" s="77">
        <v>0</v>
      </c>
      <c r="E122" s="77">
        <v>0</v>
      </c>
      <c r="F122" s="77">
        <v>0</v>
      </c>
      <c r="G122" s="77">
        <v>0</v>
      </c>
      <c r="H122" s="77">
        <v>0</v>
      </c>
      <c r="I122" s="77">
        <v>0</v>
      </c>
      <c r="J122" s="79">
        <f t="shared" si="1"/>
        <v>0</v>
      </c>
    </row>
    <row r="123" spans="1:10" x14ac:dyDescent="0.25">
      <c r="A123" s="24" t="s">
        <v>192</v>
      </c>
      <c r="B123" s="25" t="s">
        <v>30</v>
      </c>
      <c r="C123" s="75">
        <v>0</v>
      </c>
      <c r="D123" s="77">
        <v>0</v>
      </c>
      <c r="E123" s="77">
        <v>0</v>
      </c>
      <c r="F123" s="77">
        <v>0</v>
      </c>
      <c r="G123" s="77">
        <v>0</v>
      </c>
      <c r="H123" s="77">
        <v>0</v>
      </c>
      <c r="I123" s="77">
        <v>0</v>
      </c>
      <c r="J123" s="79">
        <f t="shared" si="1"/>
        <v>0</v>
      </c>
    </row>
    <row r="124" spans="1:10" x14ac:dyDescent="0.25">
      <c r="A124" s="60" t="s">
        <v>533</v>
      </c>
      <c r="B124" s="25" t="s">
        <v>30</v>
      </c>
      <c r="C124" s="75">
        <v>0</v>
      </c>
      <c r="D124" s="77">
        <v>0</v>
      </c>
      <c r="E124" s="77">
        <v>0</v>
      </c>
      <c r="F124" s="77">
        <v>0</v>
      </c>
      <c r="G124" s="77">
        <v>0</v>
      </c>
      <c r="H124" s="77">
        <v>0</v>
      </c>
      <c r="I124" s="77">
        <v>0</v>
      </c>
      <c r="J124" s="79">
        <f t="shared" si="1"/>
        <v>0</v>
      </c>
    </row>
    <row r="125" spans="1:10" x14ac:dyDescent="0.25">
      <c r="A125" s="24" t="s">
        <v>194</v>
      </c>
      <c r="B125" s="25" t="s">
        <v>31</v>
      </c>
      <c r="C125" s="75">
        <v>6968</v>
      </c>
      <c r="D125" s="77">
        <v>2211</v>
      </c>
      <c r="E125" s="77">
        <v>3684</v>
      </c>
      <c r="F125" s="77">
        <v>0</v>
      </c>
      <c r="G125" s="77">
        <v>0</v>
      </c>
      <c r="H125" s="77">
        <v>297</v>
      </c>
      <c r="I125" s="77">
        <v>0</v>
      </c>
      <c r="J125" s="79">
        <f t="shared" si="1"/>
        <v>13160</v>
      </c>
    </row>
    <row r="126" spans="1:10" x14ac:dyDescent="0.25">
      <c r="A126" s="24" t="s">
        <v>195</v>
      </c>
      <c r="B126" s="25" t="s">
        <v>31</v>
      </c>
      <c r="C126" s="75">
        <v>0</v>
      </c>
      <c r="D126" s="77">
        <v>0</v>
      </c>
      <c r="E126" s="77">
        <v>0</v>
      </c>
      <c r="F126" s="77">
        <v>0</v>
      </c>
      <c r="G126" s="77">
        <v>0</v>
      </c>
      <c r="H126" s="77">
        <v>0</v>
      </c>
      <c r="I126" s="77">
        <v>0</v>
      </c>
      <c r="J126" s="79">
        <f t="shared" si="1"/>
        <v>0</v>
      </c>
    </row>
    <row r="127" spans="1:10" x14ac:dyDescent="0.25">
      <c r="A127" s="24" t="s">
        <v>196</v>
      </c>
      <c r="B127" s="25" t="s">
        <v>32</v>
      </c>
      <c r="C127" s="75">
        <v>0</v>
      </c>
      <c r="D127" s="77">
        <v>0</v>
      </c>
      <c r="E127" s="77">
        <v>0</v>
      </c>
      <c r="F127" s="77">
        <v>0</v>
      </c>
      <c r="G127" s="77">
        <v>0</v>
      </c>
      <c r="H127" s="77">
        <v>0</v>
      </c>
      <c r="I127" s="77">
        <v>0</v>
      </c>
      <c r="J127" s="79">
        <f t="shared" si="1"/>
        <v>0</v>
      </c>
    </row>
    <row r="128" spans="1:10" x14ac:dyDescent="0.25">
      <c r="A128" s="24" t="s">
        <v>197</v>
      </c>
      <c r="B128" s="25" t="s">
        <v>32</v>
      </c>
      <c r="C128" s="75">
        <v>0</v>
      </c>
      <c r="D128" s="77">
        <v>0</v>
      </c>
      <c r="E128" s="77">
        <v>0</v>
      </c>
      <c r="F128" s="77">
        <v>0</v>
      </c>
      <c r="G128" s="77">
        <v>0</v>
      </c>
      <c r="H128" s="77">
        <v>0</v>
      </c>
      <c r="I128" s="77">
        <v>0</v>
      </c>
      <c r="J128" s="79">
        <f t="shared" si="1"/>
        <v>0</v>
      </c>
    </row>
    <row r="129" spans="1:10" x14ac:dyDescent="0.25">
      <c r="A129" s="24" t="s">
        <v>198</v>
      </c>
      <c r="B129" s="25" t="s">
        <v>32</v>
      </c>
      <c r="C129" s="75">
        <v>0</v>
      </c>
      <c r="D129" s="77">
        <v>0</v>
      </c>
      <c r="E129" s="77">
        <v>0</v>
      </c>
      <c r="F129" s="77">
        <v>0</v>
      </c>
      <c r="G129" s="77">
        <v>0</v>
      </c>
      <c r="H129" s="77">
        <v>0</v>
      </c>
      <c r="I129" s="77">
        <v>0</v>
      </c>
      <c r="J129" s="79">
        <f t="shared" si="1"/>
        <v>0</v>
      </c>
    </row>
    <row r="130" spans="1:10" x14ac:dyDescent="0.25">
      <c r="A130" s="24" t="s">
        <v>199</v>
      </c>
      <c r="B130" s="25" t="s">
        <v>33</v>
      </c>
      <c r="C130" s="75">
        <v>193060</v>
      </c>
      <c r="D130" s="77">
        <v>210455</v>
      </c>
      <c r="E130" s="77">
        <v>83162</v>
      </c>
      <c r="F130" s="77">
        <v>0</v>
      </c>
      <c r="G130" s="77">
        <v>0</v>
      </c>
      <c r="H130" s="77">
        <v>32756</v>
      </c>
      <c r="I130" s="77">
        <v>0</v>
      </c>
      <c r="J130" s="79">
        <f t="shared" si="1"/>
        <v>519433</v>
      </c>
    </row>
    <row r="131" spans="1:10" x14ac:dyDescent="0.25">
      <c r="A131" s="24" t="s">
        <v>200</v>
      </c>
      <c r="B131" s="25" t="s">
        <v>33</v>
      </c>
      <c r="C131" s="75">
        <v>0</v>
      </c>
      <c r="D131" s="77">
        <v>4546694</v>
      </c>
      <c r="E131" s="77">
        <v>-277900</v>
      </c>
      <c r="F131" s="77">
        <v>0</v>
      </c>
      <c r="G131" s="77">
        <v>0</v>
      </c>
      <c r="H131" s="77">
        <v>0</v>
      </c>
      <c r="I131" s="77">
        <v>0</v>
      </c>
      <c r="J131" s="79">
        <f t="shared" si="1"/>
        <v>4268794</v>
      </c>
    </row>
    <row r="132" spans="1:10" x14ac:dyDescent="0.25">
      <c r="A132" s="24" t="s">
        <v>201</v>
      </c>
      <c r="B132" s="25" t="s">
        <v>33</v>
      </c>
      <c r="C132" s="75">
        <v>0</v>
      </c>
      <c r="D132" s="77">
        <v>0</v>
      </c>
      <c r="E132" s="77">
        <v>0</v>
      </c>
      <c r="F132" s="77">
        <v>0</v>
      </c>
      <c r="G132" s="77">
        <v>0</v>
      </c>
      <c r="H132" s="77">
        <v>0</v>
      </c>
      <c r="I132" s="77">
        <v>0</v>
      </c>
      <c r="J132" s="79">
        <f t="shared" ref="J132:J195" si="2">SUM(C132:I132)</f>
        <v>0</v>
      </c>
    </row>
    <row r="133" spans="1:10" x14ac:dyDescent="0.25">
      <c r="A133" s="24" t="s">
        <v>202</v>
      </c>
      <c r="B133" s="25" t="s">
        <v>34</v>
      </c>
      <c r="C133" s="75">
        <v>0</v>
      </c>
      <c r="D133" s="77">
        <v>0</v>
      </c>
      <c r="E133" s="77">
        <v>0</v>
      </c>
      <c r="F133" s="77">
        <v>0</v>
      </c>
      <c r="G133" s="77">
        <v>0</v>
      </c>
      <c r="H133" s="77">
        <v>0</v>
      </c>
      <c r="I133" s="77">
        <v>0</v>
      </c>
      <c r="J133" s="79">
        <f t="shared" si="2"/>
        <v>0</v>
      </c>
    </row>
    <row r="134" spans="1:10" x14ac:dyDescent="0.25">
      <c r="A134" s="24" t="s">
        <v>203</v>
      </c>
      <c r="B134" s="25" t="s">
        <v>34</v>
      </c>
      <c r="C134" s="75">
        <v>0</v>
      </c>
      <c r="D134" s="77">
        <v>0</v>
      </c>
      <c r="E134" s="77">
        <v>0</v>
      </c>
      <c r="F134" s="77">
        <v>0</v>
      </c>
      <c r="G134" s="77">
        <v>0</v>
      </c>
      <c r="H134" s="77">
        <v>0</v>
      </c>
      <c r="I134" s="77">
        <v>0</v>
      </c>
      <c r="J134" s="79">
        <f t="shared" si="2"/>
        <v>0</v>
      </c>
    </row>
    <row r="135" spans="1:10" x14ac:dyDescent="0.25">
      <c r="A135" s="24" t="s">
        <v>204</v>
      </c>
      <c r="B135" s="25" t="s">
        <v>34</v>
      </c>
      <c r="C135" s="75">
        <v>0</v>
      </c>
      <c r="D135" s="77">
        <v>0</v>
      </c>
      <c r="E135" s="77">
        <v>0</v>
      </c>
      <c r="F135" s="77">
        <v>0</v>
      </c>
      <c r="G135" s="77">
        <v>0</v>
      </c>
      <c r="H135" s="77">
        <v>0</v>
      </c>
      <c r="I135" s="77">
        <v>0</v>
      </c>
      <c r="J135" s="79">
        <f t="shared" si="2"/>
        <v>0</v>
      </c>
    </row>
    <row r="136" spans="1:10" x14ac:dyDescent="0.25">
      <c r="A136" s="24" t="s">
        <v>205</v>
      </c>
      <c r="B136" s="25" t="s">
        <v>34</v>
      </c>
      <c r="C136" s="75">
        <v>0</v>
      </c>
      <c r="D136" s="77">
        <v>0</v>
      </c>
      <c r="E136" s="77">
        <v>0</v>
      </c>
      <c r="F136" s="77">
        <v>0</v>
      </c>
      <c r="G136" s="77">
        <v>0</v>
      </c>
      <c r="H136" s="77">
        <v>0</v>
      </c>
      <c r="I136" s="77">
        <v>0</v>
      </c>
      <c r="J136" s="79">
        <f t="shared" si="2"/>
        <v>0</v>
      </c>
    </row>
    <row r="137" spans="1:10" x14ac:dyDescent="0.25">
      <c r="A137" s="24" t="s">
        <v>206</v>
      </c>
      <c r="B137" s="25" t="s">
        <v>34</v>
      </c>
      <c r="C137" s="75">
        <v>0</v>
      </c>
      <c r="D137" s="77">
        <v>0</v>
      </c>
      <c r="E137" s="77">
        <v>0</v>
      </c>
      <c r="F137" s="77">
        <v>0</v>
      </c>
      <c r="G137" s="77">
        <v>0</v>
      </c>
      <c r="H137" s="77">
        <v>0</v>
      </c>
      <c r="I137" s="77">
        <v>0</v>
      </c>
      <c r="J137" s="79">
        <f t="shared" si="2"/>
        <v>0</v>
      </c>
    </row>
    <row r="138" spans="1:10" x14ac:dyDescent="0.25">
      <c r="A138" s="24" t="s">
        <v>207</v>
      </c>
      <c r="B138" s="25" t="s">
        <v>35</v>
      </c>
      <c r="C138" s="75">
        <v>0</v>
      </c>
      <c r="D138" s="77">
        <v>0</v>
      </c>
      <c r="E138" s="77">
        <v>0</v>
      </c>
      <c r="F138" s="77">
        <v>0</v>
      </c>
      <c r="G138" s="77">
        <v>0</v>
      </c>
      <c r="H138" s="77">
        <v>0</v>
      </c>
      <c r="I138" s="77">
        <v>0</v>
      </c>
      <c r="J138" s="79">
        <f t="shared" si="2"/>
        <v>0</v>
      </c>
    </row>
    <row r="139" spans="1:10" x14ac:dyDescent="0.25">
      <c r="A139" s="24" t="s">
        <v>208</v>
      </c>
      <c r="B139" s="25" t="s">
        <v>35</v>
      </c>
      <c r="C139" s="75">
        <v>0</v>
      </c>
      <c r="D139" s="77">
        <v>32412</v>
      </c>
      <c r="E139" s="77">
        <v>0</v>
      </c>
      <c r="F139" s="77">
        <v>0</v>
      </c>
      <c r="G139" s="77">
        <v>0</v>
      </c>
      <c r="H139" s="77">
        <v>0</v>
      </c>
      <c r="I139" s="77">
        <v>0</v>
      </c>
      <c r="J139" s="79">
        <f t="shared" si="2"/>
        <v>32412</v>
      </c>
    </row>
    <row r="140" spans="1:10" x14ac:dyDescent="0.25">
      <c r="A140" s="24" t="s">
        <v>209</v>
      </c>
      <c r="B140" s="25" t="s">
        <v>35</v>
      </c>
      <c r="C140" s="75">
        <v>0</v>
      </c>
      <c r="D140" s="77">
        <v>0</v>
      </c>
      <c r="E140" s="77">
        <v>0</v>
      </c>
      <c r="F140" s="77">
        <v>0</v>
      </c>
      <c r="G140" s="77">
        <v>0</v>
      </c>
      <c r="H140" s="77">
        <v>0</v>
      </c>
      <c r="I140" s="77">
        <v>0</v>
      </c>
      <c r="J140" s="79">
        <f t="shared" si="2"/>
        <v>0</v>
      </c>
    </row>
    <row r="141" spans="1:10" x14ac:dyDescent="0.25">
      <c r="A141" s="24" t="s">
        <v>210</v>
      </c>
      <c r="B141" s="25" t="s">
        <v>35</v>
      </c>
      <c r="C141" s="75">
        <v>0</v>
      </c>
      <c r="D141" s="77">
        <v>0</v>
      </c>
      <c r="E141" s="77">
        <v>0</v>
      </c>
      <c r="F141" s="77">
        <v>0</v>
      </c>
      <c r="G141" s="77">
        <v>0</v>
      </c>
      <c r="H141" s="77">
        <v>0</v>
      </c>
      <c r="I141" s="77">
        <v>0</v>
      </c>
      <c r="J141" s="79">
        <f t="shared" si="2"/>
        <v>0</v>
      </c>
    </row>
    <row r="142" spans="1:10" x14ac:dyDescent="0.25">
      <c r="A142" s="24" t="s">
        <v>211</v>
      </c>
      <c r="B142" s="25" t="s">
        <v>35</v>
      </c>
      <c r="C142" s="75">
        <v>0</v>
      </c>
      <c r="D142" s="77">
        <v>0</v>
      </c>
      <c r="E142" s="77">
        <v>0</v>
      </c>
      <c r="F142" s="77">
        <v>0</v>
      </c>
      <c r="G142" s="77">
        <v>0</v>
      </c>
      <c r="H142" s="77">
        <v>0</v>
      </c>
      <c r="I142" s="77">
        <v>0</v>
      </c>
      <c r="J142" s="79">
        <f t="shared" si="2"/>
        <v>0</v>
      </c>
    </row>
    <row r="143" spans="1:10" x14ac:dyDescent="0.25">
      <c r="A143" s="24" t="s">
        <v>212</v>
      </c>
      <c r="B143" s="25" t="s">
        <v>36</v>
      </c>
      <c r="C143" s="75">
        <v>0</v>
      </c>
      <c r="D143" s="77">
        <v>0</v>
      </c>
      <c r="E143" s="77">
        <v>0</v>
      </c>
      <c r="F143" s="77">
        <v>0</v>
      </c>
      <c r="G143" s="77">
        <v>0</v>
      </c>
      <c r="H143" s="77">
        <v>0</v>
      </c>
      <c r="I143" s="77">
        <v>0</v>
      </c>
      <c r="J143" s="79">
        <f t="shared" si="2"/>
        <v>0</v>
      </c>
    </row>
    <row r="144" spans="1:10" x14ac:dyDescent="0.25">
      <c r="A144" s="24" t="s">
        <v>213</v>
      </c>
      <c r="B144" s="25" t="s">
        <v>36</v>
      </c>
      <c r="C144" s="75">
        <v>0</v>
      </c>
      <c r="D144" s="77">
        <v>0</v>
      </c>
      <c r="E144" s="77">
        <v>0</v>
      </c>
      <c r="F144" s="77">
        <v>0</v>
      </c>
      <c r="G144" s="77">
        <v>0</v>
      </c>
      <c r="H144" s="77">
        <v>0</v>
      </c>
      <c r="I144" s="77">
        <v>0</v>
      </c>
      <c r="J144" s="79">
        <f t="shared" si="2"/>
        <v>0</v>
      </c>
    </row>
    <row r="145" spans="1:10" x14ac:dyDescent="0.25">
      <c r="A145" s="24" t="s">
        <v>214</v>
      </c>
      <c r="B145" s="25" t="s">
        <v>36</v>
      </c>
      <c r="C145" s="75">
        <v>0</v>
      </c>
      <c r="D145" s="77">
        <v>0</v>
      </c>
      <c r="E145" s="77">
        <v>0</v>
      </c>
      <c r="F145" s="77">
        <v>0</v>
      </c>
      <c r="G145" s="77">
        <v>0</v>
      </c>
      <c r="H145" s="77">
        <v>0</v>
      </c>
      <c r="I145" s="77">
        <v>0</v>
      </c>
      <c r="J145" s="79">
        <f t="shared" si="2"/>
        <v>0</v>
      </c>
    </row>
    <row r="146" spans="1:10" x14ac:dyDescent="0.25">
      <c r="A146" s="24" t="s">
        <v>215</v>
      </c>
      <c r="B146" s="25" t="s">
        <v>36</v>
      </c>
      <c r="C146" s="75">
        <v>0</v>
      </c>
      <c r="D146" s="77">
        <v>0</v>
      </c>
      <c r="E146" s="77">
        <v>0</v>
      </c>
      <c r="F146" s="77">
        <v>0</v>
      </c>
      <c r="G146" s="77">
        <v>0</v>
      </c>
      <c r="H146" s="77">
        <v>0</v>
      </c>
      <c r="I146" s="77">
        <v>0</v>
      </c>
      <c r="J146" s="79">
        <f t="shared" si="2"/>
        <v>0</v>
      </c>
    </row>
    <row r="147" spans="1:10" x14ac:dyDescent="0.25">
      <c r="A147" s="24" t="s">
        <v>216</v>
      </c>
      <c r="B147" s="25" t="s">
        <v>36</v>
      </c>
      <c r="C147" s="75">
        <v>0</v>
      </c>
      <c r="D147" s="77">
        <v>0</v>
      </c>
      <c r="E147" s="77">
        <v>0</v>
      </c>
      <c r="F147" s="77">
        <v>0</v>
      </c>
      <c r="G147" s="77">
        <v>0</v>
      </c>
      <c r="H147" s="77">
        <v>0</v>
      </c>
      <c r="I147" s="77">
        <v>27800</v>
      </c>
      <c r="J147" s="79">
        <f t="shared" si="2"/>
        <v>27800</v>
      </c>
    </row>
    <row r="148" spans="1:10" x14ac:dyDescent="0.25">
      <c r="A148" s="24" t="s">
        <v>217</v>
      </c>
      <c r="B148" s="25" t="s">
        <v>36</v>
      </c>
      <c r="C148" s="75">
        <v>0</v>
      </c>
      <c r="D148" s="77">
        <v>0</v>
      </c>
      <c r="E148" s="77">
        <v>0</v>
      </c>
      <c r="F148" s="77">
        <v>0</v>
      </c>
      <c r="G148" s="77">
        <v>0</v>
      </c>
      <c r="H148" s="77">
        <v>0</v>
      </c>
      <c r="I148" s="77">
        <v>0</v>
      </c>
      <c r="J148" s="79">
        <f t="shared" si="2"/>
        <v>0</v>
      </c>
    </row>
    <row r="149" spans="1:10" x14ac:dyDescent="0.25">
      <c r="A149" s="24" t="s">
        <v>218</v>
      </c>
      <c r="B149" s="25" t="s">
        <v>36</v>
      </c>
      <c r="C149" s="75">
        <v>0</v>
      </c>
      <c r="D149" s="77">
        <v>0</v>
      </c>
      <c r="E149" s="77">
        <v>0</v>
      </c>
      <c r="F149" s="77">
        <v>0</v>
      </c>
      <c r="G149" s="77">
        <v>0</v>
      </c>
      <c r="H149" s="77">
        <v>0</v>
      </c>
      <c r="I149" s="77">
        <v>0</v>
      </c>
      <c r="J149" s="79">
        <f t="shared" si="2"/>
        <v>0</v>
      </c>
    </row>
    <row r="150" spans="1:10" x14ac:dyDescent="0.25">
      <c r="A150" s="24" t="s">
        <v>219</v>
      </c>
      <c r="B150" s="25" t="s">
        <v>36</v>
      </c>
      <c r="C150" s="75">
        <v>0</v>
      </c>
      <c r="D150" s="77">
        <v>0</v>
      </c>
      <c r="E150" s="77">
        <v>0</v>
      </c>
      <c r="F150" s="77">
        <v>0</v>
      </c>
      <c r="G150" s="77">
        <v>0</v>
      </c>
      <c r="H150" s="77">
        <v>0</v>
      </c>
      <c r="I150" s="77">
        <v>0</v>
      </c>
      <c r="J150" s="79">
        <f t="shared" si="2"/>
        <v>0</v>
      </c>
    </row>
    <row r="151" spans="1:10" x14ac:dyDescent="0.25">
      <c r="A151" s="24" t="s">
        <v>220</v>
      </c>
      <c r="B151" s="25" t="s">
        <v>36</v>
      </c>
      <c r="C151" s="75">
        <v>0</v>
      </c>
      <c r="D151" s="77">
        <v>0</v>
      </c>
      <c r="E151" s="77">
        <v>0</v>
      </c>
      <c r="F151" s="77">
        <v>0</v>
      </c>
      <c r="G151" s="77">
        <v>0</v>
      </c>
      <c r="H151" s="77">
        <v>0</v>
      </c>
      <c r="I151" s="77">
        <v>0</v>
      </c>
      <c r="J151" s="79">
        <f t="shared" si="2"/>
        <v>0</v>
      </c>
    </row>
    <row r="152" spans="1:10" x14ac:dyDescent="0.25">
      <c r="A152" s="24" t="s">
        <v>221</v>
      </c>
      <c r="B152" s="25" t="s">
        <v>36</v>
      </c>
      <c r="C152" s="75">
        <v>0</v>
      </c>
      <c r="D152" s="77">
        <v>0</v>
      </c>
      <c r="E152" s="77">
        <v>0</v>
      </c>
      <c r="F152" s="77">
        <v>0</v>
      </c>
      <c r="G152" s="77">
        <v>0</v>
      </c>
      <c r="H152" s="77">
        <v>0</v>
      </c>
      <c r="I152" s="77">
        <v>0</v>
      </c>
      <c r="J152" s="79">
        <f t="shared" si="2"/>
        <v>0</v>
      </c>
    </row>
    <row r="153" spans="1:10" x14ac:dyDescent="0.25">
      <c r="A153" s="24" t="s">
        <v>222</v>
      </c>
      <c r="B153" s="25" t="s">
        <v>36</v>
      </c>
      <c r="C153" s="75">
        <v>0</v>
      </c>
      <c r="D153" s="77">
        <v>0</v>
      </c>
      <c r="E153" s="77">
        <v>0</v>
      </c>
      <c r="F153" s="77">
        <v>0</v>
      </c>
      <c r="G153" s="77">
        <v>0</v>
      </c>
      <c r="H153" s="77">
        <v>0</v>
      </c>
      <c r="I153" s="77">
        <v>0</v>
      </c>
      <c r="J153" s="79">
        <f t="shared" si="2"/>
        <v>0</v>
      </c>
    </row>
    <row r="154" spans="1:10" x14ac:dyDescent="0.25">
      <c r="A154" s="24" t="s">
        <v>223</v>
      </c>
      <c r="B154" s="25" t="s">
        <v>37</v>
      </c>
      <c r="C154" s="75">
        <v>0</v>
      </c>
      <c r="D154" s="77">
        <v>0</v>
      </c>
      <c r="E154" s="77">
        <v>0</v>
      </c>
      <c r="F154" s="77">
        <v>0</v>
      </c>
      <c r="G154" s="77">
        <v>0</v>
      </c>
      <c r="H154" s="77">
        <v>0</v>
      </c>
      <c r="I154" s="77">
        <v>0</v>
      </c>
      <c r="J154" s="79">
        <f t="shared" si="2"/>
        <v>0</v>
      </c>
    </row>
    <row r="155" spans="1:10" x14ac:dyDescent="0.25">
      <c r="A155" s="24" t="s">
        <v>224</v>
      </c>
      <c r="B155" s="25" t="s">
        <v>38</v>
      </c>
      <c r="C155" s="75">
        <v>0</v>
      </c>
      <c r="D155" s="77">
        <v>0</v>
      </c>
      <c r="E155" s="77">
        <v>0</v>
      </c>
      <c r="F155" s="77">
        <v>0</v>
      </c>
      <c r="G155" s="77">
        <v>0</v>
      </c>
      <c r="H155" s="77">
        <v>0</v>
      </c>
      <c r="I155" s="77">
        <v>0</v>
      </c>
      <c r="J155" s="79">
        <f t="shared" si="2"/>
        <v>0</v>
      </c>
    </row>
    <row r="156" spans="1:10" x14ac:dyDescent="0.25">
      <c r="A156" s="24" t="s">
        <v>225</v>
      </c>
      <c r="B156" s="25" t="s">
        <v>39</v>
      </c>
      <c r="C156" s="75">
        <v>0</v>
      </c>
      <c r="D156" s="77">
        <v>0</v>
      </c>
      <c r="E156" s="77">
        <v>0</v>
      </c>
      <c r="F156" s="77">
        <v>0</v>
      </c>
      <c r="G156" s="77">
        <v>0</v>
      </c>
      <c r="H156" s="77">
        <v>0</v>
      </c>
      <c r="I156" s="77">
        <v>0</v>
      </c>
      <c r="J156" s="79">
        <f t="shared" si="2"/>
        <v>0</v>
      </c>
    </row>
    <row r="157" spans="1:10" x14ac:dyDescent="0.25">
      <c r="A157" s="24" t="s">
        <v>226</v>
      </c>
      <c r="B157" s="25" t="s">
        <v>39</v>
      </c>
      <c r="C157" s="75">
        <v>441365</v>
      </c>
      <c r="D157" s="77">
        <v>0</v>
      </c>
      <c r="E157" s="77">
        <v>0</v>
      </c>
      <c r="F157" s="77">
        <v>0</v>
      </c>
      <c r="G157" s="77">
        <v>0</v>
      </c>
      <c r="H157" s="77">
        <v>503454</v>
      </c>
      <c r="I157" s="77">
        <v>0</v>
      </c>
      <c r="J157" s="79">
        <f t="shared" si="2"/>
        <v>944819</v>
      </c>
    </row>
    <row r="158" spans="1:10" x14ac:dyDescent="0.25">
      <c r="A158" s="24" t="s">
        <v>227</v>
      </c>
      <c r="B158" s="25" t="s">
        <v>39</v>
      </c>
      <c r="C158" s="75">
        <v>21288</v>
      </c>
      <c r="D158" s="77">
        <v>0</v>
      </c>
      <c r="E158" s="77">
        <v>0</v>
      </c>
      <c r="F158" s="77">
        <v>0</v>
      </c>
      <c r="G158" s="77">
        <v>0</v>
      </c>
      <c r="H158" s="77">
        <v>13707</v>
      </c>
      <c r="I158" s="77">
        <v>0</v>
      </c>
      <c r="J158" s="79">
        <f t="shared" si="2"/>
        <v>34995</v>
      </c>
    </row>
    <row r="159" spans="1:10" x14ac:dyDescent="0.25">
      <c r="A159" s="24" t="s">
        <v>228</v>
      </c>
      <c r="B159" s="25" t="s">
        <v>39</v>
      </c>
      <c r="C159" s="75">
        <v>0</v>
      </c>
      <c r="D159" s="77">
        <v>0</v>
      </c>
      <c r="E159" s="77">
        <v>0</v>
      </c>
      <c r="F159" s="77">
        <v>0</v>
      </c>
      <c r="G159" s="77">
        <v>0</v>
      </c>
      <c r="H159" s="77">
        <v>0</v>
      </c>
      <c r="I159" s="77">
        <v>0</v>
      </c>
      <c r="J159" s="79">
        <f t="shared" si="2"/>
        <v>0</v>
      </c>
    </row>
    <row r="160" spans="1:10" x14ac:dyDescent="0.25">
      <c r="A160" s="24" t="s">
        <v>229</v>
      </c>
      <c r="B160" s="25" t="s">
        <v>39</v>
      </c>
      <c r="C160" s="75">
        <v>63780</v>
      </c>
      <c r="D160" s="77">
        <v>0</v>
      </c>
      <c r="E160" s="77">
        <v>0</v>
      </c>
      <c r="F160" s="77">
        <v>0</v>
      </c>
      <c r="G160" s="77">
        <v>0</v>
      </c>
      <c r="H160" s="77">
        <v>20141</v>
      </c>
      <c r="I160" s="77">
        <v>0</v>
      </c>
      <c r="J160" s="79">
        <f t="shared" si="2"/>
        <v>83921</v>
      </c>
    </row>
    <row r="161" spans="1:10" x14ac:dyDescent="0.25">
      <c r="A161" s="24" t="s">
        <v>230</v>
      </c>
      <c r="B161" s="25" t="s">
        <v>39</v>
      </c>
      <c r="C161" s="75">
        <v>0</v>
      </c>
      <c r="D161" s="77">
        <v>0</v>
      </c>
      <c r="E161" s="77">
        <v>0</v>
      </c>
      <c r="F161" s="77">
        <v>0</v>
      </c>
      <c r="G161" s="77">
        <v>0</v>
      </c>
      <c r="H161" s="77">
        <v>203624</v>
      </c>
      <c r="I161" s="77">
        <v>0</v>
      </c>
      <c r="J161" s="79">
        <f t="shared" si="2"/>
        <v>203624</v>
      </c>
    </row>
    <row r="162" spans="1:10" x14ac:dyDescent="0.25">
      <c r="A162" s="24" t="s">
        <v>231</v>
      </c>
      <c r="B162" s="25" t="s">
        <v>39</v>
      </c>
      <c r="C162" s="75">
        <v>0</v>
      </c>
      <c r="D162" s="77">
        <v>0</v>
      </c>
      <c r="E162" s="77">
        <v>0</v>
      </c>
      <c r="F162" s="77">
        <v>0</v>
      </c>
      <c r="G162" s="77">
        <v>0</v>
      </c>
      <c r="H162" s="77">
        <v>0</v>
      </c>
      <c r="I162" s="77">
        <v>0</v>
      </c>
      <c r="J162" s="79">
        <f t="shared" si="2"/>
        <v>0</v>
      </c>
    </row>
    <row r="163" spans="1:10" x14ac:dyDescent="0.25">
      <c r="A163" s="24" t="s">
        <v>232</v>
      </c>
      <c r="B163" s="25" t="s">
        <v>39</v>
      </c>
      <c r="C163" s="75">
        <v>3476</v>
      </c>
      <c r="D163" s="77">
        <v>0</v>
      </c>
      <c r="E163" s="77">
        <v>0</v>
      </c>
      <c r="F163" s="77">
        <v>0</v>
      </c>
      <c r="G163" s="77">
        <v>0</v>
      </c>
      <c r="H163" s="77">
        <v>0</v>
      </c>
      <c r="I163" s="77">
        <v>0</v>
      </c>
      <c r="J163" s="79">
        <f t="shared" si="2"/>
        <v>3476</v>
      </c>
    </row>
    <row r="164" spans="1:10" x14ac:dyDescent="0.25">
      <c r="A164" s="24" t="s">
        <v>233</v>
      </c>
      <c r="B164" s="25" t="s">
        <v>39</v>
      </c>
      <c r="C164" s="75">
        <v>38925</v>
      </c>
      <c r="D164" s="77">
        <v>0</v>
      </c>
      <c r="E164" s="77">
        <v>0</v>
      </c>
      <c r="F164" s="77">
        <v>0</v>
      </c>
      <c r="G164" s="77">
        <v>0</v>
      </c>
      <c r="H164" s="77">
        <v>14500</v>
      </c>
      <c r="I164" s="77">
        <v>66160</v>
      </c>
      <c r="J164" s="79">
        <f t="shared" si="2"/>
        <v>119585</v>
      </c>
    </row>
    <row r="165" spans="1:10" x14ac:dyDescent="0.25">
      <c r="A165" s="24" t="s">
        <v>234</v>
      </c>
      <c r="B165" s="25" t="s">
        <v>39</v>
      </c>
      <c r="C165" s="75">
        <v>0</v>
      </c>
      <c r="D165" s="77">
        <v>0</v>
      </c>
      <c r="E165" s="77">
        <v>0</v>
      </c>
      <c r="F165" s="77">
        <v>0</v>
      </c>
      <c r="G165" s="77">
        <v>0</v>
      </c>
      <c r="H165" s="77">
        <v>150</v>
      </c>
      <c r="I165" s="77">
        <v>0</v>
      </c>
      <c r="J165" s="79">
        <f t="shared" si="2"/>
        <v>150</v>
      </c>
    </row>
    <row r="166" spans="1:10" x14ac:dyDescent="0.25">
      <c r="A166" s="24" t="s">
        <v>235</v>
      </c>
      <c r="B166" s="25" t="s">
        <v>39</v>
      </c>
      <c r="C166" s="75">
        <v>0</v>
      </c>
      <c r="D166" s="77">
        <v>0</v>
      </c>
      <c r="E166" s="77">
        <v>0</v>
      </c>
      <c r="F166" s="77">
        <v>0</v>
      </c>
      <c r="G166" s="77">
        <v>0</v>
      </c>
      <c r="H166" s="77">
        <v>0</v>
      </c>
      <c r="I166" s="77">
        <v>0</v>
      </c>
      <c r="J166" s="79">
        <f t="shared" si="2"/>
        <v>0</v>
      </c>
    </row>
    <row r="167" spans="1:10" x14ac:dyDescent="0.25">
      <c r="A167" s="24" t="s">
        <v>236</v>
      </c>
      <c r="B167" s="25" t="s">
        <v>39</v>
      </c>
      <c r="C167" s="75">
        <v>10731</v>
      </c>
      <c r="D167" s="77">
        <v>0</v>
      </c>
      <c r="E167" s="77">
        <v>0</v>
      </c>
      <c r="F167" s="77">
        <v>0</v>
      </c>
      <c r="G167" s="77">
        <v>0</v>
      </c>
      <c r="H167" s="77">
        <v>31320</v>
      </c>
      <c r="I167" s="77">
        <v>0</v>
      </c>
      <c r="J167" s="79">
        <f t="shared" si="2"/>
        <v>42051</v>
      </c>
    </row>
    <row r="168" spans="1:10" x14ac:dyDescent="0.25">
      <c r="A168" s="24" t="s">
        <v>237</v>
      </c>
      <c r="B168" s="25" t="s">
        <v>39</v>
      </c>
      <c r="C168" s="75">
        <v>137163</v>
      </c>
      <c r="D168" s="77">
        <v>0</v>
      </c>
      <c r="E168" s="77">
        <v>0</v>
      </c>
      <c r="F168" s="77">
        <v>0</v>
      </c>
      <c r="G168" s="77">
        <v>0</v>
      </c>
      <c r="H168" s="77">
        <v>0</v>
      </c>
      <c r="I168" s="77">
        <f>(1786+1156054)</f>
        <v>1157840</v>
      </c>
      <c r="J168" s="79">
        <f t="shared" si="2"/>
        <v>1295003</v>
      </c>
    </row>
    <row r="169" spans="1:10" x14ac:dyDescent="0.25">
      <c r="A169" s="24" t="s">
        <v>238</v>
      </c>
      <c r="B169" s="25" t="s">
        <v>39</v>
      </c>
      <c r="C169" s="75">
        <v>0</v>
      </c>
      <c r="D169" s="77">
        <v>81307</v>
      </c>
      <c r="E169" s="77">
        <v>0</v>
      </c>
      <c r="F169" s="77">
        <v>0</v>
      </c>
      <c r="G169" s="77">
        <v>0</v>
      </c>
      <c r="H169" s="77">
        <v>0</v>
      </c>
      <c r="I169" s="77">
        <v>0</v>
      </c>
      <c r="J169" s="79">
        <f t="shared" si="2"/>
        <v>81307</v>
      </c>
    </row>
    <row r="170" spans="1:10" x14ac:dyDescent="0.25">
      <c r="A170" s="24" t="s">
        <v>239</v>
      </c>
      <c r="B170" s="25" t="s">
        <v>1</v>
      </c>
      <c r="C170" s="75">
        <v>0</v>
      </c>
      <c r="D170" s="77">
        <v>0</v>
      </c>
      <c r="E170" s="77">
        <v>0</v>
      </c>
      <c r="F170" s="77">
        <v>0</v>
      </c>
      <c r="G170" s="77">
        <v>0</v>
      </c>
      <c r="H170" s="77">
        <v>0</v>
      </c>
      <c r="I170" s="77">
        <v>126000</v>
      </c>
      <c r="J170" s="79">
        <f t="shared" si="2"/>
        <v>126000</v>
      </c>
    </row>
    <row r="171" spans="1:10" x14ac:dyDescent="0.25">
      <c r="A171" s="24" t="s">
        <v>240</v>
      </c>
      <c r="B171" s="25" t="s">
        <v>1</v>
      </c>
      <c r="C171" s="75">
        <v>330441</v>
      </c>
      <c r="D171" s="77">
        <v>0</v>
      </c>
      <c r="E171" s="77">
        <v>2401273</v>
      </c>
      <c r="F171" s="77">
        <v>0</v>
      </c>
      <c r="G171" s="77">
        <v>0</v>
      </c>
      <c r="H171" s="77">
        <v>971366</v>
      </c>
      <c r="I171" s="77">
        <v>0</v>
      </c>
      <c r="J171" s="79">
        <f t="shared" si="2"/>
        <v>3703080</v>
      </c>
    </row>
    <row r="172" spans="1:10" x14ac:dyDescent="0.25">
      <c r="A172" s="24" t="s">
        <v>241</v>
      </c>
      <c r="B172" s="25" t="s">
        <v>1</v>
      </c>
      <c r="C172" s="75">
        <v>387016</v>
      </c>
      <c r="D172" s="77">
        <v>0</v>
      </c>
      <c r="E172" s="77">
        <v>0</v>
      </c>
      <c r="F172" s="77">
        <v>0</v>
      </c>
      <c r="G172" s="77">
        <v>0</v>
      </c>
      <c r="H172" s="77">
        <v>253</v>
      </c>
      <c r="I172" s="77">
        <v>0</v>
      </c>
      <c r="J172" s="79">
        <f t="shared" si="2"/>
        <v>387269</v>
      </c>
    </row>
    <row r="173" spans="1:10" x14ac:dyDescent="0.25">
      <c r="A173" s="24" t="s">
        <v>242</v>
      </c>
      <c r="B173" s="25" t="s">
        <v>1</v>
      </c>
      <c r="C173" s="75">
        <v>0</v>
      </c>
      <c r="D173" s="77">
        <v>0</v>
      </c>
      <c r="E173" s="77">
        <v>0</v>
      </c>
      <c r="F173" s="77">
        <v>0</v>
      </c>
      <c r="G173" s="77">
        <v>0</v>
      </c>
      <c r="H173" s="77">
        <v>0</v>
      </c>
      <c r="I173" s="77">
        <v>0</v>
      </c>
      <c r="J173" s="79">
        <f t="shared" si="2"/>
        <v>0</v>
      </c>
    </row>
    <row r="174" spans="1:10" x14ac:dyDescent="0.25">
      <c r="A174" s="24" t="s">
        <v>243</v>
      </c>
      <c r="B174" s="25" t="s">
        <v>1</v>
      </c>
      <c r="C174" s="75">
        <v>0</v>
      </c>
      <c r="D174" s="77">
        <v>0</v>
      </c>
      <c r="E174" s="77">
        <v>170000</v>
      </c>
      <c r="F174" s="77">
        <v>0</v>
      </c>
      <c r="G174" s="77">
        <v>0</v>
      </c>
      <c r="H174" s="77">
        <v>0</v>
      </c>
      <c r="I174" s="77">
        <v>0</v>
      </c>
      <c r="J174" s="79">
        <f t="shared" si="2"/>
        <v>170000</v>
      </c>
    </row>
    <row r="175" spans="1:10" x14ac:dyDescent="0.25">
      <c r="A175" s="24" t="s">
        <v>244</v>
      </c>
      <c r="B175" s="25" t="s">
        <v>40</v>
      </c>
      <c r="C175" s="75">
        <v>0</v>
      </c>
      <c r="D175" s="77">
        <v>0</v>
      </c>
      <c r="E175" s="77">
        <v>0</v>
      </c>
      <c r="F175" s="77">
        <v>0</v>
      </c>
      <c r="G175" s="77">
        <v>0</v>
      </c>
      <c r="H175" s="77">
        <v>0</v>
      </c>
      <c r="I175" s="77">
        <v>0</v>
      </c>
      <c r="J175" s="79">
        <f t="shared" si="2"/>
        <v>0</v>
      </c>
    </row>
    <row r="176" spans="1:10" x14ac:dyDescent="0.25">
      <c r="A176" s="24" t="s">
        <v>245</v>
      </c>
      <c r="B176" s="25" t="s">
        <v>41</v>
      </c>
      <c r="C176" s="75">
        <v>0</v>
      </c>
      <c r="D176" s="77">
        <v>0</v>
      </c>
      <c r="E176" s="77">
        <v>0</v>
      </c>
      <c r="F176" s="77">
        <v>0</v>
      </c>
      <c r="G176" s="77">
        <v>0</v>
      </c>
      <c r="H176" s="77">
        <v>0</v>
      </c>
      <c r="I176" s="77">
        <v>0</v>
      </c>
      <c r="J176" s="79">
        <f t="shared" si="2"/>
        <v>0</v>
      </c>
    </row>
    <row r="177" spans="1:10" x14ac:dyDescent="0.25">
      <c r="A177" s="24" t="s">
        <v>246</v>
      </c>
      <c r="B177" s="25" t="s">
        <v>41</v>
      </c>
      <c r="C177" s="75">
        <v>0</v>
      </c>
      <c r="D177" s="77">
        <v>0</v>
      </c>
      <c r="E177" s="77">
        <v>0</v>
      </c>
      <c r="F177" s="77">
        <v>0</v>
      </c>
      <c r="G177" s="77">
        <v>0</v>
      </c>
      <c r="H177" s="77">
        <v>0</v>
      </c>
      <c r="I177" s="77">
        <v>0</v>
      </c>
      <c r="J177" s="79">
        <f t="shared" si="2"/>
        <v>0</v>
      </c>
    </row>
    <row r="178" spans="1:10" x14ac:dyDescent="0.25">
      <c r="A178" s="24" t="s">
        <v>247</v>
      </c>
      <c r="B178" s="25" t="s">
        <v>41</v>
      </c>
      <c r="C178" s="75">
        <v>0</v>
      </c>
      <c r="D178" s="77">
        <v>0</v>
      </c>
      <c r="E178" s="77">
        <v>0</v>
      </c>
      <c r="F178" s="77">
        <v>0</v>
      </c>
      <c r="G178" s="77">
        <v>4000</v>
      </c>
      <c r="H178" s="77">
        <v>0</v>
      </c>
      <c r="I178" s="77">
        <v>0</v>
      </c>
      <c r="J178" s="79">
        <f t="shared" si="2"/>
        <v>4000</v>
      </c>
    </row>
    <row r="179" spans="1:10" x14ac:dyDescent="0.25">
      <c r="A179" s="24" t="s">
        <v>248</v>
      </c>
      <c r="B179" s="25" t="s">
        <v>41</v>
      </c>
      <c r="C179" s="75">
        <v>0</v>
      </c>
      <c r="D179" s="77">
        <v>0</v>
      </c>
      <c r="E179" s="77">
        <v>0</v>
      </c>
      <c r="F179" s="77">
        <v>0</v>
      </c>
      <c r="G179" s="77">
        <v>0</v>
      </c>
      <c r="H179" s="77">
        <v>0</v>
      </c>
      <c r="I179" s="77">
        <v>0</v>
      </c>
      <c r="J179" s="79">
        <f t="shared" si="2"/>
        <v>0</v>
      </c>
    </row>
    <row r="180" spans="1:10" x14ac:dyDescent="0.25">
      <c r="A180" s="24" t="s">
        <v>249</v>
      </c>
      <c r="B180" s="25" t="s">
        <v>41</v>
      </c>
      <c r="C180" s="75">
        <v>0</v>
      </c>
      <c r="D180" s="77">
        <v>0</v>
      </c>
      <c r="E180" s="77">
        <v>0</v>
      </c>
      <c r="F180" s="77">
        <v>0</v>
      </c>
      <c r="G180" s="77">
        <v>0</v>
      </c>
      <c r="H180" s="77">
        <v>0</v>
      </c>
      <c r="I180" s="77">
        <v>0</v>
      </c>
      <c r="J180" s="79">
        <f t="shared" si="2"/>
        <v>0</v>
      </c>
    </row>
    <row r="181" spans="1:10" x14ac:dyDescent="0.25">
      <c r="A181" s="24" t="s">
        <v>250</v>
      </c>
      <c r="B181" s="25" t="s">
        <v>41</v>
      </c>
      <c r="C181" s="75">
        <v>0</v>
      </c>
      <c r="D181" s="77">
        <v>0</v>
      </c>
      <c r="E181" s="77">
        <v>0</v>
      </c>
      <c r="F181" s="77">
        <v>0</v>
      </c>
      <c r="G181" s="77">
        <v>0</v>
      </c>
      <c r="H181" s="77">
        <v>0</v>
      </c>
      <c r="I181" s="77">
        <v>0</v>
      </c>
      <c r="J181" s="79">
        <f t="shared" si="2"/>
        <v>0</v>
      </c>
    </row>
    <row r="182" spans="1:10" x14ac:dyDescent="0.25">
      <c r="A182" s="24" t="s">
        <v>251</v>
      </c>
      <c r="B182" s="25" t="s">
        <v>41</v>
      </c>
      <c r="C182" s="75">
        <v>0</v>
      </c>
      <c r="D182" s="77">
        <v>0</v>
      </c>
      <c r="E182" s="77">
        <v>0</v>
      </c>
      <c r="F182" s="77">
        <v>0</v>
      </c>
      <c r="G182" s="77">
        <v>0</v>
      </c>
      <c r="H182" s="77">
        <v>0</v>
      </c>
      <c r="I182" s="77">
        <v>0</v>
      </c>
      <c r="J182" s="79">
        <f t="shared" si="2"/>
        <v>0</v>
      </c>
    </row>
    <row r="183" spans="1:10" x14ac:dyDescent="0.25">
      <c r="A183" s="24" t="s">
        <v>252</v>
      </c>
      <c r="B183" s="25" t="s">
        <v>42</v>
      </c>
      <c r="C183" s="75">
        <v>0</v>
      </c>
      <c r="D183" s="77">
        <v>0</v>
      </c>
      <c r="E183" s="77">
        <v>0</v>
      </c>
      <c r="F183" s="77">
        <v>0</v>
      </c>
      <c r="G183" s="77">
        <v>0</v>
      </c>
      <c r="H183" s="77">
        <v>0</v>
      </c>
      <c r="I183" s="77">
        <v>0</v>
      </c>
      <c r="J183" s="79">
        <f t="shared" si="2"/>
        <v>0</v>
      </c>
    </row>
    <row r="184" spans="1:10" x14ac:dyDescent="0.25">
      <c r="A184" s="24" t="s">
        <v>253</v>
      </c>
      <c r="B184" s="25" t="s">
        <v>2</v>
      </c>
      <c r="C184" s="75">
        <v>0</v>
      </c>
      <c r="D184" s="77">
        <v>0</v>
      </c>
      <c r="E184" s="77">
        <v>0</v>
      </c>
      <c r="F184" s="77">
        <v>0</v>
      </c>
      <c r="G184" s="77">
        <v>0</v>
      </c>
      <c r="H184" s="77">
        <v>0</v>
      </c>
      <c r="I184" s="77">
        <v>0</v>
      </c>
      <c r="J184" s="79">
        <f t="shared" si="2"/>
        <v>0</v>
      </c>
    </row>
    <row r="185" spans="1:10" x14ac:dyDescent="0.25">
      <c r="A185" s="24" t="s">
        <v>1</v>
      </c>
      <c r="B185" s="25" t="s">
        <v>2</v>
      </c>
      <c r="C185" s="75">
        <v>0</v>
      </c>
      <c r="D185" s="77">
        <v>0</v>
      </c>
      <c r="E185" s="77">
        <v>0</v>
      </c>
      <c r="F185" s="77">
        <v>0</v>
      </c>
      <c r="G185" s="77">
        <v>0</v>
      </c>
      <c r="H185" s="77">
        <v>0</v>
      </c>
      <c r="I185" s="77">
        <v>0</v>
      </c>
      <c r="J185" s="79">
        <f t="shared" si="2"/>
        <v>0</v>
      </c>
    </row>
    <row r="186" spans="1:10" x14ac:dyDescent="0.25">
      <c r="A186" s="24" t="s">
        <v>2</v>
      </c>
      <c r="B186" s="25" t="s">
        <v>2</v>
      </c>
      <c r="C186" s="75">
        <v>0</v>
      </c>
      <c r="D186" s="77">
        <v>0</v>
      </c>
      <c r="E186" s="77">
        <v>0</v>
      </c>
      <c r="F186" s="77">
        <v>0</v>
      </c>
      <c r="G186" s="77">
        <v>0</v>
      </c>
      <c r="H186" s="77">
        <v>0</v>
      </c>
      <c r="I186" s="77">
        <v>0</v>
      </c>
      <c r="J186" s="79">
        <f t="shared" si="2"/>
        <v>0</v>
      </c>
    </row>
    <row r="187" spans="1:10" x14ac:dyDescent="0.25">
      <c r="A187" s="24" t="s">
        <v>254</v>
      </c>
      <c r="B187" s="25" t="s">
        <v>43</v>
      </c>
      <c r="C187" s="75">
        <v>0</v>
      </c>
      <c r="D187" s="77">
        <v>0</v>
      </c>
      <c r="E187" s="77">
        <v>0</v>
      </c>
      <c r="F187" s="77">
        <v>0</v>
      </c>
      <c r="G187" s="77">
        <v>0</v>
      </c>
      <c r="H187" s="77">
        <v>0</v>
      </c>
      <c r="I187" s="77">
        <v>0</v>
      </c>
      <c r="J187" s="79">
        <f t="shared" si="2"/>
        <v>0</v>
      </c>
    </row>
    <row r="188" spans="1:10" x14ac:dyDescent="0.25">
      <c r="A188" s="24" t="s">
        <v>255</v>
      </c>
      <c r="B188" s="25" t="s">
        <v>43</v>
      </c>
      <c r="C188" s="75">
        <v>0</v>
      </c>
      <c r="D188" s="77">
        <f>(459330+369219)</f>
        <v>828549</v>
      </c>
      <c r="E188" s="77">
        <v>0</v>
      </c>
      <c r="F188" s="77">
        <v>0</v>
      </c>
      <c r="G188" s="77">
        <v>0</v>
      </c>
      <c r="H188" s="77">
        <v>0</v>
      </c>
      <c r="I188" s="77">
        <v>0</v>
      </c>
      <c r="J188" s="79">
        <f t="shared" si="2"/>
        <v>828549</v>
      </c>
    </row>
    <row r="189" spans="1:10" x14ac:dyDescent="0.25">
      <c r="A189" s="24" t="s">
        <v>256</v>
      </c>
      <c r="B189" s="25" t="s">
        <v>43</v>
      </c>
      <c r="C189" s="75">
        <v>0</v>
      </c>
      <c r="D189" s="77">
        <v>0</v>
      </c>
      <c r="E189" s="77">
        <v>0</v>
      </c>
      <c r="F189" s="77">
        <v>0</v>
      </c>
      <c r="G189" s="77">
        <v>0</v>
      </c>
      <c r="H189" s="77">
        <v>0</v>
      </c>
      <c r="I189" s="77">
        <v>0</v>
      </c>
      <c r="J189" s="79">
        <f t="shared" si="2"/>
        <v>0</v>
      </c>
    </row>
    <row r="190" spans="1:10" x14ac:dyDescent="0.25">
      <c r="A190" s="24" t="s">
        <v>257</v>
      </c>
      <c r="B190" s="25" t="s">
        <v>43</v>
      </c>
      <c r="C190" s="75">
        <v>0</v>
      </c>
      <c r="D190" s="77">
        <v>0</v>
      </c>
      <c r="E190" s="77">
        <v>0</v>
      </c>
      <c r="F190" s="77">
        <v>0</v>
      </c>
      <c r="G190" s="77">
        <v>0</v>
      </c>
      <c r="H190" s="77">
        <v>0</v>
      </c>
      <c r="I190" s="77">
        <v>0</v>
      </c>
      <c r="J190" s="79">
        <f t="shared" si="2"/>
        <v>0</v>
      </c>
    </row>
    <row r="191" spans="1:10" x14ac:dyDescent="0.25">
      <c r="A191" s="24" t="s">
        <v>258</v>
      </c>
      <c r="B191" s="25" t="s">
        <v>43</v>
      </c>
      <c r="C191" s="75">
        <v>0</v>
      </c>
      <c r="D191" s="77">
        <v>0</v>
      </c>
      <c r="E191" s="77">
        <v>0</v>
      </c>
      <c r="F191" s="77">
        <v>0</v>
      </c>
      <c r="G191" s="77">
        <v>0</v>
      </c>
      <c r="H191" s="77">
        <v>0</v>
      </c>
      <c r="I191" s="77">
        <v>0</v>
      </c>
      <c r="J191" s="79">
        <f t="shared" si="2"/>
        <v>0</v>
      </c>
    </row>
    <row r="192" spans="1:10" x14ac:dyDescent="0.25">
      <c r="A192" s="24" t="s">
        <v>259</v>
      </c>
      <c r="B192" s="25" t="s">
        <v>260</v>
      </c>
      <c r="C192" s="75">
        <v>0</v>
      </c>
      <c r="D192" s="77">
        <v>0</v>
      </c>
      <c r="E192" s="77">
        <v>0</v>
      </c>
      <c r="F192" s="77">
        <v>0</v>
      </c>
      <c r="G192" s="77">
        <v>0</v>
      </c>
      <c r="H192" s="77">
        <v>0</v>
      </c>
      <c r="I192" s="77">
        <v>0</v>
      </c>
      <c r="J192" s="79">
        <f t="shared" si="2"/>
        <v>0</v>
      </c>
    </row>
    <row r="193" spans="1:10" x14ac:dyDescent="0.25">
      <c r="A193" s="24" t="s">
        <v>261</v>
      </c>
      <c r="B193" s="25" t="s">
        <v>44</v>
      </c>
      <c r="C193" s="75">
        <v>0</v>
      </c>
      <c r="D193" s="77">
        <v>0</v>
      </c>
      <c r="E193" s="77">
        <v>0</v>
      </c>
      <c r="F193" s="77">
        <v>0</v>
      </c>
      <c r="G193" s="77">
        <v>0</v>
      </c>
      <c r="H193" s="77">
        <v>0</v>
      </c>
      <c r="I193" s="77">
        <v>0</v>
      </c>
      <c r="J193" s="79">
        <f t="shared" si="2"/>
        <v>0</v>
      </c>
    </row>
    <row r="194" spans="1:10" x14ac:dyDescent="0.25">
      <c r="A194" s="24" t="s">
        <v>262</v>
      </c>
      <c r="B194" s="25" t="s">
        <v>44</v>
      </c>
      <c r="C194" s="75">
        <v>0</v>
      </c>
      <c r="D194" s="77">
        <v>0</v>
      </c>
      <c r="E194" s="77">
        <v>0</v>
      </c>
      <c r="F194" s="77">
        <v>0</v>
      </c>
      <c r="G194" s="77">
        <v>0</v>
      </c>
      <c r="H194" s="77">
        <v>0</v>
      </c>
      <c r="I194" s="77">
        <v>0</v>
      </c>
      <c r="J194" s="79">
        <f t="shared" si="2"/>
        <v>0</v>
      </c>
    </row>
    <row r="195" spans="1:10" x14ac:dyDescent="0.25">
      <c r="A195" s="24" t="s">
        <v>263</v>
      </c>
      <c r="B195" s="25" t="s">
        <v>44</v>
      </c>
      <c r="C195" s="75">
        <v>0</v>
      </c>
      <c r="D195" s="77">
        <v>0</v>
      </c>
      <c r="E195" s="77">
        <v>0</v>
      </c>
      <c r="F195" s="77">
        <v>0</v>
      </c>
      <c r="G195" s="77">
        <v>0</v>
      </c>
      <c r="H195" s="77">
        <v>0</v>
      </c>
      <c r="I195" s="77">
        <v>0</v>
      </c>
      <c r="J195" s="79">
        <f t="shared" si="2"/>
        <v>0</v>
      </c>
    </row>
    <row r="196" spans="1:10" x14ac:dyDescent="0.25">
      <c r="A196" s="24" t="s">
        <v>264</v>
      </c>
      <c r="B196" s="25" t="s">
        <v>44</v>
      </c>
      <c r="C196" s="75">
        <v>0</v>
      </c>
      <c r="D196" s="77">
        <v>94966</v>
      </c>
      <c r="E196" s="77">
        <v>0</v>
      </c>
      <c r="F196" s="77">
        <v>0</v>
      </c>
      <c r="G196" s="77">
        <v>0</v>
      </c>
      <c r="H196" s="77">
        <v>0</v>
      </c>
      <c r="I196" s="77">
        <v>2855</v>
      </c>
      <c r="J196" s="79">
        <f t="shared" ref="J196:J258" si="3">SUM(C196:I196)</f>
        <v>97821</v>
      </c>
    </row>
    <row r="197" spans="1:10" x14ac:dyDescent="0.25">
      <c r="A197" s="24" t="s">
        <v>265</v>
      </c>
      <c r="B197" s="25" t="s">
        <v>44</v>
      </c>
      <c r="C197" s="75">
        <v>0</v>
      </c>
      <c r="D197" s="77">
        <v>0</v>
      </c>
      <c r="E197" s="77">
        <v>0</v>
      </c>
      <c r="F197" s="77">
        <v>0</v>
      </c>
      <c r="G197" s="77">
        <v>0</v>
      </c>
      <c r="H197" s="77">
        <v>0</v>
      </c>
      <c r="I197" s="77">
        <v>0</v>
      </c>
      <c r="J197" s="79">
        <f t="shared" si="3"/>
        <v>0</v>
      </c>
    </row>
    <row r="198" spans="1:10" x14ac:dyDescent="0.25">
      <c r="A198" s="24" t="s">
        <v>266</v>
      </c>
      <c r="B198" s="25" t="s">
        <v>45</v>
      </c>
      <c r="C198" s="75">
        <v>0</v>
      </c>
      <c r="D198" s="77">
        <v>0</v>
      </c>
      <c r="E198" s="77">
        <v>0</v>
      </c>
      <c r="F198" s="77">
        <v>0</v>
      </c>
      <c r="G198" s="77">
        <v>0</v>
      </c>
      <c r="H198" s="77">
        <v>794</v>
      </c>
      <c r="I198" s="77">
        <v>0</v>
      </c>
      <c r="J198" s="79">
        <f t="shared" si="3"/>
        <v>794</v>
      </c>
    </row>
    <row r="199" spans="1:10" x14ac:dyDescent="0.25">
      <c r="A199" s="24" t="s">
        <v>536</v>
      </c>
      <c r="B199" s="25" t="s">
        <v>45</v>
      </c>
      <c r="C199" s="75">
        <v>0</v>
      </c>
      <c r="D199" s="77">
        <v>0</v>
      </c>
      <c r="E199" s="77">
        <v>0</v>
      </c>
      <c r="F199" s="77">
        <v>0</v>
      </c>
      <c r="G199" s="77">
        <v>0</v>
      </c>
      <c r="H199" s="77">
        <v>0</v>
      </c>
      <c r="I199" s="77">
        <v>0</v>
      </c>
      <c r="J199" s="79">
        <f t="shared" si="3"/>
        <v>0</v>
      </c>
    </row>
    <row r="200" spans="1:10" x14ac:dyDescent="0.25">
      <c r="A200" s="24" t="s">
        <v>267</v>
      </c>
      <c r="B200" s="25" t="s">
        <v>45</v>
      </c>
      <c r="C200" s="75">
        <v>0</v>
      </c>
      <c r="D200" s="77">
        <v>0</v>
      </c>
      <c r="E200" s="77">
        <v>0</v>
      </c>
      <c r="F200" s="77">
        <v>0</v>
      </c>
      <c r="G200" s="77">
        <v>0</v>
      </c>
      <c r="H200" s="77">
        <v>0</v>
      </c>
      <c r="I200" s="77">
        <v>2041</v>
      </c>
      <c r="J200" s="79">
        <f t="shared" si="3"/>
        <v>2041</v>
      </c>
    </row>
    <row r="201" spans="1:10" x14ac:dyDescent="0.25">
      <c r="A201" s="24" t="s">
        <v>268</v>
      </c>
      <c r="B201" s="25" t="s">
        <v>45</v>
      </c>
      <c r="C201" s="75">
        <v>60228</v>
      </c>
      <c r="D201" s="77">
        <v>318366</v>
      </c>
      <c r="E201" s="77">
        <v>0</v>
      </c>
      <c r="F201" s="77">
        <v>0</v>
      </c>
      <c r="G201" s="77">
        <v>0</v>
      </c>
      <c r="H201" s="77">
        <v>8751</v>
      </c>
      <c r="I201" s="77">
        <v>0</v>
      </c>
      <c r="J201" s="79">
        <f t="shared" si="3"/>
        <v>387345</v>
      </c>
    </row>
    <row r="202" spans="1:10" x14ac:dyDescent="0.25">
      <c r="A202" s="24" t="s">
        <v>269</v>
      </c>
      <c r="B202" s="25" t="s">
        <v>46</v>
      </c>
      <c r="C202" s="75">
        <v>166217</v>
      </c>
      <c r="D202" s="77">
        <v>0</v>
      </c>
      <c r="E202" s="77">
        <v>0</v>
      </c>
      <c r="F202" s="77">
        <v>0</v>
      </c>
      <c r="G202" s="77">
        <v>0</v>
      </c>
      <c r="H202" s="77">
        <v>633549</v>
      </c>
      <c r="I202" s="77">
        <v>0</v>
      </c>
      <c r="J202" s="79">
        <f t="shared" si="3"/>
        <v>799766</v>
      </c>
    </row>
    <row r="203" spans="1:10" x14ac:dyDescent="0.25">
      <c r="A203" s="24" t="s">
        <v>470</v>
      </c>
      <c r="B203" s="25" t="s">
        <v>46</v>
      </c>
      <c r="C203" s="75">
        <v>0</v>
      </c>
      <c r="D203" s="77">
        <v>0</v>
      </c>
      <c r="E203" s="77">
        <v>0</v>
      </c>
      <c r="F203" s="77">
        <v>0</v>
      </c>
      <c r="G203" s="77">
        <v>0</v>
      </c>
      <c r="H203" s="77">
        <v>0</v>
      </c>
      <c r="I203" s="77">
        <v>0</v>
      </c>
      <c r="J203" s="79">
        <f t="shared" si="3"/>
        <v>0</v>
      </c>
    </row>
    <row r="204" spans="1:10" x14ac:dyDescent="0.25">
      <c r="A204" s="24" t="s">
        <v>270</v>
      </c>
      <c r="B204" s="25" t="s">
        <v>46</v>
      </c>
      <c r="C204" s="75">
        <v>0</v>
      </c>
      <c r="D204" s="77">
        <v>0</v>
      </c>
      <c r="E204" s="77">
        <v>0</v>
      </c>
      <c r="F204" s="77">
        <v>0</v>
      </c>
      <c r="G204" s="77">
        <v>0</v>
      </c>
      <c r="H204" s="77">
        <v>0</v>
      </c>
      <c r="I204" s="77">
        <v>0</v>
      </c>
      <c r="J204" s="79">
        <f t="shared" si="3"/>
        <v>0</v>
      </c>
    </row>
    <row r="205" spans="1:10" x14ac:dyDescent="0.25">
      <c r="A205" s="24" t="s">
        <v>271</v>
      </c>
      <c r="B205" s="25" t="s">
        <v>46</v>
      </c>
      <c r="C205" s="75">
        <v>0</v>
      </c>
      <c r="D205" s="77">
        <v>0</v>
      </c>
      <c r="E205" s="77">
        <v>0</v>
      </c>
      <c r="F205" s="77">
        <v>0</v>
      </c>
      <c r="G205" s="77">
        <v>0</v>
      </c>
      <c r="H205" s="77">
        <v>0</v>
      </c>
      <c r="I205" s="77">
        <v>0</v>
      </c>
      <c r="J205" s="79">
        <f t="shared" si="3"/>
        <v>0</v>
      </c>
    </row>
    <row r="206" spans="1:10" x14ac:dyDescent="0.25">
      <c r="A206" s="24" t="s">
        <v>272</v>
      </c>
      <c r="B206" s="25" t="s">
        <v>46</v>
      </c>
      <c r="C206" s="75">
        <v>0</v>
      </c>
      <c r="D206" s="77">
        <v>0</v>
      </c>
      <c r="E206" s="77">
        <v>0</v>
      </c>
      <c r="F206" s="77">
        <v>0</v>
      </c>
      <c r="G206" s="77">
        <v>0</v>
      </c>
      <c r="H206" s="77">
        <v>0</v>
      </c>
      <c r="I206" s="77">
        <v>0</v>
      </c>
      <c r="J206" s="79">
        <f t="shared" si="3"/>
        <v>0</v>
      </c>
    </row>
    <row r="207" spans="1:10" x14ac:dyDescent="0.25">
      <c r="A207" s="24" t="s">
        <v>505</v>
      </c>
      <c r="B207" s="25" t="s">
        <v>46</v>
      </c>
      <c r="C207" s="75">
        <v>0</v>
      </c>
      <c r="D207" s="77">
        <v>0</v>
      </c>
      <c r="E207" s="77">
        <v>0</v>
      </c>
      <c r="F207" s="77">
        <v>0</v>
      </c>
      <c r="G207" s="77">
        <v>0</v>
      </c>
      <c r="H207" s="77">
        <v>0</v>
      </c>
      <c r="I207" s="77">
        <v>0</v>
      </c>
      <c r="J207" s="79">
        <f t="shared" si="3"/>
        <v>0</v>
      </c>
    </row>
    <row r="208" spans="1:10" x14ac:dyDescent="0.25">
      <c r="A208" s="24" t="s">
        <v>503</v>
      </c>
      <c r="B208" s="25" t="s">
        <v>46</v>
      </c>
      <c r="C208" s="75">
        <v>0</v>
      </c>
      <c r="D208" s="77">
        <v>0</v>
      </c>
      <c r="E208" s="77">
        <v>0</v>
      </c>
      <c r="F208" s="77">
        <v>0</v>
      </c>
      <c r="G208" s="77">
        <v>0</v>
      </c>
      <c r="H208" s="77">
        <v>0</v>
      </c>
      <c r="I208" s="77">
        <v>0</v>
      </c>
      <c r="J208" s="79">
        <f t="shared" si="3"/>
        <v>0</v>
      </c>
    </row>
    <row r="209" spans="1:10" x14ac:dyDescent="0.25">
      <c r="A209" s="24" t="s">
        <v>273</v>
      </c>
      <c r="B209" s="25" t="s">
        <v>46</v>
      </c>
      <c r="C209" s="75">
        <v>0</v>
      </c>
      <c r="D209" s="77">
        <v>0</v>
      </c>
      <c r="E209" s="77">
        <v>0</v>
      </c>
      <c r="F209" s="77">
        <v>0</v>
      </c>
      <c r="G209" s="77">
        <v>0</v>
      </c>
      <c r="H209" s="77">
        <v>0</v>
      </c>
      <c r="I209" s="77">
        <v>0</v>
      </c>
      <c r="J209" s="79">
        <f t="shared" si="3"/>
        <v>0</v>
      </c>
    </row>
    <row r="210" spans="1:10" x14ac:dyDescent="0.25">
      <c r="A210" s="24" t="s">
        <v>274</v>
      </c>
      <c r="B210" s="25" t="s">
        <v>46</v>
      </c>
      <c r="C210" s="75">
        <v>47808</v>
      </c>
      <c r="D210" s="77">
        <v>140224</v>
      </c>
      <c r="E210" s="77">
        <v>0</v>
      </c>
      <c r="F210" s="77">
        <v>0</v>
      </c>
      <c r="G210" s="77">
        <v>0</v>
      </c>
      <c r="H210" s="77">
        <v>40042</v>
      </c>
      <c r="I210" s="77">
        <v>0</v>
      </c>
      <c r="J210" s="79">
        <f t="shared" si="3"/>
        <v>228074</v>
      </c>
    </row>
    <row r="211" spans="1:10" x14ac:dyDescent="0.25">
      <c r="A211" s="24" t="s">
        <v>275</v>
      </c>
      <c r="B211" s="25" t="s">
        <v>46</v>
      </c>
      <c r="C211" s="75">
        <v>0</v>
      </c>
      <c r="D211" s="77">
        <v>0</v>
      </c>
      <c r="E211" s="77">
        <v>0</v>
      </c>
      <c r="F211" s="77">
        <v>0</v>
      </c>
      <c r="G211" s="77">
        <v>0</v>
      </c>
      <c r="H211" s="77">
        <v>0</v>
      </c>
      <c r="I211" s="77">
        <v>0</v>
      </c>
      <c r="J211" s="79">
        <f t="shared" si="3"/>
        <v>0</v>
      </c>
    </row>
    <row r="212" spans="1:10" x14ac:dyDescent="0.25">
      <c r="A212" s="24" t="s">
        <v>276</v>
      </c>
      <c r="B212" s="25" t="s">
        <v>46</v>
      </c>
      <c r="C212" s="75">
        <v>439383</v>
      </c>
      <c r="D212" s="77">
        <v>0</v>
      </c>
      <c r="E212" s="77">
        <v>0</v>
      </c>
      <c r="F212" s="77">
        <v>0</v>
      </c>
      <c r="G212" s="77">
        <v>0</v>
      </c>
      <c r="H212" s="77">
        <v>0</v>
      </c>
      <c r="I212" s="77">
        <v>0</v>
      </c>
      <c r="J212" s="79">
        <f t="shared" si="3"/>
        <v>439383</v>
      </c>
    </row>
    <row r="213" spans="1:10" x14ac:dyDescent="0.25">
      <c r="A213" s="24" t="s">
        <v>277</v>
      </c>
      <c r="B213" s="25" t="s">
        <v>46</v>
      </c>
      <c r="C213" s="75">
        <v>28279</v>
      </c>
      <c r="D213" s="77">
        <v>0</v>
      </c>
      <c r="E213" s="77">
        <v>0</v>
      </c>
      <c r="F213" s="77">
        <v>0</v>
      </c>
      <c r="G213" s="77">
        <v>0</v>
      </c>
      <c r="H213" s="77">
        <v>52800</v>
      </c>
      <c r="I213" s="77">
        <v>0</v>
      </c>
      <c r="J213" s="79">
        <f t="shared" si="3"/>
        <v>81079</v>
      </c>
    </row>
    <row r="214" spans="1:10" x14ac:dyDescent="0.25">
      <c r="A214" s="24" t="s">
        <v>278</v>
      </c>
      <c r="B214" s="25" t="s">
        <v>46</v>
      </c>
      <c r="C214" s="75">
        <v>0</v>
      </c>
      <c r="D214" s="77">
        <v>0</v>
      </c>
      <c r="E214" s="77">
        <v>0</v>
      </c>
      <c r="F214" s="77">
        <v>0</v>
      </c>
      <c r="G214" s="77">
        <v>0</v>
      </c>
      <c r="H214" s="77">
        <v>0</v>
      </c>
      <c r="I214" s="77">
        <v>0</v>
      </c>
      <c r="J214" s="79">
        <f t="shared" si="3"/>
        <v>0</v>
      </c>
    </row>
    <row r="215" spans="1:10" x14ac:dyDescent="0.25">
      <c r="A215" s="24" t="s">
        <v>279</v>
      </c>
      <c r="B215" s="25" t="s">
        <v>46</v>
      </c>
      <c r="C215" s="75">
        <v>0</v>
      </c>
      <c r="D215" s="77">
        <v>0</v>
      </c>
      <c r="E215" s="77">
        <v>0</v>
      </c>
      <c r="F215" s="77">
        <v>0</v>
      </c>
      <c r="G215" s="77">
        <v>0</v>
      </c>
      <c r="H215" s="77">
        <v>0</v>
      </c>
      <c r="I215" s="77">
        <v>0</v>
      </c>
      <c r="J215" s="79">
        <f t="shared" si="3"/>
        <v>0</v>
      </c>
    </row>
    <row r="216" spans="1:10" x14ac:dyDescent="0.25">
      <c r="A216" s="24" t="s">
        <v>280</v>
      </c>
      <c r="B216" s="25" t="s">
        <v>46</v>
      </c>
      <c r="C216" s="75">
        <v>0</v>
      </c>
      <c r="D216" s="77">
        <v>0</v>
      </c>
      <c r="E216" s="77">
        <v>0</v>
      </c>
      <c r="F216" s="77">
        <v>0</v>
      </c>
      <c r="G216" s="77">
        <v>0</v>
      </c>
      <c r="H216" s="77">
        <v>0</v>
      </c>
      <c r="I216" s="77">
        <v>0</v>
      </c>
      <c r="J216" s="79">
        <f t="shared" si="3"/>
        <v>0</v>
      </c>
    </row>
    <row r="217" spans="1:10" x14ac:dyDescent="0.25">
      <c r="A217" s="24" t="s">
        <v>281</v>
      </c>
      <c r="B217" s="25" t="s">
        <v>46</v>
      </c>
      <c r="C217" s="75">
        <v>0</v>
      </c>
      <c r="D217" s="77">
        <v>0</v>
      </c>
      <c r="E217" s="77">
        <v>0</v>
      </c>
      <c r="F217" s="77">
        <v>0</v>
      </c>
      <c r="G217" s="77">
        <v>0</v>
      </c>
      <c r="H217" s="77">
        <v>0</v>
      </c>
      <c r="I217" s="77">
        <v>0</v>
      </c>
      <c r="J217" s="79">
        <f t="shared" si="3"/>
        <v>0</v>
      </c>
    </row>
    <row r="218" spans="1:10" x14ac:dyDescent="0.25">
      <c r="A218" s="24" t="s">
        <v>471</v>
      </c>
      <c r="B218" s="25" t="s">
        <v>46</v>
      </c>
      <c r="C218" s="75">
        <v>0</v>
      </c>
      <c r="D218" s="77">
        <v>0</v>
      </c>
      <c r="E218" s="77">
        <v>0</v>
      </c>
      <c r="F218" s="77">
        <v>0</v>
      </c>
      <c r="G218" s="77">
        <v>0</v>
      </c>
      <c r="H218" s="77">
        <v>0</v>
      </c>
      <c r="I218" s="77">
        <v>0</v>
      </c>
      <c r="J218" s="79">
        <f t="shared" si="3"/>
        <v>0</v>
      </c>
    </row>
    <row r="219" spans="1:10" x14ac:dyDescent="0.25">
      <c r="A219" s="24" t="s">
        <v>282</v>
      </c>
      <c r="B219" s="25" t="s">
        <v>46</v>
      </c>
      <c r="C219" s="75">
        <v>0</v>
      </c>
      <c r="D219" s="77">
        <v>86435</v>
      </c>
      <c r="E219" s="77">
        <v>2226435</v>
      </c>
      <c r="F219" s="77">
        <v>0</v>
      </c>
      <c r="G219" s="77">
        <v>0</v>
      </c>
      <c r="H219" s="77">
        <v>0</v>
      </c>
      <c r="I219" s="77">
        <v>569097</v>
      </c>
      <c r="J219" s="79">
        <f t="shared" si="3"/>
        <v>2881967</v>
      </c>
    </row>
    <row r="220" spans="1:10" x14ac:dyDescent="0.25">
      <c r="A220" s="24" t="s">
        <v>504</v>
      </c>
      <c r="B220" s="25" t="s">
        <v>46</v>
      </c>
      <c r="C220" s="75">
        <v>0</v>
      </c>
      <c r="D220" s="77">
        <v>0</v>
      </c>
      <c r="E220" s="77">
        <v>0</v>
      </c>
      <c r="F220" s="77">
        <v>0</v>
      </c>
      <c r="G220" s="77">
        <v>0</v>
      </c>
      <c r="H220" s="77">
        <v>0</v>
      </c>
      <c r="I220" s="77">
        <v>0</v>
      </c>
      <c r="J220" s="79">
        <f t="shared" si="3"/>
        <v>0</v>
      </c>
    </row>
    <row r="221" spans="1:10" x14ac:dyDescent="0.25">
      <c r="A221" s="24" t="s">
        <v>283</v>
      </c>
      <c r="B221" s="25" t="s">
        <v>46</v>
      </c>
      <c r="C221" s="75">
        <v>0</v>
      </c>
      <c r="D221" s="77">
        <v>0</v>
      </c>
      <c r="E221" s="77">
        <v>0</v>
      </c>
      <c r="F221" s="77">
        <v>0</v>
      </c>
      <c r="G221" s="77">
        <v>0</v>
      </c>
      <c r="H221" s="77">
        <v>0</v>
      </c>
      <c r="I221" s="77">
        <v>0</v>
      </c>
      <c r="J221" s="79">
        <f t="shared" si="3"/>
        <v>0</v>
      </c>
    </row>
    <row r="222" spans="1:10" x14ac:dyDescent="0.25">
      <c r="A222" s="24" t="s">
        <v>284</v>
      </c>
      <c r="B222" s="25" t="s">
        <v>46</v>
      </c>
      <c r="C222" s="75">
        <v>0</v>
      </c>
      <c r="D222" s="77">
        <v>0</v>
      </c>
      <c r="E222" s="77">
        <v>0</v>
      </c>
      <c r="F222" s="77">
        <v>0</v>
      </c>
      <c r="G222" s="77">
        <v>0</v>
      </c>
      <c r="H222" s="77">
        <v>0</v>
      </c>
      <c r="I222" s="77">
        <v>0</v>
      </c>
      <c r="J222" s="79">
        <f t="shared" si="3"/>
        <v>0</v>
      </c>
    </row>
    <row r="223" spans="1:10" x14ac:dyDescent="0.25">
      <c r="A223" s="24" t="s">
        <v>285</v>
      </c>
      <c r="B223" s="25" t="s">
        <v>46</v>
      </c>
      <c r="C223" s="75">
        <v>0</v>
      </c>
      <c r="D223" s="77">
        <v>0</v>
      </c>
      <c r="E223" s="77">
        <v>0</v>
      </c>
      <c r="F223" s="77">
        <v>0</v>
      </c>
      <c r="G223" s="77">
        <v>0</v>
      </c>
      <c r="H223" s="77">
        <v>0</v>
      </c>
      <c r="I223" s="77">
        <v>0</v>
      </c>
      <c r="J223" s="79">
        <f t="shared" si="3"/>
        <v>0</v>
      </c>
    </row>
    <row r="224" spans="1:10" x14ac:dyDescent="0.25">
      <c r="A224" s="24" t="s">
        <v>286</v>
      </c>
      <c r="B224" s="25" t="s">
        <v>46</v>
      </c>
      <c r="C224" s="75">
        <v>0</v>
      </c>
      <c r="D224" s="77">
        <v>0</v>
      </c>
      <c r="E224" s="77">
        <v>0</v>
      </c>
      <c r="F224" s="77">
        <v>0</v>
      </c>
      <c r="G224" s="77">
        <v>0</v>
      </c>
      <c r="H224" s="77">
        <v>0</v>
      </c>
      <c r="I224" s="77">
        <v>0</v>
      </c>
      <c r="J224" s="79">
        <f t="shared" si="3"/>
        <v>0</v>
      </c>
    </row>
    <row r="225" spans="1:10" x14ac:dyDescent="0.25">
      <c r="A225" s="24" t="s">
        <v>287</v>
      </c>
      <c r="B225" s="25" t="s">
        <v>46</v>
      </c>
      <c r="C225" s="75">
        <v>0</v>
      </c>
      <c r="D225" s="77">
        <v>0</v>
      </c>
      <c r="E225" s="77">
        <v>0</v>
      </c>
      <c r="F225" s="77">
        <v>0</v>
      </c>
      <c r="G225" s="77">
        <v>0</v>
      </c>
      <c r="H225" s="77">
        <v>0</v>
      </c>
      <c r="I225" s="77">
        <v>0</v>
      </c>
      <c r="J225" s="79">
        <f t="shared" si="3"/>
        <v>0</v>
      </c>
    </row>
    <row r="226" spans="1:10" x14ac:dyDescent="0.25">
      <c r="A226" s="24" t="s">
        <v>288</v>
      </c>
      <c r="B226" s="25" t="s">
        <v>46</v>
      </c>
      <c r="C226" s="75">
        <v>0</v>
      </c>
      <c r="D226" s="77">
        <v>0</v>
      </c>
      <c r="E226" s="77">
        <v>0</v>
      </c>
      <c r="F226" s="77">
        <v>0</v>
      </c>
      <c r="G226" s="77">
        <v>0</v>
      </c>
      <c r="H226" s="77">
        <v>0</v>
      </c>
      <c r="I226" s="77">
        <v>0</v>
      </c>
      <c r="J226" s="79">
        <f t="shared" si="3"/>
        <v>0</v>
      </c>
    </row>
    <row r="227" spans="1:10" x14ac:dyDescent="0.25">
      <c r="A227" s="24" t="s">
        <v>289</v>
      </c>
      <c r="B227" s="25" t="s">
        <v>46</v>
      </c>
      <c r="C227" s="75">
        <v>0</v>
      </c>
      <c r="D227" s="77">
        <v>0</v>
      </c>
      <c r="E227" s="77">
        <v>0</v>
      </c>
      <c r="F227" s="77">
        <v>0</v>
      </c>
      <c r="G227" s="77">
        <v>0</v>
      </c>
      <c r="H227" s="77">
        <v>0</v>
      </c>
      <c r="I227" s="77">
        <v>0</v>
      </c>
      <c r="J227" s="79">
        <f t="shared" si="3"/>
        <v>0</v>
      </c>
    </row>
    <row r="228" spans="1:10" x14ac:dyDescent="0.25">
      <c r="A228" s="24" t="s">
        <v>472</v>
      </c>
      <c r="B228" s="25" t="s">
        <v>46</v>
      </c>
      <c r="C228" s="75">
        <v>0</v>
      </c>
      <c r="D228" s="77">
        <v>0</v>
      </c>
      <c r="E228" s="77">
        <v>0</v>
      </c>
      <c r="F228" s="77">
        <v>0</v>
      </c>
      <c r="G228" s="77">
        <v>0</v>
      </c>
      <c r="H228" s="77">
        <v>0</v>
      </c>
      <c r="I228" s="77">
        <v>0</v>
      </c>
      <c r="J228" s="79">
        <f t="shared" si="3"/>
        <v>0</v>
      </c>
    </row>
    <row r="229" spans="1:10" x14ac:dyDescent="0.25">
      <c r="A229" s="24" t="s">
        <v>290</v>
      </c>
      <c r="B229" s="25" t="s">
        <v>46</v>
      </c>
      <c r="C229" s="75">
        <v>868</v>
      </c>
      <c r="D229" s="77">
        <v>0</v>
      </c>
      <c r="E229" s="77">
        <v>0</v>
      </c>
      <c r="F229" s="77">
        <v>0</v>
      </c>
      <c r="G229" s="77">
        <v>0</v>
      </c>
      <c r="H229" s="77">
        <v>10233</v>
      </c>
      <c r="I229" s="77">
        <v>0</v>
      </c>
      <c r="J229" s="79">
        <f t="shared" si="3"/>
        <v>11101</v>
      </c>
    </row>
    <row r="230" spans="1:10" x14ac:dyDescent="0.25">
      <c r="A230" s="24" t="s">
        <v>291</v>
      </c>
      <c r="B230" s="25" t="s">
        <v>46</v>
      </c>
      <c r="C230" s="75">
        <v>0</v>
      </c>
      <c r="D230" s="77">
        <v>0</v>
      </c>
      <c r="E230" s="77">
        <v>0</v>
      </c>
      <c r="F230" s="77">
        <v>0</v>
      </c>
      <c r="G230" s="77">
        <v>0</v>
      </c>
      <c r="H230" s="77">
        <v>0</v>
      </c>
      <c r="I230" s="77">
        <v>0</v>
      </c>
      <c r="J230" s="79">
        <f t="shared" si="3"/>
        <v>0</v>
      </c>
    </row>
    <row r="231" spans="1:10" x14ac:dyDescent="0.25">
      <c r="A231" s="24" t="s">
        <v>292</v>
      </c>
      <c r="B231" s="25" t="s">
        <v>46</v>
      </c>
      <c r="C231" s="75">
        <v>0</v>
      </c>
      <c r="D231" s="77">
        <v>0</v>
      </c>
      <c r="E231" s="77">
        <v>0</v>
      </c>
      <c r="F231" s="77">
        <v>0</v>
      </c>
      <c r="G231" s="77">
        <v>0</v>
      </c>
      <c r="H231" s="77">
        <v>741918</v>
      </c>
      <c r="I231" s="77">
        <v>180000</v>
      </c>
      <c r="J231" s="79">
        <f t="shared" si="3"/>
        <v>921918</v>
      </c>
    </row>
    <row r="232" spans="1:10" x14ac:dyDescent="0.25">
      <c r="A232" s="24" t="s">
        <v>293</v>
      </c>
      <c r="B232" s="25" t="s">
        <v>46</v>
      </c>
      <c r="C232" s="75">
        <v>0</v>
      </c>
      <c r="D232" s="77">
        <v>0</v>
      </c>
      <c r="E232" s="77">
        <v>0</v>
      </c>
      <c r="F232" s="77">
        <v>0</v>
      </c>
      <c r="G232" s="77">
        <v>0</v>
      </c>
      <c r="H232" s="77">
        <v>0</v>
      </c>
      <c r="I232" s="77">
        <v>9132</v>
      </c>
      <c r="J232" s="79">
        <f t="shared" si="3"/>
        <v>9132</v>
      </c>
    </row>
    <row r="233" spans="1:10" x14ac:dyDescent="0.25">
      <c r="A233" s="24" t="s">
        <v>294</v>
      </c>
      <c r="B233" s="25" t="s">
        <v>46</v>
      </c>
      <c r="C233" s="75">
        <v>0</v>
      </c>
      <c r="D233" s="77">
        <v>0</v>
      </c>
      <c r="E233" s="77">
        <v>0</v>
      </c>
      <c r="F233" s="77">
        <v>0</v>
      </c>
      <c r="G233" s="77">
        <v>0</v>
      </c>
      <c r="H233" s="77">
        <v>0</v>
      </c>
      <c r="I233" s="77">
        <v>0</v>
      </c>
      <c r="J233" s="79">
        <f t="shared" si="3"/>
        <v>0</v>
      </c>
    </row>
    <row r="234" spans="1:10" x14ac:dyDescent="0.25">
      <c r="A234" s="24" t="s">
        <v>295</v>
      </c>
      <c r="B234" s="25" t="s">
        <v>46</v>
      </c>
      <c r="C234" s="75">
        <v>0</v>
      </c>
      <c r="D234" s="77">
        <v>0</v>
      </c>
      <c r="E234" s="77">
        <v>0</v>
      </c>
      <c r="F234" s="77">
        <v>0</v>
      </c>
      <c r="G234" s="77">
        <v>0</v>
      </c>
      <c r="H234" s="77">
        <v>0</v>
      </c>
      <c r="I234" s="77">
        <v>0</v>
      </c>
      <c r="J234" s="79">
        <f t="shared" si="3"/>
        <v>0</v>
      </c>
    </row>
    <row r="235" spans="1:10" x14ac:dyDescent="0.25">
      <c r="A235" s="24" t="s">
        <v>296</v>
      </c>
      <c r="B235" s="25" t="s">
        <v>46</v>
      </c>
      <c r="C235" s="75">
        <v>0</v>
      </c>
      <c r="D235" s="77">
        <v>0</v>
      </c>
      <c r="E235" s="77">
        <v>0</v>
      </c>
      <c r="F235" s="77">
        <v>0</v>
      </c>
      <c r="G235" s="77">
        <v>0</v>
      </c>
      <c r="H235" s="77">
        <v>0</v>
      </c>
      <c r="I235" s="77">
        <v>0</v>
      </c>
      <c r="J235" s="79">
        <f t="shared" si="3"/>
        <v>0</v>
      </c>
    </row>
    <row r="236" spans="1:10" x14ac:dyDescent="0.25">
      <c r="A236" s="24" t="s">
        <v>297</v>
      </c>
      <c r="B236" s="25" t="s">
        <v>47</v>
      </c>
      <c r="C236" s="75">
        <v>3657</v>
      </c>
      <c r="D236" s="77">
        <v>1026</v>
      </c>
      <c r="E236" s="77">
        <v>9451</v>
      </c>
      <c r="F236" s="77">
        <v>0</v>
      </c>
      <c r="G236" s="77">
        <v>0</v>
      </c>
      <c r="H236" s="77">
        <v>7863</v>
      </c>
      <c r="I236" s="77">
        <v>0</v>
      </c>
      <c r="J236" s="79">
        <f t="shared" si="3"/>
        <v>21997</v>
      </c>
    </row>
    <row r="237" spans="1:10" x14ac:dyDescent="0.25">
      <c r="A237" s="24" t="s">
        <v>298</v>
      </c>
      <c r="B237" s="25" t="s">
        <v>47</v>
      </c>
      <c r="C237" s="75">
        <v>3105</v>
      </c>
      <c r="D237" s="77">
        <v>0</v>
      </c>
      <c r="E237" s="77">
        <v>7280</v>
      </c>
      <c r="F237" s="77">
        <v>0</v>
      </c>
      <c r="G237" s="77">
        <v>0</v>
      </c>
      <c r="H237" s="77">
        <v>7820</v>
      </c>
      <c r="I237" s="77">
        <v>0</v>
      </c>
      <c r="J237" s="79">
        <f t="shared" si="3"/>
        <v>18205</v>
      </c>
    </row>
    <row r="238" spans="1:10" x14ac:dyDescent="0.25">
      <c r="A238" s="24" t="s">
        <v>473</v>
      </c>
      <c r="B238" s="25" t="s">
        <v>47</v>
      </c>
      <c r="C238" s="75">
        <v>0</v>
      </c>
      <c r="D238" s="77">
        <v>91158</v>
      </c>
      <c r="E238" s="77">
        <v>0</v>
      </c>
      <c r="F238" s="77">
        <v>0</v>
      </c>
      <c r="G238" s="77">
        <v>52000</v>
      </c>
      <c r="H238" s="77">
        <v>0</v>
      </c>
      <c r="I238" s="77">
        <v>0</v>
      </c>
      <c r="J238" s="79">
        <f t="shared" si="3"/>
        <v>143158</v>
      </c>
    </row>
    <row r="239" spans="1:10" x14ac:dyDescent="0.25">
      <c r="A239" s="24" t="s">
        <v>299</v>
      </c>
      <c r="B239" s="25" t="s">
        <v>47</v>
      </c>
      <c r="C239" s="75">
        <v>0</v>
      </c>
      <c r="D239" s="77">
        <v>0</v>
      </c>
      <c r="E239" s="77">
        <v>0</v>
      </c>
      <c r="F239" s="77">
        <v>0</v>
      </c>
      <c r="G239" s="77">
        <v>0</v>
      </c>
      <c r="H239" s="77">
        <v>0</v>
      </c>
      <c r="I239" s="77">
        <v>0</v>
      </c>
      <c r="J239" s="79">
        <f t="shared" si="3"/>
        <v>0</v>
      </c>
    </row>
    <row r="240" spans="1:10" x14ac:dyDescent="0.25">
      <c r="A240" s="24" t="s">
        <v>463</v>
      </c>
      <c r="B240" s="25" t="s">
        <v>47</v>
      </c>
      <c r="C240" s="75">
        <v>0</v>
      </c>
      <c r="D240" s="77">
        <v>0</v>
      </c>
      <c r="E240" s="77">
        <v>0</v>
      </c>
      <c r="F240" s="77">
        <v>0</v>
      </c>
      <c r="G240" s="77">
        <v>0</v>
      </c>
      <c r="H240" s="77">
        <v>0</v>
      </c>
      <c r="I240" s="77">
        <v>0</v>
      </c>
      <c r="J240" s="79">
        <f t="shared" si="3"/>
        <v>0</v>
      </c>
    </row>
    <row r="241" spans="1:10" x14ac:dyDescent="0.25">
      <c r="A241" s="24" t="s">
        <v>300</v>
      </c>
      <c r="B241" s="25" t="s">
        <v>48</v>
      </c>
      <c r="C241" s="75">
        <v>0</v>
      </c>
      <c r="D241" s="77">
        <v>0</v>
      </c>
      <c r="E241" s="77">
        <v>0</v>
      </c>
      <c r="F241" s="77">
        <v>0</v>
      </c>
      <c r="G241" s="77">
        <v>0</v>
      </c>
      <c r="H241" s="77">
        <v>0</v>
      </c>
      <c r="I241" s="77">
        <v>0</v>
      </c>
      <c r="J241" s="79">
        <f t="shared" si="3"/>
        <v>0</v>
      </c>
    </row>
    <row r="242" spans="1:10" x14ac:dyDescent="0.25">
      <c r="A242" s="24" t="s">
        <v>301</v>
      </c>
      <c r="B242" s="25" t="s">
        <v>48</v>
      </c>
      <c r="C242" s="75">
        <v>21967</v>
      </c>
      <c r="D242" s="77">
        <f>(5413+220243)</f>
        <v>225656</v>
      </c>
      <c r="E242" s="77">
        <v>0</v>
      </c>
      <c r="F242" s="77">
        <v>0</v>
      </c>
      <c r="G242" s="77">
        <v>0</v>
      </c>
      <c r="H242" s="77">
        <v>55121</v>
      </c>
      <c r="I242" s="77">
        <v>8003</v>
      </c>
      <c r="J242" s="79">
        <f t="shared" si="3"/>
        <v>310747</v>
      </c>
    </row>
    <row r="243" spans="1:10" x14ac:dyDescent="0.25">
      <c r="A243" s="24" t="s">
        <v>302</v>
      </c>
      <c r="B243" s="25" t="s">
        <v>48</v>
      </c>
      <c r="C243" s="75">
        <v>0</v>
      </c>
      <c r="D243" s="77">
        <v>0</v>
      </c>
      <c r="E243" s="77">
        <v>0</v>
      </c>
      <c r="F243" s="77">
        <v>0</v>
      </c>
      <c r="G243" s="77">
        <v>0</v>
      </c>
      <c r="H243" s="77">
        <v>0</v>
      </c>
      <c r="I243" s="77">
        <v>0</v>
      </c>
      <c r="J243" s="79">
        <f t="shared" si="3"/>
        <v>0</v>
      </c>
    </row>
    <row r="244" spans="1:10" x14ac:dyDescent="0.25">
      <c r="A244" s="24" t="s">
        <v>303</v>
      </c>
      <c r="B244" s="25" t="s">
        <v>49</v>
      </c>
      <c r="C244" s="75">
        <v>0</v>
      </c>
      <c r="D244" s="77">
        <v>0</v>
      </c>
      <c r="E244" s="77">
        <v>0</v>
      </c>
      <c r="F244" s="77">
        <v>0</v>
      </c>
      <c r="G244" s="77">
        <v>0</v>
      </c>
      <c r="H244" s="77">
        <v>0</v>
      </c>
      <c r="I244" s="77">
        <v>0</v>
      </c>
      <c r="J244" s="79">
        <f t="shared" si="3"/>
        <v>0</v>
      </c>
    </row>
    <row r="245" spans="1:10" x14ac:dyDescent="0.25">
      <c r="A245" s="24" t="s">
        <v>304</v>
      </c>
      <c r="B245" s="25" t="s">
        <v>49</v>
      </c>
      <c r="C245" s="75">
        <v>0</v>
      </c>
      <c r="D245" s="77">
        <v>0</v>
      </c>
      <c r="E245" s="77">
        <v>0</v>
      </c>
      <c r="F245" s="77">
        <v>0</v>
      </c>
      <c r="G245" s="77">
        <v>0</v>
      </c>
      <c r="H245" s="77">
        <v>0</v>
      </c>
      <c r="I245" s="77">
        <v>182452</v>
      </c>
      <c r="J245" s="79">
        <f t="shared" si="3"/>
        <v>182452</v>
      </c>
    </row>
    <row r="246" spans="1:10" x14ac:dyDescent="0.25">
      <c r="A246" s="24" t="s">
        <v>305</v>
      </c>
      <c r="B246" s="25" t="s">
        <v>49</v>
      </c>
      <c r="C246" s="75">
        <v>15108</v>
      </c>
      <c r="D246" s="77">
        <v>0</v>
      </c>
      <c r="E246" s="77">
        <v>456752</v>
      </c>
      <c r="F246" s="77">
        <v>0</v>
      </c>
      <c r="G246" s="77">
        <v>0</v>
      </c>
      <c r="H246" s="77">
        <v>72822</v>
      </c>
      <c r="I246" s="77">
        <v>0</v>
      </c>
      <c r="J246" s="79">
        <f t="shared" si="3"/>
        <v>544682</v>
      </c>
    </row>
    <row r="247" spans="1:10" x14ac:dyDescent="0.25">
      <c r="A247" s="24" t="s">
        <v>306</v>
      </c>
      <c r="B247" s="25" t="s">
        <v>49</v>
      </c>
      <c r="C247" s="75">
        <v>0</v>
      </c>
      <c r="D247" s="77">
        <v>0</v>
      </c>
      <c r="E247" s="77">
        <v>0</v>
      </c>
      <c r="F247" s="77">
        <v>0</v>
      </c>
      <c r="G247" s="77">
        <v>0</v>
      </c>
      <c r="H247" s="77">
        <v>0</v>
      </c>
      <c r="I247" s="77">
        <v>0</v>
      </c>
      <c r="J247" s="79">
        <f t="shared" si="3"/>
        <v>0</v>
      </c>
    </row>
    <row r="248" spans="1:10" x14ac:dyDescent="0.25">
      <c r="A248" s="24" t="s">
        <v>307</v>
      </c>
      <c r="B248" s="25" t="s">
        <v>49</v>
      </c>
      <c r="C248" s="75">
        <v>0</v>
      </c>
      <c r="D248" s="77">
        <v>0</v>
      </c>
      <c r="E248" s="77">
        <v>0</v>
      </c>
      <c r="F248" s="77">
        <v>0</v>
      </c>
      <c r="G248" s="77">
        <v>0</v>
      </c>
      <c r="H248" s="77">
        <v>0</v>
      </c>
      <c r="I248" s="77">
        <v>0</v>
      </c>
      <c r="J248" s="79">
        <f t="shared" si="3"/>
        <v>0</v>
      </c>
    </row>
    <row r="249" spans="1:10" x14ac:dyDescent="0.25">
      <c r="A249" s="24" t="s">
        <v>308</v>
      </c>
      <c r="B249" s="25" t="s">
        <v>49</v>
      </c>
      <c r="C249" s="75">
        <v>0</v>
      </c>
      <c r="D249" s="77">
        <v>0</v>
      </c>
      <c r="E249" s="77">
        <v>0</v>
      </c>
      <c r="F249" s="77">
        <v>0</v>
      </c>
      <c r="G249" s="77">
        <v>0</v>
      </c>
      <c r="H249" s="77">
        <v>0</v>
      </c>
      <c r="I249" s="77">
        <v>0</v>
      </c>
      <c r="J249" s="79">
        <f t="shared" si="3"/>
        <v>0</v>
      </c>
    </row>
    <row r="250" spans="1:10" x14ac:dyDescent="0.25">
      <c r="A250" s="24" t="s">
        <v>309</v>
      </c>
      <c r="B250" s="25" t="s">
        <v>49</v>
      </c>
      <c r="C250" s="75">
        <v>0</v>
      </c>
      <c r="D250" s="77">
        <v>0</v>
      </c>
      <c r="E250" s="77">
        <v>0</v>
      </c>
      <c r="F250" s="77">
        <v>0</v>
      </c>
      <c r="G250" s="77">
        <v>0</v>
      </c>
      <c r="H250" s="77">
        <v>0</v>
      </c>
      <c r="I250" s="77">
        <v>0</v>
      </c>
      <c r="J250" s="79">
        <f t="shared" si="3"/>
        <v>0</v>
      </c>
    </row>
    <row r="251" spans="1:10" x14ac:dyDescent="0.25">
      <c r="A251" s="24" t="s">
        <v>310</v>
      </c>
      <c r="B251" s="25" t="s">
        <v>49</v>
      </c>
      <c r="C251" s="75">
        <v>0</v>
      </c>
      <c r="D251" s="77">
        <v>0</v>
      </c>
      <c r="E251" s="77">
        <v>0</v>
      </c>
      <c r="F251" s="77">
        <v>0</v>
      </c>
      <c r="G251" s="77">
        <v>0</v>
      </c>
      <c r="H251" s="77">
        <v>0</v>
      </c>
      <c r="I251" s="77">
        <v>0</v>
      </c>
      <c r="J251" s="79">
        <f t="shared" si="3"/>
        <v>0</v>
      </c>
    </row>
    <row r="252" spans="1:10" x14ac:dyDescent="0.25">
      <c r="A252" s="24" t="s">
        <v>311</v>
      </c>
      <c r="B252" s="25" t="s">
        <v>49</v>
      </c>
      <c r="C252" s="75">
        <v>0</v>
      </c>
      <c r="D252" s="77">
        <v>0</v>
      </c>
      <c r="E252" s="77">
        <v>0</v>
      </c>
      <c r="F252" s="77">
        <v>0</v>
      </c>
      <c r="G252" s="77">
        <v>0</v>
      </c>
      <c r="H252" s="77">
        <v>0</v>
      </c>
      <c r="I252" s="77">
        <v>0</v>
      </c>
      <c r="J252" s="79">
        <f t="shared" si="3"/>
        <v>0</v>
      </c>
    </row>
    <row r="253" spans="1:10" x14ac:dyDescent="0.25">
      <c r="A253" s="24" t="s">
        <v>3</v>
      </c>
      <c r="B253" s="25" t="s">
        <v>3</v>
      </c>
      <c r="C253" s="75">
        <v>0</v>
      </c>
      <c r="D253" s="77">
        <v>0</v>
      </c>
      <c r="E253" s="77">
        <v>0</v>
      </c>
      <c r="F253" s="77">
        <v>0</v>
      </c>
      <c r="G253" s="77">
        <v>0</v>
      </c>
      <c r="H253" s="77">
        <v>0</v>
      </c>
      <c r="I253" s="77">
        <v>0</v>
      </c>
      <c r="J253" s="79">
        <f t="shared" si="3"/>
        <v>0</v>
      </c>
    </row>
    <row r="254" spans="1:10" x14ac:dyDescent="0.25">
      <c r="A254" s="24" t="s">
        <v>312</v>
      </c>
      <c r="B254" s="25" t="s">
        <v>50</v>
      </c>
      <c r="C254" s="75">
        <v>0</v>
      </c>
      <c r="D254" s="77">
        <v>1995984</v>
      </c>
      <c r="E254" s="77">
        <v>698583</v>
      </c>
      <c r="F254" s="77">
        <v>0</v>
      </c>
      <c r="G254" s="77">
        <v>0</v>
      </c>
      <c r="H254" s="77">
        <v>113886</v>
      </c>
      <c r="I254" s="77">
        <v>0</v>
      </c>
      <c r="J254" s="79">
        <f t="shared" si="3"/>
        <v>2808453</v>
      </c>
    </row>
    <row r="255" spans="1:10" x14ac:dyDescent="0.25">
      <c r="A255" s="24" t="s">
        <v>474</v>
      </c>
      <c r="B255" s="25" t="s">
        <v>50</v>
      </c>
      <c r="C255" s="75">
        <v>0</v>
      </c>
      <c r="D255" s="77">
        <v>0</v>
      </c>
      <c r="E255" s="77">
        <v>0</v>
      </c>
      <c r="F255" s="77">
        <v>0</v>
      </c>
      <c r="G255" s="77">
        <v>0</v>
      </c>
      <c r="H255" s="77">
        <v>0</v>
      </c>
      <c r="I255" s="77">
        <v>0</v>
      </c>
      <c r="J255" s="79">
        <f t="shared" si="3"/>
        <v>0</v>
      </c>
    </row>
    <row r="256" spans="1:10" x14ac:dyDescent="0.25">
      <c r="A256" s="24" t="s">
        <v>313</v>
      </c>
      <c r="B256" s="25" t="s">
        <v>50</v>
      </c>
      <c r="C256" s="75">
        <v>0</v>
      </c>
      <c r="D256" s="77">
        <v>0</v>
      </c>
      <c r="E256" s="77">
        <v>0</v>
      </c>
      <c r="F256" s="77">
        <v>0</v>
      </c>
      <c r="G256" s="77">
        <v>0</v>
      </c>
      <c r="H256" s="77">
        <v>0</v>
      </c>
      <c r="I256" s="77">
        <v>0</v>
      </c>
      <c r="J256" s="79">
        <f t="shared" si="3"/>
        <v>0</v>
      </c>
    </row>
    <row r="257" spans="1:10" x14ac:dyDescent="0.25">
      <c r="A257" s="24" t="s">
        <v>314</v>
      </c>
      <c r="B257" s="25" t="s">
        <v>50</v>
      </c>
      <c r="C257" s="75">
        <v>0</v>
      </c>
      <c r="D257" s="77">
        <v>0</v>
      </c>
      <c r="E257" s="77">
        <v>0</v>
      </c>
      <c r="F257" s="77">
        <v>0</v>
      </c>
      <c r="G257" s="77">
        <v>0</v>
      </c>
      <c r="H257" s="77">
        <v>0</v>
      </c>
      <c r="I257" s="77">
        <v>0</v>
      </c>
      <c r="J257" s="79">
        <f t="shared" si="3"/>
        <v>0</v>
      </c>
    </row>
    <row r="258" spans="1:10" x14ac:dyDescent="0.25">
      <c r="A258" s="24" t="s">
        <v>315</v>
      </c>
      <c r="B258" s="25" t="s">
        <v>50</v>
      </c>
      <c r="C258" s="75">
        <v>9131</v>
      </c>
      <c r="D258" s="77">
        <v>0</v>
      </c>
      <c r="E258" s="77">
        <v>28648</v>
      </c>
      <c r="F258" s="77">
        <v>0</v>
      </c>
      <c r="G258" s="77">
        <v>0</v>
      </c>
      <c r="H258" s="77">
        <v>0</v>
      </c>
      <c r="I258" s="77">
        <v>0</v>
      </c>
      <c r="J258" s="79">
        <f t="shared" si="3"/>
        <v>37779</v>
      </c>
    </row>
    <row r="259" spans="1:10" x14ac:dyDescent="0.25">
      <c r="A259" s="24" t="s">
        <v>316</v>
      </c>
      <c r="B259" s="25" t="s">
        <v>50</v>
      </c>
      <c r="C259" s="75">
        <v>0</v>
      </c>
      <c r="D259" s="77">
        <v>0</v>
      </c>
      <c r="E259" s="77">
        <v>0</v>
      </c>
      <c r="F259" s="77">
        <v>0</v>
      </c>
      <c r="G259" s="77">
        <v>0</v>
      </c>
      <c r="H259" s="77">
        <v>0</v>
      </c>
      <c r="I259" s="77">
        <v>0</v>
      </c>
      <c r="J259" s="79">
        <f t="shared" ref="J259:J321" si="4">SUM(C259:I259)</f>
        <v>0</v>
      </c>
    </row>
    <row r="260" spans="1:10" x14ac:dyDescent="0.25">
      <c r="A260" s="24" t="s">
        <v>317</v>
      </c>
      <c r="B260" s="25" t="s">
        <v>50</v>
      </c>
      <c r="C260" s="75">
        <v>60635</v>
      </c>
      <c r="D260" s="77">
        <v>44188</v>
      </c>
      <c r="E260" s="77">
        <v>0</v>
      </c>
      <c r="F260" s="77">
        <v>0</v>
      </c>
      <c r="G260" s="77">
        <v>0</v>
      </c>
      <c r="H260" s="77">
        <v>22000</v>
      </c>
      <c r="I260" s="77">
        <v>0</v>
      </c>
      <c r="J260" s="79">
        <f t="shared" si="4"/>
        <v>126823</v>
      </c>
    </row>
    <row r="261" spans="1:10" x14ac:dyDescent="0.25">
      <c r="A261" s="24" t="s">
        <v>318</v>
      </c>
      <c r="B261" s="25" t="s">
        <v>50</v>
      </c>
      <c r="C261" s="75">
        <v>30017</v>
      </c>
      <c r="D261" s="77">
        <f>(8500+65800)</f>
        <v>74300</v>
      </c>
      <c r="E261" s="77">
        <v>227509</v>
      </c>
      <c r="F261" s="77">
        <v>0</v>
      </c>
      <c r="G261" s="77">
        <v>0</v>
      </c>
      <c r="H261" s="77">
        <v>27650</v>
      </c>
      <c r="I261" s="77">
        <v>29165</v>
      </c>
      <c r="J261" s="79">
        <f t="shared" si="4"/>
        <v>388641</v>
      </c>
    </row>
    <row r="262" spans="1:10" x14ac:dyDescent="0.25">
      <c r="A262" s="24" t="s">
        <v>319</v>
      </c>
      <c r="B262" s="25" t="s">
        <v>50</v>
      </c>
      <c r="C262" s="75">
        <v>445158</v>
      </c>
      <c r="D262" s="77">
        <v>1947034</v>
      </c>
      <c r="E262" s="77">
        <v>0</v>
      </c>
      <c r="F262" s="77">
        <v>0</v>
      </c>
      <c r="G262" s="77">
        <v>0</v>
      </c>
      <c r="H262" s="77">
        <v>84612</v>
      </c>
      <c r="I262" s="77">
        <v>0</v>
      </c>
      <c r="J262" s="79">
        <f t="shared" si="4"/>
        <v>2476804</v>
      </c>
    </row>
    <row r="263" spans="1:10" x14ac:dyDescent="0.25">
      <c r="A263" s="24" t="s">
        <v>475</v>
      </c>
      <c r="B263" s="25" t="s">
        <v>50</v>
      </c>
      <c r="C263" s="75">
        <v>0</v>
      </c>
      <c r="D263" s="77">
        <v>8874636</v>
      </c>
      <c r="E263" s="77">
        <v>6223966</v>
      </c>
      <c r="F263" s="77">
        <v>0</v>
      </c>
      <c r="G263" s="77">
        <v>0</v>
      </c>
      <c r="H263" s="77">
        <v>0</v>
      </c>
      <c r="I263" s="77">
        <v>0</v>
      </c>
      <c r="J263" s="79">
        <f t="shared" si="4"/>
        <v>15098602</v>
      </c>
    </row>
    <row r="264" spans="1:10" x14ac:dyDescent="0.25">
      <c r="A264" s="24" t="s">
        <v>320</v>
      </c>
      <c r="B264" s="25" t="s">
        <v>50</v>
      </c>
      <c r="C264" s="75">
        <v>0</v>
      </c>
      <c r="D264" s="77">
        <v>0</v>
      </c>
      <c r="E264" s="77">
        <v>0</v>
      </c>
      <c r="F264" s="77">
        <v>0</v>
      </c>
      <c r="G264" s="77">
        <v>0</v>
      </c>
      <c r="H264" s="77">
        <v>0</v>
      </c>
      <c r="I264" s="77">
        <v>0</v>
      </c>
      <c r="J264" s="79">
        <f t="shared" si="4"/>
        <v>0</v>
      </c>
    </row>
    <row r="265" spans="1:10" x14ac:dyDescent="0.25">
      <c r="A265" s="24" t="s">
        <v>321</v>
      </c>
      <c r="B265" s="25" t="s">
        <v>50</v>
      </c>
      <c r="C265" s="75">
        <v>225823</v>
      </c>
      <c r="D265" s="77">
        <v>3703281</v>
      </c>
      <c r="E265" s="77">
        <v>1100168</v>
      </c>
      <c r="F265" s="77">
        <v>0</v>
      </c>
      <c r="G265" s="77">
        <v>0</v>
      </c>
      <c r="H265" s="77">
        <v>188305</v>
      </c>
      <c r="I265" s="77">
        <v>0</v>
      </c>
      <c r="J265" s="79">
        <f t="shared" si="4"/>
        <v>5217577</v>
      </c>
    </row>
    <row r="266" spans="1:10" x14ac:dyDescent="0.25">
      <c r="A266" s="24" t="s">
        <v>322</v>
      </c>
      <c r="B266" s="25" t="s">
        <v>50</v>
      </c>
      <c r="C266" s="75">
        <v>0</v>
      </c>
      <c r="D266" s="77">
        <v>0</v>
      </c>
      <c r="E266" s="77">
        <v>0</v>
      </c>
      <c r="F266" s="77">
        <v>0</v>
      </c>
      <c r="G266" s="77">
        <v>0</v>
      </c>
      <c r="H266" s="77">
        <v>0</v>
      </c>
      <c r="I266" s="77">
        <v>0</v>
      </c>
      <c r="J266" s="79">
        <f t="shared" si="4"/>
        <v>0</v>
      </c>
    </row>
    <row r="267" spans="1:10" x14ac:dyDescent="0.25">
      <c r="A267" s="24" t="s">
        <v>476</v>
      </c>
      <c r="B267" s="25" t="s">
        <v>51</v>
      </c>
      <c r="C267" s="75">
        <v>0</v>
      </c>
      <c r="D267" s="77">
        <v>0</v>
      </c>
      <c r="E267" s="77">
        <v>384000</v>
      </c>
      <c r="F267" s="77">
        <v>0</v>
      </c>
      <c r="G267" s="77">
        <v>0</v>
      </c>
      <c r="H267" s="77">
        <v>0</v>
      </c>
      <c r="I267" s="77">
        <v>0</v>
      </c>
      <c r="J267" s="79">
        <f t="shared" si="4"/>
        <v>384000</v>
      </c>
    </row>
    <row r="268" spans="1:10" x14ac:dyDescent="0.25">
      <c r="A268" s="24" t="s">
        <v>515</v>
      </c>
      <c r="B268" s="25" t="s">
        <v>51</v>
      </c>
      <c r="C268" s="75">
        <v>0</v>
      </c>
      <c r="D268" s="77">
        <v>0</v>
      </c>
      <c r="E268" s="77">
        <v>116667</v>
      </c>
      <c r="F268" s="77">
        <v>0</v>
      </c>
      <c r="G268" s="77">
        <v>0</v>
      </c>
      <c r="H268" s="77">
        <v>64900</v>
      </c>
      <c r="I268" s="77">
        <v>0</v>
      </c>
      <c r="J268" s="79">
        <f t="shared" si="4"/>
        <v>181567</v>
      </c>
    </row>
    <row r="269" spans="1:10" x14ac:dyDescent="0.25">
      <c r="A269" s="24" t="s">
        <v>324</v>
      </c>
      <c r="B269" s="25" t="s">
        <v>4</v>
      </c>
      <c r="C269" s="75">
        <v>0</v>
      </c>
      <c r="D269" s="77">
        <v>0</v>
      </c>
      <c r="E269" s="77">
        <v>0</v>
      </c>
      <c r="F269" s="77">
        <v>0</v>
      </c>
      <c r="G269" s="77">
        <v>0</v>
      </c>
      <c r="H269" s="77">
        <v>0</v>
      </c>
      <c r="I269" s="77">
        <v>0</v>
      </c>
      <c r="J269" s="79">
        <f t="shared" si="4"/>
        <v>0</v>
      </c>
    </row>
    <row r="270" spans="1:10" x14ac:dyDescent="0.25">
      <c r="A270" s="24" t="s">
        <v>325</v>
      </c>
      <c r="B270" s="25" t="s">
        <v>4</v>
      </c>
      <c r="C270" s="75">
        <v>0</v>
      </c>
      <c r="D270" s="77">
        <v>0</v>
      </c>
      <c r="E270" s="77">
        <v>0</v>
      </c>
      <c r="F270" s="77">
        <v>0</v>
      </c>
      <c r="G270" s="77">
        <v>0</v>
      </c>
      <c r="H270" s="77">
        <v>0</v>
      </c>
      <c r="I270" s="77">
        <v>0</v>
      </c>
      <c r="J270" s="79">
        <f t="shared" si="4"/>
        <v>0</v>
      </c>
    </row>
    <row r="271" spans="1:10" x14ac:dyDescent="0.25">
      <c r="A271" s="24" t="s">
        <v>326</v>
      </c>
      <c r="B271" s="25" t="s">
        <v>4</v>
      </c>
      <c r="C271" s="75">
        <v>0</v>
      </c>
      <c r="D271" s="77">
        <v>0</v>
      </c>
      <c r="E271" s="77">
        <v>0</v>
      </c>
      <c r="F271" s="77">
        <v>0</v>
      </c>
      <c r="G271" s="77">
        <v>0</v>
      </c>
      <c r="H271" s="77">
        <v>0</v>
      </c>
      <c r="I271" s="77">
        <v>0</v>
      </c>
      <c r="J271" s="79">
        <f t="shared" si="4"/>
        <v>0</v>
      </c>
    </row>
    <row r="272" spans="1:10" x14ac:dyDescent="0.25">
      <c r="A272" s="24" t="s">
        <v>327</v>
      </c>
      <c r="B272" s="25" t="s">
        <v>4</v>
      </c>
      <c r="C272" s="75">
        <v>0</v>
      </c>
      <c r="D272" s="77">
        <v>0</v>
      </c>
      <c r="E272" s="77">
        <v>0</v>
      </c>
      <c r="F272" s="77">
        <v>0</v>
      </c>
      <c r="G272" s="77">
        <v>0</v>
      </c>
      <c r="H272" s="77">
        <v>0</v>
      </c>
      <c r="I272" s="77">
        <v>0</v>
      </c>
      <c r="J272" s="79">
        <f t="shared" si="4"/>
        <v>0</v>
      </c>
    </row>
    <row r="273" spans="1:10" x14ac:dyDescent="0.25">
      <c r="A273" s="24" t="s">
        <v>542</v>
      </c>
      <c r="B273" s="25" t="s">
        <v>4</v>
      </c>
      <c r="C273" s="75">
        <v>0</v>
      </c>
      <c r="D273" s="77">
        <v>0</v>
      </c>
      <c r="E273" s="77">
        <v>0</v>
      </c>
      <c r="F273" s="77">
        <v>0</v>
      </c>
      <c r="G273" s="77">
        <v>0</v>
      </c>
      <c r="H273" s="77">
        <v>0</v>
      </c>
      <c r="I273" s="77">
        <v>0</v>
      </c>
      <c r="J273" s="79">
        <f t="shared" si="4"/>
        <v>0</v>
      </c>
    </row>
    <row r="274" spans="1:10" x14ac:dyDescent="0.25">
      <c r="A274" s="24" t="s">
        <v>328</v>
      </c>
      <c r="B274" s="25" t="s">
        <v>4</v>
      </c>
      <c r="C274" s="75">
        <v>0</v>
      </c>
      <c r="D274" s="77">
        <v>0</v>
      </c>
      <c r="E274" s="77">
        <v>0</v>
      </c>
      <c r="F274" s="77">
        <v>0</v>
      </c>
      <c r="G274" s="77">
        <v>0</v>
      </c>
      <c r="H274" s="77">
        <v>0</v>
      </c>
      <c r="I274" s="77">
        <v>0</v>
      </c>
      <c r="J274" s="79">
        <f t="shared" si="4"/>
        <v>0</v>
      </c>
    </row>
    <row r="275" spans="1:10" x14ac:dyDescent="0.25">
      <c r="A275" s="24" t="s">
        <v>329</v>
      </c>
      <c r="B275" s="25" t="s">
        <v>4</v>
      </c>
      <c r="C275" s="75">
        <v>0</v>
      </c>
      <c r="D275" s="77">
        <v>0</v>
      </c>
      <c r="E275" s="77">
        <v>0</v>
      </c>
      <c r="F275" s="77">
        <v>0</v>
      </c>
      <c r="G275" s="77">
        <v>0</v>
      </c>
      <c r="H275" s="77">
        <v>268500</v>
      </c>
      <c r="I275" s="77">
        <v>0</v>
      </c>
      <c r="J275" s="79">
        <f t="shared" si="4"/>
        <v>268500</v>
      </c>
    </row>
    <row r="276" spans="1:10" x14ac:dyDescent="0.25">
      <c r="A276" s="24" t="s">
        <v>330</v>
      </c>
      <c r="B276" s="25" t="s">
        <v>4</v>
      </c>
      <c r="C276" s="75">
        <v>0</v>
      </c>
      <c r="D276" s="77">
        <v>0</v>
      </c>
      <c r="E276" s="77">
        <v>0</v>
      </c>
      <c r="F276" s="77">
        <v>0</v>
      </c>
      <c r="G276" s="77">
        <v>0</v>
      </c>
      <c r="H276" s="77">
        <v>0</v>
      </c>
      <c r="I276" s="77">
        <v>0</v>
      </c>
      <c r="J276" s="79">
        <f t="shared" si="4"/>
        <v>0</v>
      </c>
    </row>
    <row r="277" spans="1:10" x14ac:dyDescent="0.25">
      <c r="A277" s="24" t="s">
        <v>331</v>
      </c>
      <c r="B277" s="25" t="s">
        <v>4</v>
      </c>
      <c r="C277" s="75">
        <v>0</v>
      </c>
      <c r="D277" s="77">
        <v>0</v>
      </c>
      <c r="E277" s="77">
        <v>0</v>
      </c>
      <c r="F277" s="77">
        <v>0</v>
      </c>
      <c r="G277" s="77">
        <v>0</v>
      </c>
      <c r="H277" s="77">
        <v>0</v>
      </c>
      <c r="I277" s="77">
        <v>0</v>
      </c>
      <c r="J277" s="79">
        <f t="shared" si="4"/>
        <v>0</v>
      </c>
    </row>
    <row r="278" spans="1:10" x14ac:dyDescent="0.25">
      <c r="A278" s="24" t="s">
        <v>332</v>
      </c>
      <c r="B278" s="25" t="s">
        <v>4</v>
      </c>
      <c r="C278" s="75">
        <v>9739</v>
      </c>
      <c r="D278" s="77">
        <v>89460</v>
      </c>
      <c r="E278" s="77">
        <v>0</v>
      </c>
      <c r="F278" s="77">
        <v>0</v>
      </c>
      <c r="G278" s="77">
        <v>0</v>
      </c>
      <c r="H278" s="77">
        <v>0</v>
      </c>
      <c r="I278" s="77">
        <v>0</v>
      </c>
      <c r="J278" s="79">
        <f t="shared" si="4"/>
        <v>99199</v>
      </c>
    </row>
    <row r="279" spans="1:10" x14ac:dyDescent="0.25">
      <c r="A279" s="24" t="s">
        <v>477</v>
      </c>
      <c r="B279" s="25" t="s">
        <v>4</v>
      </c>
      <c r="C279" s="75">
        <v>0</v>
      </c>
      <c r="D279" s="77">
        <v>0</v>
      </c>
      <c r="E279" s="77">
        <v>0</v>
      </c>
      <c r="F279" s="77">
        <v>0</v>
      </c>
      <c r="G279" s="77">
        <v>0</v>
      </c>
      <c r="H279" s="77">
        <v>0</v>
      </c>
      <c r="I279" s="77">
        <v>0</v>
      </c>
      <c r="J279" s="79">
        <f t="shared" si="4"/>
        <v>0</v>
      </c>
    </row>
    <row r="280" spans="1:10" x14ac:dyDescent="0.25">
      <c r="A280" s="24" t="s">
        <v>333</v>
      </c>
      <c r="B280" s="25" t="s">
        <v>4</v>
      </c>
      <c r="C280" s="75">
        <v>0</v>
      </c>
      <c r="D280" s="77">
        <v>0</v>
      </c>
      <c r="E280" s="77">
        <v>0</v>
      </c>
      <c r="F280" s="77">
        <v>0</v>
      </c>
      <c r="G280" s="77">
        <v>0</v>
      </c>
      <c r="H280" s="77">
        <v>0</v>
      </c>
      <c r="I280" s="77">
        <v>0</v>
      </c>
      <c r="J280" s="79">
        <f t="shared" si="4"/>
        <v>0</v>
      </c>
    </row>
    <row r="281" spans="1:10" x14ac:dyDescent="0.25">
      <c r="A281" s="24" t="s">
        <v>334</v>
      </c>
      <c r="B281" s="25" t="s">
        <v>4</v>
      </c>
      <c r="C281" s="75">
        <v>0</v>
      </c>
      <c r="D281" s="77">
        <v>0</v>
      </c>
      <c r="E281" s="77">
        <v>0</v>
      </c>
      <c r="F281" s="77">
        <v>0</v>
      </c>
      <c r="G281" s="77">
        <v>0</v>
      </c>
      <c r="H281" s="77">
        <v>12923</v>
      </c>
      <c r="I281" s="77">
        <v>0</v>
      </c>
      <c r="J281" s="79">
        <f t="shared" si="4"/>
        <v>12923</v>
      </c>
    </row>
    <row r="282" spans="1:10" x14ac:dyDescent="0.25">
      <c r="A282" s="24" t="s">
        <v>335</v>
      </c>
      <c r="B282" s="25" t="s">
        <v>4</v>
      </c>
      <c r="C282" s="75">
        <v>0</v>
      </c>
      <c r="D282" s="77">
        <v>16500</v>
      </c>
      <c r="E282" s="77">
        <v>0</v>
      </c>
      <c r="F282" s="77">
        <v>0</v>
      </c>
      <c r="G282" s="77">
        <v>0</v>
      </c>
      <c r="H282" s="77">
        <v>0</v>
      </c>
      <c r="I282" s="77">
        <v>0</v>
      </c>
      <c r="J282" s="79">
        <f t="shared" si="4"/>
        <v>16500</v>
      </c>
    </row>
    <row r="283" spans="1:10" x14ac:dyDescent="0.25">
      <c r="A283" s="24" t="s">
        <v>336</v>
      </c>
      <c r="B283" s="25" t="s">
        <v>4</v>
      </c>
      <c r="C283" s="75">
        <v>883</v>
      </c>
      <c r="D283" s="77">
        <v>0</v>
      </c>
      <c r="E283" s="77">
        <v>0</v>
      </c>
      <c r="F283" s="77">
        <v>0</v>
      </c>
      <c r="G283" s="77">
        <v>0</v>
      </c>
      <c r="H283" s="77">
        <v>0</v>
      </c>
      <c r="I283" s="77">
        <v>6045</v>
      </c>
      <c r="J283" s="79">
        <f t="shared" si="4"/>
        <v>6928</v>
      </c>
    </row>
    <row r="284" spans="1:10" x14ac:dyDescent="0.25">
      <c r="A284" s="24" t="s">
        <v>337</v>
      </c>
      <c r="B284" s="25" t="s">
        <v>4</v>
      </c>
      <c r="C284" s="75">
        <v>80980</v>
      </c>
      <c r="D284" s="77">
        <v>0</v>
      </c>
      <c r="E284" s="77">
        <v>577704</v>
      </c>
      <c r="F284" s="77">
        <v>0</v>
      </c>
      <c r="G284" s="77">
        <v>0</v>
      </c>
      <c r="H284" s="77">
        <v>458079</v>
      </c>
      <c r="I284" s="77">
        <v>0</v>
      </c>
      <c r="J284" s="79">
        <f t="shared" si="4"/>
        <v>1116763</v>
      </c>
    </row>
    <row r="285" spans="1:10" x14ac:dyDescent="0.25">
      <c r="A285" s="24" t="s">
        <v>338</v>
      </c>
      <c r="B285" s="25" t="s">
        <v>4</v>
      </c>
      <c r="C285" s="75">
        <v>0</v>
      </c>
      <c r="D285" s="77">
        <v>0</v>
      </c>
      <c r="E285" s="77">
        <v>0</v>
      </c>
      <c r="F285" s="77">
        <v>0</v>
      </c>
      <c r="G285" s="77">
        <v>0</v>
      </c>
      <c r="H285" s="77">
        <v>0</v>
      </c>
      <c r="I285" s="77">
        <v>0</v>
      </c>
      <c r="J285" s="79">
        <f t="shared" si="4"/>
        <v>0</v>
      </c>
    </row>
    <row r="286" spans="1:10" x14ac:dyDescent="0.25">
      <c r="A286" s="24" t="s">
        <v>339</v>
      </c>
      <c r="B286" s="25" t="s">
        <v>4</v>
      </c>
      <c r="C286" s="75">
        <v>0</v>
      </c>
      <c r="D286" s="77">
        <v>0</v>
      </c>
      <c r="E286" s="77">
        <v>0</v>
      </c>
      <c r="F286" s="77">
        <v>0</v>
      </c>
      <c r="G286" s="77">
        <v>0</v>
      </c>
      <c r="H286" s="77">
        <v>0</v>
      </c>
      <c r="I286" s="77">
        <v>0</v>
      </c>
      <c r="J286" s="79">
        <f t="shared" si="4"/>
        <v>0</v>
      </c>
    </row>
    <row r="287" spans="1:10" x14ac:dyDescent="0.25">
      <c r="A287" s="24" t="s">
        <v>340</v>
      </c>
      <c r="B287" s="25" t="s">
        <v>4</v>
      </c>
      <c r="C287" s="75">
        <v>0</v>
      </c>
      <c r="D287" s="77">
        <v>0</v>
      </c>
      <c r="E287" s="77">
        <v>0</v>
      </c>
      <c r="F287" s="77">
        <v>0</v>
      </c>
      <c r="G287" s="77">
        <v>0</v>
      </c>
      <c r="H287" s="77">
        <v>0</v>
      </c>
      <c r="I287" s="77">
        <v>0</v>
      </c>
      <c r="J287" s="79">
        <f t="shared" si="4"/>
        <v>0</v>
      </c>
    </row>
    <row r="288" spans="1:10" x14ac:dyDescent="0.25">
      <c r="A288" s="24" t="s">
        <v>549</v>
      </c>
      <c r="B288" s="25" t="s">
        <v>4</v>
      </c>
      <c r="C288" s="75">
        <v>0</v>
      </c>
      <c r="D288" s="77">
        <v>0</v>
      </c>
      <c r="E288" s="77">
        <v>0</v>
      </c>
      <c r="F288" s="77">
        <v>0</v>
      </c>
      <c r="G288" s="77">
        <v>0</v>
      </c>
      <c r="H288" s="77">
        <v>0</v>
      </c>
      <c r="I288" s="77">
        <v>0</v>
      </c>
      <c r="J288" s="79">
        <f t="shared" si="4"/>
        <v>0</v>
      </c>
    </row>
    <row r="289" spans="1:10" x14ac:dyDescent="0.25">
      <c r="A289" s="24" t="s">
        <v>341</v>
      </c>
      <c r="B289" s="25" t="s">
        <v>4</v>
      </c>
      <c r="C289" s="75">
        <v>0</v>
      </c>
      <c r="D289" s="77">
        <v>69251</v>
      </c>
      <c r="E289" s="77">
        <v>0</v>
      </c>
      <c r="F289" s="77">
        <v>0</v>
      </c>
      <c r="G289" s="77">
        <v>0</v>
      </c>
      <c r="H289" s="77">
        <v>0</v>
      </c>
      <c r="I289" s="77">
        <v>0</v>
      </c>
      <c r="J289" s="79">
        <f t="shared" si="4"/>
        <v>69251</v>
      </c>
    </row>
    <row r="290" spans="1:10" x14ac:dyDescent="0.25">
      <c r="A290" s="24" t="s">
        <v>506</v>
      </c>
      <c r="B290" s="25" t="s">
        <v>4</v>
      </c>
      <c r="C290" s="75">
        <v>0</v>
      </c>
      <c r="D290" s="77">
        <v>0</v>
      </c>
      <c r="E290" s="77">
        <v>0</v>
      </c>
      <c r="F290" s="77">
        <v>0</v>
      </c>
      <c r="G290" s="77">
        <v>0</v>
      </c>
      <c r="H290" s="77">
        <v>0</v>
      </c>
      <c r="I290" s="77">
        <v>0</v>
      </c>
      <c r="J290" s="79">
        <f t="shared" si="4"/>
        <v>0</v>
      </c>
    </row>
    <row r="291" spans="1:10" x14ac:dyDescent="0.25">
      <c r="A291" s="24" t="s">
        <v>342</v>
      </c>
      <c r="B291" s="25" t="s">
        <v>4</v>
      </c>
      <c r="C291" s="75">
        <v>0</v>
      </c>
      <c r="D291" s="77">
        <v>0</v>
      </c>
      <c r="E291" s="77">
        <v>0</v>
      </c>
      <c r="F291" s="77">
        <v>0</v>
      </c>
      <c r="G291" s="77">
        <v>0</v>
      </c>
      <c r="H291" s="77">
        <v>0</v>
      </c>
      <c r="I291" s="77">
        <v>0</v>
      </c>
      <c r="J291" s="79">
        <f t="shared" si="4"/>
        <v>0</v>
      </c>
    </row>
    <row r="292" spans="1:10" x14ac:dyDescent="0.25">
      <c r="A292" s="24" t="s">
        <v>343</v>
      </c>
      <c r="B292" s="25" t="s">
        <v>4</v>
      </c>
      <c r="C292" s="75">
        <v>0</v>
      </c>
      <c r="D292" s="77">
        <v>0</v>
      </c>
      <c r="E292" s="77">
        <v>0</v>
      </c>
      <c r="F292" s="77">
        <v>0</v>
      </c>
      <c r="G292" s="77">
        <v>0</v>
      </c>
      <c r="H292" s="77">
        <v>0</v>
      </c>
      <c r="I292" s="77">
        <v>0</v>
      </c>
      <c r="J292" s="79">
        <f t="shared" si="4"/>
        <v>0</v>
      </c>
    </row>
    <row r="293" spans="1:10" x14ac:dyDescent="0.25">
      <c r="A293" s="24" t="s">
        <v>344</v>
      </c>
      <c r="B293" s="25" t="s">
        <v>4</v>
      </c>
      <c r="C293" s="75">
        <v>0</v>
      </c>
      <c r="D293" s="77">
        <v>0</v>
      </c>
      <c r="E293" s="77">
        <v>0</v>
      </c>
      <c r="F293" s="77">
        <v>0</v>
      </c>
      <c r="G293" s="77">
        <v>0</v>
      </c>
      <c r="H293" s="77">
        <v>0</v>
      </c>
      <c r="I293" s="77">
        <v>0</v>
      </c>
      <c r="J293" s="79">
        <f t="shared" si="4"/>
        <v>0</v>
      </c>
    </row>
    <row r="294" spans="1:10" x14ac:dyDescent="0.25">
      <c r="A294" s="24" t="s">
        <v>345</v>
      </c>
      <c r="B294" s="25" t="s">
        <v>4</v>
      </c>
      <c r="C294" s="75">
        <v>0</v>
      </c>
      <c r="D294" s="77">
        <v>0</v>
      </c>
      <c r="E294" s="77">
        <v>0</v>
      </c>
      <c r="F294" s="77">
        <v>0</v>
      </c>
      <c r="G294" s="77">
        <v>0</v>
      </c>
      <c r="H294" s="77">
        <v>0</v>
      </c>
      <c r="I294" s="77">
        <v>0</v>
      </c>
      <c r="J294" s="79">
        <f t="shared" si="4"/>
        <v>0</v>
      </c>
    </row>
    <row r="295" spans="1:10" x14ac:dyDescent="0.25">
      <c r="A295" s="24" t="s">
        <v>346</v>
      </c>
      <c r="B295" s="25" t="s">
        <v>4</v>
      </c>
      <c r="C295" s="75">
        <v>0</v>
      </c>
      <c r="D295" s="77">
        <v>0</v>
      </c>
      <c r="E295" s="77">
        <v>0</v>
      </c>
      <c r="F295" s="77">
        <v>0</v>
      </c>
      <c r="G295" s="77">
        <v>0</v>
      </c>
      <c r="H295" s="77">
        <v>0</v>
      </c>
      <c r="I295" s="77">
        <v>0</v>
      </c>
      <c r="J295" s="79">
        <f t="shared" si="4"/>
        <v>0</v>
      </c>
    </row>
    <row r="296" spans="1:10" x14ac:dyDescent="0.25">
      <c r="A296" s="24" t="s">
        <v>4</v>
      </c>
      <c r="B296" s="25" t="s">
        <v>4</v>
      </c>
      <c r="C296" s="75">
        <v>0</v>
      </c>
      <c r="D296" s="77">
        <v>0</v>
      </c>
      <c r="E296" s="77">
        <v>0</v>
      </c>
      <c r="F296" s="77">
        <v>0</v>
      </c>
      <c r="G296" s="77">
        <v>0</v>
      </c>
      <c r="H296" s="77">
        <v>0</v>
      </c>
      <c r="I296" s="77">
        <v>0</v>
      </c>
      <c r="J296" s="79">
        <f t="shared" si="4"/>
        <v>0</v>
      </c>
    </row>
    <row r="297" spans="1:10" x14ac:dyDescent="0.25">
      <c r="A297" s="24" t="s">
        <v>347</v>
      </c>
      <c r="B297" s="25" t="s">
        <v>4</v>
      </c>
      <c r="C297" s="75">
        <v>0</v>
      </c>
      <c r="D297" s="77">
        <v>355619</v>
      </c>
      <c r="E297" s="77">
        <v>0</v>
      </c>
      <c r="F297" s="77">
        <v>0</v>
      </c>
      <c r="G297" s="77">
        <v>0</v>
      </c>
      <c r="H297" s="77">
        <v>487942</v>
      </c>
      <c r="I297" s="77">
        <v>325696</v>
      </c>
      <c r="J297" s="79">
        <f t="shared" si="4"/>
        <v>1169257</v>
      </c>
    </row>
    <row r="298" spans="1:10" x14ac:dyDescent="0.25">
      <c r="A298" s="24" t="s">
        <v>348</v>
      </c>
      <c r="B298" s="25" t="s">
        <v>4</v>
      </c>
      <c r="C298" s="75">
        <v>0</v>
      </c>
      <c r="D298" s="77">
        <v>0</v>
      </c>
      <c r="E298" s="77">
        <v>0</v>
      </c>
      <c r="F298" s="77">
        <v>0</v>
      </c>
      <c r="G298" s="77">
        <v>0</v>
      </c>
      <c r="H298" s="77">
        <v>0</v>
      </c>
      <c r="I298" s="77">
        <v>0</v>
      </c>
      <c r="J298" s="79">
        <f t="shared" si="4"/>
        <v>0</v>
      </c>
    </row>
    <row r="299" spans="1:10" x14ac:dyDescent="0.25">
      <c r="A299" s="24" t="s">
        <v>349</v>
      </c>
      <c r="B299" s="25" t="s">
        <v>4</v>
      </c>
      <c r="C299" s="75">
        <v>0</v>
      </c>
      <c r="D299" s="77">
        <v>0</v>
      </c>
      <c r="E299" s="77">
        <v>0</v>
      </c>
      <c r="F299" s="77">
        <v>0</v>
      </c>
      <c r="G299" s="77">
        <v>0</v>
      </c>
      <c r="H299" s="77">
        <v>215</v>
      </c>
      <c r="I299" s="77">
        <v>0</v>
      </c>
      <c r="J299" s="79">
        <f t="shared" si="4"/>
        <v>215</v>
      </c>
    </row>
    <row r="300" spans="1:10" x14ac:dyDescent="0.25">
      <c r="A300" s="24" t="s">
        <v>350</v>
      </c>
      <c r="B300" s="25" t="s">
        <v>4</v>
      </c>
      <c r="C300" s="75">
        <v>0</v>
      </c>
      <c r="D300" s="77">
        <v>0</v>
      </c>
      <c r="E300" s="77">
        <v>0</v>
      </c>
      <c r="F300" s="77">
        <v>0</v>
      </c>
      <c r="G300" s="77">
        <v>0</v>
      </c>
      <c r="H300" s="77">
        <v>0</v>
      </c>
      <c r="I300" s="77">
        <v>0</v>
      </c>
      <c r="J300" s="79">
        <f t="shared" si="4"/>
        <v>0</v>
      </c>
    </row>
    <row r="301" spans="1:10" x14ac:dyDescent="0.25">
      <c r="A301" s="24" t="s">
        <v>351</v>
      </c>
      <c r="B301" s="25" t="s">
        <v>4</v>
      </c>
      <c r="C301" s="75">
        <v>386149</v>
      </c>
      <c r="D301" s="77">
        <v>3407815</v>
      </c>
      <c r="E301" s="77">
        <v>527139</v>
      </c>
      <c r="F301" s="77">
        <v>0</v>
      </c>
      <c r="G301" s="77">
        <v>0</v>
      </c>
      <c r="H301" s="77">
        <v>839882</v>
      </c>
      <c r="I301" s="77">
        <v>60771</v>
      </c>
      <c r="J301" s="79">
        <f t="shared" si="4"/>
        <v>5221756</v>
      </c>
    </row>
    <row r="302" spans="1:10" x14ac:dyDescent="0.25">
      <c r="A302" s="24" t="s">
        <v>352</v>
      </c>
      <c r="B302" s="25" t="s">
        <v>4</v>
      </c>
      <c r="C302" s="75">
        <v>0</v>
      </c>
      <c r="D302" s="77">
        <v>0</v>
      </c>
      <c r="E302" s="77">
        <v>0</v>
      </c>
      <c r="F302" s="77">
        <v>0</v>
      </c>
      <c r="G302" s="77">
        <v>0</v>
      </c>
      <c r="H302" s="77">
        <v>0</v>
      </c>
      <c r="I302" s="77">
        <v>0</v>
      </c>
      <c r="J302" s="79">
        <f t="shared" si="4"/>
        <v>0</v>
      </c>
    </row>
    <row r="303" spans="1:10" x14ac:dyDescent="0.25">
      <c r="A303" s="24" t="s">
        <v>353</v>
      </c>
      <c r="B303" s="25" t="s">
        <v>4</v>
      </c>
      <c r="C303" s="75">
        <v>0</v>
      </c>
      <c r="D303" s="77">
        <v>0</v>
      </c>
      <c r="E303" s="77">
        <v>0</v>
      </c>
      <c r="F303" s="77">
        <v>0</v>
      </c>
      <c r="G303" s="77">
        <v>0</v>
      </c>
      <c r="H303" s="77">
        <v>0</v>
      </c>
      <c r="I303" s="77">
        <v>0</v>
      </c>
      <c r="J303" s="79">
        <f t="shared" si="4"/>
        <v>0</v>
      </c>
    </row>
    <row r="304" spans="1:10" x14ac:dyDescent="0.25">
      <c r="A304" s="24" t="s">
        <v>354</v>
      </c>
      <c r="B304" s="25" t="s">
        <v>4</v>
      </c>
      <c r="C304" s="75">
        <v>4020</v>
      </c>
      <c r="D304" s="77">
        <v>0</v>
      </c>
      <c r="E304" s="77">
        <v>0</v>
      </c>
      <c r="F304" s="77">
        <v>0</v>
      </c>
      <c r="G304" s="77">
        <v>0</v>
      </c>
      <c r="H304" s="77">
        <v>64</v>
      </c>
      <c r="I304" s="77">
        <v>0</v>
      </c>
      <c r="J304" s="79">
        <f t="shared" si="4"/>
        <v>4084</v>
      </c>
    </row>
    <row r="305" spans="1:10" x14ac:dyDescent="0.25">
      <c r="A305" s="24" t="s">
        <v>355</v>
      </c>
      <c r="B305" s="25" t="s">
        <v>4</v>
      </c>
      <c r="C305" s="75">
        <v>0</v>
      </c>
      <c r="D305" s="77">
        <v>0</v>
      </c>
      <c r="E305" s="77">
        <v>492467</v>
      </c>
      <c r="F305" s="77">
        <v>0</v>
      </c>
      <c r="G305" s="77">
        <v>0</v>
      </c>
      <c r="H305" s="77">
        <v>994990</v>
      </c>
      <c r="I305" s="77">
        <v>0</v>
      </c>
      <c r="J305" s="79">
        <f t="shared" si="4"/>
        <v>1487457</v>
      </c>
    </row>
    <row r="306" spans="1:10" x14ac:dyDescent="0.25">
      <c r="A306" s="24" t="s">
        <v>356</v>
      </c>
      <c r="B306" s="25" t="s">
        <v>4</v>
      </c>
      <c r="C306" s="75">
        <v>0</v>
      </c>
      <c r="D306" s="77">
        <v>0</v>
      </c>
      <c r="E306" s="77">
        <v>0</v>
      </c>
      <c r="F306" s="77">
        <v>0</v>
      </c>
      <c r="G306" s="77">
        <v>0</v>
      </c>
      <c r="H306" s="77">
        <v>0</v>
      </c>
      <c r="I306" s="77">
        <v>220500</v>
      </c>
      <c r="J306" s="79">
        <f t="shared" si="4"/>
        <v>220500</v>
      </c>
    </row>
    <row r="307" spans="1:10" x14ac:dyDescent="0.25">
      <c r="A307" s="24" t="s">
        <v>357</v>
      </c>
      <c r="B307" s="25" t="s">
        <v>52</v>
      </c>
      <c r="C307" s="75">
        <v>23657</v>
      </c>
      <c r="D307" s="77">
        <v>33380</v>
      </c>
      <c r="E307" s="77">
        <v>15770</v>
      </c>
      <c r="F307" s="77">
        <v>0</v>
      </c>
      <c r="G307" s="77">
        <v>0</v>
      </c>
      <c r="H307" s="77">
        <v>0</v>
      </c>
      <c r="I307" s="77">
        <v>0</v>
      </c>
      <c r="J307" s="79">
        <f t="shared" si="4"/>
        <v>72807</v>
      </c>
    </row>
    <row r="308" spans="1:10" x14ac:dyDescent="0.25">
      <c r="A308" s="24" t="s">
        <v>358</v>
      </c>
      <c r="B308" s="25" t="s">
        <v>52</v>
      </c>
      <c r="C308" s="75">
        <v>0</v>
      </c>
      <c r="D308" s="77">
        <v>274575</v>
      </c>
      <c r="E308" s="77">
        <v>0</v>
      </c>
      <c r="F308" s="77">
        <v>0</v>
      </c>
      <c r="G308" s="77">
        <v>0</v>
      </c>
      <c r="H308" s="77">
        <v>0</v>
      </c>
      <c r="I308" s="77">
        <v>0</v>
      </c>
      <c r="J308" s="79">
        <f t="shared" si="4"/>
        <v>274575</v>
      </c>
    </row>
    <row r="309" spans="1:10" x14ac:dyDescent="0.25">
      <c r="A309" s="24" t="s">
        <v>359</v>
      </c>
      <c r="B309" s="25" t="s">
        <v>52</v>
      </c>
      <c r="C309" s="75">
        <v>0</v>
      </c>
      <c r="D309" s="77">
        <v>0</v>
      </c>
      <c r="E309" s="77">
        <v>0</v>
      </c>
      <c r="F309" s="77">
        <v>0</v>
      </c>
      <c r="G309" s="77">
        <v>0</v>
      </c>
      <c r="H309" s="77">
        <v>0</v>
      </c>
      <c r="I309" s="77">
        <v>0</v>
      </c>
      <c r="J309" s="79">
        <f t="shared" si="4"/>
        <v>0</v>
      </c>
    </row>
    <row r="310" spans="1:10" x14ac:dyDescent="0.25">
      <c r="A310" s="24" t="s">
        <v>361</v>
      </c>
      <c r="B310" s="25" t="s">
        <v>52</v>
      </c>
      <c r="C310" s="75">
        <v>0</v>
      </c>
      <c r="D310" s="77">
        <v>0</v>
      </c>
      <c r="E310" s="77">
        <v>0</v>
      </c>
      <c r="F310" s="77">
        <v>0</v>
      </c>
      <c r="G310" s="77">
        <v>0</v>
      </c>
      <c r="H310" s="77">
        <v>0</v>
      </c>
      <c r="I310" s="77">
        <v>0</v>
      </c>
      <c r="J310" s="79">
        <f t="shared" si="4"/>
        <v>0</v>
      </c>
    </row>
    <row r="311" spans="1:10" x14ac:dyDescent="0.25">
      <c r="A311" s="24" t="s">
        <v>516</v>
      </c>
      <c r="B311" s="25" t="s">
        <v>52</v>
      </c>
      <c r="C311" s="75">
        <v>0</v>
      </c>
      <c r="D311" s="77">
        <v>0</v>
      </c>
      <c r="E311" s="77">
        <v>0</v>
      </c>
      <c r="F311" s="77">
        <v>0</v>
      </c>
      <c r="G311" s="77">
        <v>0</v>
      </c>
      <c r="H311" s="77">
        <v>0</v>
      </c>
      <c r="I311" s="77">
        <v>0</v>
      </c>
      <c r="J311" s="79">
        <f t="shared" si="4"/>
        <v>0</v>
      </c>
    </row>
    <row r="312" spans="1:10" x14ac:dyDescent="0.25">
      <c r="A312" s="24" t="s">
        <v>362</v>
      </c>
      <c r="B312" s="25" t="s">
        <v>52</v>
      </c>
      <c r="C312" s="75">
        <v>0</v>
      </c>
      <c r="D312" s="77">
        <v>0</v>
      </c>
      <c r="E312" s="77">
        <v>307647</v>
      </c>
      <c r="F312" s="77">
        <v>0</v>
      </c>
      <c r="G312" s="77">
        <v>0</v>
      </c>
      <c r="H312" s="77">
        <v>0</v>
      </c>
      <c r="I312" s="77">
        <v>0</v>
      </c>
      <c r="J312" s="79">
        <f t="shared" si="4"/>
        <v>307647</v>
      </c>
    </row>
    <row r="313" spans="1:10" x14ac:dyDescent="0.25">
      <c r="A313" s="24" t="s">
        <v>363</v>
      </c>
      <c r="B313" s="25" t="s">
        <v>53</v>
      </c>
      <c r="C313" s="75">
        <v>0</v>
      </c>
      <c r="D313" s="77">
        <v>1659</v>
      </c>
      <c r="E313" s="77">
        <v>0</v>
      </c>
      <c r="F313" s="77">
        <v>0</v>
      </c>
      <c r="G313" s="77">
        <v>0</v>
      </c>
      <c r="H313" s="77">
        <v>0</v>
      </c>
      <c r="I313" s="77">
        <v>0</v>
      </c>
      <c r="J313" s="79">
        <f t="shared" si="4"/>
        <v>1659</v>
      </c>
    </row>
    <row r="314" spans="1:10" x14ac:dyDescent="0.25">
      <c r="A314" s="24" t="s">
        <v>364</v>
      </c>
      <c r="B314" s="25" t="s">
        <v>53</v>
      </c>
      <c r="C314" s="75">
        <v>0</v>
      </c>
      <c r="D314" s="77">
        <v>5480</v>
      </c>
      <c r="E314" s="77">
        <v>4080</v>
      </c>
      <c r="F314" s="77">
        <v>0</v>
      </c>
      <c r="G314" s="77">
        <v>0</v>
      </c>
      <c r="H314" s="77">
        <v>0</v>
      </c>
      <c r="I314" s="77">
        <v>0</v>
      </c>
      <c r="J314" s="79">
        <f t="shared" si="4"/>
        <v>9560</v>
      </c>
    </row>
    <row r="315" spans="1:10" x14ac:dyDescent="0.25">
      <c r="A315" s="24" t="s">
        <v>365</v>
      </c>
      <c r="B315" s="25" t="s">
        <v>53</v>
      </c>
      <c r="C315" s="75">
        <v>0</v>
      </c>
      <c r="D315" s="77">
        <v>0</v>
      </c>
      <c r="E315" s="77">
        <v>0</v>
      </c>
      <c r="F315" s="77">
        <v>0</v>
      </c>
      <c r="G315" s="77">
        <v>0</v>
      </c>
      <c r="H315" s="77">
        <v>0</v>
      </c>
      <c r="I315" s="77">
        <v>0</v>
      </c>
      <c r="J315" s="79">
        <f t="shared" si="4"/>
        <v>0</v>
      </c>
    </row>
    <row r="316" spans="1:10" x14ac:dyDescent="0.25">
      <c r="A316" s="24" t="s">
        <v>366</v>
      </c>
      <c r="B316" s="25" t="s">
        <v>53</v>
      </c>
      <c r="C316" s="75">
        <v>0</v>
      </c>
      <c r="D316" s="77">
        <v>0</v>
      </c>
      <c r="E316" s="77">
        <v>0</v>
      </c>
      <c r="F316" s="77">
        <v>0</v>
      </c>
      <c r="G316" s="77">
        <v>0</v>
      </c>
      <c r="H316" s="77">
        <v>0</v>
      </c>
      <c r="I316" s="77">
        <v>0</v>
      </c>
      <c r="J316" s="79">
        <f t="shared" si="4"/>
        <v>0</v>
      </c>
    </row>
    <row r="317" spans="1:10" x14ac:dyDescent="0.25">
      <c r="A317" s="24" t="s">
        <v>367</v>
      </c>
      <c r="B317" s="25" t="s">
        <v>53</v>
      </c>
      <c r="C317" s="75">
        <v>0</v>
      </c>
      <c r="D317" s="77">
        <v>1783</v>
      </c>
      <c r="E317" s="77">
        <v>0</v>
      </c>
      <c r="F317" s="77">
        <v>0</v>
      </c>
      <c r="G317" s="77">
        <v>0</v>
      </c>
      <c r="H317" s="77">
        <v>0</v>
      </c>
      <c r="I317" s="77">
        <v>0</v>
      </c>
      <c r="J317" s="79">
        <f t="shared" si="4"/>
        <v>1783</v>
      </c>
    </row>
    <row r="318" spans="1:10" x14ac:dyDescent="0.25">
      <c r="A318" s="24" t="s">
        <v>368</v>
      </c>
      <c r="B318" s="25" t="s">
        <v>53</v>
      </c>
      <c r="C318" s="75">
        <v>119019</v>
      </c>
      <c r="D318" s="77">
        <v>0</v>
      </c>
      <c r="E318" s="77">
        <v>277965</v>
      </c>
      <c r="F318" s="77">
        <v>0</v>
      </c>
      <c r="G318" s="77">
        <v>0</v>
      </c>
      <c r="H318" s="77">
        <v>146152</v>
      </c>
      <c r="I318" s="77">
        <v>0</v>
      </c>
      <c r="J318" s="79">
        <f t="shared" si="4"/>
        <v>543136</v>
      </c>
    </row>
    <row r="319" spans="1:10" x14ac:dyDescent="0.25">
      <c r="A319" s="24" t="s">
        <v>369</v>
      </c>
      <c r="B319" s="25" t="s">
        <v>53</v>
      </c>
      <c r="C319" s="75">
        <v>0</v>
      </c>
      <c r="D319" s="77">
        <v>8325</v>
      </c>
      <c r="E319" s="77">
        <v>30645</v>
      </c>
      <c r="F319" s="77">
        <v>0</v>
      </c>
      <c r="G319" s="77">
        <v>0</v>
      </c>
      <c r="H319" s="77">
        <v>0</v>
      </c>
      <c r="I319" s="77">
        <v>0</v>
      </c>
      <c r="J319" s="79">
        <f t="shared" si="4"/>
        <v>38970</v>
      </c>
    </row>
    <row r="320" spans="1:10" x14ac:dyDescent="0.25">
      <c r="A320" s="24" t="s">
        <v>370</v>
      </c>
      <c r="B320" s="25" t="s">
        <v>53</v>
      </c>
      <c r="C320" s="75">
        <v>0</v>
      </c>
      <c r="D320" s="77">
        <v>22310</v>
      </c>
      <c r="E320" s="77">
        <v>15824</v>
      </c>
      <c r="F320" s="77">
        <v>0</v>
      </c>
      <c r="G320" s="77">
        <v>0</v>
      </c>
      <c r="H320" s="77">
        <v>21250</v>
      </c>
      <c r="I320" s="77">
        <v>0</v>
      </c>
      <c r="J320" s="79">
        <f t="shared" si="4"/>
        <v>59384</v>
      </c>
    </row>
    <row r="321" spans="1:10" x14ac:dyDescent="0.25">
      <c r="A321" s="24" t="s">
        <v>371</v>
      </c>
      <c r="B321" s="25" t="s">
        <v>53</v>
      </c>
      <c r="C321" s="75">
        <v>0</v>
      </c>
      <c r="D321" s="77">
        <v>0</v>
      </c>
      <c r="E321" s="77">
        <v>4460</v>
      </c>
      <c r="F321" s="77">
        <v>0</v>
      </c>
      <c r="G321" s="77">
        <v>0</v>
      </c>
      <c r="H321" s="77">
        <v>0</v>
      </c>
      <c r="I321" s="77">
        <v>0</v>
      </c>
      <c r="J321" s="79">
        <f t="shared" si="4"/>
        <v>4460</v>
      </c>
    </row>
    <row r="322" spans="1:10" x14ac:dyDescent="0.25">
      <c r="A322" s="24" t="s">
        <v>372</v>
      </c>
      <c r="B322" s="25" t="s">
        <v>53</v>
      </c>
      <c r="C322" s="75">
        <v>0</v>
      </c>
      <c r="D322" s="77">
        <v>0</v>
      </c>
      <c r="E322" s="77">
        <v>0</v>
      </c>
      <c r="F322" s="77">
        <v>0</v>
      </c>
      <c r="G322" s="77">
        <v>0</v>
      </c>
      <c r="H322" s="77">
        <v>0</v>
      </c>
      <c r="I322" s="77">
        <v>0</v>
      </c>
      <c r="J322" s="79">
        <f t="shared" ref="J322:J385" si="5">SUM(C322:I322)</f>
        <v>0</v>
      </c>
    </row>
    <row r="323" spans="1:10" x14ac:dyDescent="0.25">
      <c r="A323" s="24" t="s">
        <v>373</v>
      </c>
      <c r="B323" s="25" t="s">
        <v>53</v>
      </c>
      <c r="C323" s="75">
        <v>0</v>
      </c>
      <c r="D323" s="77">
        <v>676</v>
      </c>
      <c r="E323" s="77">
        <v>333723</v>
      </c>
      <c r="F323" s="77">
        <v>0</v>
      </c>
      <c r="G323" s="77">
        <v>0</v>
      </c>
      <c r="H323" s="77">
        <v>0</v>
      </c>
      <c r="I323" s="77">
        <v>0</v>
      </c>
      <c r="J323" s="79">
        <f t="shared" si="5"/>
        <v>334399</v>
      </c>
    </row>
    <row r="324" spans="1:10" x14ac:dyDescent="0.25">
      <c r="A324" s="24" t="s">
        <v>374</v>
      </c>
      <c r="B324" s="25" t="s">
        <v>53</v>
      </c>
      <c r="C324" s="75">
        <v>0</v>
      </c>
      <c r="D324" s="77">
        <v>3600</v>
      </c>
      <c r="E324" s="77">
        <v>15727</v>
      </c>
      <c r="F324" s="77">
        <v>4850</v>
      </c>
      <c r="G324" s="77">
        <v>0</v>
      </c>
      <c r="H324" s="77">
        <v>0</v>
      </c>
      <c r="I324" s="77">
        <v>0</v>
      </c>
      <c r="J324" s="79">
        <f t="shared" si="5"/>
        <v>24177</v>
      </c>
    </row>
    <row r="325" spans="1:10" x14ac:dyDescent="0.25">
      <c r="A325" s="24" t="s">
        <v>375</v>
      </c>
      <c r="B325" s="25" t="s">
        <v>53</v>
      </c>
      <c r="C325" s="75">
        <v>0</v>
      </c>
      <c r="D325" s="77">
        <v>5775</v>
      </c>
      <c r="E325" s="77">
        <v>26928</v>
      </c>
      <c r="F325" s="77">
        <v>0</v>
      </c>
      <c r="G325" s="77">
        <v>0</v>
      </c>
      <c r="H325" s="77">
        <v>17250</v>
      </c>
      <c r="I325" s="77">
        <v>0</v>
      </c>
      <c r="J325" s="79">
        <f t="shared" si="5"/>
        <v>49953</v>
      </c>
    </row>
    <row r="326" spans="1:10" x14ac:dyDescent="0.25">
      <c r="A326" s="24" t="s">
        <v>376</v>
      </c>
      <c r="B326" s="25" t="s">
        <v>53</v>
      </c>
      <c r="C326" s="75">
        <v>116370</v>
      </c>
      <c r="D326" s="77">
        <v>643558</v>
      </c>
      <c r="E326" s="77">
        <v>211072</v>
      </c>
      <c r="F326" s="77">
        <v>0</v>
      </c>
      <c r="G326" s="77">
        <v>0</v>
      </c>
      <c r="H326" s="77">
        <v>0</v>
      </c>
      <c r="I326" s="77">
        <v>0</v>
      </c>
      <c r="J326" s="79">
        <f t="shared" si="5"/>
        <v>971000</v>
      </c>
    </row>
    <row r="327" spans="1:10" x14ac:dyDescent="0.25">
      <c r="A327" s="24" t="s">
        <v>377</v>
      </c>
      <c r="B327" s="25" t="s">
        <v>53</v>
      </c>
      <c r="C327" s="75">
        <v>0</v>
      </c>
      <c r="D327" s="77">
        <v>0</v>
      </c>
      <c r="E327" s="77">
        <v>499042</v>
      </c>
      <c r="F327" s="77">
        <v>0</v>
      </c>
      <c r="G327" s="77">
        <v>0</v>
      </c>
      <c r="H327" s="77">
        <v>0</v>
      </c>
      <c r="I327" s="77">
        <v>0</v>
      </c>
      <c r="J327" s="79">
        <f t="shared" si="5"/>
        <v>499042</v>
      </c>
    </row>
    <row r="328" spans="1:10" x14ac:dyDescent="0.25">
      <c r="A328" s="24" t="s">
        <v>378</v>
      </c>
      <c r="B328" s="25" t="s">
        <v>53</v>
      </c>
      <c r="C328" s="75">
        <v>0</v>
      </c>
      <c r="D328" s="77">
        <v>0</v>
      </c>
      <c r="E328" s="77">
        <v>0</v>
      </c>
      <c r="F328" s="77">
        <v>0</v>
      </c>
      <c r="G328" s="77">
        <v>0</v>
      </c>
      <c r="H328" s="77">
        <v>0</v>
      </c>
      <c r="I328" s="77">
        <v>0</v>
      </c>
      <c r="J328" s="79">
        <f t="shared" si="5"/>
        <v>0</v>
      </c>
    </row>
    <row r="329" spans="1:10" x14ac:dyDescent="0.25">
      <c r="A329" s="24" t="s">
        <v>379</v>
      </c>
      <c r="B329" s="25" t="s">
        <v>53</v>
      </c>
      <c r="C329" s="75">
        <v>0</v>
      </c>
      <c r="D329" s="77">
        <v>0</v>
      </c>
      <c r="E329" s="77">
        <v>0</v>
      </c>
      <c r="F329" s="77">
        <v>0</v>
      </c>
      <c r="G329" s="77">
        <v>0</v>
      </c>
      <c r="H329" s="77">
        <v>0</v>
      </c>
      <c r="I329" s="77">
        <v>0</v>
      </c>
      <c r="J329" s="79">
        <f t="shared" si="5"/>
        <v>0</v>
      </c>
    </row>
    <row r="330" spans="1:10" x14ac:dyDescent="0.25">
      <c r="A330" s="24" t="s">
        <v>380</v>
      </c>
      <c r="B330" s="25" t="s">
        <v>53</v>
      </c>
      <c r="C330" s="75">
        <v>41195</v>
      </c>
      <c r="D330" s="77">
        <v>0</v>
      </c>
      <c r="E330" s="77">
        <v>0</v>
      </c>
      <c r="F330" s="77">
        <v>0</v>
      </c>
      <c r="G330" s="77">
        <v>0</v>
      </c>
      <c r="H330" s="77">
        <v>0</v>
      </c>
      <c r="I330" s="77">
        <v>14554</v>
      </c>
      <c r="J330" s="79">
        <f t="shared" si="5"/>
        <v>55749</v>
      </c>
    </row>
    <row r="331" spans="1:10" x14ac:dyDescent="0.25">
      <c r="A331" s="24" t="s">
        <v>5</v>
      </c>
      <c r="B331" s="25" t="s">
        <v>53</v>
      </c>
      <c r="C331" s="75">
        <v>0</v>
      </c>
      <c r="D331" s="77">
        <v>0</v>
      </c>
      <c r="E331" s="77">
        <v>9590</v>
      </c>
      <c r="F331" s="77">
        <v>0</v>
      </c>
      <c r="G331" s="77">
        <v>0</v>
      </c>
      <c r="H331" s="77">
        <v>0</v>
      </c>
      <c r="I331" s="77">
        <v>0</v>
      </c>
      <c r="J331" s="79">
        <f t="shared" si="5"/>
        <v>9590</v>
      </c>
    </row>
    <row r="332" spans="1:10" x14ac:dyDescent="0.25">
      <c r="A332" s="24" t="s">
        <v>383</v>
      </c>
      <c r="B332" s="25" t="s">
        <v>53</v>
      </c>
      <c r="C332" s="75">
        <v>0</v>
      </c>
      <c r="D332" s="77">
        <v>0</v>
      </c>
      <c r="E332" s="77">
        <v>783</v>
      </c>
      <c r="F332" s="77">
        <v>0</v>
      </c>
      <c r="G332" s="77">
        <v>0</v>
      </c>
      <c r="H332" s="77">
        <v>0</v>
      </c>
      <c r="I332" s="77">
        <v>1500</v>
      </c>
      <c r="J332" s="79">
        <f t="shared" si="5"/>
        <v>2283</v>
      </c>
    </row>
    <row r="333" spans="1:10" x14ac:dyDescent="0.25">
      <c r="A333" s="24" t="s">
        <v>525</v>
      </c>
      <c r="B333" s="25" t="s">
        <v>53</v>
      </c>
      <c r="C333" s="75">
        <v>0</v>
      </c>
      <c r="D333" s="77">
        <v>69491</v>
      </c>
      <c r="E333" s="77">
        <v>15572</v>
      </c>
      <c r="F333" s="77">
        <v>0</v>
      </c>
      <c r="G333" s="77">
        <v>0</v>
      </c>
      <c r="H333" s="77">
        <v>0</v>
      </c>
      <c r="I333" s="77">
        <v>0</v>
      </c>
      <c r="J333" s="79">
        <f t="shared" si="5"/>
        <v>85063</v>
      </c>
    </row>
    <row r="334" spans="1:10" x14ac:dyDescent="0.25">
      <c r="A334" s="24" t="s">
        <v>517</v>
      </c>
      <c r="B334" s="25" t="s">
        <v>53</v>
      </c>
      <c r="C334" s="75">
        <v>0</v>
      </c>
      <c r="D334" s="77">
        <v>0</v>
      </c>
      <c r="E334" s="77">
        <v>1073401</v>
      </c>
      <c r="F334" s="77">
        <v>0</v>
      </c>
      <c r="G334" s="77">
        <v>0</v>
      </c>
      <c r="H334" s="77">
        <v>0</v>
      </c>
      <c r="I334" s="77">
        <v>0</v>
      </c>
      <c r="J334" s="79">
        <f t="shared" si="5"/>
        <v>1073401</v>
      </c>
    </row>
    <row r="335" spans="1:10" x14ac:dyDescent="0.25">
      <c r="A335" s="24" t="s">
        <v>384</v>
      </c>
      <c r="B335" s="25" t="s">
        <v>53</v>
      </c>
      <c r="C335" s="75">
        <v>279587</v>
      </c>
      <c r="D335" s="77">
        <v>0</v>
      </c>
      <c r="E335" s="77">
        <v>395466</v>
      </c>
      <c r="F335" s="77">
        <v>0</v>
      </c>
      <c r="G335" s="77">
        <v>0</v>
      </c>
      <c r="H335" s="77">
        <v>357693</v>
      </c>
      <c r="I335" s="77">
        <v>82904</v>
      </c>
      <c r="J335" s="79">
        <f t="shared" si="5"/>
        <v>1115650</v>
      </c>
    </row>
    <row r="336" spans="1:10" x14ac:dyDescent="0.25">
      <c r="A336" s="24" t="s">
        <v>385</v>
      </c>
      <c r="B336" s="25" t="s">
        <v>53</v>
      </c>
      <c r="C336" s="75">
        <v>0</v>
      </c>
      <c r="D336" s="77">
        <v>0</v>
      </c>
      <c r="E336" s="77">
        <v>0</v>
      </c>
      <c r="F336" s="77">
        <v>0</v>
      </c>
      <c r="G336" s="77">
        <v>0</v>
      </c>
      <c r="H336" s="77">
        <v>0</v>
      </c>
      <c r="I336" s="77">
        <v>0</v>
      </c>
      <c r="J336" s="79">
        <f t="shared" si="5"/>
        <v>0</v>
      </c>
    </row>
    <row r="337" spans="1:10" x14ac:dyDescent="0.25">
      <c r="A337" s="24" t="s">
        <v>386</v>
      </c>
      <c r="B337" s="25" t="s">
        <v>54</v>
      </c>
      <c r="C337" s="75">
        <v>11559</v>
      </c>
      <c r="D337" s="77">
        <v>756660</v>
      </c>
      <c r="E337" s="77">
        <v>0</v>
      </c>
      <c r="F337" s="77">
        <v>0</v>
      </c>
      <c r="G337" s="77">
        <v>0</v>
      </c>
      <c r="H337" s="77">
        <v>15174</v>
      </c>
      <c r="I337" s="77">
        <v>0</v>
      </c>
      <c r="J337" s="79">
        <f t="shared" si="5"/>
        <v>783393</v>
      </c>
    </row>
    <row r="338" spans="1:10" x14ac:dyDescent="0.25">
      <c r="A338" s="24" t="s">
        <v>387</v>
      </c>
      <c r="B338" s="25" t="s">
        <v>54</v>
      </c>
      <c r="C338" s="75">
        <v>0</v>
      </c>
      <c r="D338" s="77">
        <v>174551</v>
      </c>
      <c r="E338" s="77">
        <v>0</v>
      </c>
      <c r="F338" s="77">
        <v>0</v>
      </c>
      <c r="G338" s="77">
        <v>0</v>
      </c>
      <c r="H338" s="77">
        <v>0</v>
      </c>
      <c r="I338" s="77">
        <v>0</v>
      </c>
      <c r="J338" s="79">
        <f t="shared" si="5"/>
        <v>174551</v>
      </c>
    </row>
    <row r="339" spans="1:10" x14ac:dyDescent="0.25">
      <c r="A339" s="24" t="s">
        <v>388</v>
      </c>
      <c r="B339" s="25" t="s">
        <v>54</v>
      </c>
      <c r="C339" s="75">
        <v>0</v>
      </c>
      <c r="D339" s="77">
        <v>23200</v>
      </c>
      <c r="E339" s="77">
        <v>0</v>
      </c>
      <c r="F339" s="77">
        <v>0</v>
      </c>
      <c r="G339" s="77">
        <v>0</v>
      </c>
      <c r="H339" s="77">
        <v>0</v>
      </c>
      <c r="I339" s="77">
        <v>0</v>
      </c>
      <c r="J339" s="79">
        <f t="shared" si="5"/>
        <v>23200</v>
      </c>
    </row>
    <row r="340" spans="1:10" x14ac:dyDescent="0.25">
      <c r="A340" s="24" t="s">
        <v>389</v>
      </c>
      <c r="B340" s="25" t="s">
        <v>54</v>
      </c>
      <c r="C340" s="75">
        <v>0</v>
      </c>
      <c r="D340" s="77">
        <v>32526</v>
      </c>
      <c r="E340" s="77">
        <v>0</v>
      </c>
      <c r="F340" s="77">
        <v>0</v>
      </c>
      <c r="G340" s="77">
        <v>0</v>
      </c>
      <c r="H340" s="77">
        <v>2400</v>
      </c>
      <c r="I340" s="77">
        <v>0</v>
      </c>
      <c r="J340" s="79">
        <f t="shared" si="5"/>
        <v>34926</v>
      </c>
    </row>
    <row r="341" spans="1:10" x14ac:dyDescent="0.25">
      <c r="A341" s="24" t="s">
        <v>390</v>
      </c>
      <c r="B341" s="25" t="s">
        <v>54</v>
      </c>
      <c r="C341" s="75">
        <v>0</v>
      </c>
      <c r="D341" s="77">
        <f>(516+5500)</f>
        <v>6016</v>
      </c>
      <c r="E341" s="77">
        <v>0</v>
      </c>
      <c r="F341" s="77">
        <v>0</v>
      </c>
      <c r="G341" s="77">
        <v>0</v>
      </c>
      <c r="H341" s="77">
        <v>0</v>
      </c>
      <c r="I341" s="77">
        <v>0</v>
      </c>
      <c r="J341" s="79">
        <f t="shared" si="5"/>
        <v>6016</v>
      </c>
    </row>
    <row r="342" spans="1:10" x14ac:dyDescent="0.25">
      <c r="A342" s="24" t="s">
        <v>391</v>
      </c>
      <c r="B342" s="25" t="s">
        <v>54</v>
      </c>
      <c r="C342" s="75">
        <v>0</v>
      </c>
      <c r="D342" s="77">
        <v>0</v>
      </c>
      <c r="E342" s="77">
        <v>0</v>
      </c>
      <c r="F342" s="77">
        <v>0</v>
      </c>
      <c r="G342" s="77">
        <v>0</v>
      </c>
      <c r="H342" s="77">
        <v>0</v>
      </c>
      <c r="I342" s="77">
        <v>0</v>
      </c>
      <c r="J342" s="79">
        <f t="shared" si="5"/>
        <v>0</v>
      </c>
    </row>
    <row r="343" spans="1:10" x14ac:dyDescent="0.25">
      <c r="A343" s="24" t="s">
        <v>392</v>
      </c>
      <c r="B343" s="25" t="s">
        <v>54</v>
      </c>
      <c r="C343" s="75">
        <v>0</v>
      </c>
      <c r="D343" s="77">
        <v>0</v>
      </c>
      <c r="E343" s="77">
        <v>0</v>
      </c>
      <c r="F343" s="77">
        <v>0</v>
      </c>
      <c r="G343" s="77">
        <v>0</v>
      </c>
      <c r="H343" s="77">
        <v>0</v>
      </c>
      <c r="I343" s="77">
        <v>0</v>
      </c>
      <c r="J343" s="79">
        <f t="shared" si="5"/>
        <v>0</v>
      </c>
    </row>
    <row r="344" spans="1:10" x14ac:dyDescent="0.25">
      <c r="A344" s="24" t="s">
        <v>393</v>
      </c>
      <c r="B344" s="25" t="s">
        <v>54</v>
      </c>
      <c r="C344" s="75">
        <v>8831</v>
      </c>
      <c r="D344" s="77">
        <v>0</v>
      </c>
      <c r="E344" s="77">
        <v>0</v>
      </c>
      <c r="F344" s="77">
        <v>0</v>
      </c>
      <c r="G344" s="77">
        <v>0</v>
      </c>
      <c r="H344" s="77">
        <v>0</v>
      </c>
      <c r="I344" s="77">
        <v>0</v>
      </c>
      <c r="J344" s="79">
        <f t="shared" si="5"/>
        <v>8831</v>
      </c>
    </row>
    <row r="345" spans="1:10" x14ac:dyDescent="0.25">
      <c r="A345" s="24" t="s">
        <v>394</v>
      </c>
      <c r="B345" s="25" t="s">
        <v>54</v>
      </c>
      <c r="C345" s="75">
        <v>0</v>
      </c>
      <c r="D345" s="77">
        <v>0</v>
      </c>
      <c r="E345" s="77">
        <v>0</v>
      </c>
      <c r="F345" s="77">
        <v>0</v>
      </c>
      <c r="G345" s="77">
        <v>0</v>
      </c>
      <c r="H345" s="77">
        <v>0</v>
      </c>
      <c r="I345" s="77">
        <v>0</v>
      </c>
      <c r="J345" s="79">
        <f t="shared" si="5"/>
        <v>0</v>
      </c>
    </row>
    <row r="346" spans="1:10" x14ac:dyDescent="0.25">
      <c r="A346" s="24" t="s">
        <v>395</v>
      </c>
      <c r="B346" s="25" t="s">
        <v>54</v>
      </c>
      <c r="C346" s="75">
        <v>0</v>
      </c>
      <c r="D346" s="77">
        <v>0</v>
      </c>
      <c r="E346" s="77">
        <v>0</v>
      </c>
      <c r="F346" s="77">
        <v>0</v>
      </c>
      <c r="G346" s="77">
        <v>0</v>
      </c>
      <c r="H346" s="77">
        <v>0</v>
      </c>
      <c r="I346" s="77">
        <v>0</v>
      </c>
      <c r="J346" s="79">
        <f t="shared" si="5"/>
        <v>0</v>
      </c>
    </row>
    <row r="347" spans="1:10" x14ac:dyDescent="0.25">
      <c r="A347" s="24" t="s">
        <v>396</v>
      </c>
      <c r="B347" s="25" t="s">
        <v>54</v>
      </c>
      <c r="C347" s="75">
        <v>0</v>
      </c>
      <c r="D347" s="77">
        <v>27795</v>
      </c>
      <c r="E347" s="77">
        <v>0</v>
      </c>
      <c r="F347" s="77">
        <v>0</v>
      </c>
      <c r="G347" s="77">
        <v>0</v>
      </c>
      <c r="H347" s="77">
        <v>0</v>
      </c>
      <c r="I347" s="77">
        <v>0</v>
      </c>
      <c r="J347" s="79">
        <f t="shared" si="5"/>
        <v>27795</v>
      </c>
    </row>
    <row r="348" spans="1:10" x14ac:dyDescent="0.25">
      <c r="A348" s="24" t="s">
        <v>397</v>
      </c>
      <c r="B348" s="25" t="s">
        <v>54</v>
      </c>
      <c r="C348" s="75">
        <v>0</v>
      </c>
      <c r="D348" s="77">
        <v>0</v>
      </c>
      <c r="E348" s="77">
        <v>0</v>
      </c>
      <c r="F348" s="77">
        <v>0</v>
      </c>
      <c r="G348" s="77">
        <v>0</v>
      </c>
      <c r="H348" s="77">
        <v>0</v>
      </c>
      <c r="I348" s="77">
        <v>0</v>
      </c>
      <c r="J348" s="79">
        <f t="shared" si="5"/>
        <v>0</v>
      </c>
    </row>
    <row r="349" spans="1:10" x14ac:dyDescent="0.25">
      <c r="A349" s="24" t="s">
        <v>398</v>
      </c>
      <c r="B349" s="25" t="s">
        <v>54</v>
      </c>
      <c r="C349" s="75">
        <v>49067</v>
      </c>
      <c r="D349" s="77">
        <v>131572</v>
      </c>
      <c r="E349" s="77">
        <v>0</v>
      </c>
      <c r="F349" s="77">
        <v>0</v>
      </c>
      <c r="G349" s="77">
        <v>0</v>
      </c>
      <c r="H349" s="77">
        <v>9800</v>
      </c>
      <c r="I349" s="77">
        <v>0</v>
      </c>
      <c r="J349" s="79">
        <f t="shared" si="5"/>
        <v>190439</v>
      </c>
    </row>
    <row r="350" spans="1:10" x14ac:dyDescent="0.25">
      <c r="A350" s="24" t="s">
        <v>399</v>
      </c>
      <c r="B350" s="25" t="s">
        <v>54</v>
      </c>
      <c r="C350" s="75">
        <v>555000</v>
      </c>
      <c r="D350" s="77">
        <v>1684022</v>
      </c>
      <c r="E350" s="77">
        <v>4228014</v>
      </c>
      <c r="F350" s="77">
        <v>0</v>
      </c>
      <c r="G350" s="77">
        <v>0</v>
      </c>
      <c r="H350" s="77">
        <v>39067</v>
      </c>
      <c r="I350" s="77">
        <v>100704</v>
      </c>
      <c r="J350" s="79">
        <f t="shared" si="5"/>
        <v>6606807</v>
      </c>
    </row>
    <row r="351" spans="1:10" x14ac:dyDescent="0.25">
      <c r="A351" s="24" t="s">
        <v>400</v>
      </c>
      <c r="B351" s="25" t="s">
        <v>54</v>
      </c>
      <c r="C351" s="75">
        <v>0</v>
      </c>
      <c r="D351" s="77">
        <v>15460</v>
      </c>
      <c r="E351" s="77">
        <v>0</v>
      </c>
      <c r="F351" s="77">
        <v>0</v>
      </c>
      <c r="G351" s="77">
        <v>0</v>
      </c>
      <c r="H351" s="77">
        <v>0</v>
      </c>
      <c r="I351" s="77">
        <v>0</v>
      </c>
      <c r="J351" s="79">
        <f t="shared" si="5"/>
        <v>15460</v>
      </c>
    </row>
    <row r="352" spans="1:10" x14ac:dyDescent="0.25">
      <c r="A352" s="24" t="s">
        <v>401</v>
      </c>
      <c r="B352" s="25" t="s">
        <v>54</v>
      </c>
      <c r="C352" s="75">
        <v>0</v>
      </c>
      <c r="D352" s="77">
        <v>0</v>
      </c>
      <c r="E352" s="77">
        <v>0</v>
      </c>
      <c r="F352" s="77">
        <v>0</v>
      </c>
      <c r="G352" s="77">
        <v>0</v>
      </c>
      <c r="H352" s="77">
        <v>0</v>
      </c>
      <c r="I352" s="77">
        <v>0</v>
      </c>
      <c r="J352" s="79">
        <f t="shared" si="5"/>
        <v>0</v>
      </c>
    </row>
    <row r="353" spans="1:10" x14ac:dyDescent="0.25">
      <c r="A353" s="24" t="s">
        <v>402</v>
      </c>
      <c r="B353" s="25" t="s">
        <v>54</v>
      </c>
      <c r="C353" s="75">
        <v>0</v>
      </c>
      <c r="D353" s="77">
        <v>939517</v>
      </c>
      <c r="E353" s="77">
        <v>0</v>
      </c>
      <c r="F353" s="77">
        <v>0</v>
      </c>
      <c r="G353" s="77">
        <v>0</v>
      </c>
      <c r="H353" s="77">
        <v>0</v>
      </c>
      <c r="I353" s="77">
        <v>0</v>
      </c>
      <c r="J353" s="79">
        <f t="shared" si="5"/>
        <v>939517</v>
      </c>
    </row>
    <row r="354" spans="1:10" x14ac:dyDescent="0.25">
      <c r="A354" s="24" t="s">
        <v>403</v>
      </c>
      <c r="B354" s="25" t="s">
        <v>55</v>
      </c>
      <c r="C354" s="75">
        <v>0</v>
      </c>
      <c r="D354" s="77">
        <v>0</v>
      </c>
      <c r="E354" s="77">
        <v>0</v>
      </c>
      <c r="F354" s="77">
        <v>0</v>
      </c>
      <c r="G354" s="77">
        <v>0</v>
      </c>
      <c r="H354" s="77">
        <v>0</v>
      </c>
      <c r="I354" s="77">
        <v>0</v>
      </c>
      <c r="J354" s="79">
        <f t="shared" si="5"/>
        <v>0</v>
      </c>
    </row>
    <row r="355" spans="1:10" x14ac:dyDescent="0.25">
      <c r="A355" s="24" t="s">
        <v>404</v>
      </c>
      <c r="B355" s="25" t="s">
        <v>55</v>
      </c>
      <c r="C355" s="75">
        <v>0</v>
      </c>
      <c r="D355" s="77">
        <v>0</v>
      </c>
      <c r="E355" s="77">
        <v>0</v>
      </c>
      <c r="F355" s="77">
        <v>0</v>
      </c>
      <c r="G355" s="77">
        <v>0</v>
      </c>
      <c r="H355" s="77">
        <v>0</v>
      </c>
      <c r="I355" s="77">
        <v>0</v>
      </c>
      <c r="J355" s="79">
        <f t="shared" si="5"/>
        <v>0</v>
      </c>
    </row>
    <row r="356" spans="1:10" x14ac:dyDescent="0.25">
      <c r="A356" s="24" t="s">
        <v>405</v>
      </c>
      <c r="B356" s="25" t="s">
        <v>55</v>
      </c>
      <c r="C356" s="75">
        <v>0</v>
      </c>
      <c r="D356" s="77">
        <v>0</v>
      </c>
      <c r="E356" s="77">
        <v>0</v>
      </c>
      <c r="F356" s="77">
        <v>0</v>
      </c>
      <c r="G356" s="77">
        <v>0</v>
      </c>
      <c r="H356" s="77">
        <v>0</v>
      </c>
      <c r="I356" s="77">
        <v>0</v>
      </c>
      <c r="J356" s="79">
        <f t="shared" si="5"/>
        <v>0</v>
      </c>
    </row>
    <row r="357" spans="1:10" x14ac:dyDescent="0.25">
      <c r="A357" s="24" t="s">
        <v>406</v>
      </c>
      <c r="B357" s="25" t="s">
        <v>55</v>
      </c>
      <c r="C357" s="75">
        <v>0</v>
      </c>
      <c r="D357" s="77">
        <v>0</v>
      </c>
      <c r="E357" s="77">
        <v>0</v>
      </c>
      <c r="F357" s="77">
        <v>0</v>
      </c>
      <c r="G357" s="77">
        <v>0</v>
      </c>
      <c r="H357" s="77">
        <v>0</v>
      </c>
      <c r="I357" s="77">
        <v>0</v>
      </c>
      <c r="J357" s="79">
        <f t="shared" si="5"/>
        <v>0</v>
      </c>
    </row>
    <row r="358" spans="1:10" x14ac:dyDescent="0.25">
      <c r="A358" s="24" t="s">
        <v>407</v>
      </c>
      <c r="B358" s="25" t="s">
        <v>55</v>
      </c>
      <c r="C358" s="75">
        <v>0</v>
      </c>
      <c r="D358" s="77">
        <v>0</v>
      </c>
      <c r="E358" s="77">
        <v>0</v>
      </c>
      <c r="F358" s="77">
        <v>0</v>
      </c>
      <c r="G358" s="77">
        <v>0</v>
      </c>
      <c r="H358" s="77">
        <v>0</v>
      </c>
      <c r="I358" s="77">
        <v>0</v>
      </c>
      <c r="J358" s="79">
        <f t="shared" si="5"/>
        <v>0</v>
      </c>
    </row>
    <row r="359" spans="1:10" x14ac:dyDescent="0.25">
      <c r="A359" s="24" t="s">
        <v>412</v>
      </c>
      <c r="B359" s="25" t="s">
        <v>57</v>
      </c>
      <c r="C359" s="75">
        <v>0</v>
      </c>
      <c r="D359" s="77">
        <v>847342</v>
      </c>
      <c r="E359" s="77">
        <v>0</v>
      </c>
      <c r="F359" s="77">
        <v>0</v>
      </c>
      <c r="G359" s="77">
        <v>0</v>
      </c>
      <c r="H359" s="77">
        <v>0</v>
      </c>
      <c r="I359" s="77">
        <v>0</v>
      </c>
      <c r="J359" s="79">
        <f t="shared" si="5"/>
        <v>847342</v>
      </c>
    </row>
    <row r="360" spans="1:10" x14ac:dyDescent="0.25">
      <c r="A360" s="24" t="s">
        <v>413</v>
      </c>
      <c r="B360" s="25" t="s">
        <v>57</v>
      </c>
      <c r="C360" s="75">
        <v>0</v>
      </c>
      <c r="D360" s="77">
        <v>0</v>
      </c>
      <c r="E360" s="77">
        <v>0</v>
      </c>
      <c r="F360" s="77">
        <v>0</v>
      </c>
      <c r="G360" s="77">
        <v>0</v>
      </c>
      <c r="H360" s="77">
        <v>0</v>
      </c>
      <c r="I360" s="77">
        <v>0</v>
      </c>
      <c r="J360" s="79">
        <f t="shared" si="5"/>
        <v>0</v>
      </c>
    </row>
    <row r="361" spans="1:10" x14ac:dyDescent="0.25">
      <c r="A361" s="24" t="s">
        <v>414</v>
      </c>
      <c r="B361" s="25" t="s">
        <v>57</v>
      </c>
      <c r="C361" s="75">
        <v>0</v>
      </c>
      <c r="D361" s="77">
        <v>0</v>
      </c>
      <c r="E361" s="77">
        <v>0</v>
      </c>
      <c r="F361" s="77">
        <v>0</v>
      </c>
      <c r="G361" s="77">
        <v>0</v>
      </c>
      <c r="H361" s="77">
        <v>0</v>
      </c>
      <c r="I361" s="77">
        <v>0</v>
      </c>
      <c r="J361" s="79">
        <f t="shared" si="5"/>
        <v>0</v>
      </c>
    </row>
    <row r="362" spans="1:10" x14ac:dyDescent="0.25">
      <c r="A362" s="24" t="s">
        <v>415</v>
      </c>
      <c r="B362" s="25" t="s">
        <v>7</v>
      </c>
      <c r="C362" s="75">
        <v>252011</v>
      </c>
      <c r="D362" s="77">
        <v>1158844</v>
      </c>
      <c r="E362" s="77">
        <v>1164995</v>
      </c>
      <c r="F362" s="77">
        <v>0</v>
      </c>
      <c r="G362" s="77">
        <v>0</v>
      </c>
      <c r="H362" s="77">
        <v>260534</v>
      </c>
      <c r="I362" s="77">
        <v>0</v>
      </c>
      <c r="J362" s="79">
        <f t="shared" si="5"/>
        <v>2836384</v>
      </c>
    </row>
    <row r="363" spans="1:10" x14ac:dyDescent="0.25">
      <c r="A363" s="24" t="s">
        <v>7</v>
      </c>
      <c r="B363" s="25" t="s">
        <v>7</v>
      </c>
      <c r="C363" s="75">
        <v>0</v>
      </c>
      <c r="D363" s="77">
        <v>0</v>
      </c>
      <c r="E363" s="77">
        <v>599061</v>
      </c>
      <c r="F363" s="77">
        <v>0</v>
      </c>
      <c r="G363" s="77">
        <v>0</v>
      </c>
      <c r="H363" s="77">
        <v>0</v>
      </c>
      <c r="I363" s="77">
        <v>0</v>
      </c>
      <c r="J363" s="79">
        <f t="shared" si="5"/>
        <v>599061</v>
      </c>
    </row>
    <row r="364" spans="1:10" x14ac:dyDescent="0.25">
      <c r="A364" s="24" t="s">
        <v>416</v>
      </c>
      <c r="B364" s="25" t="s">
        <v>7</v>
      </c>
      <c r="C364" s="75">
        <v>0</v>
      </c>
      <c r="D364" s="77">
        <v>0</v>
      </c>
      <c r="E364" s="77">
        <v>0</v>
      </c>
      <c r="F364" s="77">
        <v>0</v>
      </c>
      <c r="G364" s="77">
        <v>0</v>
      </c>
      <c r="H364" s="77">
        <v>0</v>
      </c>
      <c r="I364" s="77">
        <v>0</v>
      </c>
      <c r="J364" s="79">
        <f t="shared" si="5"/>
        <v>0</v>
      </c>
    </row>
    <row r="365" spans="1:10" x14ac:dyDescent="0.25">
      <c r="A365" s="24" t="s">
        <v>417</v>
      </c>
      <c r="B365" s="25" t="s">
        <v>5</v>
      </c>
      <c r="C365" s="75">
        <v>64775</v>
      </c>
      <c r="D365" s="77">
        <v>71248</v>
      </c>
      <c r="E365" s="77">
        <v>398706</v>
      </c>
      <c r="F365" s="77">
        <v>0</v>
      </c>
      <c r="G365" s="77">
        <v>0</v>
      </c>
      <c r="H365" s="77">
        <v>25966</v>
      </c>
      <c r="I365" s="77">
        <v>0</v>
      </c>
      <c r="J365" s="79">
        <f t="shared" si="5"/>
        <v>560695</v>
      </c>
    </row>
    <row r="366" spans="1:10" x14ac:dyDescent="0.25">
      <c r="A366" s="24" t="s">
        <v>418</v>
      </c>
      <c r="B366" s="25" t="s">
        <v>5</v>
      </c>
      <c r="C366" s="75">
        <v>0</v>
      </c>
      <c r="D366" s="77">
        <v>0</v>
      </c>
      <c r="E366" s="77">
        <v>112746</v>
      </c>
      <c r="F366" s="77">
        <v>0</v>
      </c>
      <c r="G366" s="77">
        <v>0</v>
      </c>
      <c r="H366" s="77">
        <v>19110</v>
      </c>
      <c r="I366" s="77">
        <v>0</v>
      </c>
      <c r="J366" s="79">
        <f t="shared" si="5"/>
        <v>131856</v>
      </c>
    </row>
    <row r="367" spans="1:10" x14ac:dyDescent="0.25">
      <c r="A367" s="24" t="s">
        <v>419</v>
      </c>
      <c r="B367" s="25" t="s">
        <v>5</v>
      </c>
      <c r="C367" s="75">
        <v>157134</v>
      </c>
      <c r="D367" s="77">
        <f>(12575+507507)</f>
        <v>520082</v>
      </c>
      <c r="E367" s="77">
        <v>0</v>
      </c>
      <c r="F367" s="77">
        <v>0</v>
      </c>
      <c r="G367" s="77">
        <v>0</v>
      </c>
      <c r="H367" s="77">
        <v>36438</v>
      </c>
      <c r="I367" s="77">
        <v>0</v>
      </c>
      <c r="J367" s="79">
        <f t="shared" si="5"/>
        <v>713654</v>
      </c>
    </row>
    <row r="368" spans="1:10" x14ac:dyDescent="0.25">
      <c r="A368" s="24" t="s">
        <v>420</v>
      </c>
      <c r="B368" s="25" t="s">
        <v>5</v>
      </c>
      <c r="C368" s="75">
        <v>0</v>
      </c>
      <c r="D368" s="77">
        <v>0</v>
      </c>
      <c r="E368" s="77">
        <v>0</v>
      </c>
      <c r="F368" s="77">
        <v>0</v>
      </c>
      <c r="G368" s="77">
        <v>0</v>
      </c>
      <c r="H368" s="77">
        <v>0</v>
      </c>
      <c r="I368" s="77">
        <v>0</v>
      </c>
      <c r="J368" s="79">
        <f t="shared" si="5"/>
        <v>0</v>
      </c>
    </row>
    <row r="369" spans="1:10" x14ac:dyDescent="0.25">
      <c r="A369" s="24" t="s">
        <v>421</v>
      </c>
      <c r="B369" s="25" t="s">
        <v>5</v>
      </c>
      <c r="C369" s="75">
        <v>206346</v>
      </c>
      <c r="D369" s="77">
        <v>0</v>
      </c>
      <c r="E369" s="77">
        <v>355265</v>
      </c>
      <c r="F369" s="77">
        <v>0</v>
      </c>
      <c r="G369" s="77">
        <v>0</v>
      </c>
      <c r="H369" s="77">
        <v>121443</v>
      </c>
      <c r="I369" s="77">
        <v>0</v>
      </c>
      <c r="J369" s="79">
        <f t="shared" si="5"/>
        <v>683054</v>
      </c>
    </row>
    <row r="370" spans="1:10" x14ac:dyDescent="0.25">
      <c r="A370" s="24" t="s">
        <v>422</v>
      </c>
      <c r="B370" s="25" t="s">
        <v>5</v>
      </c>
      <c r="C370" s="75">
        <v>288907</v>
      </c>
      <c r="D370" s="77">
        <v>3818303</v>
      </c>
      <c r="E370" s="77">
        <v>0</v>
      </c>
      <c r="F370" s="77">
        <v>0</v>
      </c>
      <c r="G370" s="77">
        <v>0</v>
      </c>
      <c r="H370" s="77">
        <v>428184</v>
      </c>
      <c r="I370" s="77">
        <v>0</v>
      </c>
      <c r="J370" s="79">
        <f t="shared" si="5"/>
        <v>4535394</v>
      </c>
    </row>
    <row r="371" spans="1:10" x14ac:dyDescent="0.25">
      <c r="A371" s="24" t="s">
        <v>423</v>
      </c>
      <c r="B371" s="25" t="s">
        <v>5</v>
      </c>
      <c r="C371" s="75">
        <v>63239</v>
      </c>
      <c r="D371" s="77">
        <v>0</v>
      </c>
      <c r="E371" s="77">
        <v>146889</v>
      </c>
      <c r="F371" s="77">
        <v>0</v>
      </c>
      <c r="G371" s="77">
        <v>0</v>
      </c>
      <c r="H371" s="77">
        <v>0</v>
      </c>
      <c r="I371" s="77">
        <v>0</v>
      </c>
      <c r="J371" s="79">
        <f t="shared" si="5"/>
        <v>210128</v>
      </c>
    </row>
    <row r="372" spans="1:10" x14ac:dyDescent="0.25">
      <c r="A372" s="24" t="s">
        <v>408</v>
      </c>
      <c r="B372" s="25" t="s">
        <v>518</v>
      </c>
      <c r="C372" s="75">
        <v>0</v>
      </c>
      <c r="D372" s="77">
        <v>0</v>
      </c>
      <c r="E372" s="77">
        <v>0</v>
      </c>
      <c r="F372" s="77">
        <v>0</v>
      </c>
      <c r="G372" s="77">
        <v>0</v>
      </c>
      <c r="H372" s="77">
        <v>0</v>
      </c>
      <c r="I372" s="77">
        <v>0</v>
      </c>
      <c r="J372" s="79">
        <f t="shared" si="5"/>
        <v>0</v>
      </c>
    </row>
    <row r="373" spans="1:10" x14ac:dyDescent="0.25">
      <c r="A373" s="24" t="s">
        <v>519</v>
      </c>
      <c r="B373" s="25" t="s">
        <v>518</v>
      </c>
      <c r="C373" s="75">
        <v>0</v>
      </c>
      <c r="D373" s="77">
        <v>0</v>
      </c>
      <c r="E373" s="77">
        <v>0</v>
      </c>
      <c r="F373" s="77">
        <v>0</v>
      </c>
      <c r="G373" s="77">
        <v>0</v>
      </c>
      <c r="H373" s="77">
        <v>0</v>
      </c>
      <c r="I373" s="77">
        <v>0</v>
      </c>
      <c r="J373" s="79">
        <f t="shared" si="5"/>
        <v>0</v>
      </c>
    </row>
    <row r="374" spans="1:10" x14ac:dyDescent="0.25">
      <c r="A374" s="24" t="s">
        <v>520</v>
      </c>
      <c r="B374" s="25" t="s">
        <v>518</v>
      </c>
      <c r="C374" s="75">
        <v>0</v>
      </c>
      <c r="D374" s="77">
        <v>0</v>
      </c>
      <c r="E374" s="77">
        <v>0</v>
      </c>
      <c r="F374" s="77">
        <v>0</v>
      </c>
      <c r="G374" s="77">
        <v>0</v>
      </c>
      <c r="H374" s="77">
        <v>0</v>
      </c>
      <c r="I374" s="77">
        <v>0</v>
      </c>
      <c r="J374" s="79">
        <f t="shared" si="5"/>
        <v>0</v>
      </c>
    </row>
    <row r="375" spans="1:10" x14ac:dyDescent="0.25">
      <c r="A375" s="24" t="s">
        <v>478</v>
      </c>
      <c r="B375" s="25" t="s">
        <v>521</v>
      </c>
      <c r="C375" s="75">
        <v>0</v>
      </c>
      <c r="D375" s="77">
        <v>0</v>
      </c>
      <c r="E375" s="77">
        <v>0</v>
      </c>
      <c r="F375" s="77">
        <v>0</v>
      </c>
      <c r="G375" s="77">
        <v>0</v>
      </c>
      <c r="H375" s="77">
        <v>0</v>
      </c>
      <c r="I375" s="77">
        <v>0</v>
      </c>
      <c r="J375" s="79">
        <f t="shared" si="5"/>
        <v>0</v>
      </c>
    </row>
    <row r="376" spans="1:10" x14ac:dyDescent="0.25">
      <c r="A376" s="24" t="s">
        <v>522</v>
      </c>
      <c r="B376" s="25" t="s">
        <v>521</v>
      </c>
      <c r="C376" s="75">
        <v>251278</v>
      </c>
      <c r="D376" s="77">
        <v>2609393</v>
      </c>
      <c r="E376" s="77">
        <v>1116147</v>
      </c>
      <c r="F376" s="77">
        <v>0</v>
      </c>
      <c r="G376" s="77">
        <v>0</v>
      </c>
      <c r="H376" s="77">
        <v>394223</v>
      </c>
      <c r="I376" s="77">
        <v>0</v>
      </c>
      <c r="J376" s="79">
        <f t="shared" si="5"/>
        <v>4371041</v>
      </c>
    </row>
    <row r="377" spans="1:10" x14ac:dyDescent="0.25">
      <c r="A377" s="24" t="s">
        <v>523</v>
      </c>
      <c r="B377" s="25" t="s">
        <v>521</v>
      </c>
      <c r="C377" s="75">
        <v>0</v>
      </c>
      <c r="D377" s="77">
        <v>0</v>
      </c>
      <c r="E377" s="77">
        <v>0</v>
      </c>
      <c r="F377" s="77">
        <v>0</v>
      </c>
      <c r="G377" s="77">
        <v>0</v>
      </c>
      <c r="H377" s="77">
        <v>0</v>
      </c>
      <c r="I377" s="77">
        <v>0</v>
      </c>
      <c r="J377" s="79">
        <f t="shared" si="5"/>
        <v>0</v>
      </c>
    </row>
    <row r="378" spans="1:10" x14ac:dyDescent="0.25">
      <c r="A378" s="24" t="s">
        <v>424</v>
      </c>
      <c r="B378" s="25" t="s">
        <v>58</v>
      </c>
      <c r="C378" s="75">
        <v>0</v>
      </c>
      <c r="D378" s="77">
        <v>0</v>
      </c>
      <c r="E378" s="77">
        <v>0</v>
      </c>
      <c r="F378" s="77">
        <v>0</v>
      </c>
      <c r="G378" s="77">
        <v>0</v>
      </c>
      <c r="H378" s="77">
        <v>0</v>
      </c>
      <c r="I378" s="77">
        <v>0</v>
      </c>
      <c r="J378" s="79">
        <f t="shared" si="5"/>
        <v>0</v>
      </c>
    </row>
    <row r="379" spans="1:10" x14ac:dyDescent="0.25">
      <c r="A379" s="24" t="s">
        <v>425</v>
      </c>
      <c r="B379" s="25" t="s">
        <v>58</v>
      </c>
      <c r="C379" s="75">
        <v>0</v>
      </c>
      <c r="D379" s="77">
        <v>0</v>
      </c>
      <c r="E379" s="77">
        <v>0</v>
      </c>
      <c r="F379" s="77">
        <v>0</v>
      </c>
      <c r="G379" s="77">
        <v>0</v>
      </c>
      <c r="H379" s="77">
        <v>0</v>
      </c>
      <c r="I379" s="77">
        <v>0</v>
      </c>
      <c r="J379" s="79">
        <f t="shared" si="5"/>
        <v>0</v>
      </c>
    </row>
    <row r="380" spans="1:10" x14ac:dyDescent="0.25">
      <c r="A380" s="24" t="s">
        <v>426</v>
      </c>
      <c r="B380" s="25" t="s">
        <v>58</v>
      </c>
      <c r="C380" s="75">
        <v>0</v>
      </c>
      <c r="D380" s="77">
        <v>0</v>
      </c>
      <c r="E380" s="77">
        <v>0</v>
      </c>
      <c r="F380" s="77">
        <v>0</v>
      </c>
      <c r="G380" s="77">
        <v>0</v>
      </c>
      <c r="H380" s="77">
        <v>0</v>
      </c>
      <c r="I380" s="77">
        <v>0</v>
      </c>
      <c r="J380" s="79">
        <f t="shared" si="5"/>
        <v>0</v>
      </c>
    </row>
    <row r="381" spans="1:10" x14ac:dyDescent="0.25">
      <c r="A381" s="24" t="s">
        <v>427</v>
      </c>
      <c r="B381" s="25" t="s">
        <v>58</v>
      </c>
      <c r="C381" s="75">
        <v>0</v>
      </c>
      <c r="D381" s="77">
        <v>0</v>
      </c>
      <c r="E381" s="77">
        <v>0</v>
      </c>
      <c r="F381" s="77">
        <v>0</v>
      </c>
      <c r="G381" s="77">
        <v>0</v>
      </c>
      <c r="H381" s="77">
        <v>0</v>
      </c>
      <c r="I381" s="77">
        <v>0</v>
      </c>
      <c r="J381" s="79">
        <f t="shared" si="5"/>
        <v>0</v>
      </c>
    </row>
    <row r="382" spans="1:10" x14ac:dyDescent="0.25">
      <c r="A382" s="24" t="s">
        <v>428</v>
      </c>
      <c r="B382" s="25" t="s">
        <v>58</v>
      </c>
      <c r="C382" s="75">
        <v>0</v>
      </c>
      <c r="D382" s="77">
        <v>20695</v>
      </c>
      <c r="E382" s="77">
        <v>0</v>
      </c>
      <c r="F382" s="77">
        <v>0</v>
      </c>
      <c r="G382" s="77">
        <v>0</v>
      </c>
      <c r="H382" s="77">
        <v>0</v>
      </c>
      <c r="I382" s="77">
        <v>0</v>
      </c>
      <c r="J382" s="79">
        <f t="shared" si="5"/>
        <v>20695</v>
      </c>
    </row>
    <row r="383" spans="1:10" x14ac:dyDescent="0.25">
      <c r="A383" s="24" t="s">
        <v>429</v>
      </c>
      <c r="B383" s="25" t="s">
        <v>59</v>
      </c>
      <c r="C383" s="75">
        <v>0</v>
      </c>
      <c r="D383" s="77">
        <v>0</v>
      </c>
      <c r="E383" s="77">
        <v>0</v>
      </c>
      <c r="F383" s="77">
        <v>0</v>
      </c>
      <c r="G383" s="77">
        <v>0</v>
      </c>
      <c r="H383" s="77">
        <v>0</v>
      </c>
      <c r="I383" s="77">
        <v>0</v>
      </c>
      <c r="J383" s="79">
        <f t="shared" si="5"/>
        <v>0</v>
      </c>
    </row>
    <row r="384" spans="1:10" x14ac:dyDescent="0.25">
      <c r="A384" s="24" t="s">
        <v>430</v>
      </c>
      <c r="B384" s="25" t="s">
        <v>59</v>
      </c>
      <c r="C384" s="75">
        <v>0</v>
      </c>
      <c r="D384" s="77">
        <v>33275</v>
      </c>
      <c r="E384" s="77">
        <v>0</v>
      </c>
      <c r="F384" s="77">
        <v>0</v>
      </c>
      <c r="G384" s="77">
        <v>0</v>
      </c>
      <c r="H384" s="77">
        <v>0</v>
      </c>
      <c r="I384" s="77">
        <v>0</v>
      </c>
      <c r="J384" s="79">
        <f t="shared" si="5"/>
        <v>33275</v>
      </c>
    </row>
    <row r="385" spans="1:10" x14ac:dyDescent="0.25">
      <c r="A385" s="24" t="s">
        <v>431</v>
      </c>
      <c r="B385" s="25" t="s">
        <v>60</v>
      </c>
      <c r="C385" s="75">
        <v>0</v>
      </c>
      <c r="D385" s="77">
        <v>999</v>
      </c>
      <c r="E385" s="77">
        <v>0</v>
      </c>
      <c r="F385" s="77">
        <v>0</v>
      </c>
      <c r="G385" s="77">
        <v>0</v>
      </c>
      <c r="H385" s="77">
        <v>0</v>
      </c>
      <c r="I385" s="77">
        <v>0</v>
      </c>
      <c r="J385" s="79">
        <f t="shared" si="5"/>
        <v>999</v>
      </c>
    </row>
    <row r="386" spans="1:10" x14ac:dyDescent="0.25">
      <c r="A386" s="24" t="s">
        <v>432</v>
      </c>
      <c r="B386" s="25" t="s">
        <v>61</v>
      </c>
      <c r="C386" s="75">
        <v>0</v>
      </c>
      <c r="D386" s="77">
        <v>0</v>
      </c>
      <c r="E386" s="77">
        <v>0</v>
      </c>
      <c r="F386" s="77">
        <v>0</v>
      </c>
      <c r="G386" s="77">
        <v>0</v>
      </c>
      <c r="H386" s="77">
        <v>0</v>
      </c>
      <c r="I386" s="77">
        <v>0</v>
      </c>
      <c r="J386" s="79">
        <f t="shared" ref="J386:J415" si="6">SUM(C386:I386)</f>
        <v>0</v>
      </c>
    </row>
    <row r="387" spans="1:10" x14ac:dyDescent="0.25">
      <c r="A387" s="24" t="s">
        <v>433</v>
      </c>
      <c r="B387" s="25" t="s">
        <v>61</v>
      </c>
      <c r="C387" s="75">
        <v>0</v>
      </c>
      <c r="D387" s="77">
        <v>0</v>
      </c>
      <c r="E387" s="77">
        <v>0</v>
      </c>
      <c r="F387" s="77">
        <v>0</v>
      </c>
      <c r="G387" s="77">
        <v>0</v>
      </c>
      <c r="H387" s="77">
        <v>0</v>
      </c>
      <c r="I387" s="77">
        <v>0</v>
      </c>
      <c r="J387" s="79">
        <f t="shared" si="6"/>
        <v>0</v>
      </c>
    </row>
    <row r="388" spans="1:10" x14ac:dyDescent="0.25">
      <c r="A388" s="24" t="s">
        <v>434</v>
      </c>
      <c r="B388" s="25" t="s">
        <v>61</v>
      </c>
      <c r="C388" s="75">
        <v>0</v>
      </c>
      <c r="D388" s="77">
        <v>0</v>
      </c>
      <c r="E388" s="77">
        <v>0</v>
      </c>
      <c r="F388" s="77">
        <v>0</v>
      </c>
      <c r="G388" s="77">
        <v>0</v>
      </c>
      <c r="H388" s="77">
        <v>0</v>
      </c>
      <c r="I388" s="77">
        <v>0</v>
      </c>
      <c r="J388" s="79">
        <f t="shared" si="6"/>
        <v>0</v>
      </c>
    </row>
    <row r="389" spans="1:10" x14ac:dyDescent="0.25">
      <c r="A389" s="24" t="s">
        <v>435</v>
      </c>
      <c r="B389" s="25" t="s">
        <v>62</v>
      </c>
      <c r="C389" s="75">
        <v>0</v>
      </c>
      <c r="D389" s="77">
        <v>0</v>
      </c>
      <c r="E389" s="77">
        <v>29624</v>
      </c>
      <c r="F389" s="77">
        <v>0</v>
      </c>
      <c r="G389" s="77">
        <v>0</v>
      </c>
      <c r="H389" s="77">
        <v>0</v>
      </c>
      <c r="I389" s="77">
        <v>0</v>
      </c>
      <c r="J389" s="79">
        <f t="shared" si="6"/>
        <v>29624</v>
      </c>
    </row>
    <row r="390" spans="1:10" x14ac:dyDescent="0.25">
      <c r="A390" s="24" t="s">
        <v>436</v>
      </c>
      <c r="B390" s="25" t="s">
        <v>62</v>
      </c>
      <c r="C390" s="75">
        <v>0</v>
      </c>
      <c r="D390" s="77">
        <v>0</v>
      </c>
      <c r="E390" s="77">
        <v>0</v>
      </c>
      <c r="F390" s="77">
        <v>0</v>
      </c>
      <c r="G390" s="77">
        <v>0</v>
      </c>
      <c r="H390" s="77">
        <v>0</v>
      </c>
      <c r="I390" s="77">
        <v>0</v>
      </c>
      <c r="J390" s="79">
        <f t="shared" si="6"/>
        <v>0</v>
      </c>
    </row>
    <row r="391" spans="1:10" x14ac:dyDescent="0.25">
      <c r="A391" s="24" t="s">
        <v>480</v>
      </c>
      <c r="B391" s="25" t="s">
        <v>62</v>
      </c>
      <c r="C391" s="75">
        <v>0</v>
      </c>
      <c r="D391" s="77">
        <v>0</v>
      </c>
      <c r="E391" s="77">
        <v>0</v>
      </c>
      <c r="F391" s="77">
        <v>0</v>
      </c>
      <c r="G391" s="77">
        <v>0</v>
      </c>
      <c r="H391" s="77">
        <v>0</v>
      </c>
      <c r="I391" s="77">
        <v>0</v>
      </c>
      <c r="J391" s="79">
        <f t="shared" si="6"/>
        <v>0</v>
      </c>
    </row>
    <row r="392" spans="1:10" x14ac:dyDescent="0.25">
      <c r="A392" s="24" t="s">
        <v>481</v>
      </c>
      <c r="B392" s="25" t="s">
        <v>62</v>
      </c>
      <c r="C392" s="75">
        <v>0</v>
      </c>
      <c r="D392" s="77">
        <v>522441</v>
      </c>
      <c r="E392" s="77">
        <v>0</v>
      </c>
      <c r="F392" s="77">
        <v>0</v>
      </c>
      <c r="G392" s="77">
        <v>0</v>
      </c>
      <c r="H392" s="77">
        <v>0</v>
      </c>
      <c r="I392" s="77">
        <v>0</v>
      </c>
      <c r="J392" s="79">
        <f t="shared" si="6"/>
        <v>522441</v>
      </c>
    </row>
    <row r="393" spans="1:10" x14ac:dyDescent="0.25">
      <c r="A393" s="24" t="s">
        <v>437</v>
      </c>
      <c r="B393" s="25" t="s">
        <v>62</v>
      </c>
      <c r="C393" s="75">
        <v>135089</v>
      </c>
      <c r="D393" s="77">
        <v>3878974</v>
      </c>
      <c r="E393" s="77">
        <v>67023</v>
      </c>
      <c r="F393" s="77">
        <v>0</v>
      </c>
      <c r="G393" s="77">
        <v>0</v>
      </c>
      <c r="H393" s="77">
        <v>329626</v>
      </c>
      <c r="I393" s="77">
        <v>0</v>
      </c>
      <c r="J393" s="79">
        <f t="shared" si="6"/>
        <v>4410712</v>
      </c>
    </row>
    <row r="394" spans="1:10" x14ac:dyDescent="0.25">
      <c r="A394" s="24" t="s">
        <v>438</v>
      </c>
      <c r="B394" s="25" t="s">
        <v>62</v>
      </c>
      <c r="C394" s="75">
        <v>0</v>
      </c>
      <c r="D394" s="77">
        <v>0</v>
      </c>
      <c r="E394" s="77">
        <v>0</v>
      </c>
      <c r="F394" s="77">
        <v>0</v>
      </c>
      <c r="G394" s="77">
        <v>0</v>
      </c>
      <c r="H394" s="77">
        <v>0</v>
      </c>
      <c r="I394" s="77">
        <v>0</v>
      </c>
      <c r="J394" s="79">
        <f t="shared" si="6"/>
        <v>0</v>
      </c>
    </row>
    <row r="395" spans="1:10" x14ac:dyDescent="0.25">
      <c r="A395" s="24" t="s">
        <v>439</v>
      </c>
      <c r="B395" s="25" t="s">
        <v>62</v>
      </c>
      <c r="C395" s="75">
        <v>0</v>
      </c>
      <c r="D395" s="77">
        <v>105665</v>
      </c>
      <c r="E395" s="77">
        <v>0</v>
      </c>
      <c r="F395" s="77">
        <v>0</v>
      </c>
      <c r="G395" s="77">
        <v>0</v>
      </c>
      <c r="H395" s="77">
        <v>0</v>
      </c>
      <c r="I395" s="77">
        <v>0</v>
      </c>
      <c r="J395" s="79">
        <f t="shared" si="6"/>
        <v>105665</v>
      </c>
    </row>
    <row r="396" spans="1:10" x14ac:dyDescent="0.25">
      <c r="A396" s="24" t="s">
        <v>440</v>
      </c>
      <c r="B396" s="25" t="s">
        <v>62</v>
      </c>
      <c r="C396" s="75">
        <v>1800</v>
      </c>
      <c r="D396" s="77">
        <v>0</v>
      </c>
      <c r="E396" s="77">
        <v>4950</v>
      </c>
      <c r="F396" s="77">
        <v>0</v>
      </c>
      <c r="G396" s="77">
        <v>0</v>
      </c>
      <c r="H396" s="77">
        <v>1800</v>
      </c>
      <c r="I396" s="77">
        <v>1800</v>
      </c>
      <c r="J396" s="79">
        <f t="shared" si="6"/>
        <v>10350</v>
      </c>
    </row>
    <row r="397" spans="1:10" x14ac:dyDescent="0.25">
      <c r="A397" s="24" t="s">
        <v>441</v>
      </c>
      <c r="B397" s="25" t="s">
        <v>62</v>
      </c>
      <c r="C397" s="75">
        <v>0</v>
      </c>
      <c r="D397" s="77">
        <v>0</v>
      </c>
      <c r="E397" s="77">
        <v>0</v>
      </c>
      <c r="F397" s="77">
        <v>0</v>
      </c>
      <c r="G397" s="77">
        <v>0</v>
      </c>
      <c r="H397" s="77">
        <v>0</v>
      </c>
      <c r="I397" s="77">
        <v>0</v>
      </c>
      <c r="J397" s="79">
        <f t="shared" si="6"/>
        <v>0</v>
      </c>
    </row>
    <row r="398" spans="1:10" x14ac:dyDescent="0.25">
      <c r="A398" s="24" t="s">
        <v>442</v>
      </c>
      <c r="B398" s="25" t="s">
        <v>62</v>
      </c>
      <c r="C398" s="75">
        <v>0</v>
      </c>
      <c r="D398" s="77">
        <v>0</v>
      </c>
      <c r="E398" s="77">
        <v>0</v>
      </c>
      <c r="F398" s="77">
        <v>0</v>
      </c>
      <c r="G398" s="77">
        <v>0</v>
      </c>
      <c r="H398" s="77">
        <v>0</v>
      </c>
      <c r="I398" s="77">
        <v>0</v>
      </c>
      <c r="J398" s="79">
        <f t="shared" si="6"/>
        <v>0</v>
      </c>
    </row>
    <row r="399" spans="1:10" x14ac:dyDescent="0.25">
      <c r="A399" s="24" t="s">
        <v>443</v>
      </c>
      <c r="B399" s="25" t="s">
        <v>62</v>
      </c>
      <c r="C399" s="75">
        <v>8818</v>
      </c>
      <c r="D399" s="77">
        <v>0</v>
      </c>
      <c r="E399" s="77">
        <v>0</v>
      </c>
      <c r="F399" s="77">
        <v>133477</v>
      </c>
      <c r="G399" s="77">
        <v>0</v>
      </c>
      <c r="H399" s="77">
        <v>4602</v>
      </c>
      <c r="I399" s="77">
        <v>0</v>
      </c>
      <c r="J399" s="79">
        <f t="shared" si="6"/>
        <v>146897</v>
      </c>
    </row>
    <row r="400" spans="1:10" x14ac:dyDescent="0.25">
      <c r="A400" s="24" t="s">
        <v>444</v>
      </c>
      <c r="B400" s="25" t="s">
        <v>62</v>
      </c>
      <c r="C400" s="75">
        <v>0</v>
      </c>
      <c r="D400" s="77">
        <f>(29000+1172000)</f>
        <v>1201000</v>
      </c>
      <c r="E400" s="77">
        <v>59000</v>
      </c>
      <c r="F400" s="77">
        <v>0</v>
      </c>
      <c r="G400" s="77">
        <v>0</v>
      </c>
      <c r="H400" s="77">
        <v>276000</v>
      </c>
      <c r="I400" s="77">
        <v>0</v>
      </c>
      <c r="J400" s="79">
        <f t="shared" si="6"/>
        <v>1536000</v>
      </c>
    </row>
    <row r="401" spans="1:10" x14ac:dyDescent="0.25">
      <c r="A401" s="24" t="s">
        <v>445</v>
      </c>
      <c r="B401" s="25" t="s">
        <v>62</v>
      </c>
      <c r="C401" s="75">
        <v>0</v>
      </c>
      <c r="D401" s="77">
        <v>0</v>
      </c>
      <c r="E401" s="77">
        <v>0</v>
      </c>
      <c r="F401" s="77">
        <v>0</v>
      </c>
      <c r="G401" s="77">
        <v>0</v>
      </c>
      <c r="H401" s="77">
        <v>0</v>
      </c>
      <c r="I401" s="77">
        <v>0</v>
      </c>
      <c r="J401" s="79">
        <f t="shared" si="6"/>
        <v>0</v>
      </c>
    </row>
    <row r="402" spans="1:10" x14ac:dyDescent="0.25">
      <c r="A402" s="24" t="s">
        <v>446</v>
      </c>
      <c r="B402" s="25" t="s">
        <v>62</v>
      </c>
      <c r="C402" s="75">
        <v>0</v>
      </c>
      <c r="D402" s="77">
        <v>0</v>
      </c>
      <c r="E402" s="77">
        <v>0</v>
      </c>
      <c r="F402" s="77">
        <v>0</v>
      </c>
      <c r="G402" s="77">
        <v>0</v>
      </c>
      <c r="H402" s="77">
        <v>50409</v>
      </c>
      <c r="I402" s="77">
        <v>0</v>
      </c>
      <c r="J402" s="79">
        <f t="shared" si="6"/>
        <v>50409</v>
      </c>
    </row>
    <row r="403" spans="1:10" x14ac:dyDescent="0.25">
      <c r="A403" s="24" t="s">
        <v>447</v>
      </c>
      <c r="B403" s="25" t="s">
        <v>62</v>
      </c>
      <c r="C403" s="75">
        <v>0</v>
      </c>
      <c r="D403" s="77">
        <v>0</v>
      </c>
      <c r="E403" s="77">
        <v>0</v>
      </c>
      <c r="F403" s="77">
        <v>0</v>
      </c>
      <c r="G403" s="77">
        <v>0</v>
      </c>
      <c r="H403" s="77">
        <v>0</v>
      </c>
      <c r="I403" s="77">
        <v>0</v>
      </c>
      <c r="J403" s="79">
        <f t="shared" si="6"/>
        <v>0</v>
      </c>
    </row>
    <row r="404" spans="1:10" x14ac:dyDescent="0.25">
      <c r="A404" s="24" t="s">
        <v>448</v>
      </c>
      <c r="B404" s="25" t="s">
        <v>62</v>
      </c>
      <c r="C404" s="75">
        <v>0</v>
      </c>
      <c r="D404" s="77">
        <v>0</v>
      </c>
      <c r="E404" s="77">
        <v>0</v>
      </c>
      <c r="F404" s="77">
        <v>0</v>
      </c>
      <c r="G404" s="77">
        <v>0</v>
      </c>
      <c r="H404" s="77">
        <v>14805</v>
      </c>
      <c r="I404" s="77">
        <v>0</v>
      </c>
      <c r="J404" s="79">
        <f t="shared" si="6"/>
        <v>14805</v>
      </c>
    </row>
    <row r="405" spans="1:10" x14ac:dyDescent="0.25">
      <c r="A405" s="24" t="s">
        <v>450</v>
      </c>
      <c r="B405" s="25" t="s">
        <v>63</v>
      </c>
      <c r="C405" s="75">
        <v>0</v>
      </c>
      <c r="D405" s="77">
        <v>0</v>
      </c>
      <c r="E405" s="77">
        <v>0</v>
      </c>
      <c r="F405" s="77">
        <v>0</v>
      </c>
      <c r="G405" s="77">
        <v>0</v>
      </c>
      <c r="H405" s="77">
        <v>0</v>
      </c>
      <c r="I405" s="77">
        <v>0</v>
      </c>
      <c r="J405" s="79">
        <f t="shared" si="6"/>
        <v>0</v>
      </c>
    </row>
    <row r="406" spans="1:10" x14ac:dyDescent="0.25">
      <c r="A406" s="24" t="s">
        <v>524</v>
      </c>
      <c r="B406" s="25" t="s">
        <v>63</v>
      </c>
      <c r="C406" s="75">
        <v>0</v>
      </c>
      <c r="D406" s="77">
        <v>0</v>
      </c>
      <c r="E406" s="77">
        <v>0</v>
      </c>
      <c r="F406" s="77">
        <v>0</v>
      </c>
      <c r="G406" s="77">
        <v>0</v>
      </c>
      <c r="H406" s="77">
        <v>0</v>
      </c>
      <c r="I406" s="77">
        <v>0</v>
      </c>
      <c r="J406" s="79">
        <f t="shared" si="6"/>
        <v>0</v>
      </c>
    </row>
    <row r="407" spans="1:10" x14ac:dyDescent="0.25">
      <c r="A407" s="24" t="s">
        <v>451</v>
      </c>
      <c r="B407" s="25" t="s">
        <v>64</v>
      </c>
      <c r="C407" s="75">
        <v>0</v>
      </c>
      <c r="D407" s="77">
        <v>0</v>
      </c>
      <c r="E407" s="77">
        <v>0</v>
      </c>
      <c r="F407" s="77">
        <v>0</v>
      </c>
      <c r="G407" s="77">
        <v>0</v>
      </c>
      <c r="H407" s="77">
        <v>0</v>
      </c>
      <c r="I407" s="77">
        <v>0</v>
      </c>
      <c r="J407" s="79">
        <f t="shared" si="6"/>
        <v>0</v>
      </c>
    </row>
    <row r="408" spans="1:10" x14ac:dyDescent="0.25">
      <c r="A408" s="24" t="s">
        <v>452</v>
      </c>
      <c r="B408" s="25" t="s">
        <v>64</v>
      </c>
      <c r="C408" s="75">
        <v>0</v>
      </c>
      <c r="D408" s="77">
        <v>0</v>
      </c>
      <c r="E408" s="77">
        <v>0</v>
      </c>
      <c r="F408" s="77">
        <v>0</v>
      </c>
      <c r="G408" s="77">
        <v>0</v>
      </c>
      <c r="H408" s="77">
        <v>0</v>
      </c>
      <c r="I408" s="77">
        <v>0</v>
      </c>
      <c r="J408" s="79">
        <f t="shared" si="6"/>
        <v>0</v>
      </c>
    </row>
    <row r="409" spans="1:10" x14ac:dyDescent="0.25">
      <c r="A409" s="24" t="s">
        <v>453</v>
      </c>
      <c r="B409" s="25" t="s">
        <v>64</v>
      </c>
      <c r="C409" s="75">
        <v>0</v>
      </c>
      <c r="D409" s="77">
        <v>0</v>
      </c>
      <c r="E409" s="77">
        <v>0</v>
      </c>
      <c r="F409" s="77">
        <v>0</v>
      </c>
      <c r="G409" s="77">
        <v>0</v>
      </c>
      <c r="H409" s="77">
        <v>0</v>
      </c>
      <c r="I409" s="77">
        <v>0</v>
      </c>
      <c r="J409" s="79">
        <f t="shared" si="6"/>
        <v>0</v>
      </c>
    </row>
    <row r="410" spans="1:10" x14ac:dyDescent="0.25">
      <c r="A410" s="24" t="s">
        <v>454</v>
      </c>
      <c r="B410" s="25" t="s">
        <v>65</v>
      </c>
      <c r="C410" s="75">
        <v>0</v>
      </c>
      <c r="D410" s="77">
        <v>0</v>
      </c>
      <c r="E410" s="77">
        <v>0</v>
      </c>
      <c r="F410" s="77">
        <v>0</v>
      </c>
      <c r="G410" s="77">
        <v>0</v>
      </c>
      <c r="H410" s="77">
        <v>0</v>
      </c>
      <c r="I410" s="77">
        <v>0</v>
      </c>
      <c r="J410" s="79">
        <f t="shared" si="6"/>
        <v>0</v>
      </c>
    </row>
    <row r="411" spans="1:10" x14ac:dyDescent="0.25">
      <c r="A411" s="24" t="s">
        <v>455</v>
      </c>
      <c r="B411" s="25" t="s">
        <v>65</v>
      </c>
      <c r="C411" s="75">
        <v>0</v>
      </c>
      <c r="D411" s="77">
        <v>23900</v>
      </c>
      <c r="E411" s="77">
        <v>0</v>
      </c>
      <c r="F411" s="77">
        <v>0</v>
      </c>
      <c r="G411" s="77">
        <v>0</v>
      </c>
      <c r="H411" s="77">
        <v>0</v>
      </c>
      <c r="I411" s="77">
        <v>0</v>
      </c>
      <c r="J411" s="79">
        <f t="shared" si="6"/>
        <v>23900</v>
      </c>
    </row>
    <row r="412" spans="1:10" x14ac:dyDescent="0.25">
      <c r="A412" s="24" t="s">
        <v>456</v>
      </c>
      <c r="B412" s="25" t="s">
        <v>65</v>
      </c>
      <c r="C412" s="75">
        <v>0</v>
      </c>
      <c r="D412" s="77">
        <v>0</v>
      </c>
      <c r="E412" s="77">
        <v>0</v>
      </c>
      <c r="F412" s="77">
        <v>0</v>
      </c>
      <c r="G412" s="77">
        <v>0</v>
      </c>
      <c r="H412" s="77">
        <v>0</v>
      </c>
      <c r="I412" s="77">
        <v>0</v>
      </c>
      <c r="J412" s="79">
        <f t="shared" si="6"/>
        <v>0</v>
      </c>
    </row>
    <row r="413" spans="1:10" x14ac:dyDescent="0.25">
      <c r="A413" s="24" t="s">
        <v>457</v>
      </c>
      <c r="B413" s="25" t="s">
        <v>65</v>
      </c>
      <c r="C413" s="75">
        <v>0</v>
      </c>
      <c r="D413" s="77">
        <v>0</v>
      </c>
      <c r="E413" s="77">
        <v>0</v>
      </c>
      <c r="F413" s="77">
        <v>0</v>
      </c>
      <c r="G413" s="77">
        <v>0</v>
      </c>
      <c r="H413" s="77">
        <v>0</v>
      </c>
      <c r="I413" s="77">
        <v>0</v>
      </c>
      <c r="J413" s="79">
        <f t="shared" si="6"/>
        <v>0</v>
      </c>
    </row>
    <row r="414" spans="1:10" x14ac:dyDescent="0.25">
      <c r="A414" s="24" t="s">
        <v>458</v>
      </c>
      <c r="B414" s="25" t="s">
        <v>65</v>
      </c>
      <c r="C414" s="75">
        <v>0</v>
      </c>
      <c r="D414" s="77">
        <v>0</v>
      </c>
      <c r="E414" s="77">
        <v>0</v>
      </c>
      <c r="F414" s="77">
        <v>0</v>
      </c>
      <c r="G414" s="77">
        <v>0</v>
      </c>
      <c r="H414" s="77">
        <v>0</v>
      </c>
      <c r="I414" s="77">
        <v>0</v>
      </c>
      <c r="J414" s="79">
        <f t="shared" si="6"/>
        <v>0</v>
      </c>
    </row>
    <row r="415" spans="1:10" x14ac:dyDescent="0.25">
      <c r="A415" s="51" t="s">
        <v>498</v>
      </c>
      <c r="B415" s="48"/>
      <c r="C415" s="52">
        <f t="shared" ref="C415:I415" si="7">SUM(C5:C414)</f>
        <v>17510426</v>
      </c>
      <c r="D415" s="52">
        <f t="shared" si="7"/>
        <v>55180507</v>
      </c>
      <c r="E415" s="52">
        <f t="shared" si="7"/>
        <v>30428485</v>
      </c>
      <c r="F415" s="52">
        <f t="shared" si="7"/>
        <v>138327</v>
      </c>
      <c r="G415" s="52">
        <f t="shared" si="7"/>
        <v>56000</v>
      </c>
      <c r="H415" s="52">
        <f t="shared" si="7"/>
        <v>13502310</v>
      </c>
      <c r="I415" s="52">
        <f t="shared" si="7"/>
        <v>3366202</v>
      </c>
      <c r="J415" s="53">
        <f t="shared" si="6"/>
        <v>120182257</v>
      </c>
    </row>
    <row r="416" spans="1:10" x14ac:dyDescent="0.25">
      <c r="A416" s="51" t="s">
        <v>461</v>
      </c>
      <c r="B416" s="84"/>
      <c r="C416" s="58">
        <f>(C415/$J415)</f>
        <v>0.14569892792078284</v>
      </c>
      <c r="D416" s="58">
        <f t="shared" ref="D416:J416" si="8">(D415/$J415)</f>
        <v>0.45914021235264368</v>
      </c>
      <c r="E416" s="58">
        <f t="shared" si="8"/>
        <v>0.25318616707289832</v>
      </c>
      <c r="F416" s="58">
        <f t="shared" si="8"/>
        <v>1.1509768867129862E-3</v>
      </c>
      <c r="G416" s="58">
        <f t="shared" si="8"/>
        <v>4.6595896430868329E-4</v>
      </c>
      <c r="H416" s="58">
        <f t="shared" si="8"/>
        <v>0.11234861398883531</v>
      </c>
      <c r="I416" s="58">
        <f t="shared" si="8"/>
        <v>2.8009142813818184E-2</v>
      </c>
      <c r="J416" s="59">
        <f t="shared" si="8"/>
        <v>1</v>
      </c>
    </row>
    <row r="417" spans="1:10" x14ac:dyDescent="0.25">
      <c r="A417" s="47" t="s">
        <v>500</v>
      </c>
      <c r="B417" s="48"/>
      <c r="C417" s="54">
        <f>COUNTIF(C5:C414,"&gt;0")</f>
        <v>63</v>
      </c>
      <c r="D417" s="54">
        <f t="shared" ref="D417:J417" si="9">COUNTIF(D5:D414,"&gt;0")</f>
        <v>79</v>
      </c>
      <c r="E417" s="54">
        <f t="shared" si="9"/>
        <v>58</v>
      </c>
      <c r="F417" s="54">
        <f t="shared" si="9"/>
        <v>2</v>
      </c>
      <c r="G417" s="54">
        <f t="shared" si="9"/>
        <v>2</v>
      </c>
      <c r="H417" s="54">
        <f t="shared" si="9"/>
        <v>74</v>
      </c>
      <c r="I417" s="54">
        <f t="shared" si="9"/>
        <v>26</v>
      </c>
      <c r="J417" s="57">
        <f t="shared" si="9"/>
        <v>151</v>
      </c>
    </row>
    <row r="418" spans="1:10" x14ac:dyDescent="0.25">
      <c r="A418" s="37"/>
      <c r="B418" s="28"/>
      <c r="C418" s="14"/>
      <c r="D418" s="26"/>
      <c r="E418" s="26"/>
      <c r="F418" s="26"/>
      <c r="G418" s="26"/>
      <c r="H418" s="26"/>
      <c r="I418" s="26"/>
      <c r="J418" s="27"/>
    </row>
    <row r="419" spans="1:10" ht="13.8" thickBot="1" x14ac:dyDescent="0.3">
      <c r="A419" s="29" t="s">
        <v>465</v>
      </c>
      <c r="B419" s="31"/>
      <c r="C419" s="31"/>
      <c r="D419" s="32"/>
      <c r="E419" s="32"/>
      <c r="F419" s="32"/>
      <c r="G419" s="32"/>
      <c r="H419" s="32"/>
      <c r="I419" s="32"/>
      <c r="J419" s="33"/>
    </row>
    <row r="420" spans="1:10" x14ac:dyDescent="0.25">
      <c r="D420" s="1"/>
      <c r="E420" s="1"/>
      <c r="F420" s="1"/>
      <c r="G420" s="1"/>
      <c r="H420" s="1"/>
      <c r="I420" s="1"/>
      <c r="J420" s="1"/>
    </row>
  </sheetData>
  <phoneticPr fontId="6" type="noConversion"/>
  <printOptions horizontalCentered="1"/>
  <pageMargins left="0.5" right="0.5" top="0.5" bottom="0.5" header="0.3" footer="0.3"/>
  <pageSetup scale="81" fitToHeight="0" orientation="landscape" r:id="rId1"/>
  <headerFooter>
    <oddFooter>&amp;LOffice of Economic and Demographic Research&amp;RPage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J420"/>
  <sheetViews>
    <sheetView workbookViewId="0"/>
  </sheetViews>
  <sheetFormatPr defaultRowHeight="13.2" x14ac:dyDescent="0.25"/>
  <cols>
    <col min="1" max="1" width="24.6640625" customWidth="1"/>
    <col min="2" max="2" width="17.6640625" customWidth="1"/>
    <col min="3" max="10" width="14.6640625" customWidth="1"/>
  </cols>
  <sheetData>
    <row r="1" spans="1:10" ht="22.8" x14ac:dyDescent="0.4">
      <c r="A1" s="3" t="s">
        <v>78</v>
      </c>
      <c r="B1" s="4"/>
      <c r="C1" s="5"/>
      <c r="D1" s="6"/>
      <c r="E1" s="6"/>
      <c r="F1" s="6"/>
      <c r="G1" s="6"/>
      <c r="H1" s="6"/>
      <c r="I1" s="6"/>
      <c r="J1" s="7"/>
    </row>
    <row r="2" spans="1:10" ht="18" thickBot="1" x14ac:dyDescent="0.35">
      <c r="A2" s="8" t="s">
        <v>486</v>
      </c>
      <c r="B2" s="9"/>
      <c r="C2" s="10"/>
      <c r="D2" s="11"/>
      <c r="E2" s="11"/>
      <c r="F2" s="11"/>
      <c r="G2" s="11"/>
      <c r="H2" s="11"/>
      <c r="I2" s="11"/>
      <c r="J2" s="12"/>
    </row>
    <row r="3" spans="1:10" x14ac:dyDescent="0.25">
      <c r="A3" s="38"/>
      <c r="B3" s="42"/>
      <c r="C3" s="43"/>
      <c r="D3" s="43" t="s">
        <v>67</v>
      </c>
      <c r="E3" s="43"/>
      <c r="F3" s="43" t="s">
        <v>70</v>
      </c>
      <c r="G3" s="43" t="s">
        <v>71</v>
      </c>
      <c r="H3" s="43" t="s">
        <v>73</v>
      </c>
      <c r="I3" s="43"/>
      <c r="J3" s="39" t="s">
        <v>460</v>
      </c>
    </row>
    <row r="4" spans="1:10" ht="13.8" thickBot="1" x14ac:dyDescent="0.3">
      <c r="A4" s="40" t="s">
        <v>77</v>
      </c>
      <c r="B4" s="44" t="s">
        <v>459</v>
      </c>
      <c r="C4" s="45" t="s">
        <v>66</v>
      </c>
      <c r="D4" s="45" t="s">
        <v>68</v>
      </c>
      <c r="E4" s="45" t="s">
        <v>69</v>
      </c>
      <c r="F4" s="45" t="s">
        <v>68</v>
      </c>
      <c r="G4" s="45" t="s">
        <v>72</v>
      </c>
      <c r="H4" s="45" t="s">
        <v>74</v>
      </c>
      <c r="I4" s="45" t="s">
        <v>75</v>
      </c>
      <c r="J4" s="41" t="s">
        <v>76</v>
      </c>
    </row>
    <row r="5" spans="1:10" x14ac:dyDescent="0.25">
      <c r="A5" s="18" t="s">
        <v>0</v>
      </c>
      <c r="B5" s="19" t="s">
        <v>0</v>
      </c>
      <c r="C5" s="20">
        <v>0</v>
      </c>
      <c r="D5" s="20">
        <v>0</v>
      </c>
      <c r="E5" s="46">
        <v>0</v>
      </c>
      <c r="F5" s="46">
        <v>0</v>
      </c>
      <c r="G5" s="20">
        <v>0</v>
      </c>
      <c r="H5" s="20">
        <v>0</v>
      </c>
      <c r="I5" s="20">
        <v>0</v>
      </c>
      <c r="J5" s="36">
        <f t="shared" ref="J5:J67" si="0">SUM(C5:I5)</f>
        <v>0</v>
      </c>
    </row>
    <row r="6" spans="1:10" x14ac:dyDescent="0.25">
      <c r="A6" s="24" t="s">
        <v>79</v>
      </c>
      <c r="B6" s="25" t="s">
        <v>0</v>
      </c>
      <c r="C6" s="75">
        <v>0</v>
      </c>
      <c r="D6" s="77">
        <v>0</v>
      </c>
      <c r="E6" s="77">
        <v>0</v>
      </c>
      <c r="F6" s="77">
        <v>0</v>
      </c>
      <c r="G6" s="77">
        <v>0</v>
      </c>
      <c r="H6" s="77">
        <v>0</v>
      </c>
      <c r="I6" s="77">
        <v>0</v>
      </c>
      <c r="J6" s="79">
        <f t="shared" si="0"/>
        <v>0</v>
      </c>
    </row>
    <row r="7" spans="1:10" x14ac:dyDescent="0.25">
      <c r="A7" s="24" t="s">
        <v>80</v>
      </c>
      <c r="B7" s="25" t="s">
        <v>0</v>
      </c>
      <c r="C7" s="75">
        <v>0</v>
      </c>
      <c r="D7" s="77">
        <v>0</v>
      </c>
      <c r="E7" s="77">
        <v>0</v>
      </c>
      <c r="F7" s="77">
        <v>0</v>
      </c>
      <c r="G7" s="77">
        <v>0</v>
      </c>
      <c r="H7" s="77">
        <v>0</v>
      </c>
      <c r="I7" s="77">
        <v>0</v>
      </c>
      <c r="J7" s="79">
        <f t="shared" si="0"/>
        <v>0</v>
      </c>
    </row>
    <row r="8" spans="1:10" x14ac:dyDescent="0.25">
      <c r="A8" s="24" t="s">
        <v>81</v>
      </c>
      <c r="B8" s="25" t="s">
        <v>0</v>
      </c>
      <c r="C8" s="75">
        <v>0</v>
      </c>
      <c r="D8" s="77">
        <v>0</v>
      </c>
      <c r="E8" s="77">
        <v>0</v>
      </c>
      <c r="F8" s="77">
        <v>0</v>
      </c>
      <c r="G8" s="77">
        <v>0</v>
      </c>
      <c r="H8" s="77">
        <v>0</v>
      </c>
      <c r="I8" s="77">
        <v>0</v>
      </c>
      <c r="J8" s="79">
        <f t="shared" si="0"/>
        <v>0</v>
      </c>
    </row>
    <row r="9" spans="1:10" x14ac:dyDescent="0.25">
      <c r="A9" s="24" t="s">
        <v>82</v>
      </c>
      <c r="B9" s="25" t="s">
        <v>0</v>
      </c>
      <c r="C9" s="75">
        <v>0</v>
      </c>
      <c r="D9" s="77">
        <v>0</v>
      </c>
      <c r="E9" s="77">
        <v>0</v>
      </c>
      <c r="F9" s="77">
        <v>0</v>
      </c>
      <c r="G9" s="77">
        <v>0</v>
      </c>
      <c r="H9" s="77">
        <v>0</v>
      </c>
      <c r="I9" s="77">
        <v>0</v>
      </c>
      <c r="J9" s="79">
        <f t="shared" si="0"/>
        <v>0</v>
      </c>
    </row>
    <row r="10" spans="1:10" x14ac:dyDescent="0.25">
      <c r="A10" s="60" t="s">
        <v>534</v>
      </c>
      <c r="B10" s="25" t="s">
        <v>0</v>
      </c>
      <c r="C10" s="75">
        <v>0</v>
      </c>
      <c r="D10" s="77">
        <v>0</v>
      </c>
      <c r="E10" s="77">
        <v>0</v>
      </c>
      <c r="F10" s="77">
        <v>0</v>
      </c>
      <c r="G10" s="77">
        <v>0</v>
      </c>
      <c r="H10" s="77">
        <v>0</v>
      </c>
      <c r="I10" s="77">
        <v>0</v>
      </c>
      <c r="J10" s="79">
        <f t="shared" si="0"/>
        <v>0</v>
      </c>
    </row>
    <row r="11" spans="1:10" x14ac:dyDescent="0.25">
      <c r="A11" s="24" t="s">
        <v>83</v>
      </c>
      <c r="B11" s="25" t="s">
        <v>0</v>
      </c>
      <c r="C11" s="75">
        <v>0</v>
      </c>
      <c r="D11" s="77">
        <v>0</v>
      </c>
      <c r="E11" s="77">
        <v>0</v>
      </c>
      <c r="F11" s="77">
        <v>200</v>
      </c>
      <c r="G11" s="77">
        <v>0</v>
      </c>
      <c r="H11" s="77">
        <v>0</v>
      </c>
      <c r="I11" s="77">
        <v>0</v>
      </c>
      <c r="J11" s="79">
        <f t="shared" si="0"/>
        <v>200</v>
      </c>
    </row>
    <row r="12" spans="1:10" x14ac:dyDescent="0.25">
      <c r="A12" s="24" t="s">
        <v>84</v>
      </c>
      <c r="B12" s="25" t="s">
        <v>0</v>
      </c>
      <c r="C12" s="75">
        <v>0</v>
      </c>
      <c r="D12" s="77">
        <v>0</v>
      </c>
      <c r="E12" s="77">
        <v>0</v>
      </c>
      <c r="F12" s="77">
        <v>0</v>
      </c>
      <c r="G12" s="77">
        <v>0</v>
      </c>
      <c r="H12" s="77">
        <v>0</v>
      </c>
      <c r="I12" s="77">
        <v>0</v>
      </c>
      <c r="J12" s="79">
        <f t="shared" si="0"/>
        <v>0</v>
      </c>
    </row>
    <row r="13" spans="1:10" x14ac:dyDescent="0.25">
      <c r="A13" s="24" t="s">
        <v>85</v>
      </c>
      <c r="B13" s="25" t="s">
        <v>0</v>
      </c>
      <c r="C13" s="75">
        <v>0</v>
      </c>
      <c r="D13" s="77">
        <v>0</v>
      </c>
      <c r="E13" s="77">
        <v>0</v>
      </c>
      <c r="F13" s="77">
        <v>0</v>
      </c>
      <c r="G13" s="77">
        <v>0</v>
      </c>
      <c r="H13" s="77">
        <v>0</v>
      </c>
      <c r="I13" s="77">
        <v>0</v>
      </c>
      <c r="J13" s="79">
        <f t="shared" si="0"/>
        <v>0</v>
      </c>
    </row>
    <row r="14" spans="1:10" x14ac:dyDescent="0.25">
      <c r="A14" s="24" t="s">
        <v>512</v>
      </c>
      <c r="B14" s="25" t="s">
        <v>8</v>
      </c>
      <c r="C14" s="75">
        <v>0</v>
      </c>
      <c r="D14" s="77">
        <v>0</v>
      </c>
      <c r="E14" s="77">
        <v>0</v>
      </c>
      <c r="F14" s="77">
        <v>0</v>
      </c>
      <c r="G14" s="77">
        <v>0</v>
      </c>
      <c r="H14" s="77">
        <v>0</v>
      </c>
      <c r="I14" s="77">
        <v>0</v>
      </c>
      <c r="J14" s="79">
        <f t="shared" si="0"/>
        <v>0</v>
      </c>
    </row>
    <row r="15" spans="1:10" x14ac:dyDescent="0.25">
      <c r="A15" s="24" t="s">
        <v>87</v>
      </c>
      <c r="B15" s="25" t="s">
        <v>8</v>
      </c>
      <c r="C15" s="75">
        <v>0</v>
      </c>
      <c r="D15" s="77">
        <v>0</v>
      </c>
      <c r="E15" s="77">
        <v>0</v>
      </c>
      <c r="F15" s="77">
        <v>0</v>
      </c>
      <c r="G15" s="77">
        <v>0</v>
      </c>
      <c r="H15" s="77">
        <v>0</v>
      </c>
      <c r="I15" s="77">
        <v>0</v>
      </c>
      <c r="J15" s="79">
        <f t="shared" si="0"/>
        <v>0</v>
      </c>
    </row>
    <row r="16" spans="1:10" x14ac:dyDescent="0.25">
      <c r="A16" s="24" t="s">
        <v>88</v>
      </c>
      <c r="B16" s="25" t="s">
        <v>9</v>
      </c>
      <c r="C16" s="75">
        <v>0</v>
      </c>
      <c r="D16" s="77">
        <v>0</v>
      </c>
      <c r="E16" s="77">
        <v>0</v>
      </c>
      <c r="F16" s="77">
        <v>0</v>
      </c>
      <c r="G16" s="77">
        <v>0</v>
      </c>
      <c r="H16" s="77">
        <v>0</v>
      </c>
      <c r="I16" s="77">
        <v>0</v>
      </c>
      <c r="J16" s="79">
        <f t="shared" si="0"/>
        <v>0</v>
      </c>
    </row>
    <row r="17" spans="1:10" x14ac:dyDescent="0.25">
      <c r="A17" s="24" t="s">
        <v>89</v>
      </c>
      <c r="B17" s="25" t="s">
        <v>9</v>
      </c>
      <c r="C17" s="75">
        <v>0</v>
      </c>
      <c r="D17" s="77">
        <v>479772</v>
      </c>
      <c r="E17" s="77">
        <v>0</v>
      </c>
      <c r="F17" s="77">
        <v>0</v>
      </c>
      <c r="G17" s="77">
        <v>0</v>
      </c>
      <c r="H17" s="77">
        <v>0</v>
      </c>
      <c r="I17" s="77">
        <v>0</v>
      </c>
      <c r="J17" s="79">
        <f t="shared" si="0"/>
        <v>479772</v>
      </c>
    </row>
    <row r="18" spans="1:10" x14ac:dyDescent="0.25">
      <c r="A18" s="24" t="s">
        <v>90</v>
      </c>
      <c r="B18" s="25" t="s">
        <v>9</v>
      </c>
      <c r="C18" s="75">
        <v>0</v>
      </c>
      <c r="D18" s="77">
        <v>0</v>
      </c>
      <c r="E18" s="77">
        <v>0</v>
      </c>
      <c r="F18" s="77">
        <v>0</v>
      </c>
      <c r="G18" s="77">
        <v>0</v>
      </c>
      <c r="H18" s="77">
        <v>0</v>
      </c>
      <c r="I18" s="77">
        <v>0</v>
      </c>
      <c r="J18" s="79">
        <f t="shared" si="0"/>
        <v>0</v>
      </c>
    </row>
    <row r="19" spans="1:10" x14ac:dyDescent="0.25">
      <c r="A19" s="24" t="s">
        <v>91</v>
      </c>
      <c r="B19" s="25" t="s">
        <v>9</v>
      </c>
      <c r="C19" s="75">
        <v>0</v>
      </c>
      <c r="D19" s="77">
        <v>247368</v>
      </c>
      <c r="E19" s="77">
        <v>0</v>
      </c>
      <c r="F19" s="77">
        <v>0</v>
      </c>
      <c r="G19" s="77">
        <v>0</v>
      </c>
      <c r="H19" s="77">
        <v>0</v>
      </c>
      <c r="I19" s="77">
        <v>0</v>
      </c>
      <c r="J19" s="79">
        <f t="shared" si="0"/>
        <v>247368</v>
      </c>
    </row>
    <row r="20" spans="1:10" x14ac:dyDescent="0.25">
      <c r="A20" s="24" t="s">
        <v>92</v>
      </c>
      <c r="B20" s="25" t="s">
        <v>9</v>
      </c>
      <c r="C20" s="75">
        <v>0</v>
      </c>
      <c r="D20" s="77">
        <v>0</v>
      </c>
      <c r="E20" s="77">
        <v>0</v>
      </c>
      <c r="F20" s="77">
        <v>0</v>
      </c>
      <c r="G20" s="77">
        <v>0</v>
      </c>
      <c r="H20" s="77">
        <v>0</v>
      </c>
      <c r="I20" s="77">
        <v>0</v>
      </c>
      <c r="J20" s="79">
        <f t="shared" si="0"/>
        <v>0</v>
      </c>
    </row>
    <row r="21" spans="1:10" x14ac:dyDescent="0.25">
      <c r="A21" s="24" t="s">
        <v>93</v>
      </c>
      <c r="B21" s="25" t="s">
        <v>9</v>
      </c>
      <c r="C21" s="75">
        <v>0</v>
      </c>
      <c r="D21" s="77">
        <v>22800</v>
      </c>
      <c r="E21" s="77">
        <v>0</v>
      </c>
      <c r="F21" s="77">
        <v>0</v>
      </c>
      <c r="G21" s="77">
        <v>0</v>
      </c>
      <c r="H21" s="77">
        <v>0</v>
      </c>
      <c r="I21" s="77">
        <v>0</v>
      </c>
      <c r="J21" s="79">
        <f t="shared" si="0"/>
        <v>22800</v>
      </c>
    </row>
    <row r="22" spans="1:10" x14ac:dyDescent="0.25">
      <c r="A22" s="24" t="s">
        <v>94</v>
      </c>
      <c r="B22" s="25" t="s">
        <v>9</v>
      </c>
      <c r="C22" s="75">
        <v>0</v>
      </c>
      <c r="D22" s="77">
        <v>0</v>
      </c>
      <c r="E22" s="77">
        <v>0</v>
      </c>
      <c r="F22" s="77">
        <v>0</v>
      </c>
      <c r="G22" s="77">
        <v>0</v>
      </c>
      <c r="H22" s="77">
        <v>0</v>
      </c>
      <c r="I22" s="77">
        <v>0</v>
      </c>
      <c r="J22" s="79">
        <f t="shared" si="0"/>
        <v>0</v>
      </c>
    </row>
    <row r="23" spans="1:10" x14ac:dyDescent="0.25">
      <c r="A23" s="24" t="s">
        <v>95</v>
      </c>
      <c r="B23" s="25" t="s">
        <v>10</v>
      </c>
      <c r="C23" s="75">
        <v>0</v>
      </c>
      <c r="D23" s="77">
        <v>0</v>
      </c>
      <c r="E23" s="77">
        <v>0</v>
      </c>
      <c r="F23" s="77">
        <v>0</v>
      </c>
      <c r="G23" s="77">
        <v>0</v>
      </c>
      <c r="H23" s="77">
        <v>0</v>
      </c>
      <c r="I23" s="77">
        <v>0</v>
      </c>
      <c r="J23" s="79">
        <f t="shared" si="0"/>
        <v>0</v>
      </c>
    </row>
    <row r="24" spans="1:10" x14ac:dyDescent="0.25">
      <c r="A24" s="24" t="s">
        <v>96</v>
      </c>
      <c r="B24" s="25" t="s">
        <v>10</v>
      </c>
      <c r="C24" s="75">
        <v>0</v>
      </c>
      <c r="D24" s="77">
        <v>0</v>
      </c>
      <c r="E24" s="77">
        <v>0</v>
      </c>
      <c r="F24" s="77">
        <v>0</v>
      </c>
      <c r="G24" s="77">
        <v>0</v>
      </c>
      <c r="H24" s="77">
        <v>0</v>
      </c>
      <c r="I24" s="77">
        <v>0</v>
      </c>
      <c r="J24" s="79">
        <f t="shared" si="0"/>
        <v>0</v>
      </c>
    </row>
    <row r="25" spans="1:10" x14ac:dyDescent="0.25">
      <c r="A25" s="24" t="s">
        <v>97</v>
      </c>
      <c r="B25" s="25" t="s">
        <v>10</v>
      </c>
      <c r="C25" s="75">
        <v>0</v>
      </c>
      <c r="D25" s="77">
        <v>0</v>
      </c>
      <c r="E25" s="77">
        <v>0</v>
      </c>
      <c r="F25" s="77">
        <v>0</v>
      </c>
      <c r="G25" s="77">
        <v>0</v>
      </c>
      <c r="H25" s="77">
        <v>0</v>
      </c>
      <c r="I25" s="77">
        <v>0</v>
      </c>
      <c r="J25" s="79">
        <f t="shared" si="0"/>
        <v>0</v>
      </c>
    </row>
    <row r="26" spans="1:10" x14ac:dyDescent="0.25">
      <c r="A26" s="24" t="s">
        <v>98</v>
      </c>
      <c r="B26" s="25" t="s">
        <v>10</v>
      </c>
      <c r="C26" s="75">
        <v>0</v>
      </c>
      <c r="D26" s="77">
        <v>0</v>
      </c>
      <c r="E26" s="77">
        <v>0</v>
      </c>
      <c r="F26" s="77">
        <v>0</v>
      </c>
      <c r="G26" s="77">
        <v>0</v>
      </c>
      <c r="H26" s="77">
        <v>0</v>
      </c>
      <c r="I26" s="77">
        <v>0</v>
      </c>
      <c r="J26" s="79">
        <f t="shared" si="0"/>
        <v>0</v>
      </c>
    </row>
    <row r="27" spans="1:10" x14ac:dyDescent="0.25">
      <c r="A27" s="24" t="s">
        <v>99</v>
      </c>
      <c r="B27" s="25" t="s">
        <v>11</v>
      </c>
      <c r="C27" s="75">
        <v>43838</v>
      </c>
      <c r="D27" s="77">
        <v>0</v>
      </c>
      <c r="E27" s="77">
        <v>0</v>
      </c>
      <c r="F27" s="77">
        <v>0</v>
      </c>
      <c r="G27" s="77">
        <v>0</v>
      </c>
      <c r="H27" s="77">
        <v>31495</v>
      </c>
      <c r="I27" s="77">
        <v>17992</v>
      </c>
      <c r="J27" s="79">
        <f t="shared" si="0"/>
        <v>93325</v>
      </c>
    </row>
    <row r="28" spans="1:10" x14ac:dyDescent="0.25">
      <c r="A28" s="24" t="s">
        <v>100</v>
      </c>
      <c r="B28" s="25" t="s">
        <v>11</v>
      </c>
      <c r="C28" s="75">
        <v>0</v>
      </c>
      <c r="D28" s="77">
        <v>0</v>
      </c>
      <c r="E28" s="77">
        <v>0</v>
      </c>
      <c r="F28" s="77">
        <v>0</v>
      </c>
      <c r="G28" s="77">
        <v>0</v>
      </c>
      <c r="H28" s="77">
        <v>0</v>
      </c>
      <c r="I28" s="77">
        <v>0</v>
      </c>
      <c r="J28" s="79">
        <f t="shared" si="0"/>
        <v>0</v>
      </c>
    </row>
    <row r="29" spans="1:10" x14ac:dyDescent="0.25">
      <c r="A29" s="24" t="s">
        <v>101</v>
      </c>
      <c r="B29" s="25" t="s">
        <v>11</v>
      </c>
      <c r="C29" s="75">
        <v>0</v>
      </c>
      <c r="D29" s="77">
        <v>0</v>
      </c>
      <c r="E29" s="77">
        <v>0</v>
      </c>
      <c r="F29" s="77">
        <v>0</v>
      </c>
      <c r="G29" s="77">
        <v>0</v>
      </c>
      <c r="H29" s="77">
        <v>0</v>
      </c>
      <c r="I29" s="77">
        <v>0</v>
      </c>
      <c r="J29" s="79">
        <f t="shared" si="0"/>
        <v>0</v>
      </c>
    </row>
    <row r="30" spans="1:10" x14ac:dyDescent="0.25">
      <c r="A30" s="24" t="s">
        <v>507</v>
      </c>
      <c r="B30" s="25" t="s">
        <v>11</v>
      </c>
      <c r="C30" s="75">
        <v>0</v>
      </c>
      <c r="D30" s="77">
        <v>0</v>
      </c>
      <c r="E30" s="77">
        <v>0</v>
      </c>
      <c r="F30" s="77">
        <v>0</v>
      </c>
      <c r="G30" s="77">
        <v>0</v>
      </c>
      <c r="H30" s="77">
        <v>0</v>
      </c>
      <c r="I30" s="77">
        <v>0</v>
      </c>
      <c r="J30" s="79">
        <f t="shared" si="0"/>
        <v>0</v>
      </c>
    </row>
    <row r="31" spans="1:10" x14ac:dyDescent="0.25">
      <c r="A31" s="24" t="s">
        <v>102</v>
      </c>
      <c r="B31" s="25" t="s">
        <v>11</v>
      </c>
      <c r="C31" s="75">
        <v>0</v>
      </c>
      <c r="D31" s="77">
        <v>0</v>
      </c>
      <c r="E31" s="77">
        <v>49000</v>
      </c>
      <c r="F31" s="77">
        <v>0</v>
      </c>
      <c r="G31" s="77">
        <v>0</v>
      </c>
      <c r="H31" s="77">
        <v>0</v>
      </c>
      <c r="I31" s="77">
        <v>0</v>
      </c>
      <c r="J31" s="79">
        <f t="shared" si="0"/>
        <v>49000</v>
      </c>
    </row>
    <row r="32" spans="1:10" x14ac:dyDescent="0.25">
      <c r="A32" s="24" t="s">
        <v>103</v>
      </c>
      <c r="B32" s="25" t="s">
        <v>11</v>
      </c>
      <c r="C32" s="75">
        <v>0</v>
      </c>
      <c r="D32" s="77">
        <v>0</v>
      </c>
      <c r="E32" s="77">
        <v>0</v>
      </c>
      <c r="F32" s="77">
        <v>0</v>
      </c>
      <c r="G32" s="77">
        <v>0</v>
      </c>
      <c r="H32" s="77">
        <v>0</v>
      </c>
      <c r="I32" s="77">
        <v>0</v>
      </c>
      <c r="J32" s="79">
        <f t="shared" si="0"/>
        <v>0</v>
      </c>
    </row>
    <row r="33" spans="1:10" x14ac:dyDescent="0.25">
      <c r="A33" s="24" t="s">
        <v>104</v>
      </c>
      <c r="B33" s="25" t="s">
        <v>11</v>
      </c>
      <c r="C33" s="75">
        <v>0</v>
      </c>
      <c r="D33" s="77">
        <v>0</v>
      </c>
      <c r="E33" s="77">
        <v>0</v>
      </c>
      <c r="F33" s="77">
        <v>0</v>
      </c>
      <c r="G33" s="77">
        <v>0</v>
      </c>
      <c r="H33" s="77">
        <v>0</v>
      </c>
      <c r="I33" s="77">
        <v>0</v>
      </c>
      <c r="J33" s="79">
        <f t="shared" si="0"/>
        <v>0</v>
      </c>
    </row>
    <row r="34" spans="1:10" x14ac:dyDescent="0.25">
      <c r="A34" s="24" t="s">
        <v>105</v>
      </c>
      <c r="B34" s="25" t="s">
        <v>11</v>
      </c>
      <c r="C34" s="75">
        <v>0</v>
      </c>
      <c r="D34" s="77">
        <v>1782056</v>
      </c>
      <c r="E34" s="77">
        <v>844239</v>
      </c>
      <c r="F34" s="77">
        <v>0</v>
      </c>
      <c r="G34" s="77">
        <v>0</v>
      </c>
      <c r="H34" s="77">
        <v>137539</v>
      </c>
      <c r="I34" s="77">
        <v>0</v>
      </c>
      <c r="J34" s="79">
        <f t="shared" si="0"/>
        <v>2763834</v>
      </c>
    </row>
    <row r="35" spans="1:10" x14ac:dyDescent="0.25">
      <c r="A35" s="24" t="s">
        <v>106</v>
      </c>
      <c r="B35" s="25" t="s">
        <v>11</v>
      </c>
      <c r="C35" s="75">
        <v>0</v>
      </c>
      <c r="D35" s="77">
        <v>0</v>
      </c>
      <c r="E35" s="77">
        <v>1365</v>
      </c>
      <c r="F35" s="77">
        <v>0</v>
      </c>
      <c r="G35" s="77">
        <v>0</v>
      </c>
      <c r="H35" s="77">
        <v>0</v>
      </c>
      <c r="I35" s="77">
        <v>0</v>
      </c>
      <c r="J35" s="79">
        <f t="shared" si="0"/>
        <v>1365</v>
      </c>
    </row>
    <row r="36" spans="1:10" x14ac:dyDescent="0.25">
      <c r="A36" s="24" t="s">
        <v>107</v>
      </c>
      <c r="B36" s="25" t="s">
        <v>11</v>
      </c>
      <c r="C36" s="75">
        <v>0</v>
      </c>
      <c r="D36" s="77">
        <v>0</v>
      </c>
      <c r="E36" s="77">
        <v>0</v>
      </c>
      <c r="F36" s="77">
        <v>0</v>
      </c>
      <c r="G36" s="77">
        <v>0</v>
      </c>
      <c r="H36" s="77">
        <v>0</v>
      </c>
      <c r="I36" s="77">
        <v>0</v>
      </c>
      <c r="J36" s="79">
        <f t="shared" si="0"/>
        <v>0</v>
      </c>
    </row>
    <row r="37" spans="1:10" x14ac:dyDescent="0.25">
      <c r="A37" s="24" t="s">
        <v>108</v>
      </c>
      <c r="B37" s="25" t="s">
        <v>11</v>
      </c>
      <c r="C37" s="75">
        <v>71181</v>
      </c>
      <c r="D37" s="77">
        <v>0</v>
      </c>
      <c r="E37" s="77">
        <v>698787</v>
      </c>
      <c r="F37" s="77">
        <v>0</v>
      </c>
      <c r="G37" s="77">
        <v>0</v>
      </c>
      <c r="H37" s="77">
        <v>80455</v>
      </c>
      <c r="I37" s="77">
        <v>0</v>
      </c>
      <c r="J37" s="79">
        <f t="shared" si="0"/>
        <v>850423</v>
      </c>
    </row>
    <row r="38" spans="1:10" x14ac:dyDescent="0.25">
      <c r="A38" s="24" t="s">
        <v>109</v>
      </c>
      <c r="B38" s="25" t="s">
        <v>11</v>
      </c>
      <c r="C38" s="75">
        <v>0</v>
      </c>
      <c r="D38" s="77">
        <v>0</v>
      </c>
      <c r="E38" s="77">
        <v>0</v>
      </c>
      <c r="F38" s="77">
        <v>0</v>
      </c>
      <c r="G38" s="77">
        <v>0</v>
      </c>
      <c r="H38" s="77">
        <v>0</v>
      </c>
      <c r="I38" s="77">
        <v>0</v>
      </c>
      <c r="J38" s="79">
        <f t="shared" si="0"/>
        <v>0</v>
      </c>
    </row>
    <row r="39" spans="1:10" x14ac:dyDescent="0.25">
      <c r="A39" s="24" t="s">
        <v>110</v>
      </c>
      <c r="B39" s="25" t="s">
        <v>11</v>
      </c>
      <c r="C39" s="75">
        <v>131564</v>
      </c>
      <c r="D39" s="77">
        <v>0</v>
      </c>
      <c r="E39" s="77">
        <v>0</v>
      </c>
      <c r="F39" s="77">
        <v>0</v>
      </c>
      <c r="G39" s="77">
        <v>0</v>
      </c>
      <c r="H39" s="77">
        <v>0</v>
      </c>
      <c r="I39" s="77">
        <v>0</v>
      </c>
      <c r="J39" s="79">
        <f t="shared" si="0"/>
        <v>131564</v>
      </c>
    </row>
    <row r="40" spans="1:10" x14ac:dyDescent="0.25">
      <c r="A40" s="24" t="s">
        <v>111</v>
      </c>
      <c r="B40" s="25" t="s">
        <v>11</v>
      </c>
      <c r="C40" s="75">
        <v>0</v>
      </c>
      <c r="D40" s="77">
        <v>0</v>
      </c>
      <c r="E40" s="77">
        <v>0</v>
      </c>
      <c r="F40" s="77">
        <v>0</v>
      </c>
      <c r="G40" s="77">
        <v>0</v>
      </c>
      <c r="H40" s="77">
        <v>0</v>
      </c>
      <c r="I40" s="77">
        <v>0</v>
      </c>
      <c r="J40" s="79">
        <f t="shared" si="0"/>
        <v>0</v>
      </c>
    </row>
    <row r="41" spans="1:10" x14ac:dyDescent="0.25">
      <c r="A41" s="24" t="s">
        <v>112</v>
      </c>
      <c r="B41" s="25" t="s">
        <v>11</v>
      </c>
      <c r="C41" s="75">
        <v>0</v>
      </c>
      <c r="D41" s="77">
        <v>0</v>
      </c>
      <c r="E41" s="77">
        <v>0</v>
      </c>
      <c r="F41" s="77">
        <v>0</v>
      </c>
      <c r="G41" s="77">
        <v>0</v>
      </c>
      <c r="H41" s="77">
        <v>0</v>
      </c>
      <c r="I41" s="77">
        <v>0</v>
      </c>
      <c r="J41" s="79">
        <f t="shared" si="0"/>
        <v>0</v>
      </c>
    </row>
    <row r="42" spans="1:10" x14ac:dyDescent="0.25">
      <c r="A42" s="24" t="s">
        <v>113</v>
      </c>
      <c r="B42" s="25" t="s">
        <v>11</v>
      </c>
      <c r="C42" s="75">
        <v>0</v>
      </c>
      <c r="D42" s="77">
        <v>0</v>
      </c>
      <c r="E42" s="77">
        <v>0</v>
      </c>
      <c r="F42" s="77">
        <v>0</v>
      </c>
      <c r="G42" s="77">
        <v>0</v>
      </c>
      <c r="H42" s="77">
        <v>46445</v>
      </c>
      <c r="I42" s="77">
        <v>0</v>
      </c>
      <c r="J42" s="79">
        <f t="shared" si="0"/>
        <v>46445</v>
      </c>
    </row>
    <row r="43" spans="1:10" x14ac:dyDescent="0.25">
      <c r="A43" s="24" t="s">
        <v>114</v>
      </c>
      <c r="B43" s="25" t="s">
        <v>12</v>
      </c>
      <c r="C43" s="75">
        <v>0</v>
      </c>
      <c r="D43" s="77">
        <v>0</v>
      </c>
      <c r="E43" s="77">
        <v>0</v>
      </c>
      <c r="F43" s="77">
        <v>0</v>
      </c>
      <c r="G43" s="77">
        <v>0</v>
      </c>
      <c r="H43" s="77">
        <v>389868</v>
      </c>
      <c r="I43" s="77">
        <v>0</v>
      </c>
      <c r="J43" s="79">
        <f t="shared" si="0"/>
        <v>389868</v>
      </c>
    </row>
    <row r="44" spans="1:10" x14ac:dyDescent="0.25">
      <c r="A44" s="24" t="s">
        <v>115</v>
      </c>
      <c r="B44" s="25" t="s">
        <v>12</v>
      </c>
      <c r="C44" s="75">
        <v>6994</v>
      </c>
      <c r="D44" s="77">
        <v>0</v>
      </c>
      <c r="E44" s="77">
        <v>0</v>
      </c>
      <c r="F44" s="77">
        <v>0</v>
      </c>
      <c r="G44" s="77">
        <v>0</v>
      </c>
      <c r="H44" s="77">
        <v>59951</v>
      </c>
      <c r="I44" s="77">
        <v>90428</v>
      </c>
      <c r="J44" s="79">
        <f t="shared" si="0"/>
        <v>157373</v>
      </c>
    </row>
    <row r="45" spans="1:10" x14ac:dyDescent="0.25">
      <c r="A45" s="24" t="s">
        <v>116</v>
      </c>
      <c r="B45" s="25" t="s">
        <v>12</v>
      </c>
      <c r="C45" s="75">
        <v>0</v>
      </c>
      <c r="D45" s="77">
        <f>(9323+422022)</f>
        <v>431345</v>
      </c>
      <c r="E45" s="77">
        <v>0</v>
      </c>
      <c r="F45" s="77">
        <v>0</v>
      </c>
      <c r="G45" s="77">
        <v>0</v>
      </c>
      <c r="H45" s="77">
        <v>0</v>
      </c>
      <c r="I45" s="77">
        <v>0</v>
      </c>
      <c r="J45" s="79">
        <f t="shared" si="0"/>
        <v>431345</v>
      </c>
    </row>
    <row r="46" spans="1:10" x14ac:dyDescent="0.25">
      <c r="A46" s="24" t="s">
        <v>467</v>
      </c>
      <c r="B46" s="25" t="s">
        <v>12</v>
      </c>
      <c r="C46" s="75">
        <v>57635</v>
      </c>
      <c r="D46" s="77">
        <v>29447</v>
      </c>
      <c r="E46" s="77">
        <v>0</v>
      </c>
      <c r="F46" s="77">
        <v>0</v>
      </c>
      <c r="G46" s="77">
        <v>0</v>
      </c>
      <c r="H46" s="77">
        <v>0</v>
      </c>
      <c r="I46" s="77">
        <v>0</v>
      </c>
      <c r="J46" s="79">
        <f t="shared" si="0"/>
        <v>87082</v>
      </c>
    </row>
    <row r="47" spans="1:10" x14ac:dyDescent="0.25">
      <c r="A47" s="24" t="s">
        <v>117</v>
      </c>
      <c r="B47" s="25" t="s">
        <v>12</v>
      </c>
      <c r="C47" s="75">
        <v>513295</v>
      </c>
      <c r="D47" s="77">
        <v>0</v>
      </c>
      <c r="E47" s="77">
        <v>0</v>
      </c>
      <c r="F47" s="77">
        <v>0</v>
      </c>
      <c r="G47" s="77">
        <v>0</v>
      </c>
      <c r="H47" s="77">
        <v>322540</v>
      </c>
      <c r="I47" s="77">
        <v>0</v>
      </c>
      <c r="J47" s="79">
        <f t="shared" si="0"/>
        <v>835835</v>
      </c>
    </row>
    <row r="48" spans="1:10" x14ac:dyDescent="0.25">
      <c r="A48" s="24" t="s">
        <v>118</v>
      </c>
      <c r="B48" s="25" t="s">
        <v>12</v>
      </c>
      <c r="C48" s="75">
        <v>0</v>
      </c>
      <c r="D48" s="77">
        <v>0</v>
      </c>
      <c r="E48" s="77">
        <v>0</v>
      </c>
      <c r="F48" s="77">
        <v>0</v>
      </c>
      <c r="G48" s="77">
        <v>0</v>
      </c>
      <c r="H48" s="77">
        <v>39965</v>
      </c>
      <c r="I48" s="77">
        <v>0</v>
      </c>
      <c r="J48" s="79">
        <f t="shared" si="0"/>
        <v>39965</v>
      </c>
    </row>
    <row r="49" spans="1:10" x14ac:dyDescent="0.25">
      <c r="A49" s="24" t="s">
        <v>119</v>
      </c>
      <c r="B49" s="25" t="s">
        <v>12</v>
      </c>
      <c r="C49" s="75">
        <v>0</v>
      </c>
      <c r="D49" s="77">
        <v>0</v>
      </c>
      <c r="E49" s="77">
        <v>0</v>
      </c>
      <c r="F49" s="77">
        <v>0</v>
      </c>
      <c r="G49" s="77">
        <v>0</v>
      </c>
      <c r="H49" s="77">
        <v>223580</v>
      </c>
      <c r="I49" s="77">
        <v>0</v>
      </c>
      <c r="J49" s="79">
        <f t="shared" si="0"/>
        <v>223580</v>
      </c>
    </row>
    <row r="50" spans="1:10" x14ac:dyDescent="0.25">
      <c r="A50" s="24" t="s">
        <v>468</v>
      </c>
      <c r="B50" s="25" t="s">
        <v>12</v>
      </c>
      <c r="C50" s="75">
        <v>0</v>
      </c>
      <c r="D50" s="77">
        <v>0</v>
      </c>
      <c r="E50" s="77">
        <v>0</v>
      </c>
      <c r="F50" s="77">
        <v>0</v>
      </c>
      <c r="G50" s="77">
        <v>0</v>
      </c>
      <c r="H50" s="77">
        <v>0</v>
      </c>
      <c r="I50" s="77">
        <v>0</v>
      </c>
      <c r="J50" s="79">
        <f t="shared" si="0"/>
        <v>0</v>
      </c>
    </row>
    <row r="51" spans="1:10" x14ac:dyDescent="0.25">
      <c r="A51" s="24" t="s">
        <v>120</v>
      </c>
      <c r="B51" s="25" t="s">
        <v>12</v>
      </c>
      <c r="C51" s="75">
        <v>0</v>
      </c>
      <c r="D51" s="77">
        <v>0</v>
      </c>
      <c r="E51" s="77">
        <v>0</v>
      </c>
      <c r="F51" s="77">
        <v>0</v>
      </c>
      <c r="G51" s="77">
        <v>0</v>
      </c>
      <c r="H51" s="77">
        <v>0</v>
      </c>
      <c r="I51" s="77">
        <v>0</v>
      </c>
      <c r="J51" s="79">
        <f t="shared" si="0"/>
        <v>0</v>
      </c>
    </row>
    <row r="52" spans="1:10" x14ac:dyDescent="0.25">
      <c r="A52" s="24" t="s">
        <v>121</v>
      </c>
      <c r="B52" s="25" t="s">
        <v>12</v>
      </c>
      <c r="C52" s="75">
        <v>0</v>
      </c>
      <c r="D52" s="77">
        <v>0</v>
      </c>
      <c r="E52" s="77">
        <v>0</v>
      </c>
      <c r="F52" s="77">
        <v>0</v>
      </c>
      <c r="G52" s="77">
        <v>0</v>
      </c>
      <c r="H52" s="77">
        <v>0</v>
      </c>
      <c r="I52" s="77">
        <v>0</v>
      </c>
      <c r="J52" s="79">
        <f t="shared" si="0"/>
        <v>0</v>
      </c>
    </row>
    <row r="53" spans="1:10" x14ac:dyDescent="0.25">
      <c r="A53" s="24" t="s">
        <v>122</v>
      </c>
      <c r="B53" s="25" t="s">
        <v>12</v>
      </c>
      <c r="C53" s="75">
        <v>0</v>
      </c>
      <c r="D53" s="77">
        <v>780829</v>
      </c>
      <c r="E53" s="77">
        <v>0</v>
      </c>
      <c r="F53" s="77">
        <v>0</v>
      </c>
      <c r="G53" s="77">
        <v>0</v>
      </c>
      <c r="H53" s="77">
        <v>1815</v>
      </c>
      <c r="I53" s="77">
        <v>0</v>
      </c>
      <c r="J53" s="79">
        <f t="shared" si="0"/>
        <v>782644</v>
      </c>
    </row>
    <row r="54" spans="1:10" x14ac:dyDescent="0.25">
      <c r="A54" s="24" t="s">
        <v>123</v>
      </c>
      <c r="B54" s="25" t="s">
        <v>12</v>
      </c>
      <c r="C54" s="75">
        <v>0</v>
      </c>
      <c r="D54" s="77">
        <v>0</v>
      </c>
      <c r="E54" s="77">
        <v>0</v>
      </c>
      <c r="F54" s="77">
        <v>0</v>
      </c>
      <c r="G54" s="77">
        <v>0</v>
      </c>
      <c r="H54" s="77">
        <v>0</v>
      </c>
      <c r="I54" s="77">
        <v>0</v>
      </c>
      <c r="J54" s="79">
        <f t="shared" si="0"/>
        <v>0</v>
      </c>
    </row>
    <row r="55" spans="1:10" x14ac:dyDescent="0.25">
      <c r="A55" s="24" t="s">
        <v>124</v>
      </c>
      <c r="B55" s="25" t="s">
        <v>12</v>
      </c>
      <c r="C55" s="75">
        <v>0</v>
      </c>
      <c r="D55" s="77">
        <v>0</v>
      </c>
      <c r="E55" s="77">
        <v>0</v>
      </c>
      <c r="F55" s="77">
        <v>0</v>
      </c>
      <c r="G55" s="77">
        <v>0</v>
      </c>
      <c r="H55" s="77">
        <v>0</v>
      </c>
      <c r="I55" s="77">
        <v>0</v>
      </c>
      <c r="J55" s="79">
        <f t="shared" si="0"/>
        <v>0</v>
      </c>
    </row>
    <row r="56" spans="1:10" x14ac:dyDescent="0.25">
      <c r="A56" s="24" t="s">
        <v>125</v>
      </c>
      <c r="B56" s="25" t="s">
        <v>12</v>
      </c>
      <c r="C56" s="75">
        <v>0</v>
      </c>
      <c r="D56" s="77">
        <v>0</v>
      </c>
      <c r="E56" s="77">
        <v>0</v>
      </c>
      <c r="F56" s="77">
        <v>0</v>
      </c>
      <c r="G56" s="77">
        <v>0</v>
      </c>
      <c r="H56" s="77">
        <v>0</v>
      </c>
      <c r="I56" s="77">
        <v>0</v>
      </c>
      <c r="J56" s="79">
        <f t="shared" si="0"/>
        <v>0</v>
      </c>
    </row>
    <row r="57" spans="1:10" x14ac:dyDescent="0.25">
      <c r="A57" s="24" t="s">
        <v>126</v>
      </c>
      <c r="B57" s="25" t="s">
        <v>12</v>
      </c>
      <c r="C57" s="75">
        <v>0</v>
      </c>
      <c r="D57" s="77">
        <v>0</v>
      </c>
      <c r="E57" s="77">
        <v>0</v>
      </c>
      <c r="F57" s="77">
        <v>0</v>
      </c>
      <c r="G57" s="77">
        <v>0</v>
      </c>
      <c r="H57" s="77">
        <v>0</v>
      </c>
      <c r="I57" s="77">
        <v>0</v>
      </c>
      <c r="J57" s="79">
        <f t="shared" si="0"/>
        <v>0</v>
      </c>
    </row>
    <row r="58" spans="1:10" x14ac:dyDescent="0.25">
      <c r="A58" s="24" t="s">
        <v>127</v>
      </c>
      <c r="B58" s="25" t="s">
        <v>12</v>
      </c>
      <c r="C58" s="75">
        <v>0</v>
      </c>
      <c r="D58" s="77">
        <v>0</v>
      </c>
      <c r="E58" s="77">
        <v>0</v>
      </c>
      <c r="F58" s="77">
        <v>0</v>
      </c>
      <c r="G58" s="77">
        <v>0</v>
      </c>
      <c r="H58" s="77">
        <v>0</v>
      </c>
      <c r="I58" s="77">
        <v>0</v>
      </c>
      <c r="J58" s="79">
        <f t="shared" si="0"/>
        <v>0</v>
      </c>
    </row>
    <row r="59" spans="1:10" x14ac:dyDescent="0.25">
      <c r="A59" s="24" t="s">
        <v>128</v>
      </c>
      <c r="B59" s="25" t="s">
        <v>12</v>
      </c>
      <c r="C59" s="75">
        <v>1273553</v>
      </c>
      <c r="D59" s="77">
        <v>0</v>
      </c>
      <c r="E59" s="77">
        <v>0</v>
      </c>
      <c r="F59" s="77">
        <v>0</v>
      </c>
      <c r="G59" s="77">
        <v>0</v>
      </c>
      <c r="H59" s="77">
        <v>1515721</v>
      </c>
      <c r="I59" s="77">
        <v>0</v>
      </c>
      <c r="J59" s="79">
        <f t="shared" si="0"/>
        <v>2789274</v>
      </c>
    </row>
    <row r="60" spans="1:10" x14ac:dyDescent="0.25">
      <c r="A60" s="24" t="s">
        <v>129</v>
      </c>
      <c r="B60" s="25" t="s">
        <v>12</v>
      </c>
      <c r="C60" s="75">
        <v>0</v>
      </c>
      <c r="D60" s="77">
        <v>0</v>
      </c>
      <c r="E60" s="77">
        <v>0</v>
      </c>
      <c r="F60" s="77">
        <v>0</v>
      </c>
      <c r="G60" s="77">
        <v>0</v>
      </c>
      <c r="H60" s="77">
        <v>0</v>
      </c>
      <c r="I60" s="77">
        <v>37500</v>
      </c>
      <c r="J60" s="79">
        <f t="shared" si="0"/>
        <v>37500</v>
      </c>
    </row>
    <row r="61" spans="1:10" x14ac:dyDescent="0.25">
      <c r="A61" s="24" t="s">
        <v>130</v>
      </c>
      <c r="B61" s="25" t="s">
        <v>12</v>
      </c>
      <c r="C61" s="75">
        <v>0</v>
      </c>
      <c r="D61" s="77">
        <v>0</v>
      </c>
      <c r="E61" s="77">
        <v>0</v>
      </c>
      <c r="F61" s="77">
        <v>0</v>
      </c>
      <c r="G61" s="77">
        <v>0</v>
      </c>
      <c r="H61" s="77">
        <v>0</v>
      </c>
      <c r="I61" s="77">
        <v>0</v>
      </c>
      <c r="J61" s="79">
        <f t="shared" si="0"/>
        <v>0</v>
      </c>
    </row>
    <row r="62" spans="1:10" x14ac:dyDescent="0.25">
      <c r="A62" s="24" t="s">
        <v>131</v>
      </c>
      <c r="B62" s="25" t="s">
        <v>12</v>
      </c>
      <c r="C62" s="75">
        <v>0</v>
      </c>
      <c r="D62" s="77">
        <v>0</v>
      </c>
      <c r="E62" s="77">
        <v>0</v>
      </c>
      <c r="F62" s="77">
        <v>0</v>
      </c>
      <c r="G62" s="77">
        <v>0</v>
      </c>
      <c r="H62" s="77">
        <v>0</v>
      </c>
      <c r="I62" s="77">
        <v>0</v>
      </c>
      <c r="J62" s="79">
        <f t="shared" si="0"/>
        <v>0</v>
      </c>
    </row>
    <row r="63" spans="1:10" x14ac:dyDescent="0.25">
      <c r="A63" s="24" t="s">
        <v>132</v>
      </c>
      <c r="B63" s="25" t="s">
        <v>12</v>
      </c>
      <c r="C63" s="75">
        <v>32789</v>
      </c>
      <c r="D63" s="77">
        <v>21618</v>
      </c>
      <c r="E63" s="77">
        <v>0</v>
      </c>
      <c r="F63" s="77">
        <v>0</v>
      </c>
      <c r="G63" s="77">
        <v>0</v>
      </c>
      <c r="H63" s="77">
        <v>0</v>
      </c>
      <c r="I63" s="77">
        <v>0</v>
      </c>
      <c r="J63" s="79">
        <f t="shared" si="0"/>
        <v>54407</v>
      </c>
    </row>
    <row r="64" spans="1:10" x14ac:dyDescent="0.25">
      <c r="A64" s="24" t="s">
        <v>133</v>
      </c>
      <c r="B64" s="25" t="s">
        <v>12</v>
      </c>
      <c r="C64" s="75">
        <v>0</v>
      </c>
      <c r="D64" s="77">
        <v>0</v>
      </c>
      <c r="E64" s="77">
        <v>0</v>
      </c>
      <c r="F64" s="77">
        <v>0</v>
      </c>
      <c r="G64" s="77">
        <v>0</v>
      </c>
      <c r="H64" s="77">
        <v>0</v>
      </c>
      <c r="I64" s="77">
        <v>0</v>
      </c>
      <c r="J64" s="79">
        <f t="shared" si="0"/>
        <v>0</v>
      </c>
    </row>
    <row r="65" spans="1:10" x14ac:dyDescent="0.25">
      <c r="A65" s="24" t="s">
        <v>134</v>
      </c>
      <c r="B65" s="25" t="s">
        <v>12</v>
      </c>
      <c r="C65" s="75">
        <v>0</v>
      </c>
      <c r="D65" s="77">
        <v>0</v>
      </c>
      <c r="E65" s="77">
        <v>0</v>
      </c>
      <c r="F65" s="77">
        <v>0</v>
      </c>
      <c r="G65" s="77">
        <v>0</v>
      </c>
      <c r="H65" s="77">
        <v>57702</v>
      </c>
      <c r="I65" s="77">
        <v>0</v>
      </c>
      <c r="J65" s="79">
        <f t="shared" si="0"/>
        <v>57702</v>
      </c>
    </row>
    <row r="66" spans="1:10" x14ac:dyDescent="0.25">
      <c r="A66" s="24" t="s">
        <v>135</v>
      </c>
      <c r="B66" s="25" t="s">
        <v>12</v>
      </c>
      <c r="C66" s="75">
        <v>0</v>
      </c>
      <c r="D66" s="77">
        <v>0</v>
      </c>
      <c r="E66" s="77">
        <v>0</v>
      </c>
      <c r="F66" s="77">
        <v>0</v>
      </c>
      <c r="G66" s="77">
        <v>0</v>
      </c>
      <c r="H66" s="77">
        <v>41942</v>
      </c>
      <c r="I66" s="77">
        <v>0</v>
      </c>
      <c r="J66" s="79">
        <f t="shared" si="0"/>
        <v>41942</v>
      </c>
    </row>
    <row r="67" spans="1:10" x14ac:dyDescent="0.25">
      <c r="A67" s="24" t="s">
        <v>136</v>
      </c>
      <c r="B67" s="25" t="s">
        <v>12</v>
      </c>
      <c r="C67" s="75">
        <v>0</v>
      </c>
      <c r="D67" s="77">
        <v>0</v>
      </c>
      <c r="E67" s="77">
        <v>0</v>
      </c>
      <c r="F67" s="77">
        <v>0</v>
      </c>
      <c r="G67" s="77">
        <v>0</v>
      </c>
      <c r="H67" s="77">
        <v>0</v>
      </c>
      <c r="I67" s="77">
        <v>0</v>
      </c>
      <c r="J67" s="79">
        <f t="shared" si="0"/>
        <v>0</v>
      </c>
    </row>
    <row r="68" spans="1:10" x14ac:dyDescent="0.25">
      <c r="A68" s="24" t="s">
        <v>137</v>
      </c>
      <c r="B68" s="25" t="s">
        <v>12</v>
      </c>
      <c r="C68" s="75">
        <v>0</v>
      </c>
      <c r="D68" s="77">
        <v>0</v>
      </c>
      <c r="E68" s="77">
        <v>0</v>
      </c>
      <c r="F68" s="77">
        <v>0</v>
      </c>
      <c r="G68" s="77">
        <v>0</v>
      </c>
      <c r="H68" s="77">
        <v>0</v>
      </c>
      <c r="I68" s="77">
        <v>0</v>
      </c>
      <c r="J68" s="79">
        <f t="shared" ref="J68:J131" si="1">SUM(C68:I68)</f>
        <v>0</v>
      </c>
    </row>
    <row r="69" spans="1:10" x14ac:dyDescent="0.25">
      <c r="A69" s="24" t="s">
        <v>138</v>
      </c>
      <c r="B69" s="25" t="s">
        <v>12</v>
      </c>
      <c r="C69" s="75">
        <v>122609</v>
      </c>
      <c r="D69" s="77">
        <v>50394</v>
      </c>
      <c r="E69" s="77">
        <v>0</v>
      </c>
      <c r="F69" s="77">
        <v>0</v>
      </c>
      <c r="G69" s="77">
        <v>0</v>
      </c>
      <c r="H69" s="77">
        <v>219976</v>
      </c>
      <c r="I69" s="77">
        <v>0</v>
      </c>
      <c r="J69" s="79">
        <f t="shared" si="1"/>
        <v>392979</v>
      </c>
    </row>
    <row r="70" spans="1:10" x14ac:dyDescent="0.25">
      <c r="A70" s="24" t="s">
        <v>139</v>
      </c>
      <c r="B70" s="25" t="s">
        <v>12</v>
      </c>
      <c r="C70" s="75">
        <v>2733585</v>
      </c>
      <c r="D70" s="77">
        <v>9646</v>
      </c>
      <c r="E70" s="77">
        <v>74786</v>
      </c>
      <c r="F70" s="77">
        <v>0</v>
      </c>
      <c r="G70" s="77">
        <v>0</v>
      </c>
      <c r="H70" s="77">
        <v>0</v>
      </c>
      <c r="I70" s="77">
        <v>0</v>
      </c>
      <c r="J70" s="79">
        <f t="shared" si="1"/>
        <v>2818017</v>
      </c>
    </row>
    <row r="71" spans="1:10" x14ac:dyDescent="0.25">
      <c r="A71" s="24" t="s">
        <v>508</v>
      </c>
      <c r="B71" s="25" t="s">
        <v>12</v>
      </c>
      <c r="C71" s="75">
        <v>0</v>
      </c>
      <c r="D71" s="77">
        <v>0</v>
      </c>
      <c r="E71" s="77">
        <v>0</v>
      </c>
      <c r="F71" s="77">
        <v>0</v>
      </c>
      <c r="G71" s="77">
        <v>0</v>
      </c>
      <c r="H71" s="77">
        <v>0</v>
      </c>
      <c r="I71" s="77">
        <v>0</v>
      </c>
      <c r="J71" s="79">
        <f t="shared" si="1"/>
        <v>0</v>
      </c>
    </row>
    <row r="72" spans="1:10" x14ac:dyDescent="0.25">
      <c r="A72" s="24" t="s">
        <v>140</v>
      </c>
      <c r="B72" s="25" t="s">
        <v>12</v>
      </c>
      <c r="C72" s="75">
        <v>0</v>
      </c>
      <c r="D72" s="77">
        <v>0</v>
      </c>
      <c r="E72" s="77">
        <v>405283</v>
      </c>
      <c r="F72" s="77">
        <v>0</v>
      </c>
      <c r="G72" s="77">
        <v>0</v>
      </c>
      <c r="H72" s="77">
        <v>0</v>
      </c>
      <c r="I72" s="77">
        <v>0</v>
      </c>
      <c r="J72" s="79">
        <f t="shared" si="1"/>
        <v>405283</v>
      </c>
    </row>
    <row r="73" spans="1:10" x14ac:dyDescent="0.25">
      <c r="A73" s="24" t="s">
        <v>141</v>
      </c>
      <c r="B73" s="25" t="s">
        <v>12</v>
      </c>
      <c r="C73" s="75">
        <v>0</v>
      </c>
      <c r="D73" s="77">
        <v>0</v>
      </c>
      <c r="E73" s="77">
        <v>0</v>
      </c>
      <c r="F73" s="77">
        <v>0</v>
      </c>
      <c r="G73" s="77">
        <v>0</v>
      </c>
      <c r="H73" s="77">
        <v>0</v>
      </c>
      <c r="I73" s="77">
        <v>0</v>
      </c>
      <c r="J73" s="79">
        <f t="shared" si="1"/>
        <v>0</v>
      </c>
    </row>
    <row r="74" spans="1:10" x14ac:dyDescent="0.25">
      <c r="A74" s="24" t="s">
        <v>142</v>
      </c>
      <c r="B74" s="25" t="s">
        <v>13</v>
      </c>
      <c r="C74" s="75">
        <v>3723</v>
      </c>
      <c r="D74" s="77">
        <v>0</v>
      </c>
      <c r="E74" s="77">
        <v>0</v>
      </c>
      <c r="F74" s="77">
        <v>0</v>
      </c>
      <c r="G74" s="77">
        <v>0</v>
      </c>
      <c r="H74" s="77">
        <v>0</v>
      </c>
      <c r="I74" s="77">
        <v>0</v>
      </c>
      <c r="J74" s="79">
        <f t="shared" si="1"/>
        <v>3723</v>
      </c>
    </row>
    <row r="75" spans="1:10" x14ac:dyDescent="0.25">
      <c r="A75" s="24" t="s">
        <v>143</v>
      </c>
      <c r="B75" s="25" t="s">
        <v>13</v>
      </c>
      <c r="C75" s="75">
        <v>0</v>
      </c>
      <c r="D75" s="77">
        <v>0</v>
      </c>
      <c r="E75" s="77">
        <v>23794</v>
      </c>
      <c r="F75" s="77">
        <v>0</v>
      </c>
      <c r="G75" s="77">
        <v>0</v>
      </c>
      <c r="H75" s="77">
        <v>0</v>
      </c>
      <c r="I75" s="77">
        <v>0</v>
      </c>
      <c r="J75" s="79">
        <f t="shared" si="1"/>
        <v>23794</v>
      </c>
    </row>
    <row r="76" spans="1:10" x14ac:dyDescent="0.25">
      <c r="A76" s="24" t="s">
        <v>144</v>
      </c>
      <c r="B76" s="25" t="s">
        <v>14</v>
      </c>
      <c r="C76" s="75">
        <v>0</v>
      </c>
      <c r="D76" s="77">
        <v>50000</v>
      </c>
      <c r="E76" s="77">
        <v>51731</v>
      </c>
      <c r="F76" s="77">
        <v>0</v>
      </c>
      <c r="G76" s="77">
        <v>0</v>
      </c>
      <c r="H76" s="77">
        <v>14957</v>
      </c>
      <c r="I76" s="77">
        <v>0</v>
      </c>
      <c r="J76" s="79">
        <f t="shared" si="1"/>
        <v>116688</v>
      </c>
    </row>
    <row r="77" spans="1:10" x14ac:dyDescent="0.25">
      <c r="A77" s="24" t="s">
        <v>145</v>
      </c>
      <c r="B77" s="25" t="s">
        <v>15</v>
      </c>
      <c r="C77" s="75">
        <v>0</v>
      </c>
      <c r="D77" s="77">
        <v>0</v>
      </c>
      <c r="E77" s="77">
        <v>0</v>
      </c>
      <c r="F77" s="77">
        <v>0</v>
      </c>
      <c r="G77" s="77">
        <v>0</v>
      </c>
      <c r="H77" s="77">
        <v>0</v>
      </c>
      <c r="I77" s="77">
        <f>(61233+10748)</f>
        <v>71981</v>
      </c>
      <c r="J77" s="79">
        <f t="shared" si="1"/>
        <v>71981</v>
      </c>
    </row>
    <row r="78" spans="1:10" x14ac:dyDescent="0.25">
      <c r="A78" s="24" t="s">
        <v>146</v>
      </c>
      <c r="B78" s="25" t="s">
        <v>15</v>
      </c>
      <c r="C78" s="75">
        <v>0</v>
      </c>
      <c r="D78" s="77">
        <v>0</v>
      </c>
      <c r="E78" s="77">
        <v>0</v>
      </c>
      <c r="F78" s="77">
        <v>0</v>
      </c>
      <c r="G78" s="77">
        <v>0</v>
      </c>
      <c r="H78" s="77">
        <v>0</v>
      </c>
      <c r="I78" s="77">
        <v>0</v>
      </c>
      <c r="J78" s="79">
        <f t="shared" si="1"/>
        <v>0</v>
      </c>
    </row>
    <row r="79" spans="1:10" x14ac:dyDescent="0.25">
      <c r="A79" s="24" t="s">
        <v>147</v>
      </c>
      <c r="B79" s="25" t="s">
        <v>16</v>
      </c>
      <c r="C79" s="75">
        <v>0</v>
      </c>
      <c r="D79" s="77">
        <v>0</v>
      </c>
      <c r="E79" s="77">
        <v>0</v>
      </c>
      <c r="F79" s="77">
        <v>0</v>
      </c>
      <c r="G79" s="77">
        <v>0</v>
      </c>
      <c r="H79" s="77">
        <v>0</v>
      </c>
      <c r="I79" s="77">
        <v>0</v>
      </c>
      <c r="J79" s="79">
        <f t="shared" si="1"/>
        <v>0</v>
      </c>
    </row>
    <row r="80" spans="1:10" x14ac:dyDescent="0.25">
      <c r="A80" s="24" t="s">
        <v>148</v>
      </c>
      <c r="B80" s="25" t="s">
        <v>16</v>
      </c>
      <c r="C80" s="75">
        <v>0</v>
      </c>
      <c r="D80" s="77">
        <v>0</v>
      </c>
      <c r="E80" s="77">
        <v>0</v>
      </c>
      <c r="F80" s="77">
        <v>0</v>
      </c>
      <c r="G80" s="77">
        <v>0</v>
      </c>
      <c r="H80" s="77">
        <v>0</v>
      </c>
      <c r="I80" s="77">
        <v>0</v>
      </c>
      <c r="J80" s="79">
        <f t="shared" si="1"/>
        <v>0</v>
      </c>
    </row>
    <row r="81" spans="1:10" x14ac:dyDescent="0.25">
      <c r="A81" s="24" t="s">
        <v>149</v>
      </c>
      <c r="B81" s="25" t="s">
        <v>16</v>
      </c>
      <c r="C81" s="75">
        <v>0</v>
      </c>
      <c r="D81" s="77">
        <v>0</v>
      </c>
      <c r="E81" s="77">
        <v>0</v>
      </c>
      <c r="F81" s="77">
        <v>0</v>
      </c>
      <c r="G81" s="77">
        <v>0</v>
      </c>
      <c r="H81" s="77">
        <v>0</v>
      </c>
      <c r="I81" s="77">
        <v>0</v>
      </c>
      <c r="J81" s="79">
        <f t="shared" si="1"/>
        <v>0</v>
      </c>
    </row>
    <row r="82" spans="1:10" x14ac:dyDescent="0.25">
      <c r="A82" s="24" t="s">
        <v>150</v>
      </c>
      <c r="B82" s="25" t="s">
        <v>16</v>
      </c>
      <c r="C82" s="75">
        <v>0</v>
      </c>
      <c r="D82" s="77">
        <v>0</v>
      </c>
      <c r="E82" s="77">
        <v>0</v>
      </c>
      <c r="F82" s="77">
        <v>0</v>
      </c>
      <c r="G82" s="77">
        <v>0</v>
      </c>
      <c r="H82" s="77">
        <v>0</v>
      </c>
      <c r="I82" s="77">
        <v>0</v>
      </c>
      <c r="J82" s="79">
        <f t="shared" si="1"/>
        <v>0</v>
      </c>
    </row>
    <row r="83" spans="1:10" x14ac:dyDescent="0.25">
      <c r="A83" s="24" t="s">
        <v>151</v>
      </c>
      <c r="B83" s="25" t="s">
        <v>17</v>
      </c>
      <c r="C83" s="75">
        <v>0</v>
      </c>
      <c r="D83" s="77">
        <v>0</v>
      </c>
      <c r="E83" s="77">
        <v>0</v>
      </c>
      <c r="F83" s="77">
        <v>0</v>
      </c>
      <c r="G83" s="77">
        <v>0</v>
      </c>
      <c r="H83" s="77">
        <v>0</v>
      </c>
      <c r="I83" s="77">
        <v>0</v>
      </c>
      <c r="J83" s="79">
        <f t="shared" si="1"/>
        <v>0</v>
      </c>
    </row>
    <row r="84" spans="1:10" x14ac:dyDescent="0.25">
      <c r="A84" s="24" t="s">
        <v>152</v>
      </c>
      <c r="B84" s="25" t="s">
        <v>17</v>
      </c>
      <c r="C84" s="75">
        <v>250794</v>
      </c>
      <c r="D84" s="77">
        <v>0</v>
      </c>
      <c r="E84" s="77">
        <v>480498</v>
      </c>
      <c r="F84" s="77">
        <v>0</v>
      </c>
      <c r="G84" s="77">
        <v>0</v>
      </c>
      <c r="H84" s="77">
        <v>169176</v>
      </c>
      <c r="I84" s="77">
        <v>0</v>
      </c>
      <c r="J84" s="79">
        <f t="shared" si="1"/>
        <v>900468</v>
      </c>
    </row>
    <row r="85" spans="1:10" x14ac:dyDescent="0.25">
      <c r="A85" s="24" t="s">
        <v>153</v>
      </c>
      <c r="B85" s="25" t="s">
        <v>17</v>
      </c>
      <c r="C85" s="75">
        <v>282087</v>
      </c>
      <c r="D85" s="77">
        <v>0</v>
      </c>
      <c r="E85" s="77">
        <v>200000</v>
      </c>
      <c r="F85" s="77">
        <v>0</v>
      </c>
      <c r="G85" s="77">
        <v>0</v>
      </c>
      <c r="H85" s="77">
        <v>8532</v>
      </c>
      <c r="I85" s="77">
        <v>33569</v>
      </c>
      <c r="J85" s="79">
        <f t="shared" si="1"/>
        <v>524188</v>
      </c>
    </row>
    <row r="86" spans="1:10" x14ac:dyDescent="0.25">
      <c r="A86" s="24" t="s">
        <v>154</v>
      </c>
      <c r="B86" s="25" t="s">
        <v>18</v>
      </c>
      <c r="C86" s="75">
        <v>0</v>
      </c>
      <c r="D86" s="77">
        <v>0</v>
      </c>
      <c r="E86" s="77">
        <v>0</v>
      </c>
      <c r="F86" s="77">
        <v>0</v>
      </c>
      <c r="G86" s="77">
        <v>0</v>
      </c>
      <c r="H86" s="77">
        <v>0</v>
      </c>
      <c r="I86" s="77">
        <v>0</v>
      </c>
      <c r="J86" s="79">
        <f t="shared" si="1"/>
        <v>0</v>
      </c>
    </row>
    <row r="87" spans="1:10" x14ac:dyDescent="0.25">
      <c r="A87" s="24" t="s">
        <v>155</v>
      </c>
      <c r="B87" s="25" t="s">
        <v>18</v>
      </c>
      <c r="C87" s="75">
        <v>0</v>
      </c>
      <c r="D87" s="77">
        <v>244993</v>
      </c>
      <c r="E87" s="77">
        <v>0</v>
      </c>
      <c r="F87" s="77">
        <v>0</v>
      </c>
      <c r="G87" s="77">
        <v>0</v>
      </c>
      <c r="H87" s="77">
        <v>0</v>
      </c>
      <c r="I87" s="77">
        <v>0</v>
      </c>
      <c r="J87" s="79">
        <f t="shared" si="1"/>
        <v>244993</v>
      </c>
    </row>
    <row r="88" spans="1:10" x14ac:dyDescent="0.25">
      <c r="A88" s="24" t="s">
        <v>156</v>
      </c>
      <c r="B88" s="25" t="s">
        <v>464</v>
      </c>
      <c r="C88" s="75">
        <v>0</v>
      </c>
      <c r="D88" s="77">
        <v>0</v>
      </c>
      <c r="E88" s="77">
        <v>0</v>
      </c>
      <c r="F88" s="77">
        <v>0</v>
      </c>
      <c r="G88" s="77">
        <v>0</v>
      </c>
      <c r="H88" s="77">
        <v>0</v>
      </c>
      <c r="I88" s="77">
        <v>0</v>
      </c>
      <c r="J88" s="79">
        <f t="shared" si="1"/>
        <v>0</v>
      </c>
    </row>
    <row r="89" spans="1:10" x14ac:dyDescent="0.25">
      <c r="A89" s="24" t="s">
        <v>157</v>
      </c>
      <c r="B89" s="25" t="s">
        <v>19</v>
      </c>
      <c r="C89" s="75">
        <v>0</v>
      </c>
      <c r="D89" s="77">
        <v>0</v>
      </c>
      <c r="E89" s="77">
        <v>0</v>
      </c>
      <c r="F89" s="77">
        <v>0</v>
      </c>
      <c r="G89" s="77">
        <v>0</v>
      </c>
      <c r="H89" s="77">
        <v>0</v>
      </c>
      <c r="I89" s="77">
        <v>0</v>
      </c>
      <c r="J89" s="79">
        <f t="shared" si="1"/>
        <v>0</v>
      </c>
    </row>
    <row r="90" spans="1:10" x14ac:dyDescent="0.25">
      <c r="A90" s="24" t="s">
        <v>158</v>
      </c>
      <c r="B90" s="25" t="s">
        <v>19</v>
      </c>
      <c r="C90" s="75">
        <v>0</v>
      </c>
      <c r="D90" s="77">
        <v>0</v>
      </c>
      <c r="E90" s="77">
        <v>0</v>
      </c>
      <c r="F90" s="77">
        <v>0</v>
      </c>
      <c r="G90" s="77">
        <v>0</v>
      </c>
      <c r="H90" s="77">
        <v>0</v>
      </c>
      <c r="I90" s="77">
        <v>0</v>
      </c>
      <c r="J90" s="79">
        <f t="shared" si="1"/>
        <v>0</v>
      </c>
    </row>
    <row r="91" spans="1:10" x14ac:dyDescent="0.25">
      <c r="A91" s="24" t="s">
        <v>159</v>
      </c>
      <c r="B91" s="25" t="s">
        <v>20</v>
      </c>
      <c r="C91" s="75">
        <v>0</v>
      </c>
      <c r="D91" s="77">
        <v>323251</v>
      </c>
      <c r="E91" s="77">
        <v>6825</v>
      </c>
      <c r="F91" s="77">
        <v>0</v>
      </c>
      <c r="G91" s="77">
        <v>0</v>
      </c>
      <c r="H91" s="77">
        <v>0</v>
      </c>
      <c r="I91" s="77">
        <v>0</v>
      </c>
      <c r="J91" s="79">
        <f t="shared" si="1"/>
        <v>330076</v>
      </c>
    </row>
    <row r="92" spans="1:10" x14ac:dyDescent="0.25">
      <c r="A92" s="24" t="s">
        <v>160</v>
      </c>
      <c r="B92" s="25" t="s">
        <v>20</v>
      </c>
      <c r="C92" s="75">
        <v>0</v>
      </c>
      <c r="D92" s="77">
        <f>(55+8825)</f>
        <v>8880</v>
      </c>
      <c r="E92" s="77">
        <v>0</v>
      </c>
      <c r="F92" s="77">
        <v>0</v>
      </c>
      <c r="G92" s="77">
        <v>0</v>
      </c>
      <c r="H92" s="77">
        <v>0</v>
      </c>
      <c r="I92" s="77">
        <v>0</v>
      </c>
      <c r="J92" s="79">
        <f t="shared" si="1"/>
        <v>8880</v>
      </c>
    </row>
    <row r="93" spans="1:10" x14ac:dyDescent="0.25">
      <c r="A93" s="24" t="s">
        <v>469</v>
      </c>
      <c r="B93" s="25" t="s">
        <v>20</v>
      </c>
      <c r="C93" s="75">
        <v>0</v>
      </c>
      <c r="D93" s="77">
        <v>0</v>
      </c>
      <c r="E93" s="77">
        <v>0</v>
      </c>
      <c r="F93" s="77">
        <v>0</v>
      </c>
      <c r="G93" s="77">
        <v>0</v>
      </c>
      <c r="H93" s="77">
        <v>0</v>
      </c>
      <c r="I93" s="77">
        <v>458251</v>
      </c>
      <c r="J93" s="79">
        <f t="shared" si="1"/>
        <v>458251</v>
      </c>
    </row>
    <row r="94" spans="1:10" x14ac:dyDescent="0.25">
      <c r="A94" s="24" t="s">
        <v>161</v>
      </c>
      <c r="B94" s="25" t="s">
        <v>20</v>
      </c>
      <c r="C94" s="75">
        <v>0</v>
      </c>
      <c r="D94" s="77">
        <v>0</v>
      </c>
      <c r="E94" s="77">
        <v>0</v>
      </c>
      <c r="F94" s="77">
        <v>0</v>
      </c>
      <c r="G94" s="77">
        <v>0</v>
      </c>
      <c r="H94" s="77">
        <v>0</v>
      </c>
      <c r="I94" s="77">
        <v>0</v>
      </c>
      <c r="J94" s="79">
        <f t="shared" si="1"/>
        <v>0</v>
      </c>
    </row>
    <row r="95" spans="1:10" x14ac:dyDescent="0.25">
      <c r="A95" s="24" t="s">
        <v>162</v>
      </c>
      <c r="B95" s="25" t="s">
        <v>20</v>
      </c>
      <c r="C95" s="75">
        <v>0</v>
      </c>
      <c r="D95" s="77">
        <v>20595</v>
      </c>
      <c r="E95" s="77">
        <v>0</v>
      </c>
      <c r="F95" s="77">
        <v>0</v>
      </c>
      <c r="G95" s="77">
        <v>0</v>
      </c>
      <c r="H95" s="77">
        <v>0</v>
      </c>
      <c r="I95" s="77">
        <v>0</v>
      </c>
      <c r="J95" s="79">
        <f t="shared" si="1"/>
        <v>20595</v>
      </c>
    </row>
    <row r="96" spans="1:10" x14ac:dyDescent="0.25">
      <c r="A96" s="24" t="s">
        <v>163</v>
      </c>
      <c r="B96" s="25" t="s">
        <v>22</v>
      </c>
      <c r="C96" s="75">
        <v>0</v>
      </c>
      <c r="D96" s="77">
        <v>0</v>
      </c>
      <c r="E96" s="77">
        <v>0</v>
      </c>
      <c r="F96" s="77">
        <v>0</v>
      </c>
      <c r="G96" s="77">
        <v>0</v>
      </c>
      <c r="H96" s="77">
        <v>0</v>
      </c>
      <c r="I96" s="77">
        <v>0</v>
      </c>
      <c r="J96" s="79">
        <f t="shared" si="1"/>
        <v>0</v>
      </c>
    </row>
    <row r="97" spans="1:10" x14ac:dyDescent="0.25">
      <c r="A97" s="24" t="s">
        <v>164</v>
      </c>
      <c r="B97" s="25" t="s">
        <v>22</v>
      </c>
      <c r="C97" s="75">
        <v>0</v>
      </c>
      <c r="D97" s="77">
        <v>0</v>
      </c>
      <c r="E97" s="77">
        <v>0</v>
      </c>
      <c r="F97" s="77">
        <v>0</v>
      </c>
      <c r="G97" s="77">
        <v>0</v>
      </c>
      <c r="H97" s="77">
        <v>0</v>
      </c>
      <c r="I97" s="77">
        <v>0</v>
      </c>
      <c r="J97" s="79">
        <f t="shared" si="1"/>
        <v>0</v>
      </c>
    </row>
    <row r="98" spans="1:10" x14ac:dyDescent="0.25">
      <c r="A98" s="24" t="s">
        <v>165</v>
      </c>
      <c r="B98" s="25" t="s">
        <v>21</v>
      </c>
      <c r="C98" s="75">
        <v>0</v>
      </c>
      <c r="D98" s="77">
        <v>0</v>
      </c>
      <c r="E98" s="77">
        <v>0</v>
      </c>
      <c r="F98" s="77">
        <v>0</v>
      </c>
      <c r="G98" s="77">
        <v>0</v>
      </c>
      <c r="H98" s="77">
        <v>0</v>
      </c>
      <c r="I98" s="77">
        <v>0</v>
      </c>
      <c r="J98" s="79">
        <f t="shared" si="1"/>
        <v>0</v>
      </c>
    </row>
    <row r="99" spans="1:10" x14ac:dyDescent="0.25">
      <c r="A99" s="24" t="s">
        <v>166</v>
      </c>
      <c r="B99" s="25" t="s">
        <v>21</v>
      </c>
      <c r="C99" s="75">
        <v>0</v>
      </c>
      <c r="D99" s="77">
        <v>0</v>
      </c>
      <c r="E99" s="77">
        <v>0</v>
      </c>
      <c r="F99" s="77">
        <v>0</v>
      </c>
      <c r="G99" s="77">
        <v>0</v>
      </c>
      <c r="H99" s="77">
        <v>0</v>
      </c>
      <c r="I99" s="77">
        <v>0</v>
      </c>
      <c r="J99" s="79">
        <f t="shared" si="1"/>
        <v>0</v>
      </c>
    </row>
    <row r="100" spans="1:10" x14ac:dyDescent="0.25">
      <c r="A100" s="24" t="s">
        <v>462</v>
      </c>
      <c r="B100" s="25" t="s">
        <v>21</v>
      </c>
      <c r="C100" s="75">
        <v>0</v>
      </c>
      <c r="D100" s="77">
        <v>0</v>
      </c>
      <c r="E100" s="77">
        <v>0</v>
      </c>
      <c r="F100" s="77">
        <v>0</v>
      </c>
      <c r="G100" s="77">
        <v>0</v>
      </c>
      <c r="H100" s="77">
        <v>0</v>
      </c>
      <c r="I100" s="77">
        <v>0</v>
      </c>
      <c r="J100" s="79">
        <f t="shared" si="1"/>
        <v>0</v>
      </c>
    </row>
    <row r="101" spans="1:10" x14ac:dyDescent="0.25">
      <c r="A101" s="24" t="s">
        <v>167</v>
      </c>
      <c r="B101" s="25" t="s">
        <v>513</v>
      </c>
      <c r="C101" s="75">
        <v>0</v>
      </c>
      <c r="D101" s="77">
        <v>0</v>
      </c>
      <c r="E101" s="77">
        <v>0</v>
      </c>
      <c r="F101" s="77">
        <v>0</v>
      </c>
      <c r="G101" s="77">
        <v>0</v>
      </c>
      <c r="H101" s="77">
        <v>0</v>
      </c>
      <c r="I101" s="77">
        <v>0</v>
      </c>
      <c r="J101" s="79">
        <f t="shared" si="1"/>
        <v>0</v>
      </c>
    </row>
    <row r="102" spans="1:10" x14ac:dyDescent="0.25">
      <c r="A102" s="24" t="s">
        <v>169</v>
      </c>
      <c r="B102" s="25" t="s">
        <v>170</v>
      </c>
      <c r="C102" s="75">
        <v>0</v>
      </c>
      <c r="D102" s="77">
        <v>0</v>
      </c>
      <c r="E102" s="77">
        <v>0</v>
      </c>
      <c r="F102" s="77">
        <v>0</v>
      </c>
      <c r="G102" s="77">
        <v>0</v>
      </c>
      <c r="H102" s="77">
        <v>0</v>
      </c>
      <c r="I102" s="77">
        <v>0</v>
      </c>
      <c r="J102" s="79">
        <f t="shared" si="1"/>
        <v>0</v>
      </c>
    </row>
    <row r="103" spans="1:10" x14ac:dyDescent="0.25">
      <c r="A103" s="24" t="s">
        <v>171</v>
      </c>
      <c r="B103" s="25" t="s">
        <v>23</v>
      </c>
      <c r="C103" s="75">
        <v>0</v>
      </c>
      <c r="D103" s="77">
        <v>0</v>
      </c>
      <c r="E103" s="77">
        <v>0</v>
      </c>
      <c r="F103" s="77">
        <v>0</v>
      </c>
      <c r="G103" s="77">
        <v>0</v>
      </c>
      <c r="H103" s="77">
        <v>0</v>
      </c>
      <c r="I103" s="77">
        <v>0</v>
      </c>
      <c r="J103" s="79">
        <f t="shared" si="1"/>
        <v>0</v>
      </c>
    </row>
    <row r="104" spans="1:10" x14ac:dyDescent="0.25">
      <c r="A104" s="24" t="s">
        <v>172</v>
      </c>
      <c r="B104" s="25" t="s">
        <v>23</v>
      </c>
      <c r="C104" s="75">
        <v>0</v>
      </c>
      <c r="D104" s="77">
        <v>0</v>
      </c>
      <c r="E104" s="77">
        <v>0</v>
      </c>
      <c r="F104" s="77">
        <v>0</v>
      </c>
      <c r="G104" s="77">
        <v>0</v>
      </c>
      <c r="H104" s="77">
        <v>0</v>
      </c>
      <c r="I104" s="77">
        <v>0</v>
      </c>
      <c r="J104" s="79">
        <f t="shared" si="1"/>
        <v>0</v>
      </c>
    </row>
    <row r="105" spans="1:10" x14ac:dyDescent="0.25">
      <c r="A105" s="24" t="s">
        <v>173</v>
      </c>
      <c r="B105" s="25" t="s">
        <v>24</v>
      </c>
      <c r="C105" s="75">
        <v>0</v>
      </c>
      <c r="D105" s="77">
        <v>0</v>
      </c>
      <c r="E105" s="77">
        <v>0</v>
      </c>
      <c r="F105" s="77">
        <v>0</v>
      </c>
      <c r="G105" s="77">
        <v>0</v>
      </c>
      <c r="H105" s="77">
        <v>0</v>
      </c>
      <c r="I105" s="77">
        <v>0</v>
      </c>
      <c r="J105" s="79">
        <f t="shared" si="1"/>
        <v>0</v>
      </c>
    </row>
    <row r="106" spans="1:10" x14ac:dyDescent="0.25">
      <c r="A106" s="24" t="s">
        <v>174</v>
      </c>
      <c r="B106" s="25" t="s">
        <v>24</v>
      </c>
      <c r="C106" s="75">
        <v>0</v>
      </c>
      <c r="D106" s="77">
        <v>0</v>
      </c>
      <c r="E106" s="77">
        <v>0</v>
      </c>
      <c r="F106" s="77">
        <v>0</v>
      </c>
      <c r="G106" s="77">
        <v>0</v>
      </c>
      <c r="H106" s="77">
        <v>0</v>
      </c>
      <c r="I106" s="77">
        <v>0</v>
      </c>
      <c r="J106" s="79">
        <f t="shared" si="1"/>
        <v>0</v>
      </c>
    </row>
    <row r="107" spans="1:10" x14ac:dyDescent="0.25">
      <c r="A107" s="24" t="s">
        <v>175</v>
      </c>
      <c r="B107" s="25" t="s">
        <v>24</v>
      </c>
      <c r="C107" s="75">
        <v>0</v>
      </c>
      <c r="D107" s="77">
        <v>0</v>
      </c>
      <c r="E107" s="77">
        <v>0</v>
      </c>
      <c r="F107" s="77">
        <v>0</v>
      </c>
      <c r="G107" s="77">
        <v>0</v>
      </c>
      <c r="H107" s="77">
        <v>0</v>
      </c>
      <c r="I107" s="77">
        <v>0</v>
      </c>
      <c r="J107" s="79">
        <f t="shared" si="1"/>
        <v>0</v>
      </c>
    </row>
    <row r="108" spans="1:10" x14ac:dyDescent="0.25">
      <c r="A108" s="24" t="s">
        <v>176</v>
      </c>
      <c r="B108" s="25" t="s">
        <v>24</v>
      </c>
      <c r="C108" s="75">
        <v>0</v>
      </c>
      <c r="D108" s="77">
        <v>0</v>
      </c>
      <c r="E108" s="77">
        <v>0</v>
      </c>
      <c r="F108" s="77">
        <v>0</v>
      </c>
      <c r="G108" s="77">
        <v>0</v>
      </c>
      <c r="H108" s="77">
        <v>0</v>
      </c>
      <c r="I108" s="77">
        <v>0</v>
      </c>
      <c r="J108" s="79">
        <f t="shared" si="1"/>
        <v>0</v>
      </c>
    </row>
    <row r="109" spans="1:10" x14ac:dyDescent="0.25">
      <c r="A109" s="24" t="s">
        <v>177</v>
      </c>
      <c r="B109" s="25" t="s">
        <v>24</v>
      </c>
      <c r="C109" s="75">
        <v>0</v>
      </c>
      <c r="D109" s="77">
        <v>0</v>
      </c>
      <c r="E109" s="77">
        <v>0</v>
      </c>
      <c r="F109" s="77">
        <v>230</v>
      </c>
      <c r="G109" s="77">
        <v>0</v>
      </c>
      <c r="H109" s="77">
        <v>0</v>
      </c>
      <c r="I109" s="77">
        <v>0</v>
      </c>
      <c r="J109" s="79">
        <f t="shared" si="1"/>
        <v>230</v>
      </c>
    </row>
    <row r="110" spans="1:10" x14ac:dyDescent="0.25">
      <c r="A110" s="24" t="s">
        <v>178</v>
      </c>
      <c r="B110" s="25" t="s">
        <v>24</v>
      </c>
      <c r="C110" s="75">
        <v>0</v>
      </c>
      <c r="D110" s="77">
        <v>0</v>
      </c>
      <c r="E110" s="77">
        <v>0</v>
      </c>
      <c r="F110" s="77">
        <v>0</v>
      </c>
      <c r="G110" s="77">
        <v>0</v>
      </c>
      <c r="H110" s="77">
        <v>0</v>
      </c>
      <c r="I110" s="77">
        <v>0</v>
      </c>
      <c r="J110" s="79">
        <f t="shared" si="1"/>
        <v>0</v>
      </c>
    </row>
    <row r="111" spans="1:10" x14ac:dyDescent="0.25">
      <c r="A111" s="24" t="s">
        <v>179</v>
      </c>
      <c r="B111" s="25" t="s">
        <v>25</v>
      </c>
      <c r="C111" s="75">
        <v>0</v>
      </c>
      <c r="D111" s="77">
        <v>0</v>
      </c>
      <c r="E111" s="77">
        <v>0</v>
      </c>
      <c r="F111" s="77">
        <v>0</v>
      </c>
      <c r="G111" s="77">
        <v>0</v>
      </c>
      <c r="H111" s="77">
        <v>0</v>
      </c>
      <c r="I111" s="77">
        <v>0</v>
      </c>
      <c r="J111" s="79">
        <f t="shared" si="1"/>
        <v>0</v>
      </c>
    </row>
    <row r="112" spans="1:10" x14ac:dyDescent="0.25">
      <c r="A112" s="24" t="s">
        <v>180</v>
      </c>
      <c r="B112" s="25" t="s">
        <v>25</v>
      </c>
      <c r="C112" s="75">
        <v>0</v>
      </c>
      <c r="D112" s="77">
        <v>0</v>
      </c>
      <c r="E112" s="77">
        <v>0</v>
      </c>
      <c r="F112" s="77">
        <v>0</v>
      </c>
      <c r="G112" s="77">
        <v>0</v>
      </c>
      <c r="H112" s="77">
        <v>0</v>
      </c>
      <c r="I112" s="77">
        <v>0</v>
      </c>
      <c r="J112" s="79">
        <f t="shared" si="1"/>
        <v>0</v>
      </c>
    </row>
    <row r="113" spans="1:10" x14ac:dyDescent="0.25">
      <c r="A113" s="24" t="s">
        <v>181</v>
      </c>
      <c r="B113" s="25" t="s">
        <v>182</v>
      </c>
      <c r="C113" s="75">
        <v>0</v>
      </c>
      <c r="D113" s="77">
        <v>0</v>
      </c>
      <c r="E113" s="77">
        <v>0</v>
      </c>
      <c r="F113" s="77">
        <v>0</v>
      </c>
      <c r="G113" s="77">
        <v>0</v>
      </c>
      <c r="H113" s="77">
        <v>0</v>
      </c>
      <c r="I113" s="77">
        <v>0</v>
      </c>
      <c r="J113" s="79">
        <f t="shared" si="1"/>
        <v>0</v>
      </c>
    </row>
    <row r="114" spans="1:10" x14ac:dyDescent="0.25">
      <c r="A114" s="24" t="s">
        <v>183</v>
      </c>
      <c r="B114" s="25" t="s">
        <v>26</v>
      </c>
      <c r="C114" s="75">
        <v>0</v>
      </c>
      <c r="D114" s="77">
        <v>0</v>
      </c>
      <c r="E114" s="77">
        <v>0</v>
      </c>
      <c r="F114" s="77">
        <v>0</v>
      </c>
      <c r="G114" s="77">
        <v>0</v>
      </c>
      <c r="H114" s="77">
        <v>0</v>
      </c>
      <c r="I114" s="77">
        <v>0</v>
      </c>
      <c r="J114" s="79">
        <f t="shared" si="1"/>
        <v>0</v>
      </c>
    </row>
    <row r="115" spans="1:10" x14ac:dyDescent="0.25">
      <c r="A115" s="24" t="s">
        <v>514</v>
      </c>
      <c r="B115" s="25" t="s">
        <v>27</v>
      </c>
      <c r="C115" s="75">
        <v>0</v>
      </c>
      <c r="D115" s="77">
        <v>0</v>
      </c>
      <c r="E115" s="77">
        <v>0</v>
      </c>
      <c r="F115" s="77">
        <v>0</v>
      </c>
      <c r="G115" s="77">
        <v>0</v>
      </c>
      <c r="H115" s="77">
        <v>0</v>
      </c>
      <c r="I115" s="77">
        <v>0</v>
      </c>
      <c r="J115" s="79">
        <f t="shared" si="1"/>
        <v>0</v>
      </c>
    </row>
    <row r="116" spans="1:10" x14ac:dyDescent="0.25">
      <c r="A116" s="24" t="s">
        <v>185</v>
      </c>
      <c r="B116" s="25" t="s">
        <v>27</v>
      </c>
      <c r="C116" s="75">
        <v>0</v>
      </c>
      <c r="D116" s="77">
        <v>0</v>
      </c>
      <c r="E116" s="77">
        <v>0</v>
      </c>
      <c r="F116" s="77">
        <v>0</v>
      </c>
      <c r="G116" s="77">
        <v>0</v>
      </c>
      <c r="H116" s="77">
        <v>0</v>
      </c>
      <c r="I116" s="77">
        <v>0</v>
      </c>
      <c r="J116" s="79">
        <f t="shared" si="1"/>
        <v>0</v>
      </c>
    </row>
    <row r="117" spans="1:10" x14ac:dyDescent="0.25">
      <c r="A117" s="24" t="s">
        <v>186</v>
      </c>
      <c r="B117" s="25" t="s">
        <v>28</v>
      </c>
      <c r="C117" s="75">
        <v>0</v>
      </c>
      <c r="D117" s="77">
        <v>0</v>
      </c>
      <c r="E117" s="77">
        <v>0</v>
      </c>
      <c r="F117" s="77">
        <v>0</v>
      </c>
      <c r="G117" s="77">
        <v>0</v>
      </c>
      <c r="H117" s="77">
        <v>0</v>
      </c>
      <c r="I117" s="77">
        <v>0</v>
      </c>
      <c r="J117" s="79">
        <f t="shared" si="1"/>
        <v>0</v>
      </c>
    </row>
    <row r="118" spans="1:10" x14ac:dyDescent="0.25">
      <c r="A118" s="24" t="s">
        <v>187</v>
      </c>
      <c r="B118" s="25" t="s">
        <v>28</v>
      </c>
      <c r="C118" s="75">
        <v>0</v>
      </c>
      <c r="D118" s="77">
        <v>0</v>
      </c>
      <c r="E118" s="77">
        <v>0</v>
      </c>
      <c r="F118" s="77">
        <v>0</v>
      </c>
      <c r="G118" s="77">
        <v>0</v>
      </c>
      <c r="H118" s="77">
        <v>0</v>
      </c>
      <c r="I118" s="77">
        <v>0</v>
      </c>
      <c r="J118" s="79">
        <f t="shared" si="1"/>
        <v>0</v>
      </c>
    </row>
    <row r="119" spans="1:10" x14ac:dyDescent="0.25">
      <c r="A119" s="24" t="s">
        <v>188</v>
      </c>
      <c r="B119" s="25" t="s">
        <v>28</v>
      </c>
      <c r="C119" s="75">
        <v>0</v>
      </c>
      <c r="D119" s="77">
        <v>28638</v>
      </c>
      <c r="E119" s="77">
        <v>0</v>
      </c>
      <c r="F119" s="77">
        <v>0</v>
      </c>
      <c r="G119" s="77">
        <v>0</v>
      </c>
      <c r="H119" s="77">
        <v>0</v>
      </c>
      <c r="I119" s="77">
        <v>0</v>
      </c>
      <c r="J119" s="79">
        <f t="shared" si="1"/>
        <v>28638</v>
      </c>
    </row>
    <row r="120" spans="1:10" x14ac:dyDescent="0.25">
      <c r="A120" s="24" t="s">
        <v>189</v>
      </c>
      <c r="B120" s="25" t="s">
        <v>29</v>
      </c>
      <c r="C120" s="75">
        <v>0</v>
      </c>
      <c r="D120" s="77">
        <v>0</v>
      </c>
      <c r="E120" s="77">
        <v>0</v>
      </c>
      <c r="F120" s="77">
        <v>0</v>
      </c>
      <c r="G120" s="77">
        <v>0</v>
      </c>
      <c r="H120" s="77">
        <v>0</v>
      </c>
      <c r="I120" s="77">
        <v>0</v>
      </c>
      <c r="J120" s="79">
        <f t="shared" si="1"/>
        <v>0</v>
      </c>
    </row>
    <row r="121" spans="1:10" x14ac:dyDescent="0.25">
      <c r="A121" s="24" t="s">
        <v>190</v>
      </c>
      <c r="B121" s="25" t="s">
        <v>29</v>
      </c>
      <c r="C121" s="75">
        <v>0</v>
      </c>
      <c r="D121" s="77">
        <v>0</v>
      </c>
      <c r="E121" s="77">
        <v>0</v>
      </c>
      <c r="F121" s="77">
        <v>0</v>
      </c>
      <c r="G121" s="77">
        <v>0</v>
      </c>
      <c r="H121" s="77">
        <v>0</v>
      </c>
      <c r="I121" s="77">
        <v>0</v>
      </c>
      <c r="J121" s="79">
        <f t="shared" si="1"/>
        <v>0</v>
      </c>
    </row>
    <row r="122" spans="1:10" x14ac:dyDescent="0.25">
      <c r="A122" s="24" t="s">
        <v>191</v>
      </c>
      <c r="B122" s="25" t="s">
        <v>29</v>
      </c>
      <c r="C122" s="75">
        <v>0</v>
      </c>
      <c r="D122" s="77">
        <v>0</v>
      </c>
      <c r="E122" s="77">
        <v>0</v>
      </c>
      <c r="F122" s="77">
        <v>0</v>
      </c>
      <c r="G122" s="77">
        <v>0</v>
      </c>
      <c r="H122" s="77">
        <v>0</v>
      </c>
      <c r="I122" s="77">
        <v>0</v>
      </c>
      <c r="J122" s="79">
        <f t="shared" si="1"/>
        <v>0</v>
      </c>
    </row>
    <row r="123" spans="1:10" x14ac:dyDescent="0.25">
      <c r="A123" s="24" t="s">
        <v>192</v>
      </c>
      <c r="B123" s="25" t="s">
        <v>30</v>
      </c>
      <c r="C123" s="75">
        <v>0</v>
      </c>
      <c r="D123" s="77">
        <v>0</v>
      </c>
      <c r="E123" s="77">
        <v>0</v>
      </c>
      <c r="F123" s="77">
        <v>0</v>
      </c>
      <c r="G123" s="77">
        <v>0</v>
      </c>
      <c r="H123" s="77">
        <v>0</v>
      </c>
      <c r="I123" s="77">
        <v>0</v>
      </c>
      <c r="J123" s="79">
        <f t="shared" si="1"/>
        <v>0</v>
      </c>
    </row>
    <row r="124" spans="1:10" x14ac:dyDescent="0.25">
      <c r="A124" s="60" t="s">
        <v>533</v>
      </c>
      <c r="B124" s="25" t="s">
        <v>30</v>
      </c>
      <c r="C124" s="75">
        <v>0</v>
      </c>
      <c r="D124" s="77">
        <v>0</v>
      </c>
      <c r="E124" s="77">
        <v>0</v>
      </c>
      <c r="F124" s="77">
        <v>0</v>
      </c>
      <c r="G124" s="77">
        <v>0</v>
      </c>
      <c r="H124" s="77">
        <v>0</v>
      </c>
      <c r="I124" s="77">
        <v>0</v>
      </c>
      <c r="J124" s="79">
        <f t="shared" si="1"/>
        <v>0</v>
      </c>
    </row>
    <row r="125" spans="1:10" x14ac:dyDescent="0.25">
      <c r="A125" s="24" t="s">
        <v>194</v>
      </c>
      <c r="B125" s="25" t="s">
        <v>31</v>
      </c>
      <c r="C125" s="75">
        <v>0</v>
      </c>
      <c r="D125" s="77">
        <v>0</v>
      </c>
      <c r="E125" s="77">
        <v>0</v>
      </c>
      <c r="F125" s="77">
        <v>0</v>
      </c>
      <c r="G125" s="77">
        <v>0</v>
      </c>
      <c r="H125" s="77">
        <v>0</v>
      </c>
      <c r="I125" s="77">
        <v>0</v>
      </c>
      <c r="J125" s="79">
        <f t="shared" si="1"/>
        <v>0</v>
      </c>
    </row>
    <row r="126" spans="1:10" x14ac:dyDescent="0.25">
      <c r="A126" s="24" t="s">
        <v>195</v>
      </c>
      <c r="B126" s="25" t="s">
        <v>31</v>
      </c>
      <c r="C126" s="75">
        <v>0</v>
      </c>
      <c r="D126" s="77">
        <v>0</v>
      </c>
      <c r="E126" s="77">
        <v>0</v>
      </c>
      <c r="F126" s="77">
        <v>0</v>
      </c>
      <c r="G126" s="77">
        <v>0</v>
      </c>
      <c r="H126" s="77">
        <v>0</v>
      </c>
      <c r="I126" s="77">
        <v>0</v>
      </c>
      <c r="J126" s="79">
        <f t="shared" si="1"/>
        <v>0</v>
      </c>
    </row>
    <row r="127" spans="1:10" x14ac:dyDescent="0.25">
      <c r="A127" s="24" t="s">
        <v>196</v>
      </c>
      <c r="B127" s="25" t="s">
        <v>32</v>
      </c>
      <c r="C127" s="75">
        <v>0</v>
      </c>
      <c r="D127" s="77">
        <v>0</v>
      </c>
      <c r="E127" s="77">
        <v>0</v>
      </c>
      <c r="F127" s="77">
        <v>0</v>
      </c>
      <c r="G127" s="77">
        <v>0</v>
      </c>
      <c r="H127" s="77">
        <v>0</v>
      </c>
      <c r="I127" s="77">
        <v>0</v>
      </c>
      <c r="J127" s="79">
        <f t="shared" si="1"/>
        <v>0</v>
      </c>
    </row>
    <row r="128" spans="1:10" x14ac:dyDescent="0.25">
      <c r="A128" s="24" t="s">
        <v>197</v>
      </c>
      <c r="B128" s="25" t="s">
        <v>32</v>
      </c>
      <c r="C128" s="75">
        <v>0</v>
      </c>
      <c r="D128" s="77">
        <v>0</v>
      </c>
      <c r="E128" s="77">
        <v>0</v>
      </c>
      <c r="F128" s="77">
        <v>0</v>
      </c>
      <c r="G128" s="77">
        <v>0</v>
      </c>
      <c r="H128" s="77">
        <v>0</v>
      </c>
      <c r="I128" s="77">
        <v>0</v>
      </c>
      <c r="J128" s="79">
        <f t="shared" si="1"/>
        <v>0</v>
      </c>
    </row>
    <row r="129" spans="1:10" x14ac:dyDescent="0.25">
      <c r="A129" s="24" t="s">
        <v>198</v>
      </c>
      <c r="B129" s="25" t="s">
        <v>32</v>
      </c>
      <c r="C129" s="75">
        <v>0</v>
      </c>
      <c r="D129" s="77">
        <v>0</v>
      </c>
      <c r="E129" s="77">
        <v>0</v>
      </c>
      <c r="F129" s="77">
        <v>0</v>
      </c>
      <c r="G129" s="77">
        <v>0</v>
      </c>
      <c r="H129" s="77">
        <v>0</v>
      </c>
      <c r="I129" s="77">
        <v>0</v>
      </c>
      <c r="J129" s="79">
        <f t="shared" si="1"/>
        <v>0</v>
      </c>
    </row>
    <row r="130" spans="1:10" x14ac:dyDescent="0.25">
      <c r="A130" s="24" t="s">
        <v>199</v>
      </c>
      <c r="B130" s="25" t="s">
        <v>33</v>
      </c>
      <c r="C130" s="75">
        <v>159643</v>
      </c>
      <c r="D130" s="77">
        <v>310082</v>
      </c>
      <c r="E130" s="77">
        <v>55299</v>
      </c>
      <c r="F130" s="77">
        <v>0</v>
      </c>
      <c r="G130" s="77">
        <v>0</v>
      </c>
      <c r="H130" s="77">
        <v>35877</v>
      </c>
      <c r="I130" s="77">
        <v>0</v>
      </c>
      <c r="J130" s="79">
        <f t="shared" si="1"/>
        <v>560901</v>
      </c>
    </row>
    <row r="131" spans="1:10" x14ac:dyDescent="0.25">
      <c r="A131" s="24" t="s">
        <v>200</v>
      </c>
      <c r="B131" s="25" t="s">
        <v>33</v>
      </c>
      <c r="C131" s="75">
        <v>0</v>
      </c>
      <c r="D131" s="77">
        <v>-99093</v>
      </c>
      <c r="E131" s="77">
        <v>277900</v>
      </c>
      <c r="F131" s="77">
        <v>0</v>
      </c>
      <c r="G131" s="77">
        <v>0</v>
      </c>
      <c r="H131" s="77">
        <v>0</v>
      </c>
      <c r="I131" s="77">
        <v>0</v>
      </c>
      <c r="J131" s="79">
        <f t="shared" si="1"/>
        <v>178807</v>
      </c>
    </row>
    <row r="132" spans="1:10" x14ac:dyDescent="0.25">
      <c r="A132" s="24" t="s">
        <v>201</v>
      </c>
      <c r="B132" s="25" t="s">
        <v>33</v>
      </c>
      <c r="C132" s="75">
        <v>0</v>
      </c>
      <c r="D132" s="77">
        <v>0</v>
      </c>
      <c r="E132" s="77">
        <v>0</v>
      </c>
      <c r="F132" s="77">
        <v>0</v>
      </c>
      <c r="G132" s="77">
        <v>0</v>
      </c>
      <c r="H132" s="77">
        <v>0</v>
      </c>
      <c r="I132" s="77">
        <v>0</v>
      </c>
      <c r="J132" s="79">
        <f t="shared" ref="J132:J195" si="2">SUM(C132:I132)</f>
        <v>0</v>
      </c>
    </row>
    <row r="133" spans="1:10" x14ac:dyDescent="0.25">
      <c r="A133" s="24" t="s">
        <v>202</v>
      </c>
      <c r="B133" s="25" t="s">
        <v>34</v>
      </c>
      <c r="C133" s="75">
        <v>0</v>
      </c>
      <c r="D133" s="77">
        <v>0</v>
      </c>
      <c r="E133" s="77">
        <v>0</v>
      </c>
      <c r="F133" s="77">
        <v>0</v>
      </c>
      <c r="G133" s="77">
        <v>0</v>
      </c>
      <c r="H133" s="77">
        <v>0</v>
      </c>
      <c r="I133" s="77">
        <v>0</v>
      </c>
      <c r="J133" s="79">
        <f t="shared" si="2"/>
        <v>0</v>
      </c>
    </row>
    <row r="134" spans="1:10" x14ac:dyDescent="0.25">
      <c r="A134" s="24" t="s">
        <v>203</v>
      </c>
      <c r="B134" s="25" t="s">
        <v>34</v>
      </c>
      <c r="C134" s="75">
        <v>0</v>
      </c>
      <c r="D134" s="77">
        <v>0</v>
      </c>
      <c r="E134" s="77">
        <v>0</v>
      </c>
      <c r="F134" s="77">
        <v>0</v>
      </c>
      <c r="G134" s="77">
        <v>0</v>
      </c>
      <c r="H134" s="77">
        <v>0</v>
      </c>
      <c r="I134" s="77">
        <v>0</v>
      </c>
      <c r="J134" s="79">
        <f t="shared" si="2"/>
        <v>0</v>
      </c>
    </row>
    <row r="135" spans="1:10" x14ac:dyDescent="0.25">
      <c r="A135" s="24" t="s">
        <v>204</v>
      </c>
      <c r="B135" s="25" t="s">
        <v>34</v>
      </c>
      <c r="C135" s="75">
        <v>0</v>
      </c>
      <c r="D135" s="77">
        <v>0</v>
      </c>
      <c r="E135" s="77">
        <v>0</v>
      </c>
      <c r="F135" s="77">
        <v>0</v>
      </c>
      <c r="G135" s="77">
        <v>0</v>
      </c>
      <c r="H135" s="77">
        <v>0</v>
      </c>
      <c r="I135" s="77">
        <v>0</v>
      </c>
      <c r="J135" s="79">
        <f t="shared" si="2"/>
        <v>0</v>
      </c>
    </row>
    <row r="136" spans="1:10" x14ac:dyDescent="0.25">
      <c r="A136" s="24" t="s">
        <v>205</v>
      </c>
      <c r="B136" s="25" t="s">
        <v>34</v>
      </c>
      <c r="C136" s="75">
        <v>0</v>
      </c>
      <c r="D136" s="77">
        <v>0</v>
      </c>
      <c r="E136" s="77">
        <v>0</v>
      </c>
      <c r="F136" s="77">
        <v>0</v>
      </c>
      <c r="G136" s="77">
        <v>0</v>
      </c>
      <c r="H136" s="77">
        <v>0</v>
      </c>
      <c r="I136" s="77">
        <v>0</v>
      </c>
      <c r="J136" s="79">
        <f t="shared" si="2"/>
        <v>0</v>
      </c>
    </row>
    <row r="137" spans="1:10" x14ac:dyDescent="0.25">
      <c r="A137" s="24" t="s">
        <v>206</v>
      </c>
      <c r="B137" s="25" t="s">
        <v>34</v>
      </c>
      <c r="C137" s="75">
        <v>0</v>
      </c>
      <c r="D137" s="77">
        <v>0</v>
      </c>
      <c r="E137" s="77">
        <v>0</v>
      </c>
      <c r="F137" s="77">
        <v>0</v>
      </c>
      <c r="G137" s="77">
        <v>0</v>
      </c>
      <c r="H137" s="77">
        <v>0</v>
      </c>
      <c r="I137" s="77">
        <v>0</v>
      </c>
      <c r="J137" s="79">
        <f t="shared" si="2"/>
        <v>0</v>
      </c>
    </row>
    <row r="138" spans="1:10" x14ac:dyDescent="0.25">
      <c r="A138" s="24" t="s">
        <v>207</v>
      </c>
      <c r="B138" s="25" t="s">
        <v>35</v>
      </c>
      <c r="C138" s="75">
        <v>0</v>
      </c>
      <c r="D138" s="77">
        <v>0</v>
      </c>
      <c r="E138" s="77">
        <v>0</v>
      </c>
      <c r="F138" s="77">
        <v>0</v>
      </c>
      <c r="G138" s="77">
        <v>0</v>
      </c>
      <c r="H138" s="77">
        <v>0</v>
      </c>
      <c r="I138" s="77">
        <v>0</v>
      </c>
      <c r="J138" s="79">
        <f t="shared" si="2"/>
        <v>0</v>
      </c>
    </row>
    <row r="139" spans="1:10" x14ac:dyDescent="0.25">
      <c r="A139" s="24" t="s">
        <v>208</v>
      </c>
      <c r="B139" s="25" t="s">
        <v>35</v>
      </c>
      <c r="C139" s="75">
        <v>0</v>
      </c>
      <c r="D139" s="77">
        <v>34521</v>
      </c>
      <c r="E139" s="77">
        <v>0</v>
      </c>
      <c r="F139" s="77">
        <v>0</v>
      </c>
      <c r="G139" s="77">
        <v>0</v>
      </c>
      <c r="H139" s="77">
        <v>0</v>
      </c>
      <c r="I139" s="77">
        <v>0</v>
      </c>
      <c r="J139" s="79">
        <f t="shared" si="2"/>
        <v>34521</v>
      </c>
    </row>
    <row r="140" spans="1:10" x14ac:dyDescent="0.25">
      <c r="A140" s="24" t="s">
        <v>209</v>
      </c>
      <c r="B140" s="25" t="s">
        <v>35</v>
      </c>
      <c r="C140" s="75">
        <v>0</v>
      </c>
      <c r="D140" s="77">
        <v>0</v>
      </c>
      <c r="E140" s="77">
        <v>0</v>
      </c>
      <c r="F140" s="77">
        <v>0</v>
      </c>
      <c r="G140" s="77">
        <v>0</v>
      </c>
      <c r="H140" s="77">
        <v>0</v>
      </c>
      <c r="I140" s="77">
        <v>0</v>
      </c>
      <c r="J140" s="79">
        <f t="shared" si="2"/>
        <v>0</v>
      </c>
    </row>
    <row r="141" spans="1:10" x14ac:dyDescent="0.25">
      <c r="A141" s="24" t="s">
        <v>210</v>
      </c>
      <c r="B141" s="25" t="s">
        <v>35</v>
      </c>
      <c r="C141" s="75">
        <v>0</v>
      </c>
      <c r="D141" s="77">
        <v>0</v>
      </c>
      <c r="E141" s="77">
        <v>0</v>
      </c>
      <c r="F141" s="77">
        <v>0</v>
      </c>
      <c r="G141" s="77">
        <v>0</v>
      </c>
      <c r="H141" s="77">
        <v>0</v>
      </c>
      <c r="I141" s="77">
        <v>0</v>
      </c>
      <c r="J141" s="79">
        <f t="shared" si="2"/>
        <v>0</v>
      </c>
    </row>
    <row r="142" spans="1:10" x14ac:dyDescent="0.25">
      <c r="A142" s="24" t="s">
        <v>211</v>
      </c>
      <c r="B142" s="25" t="s">
        <v>35</v>
      </c>
      <c r="C142" s="75">
        <v>0</v>
      </c>
      <c r="D142" s="77">
        <v>0</v>
      </c>
      <c r="E142" s="77">
        <v>0</v>
      </c>
      <c r="F142" s="77">
        <v>0</v>
      </c>
      <c r="G142" s="77">
        <v>0</v>
      </c>
      <c r="H142" s="77">
        <v>0</v>
      </c>
      <c r="I142" s="77">
        <v>0</v>
      </c>
      <c r="J142" s="79">
        <f t="shared" si="2"/>
        <v>0</v>
      </c>
    </row>
    <row r="143" spans="1:10" x14ac:dyDescent="0.25">
      <c r="A143" s="24" t="s">
        <v>212</v>
      </c>
      <c r="B143" s="25" t="s">
        <v>36</v>
      </c>
      <c r="C143" s="75">
        <v>0</v>
      </c>
      <c r="D143" s="77">
        <v>0</v>
      </c>
      <c r="E143" s="77">
        <v>0</v>
      </c>
      <c r="F143" s="77">
        <v>0</v>
      </c>
      <c r="G143" s="77">
        <v>0</v>
      </c>
      <c r="H143" s="77">
        <v>0</v>
      </c>
      <c r="I143" s="77">
        <v>0</v>
      </c>
      <c r="J143" s="79">
        <f t="shared" si="2"/>
        <v>0</v>
      </c>
    </row>
    <row r="144" spans="1:10" x14ac:dyDescent="0.25">
      <c r="A144" s="24" t="s">
        <v>213</v>
      </c>
      <c r="B144" s="25" t="s">
        <v>36</v>
      </c>
      <c r="C144" s="75">
        <v>0</v>
      </c>
      <c r="D144" s="77">
        <v>0</v>
      </c>
      <c r="E144" s="77">
        <v>0</v>
      </c>
      <c r="F144" s="77">
        <v>0</v>
      </c>
      <c r="G144" s="77">
        <v>0</v>
      </c>
      <c r="H144" s="77">
        <v>0</v>
      </c>
      <c r="I144" s="77">
        <v>0</v>
      </c>
      <c r="J144" s="79">
        <f t="shared" si="2"/>
        <v>0</v>
      </c>
    </row>
    <row r="145" spans="1:10" x14ac:dyDescent="0.25">
      <c r="A145" s="24" t="s">
        <v>214</v>
      </c>
      <c r="B145" s="25" t="s">
        <v>36</v>
      </c>
      <c r="C145" s="75">
        <v>0</v>
      </c>
      <c r="D145" s="77">
        <v>0</v>
      </c>
      <c r="E145" s="77">
        <v>0</v>
      </c>
      <c r="F145" s="77">
        <v>0</v>
      </c>
      <c r="G145" s="77">
        <v>0</v>
      </c>
      <c r="H145" s="77">
        <v>0</v>
      </c>
      <c r="I145" s="77">
        <v>0</v>
      </c>
      <c r="J145" s="79">
        <f t="shared" si="2"/>
        <v>0</v>
      </c>
    </row>
    <row r="146" spans="1:10" x14ac:dyDescent="0.25">
      <c r="A146" s="24" t="s">
        <v>215</v>
      </c>
      <c r="B146" s="25" t="s">
        <v>36</v>
      </c>
      <c r="C146" s="75">
        <v>0</v>
      </c>
      <c r="D146" s="77">
        <v>0</v>
      </c>
      <c r="E146" s="77">
        <v>0</v>
      </c>
      <c r="F146" s="77">
        <v>0</v>
      </c>
      <c r="G146" s="77">
        <v>0</v>
      </c>
      <c r="H146" s="77">
        <v>0</v>
      </c>
      <c r="I146" s="77">
        <v>0</v>
      </c>
      <c r="J146" s="79">
        <f t="shared" si="2"/>
        <v>0</v>
      </c>
    </row>
    <row r="147" spans="1:10" x14ac:dyDescent="0.25">
      <c r="A147" s="24" t="s">
        <v>216</v>
      </c>
      <c r="B147" s="25" t="s">
        <v>36</v>
      </c>
      <c r="C147" s="75">
        <v>0</v>
      </c>
      <c r="D147" s="77">
        <v>0</v>
      </c>
      <c r="E147" s="77">
        <v>0</v>
      </c>
      <c r="F147" s="77">
        <v>0</v>
      </c>
      <c r="G147" s="77">
        <v>0</v>
      </c>
      <c r="H147" s="77">
        <v>0</v>
      </c>
      <c r="I147" s="77">
        <v>4900</v>
      </c>
      <c r="J147" s="79">
        <f t="shared" si="2"/>
        <v>4900</v>
      </c>
    </row>
    <row r="148" spans="1:10" x14ac:dyDescent="0.25">
      <c r="A148" s="24" t="s">
        <v>217</v>
      </c>
      <c r="B148" s="25" t="s">
        <v>36</v>
      </c>
      <c r="C148" s="75">
        <v>0</v>
      </c>
      <c r="D148" s="77">
        <v>0</v>
      </c>
      <c r="E148" s="77">
        <v>0</v>
      </c>
      <c r="F148" s="77">
        <v>0</v>
      </c>
      <c r="G148" s="77">
        <v>0</v>
      </c>
      <c r="H148" s="77">
        <v>0</v>
      </c>
      <c r="I148" s="77">
        <v>0</v>
      </c>
      <c r="J148" s="79">
        <f t="shared" si="2"/>
        <v>0</v>
      </c>
    </row>
    <row r="149" spans="1:10" x14ac:dyDescent="0.25">
      <c r="A149" s="24" t="s">
        <v>218</v>
      </c>
      <c r="B149" s="25" t="s">
        <v>36</v>
      </c>
      <c r="C149" s="75">
        <v>0</v>
      </c>
      <c r="D149" s="77">
        <v>0</v>
      </c>
      <c r="E149" s="77">
        <v>0</v>
      </c>
      <c r="F149" s="77">
        <v>0</v>
      </c>
      <c r="G149" s="77">
        <v>0</v>
      </c>
      <c r="H149" s="77">
        <v>0</v>
      </c>
      <c r="I149" s="77">
        <v>0</v>
      </c>
      <c r="J149" s="79">
        <f t="shared" si="2"/>
        <v>0</v>
      </c>
    </row>
    <row r="150" spans="1:10" x14ac:dyDescent="0.25">
      <c r="A150" s="24" t="s">
        <v>219</v>
      </c>
      <c r="B150" s="25" t="s">
        <v>36</v>
      </c>
      <c r="C150" s="75">
        <v>0</v>
      </c>
      <c r="D150" s="77">
        <v>0</v>
      </c>
      <c r="E150" s="77">
        <v>0</v>
      </c>
      <c r="F150" s="77">
        <v>0</v>
      </c>
      <c r="G150" s="77">
        <v>0</v>
      </c>
      <c r="H150" s="77">
        <v>0</v>
      </c>
      <c r="I150" s="77">
        <v>0</v>
      </c>
      <c r="J150" s="79">
        <f t="shared" si="2"/>
        <v>0</v>
      </c>
    </row>
    <row r="151" spans="1:10" x14ac:dyDescent="0.25">
      <c r="A151" s="24" t="s">
        <v>220</v>
      </c>
      <c r="B151" s="25" t="s">
        <v>36</v>
      </c>
      <c r="C151" s="75">
        <v>0</v>
      </c>
      <c r="D151" s="77">
        <v>0</v>
      </c>
      <c r="E151" s="77">
        <v>0</v>
      </c>
      <c r="F151" s="77">
        <v>0</v>
      </c>
      <c r="G151" s="77">
        <v>0</v>
      </c>
      <c r="H151" s="77">
        <v>0</v>
      </c>
      <c r="I151" s="77">
        <v>0</v>
      </c>
      <c r="J151" s="79">
        <f t="shared" si="2"/>
        <v>0</v>
      </c>
    </row>
    <row r="152" spans="1:10" x14ac:dyDescent="0.25">
      <c r="A152" s="24" t="s">
        <v>221</v>
      </c>
      <c r="B152" s="25" t="s">
        <v>36</v>
      </c>
      <c r="C152" s="75">
        <v>0</v>
      </c>
      <c r="D152" s="77">
        <v>0</v>
      </c>
      <c r="E152" s="77">
        <v>0</v>
      </c>
      <c r="F152" s="77">
        <v>0</v>
      </c>
      <c r="G152" s="77">
        <v>0</v>
      </c>
      <c r="H152" s="77">
        <v>0</v>
      </c>
      <c r="I152" s="77">
        <v>0</v>
      </c>
      <c r="J152" s="79">
        <f t="shared" si="2"/>
        <v>0</v>
      </c>
    </row>
    <row r="153" spans="1:10" x14ac:dyDescent="0.25">
      <c r="A153" s="24" t="s">
        <v>222</v>
      </c>
      <c r="B153" s="25" t="s">
        <v>36</v>
      </c>
      <c r="C153" s="75">
        <v>0</v>
      </c>
      <c r="D153" s="77">
        <v>0</v>
      </c>
      <c r="E153" s="77">
        <v>0</v>
      </c>
      <c r="F153" s="77">
        <v>0</v>
      </c>
      <c r="G153" s="77">
        <v>0</v>
      </c>
      <c r="H153" s="77">
        <v>0</v>
      </c>
      <c r="I153" s="77">
        <v>0</v>
      </c>
      <c r="J153" s="79">
        <f t="shared" si="2"/>
        <v>0</v>
      </c>
    </row>
    <row r="154" spans="1:10" x14ac:dyDescent="0.25">
      <c r="A154" s="24" t="s">
        <v>223</v>
      </c>
      <c r="B154" s="25" t="s">
        <v>37</v>
      </c>
      <c r="C154" s="75">
        <v>0</v>
      </c>
      <c r="D154" s="77">
        <v>0</v>
      </c>
      <c r="E154" s="77">
        <v>0</v>
      </c>
      <c r="F154" s="77">
        <v>0</v>
      </c>
      <c r="G154" s="77">
        <v>0</v>
      </c>
      <c r="H154" s="77">
        <v>0</v>
      </c>
      <c r="I154" s="77">
        <v>0</v>
      </c>
      <c r="J154" s="79">
        <f t="shared" si="2"/>
        <v>0</v>
      </c>
    </row>
    <row r="155" spans="1:10" x14ac:dyDescent="0.25">
      <c r="A155" s="24" t="s">
        <v>224</v>
      </c>
      <c r="B155" s="25" t="s">
        <v>38</v>
      </c>
      <c r="C155" s="75">
        <v>0</v>
      </c>
      <c r="D155" s="77">
        <v>0</v>
      </c>
      <c r="E155" s="77">
        <v>0</v>
      </c>
      <c r="F155" s="77">
        <v>0</v>
      </c>
      <c r="G155" s="77">
        <v>0</v>
      </c>
      <c r="H155" s="77">
        <v>0</v>
      </c>
      <c r="I155" s="77">
        <v>0</v>
      </c>
      <c r="J155" s="79">
        <f t="shared" si="2"/>
        <v>0</v>
      </c>
    </row>
    <row r="156" spans="1:10" x14ac:dyDescent="0.25">
      <c r="A156" s="24" t="s">
        <v>225</v>
      </c>
      <c r="B156" s="25" t="s">
        <v>39</v>
      </c>
      <c r="C156" s="75">
        <v>0</v>
      </c>
      <c r="D156" s="77">
        <v>0</v>
      </c>
      <c r="E156" s="77">
        <v>0</v>
      </c>
      <c r="F156" s="77">
        <v>0</v>
      </c>
      <c r="G156" s="77">
        <v>0</v>
      </c>
      <c r="H156" s="77">
        <v>0</v>
      </c>
      <c r="I156" s="77">
        <v>0</v>
      </c>
      <c r="J156" s="79">
        <f t="shared" si="2"/>
        <v>0</v>
      </c>
    </row>
    <row r="157" spans="1:10" x14ac:dyDescent="0.25">
      <c r="A157" s="24" t="s">
        <v>226</v>
      </c>
      <c r="B157" s="25" t="s">
        <v>39</v>
      </c>
      <c r="C157" s="75">
        <v>439664</v>
      </c>
      <c r="D157" s="77">
        <v>0</v>
      </c>
      <c r="E157" s="77">
        <v>0</v>
      </c>
      <c r="F157" s="77">
        <v>0</v>
      </c>
      <c r="G157" s="77">
        <v>0</v>
      </c>
      <c r="H157" s="77">
        <v>556481</v>
      </c>
      <c r="I157" s="77">
        <v>0</v>
      </c>
      <c r="J157" s="79">
        <f t="shared" si="2"/>
        <v>996145</v>
      </c>
    </row>
    <row r="158" spans="1:10" x14ac:dyDescent="0.25">
      <c r="A158" s="24" t="s">
        <v>227</v>
      </c>
      <c r="B158" s="25" t="s">
        <v>39</v>
      </c>
      <c r="C158" s="75">
        <v>23902</v>
      </c>
      <c r="D158" s="77">
        <v>0</v>
      </c>
      <c r="E158" s="77">
        <v>0</v>
      </c>
      <c r="F158" s="77">
        <v>0</v>
      </c>
      <c r="G158" s="77">
        <v>0</v>
      </c>
      <c r="H158" s="77">
        <v>13491</v>
      </c>
      <c r="I158" s="77">
        <v>0</v>
      </c>
      <c r="J158" s="79">
        <f t="shared" si="2"/>
        <v>37393</v>
      </c>
    </row>
    <row r="159" spans="1:10" x14ac:dyDescent="0.25">
      <c r="A159" s="24" t="s">
        <v>228</v>
      </c>
      <c r="B159" s="25" t="s">
        <v>39</v>
      </c>
      <c r="C159" s="75">
        <v>0</v>
      </c>
      <c r="D159" s="77">
        <v>0</v>
      </c>
      <c r="E159" s="77">
        <v>0</v>
      </c>
      <c r="F159" s="77">
        <v>0</v>
      </c>
      <c r="G159" s="77">
        <v>0</v>
      </c>
      <c r="H159" s="77">
        <v>0</v>
      </c>
      <c r="I159" s="77">
        <v>0</v>
      </c>
      <c r="J159" s="79">
        <f t="shared" si="2"/>
        <v>0</v>
      </c>
    </row>
    <row r="160" spans="1:10" x14ac:dyDescent="0.25">
      <c r="A160" s="24" t="s">
        <v>229</v>
      </c>
      <c r="B160" s="25" t="s">
        <v>39</v>
      </c>
      <c r="C160" s="75">
        <v>37857</v>
      </c>
      <c r="D160" s="77">
        <v>0</v>
      </c>
      <c r="E160" s="77">
        <v>0</v>
      </c>
      <c r="F160" s="77">
        <v>0</v>
      </c>
      <c r="G160" s="77">
        <v>0</v>
      </c>
      <c r="H160" s="77">
        <v>11923</v>
      </c>
      <c r="I160" s="77">
        <v>74360</v>
      </c>
      <c r="J160" s="79">
        <f t="shared" si="2"/>
        <v>124140</v>
      </c>
    </row>
    <row r="161" spans="1:10" x14ac:dyDescent="0.25">
      <c r="A161" s="24" t="s">
        <v>230</v>
      </c>
      <c r="B161" s="25" t="s">
        <v>39</v>
      </c>
      <c r="C161" s="75">
        <v>0</v>
      </c>
      <c r="D161" s="77">
        <v>0</v>
      </c>
      <c r="E161" s="77">
        <v>0</v>
      </c>
      <c r="F161" s="77">
        <v>0</v>
      </c>
      <c r="G161" s="77">
        <v>0</v>
      </c>
      <c r="H161" s="77">
        <v>39190</v>
      </c>
      <c r="I161" s="77">
        <v>0</v>
      </c>
      <c r="J161" s="79">
        <f t="shared" si="2"/>
        <v>39190</v>
      </c>
    </row>
    <row r="162" spans="1:10" x14ac:dyDescent="0.25">
      <c r="A162" s="24" t="s">
        <v>231</v>
      </c>
      <c r="B162" s="25" t="s">
        <v>39</v>
      </c>
      <c r="C162" s="75">
        <v>0</v>
      </c>
      <c r="D162" s="77">
        <v>0</v>
      </c>
      <c r="E162" s="77">
        <v>0</v>
      </c>
      <c r="F162" s="77">
        <v>0</v>
      </c>
      <c r="G162" s="77">
        <v>0</v>
      </c>
      <c r="H162" s="77">
        <v>0</v>
      </c>
      <c r="I162" s="77">
        <v>0</v>
      </c>
      <c r="J162" s="79">
        <f t="shared" si="2"/>
        <v>0</v>
      </c>
    </row>
    <row r="163" spans="1:10" x14ac:dyDescent="0.25">
      <c r="A163" s="24" t="s">
        <v>232</v>
      </c>
      <c r="B163" s="25" t="s">
        <v>39</v>
      </c>
      <c r="C163" s="75">
        <v>2315</v>
      </c>
      <c r="D163" s="77">
        <v>0</v>
      </c>
      <c r="E163" s="77">
        <v>0</v>
      </c>
      <c r="F163" s="77">
        <v>0</v>
      </c>
      <c r="G163" s="77">
        <v>0</v>
      </c>
      <c r="H163" s="77">
        <v>0</v>
      </c>
      <c r="I163" s="77">
        <v>0</v>
      </c>
      <c r="J163" s="79">
        <f t="shared" si="2"/>
        <v>2315</v>
      </c>
    </row>
    <row r="164" spans="1:10" x14ac:dyDescent="0.25">
      <c r="A164" s="24" t="s">
        <v>233</v>
      </c>
      <c r="B164" s="25" t="s">
        <v>39</v>
      </c>
      <c r="C164" s="75">
        <v>32602</v>
      </c>
      <c r="D164" s="77">
        <v>0</v>
      </c>
      <c r="E164" s="77">
        <v>0</v>
      </c>
      <c r="F164" s="77">
        <v>0</v>
      </c>
      <c r="G164" s="77">
        <v>0</v>
      </c>
      <c r="H164" s="77">
        <v>12180</v>
      </c>
      <c r="I164" s="77">
        <v>46547</v>
      </c>
      <c r="J164" s="79">
        <f t="shared" si="2"/>
        <v>91329</v>
      </c>
    </row>
    <row r="165" spans="1:10" x14ac:dyDescent="0.25">
      <c r="A165" s="24" t="s">
        <v>234</v>
      </c>
      <c r="B165" s="25" t="s">
        <v>39</v>
      </c>
      <c r="C165" s="75">
        <v>0</v>
      </c>
      <c r="D165" s="77">
        <v>0</v>
      </c>
      <c r="E165" s="77">
        <v>0</v>
      </c>
      <c r="F165" s="77">
        <v>0</v>
      </c>
      <c r="G165" s="77">
        <v>0</v>
      </c>
      <c r="H165" s="77">
        <v>18700</v>
      </c>
      <c r="I165" s="77">
        <v>0</v>
      </c>
      <c r="J165" s="79">
        <f t="shared" si="2"/>
        <v>18700</v>
      </c>
    </row>
    <row r="166" spans="1:10" x14ac:dyDescent="0.25">
      <c r="A166" s="24" t="s">
        <v>235</v>
      </c>
      <c r="B166" s="25" t="s">
        <v>39</v>
      </c>
      <c r="C166" s="75">
        <v>0</v>
      </c>
      <c r="D166" s="77">
        <v>0</v>
      </c>
      <c r="E166" s="77">
        <v>0</v>
      </c>
      <c r="F166" s="77">
        <v>0</v>
      </c>
      <c r="G166" s="77">
        <v>0</v>
      </c>
      <c r="H166" s="77">
        <v>0</v>
      </c>
      <c r="I166" s="77">
        <v>0</v>
      </c>
      <c r="J166" s="79">
        <f t="shared" si="2"/>
        <v>0</v>
      </c>
    </row>
    <row r="167" spans="1:10" x14ac:dyDescent="0.25">
      <c r="A167" s="24" t="s">
        <v>236</v>
      </c>
      <c r="B167" s="25" t="s">
        <v>39</v>
      </c>
      <c r="C167" s="75">
        <v>123865</v>
      </c>
      <c r="D167" s="77">
        <v>0</v>
      </c>
      <c r="E167" s="77">
        <v>0</v>
      </c>
      <c r="F167" s="77">
        <v>0</v>
      </c>
      <c r="G167" s="77">
        <v>0</v>
      </c>
      <c r="H167" s="77">
        <v>112833</v>
      </c>
      <c r="I167" s="77">
        <v>0</v>
      </c>
      <c r="J167" s="79">
        <f t="shared" si="2"/>
        <v>236698</v>
      </c>
    </row>
    <row r="168" spans="1:10" x14ac:dyDescent="0.25">
      <c r="A168" s="24" t="s">
        <v>237</v>
      </c>
      <c r="B168" s="25" t="s">
        <v>39</v>
      </c>
      <c r="C168" s="75">
        <v>48979</v>
      </c>
      <c r="D168" s="77">
        <v>0</v>
      </c>
      <c r="E168" s="77">
        <v>0</v>
      </c>
      <c r="F168" s="77">
        <v>0</v>
      </c>
      <c r="G168" s="77">
        <v>0</v>
      </c>
      <c r="H168" s="77">
        <v>0</v>
      </c>
      <c r="I168" s="77">
        <v>2046</v>
      </c>
      <c r="J168" s="79">
        <f t="shared" si="2"/>
        <v>51025</v>
      </c>
    </row>
    <row r="169" spans="1:10" x14ac:dyDescent="0.25">
      <c r="A169" s="24" t="s">
        <v>238</v>
      </c>
      <c r="B169" s="25" t="s">
        <v>39</v>
      </c>
      <c r="C169" s="75">
        <v>0</v>
      </c>
      <c r="D169" s="77">
        <v>76525</v>
      </c>
      <c r="E169" s="77">
        <v>0</v>
      </c>
      <c r="F169" s="77">
        <v>0</v>
      </c>
      <c r="G169" s="77">
        <v>0</v>
      </c>
      <c r="H169" s="77">
        <v>0</v>
      </c>
      <c r="I169" s="77">
        <v>0</v>
      </c>
      <c r="J169" s="79">
        <f t="shared" si="2"/>
        <v>76525</v>
      </c>
    </row>
    <row r="170" spans="1:10" x14ac:dyDescent="0.25">
      <c r="A170" s="24" t="s">
        <v>239</v>
      </c>
      <c r="B170" s="25" t="s">
        <v>1</v>
      </c>
      <c r="C170" s="75">
        <v>0</v>
      </c>
      <c r="D170" s="77">
        <v>0</v>
      </c>
      <c r="E170" s="77">
        <v>0</v>
      </c>
      <c r="F170" s="77">
        <v>0</v>
      </c>
      <c r="G170" s="77">
        <v>0</v>
      </c>
      <c r="H170" s="77">
        <v>0</v>
      </c>
      <c r="I170" s="77">
        <v>0</v>
      </c>
      <c r="J170" s="79">
        <f t="shared" si="2"/>
        <v>0</v>
      </c>
    </row>
    <row r="171" spans="1:10" x14ac:dyDescent="0.25">
      <c r="A171" s="24" t="s">
        <v>240</v>
      </c>
      <c r="B171" s="25" t="s">
        <v>1</v>
      </c>
      <c r="C171" s="75">
        <v>344384</v>
      </c>
      <c r="D171" s="77">
        <v>0</v>
      </c>
      <c r="E171" s="77">
        <v>2077305</v>
      </c>
      <c r="F171" s="77">
        <v>0</v>
      </c>
      <c r="G171" s="77">
        <v>0</v>
      </c>
      <c r="H171" s="77">
        <v>957139</v>
      </c>
      <c r="I171" s="77">
        <v>0</v>
      </c>
      <c r="J171" s="79">
        <f t="shared" si="2"/>
        <v>3378828</v>
      </c>
    </row>
    <row r="172" spans="1:10" x14ac:dyDescent="0.25">
      <c r="A172" s="24" t="s">
        <v>241</v>
      </c>
      <c r="B172" s="25" t="s">
        <v>1</v>
      </c>
      <c r="C172" s="75">
        <v>69884</v>
      </c>
      <c r="D172" s="77">
        <v>0</v>
      </c>
      <c r="E172" s="77">
        <v>820065</v>
      </c>
      <c r="F172" s="77">
        <v>0</v>
      </c>
      <c r="G172" s="77">
        <v>0</v>
      </c>
      <c r="H172" s="77">
        <v>-80509</v>
      </c>
      <c r="I172" s="77">
        <v>0</v>
      </c>
      <c r="J172" s="79">
        <f t="shared" si="2"/>
        <v>809440</v>
      </c>
    </row>
    <row r="173" spans="1:10" x14ac:dyDescent="0.25">
      <c r="A173" s="24" t="s">
        <v>242</v>
      </c>
      <c r="B173" s="25" t="s">
        <v>1</v>
      </c>
      <c r="C173" s="75">
        <v>0</v>
      </c>
      <c r="D173" s="77">
        <v>0</v>
      </c>
      <c r="E173" s="77">
        <v>171674</v>
      </c>
      <c r="F173" s="77">
        <v>0</v>
      </c>
      <c r="G173" s="77">
        <v>0</v>
      </c>
      <c r="H173" s="77">
        <v>0</v>
      </c>
      <c r="I173" s="77">
        <v>0</v>
      </c>
      <c r="J173" s="79">
        <f t="shared" si="2"/>
        <v>171674</v>
      </c>
    </row>
    <row r="174" spans="1:10" x14ac:dyDescent="0.25">
      <c r="A174" s="24" t="s">
        <v>243</v>
      </c>
      <c r="B174" s="25" t="s">
        <v>1</v>
      </c>
      <c r="C174" s="75">
        <v>0</v>
      </c>
      <c r="D174" s="77">
        <v>0</v>
      </c>
      <c r="E174" s="77">
        <v>110000</v>
      </c>
      <c r="F174" s="77">
        <v>0</v>
      </c>
      <c r="G174" s="77">
        <v>0</v>
      </c>
      <c r="H174" s="77">
        <v>0</v>
      </c>
      <c r="I174" s="77">
        <v>0</v>
      </c>
      <c r="J174" s="79">
        <f t="shared" si="2"/>
        <v>110000</v>
      </c>
    </row>
    <row r="175" spans="1:10" x14ac:dyDescent="0.25">
      <c r="A175" s="24" t="s">
        <v>244</v>
      </c>
      <c r="B175" s="25" t="s">
        <v>40</v>
      </c>
      <c r="C175" s="75">
        <v>0</v>
      </c>
      <c r="D175" s="77">
        <v>0</v>
      </c>
      <c r="E175" s="77">
        <v>0</v>
      </c>
      <c r="F175" s="77">
        <v>0</v>
      </c>
      <c r="G175" s="77">
        <v>0</v>
      </c>
      <c r="H175" s="77">
        <v>0</v>
      </c>
      <c r="I175" s="77">
        <v>0</v>
      </c>
      <c r="J175" s="79">
        <f t="shared" si="2"/>
        <v>0</v>
      </c>
    </row>
    <row r="176" spans="1:10" x14ac:dyDescent="0.25">
      <c r="A176" s="24" t="s">
        <v>245</v>
      </c>
      <c r="B176" s="25" t="s">
        <v>41</v>
      </c>
      <c r="C176" s="75">
        <v>0</v>
      </c>
      <c r="D176" s="77">
        <v>0</v>
      </c>
      <c r="E176" s="77">
        <v>0</v>
      </c>
      <c r="F176" s="77">
        <v>0</v>
      </c>
      <c r="G176" s="77">
        <v>0</v>
      </c>
      <c r="H176" s="77">
        <v>0</v>
      </c>
      <c r="I176" s="77">
        <v>0</v>
      </c>
      <c r="J176" s="79">
        <f t="shared" si="2"/>
        <v>0</v>
      </c>
    </row>
    <row r="177" spans="1:10" x14ac:dyDescent="0.25">
      <c r="A177" s="24" t="s">
        <v>246</v>
      </c>
      <c r="B177" s="25" t="s">
        <v>41</v>
      </c>
      <c r="C177" s="75">
        <v>0</v>
      </c>
      <c r="D177" s="77">
        <v>0</v>
      </c>
      <c r="E177" s="77">
        <v>0</v>
      </c>
      <c r="F177" s="77">
        <v>0</v>
      </c>
      <c r="G177" s="77">
        <v>0</v>
      </c>
      <c r="H177" s="77">
        <v>0</v>
      </c>
      <c r="I177" s="77">
        <v>0</v>
      </c>
      <c r="J177" s="79">
        <f t="shared" si="2"/>
        <v>0</v>
      </c>
    </row>
    <row r="178" spans="1:10" x14ac:dyDescent="0.25">
      <c r="A178" s="24" t="s">
        <v>247</v>
      </c>
      <c r="B178" s="25" t="s">
        <v>41</v>
      </c>
      <c r="C178" s="75">
        <v>0</v>
      </c>
      <c r="D178" s="77">
        <v>0</v>
      </c>
      <c r="E178" s="77">
        <v>0</v>
      </c>
      <c r="F178" s="77">
        <v>0</v>
      </c>
      <c r="G178" s="77">
        <v>6900</v>
      </c>
      <c r="H178" s="77">
        <v>0</v>
      </c>
      <c r="I178" s="77">
        <v>0</v>
      </c>
      <c r="J178" s="79">
        <f t="shared" si="2"/>
        <v>6900</v>
      </c>
    </row>
    <row r="179" spans="1:10" x14ac:dyDescent="0.25">
      <c r="A179" s="24" t="s">
        <v>248</v>
      </c>
      <c r="B179" s="25" t="s">
        <v>41</v>
      </c>
      <c r="C179" s="75">
        <v>0</v>
      </c>
      <c r="D179" s="77">
        <v>0</v>
      </c>
      <c r="E179" s="77">
        <v>0</v>
      </c>
      <c r="F179" s="77">
        <v>0</v>
      </c>
      <c r="G179" s="77">
        <v>0</v>
      </c>
      <c r="H179" s="77">
        <v>0</v>
      </c>
      <c r="I179" s="77">
        <v>0</v>
      </c>
      <c r="J179" s="79">
        <f t="shared" si="2"/>
        <v>0</v>
      </c>
    </row>
    <row r="180" spans="1:10" x14ac:dyDescent="0.25">
      <c r="A180" s="24" t="s">
        <v>249</v>
      </c>
      <c r="B180" s="25" t="s">
        <v>41</v>
      </c>
      <c r="C180" s="75">
        <v>0</v>
      </c>
      <c r="D180" s="77">
        <v>0</v>
      </c>
      <c r="E180" s="77">
        <v>0</v>
      </c>
      <c r="F180" s="77">
        <v>0</v>
      </c>
      <c r="G180" s="77">
        <v>0</v>
      </c>
      <c r="H180" s="77">
        <v>0</v>
      </c>
      <c r="I180" s="77">
        <v>0</v>
      </c>
      <c r="J180" s="79">
        <f t="shared" si="2"/>
        <v>0</v>
      </c>
    </row>
    <row r="181" spans="1:10" x14ac:dyDescent="0.25">
      <c r="A181" s="24" t="s">
        <v>250</v>
      </c>
      <c r="B181" s="25" t="s">
        <v>41</v>
      </c>
      <c r="C181" s="75">
        <v>0</v>
      </c>
      <c r="D181" s="77">
        <v>0</v>
      </c>
      <c r="E181" s="77">
        <v>0</v>
      </c>
      <c r="F181" s="77">
        <v>0</v>
      </c>
      <c r="G181" s="77">
        <v>0</v>
      </c>
      <c r="H181" s="77">
        <v>0</v>
      </c>
      <c r="I181" s="77">
        <v>0</v>
      </c>
      <c r="J181" s="79">
        <f t="shared" si="2"/>
        <v>0</v>
      </c>
    </row>
    <row r="182" spans="1:10" x14ac:dyDescent="0.25">
      <c r="A182" s="24" t="s">
        <v>251</v>
      </c>
      <c r="B182" s="25" t="s">
        <v>41</v>
      </c>
      <c r="C182" s="75">
        <v>0</v>
      </c>
      <c r="D182" s="77">
        <v>0</v>
      </c>
      <c r="E182" s="77">
        <v>0</v>
      </c>
      <c r="F182" s="77">
        <v>0</v>
      </c>
      <c r="G182" s="77">
        <v>0</v>
      </c>
      <c r="H182" s="77">
        <v>0</v>
      </c>
      <c r="I182" s="77">
        <v>0</v>
      </c>
      <c r="J182" s="79">
        <f t="shared" si="2"/>
        <v>0</v>
      </c>
    </row>
    <row r="183" spans="1:10" x14ac:dyDescent="0.25">
      <c r="A183" s="24" t="s">
        <v>252</v>
      </c>
      <c r="B183" s="25" t="s">
        <v>42</v>
      </c>
      <c r="C183" s="75">
        <v>0</v>
      </c>
      <c r="D183" s="77">
        <v>0</v>
      </c>
      <c r="E183" s="77">
        <v>0</v>
      </c>
      <c r="F183" s="77">
        <v>0</v>
      </c>
      <c r="G183" s="77">
        <v>0</v>
      </c>
      <c r="H183" s="77">
        <v>0</v>
      </c>
      <c r="I183" s="77">
        <v>0</v>
      </c>
      <c r="J183" s="79">
        <f t="shared" si="2"/>
        <v>0</v>
      </c>
    </row>
    <row r="184" spans="1:10" x14ac:dyDescent="0.25">
      <c r="A184" s="24" t="s">
        <v>253</v>
      </c>
      <c r="B184" s="25" t="s">
        <v>2</v>
      </c>
      <c r="C184" s="75">
        <v>0</v>
      </c>
      <c r="D184" s="77">
        <v>0</v>
      </c>
      <c r="E184" s="77">
        <v>0</v>
      </c>
      <c r="F184" s="77">
        <v>0</v>
      </c>
      <c r="G184" s="77">
        <v>0</v>
      </c>
      <c r="H184" s="77">
        <v>0</v>
      </c>
      <c r="I184" s="77">
        <v>0</v>
      </c>
      <c r="J184" s="79">
        <f t="shared" si="2"/>
        <v>0</v>
      </c>
    </row>
    <row r="185" spans="1:10" x14ac:dyDescent="0.25">
      <c r="A185" s="24" t="s">
        <v>1</v>
      </c>
      <c r="B185" s="25" t="s">
        <v>2</v>
      </c>
      <c r="C185" s="75">
        <v>0</v>
      </c>
      <c r="D185" s="77">
        <v>0</v>
      </c>
      <c r="E185" s="77">
        <v>0</v>
      </c>
      <c r="F185" s="77">
        <v>0</v>
      </c>
      <c r="G185" s="77">
        <v>0</v>
      </c>
      <c r="H185" s="77">
        <v>0</v>
      </c>
      <c r="I185" s="77">
        <v>0</v>
      </c>
      <c r="J185" s="79">
        <f t="shared" si="2"/>
        <v>0</v>
      </c>
    </row>
    <row r="186" spans="1:10" x14ac:dyDescent="0.25">
      <c r="A186" s="24" t="s">
        <v>2</v>
      </c>
      <c r="B186" s="25" t="s">
        <v>2</v>
      </c>
      <c r="C186" s="75">
        <v>0</v>
      </c>
      <c r="D186" s="77">
        <v>0</v>
      </c>
      <c r="E186" s="77">
        <v>0</v>
      </c>
      <c r="F186" s="77">
        <v>0</v>
      </c>
      <c r="G186" s="77">
        <v>0</v>
      </c>
      <c r="H186" s="77">
        <v>0</v>
      </c>
      <c r="I186" s="77">
        <v>0</v>
      </c>
      <c r="J186" s="79">
        <f t="shared" si="2"/>
        <v>0</v>
      </c>
    </row>
    <row r="187" spans="1:10" x14ac:dyDescent="0.25">
      <c r="A187" s="24" t="s">
        <v>254</v>
      </c>
      <c r="B187" s="25" t="s">
        <v>43</v>
      </c>
      <c r="C187" s="75">
        <v>0</v>
      </c>
      <c r="D187" s="77">
        <v>0</v>
      </c>
      <c r="E187" s="77">
        <v>0</v>
      </c>
      <c r="F187" s="77">
        <v>0</v>
      </c>
      <c r="G187" s="77">
        <v>0</v>
      </c>
      <c r="H187" s="77">
        <v>0</v>
      </c>
      <c r="I187" s="77">
        <v>0</v>
      </c>
      <c r="J187" s="79">
        <f t="shared" si="2"/>
        <v>0</v>
      </c>
    </row>
    <row r="188" spans="1:10" x14ac:dyDescent="0.25">
      <c r="A188" s="24" t="s">
        <v>255</v>
      </c>
      <c r="B188" s="25" t="s">
        <v>43</v>
      </c>
      <c r="C188" s="75">
        <v>0</v>
      </c>
      <c r="D188" s="77">
        <f>(456813+155568)</f>
        <v>612381</v>
      </c>
      <c r="E188" s="77">
        <v>0</v>
      </c>
      <c r="F188" s="77">
        <v>0</v>
      </c>
      <c r="G188" s="77">
        <v>0</v>
      </c>
      <c r="H188" s="77">
        <v>0</v>
      </c>
      <c r="I188" s="77">
        <v>0</v>
      </c>
      <c r="J188" s="79">
        <f t="shared" si="2"/>
        <v>612381</v>
      </c>
    </row>
    <row r="189" spans="1:10" x14ac:dyDescent="0.25">
      <c r="A189" s="24" t="s">
        <v>256</v>
      </c>
      <c r="B189" s="25" t="s">
        <v>43</v>
      </c>
      <c r="C189" s="75">
        <v>0</v>
      </c>
      <c r="D189" s="77">
        <v>0</v>
      </c>
      <c r="E189" s="77">
        <v>0</v>
      </c>
      <c r="F189" s="77">
        <v>0</v>
      </c>
      <c r="G189" s="77">
        <v>0</v>
      </c>
      <c r="H189" s="77">
        <v>0</v>
      </c>
      <c r="I189" s="77">
        <v>0</v>
      </c>
      <c r="J189" s="79">
        <f t="shared" si="2"/>
        <v>0</v>
      </c>
    </row>
    <row r="190" spans="1:10" x14ac:dyDescent="0.25">
      <c r="A190" s="24" t="s">
        <v>257</v>
      </c>
      <c r="B190" s="25" t="s">
        <v>43</v>
      </c>
      <c r="C190" s="75">
        <v>0</v>
      </c>
      <c r="D190" s="77">
        <v>0</v>
      </c>
      <c r="E190" s="77">
        <v>0</v>
      </c>
      <c r="F190" s="77">
        <v>0</v>
      </c>
      <c r="G190" s="77">
        <v>0</v>
      </c>
      <c r="H190" s="77">
        <v>0</v>
      </c>
      <c r="I190" s="77">
        <v>0</v>
      </c>
      <c r="J190" s="79">
        <f t="shared" si="2"/>
        <v>0</v>
      </c>
    </row>
    <row r="191" spans="1:10" x14ac:dyDescent="0.25">
      <c r="A191" s="24" t="s">
        <v>258</v>
      </c>
      <c r="B191" s="25" t="s">
        <v>43</v>
      </c>
      <c r="C191" s="75">
        <v>0</v>
      </c>
      <c r="D191" s="77">
        <v>0</v>
      </c>
      <c r="E191" s="77">
        <v>0</v>
      </c>
      <c r="F191" s="77">
        <v>0</v>
      </c>
      <c r="G191" s="77">
        <v>0</v>
      </c>
      <c r="H191" s="77">
        <v>0</v>
      </c>
      <c r="I191" s="77">
        <v>0</v>
      </c>
      <c r="J191" s="79">
        <f t="shared" si="2"/>
        <v>0</v>
      </c>
    </row>
    <row r="192" spans="1:10" x14ac:dyDescent="0.25">
      <c r="A192" s="24" t="s">
        <v>259</v>
      </c>
      <c r="B192" s="25" t="s">
        <v>260</v>
      </c>
      <c r="C192" s="75">
        <v>0</v>
      </c>
      <c r="D192" s="77">
        <v>0</v>
      </c>
      <c r="E192" s="77">
        <v>0</v>
      </c>
      <c r="F192" s="77">
        <v>0</v>
      </c>
      <c r="G192" s="77">
        <v>0</v>
      </c>
      <c r="H192" s="77">
        <v>0</v>
      </c>
      <c r="I192" s="77">
        <v>0</v>
      </c>
      <c r="J192" s="79">
        <f t="shared" si="2"/>
        <v>0</v>
      </c>
    </row>
    <row r="193" spans="1:10" x14ac:dyDescent="0.25">
      <c r="A193" s="24" t="s">
        <v>261</v>
      </c>
      <c r="B193" s="25" t="s">
        <v>44</v>
      </c>
      <c r="C193" s="75">
        <v>0</v>
      </c>
      <c r="D193" s="77">
        <v>0</v>
      </c>
      <c r="E193" s="77">
        <v>0</v>
      </c>
      <c r="F193" s="77">
        <v>0</v>
      </c>
      <c r="G193" s="77">
        <v>0</v>
      </c>
      <c r="H193" s="77">
        <v>0</v>
      </c>
      <c r="I193" s="77">
        <v>0</v>
      </c>
      <c r="J193" s="79">
        <f t="shared" si="2"/>
        <v>0</v>
      </c>
    </row>
    <row r="194" spans="1:10" x14ac:dyDescent="0.25">
      <c r="A194" s="24" t="s">
        <v>262</v>
      </c>
      <c r="B194" s="25" t="s">
        <v>44</v>
      </c>
      <c r="C194" s="75">
        <v>0</v>
      </c>
      <c r="D194" s="77">
        <v>0</v>
      </c>
      <c r="E194" s="77">
        <v>0</v>
      </c>
      <c r="F194" s="77">
        <v>0</v>
      </c>
      <c r="G194" s="77">
        <v>0</v>
      </c>
      <c r="H194" s="77">
        <v>0</v>
      </c>
      <c r="I194" s="77">
        <v>0</v>
      </c>
      <c r="J194" s="79">
        <f t="shared" si="2"/>
        <v>0</v>
      </c>
    </row>
    <row r="195" spans="1:10" x14ac:dyDescent="0.25">
      <c r="A195" s="24" t="s">
        <v>263</v>
      </c>
      <c r="B195" s="25" t="s">
        <v>44</v>
      </c>
      <c r="C195" s="75">
        <v>0</v>
      </c>
      <c r="D195" s="77">
        <v>0</v>
      </c>
      <c r="E195" s="77">
        <v>0</v>
      </c>
      <c r="F195" s="77">
        <v>0</v>
      </c>
      <c r="G195" s="77">
        <v>0</v>
      </c>
      <c r="H195" s="77">
        <v>0</v>
      </c>
      <c r="I195" s="77">
        <v>0</v>
      </c>
      <c r="J195" s="79">
        <f t="shared" si="2"/>
        <v>0</v>
      </c>
    </row>
    <row r="196" spans="1:10" x14ac:dyDescent="0.25">
      <c r="A196" s="24" t="s">
        <v>264</v>
      </c>
      <c r="B196" s="25" t="s">
        <v>44</v>
      </c>
      <c r="C196" s="75">
        <v>13317</v>
      </c>
      <c r="D196" s="77">
        <v>162515</v>
      </c>
      <c r="E196" s="77">
        <v>0</v>
      </c>
      <c r="F196" s="77">
        <v>0</v>
      </c>
      <c r="G196" s="77">
        <v>0</v>
      </c>
      <c r="H196" s="77">
        <v>576</v>
      </c>
      <c r="I196" s="77">
        <v>6165</v>
      </c>
      <c r="J196" s="79">
        <f t="shared" ref="J196:J258" si="3">SUM(C196:I196)</f>
        <v>182573</v>
      </c>
    </row>
    <row r="197" spans="1:10" x14ac:dyDescent="0.25">
      <c r="A197" s="24" t="s">
        <v>265</v>
      </c>
      <c r="B197" s="25" t="s">
        <v>44</v>
      </c>
      <c r="C197" s="75">
        <v>0</v>
      </c>
      <c r="D197" s="77">
        <v>0</v>
      </c>
      <c r="E197" s="77">
        <v>0</v>
      </c>
      <c r="F197" s="77">
        <v>0</v>
      </c>
      <c r="G197" s="77">
        <v>0</v>
      </c>
      <c r="H197" s="77">
        <v>0</v>
      </c>
      <c r="I197" s="77">
        <v>0</v>
      </c>
      <c r="J197" s="79">
        <f t="shared" si="3"/>
        <v>0</v>
      </c>
    </row>
    <row r="198" spans="1:10" x14ac:dyDescent="0.25">
      <c r="A198" s="24" t="s">
        <v>266</v>
      </c>
      <c r="B198" s="25" t="s">
        <v>45</v>
      </c>
      <c r="C198" s="75">
        <v>0</v>
      </c>
      <c r="D198" s="77">
        <v>0</v>
      </c>
      <c r="E198" s="77">
        <v>0</v>
      </c>
      <c r="F198" s="77">
        <v>0</v>
      </c>
      <c r="G198" s="77">
        <v>0</v>
      </c>
      <c r="H198" s="77">
        <v>376</v>
      </c>
      <c r="I198" s="77">
        <v>0</v>
      </c>
      <c r="J198" s="79">
        <f t="shared" si="3"/>
        <v>376</v>
      </c>
    </row>
    <row r="199" spans="1:10" x14ac:dyDescent="0.25">
      <c r="A199" s="24" t="s">
        <v>536</v>
      </c>
      <c r="B199" s="25" t="s">
        <v>45</v>
      </c>
      <c r="C199" s="75">
        <v>0</v>
      </c>
      <c r="D199" s="77">
        <v>0</v>
      </c>
      <c r="E199" s="77">
        <v>0</v>
      </c>
      <c r="F199" s="77">
        <v>0</v>
      </c>
      <c r="G199" s="77">
        <v>0</v>
      </c>
      <c r="H199" s="77">
        <v>0</v>
      </c>
      <c r="I199" s="77">
        <v>0</v>
      </c>
      <c r="J199" s="79">
        <f t="shared" si="3"/>
        <v>0</v>
      </c>
    </row>
    <row r="200" spans="1:10" x14ac:dyDescent="0.25">
      <c r="A200" s="24" t="s">
        <v>267</v>
      </c>
      <c r="B200" s="25" t="s">
        <v>45</v>
      </c>
      <c r="C200" s="75">
        <v>0</v>
      </c>
      <c r="D200" s="77">
        <v>0</v>
      </c>
      <c r="E200" s="77">
        <v>0</v>
      </c>
      <c r="F200" s="77">
        <v>0</v>
      </c>
      <c r="G200" s="77">
        <v>0</v>
      </c>
      <c r="H200" s="77">
        <v>0</v>
      </c>
      <c r="I200" s="77">
        <v>3484</v>
      </c>
      <c r="J200" s="79">
        <f t="shared" si="3"/>
        <v>3484</v>
      </c>
    </row>
    <row r="201" spans="1:10" x14ac:dyDescent="0.25">
      <c r="A201" s="24" t="s">
        <v>268</v>
      </c>
      <c r="B201" s="25" t="s">
        <v>45</v>
      </c>
      <c r="C201" s="75">
        <v>93257</v>
      </c>
      <c r="D201" s="77">
        <v>133546</v>
      </c>
      <c r="E201" s="77">
        <v>0</v>
      </c>
      <c r="F201" s="77">
        <v>0</v>
      </c>
      <c r="G201" s="77">
        <v>0</v>
      </c>
      <c r="H201" s="77">
        <v>29129</v>
      </c>
      <c r="I201" s="77">
        <v>0</v>
      </c>
      <c r="J201" s="79">
        <f t="shared" si="3"/>
        <v>255932</v>
      </c>
    </row>
    <row r="202" spans="1:10" x14ac:dyDescent="0.25">
      <c r="A202" s="24" t="s">
        <v>269</v>
      </c>
      <c r="B202" s="25" t="s">
        <v>46</v>
      </c>
      <c r="C202" s="75">
        <v>49805</v>
      </c>
      <c r="D202" s="77">
        <v>0</v>
      </c>
      <c r="E202" s="77">
        <v>0</v>
      </c>
      <c r="F202" s="77">
        <v>0</v>
      </c>
      <c r="G202" s="77">
        <v>0</v>
      </c>
      <c r="H202" s="77">
        <v>389707</v>
      </c>
      <c r="I202" s="77">
        <v>0</v>
      </c>
      <c r="J202" s="79">
        <f t="shared" si="3"/>
        <v>439512</v>
      </c>
    </row>
    <row r="203" spans="1:10" x14ac:dyDescent="0.25">
      <c r="A203" s="24" t="s">
        <v>470</v>
      </c>
      <c r="B203" s="25" t="s">
        <v>46</v>
      </c>
      <c r="C203" s="75">
        <v>0</v>
      </c>
      <c r="D203" s="77">
        <v>0</v>
      </c>
      <c r="E203" s="77">
        <v>0</v>
      </c>
      <c r="F203" s="77">
        <v>0</v>
      </c>
      <c r="G203" s="77">
        <v>0</v>
      </c>
      <c r="H203" s="77">
        <v>0</v>
      </c>
      <c r="I203" s="77">
        <v>0</v>
      </c>
      <c r="J203" s="79">
        <f t="shared" si="3"/>
        <v>0</v>
      </c>
    </row>
    <row r="204" spans="1:10" x14ac:dyDescent="0.25">
      <c r="A204" s="24" t="s">
        <v>270</v>
      </c>
      <c r="B204" s="25" t="s">
        <v>46</v>
      </c>
      <c r="C204" s="75">
        <v>0</v>
      </c>
      <c r="D204" s="77">
        <v>0</v>
      </c>
      <c r="E204" s="77">
        <v>0</v>
      </c>
      <c r="F204" s="77">
        <v>0</v>
      </c>
      <c r="G204" s="77">
        <v>0</v>
      </c>
      <c r="H204" s="77">
        <v>0</v>
      </c>
      <c r="I204" s="77">
        <v>0</v>
      </c>
      <c r="J204" s="79">
        <f t="shared" si="3"/>
        <v>0</v>
      </c>
    </row>
    <row r="205" spans="1:10" x14ac:dyDescent="0.25">
      <c r="A205" s="24" t="s">
        <v>271</v>
      </c>
      <c r="B205" s="25" t="s">
        <v>46</v>
      </c>
      <c r="C205" s="75">
        <v>0</v>
      </c>
      <c r="D205" s="77">
        <v>0</v>
      </c>
      <c r="E205" s="77">
        <v>0</v>
      </c>
      <c r="F205" s="77">
        <v>0</v>
      </c>
      <c r="G205" s="77">
        <v>0</v>
      </c>
      <c r="H205" s="77">
        <v>0</v>
      </c>
      <c r="I205" s="77">
        <v>0</v>
      </c>
      <c r="J205" s="79">
        <f t="shared" si="3"/>
        <v>0</v>
      </c>
    </row>
    <row r="206" spans="1:10" x14ac:dyDescent="0.25">
      <c r="A206" s="24" t="s">
        <v>272</v>
      </c>
      <c r="B206" s="25" t="s">
        <v>46</v>
      </c>
      <c r="C206" s="75">
        <v>0</v>
      </c>
      <c r="D206" s="77">
        <v>0</v>
      </c>
      <c r="E206" s="77">
        <v>0</v>
      </c>
      <c r="F206" s="77">
        <v>0</v>
      </c>
      <c r="G206" s="77">
        <v>0</v>
      </c>
      <c r="H206" s="77">
        <v>0</v>
      </c>
      <c r="I206" s="77">
        <v>0</v>
      </c>
      <c r="J206" s="79">
        <f t="shared" si="3"/>
        <v>0</v>
      </c>
    </row>
    <row r="207" spans="1:10" x14ac:dyDescent="0.25">
      <c r="A207" s="24" t="s">
        <v>505</v>
      </c>
      <c r="B207" s="25" t="s">
        <v>46</v>
      </c>
      <c r="C207" s="75">
        <v>0</v>
      </c>
      <c r="D207" s="77">
        <v>0</v>
      </c>
      <c r="E207" s="77">
        <v>0</v>
      </c>
      <c r="F207" s="77">
        <v>0</v>
      </c>
      <c r="G207" s="77">
        <v>0</v>
      </c>
      <c r="H207" s="77">
        <v>0</v>
      </c>
      <c r="I207" s="77">
        <v>0</v>
      </c>
      <c r="J207" s="79">
        <f t="shared" si="3"/>
        <v>0</v>
      </c>
    </row>
    <row r="208" spans="1:10" x14ac:dyDescent="0.25">
      <c r="A208" s="24" t="s">
        <v>503</v>
      </c>
      <c r="B208" s="25" t="s">
        <v>46</v>
      </c>
      <c r="C208" s="75">
        <v>0</v>
      </c>
      <c r="D208" s="77">
        <v>0</v>
      </c>
      <c r="E208" s="77">
        <v>0</v>
      </c>
      <c r="F208" s="77">
        <v>0</v>
      </c>
      <c r="G208" s="77">
        <v>0</v>
      </c>
      <c r="H208" s="77">
        <v>0</v>
      </c>
      <c r="I208" s="77">
        <v>0</v>
      </c>
      <c r="J208" s="79">
        <f t="shared" si="3"/>
        <v>0</v>
      </c>
    </row>
    <row r="209" spans="1:10" x14ac:dyDescent="0.25">
      <c r="A209" s="24" t="s">
        <v>273</v>
      </c>
      <c r="B209" s="25" t="s">
        <v>46</v>
      </c>
      <c r="C209" s="75">
        <v>0</v>
      </c>
      <c r="D209" s="77">
        <v>0</v>
      </c>
      <c r="E209" s="77">
        <v>0</v>
      </c>
      <c r="F209" s="77">
        <v>0</v>
      </c>
      <c r="G209" s="77">
        <v>0</v>
      </c>
      <c r="H209" s="77">
        <v>0</v>
      </c>
      <c r="I209" s="77">
        <v>0</v>
      </c>
      <c r="J209" s="79">
        <f t="shared" si="3"/>
        <v>0</v>
      </c>
    </row>
    <row r="210" spans="1:10" x14ac:dyDescent="0.25">
      <c r="A210" s="24" t="s">
        <v>274</v>
      </c>
      <c r="B210" s="25" t="s">
        <v>46</v>
      </c>
      <c r="C210" s="75">
        <v>26499</v>
      </c>
      <c r="D210" s="77">
        <v>209715</v>
      </c>
      <c r="E210" s="77">
        <v>0</v>
      </c>
      <c r="F210" s="77">
        <v>0</v>
      </c>
      <c r="G210" s="77">
        <v>0</v>
      </c>
      <c r="H210" s="77">
        <v>35082</v>
      </c>
      <c r="I210" s="77">
        <v>0</v>
      </c>
      <c r="J210" s="79">
        <f t="shared" si="3"/>
        <v>271296</v>
      </c>
    </row>
    <row r="211" spans="1:10" x14ac:dyDescent="0.25">
      <c r="A211" s="24" t="s">
        <v>275</v>
      </c>
      <c r="B211" s="25" t="s">
        <v>46</v>
      </c>
      <c r="C211" s="75">
        <v>0</v>
      </c>
      <c r="D211" s="77">
        <v>0</v>
      </c>
      <c r="E211" s="77">
        <v>0</v>
      </c>
      <c r="F211" s="77">
        <v>0</v>
      </c>
      <c r="G211" s="77">
        <v>0</v>
      </c>
      <c r="H211" s="77">
        <v>0</v>
      </c>
      <c r="I211" s="77">
        <v>0</v>
      </c>
      <c r="J211" s="79">
        <f t="shared" si="3"/>
        <v>0</v>
      </c>
    </row>
    <row r="212" spans="1:10" x14ac:dyDescent="0.25">
      <c r="A212" s="24" t="s">
        <v>276</v>
      </c>
      <c r="B212" s="25" t="s">
        <v>46</v>
      </c>
      <c r="C212" s="75">
        <v>0</v>
      </c>
      <c r="D212" s="77">
        <v>0</v>
      </c>
      <c r="E212" s="77">
        <v>0</v>
      </c>
      <c r="F212" s="77">
        <v>0</v>
      </c>
      <c r="G212" s="77">
        <v>0</v>
      </c>
      <c r="H212" s="77">
        <v>0</v>
      </c>
      <c r="I212" s="77">
        <v>396735</v>
      </c>
      <c r="J212" s="79">
        <f t="shared" si="3"/>
        <v>396735</v>
      </c>
    </row>
    <row r="213" spans="1:10" x14ac:dyDescent="0.25">
      <c r="A213" s="24" t="s">
        <v>277</v>
      </c>
      <c r="B213" s="25" t="s">
        <v>46</v>
      </c>
      <c r="C213" s="75">
        <v>21431</v>
      </c>
      <c r="D213" s="77">
        <v>0</v>
      </c>
      <c r="E213" s="77">
        <v>0</v>
      </c>
      <c r="F213" s="77">
        <v>0</v>
      </c>
      <c r="G213" s="77">
        <v>0</v>
      </c>
      <c r="H213" s="77">
        <v>237171</v>
      </c>
      <c r="I213" s="77">
        <v>0</v>
      </c>
      <c r="J213" s="79">
        <f t="shared" si="3"/>
        <v>258602</v>
      </c>
    </row>
    <row r="214" spans="1:10" x14ac:dyDescent="0.25">
      <c r="A214" s="24" t="s">
        <v>278</v>
      </c>
      <c r="B214" s="25" t="s">
        <v>46</v>
      </c>
      <c r="C214" s="75">
        <v>0</v>
      </c>
      <c r="D214" s="77">
        <v>0</v>
      </c>
      <c r="E214" s="77">
        <v>0</v>
      </c>
      <c r="F214" s="77">
        <v>0</v>
      </c>
      <c r="G214" s="77">
        <v>0</v>
      </c>
      <c r="H214" s="77">
        <v>0</v>
      </c>
      <c r="I214" s="77">
        <v>0</v>
      </c>
      <c r="J214" s="79">
        <f t="shared" si="3"/>
        <v>0</v>
      </c>
    </row>
    <row r="215" spans="1:10" x14ac:dyDescent="0.25">
      <c r="A215" s="24" t="s">
        <v>279</v>
      </c>
      <c r="B215" s="25" t="s">
        <v>46</v>
      </c>
      <c r="C215" s="75">
        <v>0</v>
      </c>
      <c r="D215" s="77">
        <v>0</v>
      </c>
      <c r="E215" s="77">
        <v>0</v>
      </c>
      <c r="F215" s="77">
        <v>0</v>
      </c>
      <c r="G215" s="77">
        <v>0</v>
      </c>
      <c r="H215" s="77">
        <v>0</v>
      </c>
      <c r="I215" s="77">
        <v>0</v>
      </c>
      <c r="J215" s="79">
        <f t="shared" si="3"/>
        <v>0</v>
      </c>
    </row>
    <row r="216" spans="1:10" x14ac:dyDescent="0.25">
      <c r="A216" s="24" t="s">
        <v>280</v>
      </c>
      <c r="B216" s="25" t="s">
        <v>46</v>
      </c>
      <c r="C216" s="75">
        <v>0</v>
      </c>
      <c r="D216" s="77">
        <v>0</v>
      </c>
      <c r="E216" s="77">
        <v>0</v>
      </c>
      <c r="F216" s="77">
        <v>0</v>
      </c>
      <c r="G216" s="77">
        <v>0</v>
      </c>
      <c r="H216" s="77">
        <v>0</v>
      </c>
      <c r="I216" s="77">
        <v>0</v>
      </c>
      <c r="J216" s="79">
        <f t="shared" si="3"/>
        <v>0</v>
      </c>
    </row>
    <row r="217" spans="1:10" x14ac:dyDescent="0.25">
      <c r="A217" s="24" t="s">
        <v>281</v>
      </c>
      <c r="B217" s="25" t="s">
        <v>46</v>
      </c>
      <c r="C217" s="75">
        <v>0</v>
      </c>
      <c r="D217" s="77">
        <v>0</v>
      </c>
      <c r="E217" s="77">
        <v>0</v>
      </c>
      <c r="F217" s="77">
        <v>0</v>
      </c>
      <c r="G217" s="77">
        <v>0</v>
      </c>
      <c r="H217" s="77">
        <v>0</v>
      </c>
      <c r="I217" s="77">
        <v>0</v>
      </c>
      <c r="J217" s="79">
        <f t="shared" si="3"/>
        <v>0</v>
      </c>
    </row>
    <row r="218" spans="1:10" x14ac:dyDescent="0.25">
      <c r="A218" s="24" t="s">
        <v>471</v>
      </c>
      <c r="B218" s="25" t="s">
        <v>46</v>
      </c>
      <c r="C218" s="75">
        <v>0</v>
      </c>
      <c r="D218" s="77">
        <v>0</v>
      </c>
      <c r="E218" s="77">
        <v>0</v>
      </c>
      <c r="F218" s="77">
        <v>0</v>
      </c>
      <c r="G218" s="77">
        <v>0</v>
      </c>
      <c r="H218" s="77">
        <v>0</v>
      </c>
      <c r="I218" s="77">
        <v>0</v>
      </c>
      <c r="J218" s="79">
        <f t="shared" si="3"/>
        <v>0</v>
      </c>
    </row>
    <row r="219" spans="1:10" x14ac:dyDescent="0.25">
      <c r="A219" s="24" t="s">
        <v>282</v>
      </c>
      <c r="B219" s="25" t="s">
        <v>46</v>
      </c>
      <c r="C219" s="75">
        <v>0</v>
      </c>
      <c r="D219" s="77">
        <v>74140</v>
      </c>
      <c r="E219" s="77">
        <v>486766</v>
      </c>
      <c r="F219" s="77">
        <v>0</v>
      </c>
      <c r="G219" s="77">
        <v>0</v>
      </c>
      <c r="H219" s="77">
        <v>0</v>
      </c>
      <c r="I219" s="77">
        <v>469044</v>
      </c>
      <c r="J219" s="79">
        <f t="shared" si="3"/>
        <v>1029950</v>
      </c>
    </row>
    <row r="220" spans="1:10" x14ac:dyDescent="0.25">
      <c r="A220" s="24" t="s">
        <v>504</v>
      </c>
      <c r="B220" s="25" t="s">
        <v>46</v>
      </c>
      <c r="C220" s="75">
        <v>0</v>
      </c>
      <c r="D220" s="77">
        <v>0</v>
      </c>
      <c r="E220" s="77">
        <v>0</v>
      </c>
      <c r="F220" s="77">
        <v>0</v>
      </c>
      <c r="G220" s="77">
        <v>0</v>
      </c>
      <c r="H220" s="77">
        <v>0</v>
      </c>
      <c r="I220" s="77">
        <v>0</v>
      </c>
      <c r="J220" s="79">
        <f t="shared" si="3"/>
        <v>0</v>
      </c>
    </row>
    <row r="221" spans="1:10" x14ac:dyDescent="0.25">
      <c r="A221" s="24" t="s">
        <v>283</v>
      </c>
      <c r="B221" s="25" t="s">
        <v>46</v>
      </c>
      <c r="C221" s="75">
        <v>0</v>
      </c>
      <c r="D221" s="77">
        <v>0</v>
      </c>
      <c r="E221" s="77">
        <v>0</v>
      </c>
      <c r="F221" s="77">
        <v>0</v>
      </c>
      <c r="G221" s="77">
        <v>0</v>
      </c>
      <c r="H221" s="77">
        <v>0</v>
      </c>
      <c r="I221" s="77">
        <v>0</v>
      </c>
      <c r="J221" s="79">
        <f t="shared" si="3"/>
        <v>0</v>
      </c>
    </row>
    <row r="222" spans="1:10" x14ac:dyDescent="0.25">
      <c r="A222" s="24" t="s">
        <v>284</v>
      </c>
      <c r="B222" s="25" t="s">
        <v>46</v>
      </c>
      <c r="C222" s="75">
        <v>0</v>
      </c>
      <c r="D222" s="77">
        <v>0</v>
      </c>
      <c r="E222" s="77">
        <v>0</v>
      </c>
      <c r="F222" s="77">
        <v>0</v>
      </c>
      <c r="G222" s="77">
        <v>0</v>
      </c>
      <c r="H222" s="77">
        <v>0</v>
      </c>
      <c r="I222" s="77">
        <v>0</v>
      </c>
      <c r="J222" s="79">
        <f t="shared" si="3"/>
        <v>0</v>
      </c>
    </row>
    <row r="223" spans="1:10" x14ac:dyDescent="0.25">
      <c r="A223" s="24" t="s">
        <v>285</v>
      </c>
      <c r="B223" s="25" t="s">
        <v>46</v>
      </c>
      <c r="C223" s="75">
        <v>0</v>
      </c>
      <c r="D223" s="77">
        <v>0</v>
      </c>
      <c r="E223" s="77">
        <v>0</v>
      </c>
      <c r="F223" s="77">
        <v>0</v>
      </c>
      <c r="G223" s="77">
        <v>0</v>
      </c>
      <c r="H223" s="77">
        <v>0</v>
      </c>
      <c r="I223" s="77">
        <v>0</v>
      </c>
      <c r="J223" s="79">
        <f t="shared" si="3"/>
        <v>0</v>
      </c>
    </row>
    <row r="224" spans="1:10" x14ac:dyDescent="0.25">
      <c r="A224" s="24" t="s">
        <v>286</v>
      </c>
      <c r="B224" s="25" t="s">
        <v>46</v>
      </c>
      <c r="C224" s="75">
        <v>0</v>
      </c>
      <c r="D224" s="77">
        <v>0</v>
      </c>
      <c r="E224" s="77">
        <v>0</v>
      </c>
      <c r="F224" s="77">
        <v>0</v>
      </c>
      <c r="G224" s="77">
        <v>0</v>
      </c>
      <c r="H224" s="77">
        <v>0</v>
      </c>
      <c r="I224" s="77">
        <v>0</v>
      </c>
      <c r="J224" s="79">
        <f t="shared" si="3"/>
        <v>0</v>
      </c>
    </row>
    <row r="225" spans="1:10" x14ac:dyDescent="0.25">
      <c r="A225" s="24" t="s">
        <v>287</v>
      </c>
      <c r="B225" s="25" t="s">
        <v>46</v>
      </c>
      <c r="C225" s="75">
        <v>0</v>
      </c>
      <c r="D225" s="77">
        <v>0</v>
      </c>
      <c r="E225" s="77">
        <v>0</v>
      </c>
      <c r="F225" s="77">
        <v>0</v>
      </c>
      <c r="G225" s="77">
        <v>0</v>
      </c>
      <c r="H225" s="77">
        <v>0</v>
      </c>
      <c r="I225" s="77">
        <v>0</v>
      </c>
      <c r="J225" s="79">
        <f t="shared" si="3"/>
        <v>0</v>
      </c>
    </row>
    <row r="226" spans="1:10" x14ac:dyDescent="0.25">
      <c r="A226" s="24" t="s">
        <v>288</v>
      </c>
      <c r="B226" s="25" t="s">
        <v>46</v>
      </c>
      <c r="C226" s="75">
        <v>0</v>
      </c>
      <c r="D226" s="77">
        <v>0</v>
      </c>
      <c r="E226" s="77">
        <v>0</v>
      </c>
      <c r="F226" s="77">
        <v>0</v>
      </c>
      <c r="G226" s="77">
        <v>0</v>
      </c>
      <c r="H226" s="77">
        <v>0</v>
      </c>
      <c r="I226" s="77">
        <v>0</v>
      </c>
      <c r="J226" s="79">
        <f t="shared" si="3"/>
        <v>0</v>
      </c>
    </row>
    <row r="227" spans="1:10" x14ac:dyDescent="0.25">
      <c r="A227" s="24" t="s">
        <v>289</v>
      </c>
      <c r="B227" s="25" t="s">
        <v>46</v>
      </c>
      <c r="C227" s="75">
        <v>0</v>
      </c>
      <c r="D227" s="77">
        <v>0</v>
      </c>
      <c r="E227" s="77">
        <v>0</v>
      </c>
      <c r="F227" s="77">
        <v>0</v>
      </c>
      <c r="G227" s="77">
        <v>0</v>
      </c>
      <c r="H227" s="77">
        <v>0</v>
      </c>
      <c r="I227" s="77">
        <v>0</v>
      </c>
      <c r="J227" s="79">
        <f t="shared" si="3"/>
        <v>0</v>
      </c>
    </row>
    <row r="228" spans="1:10" x14ac:dyDescent="0.25">
      <c r="A228" s="24" t="s">
        <v>472</v>
      </c>
      <c r="B228" s="25" t="s">
        <v>46</v>
      </c>
      <c r="C228" s="75">
        <v>0</v>
      </c>
      <c r="D228" s="77">
        <v>0</v>
      </c>
      <c r="E228" s="77">
        <v>0</v>
      </c>
      <c r="F228" s="77">
        <v>0</v>
      </c>
      <c r="G228" s="77">
        <v>0</v>
      </c>
      <c r="H228" s="77">
        <v>0</v>
      </c>
      <c r="I228" s="77">
        <v>0</v>
      </c>
      <c r="J228" s="79">
        <f t="shared" si="3"/>
        <v>0</v>
      </c>
    </row>
    <row r="229" spans="1:10" x14ac:dyDescent="0.25">
      <c r="A229" s="24" t="s">
        <v>290</v>
      </c>
      <c r="B229" s="25" t="s">
        <v>46</v>
      </c>
      <c r="C229" s="75">
        <v>3762</v>
      </c>
      <c r="D229" s="77">
        <v>0</v>
      </c>
      <c r="E229" s="77">
        <v>0</v>
      </c>
      <c r="F229" s="77">
        <v>0</v>
      </c>
      <c r="G229" s="77">
        <v>0</v>
      </c>
      <c r="H229" s="77">
        <v>43206</v>
      </c>
      <c r="I229" s="77">
        <v>0</v>
      </c>
      <c r="J229" s="79">
        <f t="shared" si="3"/>
        <v>46968</v>
      </c>
    </row>
    <row r="230" spans="1:10" x14ac:dyDescent="0.25">
      <c r="A230" s="24" t="s">
        <v>291</v>
      </c>
      <c r="B230" s="25" t="s">
        <v>46</v>
      </c>
      <c r="C230" s="75">
        <v>0</v>
      </c>
      <c r="D230" s="77">
        <v>0</v>
      </c>
      <c r="E230" s="77">
        <v>0</v>
      </c>
      <c r="F230" s="77">
        <v>0</v>
      </c>
      <c r="G230" s="77">
        <v>0</v>
      </c>
      <c r="H230" s="77">
        <v>0</v>
      </c>
      <c r="I230" s="77">
        <v>0</v>
      </c>
      <c r="J230" s="79">
        <f t="shared" si="3"/>
        <v>0</v>
      </c>
    </row>
    <row r="231" spans="1:10" x14ac:dyDescent="0.25">
      <c r="A231" s="24" t="s">
        <v>292</v>
      </c>
      <c r="B231" s="25" t="s">
        <v>46</v>
      </c>
      <c r="C231" s="75">
        <v>27473</v>
      </c>
      <c r="D231" s="77">
        <v>0</v>
      </c>
      <c r="E231" s="77">
        <v>0</v>
      </c>
      <c r="F231" s="77">
        <v>0</v>
      </c>
      <c r="G231" s="77">
        <v>0</v>
      </c>
      <c r="H231" s="77">
        <v>189858</v>
      </c>
      <c r="I231" s="77">
        <v>0</v>
      </c>
      <c r="J231" s="79">
        <f t="shared" si="3"/>
        <v>217331</v>
      </c>
    </row>
    <row r="232" spans="1:10" x14ac:dyDescent="0.25">
      <c r="A232" s="24" t="s">
        <v>293</v>
      </c>
      <c r="B232" s="25" t="s">
        <v>46</v>
      </c>
      <c r="C232" s="75">
        <v>0</v>
      </c>
      <c r="D232" s="77">
        <v>0</v>
      </c>
      <c r="E232" s="77">
        <v>0</v>
      </c>
      <c r="F232" s="77">
        <v>0</v>
      </c>
      <c r="G232" s="77">
        <v>0</v>
      </c>
      <c r="H232" s="77">
        <v>0</v>
      </c>
      <c r="I232" s="77">
        <v>1522</v>
      </c>
      <c r="J232" s="79">
        <f t="shared" si="3"/>
        <v>1522</v>
      </c>
    </row>
    <row r="233" spans="1:10" x14ac:dyDescent="0.25">
      <c r="A233" s="24" t="s">
        <v>294</v>
      </c>
      <c r="B233" s="25" t="s">
        <v>46</v>
      </c>
      <c r="C233" s="75">
        <v>0</v>
      </c>
      <c r="D233" s="77">
        <v>0</v>
      </c>
      <c r="E233" s="77">
        <v>0</v>
      </c>
      <c r="F233" s="77">
        <v>0</v>
      </c>
      <c r="G233" s="77">
        <v>0</v>
      </c>
      <c r="H233" s="77">
        <v>0</v>
      </c>
      <c r="I233" s="77">
        <v>0</v>
      </c>
      <c r="J233" s="79">
        <f t="shared" si="3"/>
        <v>0</v>
      </c>
    </row>
    <row r="234" spans="1:10" x14ac:dyDescent="0.25">
      <c r="A234" s="24" t="s">
        <v>295</v>
      </c>
      <c r="B234" s="25" t="s">
        <v>46</v>
      </c>
      <c r="C234" s="75">
        <v>0</v>
      </c>
      <c r="D234" s="77">
        <v>0</v>
      </c>
      <c r="E234" s="77">
        <v>0</v>
      </c>
      <c r="F234" s="77">
        <v>0</v>
      </c>
      <c r="G234" s="77">
        <v>0</v>
      </c>
      <c r="H234" s="77">
        <v>0</v>
      </c>
      <c r="I234" s="77">
        <v>0</v>
      </c>
      <c r="J234" s="79">
        <f t="shared" si="3"/>
        <v>0</v>
      </c>
    </row>
    <row r="235" spans="1:10" x14ac:dyDescent="0.25">
      <c r="A235" s="24" t="s">
        <v>296</v>
      </c>
      <c r="B235" s="25" t="s">
        <v>46</v>
      </c>
      <c r="C235" s="75">
        <v>0</v>
      </c>
      <c r="D235" s="77">
        <v>0</v>
      </c>
      <c r="E235" s="77">
        <v>0</v>
      </c>
      <c r="F235" s="77">
        <v>0</v>
      </c>
      <c r="G235" s="77">
        <v>0</v>
      </c>
      <c r="H235" s="77">
        <v>0</v>
      </c>
      <c r="I235" s="77">
        <v>0</v>
      </c>
      <c r="J235" s="79">
        <f t="shared" si="3"/>
        <v>0</v>
      </c>
    </row>
    <row r="236" spans="1:10" x14ac:dyDescent="0.25">
      <c r="A236" s="24" t="s">
        <v>297</v>
      </c>
      <c r="B236" s="25" t="s">
        <v>47</v>
      </c>
      <c r="C236" s="75">
        <v>4463</v>
      </c>
      <c r="D236" s="77">
        <v>1121</v>
      </c>
      <c r="E236" s="77">
        <v>11078</v>
      </c>
      <c r="F236" s="77">
        <v>0</v>
      </c>
      <c r="G236" s="77">
        <v>0</v>
      </c>
      <c r="H236" s="77">
        <v>10185</v>
      </c>
      <c r="I236" s="77">
        <v>0</v>
      </c>
      <c r="J236" s="79">
        <f t="shared" si="3"/>
        <v>26847</v>
      </c>
    </row>
    <row r="237" spans="1:10" x14ac:dyDescent="0.25">
      <c r="A237" s="24" t="s">
        <v>298</v>
      </c>
      <c r="B237" s="25" t="s">
        <v>47</v>
      </c>
      <c r="C237" s="75">
        <v>3510</v>
      </c>
      <c r="D237" s="77">
        <v>0</v>
      </c>
      <c r="E237" s="77">
        <v>8229</v>
      </c>
      <c r="F237" s="77">
        <v>0</v>
      </c>
      <c r="G237" s="77">
        <v>0</v>
      </c>
      <c r="H237" s="77">
        <v>8840</v>
      </c>
      <c r="I237" s="77">
        <v>0</v>
      </c>
      <c r="J237" s="79">
        <f t="shared" si="3"/>
        <v>20579</v>
      </c>
    </row>
    <row r="238" spans="1:10" x14ac:dyDescent="0.25">
      <c r="A238" s="24" t="s">
        <v>473</v>
      </c>
      <c r="B238" s="25" t="s">
        <v>47</v>
      </c>
      <c r="C238" s="75">
        <v>0</v>
      </c>
      <c r="D238" s="77">
        <v>125454</v>
      </c>
      <c r="E238" s="77">
        <v>451591</v>
      </c>
      <c r="F238" s="77">
        <v>0</v>
      </c>
      <c r="G238" s="77">
        <v>0</v>
      </c>
      <c r="H238" s="77">
        <v>0</v>
      </c>
      <c r="I238" s="77">
        <v>0</v>
      </c>
      <c r="J238" s="79">
        <f t="shared" si="3"/>
        <v>577045</v>
      </c>
    </row>
    <row r="239" spans="1:10" x14ac:dyDescent="0.25">
      <c r="A239" s="24" t="s">
        <v>299</v>
      </c>
      <c r="B239" s="25" t="s">
        <v>47</v>
      </c>
      <c r="C239" s="75">
        <v>0</v>
      </c>
      <c r="D239" s="77">
        <v>0</v>
      </c>
      <c r="E239" s="77">
        <v>0</v>
      </c>
      <c r="F239" s="77">
        <v>0</v>
      </c>
      <c r="G239" s="77">
        <v>0</v>
      </c>
      <c r="H239" s="77">
        <v>0</v>
      </c>
      <c r="I239" s="77">
        <v>0</v>
      </c>
      <c r="J239" s="79">
        <f t="shared" si="3"/>
        <v>0</v>
      </c>
    </row>
    <row r="240" spans="1:10" x14ac:dyDescent="0.25">
      <c r="A240" s="24" t="s">
        <v>463</v>
      </c>
      <c r="B240" s="25" t="s">
        <v>47</v>
      </c>
      <c r="C240" s="75">
        <v>0</v>
      </c>
      <c r="D240" s="77">
        <v>0</v>
      </c>
      <c r="E240" s="77">
        <v>0</v>
      </c>
      <c r="F240" s="77">
        <v>0</v>
      </c>
      <c r="G240" s="77">
        <v>0</v>
      </c>
      <c r="H240" s="77">
        <v>0</v>
      </c>
      <c r="I240" s="77">
        <v>0</v>
      </c>
      <c r="J240" s="79">
        <f t="shared" si="3"/>
        <v>0</v>
      </c>
    </row>
    <row r="241" spans="1:10" x14ac:dyDescent="0.25">
      <c r="A241" s="24" t="s">
        <v>300</v>
      </c>
      <c r="B241" s="25" t="s">
        <v>48</v>
      </c>
      <c r="C241" s="75">
        <v>0</v>
      </c>
      <c r="D241" s="77">
        <v>0</v>
      </c>
      <c r="E241" s="77">
        <v>0</v>
      </c>
      <c r="F241" s="77">
        <v>0</v>
      </c>
      <c r="G241" s="77">
        <v>0</v>
      </c>
      <c r="H241" s="77">
        <v>0</v>
      </c>
      <c r="I241" s="77">
        <v>0</v>
      </c>
      <c r="J241" s="79">
        <f t="shared" si="3"/>
        <v>0</v>
      </c>
    </row>
    <row r="242" spans="1:10" x14ac:dyDescent="0.25">
      <c r="A242" s="24" t="s">
        <v>301</v>
      </c>
      <c r="B242" s="25" t="s">
        <v>48</v>
      </c>
      <c r="C242" s="75">
        <v>59265</v>
      </c>
      <c r="D242" s="77">
        <f>(14752+535438)</f>
        <v>550190</v>
      </c>
      <c r="E242" s="77">
        <v>0</v>
      </c>
      <c r="F242" s="77">
        <v>0</v>
      </c>
      <c r="G242" s="77">
        <v>0</v>
      </c>
      <c r="H242" s="77">
        <v>197727</v>
      </c>
      <c r="I242" s="77">
        <v>27052</v>
      </c>
      <c r="J242" s="79">
        <f t="shared" si="3"/>
        <v>834234</v>
      </c>
    </row>
    <row r="243" spans="1:10" x14ac:dyDescent="0.25">
      <c r="A243" s="24" t="s">
        <v>302</v>
      </c>
      <c r="B243" s="25" t="s">
        <v>48</v>
      </c>
      <c r="C243" s="75">
        <v>0</v>
      </c>
      <c r="D243" s="77">
        <v>0</v>
      </c>
      <c r="E243" s="77">
        <v>0</v>
      </c>
      <c r="F243" s="77">
        <v>0</v>
      </c>
      <c r="G243" s="77">
        <v>0</v>
      </c>
      <c r="H243" s="77">
        <v>0</v>
      </c>
      <c r="I243" s="77">
        <v>0</v>
      </c>
      <c r="J243" s="79">
        <f t="shared" si="3"/>
        <v>0</v>
      </c>
    </row>
    <row r="244" spans="1:10" x14ac:dyDescent="0.25">
      <c r="A244" s="24" t="s">
        <v>303</v>
      </c>
      <c r="B244" s="25" t="s">
        <v>49</v>
      </c>
      <c r="C244" s="75">
        <v>0</v>
      </c>
      <c r="D244" s="77">
        <v>0</v>
      </c>
      <c r="E244" s="77">
        <v>0</v>
      </c>
      <c r="F244" s="77">
        <v>0</v>
      </c>
      <c r="G244" s="77">
        <v>0</v>
      </c>
      <c r="H244" s="77">
        <v>0</v>
      </c>
      <c r="I244" s="77">
        <v>0</v>
      </c>
      <c r="J244" s="79">
        <f t="shared" si="3"/>
        <v>0</v>
      </c>
    </row>
    <row r="245" spans="1:10" x14ac:dyDescent="0.25">
      <c r="A245" s="24" t="s">
        <v>304</v>
      </c>
      <c r="B245" s="25" t="s">
        <v>49</v>
      </c>
      <c r="C245" s="75">
        <v>0</v>
      </c>
      <c r="D245" s="77">
        <v>0</v>
      </c>
      <c r="E245" s="77">
        <v>0</v>
      </c>
      <c r="F245" s="77">
        <v>0</v>
      </c>
      <c r="G245" s="77">
        <v>0</v>
      </c>
      <c r="H245" s="77">
        <v>0</v>
      </c>
      <c r="I245" s="77">
        <v>0</v>
      </c>
      <c r="J245" s="79">
        <f t="shared" si="3"/>
        <v>0</v>
      </c>
    </row>
    <row r="246" spans="1:10" x14ac:dyDescent="0.25">
      <c r="A246" s="24" t="s">
        <v>305</v>
      </c>
      <c r="B246" s="25" t="s">
        <v>49</v>
      </c>
      <c r="C246" s="75">
        <v>15584</v>
      </c>
      <c r="D246" s="77">
        <v>0</v>
      </c>
      <c r="E246" s="77">
        <v>479055</v>
      </c>
      <c r="F246" s="77">
        <v>0</v>
      </c>
      <c r="G246" s="77">
        <v>0</v>
      </c>
      <c r="H246" s="77">
        <v>75000</v>
      </c>
      <c r="I246" s="77">
        <v>0</v>
      </c>
      <c r="J246" s="79">
        <f t="shared" si="3"/>
        <v>569639</v>
      </c>
    </row>
    <row r="247" spans="1:10" x14ac:dyDescent="0.25">
      <c r="A247" s="24" t="s">
        <v>306</v>
      </c>
      <c r="B247" s="25" t="s">
        <v>49</v>
      </c>
      <c r="C247" s="75">
        <v>0</v>
      </c>
      <c r="D247" s="77">
        <v>0</v>
      </c>
      <c r="E247" s="77">
        <v>0</v>
      </c>
      <c r="F247" s="77">
        <v>0</v>
      </c>
      <c r="G247" s="77">
        <v>0</v>
      </c>
      <c r="H247" s="77">
        <v>0</v>
      </c>
      <c r="I247" s="77">
        <v>0</v>
      </c>
      <c r="J247" s="79">
        <f t="shared" si="3"/>
        <v>0</v>
      </c>
    </row>
    <row r="248" spans="1:10" x14ac:dyDescent="0.25">
      <c r="A248" s="24" t="s">
        <v>307</v>
      </c>
      <c r="B248" s="25" t="s">
        <v>49</v>
      </c>
      <c r="C248" s="75">
        <v>0</v>
      </c>
      <c r="D248" s="77">
        <v>0</v>
      </c>
      <c r="E248" s="77">
        <v>0</v>
      </c>
      <c r="F248" s="77">
        <v>0</v>
      </c>
      <c r="G248" s="77">
        <v>0</v>
      </c>
      <c r="H248" s="77">
        <v>0</v>
      </c>
      <c r="I248" s="77">
        <v>0</v>
      </c>
      <c r="J248" s="79">
        <f t="shared" si="3"/>
        <v>0</v>
      </c>
    </row>
    <row r="249" spans="1:10" x14ac:dyDescent="0.25">
      <c r="A249" s="24" t="s">
        <v>308</v>
      </c>
      <c r="B249" s="25" t="s">
        <v>49</v>
      </c>
      <c r="C249" s="75">
        <v>0</v>
      </c>
      <c r="D249" s="77">
        <v>0</v>
      </c>
      <c r="E249" s="77">
        <v>0</v>
      </c>
      <c r="F249" s="77">
        <v>0</v>
      </c>
      <c r="G249" s="77">
        <v>0</v>
      </c>
      <c r="H249" s="77">
        <v>0</v>
      </c>
      <c r="I249" s="77">
        <v>0</v>
      </c>
      <c r="J249" s="79">
        <f t="shared" si="3"/>
        <v>0</v>
      </c>
    </row>
    <row r="250" spans="1:10" x14ac:dyDescent="0.25">
      <c r="A250" s="24" t="s">
        <v>309</v>
      </c>
      <c r="B250" s="25" t="s">
        <v>49</v>
      </c>
      <c r="C250" s="75">
        <v>0</v>
      </c>
      <c r="D250" s="77">
        <v>0</v>
      </c>
      <c r="E250" s="77">
        <v>0</v>
      </c>
      <c r="F250" s="77">
        <v>0</v>
      </c>
      <c r="G250" s="77">
        <v>0</v>
      </c>
      <c r="H250" s="77">
        <v>0</v>
      </c>
      <c r="I250" s="77">
        <v>0</v>
      </c>
      <c r="J250" s="79">
        <f t="shared" si="3"/>
        <v>0</v>
      </c>
    </row>
    <row r="251" spans="1:10" x14ac:dyDescent="0.25">
      <c r="A251" s="24" t="s">
        <v>310</v>
      </c>
      <c r="B251" s="25" t="s">
        <v>49</v>
      </c>
      <c r="C251" s="75">
        <v>0</v>
      </c>
      <c r="D251" s="77">
        <v>0</v>
      </c>
      <c r="E251" s="77">
        <v>0</v>
      </c>
      <c r="F251" s="77">
        <v>0</v>
      </c>
      <c r="G251" s="77">
        <v>0</v>
      </c>
      <c r="H251" s="77">
        <v>0</v>
      </c>
      <c r="I251" s="77">
        <v>0</v>
      </c>
      <c r="J251" s="79">
        <f t="shared" si="3"/>
        <v>0</v>
      </c>
    </row>
    <row r="252" spans="1:10" x14ac:dyDescent="0.25">
      <c r="A252" s="24" t="s">
        <v>311</v>
      </c>
      <c r="B252" s="25" t="s">
        <v>49</v>
      </c>
      <c r="C252" s="75">
        <v>0</v>
      </c>
      <c r="D252" s="77">
        <v>0</v>
      </c>
      <c r="E252" s="77">
        <v>0</v>
      </c>
      <c r="F252" s="77">
        <v>0</v>
      </c>
      <c r="G252" s="77">
        <v>0</v>
      </c>
      <c r="H252" s="77">
        <v>0</v>
      </c>
      <c r="I252" s="77">
        <v>0</v>
      </c>
      <c r="J252" s="79">
        <f t="shared" si="3"/>
        <v>0</v>
      </c>
    </row>
    <row r="253" spans="1:10" x14ac:dyDescent="0.25">
      <c r="A253" s="24" t="s">
        <v>3</v>
      </c>
      <c r="B253" s="25" t="s">
        <v>3</v>
      </c>
      <c r="C253" s="75">
        <v>0</v>
      </c>
      <c r="D253" s="77">
        <v>0</v>
      </c>
      <c r="E253" s="77">
        <v>0</v>
      </c>
      <c r="F253" s="77">
        <v>0</v>
      </c>
      <c r="G253" s="77">
        <v>0</v>
      </c>
      <c r="H253" s="77">
        <v>0</v>
      </c>
      <c r="I253" s="77">
        <v>0</v>
      </c>
      <c r="J253" s="79">
        <f t="shared" si="3"/>
        <v>0</v>
      </c>
    </row>
    <row r="254" spans="1:10" x14ac:dyDescent="0.25">
      <c r="A254" s="24" t="s">
        <v>312</v>
      </c>
      <c r="B254" s="25" t="s">
        <v>50</v>
      </c>
      <c r="C254" s="75">
        <v>0</v>
      </c>
      <c r="D254" s="77">
        <v>2392516</v>
      </c>
      <c r="E254" s="77">
        <v>876161</v>
      </c>
      <c r="F254" s="77">
        <v>0</v>
      </c>
      <c r="G254" s="77">
        <v>0</v>
      </c>
      <c r="H254" s="77">
        <v>128742</v>
      </c>
      <c r="I254" s="77">
        <v>0</v>
      </c>
      <c r="J254" s="79">
        <f t="shared" si="3"/>
        <v>3397419</v>
      </c>
    </row>
    <row r="255" spans="1:10" x14ac:dyDescent="0.25">
      <c r="A255" s="24" t="s">
        <v>474</v>
      </c>
      <c r="B255" s="25" t="s">
        <v>50</v>
      </c>
      <c r="C255" s="75">
        <v>0</v>
      </c>
      <c r="D255" s="77">
        <v>0</v>
      </c>
      <c r="E255" s="77">
        <v>0</v>
      </c>
      <c r="F255" s="77">
        <v>0</v>
      </c>
      <c r="G255" s="77">
        <v>0</v>
      </c>
      <c r="H255" s="77">
        <v>0</v>
      </c>
      <c r="I255" s="77">
        <v>0</v>
      </c>
      <c r="J255" s="79">
        <f t="shared" si="3"/>
        <v>0</v>
      </c>
    </row>
    <row r="256" spans="1:10" x14ac:dyDescent="0.25">
      <c r="A256" s="24" t="s">
        <v>313</v>
      </c>
      <c r="B256" s="25" t="s">
        <v>50</v>
      </c>
      <c r="C256" s="75">
        <v>0</v>
      </c>
      <c r="D256" s="77">
        <v>0</v>
      </c>
      <c r="E256" s="77">
        <v>0</v>
      </c>
      <c r="F256" s="77">
        <v>0</v>
      </c>
      <c r="G256" s="77">
        <v>0</v>
      </c>
      <c r="H256" s="77">
        <v>0</v>
      </c>
      <c r="I256" s="77">
        <v>0</v>
      </c>
      <c r="J256" s="79">
        <f t="shared" si="3"/>
        <v>0</v>
      </c>
    </row>
    <row r="257" spans="1:10" x14ac:dyDescent="0.25">
      <c r="A257" s="24" t="s">
        <v>314</v>
      </c>
      <c r="B257" s="25" t="s">
        <v>50</v>
      </c>
      <c r="C257" s="75">
        <v>0</v>
      </c>
      <c r="D257" s="77">
        <v>0</v>
      </c>
      <c r="E257" s="77">
        <v>0</v>
      </c>
      <c r="F257" s="77">
        <v>0</v>
      </c>
      <c r="G257" s="77">
        <v>0</v>
      </c>
      <c r="H257" s="77">
        <v>0</v>
      </c>
      <c r="I257" s="77">
        <v>0</v>
      </c>
      <c r="J257" s="79">
        <f t="shared" si="3"/>
        <v>0</v>
      </c>
    </row>
    <row r="258" spans="1:10" x14ac:dyDescent="0.25">
      <c r="A258" s="24" t="s">
        <v>315</v>
      </c>
      <c r="B258" s="25" t="s">
        <v>50</v>
      </c>
      <c r="C258" s="75">
        <v>1033</v>
      </c>
      <c r="D258" s="77">
        <v>0</v>
      </c>
      <c r="E258" s="77">
        <v>7902</v>
      </c>
      <c r="F258" s="77">
        <v>0</v>
      </c>
      <c r="G258" s="77">
        <v>0</v>
      </c>
      <c r="H258" s="77">
        <v>0</v>
      </c>
      <c r="I258" s="77">
        <v>0</v>
      </c>
      <c r="J258" s="79">
        <f t="shared" si="3"/>
        <v>8935</v>
      </c>
    </row>
    <row r="259" spans="1:10" x14ac:dyDescent="0.25">
      <c r="A259" s="24" t="s">
        <v>316</v>
      </c>
      <c r="B259" s="25" t="s">
        <v>50</v>
      </c>
      <c r="C259" s="75">
        <v>0</v>
      </c>
      <c r="D259" s="77">
        <v>0</v>
      </c>
      <c r="E259" s="77">
        <v>0</v>
      </c>
      <c r="F259" s="77">
        <v>0</v>
      </c>
      <c r="G259" s="77">
        <v>0</v>
      </c>
      <c r="H259" s="77">
        <v>0</v>
      </c>
      <c r="I259" s="77">
        <v>0</v>
      </c>
      <c r="J259" s="79">
        <f t="shared" ref="J259:J321" si="4">SUM(C259:I259)</f>
        <v>0</v>
      </c>
    </row>
    <row r="260" spans="1:10" x14ac:dyDescent="0.25">
      <c r="A260" s="24" t="s">
        <v>317</v>
      </c>
      <c r="B260" s="25" t="s">
        <v>50</v>
      </c>
      <c r="C260" s="75">
        <v>36611</v>
      </c>
      <c r="D260" s="77">
        <v>592753</v>
      </c>
      <c r="E260" s="77">
        <v>0</v>
      </c>
      <c r="F260" s="77">
        <v>0</v>
      </c>
      <c r="G260" s="77">
        <v>0</v>
      </c>
      <c r="H260" s="77">
        <v>0</v>
      </c>
      <c r="I260" s="77">
        <v>0</v>
      </c>
      <c r="J260" s="79">
        <f t="shared" si="4"/>
        <v>629364</v>
      </c>
    </row>
    <row r="261" spans="1:10" x14ac:dyDescent="0.25">
      <c r="A261" s="24" t="s">
        <v>318</v>
      </c>
      <c r="B261" s="25" t="s">
        <v>50</v>
      </c>
      <c r="C261" s="75">
        <v>17549</v>
      </c>
      <c r="D261" s="77">
        <f>(6300+42816)</f>
        <v>49116</v>
      </c>
      <c r="E261" s="77">
        <v>94000</v>
      </c>
      <c r="F261" s="77">
        <v>0</v>
      </c>
      <c r="G261" s="77">
        <v>0</v>
      </c>
      <c r="H261" s="77">
        <v>21700</v>
      </c>
      <c r="I261" s="77">
        <v>19210</v>
      </c>
      <c r="J261" s="79">
        <f t="shared" si="4"/>
        <v>201575</v>
      </c>
    </row>
    <row r="262" spans="1:10" x14ac:dyDescent="0.25">
      <c r="A262" s="24" t="s">
        <v>319</v>
      </c>
      <c r="B262" s="25" t="s">
        <v>50</v>
      </c>
      <c r="C262" s="75">
        <v>346923</v>
      </c>
      <c r="D262" s="77">
        <v>945724</v>
      </c>
      <c r="E262" s="77">
        <v>0</v>
      </c>
      <c r="F262" s="77">
        <v>0</v>
      </c>
      <c r="G262" s="77">
        <v>0</v>
      </c>
      <c r="H262" s="77">
        <v>71328</v>
      </c>
      <c r="I262" s="77">
        <v>0</v>
      </c>
      <c r="J262" s="79">
        <f t="shared" si="4"/>
        <v>1363975</v>
      </c>
    </row>
    <row r="263" spans="1:10" x14ac:dyDescent="0.25">
      <c r="A263" s="24" t="s">
        <v>475</v>
      </c>
      <c r="B263" s="25" t="s">
        <v>50</v>
      </c>
      <c r="C263" s="75">
        <v>0</v>
      </c>
      <c r="D263" s="77">
        <v>12111943</v>
      </c>
      <c r="E263" s="77">
        <v>4490271</v>
      </c>
      <c r="F263" s="77">
        <v>0</v>
      </c>
      <c r="G263" s="77">
        <v>0</v>
      </c>
      <c r="H263" s="77">
        <v>0</v>
      </c>
      <c r="I263" s="77">
        <v>0</v>
      </c>
      <c r="J263" s="79">
        <f t="shared" si="4"/>
        <v>16602214</v>
      </c>
    </row>
    <row r="264" spans="1:10" x14ac:dyDescent="0.25">
      <c r="A264" s="24" t="s">
        <v>320</v>
      </c>
      <c r="B264" s="25" t="s">
        <v>50</v>
      </c>
      <c r="C264" s="75">
        <v>0</v>
      </c>
      <c r="D264" s="77">
        <v>0</v>
      </c>
      <c r="E264" s="77">
        <v>0</v>
      </c>
      <c r="F264" s="77">
        <v>0</v>
      </c>
      <c r="G264" s="77">
        <v>0</v>
      </c>
      <c r="H264" s="77">
        <v>0</v>
      </c>
      <c r="I264" s="77">
        <v>0</v>
      </c>
      <c r="J264" s="79">
        <f t="shared" si="4"/>
        <v>0</v>
      </c>
    </row>
    <row r="265" spans="1:10" x14ac:dyDescent="0.25">
      <c r="A265" s="24" t="s">
        <v>321</v>
      </c>
      <c r="B265" s="25" t="s">
        <v>50</v>
      </c>
      <c r="C265" s="75">
        <v>273031</v>
      </c>
      <c r="D265" s="77">
        <v>2517252</v>
      </c>
      <c r="E265" s="77">
        <v>1512197</v>
      </c>
      <c r="F265" s="77">
        <v>0</v>
      </c>
      <c r="G265" s="77">
        <v>0</v>
      </c>
      <c r="H265" s="77">
        <v>227680</v>
      </c>
      <c r="I265" s="77">
        <v>0</v>
      </c>
      <c r="J265" s="79">
        <f t="shared" si="4"/>
        <v>4530160</v>
      </c>
    </row>
    <row r="266" spans="1:10" x14ac:dyDescent="0.25">
      <c r="A266" s="24" t="s">
        <v>322</v>
      </c>
      <c r="B266" s="25" t="s">
        <v>50</v>
      </c>
      <c r="C266" s="75">
        <v>0</v>
      </c>
      <c r="D266" s="77">
        <v>0</v>
      </c>
      <c r="E266" s="77">
        <v>0</v>
      </c>
      <c r="F266" s="77">
        <v>0</v>
      </c>
      <c r="G266" s="77">
        <v>0</v>
      </c>
      <c r="H266" s="77">
        <v>0</v>
      </c>
      <c r="I266" s="77">
        <v>0</v>
      </c>
      <c r="J266" s="79">
        <f t="shared" si="4"/>
        <v>0</v>
      </c>
    </row>
    <row r="267" spans="1:10" x14ac:dyDescent="0.25">
      <c r="A267" s="24" t="s">
        <v>476</v>
      </c>
      <c r="B267" s="25" t="s">
        <v>51</v>
      </c>
      <c r="C267" s="75">
        <v>0</v>
      </c>
      <c r="D267" s="77">
        <v>0</v>
      </c>
      <c r="E267" s="77">
        <v>695000</v>
      </c>
      <c r="F267" s="77">
        <v>0</v>
      </c>
      <c r="G267" s="77">
        <v>0</v>
      </c>
      <c r="H267" s="77">
        <v>126000</v>
      </c>
      <c r="I267" s="77">
        <v>0</v>
      </c>
      <c r="J267" s="79">
        <f t="shared" si="4"/>
        <v>821000</v>
      </c>
    </row>
    <row r="268" spans="1:10" x14ac:dyDescent="0.25">
      <c r="A268" s="24" t="s">
        <v>515</v>
      </c>
      <c r="B268" s="25" t="s">
        <v>51</v>
      </c>
      <c r="C268" s="75">
        <v>0</v>
      </c>
      <c r="D268" s="77">
        <v>0</v>
      </c>
      <c r="E268" s="77">
        <v>261829</v>
      </c>
      <c r="F268" s="77">
        <v>0</v>
      </c>
      <c r="G268" s="77">
        <v>0</v>
      </c>
      <c r="H268" s="77">
        <v>74138</v>
      </c>
      <c r="I268" s="77">
        <v>0</v>
      </c>
      <c r="J268" s="79">
        <f t="shared" si="4"/>
        <v>335967</v>
      </c>
    </row>
    <row r="269" spans="1:10" x14ac:dyDescent="0.25">
      <c r="A269" s="24" t="s">
        <v>324</v>
      </c>
      <c r="B269" s="25" t="s">
        <v>4</v>
      </c>
      <c r="C269" s="75">
        <v>0</v>
      </c>
      <c r="D269" s="77">
        <v>0</v>
      </c>
      <c r="E269" s="77">
        <v>0</v>
      </c>
      <c r="F269" s="77">
        <v>0</v>
      </c>
      <c r="G269" s="77">
        <v>0</v>
      </c>
      <c r="H269" s="77">
        <v>0</v>
      </c>
      <c r="I269" s="77">
        <v>0</v>
      </c>
      <c r="J269" s="79">
        <f t="shared" si="4"/>
        <v>0</v>
      </c>
    </row>
    <row r="270" spans="1:10" x14ac:dyDescent="0.25">
      <c r="A270" s="24" t="s">
        <v>325</v>
      </c>
      <c r="B270" s="25" t="s">
        <v>4</v>
      </c>
      <c r="C270" s="75">
        <v>0</v>
      </c>
      <c r="D270" s="77">
        <v>0</v>
      </c>
      <c r="E270" s="77">
        <v>0</v>
      </c>
      <c r="F270" s="77">
        <v>0</v>
      </c>
      <c r="G270" s="77">
        <v>0</v>
      </c>
      <c r="H270" s="77">
        <v>0</v>
      </c>
      <c r="I270" s="77">
        <v>0</v>
      </c>
      <c r="J270" s="79">
        <f t="shared" si="4"/>
        <v>0</v>
      </c>
    </row>
    <row r="271" spans="1:10" x14ac:dyDescent="0.25">
      <c r="A271" s="24" t="s">
        <v>326</v>
      </c>
      <c r="B271" s="25" t="s">
        <v>4</v>
      </c>
      <c r="C271" s="75">
        <v>0</v>
      </c>
      <c r="D271" s="77">
        <v>0</v>
      </c>
      <c r="E271" s="77">
        <v>0</v>
      </c>
      <c r="F271" s="77">
        <v>0</v>
      </c>
      <c r="G271" s="77">
        <v>0</v>
      </c>
      <c r="H271" s="77">
        <v>0</v>
      </c>
      <c r="I271" s="77">
        <v>0</v>
      </c>
      <c r="J271" s="79">
        <f t="shared" si="4"/>
        <v>0</v>
      </c>
    </row>
    <row r="272" spans="1:10" x14ac:dyDescent="0.25">
      <c r="A272" s="24" t="s">
        <v>327</v>
      </c>
      <c r="B272" s="25" t="s">
        <v>4</v>
      </c>
      <c r="C272" s="75">
        <v>0</v>
      </c>
      <c r="D272" s="77">
        <v>0</v>
      </c>
      <c r="E272" s="77">
        <v>0</v>
      </c>
      <c r="F272" s="77">
        <v>0</v>
      </c>
      <c r="G272" s="77">
        <v>0</v>
      </c>
      <c r="H272" s="77">
        <v>0</v>
      </c>
      <c r="I272" s="77">
        <v>0</v>
      </c>
      <c r="J272" s="79">
        <f t="shared" si="4"/>
        <v>0</v>
      </c>
    </row>
    <row r="273" spans="1:10" x14ac:dyDescent="0.25">
      <c r="A273" s="24" t="s">
        <v>542</v>
      </c>
      <c r="B273" s="25" t="s">
        <v>4</v>
      </c>
      <c r="C273" s="75">
        <v>0</v>
      </c>
      <c r="D273" s="77">
        <v>0</v>
      </c>
      <c r="E273" s="77">
        <v>0</v>
      </c>
      <c r="F273" s="77">
        <v>0</v>
      </c>
      <c r="G273" s="77">
        <v>0</v>
      </c>
      <c r="H273" s="77">
        <v>0</v>
      </c>
      <c r="I273" s="77">
        <v>0</v>
      </c>
      <c r="J273" s="79">
        <f t="shared" si="4"/>
        <v>0</v>
      </c>
    </row>
    <row r="274" spans="1:10" x14ac:dyDescent="0.25">
      <c r="A274" s="24" t="s">
        <v>328</v>
      </c>
      <c r="B274" s="25" t="s">
        <v>4</v>
      </c>
      <c r="C274" s="75">
        <v>0</v>
      </c>
      <c r="D274" s="77">
        <v>0</v>
      </c>
      <c r="E274" s="77">
        <v>0</v>
      </c>
      <c r="F274" s="77">
        <v>0</v>
      </c>
      <c r="G274" s="77">
        <v>0</v>
      </c>
      <c r="H274" s="77">
        <v>0</v>
      </c>
      <c r="I274" s="77">
        <v>0</v>
      </c>
      <c r="J274" s="79">
        <f t="shared" si="4"/>
        <v>0</v>
      </c>
    </row>
    <row r="275" spans="1:10" x14ac:dyDescent="0.25">
      <c r="A275" s="24" t="s">
        <v>329</v>
      </c>
      <c r="B275" s="25" t="s">
        <v>4</v>
      </c>
      <c r="C275" s="75">
        <v>0</v>
      </c>
      <c r="D275" s="77">
        <v>0</v>
      </c>
      <c r="E275" s="77">
        <v>0</v>
      </c>
      <c r="F275" s="77">
        <v>0</v>
      </c>
      <c r="G275" s="77">
        <v>0</v>
      </c>
      <c r="H275" s="77">
        <v>170500</v>
      </c>
      <c r="I275" s="77">
        <v>0</v>
      </c>
      <c r="J275" s="79">
        <f t="shared" si="4"/>
        <v>170500</v>
      </c>
    </row>
    <row r="276" spans="1:10" x14ac:dyDescent="0.25">
      <c r="A276" s="24" t="s">
        <v>330</v>
      </c>
      <c r="B276" s="25" t="s">
        <v>4</v>
      </c>
      <c r="C276" s="75">
        <v>0</v>
      </c>
      <c r="D276" s="77">
        <v>0</v>
      </c>
      <c r="E276" s="77">
        <v>0</v>
      </c>
      <c r="F276" s="77">
        <v>0</v>
      </c>
      <c r="G276" s="77">
        <v>0</v>
      </c>
      <c r="H276" s="77">
        <v>0</v>
      </c>
      <c r="I276" s="77">
        <v>0</v>
      </c>
      <c r="J276" s="79">
        <f t="shared" si="4"/>
        <v>0</v>
      </c>
    </row>
    <row r="277" spans="1:10" x14ac:dyDescent="0.25">
      <c r="A277" s="24" t="s">
        <v>331</v>
      </c>
      <c r="B277" s="25" t="s">
        <v>4</v>
      </c>
      <c r="C277" s="75">
        <v>0</v>
      </c>
      <c r="D277" s="77">
        <v>0</v>
      </c>
      <c r="E277" s="77">
        <v>0</v>
      </c>
      <c r="F277" s="77">
        <v>0</v>
      </c>
      <c r="G277" s="77">
        <v>0</v>
      </c>
      <c r="H277" s="77">
        <v>0</v>
      </c>
      <c r="I277" s="77">
        <v>0</v>
      </c>
      <c r="J277" s="79">
        <f t="shared" si="4"/>
        <v>0</v>
      </c>
    </row>
    <row r="278" spans="1:10" x14ac:dyDescent="0.25">
      <c r="A278" s="24" t="s">
        <v>332</v>
      </c>
      <c r="B278" s="25" t="s">
        <v>4</v>
      </c>
      <c r="C278" s="75">
        <v>59790</v>
      </c>
      <c r="D278" s="77">
        <v>0</v>
      </c>
      <c r="E278" s="77">
        <v>0</v>
      </c>
      <c r="F278" s="77">
        <v>0</v>
      </c>
      <c r="G278" s="77">
        <v>0</v>
      </c>
      <c r="H278" s="77">
        <v>0</v>
      </c>
      <c r="I278" s="77">
        <v>0</v>
      </c>
      <c r="J278" s="79">
        <f t="shared" si="4"/>
        <v>59790</v>
      </c>
    </row>
    <row r="279" spans="1:10" x14ac:dyDescent="0.25">
      <c r="A279" s="24" t="s">
        <v>477</v>
      </c>
      <c r="B279" s="25" t="s">
        <v>4</v>
      </c>
      <c r="C279" s="75">
        <v>0</v>
      </c>
      <c r="D279" s="77">
        <v>0</v>
      </c>
      <c r="E279" s="77">
        <v>0</v>
      </c>
      <c r="F279" s="77">
        <v>0</v>
      </c>
      <c r="G279" s="77">
        <v>0</v>
      </c>
      <c r="H279" s="77">
        <v>0</v>
      </c>
      <c r="I279" s="77">
        <v>0</v>
      </c>
      <c r="J279" s="79">
        <f t="shared" si="4"/>
        <v>0</v>
      </c>
    </row>
    <row r="280" spans="1:10" x14ac:dyDescent="0.25">
      <c r="A280" s="24" t="s">
        <v>333</v>
      </c>
      <c r="B280" s="25" t="s">
        <v>4</v>
      </c>
      <c r="C280" s="75">
        <v>0</v>
      </c>
      <c r="D280" s="77">
        <v>0</v>
      </c>
      <c r="E280" s="77">
        <v>0</v>
      </c>
      <c r="F280" s="77">
        <v>0</v>
      </c>
      <c r="G280" s="77">
        <v>0</v>
      </c>
      <c r="H280" s="77">
        <v>0</v>
      </c>
      <c r="I280" s="77">
        <v>0</v>
      </c>
      <c r="J280" s="79">
        <f t="shared" si="4"/>
        <v>0</v>
      </c>
    </row>
    <row r="281" spans="1:10" x14ac:dyDescent="0.25">
      <c r="A281" s="24" t="s">
        <v>334</v>
      </c>
      <c r="B281" s="25" t="s">
        <v>4</v>
      </c>
      <c r="C281" s="75">
        <v>0</v>
      </c>
      <c r="D281" s="77">
        <v>0</v>
      </c>
      <c r="E281" s="77">
        <v>0</v>
      </c>
      <c r="F281" s="77">
        <v>0</v>
      </c>
      <c r="G281" s="77">
        <v>0</v>
      </c>
      <c r="H281" s="77">
        <v>11500</v>
      </c>
      <c r="I281" s="77">
        <v>0</v>
      </c>
      <c r="J281" s="79">
        <f t="shared" si="4"/>
        <v>11500</v>
      </c>
    </row>
    <row r="282" spans="1:10" x14ac:dyDescent="0.25">
      <c r="A282" s="24" t="s">
        <v>335</v>
      </c>
      <c r="B282" s="25" t="s">
        <v>4</v>
      </c>
      <c r="C282" s="75">
        <v>0</v>
      </c>
      <c r="D282" s="77">
        <v>0</v>
      </c>
      <c r="E282" s="77">
        <v>0</v>
      </c>
      <c r="F282" s="77">
        <v>0</v>
      </c>
      <c r="G282" s="77">
        <v>0</v>
      </c>
      <c r="H282" s="77">
        <v>0</v>
      </c>
      <c r="I282" s="77">
        <v>0</v>
      </c>
      <c r="J282" s="79">
        <f t="shared" si="4"/>
        <v>0</v>
      </c>
    </row>
    <row r="283" spans="1:10" x14ac:dyDescent="0.25">
      <c r="A283" s="24" t="s">
        <v>336</v>
      </c>
      <c r="B283" s="25" t="s">
        <v>4</v>
      </c>
      <c r="C283" s="75">
        <v>4324</v>
      </c>
      <c r="D283" s="77">
        <v>0</v>
      </c>
      <c r="E283" s="77">
        <v>0</v>
      </c>
      <c r="F283" s="77">
        <v>0</v>
      </c>
      <c r="G283" s="77">
        <v>0</v>
      </c>
      <c r="H283" s="77">
        <v>0</v>
      </c>
      <c r="I283" s="77">
        <v>39350</v>
      </c>
      <c r="J283" s="79">
        <f t="shared" si="4"/>
        <v>43674</v>
      </c>
    </row>
    <row r="284" spans="1:10" x14ac:dyDescent="0.25">
      <c r="A284" s="24" t="s">
        <v>337</v>
      </c>
      <c r="B284" s="25" t="s">
        <v>4</v>
      </c>
      <c r="C284" s="75">
        <v>96318</v>
      </c>
      <c r="D284" s="77">
        <v>0</v>
      </c>
      <c r="E284" s="77">
        <v>453326</v>
      </c>
      <c r="F284" s="77">
        <v>0</v>
      </c>
      <c r="G284" s="77">
        <v>0</v>
      </c>
      <c r="H284" s="77">
        <v>637058</v>
      </c>
      <c r="I284" s="77">
        <v>0</v>
      </c>
      <c r="J284" s="79">
        <f t="shared" si="4"/>
        <v>1186702</v>
      </c>
    </row>
    <row r="285" spans="1:10" x14ac:dyDescent="0.25">
      <c r="A285" s="24" t="s">
        <v>338</v>
      </c>
      <c r="B285" s="25" t="s">
        <v>4</v>
      </c>
      <c r="C285" s="75">
        <v>0</v>
      </c>
      <c r="D285" s="77">
        <v>0</v>
      </c>
      <c r="E285" s="77">
        <v>0</v>
      </c>
      <c r="F285" s="77">
        <v>0</v>
      </c>
      <c r="G285" s="77">
        <v>0</v>
      </c>
      <c r="H285" s="77">
        <v>0</v>
      </c>
      <c r="I285" s="77">
        <v>0</v>
      </c>
      <c r="J285" s="79">
        <f t="shared" si="4"/>
        <v>0</v>
      </c>
    </row>
    <row r="286" spans="1:10" x14ac:dyDescent="0.25">
      <c r="A286" s="24" t="s">
        <v>339</v>
      </c>
      <c r="B286" s="25" t="s">
        <v>4</v>
      </c>
      <c r="C286" s="75">
        <v>0</v>
      </c>
      <c r="D286" s="77">
        <v>0</v>
      </c>
      <c r="E286" s="77">
        <v>0</v>
      </c>
      <c r="F286" s="77">
        <v>0</v>
      </c>
      <c r="G286" s="77">
        <v>0</v>
      </c>
      <c r="H286" s="77">
        <v>0</v>
      </c>
      <c r="I286" s="77">
        <v>0</v>
      </c>
      <c r="J286" s="79">
        <f t="shared" si="4"/>
        <v>0</v>
      </c>
    </row>
    <row r="287" spans="1:10" x14ac:dyDescent="0.25">
      <c r="A287" s="24" t="s">
        <v>340</v>
      </c>
      <c r="B287" s="25" t="s">
        <v>4</v>
      </c>
      <c r="C287" s="75">
        <v>0</v>
      </c>
      <c r="D287" s="77">
        <v>0</v>
      </c>
      <c r="E287" s="77">
        <v>0</v>
      </c>
      <c r="F287" s="77">
        <v>0</v>
      </c>
      <c r="G287" s="77">
        <v>0</v>
      </c>
      <c r="H287" s="77">
        <v>0</v>
      </c>
      <c r="I287" s="77">
        <v>0</v>
      </c>
      <c r="J287" s="79">
        <f t="shared" si="4"/>
        <v>0</v>
      </c>
    </row>
    <row r="288" spans="1:10" x14ac:dyDescent="0.25">
      <c r="A288" s="24" t="s">
        <v>549</v>
      </c>
      <c r="B288" s="25" t="s">
        <v>4</v>
      </c>
      <c r="C288" s="75">
        <v>0</v>
      </c>
      <c r="D288" s="77">
        <v>0</v>
      </c>
      <c r="E288" s="77">
        <v>0</v>
      </c>
      <c r="F288" s="77">
        <v>0</v>
      </c>
      <c r="G288" s="77">
        <v>0</v>
      </c>
      <c r="H288" s="77">
        <v>0</v>
      </c>
      <c r="I288" s="77">
        <v>0</v>
      </c>
      <c r="J288" s="79">
        <f t="shared" si="4"/>
        <v>0</v>
      </c>
    </row>
    <row r="289" spans="1:10" x14ac:dyDescent="0.25">
      <c r="A289" s="24" t="s">
        <v>341</v>
      </c>
      <c r="B289" s="25" t="s">
        <v>4</v>
      </c>
      <c r="C289" s="75">
        <v>0</v>
      </c>
      <c r="D289" s="77">
        <v>0</v>
      </c>
      <c r="E289" s="77">
        <v>0</v>
      </c>
      <c r="F289" s="77">
        <v>0</v>
      </c>
      <c r="G289" s="77">
        <v>0</v>
      </c>
      <c r="H289" s="77">
        <v>0</v>
      </c>
      <c r="I289" s="77">
        <v>0</v>
      </c>
      <c r="J289" s="79">
        <f t="shared" si="4"/>
        <v>0</v>
      </c>
    </row>
    <row r="290" spans="1:10" x14ac:dyDescent="0.25">
      <c r="A290" s="24" t="s">
        <v>506</v>
      </c>
      <c r="B290" s="25" t="s">
        <v>4</v>
      </c>
      <c r="C290" s="75">
        <v>0</v>
      </c>
      <c r="D290" s="77">
        <v>0</v>
      </c>
      <c r="E290" s="77">
        <v>0</v>
      </c>
      <c r="F290" s="77">
        <v>0</v>
      </c>
      <c r="G290" s="77">
        <v>0</v>
      </c>
      <c r="H290" s="77">
        <v>0</v>
      </c>
      <c r="I290" s="77">
        <v>0</v>
      </c>
      <c r="J290" s="79">
        <f t="shared" si="4"/>
        <v>0</v>
      </c>
    </row>
    <row r="291" spans="1:10" x14ac:dyDescent="0.25">
      <c r="A291" s="24" t="s">
        <v>342</v>
      </c>
      <c r="B291" s="25" t="s">
        <v>4</v>
      </c>
      <c r="C291" s="75">
        <v>0</v>
      </c>
      <c r="D291" s="77">
        <v>0</v>
      </c>
      <c r="E291" s="77">
        <v>0</v>
      </c>
      <c r="F291" s="77">
        <v>0</v>
      </c>
      <c r="G291" s="77">
        <v>0</v>
      </c>
      <c r="H291" s="77">
        <v>0</v>
      </c>
      <c r="I291" s="77">
        <v>0</v>
      </c>
      <c r="J291" s="79">
        <f t="shared" si="4"/>
        <v>0</v>
      </c>
    </row>
    <row r="292" spans="1:10" x14ac:dyDescent="0.25">
      <c r="A292" s="24" t="s">
        <v>343</v>
      </c>
      <c r="B292" s="25" t="s">
        <v>4</v>
      </c>
      <c r="C292" s="75">
        <v>0</v>
      </c>
      <c r="D292" s="77">
        <v>0</v>
      </c>
      <c r="E292" s="77">
        <v>0</v>
      </c>
      <c r="F292" s="77">
        <v>0</v>
      </c>
      <c r="G292" s="77">
        <v>0</v>
      </c>
      <c r="H292" s="77">
        <v>0</v>
      </c>
      <c r="I292" s="77">
        <v>0</v>
      </c>
      <c r="J292" s="79">
        <f t="shared" si="4"/>
        <v>0</v>
      </c>
    </row>
    <row r="293" spans="1:10" x14ac:dyDescent="0.25">
      <c r="A293" s="24" t="s">
        <v>344</v>
      </c>
      <c r="B293" s="25" t="s">
        <v>4</v>
      </c>
      <c r="C293" s="75">
        <v>0</v>
      </c>
      <c r="D293" s="77">
        <v>0</v>
      </c>
      <c r="E293" s="77">
        <v>0</v>
      </c>
      <c r="F293" s="77">
        <v>0</v>
      </c>
      <c r="G293" s="77">
        <v>0</v>
      </c>
      <c r="H293" s="77">
        <v>0</v>
      </c>
      <c r="I293" s="77">
        <v>0</v>
      </c>
      <c r="J293" s="79">
        <f t="shared" si="4"/>
        <v>0</v>
      </c>
    </row>
    <row r="294" spans="1:10" x14ac:dyDescent="0.25">
      <c r="A294" s="24" t="s">
        <v>345</v>
      </c>
      <c r="B294" s="25" t="s">
        <v>4</v>
      </c>
      <c r="C294" s="75">
        <v>0</v>
      </c>
      <c r="D294" s="77">
        <v>0</v>
      </c>
      <c r="E294" s="77">
        <v>0</v>
      </c>
      <c r="F294" s="77">
        <v>0</v>
      </c>
      <c r="G294" s="77">
        <v>0</v>
      </c>
      <c r="H294" s="77">
        <v>0</v>
      </c>
      <c r="I294" s="77">
        <v>0</v>
      </c>
      <c r="J294" s="79">
        <f t="shared" si="4"/>
        <v>0</v>
      </c>
    </row>
    <row r="295" spans="1:10" x14ac:dyDescent="0.25">
      <c r="A295" s="24" t="s">
        <v>346</v>
      </c>
      <c r="B295" s="25" t="s">
        <v>4</v>
      </c>
      <c r="C295" s="75">
        <v>0</v>
      </c>
      <c r="D295" s="77">
        <v>0</v>
      </c>
      <c r="E295" s="77">
        <v>0</v>
      </c>
      <c r="F295" s="77">
        <v>0</v>
      </c>
      <c r="G295" s="77">
        <v>0</v>
      </c>
      <c r="H295" s="77">
        <v>0</v>
      </c>
      <c r="I295" s="77">
        <v>0</v>
      </c>
      <c r="J295" s="79">
        <f t="shared" si="4"/>
        <v>0</v>
      </c>
    </row>
    <row r="296" spans="1:10" x14ac:dyDescent="0.25">
      <c r="A296" s="24" t="s">
        <v>4</v>
      </c>
      <c r="B296" s="25" t="s">
        <v>4</v>
      </c>
      <c r="C296" s="75">
        <v>0</v>
      </c>
      <c r="D296" s="77">
        <v>0</v>
      </c>
      <c r="E296" s="77">
        <v>0</v>
      </c>
      <c r="F296" s="77">
        <v>0</v>
      </c>
      <c r="G296" s="77">
        <v>0</v>
      </c>
      <c r="H296" s="77">
        <v>0</v>
      </c>
      <c r="I296" s="77">
        <v>0</v>
      </c>
      <c r="J296" s="79">
        <f t="shared" si="4"/>
        <v>0</v>
      </c>
    </row>
    <row r="297" spans="1:10" x14ac:dyDescent="0.25">
      <c r="A297" s="24" t="s">
        <v>347</v>
      </c>
      <c r="B297" s="25" t="s">
        <v>4</v>
      </c>
      <c r="C297" s="75">
        <v>288998</v>
      </c>
      <c r="D297" s="77">
        <v>0</v>
      </c>
      <c r="E297" s="77">
        <v>0</v>
      </c>
      <c r="F297" s="77">
        <v>0</v>
      </c>
      <c r="G297" s="77">
        <v>0</v>
      </c>
      <c r="H297" s="77">
        <v>403830</v>
      </c>
      <c r="I297" s="77">
        <v>0</v>
      </c>
      <c r="J297" s="79">
        <f t="shared" si="4"/>
        <v>692828</v>
      </c>
    </row>
    <row r="298" spans="1:10" x14ac:dyDescent="0.25">
      <c r="A298" s="24" t="s">
        <v>348</v>
      </c>
      <c r="B298" s="25" t="s">
        <v>4</v>
      </c>
      <c r="C298" s="75">
        <v>0</v>
      </c>
      <c r="D298" s="77">
        <v>0</v>
      </c>
      <c r="E298" s="77">
        <v>0</v>
      </c>
      <c r="F298" s="77">
        <v>0</v>
      </c>
      <c r="G298" s="77">
        <v>0</v>
      </c>
      <c r="H298" s="77">
        <v>0</v>
      </c>
      <c r="I298" s="77">
        <v>0</v>
      </c>
      <c r="J298" s="79">
        <f t="shared" si="4"/>
        <v>0</v>
      </c>
    </row>
    <row r="299" spans="1:10" x14ac:dyDescent="0.25">
      <c r="A299" s="24" t="s">
        <v>349</v>
      </c>
      <c r="B299" s="25" t="s">
        <v>4</v>
      </c>
      <c r="C299" s="75">
        <v>0</v>
      </c>
      <c r="D299" s="77">
        <v>0</v>
      </c>
      <c r="E299" s="77">
        <v>0</v>
      </c>
      <c r="F299" s="77">
        <v>0</v>
      </c>
      <c r="G299" s="77">
        <v>0</v>
      </c>
      <c r="H299" s="77">
        <v>3858</v>
      </c>
      <c r="I299" s="77">
        <v>0</v>
      </c>
      <c r="J299" s="79">
        <f t="shared" si="4"/>
        <v>3858</v>
      </c>
    </row>
    <row r="300" spans="1:10" x14ac:dyDescent="0.25">
      <c r="A300" s="24" t="s">
        <v>350</v>
      </c>
      <c r="B300" s="25" t="s">
        <v>4</v>
      </c>
      <c r="C300" s="75">
        <v>0</v>
      </c>
      <c r="D300" s="77">
        <v>0</v>
      </c>
      <c r="E300" s="77">
        <v>0</v>
      </c>
      <c r="F300" s="77">
        <v>0</v>
      </c>
      <c r="G300" s="77">
        <v>0</v>
      </c>
      <c r="H300" s="77">
        <v>0</v>
      </c>
      <c r="I300" s="77">
        <v>0</v>
      </c>
      <c r="J300" s="79">
        <f t="shared" si="4"/>
        <v>0</v>
      </c>
    </row>
    <row r="301" spans="1:10" x14ac:dyDescent="0.25">
      <c r="A301" s="24" t="s">
        <v>351</v>
      </c>
      <c r="B301" s="25" t="s">
        <v>4</v>
      </c>
      <c r="C301" s="75">
        <v>324524</v>
      </c>
      <c r="D301" s="77">
        <v>0</v>
      </c>
      <c r="E301" s="77">
        <v>0</v>
      </c>
      <c r="F301" s="77">
        <v>0</v>
      </c>
      <c r="G301" s="77">
        <v>0</v>
      </c>
      <c r="H301" s="77">
        <v>629725</v>
      </c>
      <c r="I301" s="77">
        <v>50078</v>
      </c>
      <c r="J301" s="79">
        <f t="shared" si="4"/>
        <v>1004327</v>
      </c>
    </row>
    <row r="302" spans="1:10" x14ac:dyDescent="0.25">
      <c r="A302" s="24" t="s">
        <v>352</v>
      </c>
      <c r="B302" s="25" t="s">
        <v>4</v>
      </c>
      <c r="C302" s="75">
        <v>0</v>
      </c>
      <c r="D302" s="77">
        <v>0</v>
      </c>
      <c r="E302" s="77">
        <v>0</v>
      </c>
      <c r="F302" s="77">
        <v>0</v>
      </c>
      <c r="G302" s="77">
        <v>0</v>
      </c>
      <c r="H302" s="77">
        <v>0</v>
      </c>
      <c r="I302" s="77">
        <v>0</v>
      </c>
      <c r="J302" s="79">
        <f t="shared" si="4"/>
        <v>0</v>
      </c>
    </row>
    <row r="303" spans="1:10" x14ac:dyDescent="0.25">
      <c r="A303" s="24" t="s">
        <v>353</v>
      </c>
      <c r="B303" s="25" t="s">
        <v>4</v>
      </c>
      <c r="C303" s="75">
        <v>0</v>
      </c>
      <c r="D303" s="77">
        <v>0</v>
      </c>
      <c r="E303" s="77">
        <v>0</v>
      </c>
      <c r="F303" s="77">
        <v>0</v>
      </c>
      <c r="G303" s="77">
        <v>0</v>
      </c>
      <c r="H303" s="77">
        <v>0</v>
      </c>
      <c r="I303" s="77">
        <v>0</v>
      </c>
      <c r="J303" s="79">
        <f t="shared" si="4"/>
        <v>0</v>
      </c>
    </row>
    <row r="304" spans="1:10" x14ac:dyDescent="0.25">
      <c r="A304" s="24" t="s">
        <v>354</v>
      </c>
      <c r="B304" s="25" t="s">
        <v>4</v>
      </c>
      <c r="C304" s="75">
        <v>14950</v>
      </c>
      <c r="D304" s="77">
        <v>0</v>
      </c>
      <c r="E304" s="77">
        <v>0</v>
      </c>
      <c r="F304" s="77">
        <v>0</v>
      </c>
      <c r="G304" s="77">
        <v>0</v>
      </c>
      <c r="H304" s="77">
        <v>14274</v>
      </c>
      <c r="I304" s="77">
        <v>0</v>
      </c>
      <c r="J304" s="79">
        <f t="shared" si="4"/>
        <v>29224</v>
      </c>
    </row>
    <row r="305" spans="1:10" x14ac:dyDescent="0.25">
      <c r="A305" s="24" t="s">
        <v>355</v>
      </c>
      <c r="B305" s="25" t="s">
        <v>4</v>
      </c>
      <c r="C305" s="75">
        <v>0</v>
      </c>
      <c r="D305" s="77">
        <v>0</v>
      </c>
      <c r="E305" s="77">
        <v>427209</v>
      </c>
      <c r="F305" s="77">
        <v>0</v>
      </c>
      <c r="G305" s="77">
        <v>0</v>
      </c>
      <c r="H305" s="77">
        <v>1169386</v>
      </c>
      <c r="I305" s="77">
        <v>0</v>
      </c>
      <c r="J305" s="79">
        <f t="shared" si="4"/>
        <v>1596595</v>
      </c>
    </row>
    <row r="306" spans="1:10" x14ac:dyDescent="0.25">
      <c r="A306" s="24" t="s">
        <v>356</v>
      </c>
      <c r="B306" s="25" t="s">
        <v>4</v>
      </c>
      <c r="C306" s="75">
        <v>0</v>
      </c>
      <c r="D306" s="77">
        <v>0</v>
      </c>
      <c r="E306" s="77">
        <v>0</v>
      </c>
      <c r="F306" s="77">
        <v>0</v>
      </c>
      <c r="G306" s="77">
        <v>0</v>
      </c>
      <c r="H306" s="77">
        <v>0</v>
      </c>
      <c r="I306" s="77">
        <v>365900</v>
      </c>
      <c r="J306" s="79">
        <f t="shared" si="4"/>
        <v>365900</v>
      </c>
    </row>
    <row r="307" spans="1:10" x14ac:dyDescent="0.25">
      <c r="A307" s="24" t="s">
        <v>357</v>
      </c>
      <c r="B307" s="25" t="s">
        <v>52</v>
      </c>
      <c r="C307" s="75">
        <v>1681</v>
      </c>
      <c r="D307" s="77">
        <v>21605</v>
      </c>
      <c r="E307" s="77">
        <v>5348</v>
      </c>
      <c r="F307" s="77">
        <v>0</v>
      </c>
      <c r="G307" s="77">
        <v>0</v>
      </c>
      <c r="H307" s="77">
        <v>0</v>
      </c>
      <c r="I307" s="77">
        <v>0</v>
      </c>
      <c r="J307" s="79">
        <f t="shared" si="4"/>
        <v>28634</v>
      </c>
    </row>
    <row r="308" spans="1:10" x14ac:dyDescent="0.25">
      <c r="A308" s="24" t="s">
        <v>358</v>
      </c>
      <c r="B308" s="25" t="s">
        <v>52</v>
      </c>
      <c r="C308" s="75">
        <v>0</v>
      </c>
      <c r="D308" s="77">
        <v>360551</v>
      </c>
      <c r="E308" s="77">
        <v>0</v>
      </c>
      <c r="F308" s="77">
        <v>0</v>
      </c>
      <c r="G308" s="77">
        <v>0</v>
      </c>
      <c r="H308" s="77">
        <v>0</v>
      </c>
      <c r="I308" s="77">
        <v>0</v>
      </c>
      <c r="J308" s="79">
        <f t="shared" si="4"/>
        <v>360551</v>
      </c>
    </row>
    <row r="309" spans="1:10" x14ac:dyDescent="0.25">
      <c r="A309" s="24" t="s">
        <v>359</v>
      </c>
      <c r="B309" s="25" t="s">
        <v>52</v>
      </c>
      <c r="C309" s="75">
        <v>0</v>
      </c>
      <c r="D309" s="77">
        <v>104663</v>
      </c>
      <c r="E309" s="77">
        <v>0</v>
      </c>
      <c r="F309" s="77">
        <v>0</v>
      </c>
      <c r="G309" s="77">
        <v>0</v>
      </c>
      <c r="H309" s="77">
        <v>0</v>
      </c>
      <c r="I309" s="77">
        <v>0</v>
      </c>
      <c r="J309" s="79">
        <f t="shared" si="4"/>
        <v>104663</v>
      </c>
    </row>
    <row r="310" spans="1:10" x14ac:dyDescent="0.25">
      <c r="A310" s="24" t="s">
        <v>361</v>
      </c>
      <c r="B310" s="25" t="s">
        <v>52</v>
      </c>
      <c r="C310" s="75">
        <v>0</v>
      </c>
      <c r="D310" s="77">
        <v>0</v>
      </c>
      <c r="E310" s="77">
        <v>0</v>
      </c>
      <c r="F310" s="77">
        <v>0</v>
      </c>
      <c r="G310" s="77">
        <v>0</v>
      </c>
      <c r="H310" s="77">
        <v>0</v>
      </c>
      <c r="I310" s="77">
        <v>0</v>
      </c>
      <c r="J310" s="79">
        <f t="shared" si="4"/>
        <v>0</v>
      </c>
    </row>
    <row r="311" spans="1:10" x14ac:dyDescent="0.25">
      <c r="A311" s="24" t="s">
        <v>516</v>
      </c>
      <c r="B311" s="25" t="s">
        <v>52</v>
      </c>
      <c r="C311" s="75">
        <v>0</v>
      </c>
      <c r="D311" s="77">
        <v>0</v>
      </c>
      <c r="E311" s="77">
        <v>0</v>
      </c>
      <c r="F311" s="77">
        <v>0</v>
      </c>
      <c r="G311" s="77">
        <v>0</v>
      </c>
      <c r="H311" s="77">
        <v>0</v>
      </c>
      <c r="I311" s="77">
        <v>0</v>
      </c>
      <c r="J311" s="79">
        <f t="shared" si="4"/>
        <v>0</v>
      </c>
    </row>
    <row r="312" spans="1:10" x14ac:dyDescent="0.25">
      <c r="A312" s="24" t="s">
        <v>362</v>
      </c>
      <c r="B312" s="25" t="s">
        <v>52</v>
      </c>
      <c r="C312" s="75">
        <v>0</v>
      </c>
      <c r="D312" s="77">
        <v>0</v>
      </c>
      <c r="E312" s="77">
        <v>178076</v>
      </c>
      <c r="F312" s="77">
        <v>0</v>
      </c>
      <c r="G312" s="77">
        <v>0</v>
      </c>
      <c r="H312" s="77">
        <v>0</v>
      </c>
      <c r="I312" s="77">
        <v>0</v>
      </c>
      <c r="J312" s="79">
        <f t="shared" si="4"/>
        <v>178076</v>
      </c>
    </row>
    <row r="313" spans="1:10" x14ac:dyDescent="0.25">
      <c r="A313" s="24" t="s">
        <v>363</v>
      </c>
      <c r="B313" s="25" t="s">
        <v>53</v>
      </c>
      <c r="C313" s="75">
        <v>0</v>
      </c>
      <c r="D313" s="77">
        <v>4127</v>
      </c>
      <c r="E313" s="77">
        <v>0</v>
      </c>
      <c r="F313" s="77">
        <v>0</v>
      </c>
      <c r="G313" s="77">
        <v>0</v>
      </c>
      <c r="H313" s="77">
        <v>0</v>
      </c>
      <c r="I313" s="77">
        <v>0</v>
      </c>
      <c r="J313" s="79">
        <f t="shared" si="4"/>
        <v>4127</v>
      </c>
    </row>
    <row r="314" spans="1:10" x14ac:dyDescent="0.25">
      <c r="A314" s="24" t="s">
        <v>364</v>
      </c>
      <c r="B314" s="25" t="s">
        <v>53</v>
      </c>
      <c r="C314" s="75">
        <v>0</v>
      </c>
      <c r="D314" s="77">
        <v>3000</v>
      </c>
      <c r="E314" s="77">
        <v>137</v>
      </c>
      <c r="F314" s="77">
        <v>0</v>
      </c>
      <c r="G314" s="77">
        <v>0</v>
      </c>
      <c r="H314" s="77">
        <v>0</v>
      </c>
      <c r="I314" s="77">
        <v>0</v>
      </c>
      <c r="J314" s="79">
        <f t="shared" si="4"/>
        <v>3137</v>
      </c>
    </row>
    <row r="315" spans="1:10" x14ac:dyDescent="0.25">
      <c r="A315" s="24" t="s">
        <v>365</v>
      </c>
      <c r="B315" s="25" t="s">
        <v>53</v>
      </c>
      <c r="C315" s="75">
        <v>0</v>
      </c>
      <c r="D315" s="77">
        <v>0</v>
      </c>
      <c r="E315" s="77">
        <v>0</v>
      </c>
      <c r="F315" s="77">
        <v>0</v>
      </c>
      <c r="G315" s="77">
        <v>0</v>
      </c>
      <c r="H315" s="77">
        <v>0</v>
      </c>
      <c r="I315" s="77">
        <v>0</v>
      </c>
      <c r="J315" s="79">
        <f t="shared" si="4"/>
        <v>0</v>
      </c>
    </row>
    <row r="316" spans="1:10" x14ac:dyDescent="0.25">
      <c r="A316" s="24" t="s">
        <v>366</v>
      </c>
      <c r="B316" s="25" t="s">
        <v>53</v>
      </c>
      <c r="C316" s="75">
        <v>0</v>
      </c>
      <c r="D316" s="77">
        <v>0</v>
      </c>
      <c r="E316" s="77">
        <v>0</v>
      </c>
      <c r="F316" s="77">
        <v>0</v>
      </c>
      <c r="G316" s="77">
        <v>0</v>
      </c>
      <c r="H316" s="77">
        <v>0</v>
      </c>
      <c r="I316" s="77">
        <v>0</v>
      </c>
      <c r="J316" s="79">
        <f t="shared" si="4"/>
        <v>0</v>
      </c>
    </row>
    <row r="317" spans="1:10" x14ac:dyDescent="0.25">
      <c r="A317" s="24" t="s">
        <v>367</v>
      </c>
      <c r="B317" s="25" t="s">
        <v>53</v>
      </c>
      <c r="C317" s="75">
        <v>0</v>
      </c>
      <c r="D317" s="77">
        <v>9493</v>
      </c>
      <c r="E317" s="77">
        <v>0</v>
      </c>
      <c r="F317" s="77">
        <v>0</v>
      </c>
      <c r="G317" s="77">
        <v>0</v>
      </c>
      <c r="H317" s="77">
        <v>0</v>
      </c>
      <c r="I317" s="77">
        <v>0</v>
      </c>
      <c r="J317" s="79">
        <f t="shared" si="4"/>
        <v>9493</v>
      </c>
    </row>
    <row r="318" spans="1:10" x14ac:dyDescent="0.25">
      <c r="A318" s="24" t="s">
        <v>368</v>
      </c>
      <c r="B318" s="25" t="s">
        <v>53</v>
      </c>
      <c r="C318" s="75">
        <v>50322</v>
      </c>
      <c r="D318" s="77">
        <v>0</v>
      </c>
      <c r="E318" s="77">
        <v>155759</v>
      </c>
      <c r="F318" s="77">
        <v>0</v>
      </c>
      <c r="G318" s="77">
        <v>0</v>
      </c>
      <c r="H318" s="77">
        <v>23129</v>
      </c>
      <c r="I318" s="77">
        <v>0</v>
      </c>
      <c r="J318" s="79">
        <f t="shared" si="4"/>
        <v>229210</v>
      </c>
    </row>
    <row r="319" spans="1:10" x14ac:dyDescent="0.25">
      <c r="A319" s="24" t="s">
        <v>369</v>
      </c>
      <c r="B319" s="25" t="s">
        <v>53</v>
      </c>
      <c r="C319" s="75">
        <v>0</v>
      </c>
      <c r="D319" s="77">
        <v>6300</v>
      </c>
      <c r="E319" s="77">
        <v>34961</v>
      </c>
      <c r="F319" s="77">
        <v>0</v>
      </c>
      <c r="G319" s="77">
        <v>0</v>
      </c>
      <c r="H319" s="77">
        <v>0</v>
      </c>
      <c r="I319" s="77">
        <v>0</v>
      </c>
      <c r="J319" s="79">
        <f t="shared" si="4"/>
        <v>41261</v>
      </c>
    </row>
    <row r="320" spans="1:10" x14ac:dyDescent="0.25">
      <c r="A320" s="24" t="s">
        <v>370</v>
      </c>
      <c r="B320" s="25" t="s">
        <v>53</v>
      </c>
      <c r="C320" s="75">
        <v>0</v>
      </c>
      <c r="D320" s="77">
        <v>10500</v>
      </c>
      <c r="E320" s="77">
        <v>17332</v>
      </c>
      <c r="F320" s="77">
        <v>0</v>
      </c>
      <c r="G320" s="77">
        <v>0</v>
      </c>
      <c r="H320" s="77">
        <v>10750</v>
      </c>
      <c r="I320" s="77">
        <v>0</v>
      </c>
      <c r="J320" s="79">
        <f t="shared" si="4"/>
        <v>38582</v>
      </c>
    </row>
    <row r="321" spans="1:10" x14ac:dyDescent="0.25">
      <c r="A321" s="24" t="s">
        <v>371</v>
      </c>
      <c r="B321" s="25" t="s">
        <v>53</v>
      </c>
      <c r="C321" s="75">
        <v>0</v>
      </c>
      <c r="D321" s="77">
        <v>0</v>
      </c>
      <c r="E321" s="77">
        <v>0</v>
      </c>
      <c r="F321" s="77">
        <v>0</v>
      </c>
      <c r="G321" s="77">
        <v>0</v>
      </c>
      <c r="H321" s="77">
        <v>0</v>
      </c>
      <c r="I321" s="77">
        <v>0</v>
      </c>
      <c r="J321" s="79">
        <f t="shared" si="4"/>
        <v>0</v>
      </c>
    </row>
    <row r="322" spans="1:10" x14ac:dyDescent="0.25">
      <c r="A322" s="24" t="s">
        <v>372</v>
      </c>
      <c r="B322" s="25" t="s">
        <v>53</v>
      </c>
      <c r="C322" s="75">
        <v>0</v>
      </c>
      <c r="D322" s="77">
        <v>0</v>
      </c>
      <c r="E322" s="77">
        <v>0</v>
      </c>
      <c r="F322" s="77">
        <v>0</v>
      </c>
      <c r="G322" s="77">
        <v>0</v>
      </c>
      <c r="H322" s="77">
        <v>0</v>
      </c>
      <c r="I322" s="77">
        <v>0</v>
      </c>
      <c r="J322" s="79">
        <f t="shared" ref="J322:J385" si="5">SUM(C322:I322)</f>
        <v>0</v>
      </c>
    </row>
    <row r="323" spans="1:10" x14ac:dyDescent="0.25">
      <c r="A323" s="24" t="s">
        <v>373</v>
      </c>
      <c r="B323" s="25" t="s">
        <v>53</v>
      </c>
      <c r="C323" s="75">
        <v>0</v>
      </c>
      <c r="D323" s="77">
        <v>0</v>
      </c>
      <c r="E323" s="77">
        <v>194863</v>
      </c>
      <c r="F323" s="77">
        <v>0</v>
      </c>
      <c r="G323" s="77">
        <v>0</v>
      </c>
      <c r="H323" s="77">
        <v>0</v>
      </c>
      <c r="I323" s="77">
        <v>0</v>
      </c>
      <c r="J323" s="79">
        <f t="shared" si="5"/>
        <v>194863</v>
      </c>
    </row>
    <row r="324" spans="1:10" x14ac:dyDescent="0.25">
      <c r="A324" s="24" t="s">
        <v>374</v>
      </c>
      <c r="B324" s="25" t="s">
        <v>53</v>
      </c>
      <c r="C324" s="75">
        <v>0</v>
      </c>
      <c r="D324" s="77">
        <v>0</v>
      </c>
      <c r="E324" s="77">
        <v>0</v>
      </c>
      <c r="F324" s="77">
        <v>8400</v>
      </c>
      <c r="G324" s="77">
        <v>0</v>
      </c>
      <c r="H324" s="77">
        <v>0</v>
      </c>
      <c r="I324" s="77">
        <v>0</v>
      </c>
      <c r="J324" s="79">
        <f t="shared" si="5"/>
        <v>8400</v>
      </c>
    </row>
    <row r="325" spans="1:10" x14ac:dyDescent="0.25">
      <c r="A325" s="24" t="s">
        <v>375</v>
      </c>
      <c r="B325" s="25" t="s">
        <v>53</v>
      </c>
      <c r="C325" s="75">
        <v>0</v>
      </c>
      <c r="D325" s="77">
        <v>35234</v>
      </c>
      <c r="E325" s="77">
        <v>0</v>
      </c>
      <c r="F325" s="77">
        <v>0</v>
      </c>
      <c r="G325" s="77">
        <v>0</v>
      </c>
      <c r="H325" s="77">
        <v>0</v>
      </c>
      <c r="I325" s="77">
        <v>0</v>
      </c>
      <c r="J325" s="79">
        <f t="shared" si="5"/>
        <v>35234</v>
      </c>
    </row>
    <row r="326" spans="1:10" x14ac:dyDescent="0.25">
      <c r="A326" s="24" t="s">
        <v>376</v>
      </c>
      <c r="B326" s="25" t="s">
        <v>53</v>
      </c>
      <c r="C326" s="75">
        <v>0</v>
      </c>
      <c r="D326" s="77">
        <v>0</v>
      </c>
      <c r="E326" s="77">
        <v>0</v>
      </c>
      <c r="F326" s="77">
        <v>0</v>
      </c>
      <c r="G326" s="77">
        <v>0</v>
      </c>
      <c r="H326" s="77">
        <v>0</v>
      </c>
      <c r="I326" s="77">
        <v>0</v>
      </c>
      <c r="J326" s="79">
        <f t="shared" si="5"/>
        <v>0</v>
      </c>
    </row>
    <row r="327" spans="1:10" x14ac:dyDescent="0.25">
      <c r="A327" s="24" t="s">
        <v>377</v>
      </c>
      <c r="B327" s="25" t="s">
        <v>53</v>
      </c>
      <c r="C327" s="75">
        <v>0</v>
      </c>
      <c r="D327" s="77">
        <v>0</v>
      </c>
      <c r="E327" s="77">
        <v>326646</v>
      </c>
      <c r="F327" s="77">
        <v>0</v>
      </c>
      <c r="G327" s="77">
        <v>0</v>
      </c>
      <c r="H327" s="77">
        <v>0</v>
      </c>
      <c r="I327" s="77">
        <v>0</v>
      </c>
      <c r="J327" s="79">
        <f t="shared" si="5"/>
        <v>326646</v>
      </c>
    </row>
    <row r="328" spans="1:10" x14ac:dyDescent="0.25">
      <c r="A328" s="24" t="s">
        <v>378</v>
      </c>
      <c r="B328" s="25" t="s">
        <v>53</v>
      </c>
      <c r="C328" s="75">
        <v>0</v>
      </c>
      <c r="D328" s="77">
        <v>0</v>
      </c>
      <c r="E328" s="77">
        <v>0</v>
      </c>
      <c r="F328" s="77">
        <v>0</v>
      </c>
      <c r="G328" s="77">
        <v>0</v>
      </c>
      <c r="H328" s="77">
        <v>0</v>
      </c>
      <c r="I328" s="77">
        <v>0</v>
      </c>
      <c r="J328" s="79">
        <f t="shared" si="5"/>
        <v>0</v>
      </c>
    </row>
    <row r="329" spans="1:10" x14ac:dyDescent="0.25">
      <c r="A329" s="24" t="s">
        <v>379</v>
      </c>
      <c r="B329" s="25" t="s">
        <v>53</v>
      </c>
      <c r="C329" s="75">
        <v>0</v>
      </c>
      <c r="D329" s="77">
        <v>0</v>
      </c>
      <c r="E329" s="77">
        <v>0</v>
      </c>
      <c r="F329" s="77">
        <v>0</v>
      </c>
      <c r="G329" s="77">
        <v>0</v>
      </c>
      <c r="H329" s="77">
        <v>0</v>
      </c>
      <c r="I329" s="77">
        <v>0</v>
      </c>
      <c r="J329" s="79">
        <f t="shared" si="5"/>
        <v>0</v>
      </c>
    </row>
    <row r="330" spans="1:10" x14ac:dyDescent="0.25">
      <c r="A330" s="24" t="s">
        <v>380</v>
      </c>
      <c r="B330" s="25" t="s">
        <v>53</v>
      </c>
      <c r="C330" s="75">
        <v>25472</v>
      </c>
      <c r="D330" s="77">
        <v>0</v>
      </c>
      <c r="E330" s="77">
        <v>0</v>
      </c>
      <c r="F330" s="77">
        <v>0</v>
      </c>
      <c r="G330" s="77">
        <v>0</v>
      </c>
      <c r="H330" s="77">
        <v>0</v>
      </c>
      <c r="I330" s="77">
        <v>24895</v>
      </c>
      <c r="J330" s="79">
        <f t="shared" si="5"/>
        <v>50367</v>
      </c>
    </row>
    <row r="331" spans="1:10" x14ac:dyDescent="0.25">
      <c r="A331" s="24" t="s">
        <v>5</v>
      </c>
      <c r="B331" s="25" t="s">
        <v>53</v>
      </c>
      <c r="C331" s="75">
        <v>0</v>
      </c>
      <c r="D331" s="77">
        <v>0</v>
      </c>
      <c r="E331" s="77">
        <v>38151</v>
      </c>
      <c r="F331" s="77">
        <v>0</v>
      </c>
      <c r="G331" s="77">
        <v>0</v>
      </c>
      <c r="H331" s="77">
        <v>0</v>
      </c>
      <c r="I331" s="77">
        <v>0</v>
      </c>
      <c r="J331" s="79">
        <f t="shared" si="5"/>
        <v>38151</v>
      </c>
    </row>
    <row r="332" spans="1:10" x14ac:dyDescent="0.25">
      <c r="A332" s="24" t="s">
        <v>383</v>
      </c>
      <c r="B332" s="25" t="s">
        <v>53</v>
      </c>
      <c r="C332" s="75">
        <v>0</v>
      </c>
      <c r="D332" s="77">
        <v>0</v>
      </c>
      <c r="E332" s="77">
        <v>0</v>
      </c>
      <c r="F332" s="77">
        <v>0</v>
      </c>
      <c r="G332" s="77">
        <v>0</v>
      </c>
      <c r="H332" s="77">
        <v>0</v>
      </c>
      <c r="I332" s="77">
        <v>0</v>
      </c>
      <c r="J332" s="79">
        <f t="shared" si="5"/>
        <v>0</v>
      </c>
    </row>
    <row r="333" spans="1:10" x14ac:dyDescent="0.25">
      <c r="A333" s="24" t="s">
        <v>525</v>
      </c>
      <c r="B333" s="25" t="s">
        <v>53</v>
      </c>
      <c r="C333" s="75">
        <v>0</v>
      </c>
      <c r="D333" s="77">
        <v>36829</v>
      </c>
      <c r="E333" s="77">
        <v>177916</v>
      </c>
      <c r="F333" s="77">
        <v>0</v>
      </c>
      <c r="G333" s="77">
        <v>0</v>
      </c>
      <c r="H333" s="77">
        <v>0</v>
      </c>
      <c r="I333" s="77">
        <v>0</v>
      </c>
      <c r="J333" s="79">
        <f t="shared" si="5"/>
        <v>214745</v>
      </c>
    </row>
    <row r="334" spans="1:10" x14ac:dyDescent="0.25">
      <c r="A334" s="24" t="s">
        <v>517</v>
      </c>
      <c r="B334" s="25" t="s">
        <v>53</v>
      </c>
      <c r="C334" s="75">
        <v>0</v>
      </c>
      <c r="D334" s="77">
        <v>0</v>
      </c>
      <c r="E334" s="77">
        <v>1965607</v>
      </c>
      <c r="F334" s="77">
        <v>0</v>
      </c>
      <c r="G334" s="77">
        <v>0</v>
      </c>
      <c r="H334" s="77">
        <v>0</v>
      </c>
      <c r="I334" s="77">
        <v>0</v>
      </c>
      <c r="J334" s="79">
        <f t="shared" si="5"/>
        <v>1965607</v>
      </c>
    </row>
    <row r="335" spans="1:10" x14ac:dyDescent="0.25">
      <c r="A335" s="24" t="s">
        <v>384</v>
      </c>
      <c r="B335" s="25" t="s">
        <v>53</v>
      </c>
      <c r="C335" s="75">
        <v>127435</v>
      </c>
      <c r="D335" s="77">
        <v>0</v>
      </c>
      <c r="E335" s="77">
        <v>206799</v>
      </c>
      <c r="F335" s="77">
        <v>0</v>
      </c>
      <c r="G335" s="77">
        <v>0</v>
      </c>
      <c r="H335" s="77">
        <v>177537</v>
      </c>
      <c r="I335" s="77">
        <v>40560</v>
      </c>
      <c r="J335" s="79">
        <f t="shared" si="5"/>
        <v>552331</v>
      </c>
    </row>
    <row r="336" spans="1:10" x14ac:dyDescent="0.25">
      <c r="A336" s="24" t="s">
        <v>385</v>
      </c>
      <c r="B336" s="25" t="s">
        <v>53</v>
      </c>
      <c r="C336" s="75">
        <v>0</v>
      </c>
      <c r="D336" s="77">
        <v>0</v>
      </c>
      <c r="E336" s="77">
        <v>0</v>
      </c>
      <c r="F336" s="77">
        <v>0</v>
      </c>
      <c r="G336" s="77">
        <v>0</v>
      </c>
      <c r="H336" s="77">
        <v>0</v>
      </c>
      <c r="I336" s="77">
        <v>0</v>
      </c>
      <c r="J336" s="79">
        <f t="shared" si="5"/>
        <v>0</v>
      </c>
    </row>
    <row r="337" spans="1:10" x14ac:dyDescent="0.25">
      <c r="A337" s="24" t="s">
        <v>386</v>
      </c>
      <c r="B337" s="25" t="s">
        <v>54</v>
      </c>
      <c r="C337" s="75">
        <v>51302</v>
      </c>
      <c r="D337" s="77">
        <v>530537</v>
      </c>
      <c r="E337" s="77">
        <v>0</v>
      </c>
      <c r="F337" s="77">
        <v>0</v>
      </c>
      <c r="G337" s="77">
        <v>0</v>
      </c>
      <c r="H337" s="77">
        <v>0</v>
      </c>
      <c r="I337" s="77">
        <v>0</v>
      </c>
      <c r="J337" s="79">
        <f t="shared" si="5"/>
        <v>581839</v>
      </c>
    </row>
    <row r="338" spans="1:10" x14ac:dyDescent="0.25">
      <c r="A338" s="24" t="s">
        <v>387</v>
      </c>
      <c r="B338" s="25" t="s">
        <v>54</v>
      </c>
      <c r="C338" s="75">
        <v>0</v>
      </c>
      <c r="D338" s="77">
        <v>132495</v>
      </c>
      <c r="E338" s="77">
        <v>0</v>
      </c>
      <c r="F338" s="77">
        <v>0</v>
      </c>
      <c r="G338" s="77">
        <v>0</v>
      </c>
      <c r="H338" s="77">
        <v>0</v>
      </c>
      <c r="I338" s="77">
        <v>0</v>
      </c>
      <c r="J338" s="79">
        <f t="shared" si="5"/>
        <v>132495</v>
      </c>
    </row>
    <row r="339" spans="1:10" x14ac:dyDescent="0.25">
      <c r="A339" s="24" t="s">
        <v>388</v>
      </c>
      <c r="B339" s="25" t="s">
        <v>54</v>
      </c>
      <c r="C339" s="75">
        <v>0</v>
      </c>
      <c r="D339" s="77">
        <v>12400</v>
      </c>
      <c r="E339" s="77">
        <v>0</v>
      </c>
      <c r="F339" s="77">
        <v>0</v>
      </c>
      <c r="G339" s="77">
        <v>0</v>
      </c>
      <c r="H339" s="77">
        <v>0</v>
      </c>
      <c r="I339" s="77">
        <v>0</v>
      </c>
      <c r="J339" s="79">
        <f t="shared" si="5"/>
        <v>12400</v>
      </c>
    </row>
    <row r="340" spans="1:10" x14ac:dyDescent="0.25">
      <c r="A340" s="24" t="s">
        <v>389</v>
      </c>
      <c r="B340" s="25" t="s">
        <v>54</v>
      </c>
      <c r="C340" s="75">
        <v>0</v>
      </c>
      <c r="D340" s="77">
        <v>14863</v>
      </c>
      <c r="E340" s="77">
        <v>0</v>
      </c>
      <c r="F340" s="77">
        <v>0</v>
      </c>
      <c r="G340" s="77">
        <v>0</v>
      </c>
      <c r="H340" s="77">
        <v>0</v>
      </c>
      <c r="I340" s="77">
        <v>0</v>
      </c>
      <c r="J340" s="79">
        <f t="shared" si="5"/>
        <v>14863</v>
      </c>
    </row>
    <row r="341" spans="1:10" x14ac:dyDescent="0.25">
      <c r="A341" s="24" t="s">
        <v>390</v>
      </c>
      <c r="B341" s="25" t="s">
        <v>54</v>
      </c>
      <c r="C341" s="75">
        <v>0</v>
      </c>
      <c r="D341" s="77">
        <v>0</v>
      </c>
      <c r="E341" s="77">
        <v>0</v>
      </c>
      <c r="F341" s="77">
        <v>0</v>
      </c>
      <c r="G341" s="77">
        <v>0</v>
      </c>
      <c r="H341" s="77">
        <v>0</v>
      </c>
      <c r="I341" s="77">
        <v>4500</v>
      </c>
      <c r="J341" s="79">
        <f t="shared" si="5"/>
        <v>4500</v>
      </c>
    </row>
    <row r="342" spans="1:10" x14ac:dyDescent="0.25">
      <c r="A342" s="24" t="s">
        <v>391</v>
      </c>
      <c r="B342" s="25" t="s">
        <v>54</v>
      </c>
      <c r="C342" s="75">
        <v>0</v>
      </c>
      <c r="D342" s="77">
        <v>0</v>
      </c>
      <c r="E342" s="77">
        <v>0</v>
      </c>
      <c r="F342" s="77">
        <v>0</v>
      </c>
      <c r="G342" s="77">
        <v>0</v>
      </c>
      <c r="H342" s="77">
        <v>0</v>
      </c>
      <c r="I342" s="77">
        <v>0</v>
      </c>
      <c r="J342" s="79">
        <f t="shared" si="5"/>
        <v>0</v>
      </c>
    </row>
    <row r="343" spans="1:10" x14ac:dyDescent="0.25">
      <c r="A343" s="24" t="s">
        <v>392</v>
      </c>
      <c r="B343" s="25" t="s">
        <v>54</v>
      </c>
      <c r="C343" s="75">
        <v>0</v>
      </c>
      <c r="D343" s="77">
        <v>0</v>
      </c>
      <c r="E343" s="77">
        <v>0</v>
      </c>
      <c r="F343" s="77">
        <v>0</v>
      </c>
      <c r="G343" s="77">
        <v>0</v>
      </c>
      <c r="H343" s="77">
        <v>0</v>
      </c>
      <c r="I343" s="77">
        <v>0</v>
      </c>
      <c r="J343" s="79">
        <f t="shared" si="5"/>
        <v>0</v>
      </c>
    </row>
    <row r="344" spans="1:10" x14ac:dyDescent="0.25">
      <c r="A344" s="24" t="s">
        <v>393</v>
      </c>
      <c r="B344" s="25" t="s">
        <v>54</v>
      </c>
      <c r="C344" s="75">
        <v>3469</v>
      </c>
      <c r="D344" s="77">
        <v>0</v>
      </c>
      <c r="E344" s="77">
        <v>0</v>
      </c>
      <c r="F344" s="77">
        <v>0</v>
      </c>
      <c r="G344" s="77">
        <v>0</v>
      </c>
      <c r="H344" s="77">
        <v>0</v>
      </c>
      <c r="I344" s="77">
        <v>0</v>
      </c>
      <c r="J344" s="79">
        <f t="shared" si="5"/>
        <v>3469</v>
      </c>
    </row>
    <row r="345" spans="1:10" x14ac:dyDescent="0.25">
      <c r="A345" s="24" t="s">
        <v>394</v>
      </c>
      <c r="B345" s="25" t="s">
        <v>54</v>
      </c>
      <c r="C345" s="75">
        <v>0</v>
      </c>
      <c r="D345" s="77">
        <v>0</v>
      </c>
      <c r="E345" s="77">
        <v>0</v>
      </c>
      <c r="F345" s="77">
        <v>0</v>
      </c>
      <c r="G345" s="77">
        <v>0</v>
      </c>
      <c r="H345" s="77">
        <v>0</v>
      </c>
      <c r="I345" s="77">
        <v>0</v>
      </c>
      <c r="J345" s="79">
        <f t="shared" si="5"/>
        <v>0</v>
      </c>
    </row>
    <row r="346" spans="1:10" x14ac:dyDescent="0.25">
      <c r="A346" s="24" t="s">
        <v>395</v>
      </c>
      <c r="B346" s="25" t="s">
        <v>54</v>
      </c>
      <c r="C346" s="75">
        <v>0</v>
      </c>
      <c r="D346" s="77">
        <v>0</v>
      </c>
      <c r="E346" s="77">
        <v>0</v>
      </c>
      <c r="F346" s="77">
        <v>0</v>
      </c>
      <c r="G346" s="77">
        <v>0</v>
      </c>
      <c r="H346" s="77">
        <v>0</v>
      </c>
      <c r="I346" s="77">
        <v>0</v>
      </c>
      <c r="J346" s="79">
        <f t="shared" si="5"/>
        <v>0</v>
      </c>
    </row>
    <row r="347" spans="1:10" x14ac:dyDescent="0.25">
      <c r="A347" s="24" t="s">
        <v>396</v>
      </c>
      <c r="B347" s="25" t="s">
        <v>54</v>
      </c>
      <c r="C347" s="75">
        <v>0</v>
      </c>
      <c r="D347" s="77">
        <v>38771</v>
      </c>
      <c r="E347" s="77">
        <v>0</v>
      </c>
      <c r="F347" s="77">
        <v>0</v>
      </c>
      <c r="G347" s="77">
        <v>0</v>
      </c>
      <c r="H347" s="77">
        <v>0</v>
      </c>
      <c r="I347" s="77">
        <v>0</v>
      </c>
      <c r="J347" s="79">
        <f t="shared" si="5"/>
        <v>38771</v>
      </c>
    </row>
    <row r="348" spans="1:10" x14ac:dyDescent="0.25">
      <c r="A348" s="24" t="s">
        <v>397</v>
      </c>
      <c r="B348" s="25" t="s">
        <v>54</v>
      </c>
      <c r="C348" s="75">
        <v>0</v>
      </c>
      <c r="D348" s="77">
        <v>0</v>
      </c>
      <c r="E348" s="77">
        <v>0</v>
      </c>
      <c r="F348" s="77">
        <v>0</v>
      </c>
      <c r="G348" s="77">
        <v>0</v>
      </c>
      <c r="H348" s="77">
        <v>0</v>
      </c>
      <c r="I348" s="77">
        <v>0</v>
      </c>
      <c r="J348" s="79">
        <f t="shared" si="5"/>
        <v>0</v>
      </c>
    </row>
    <row r="349" spans="1:10" x14ac:dyDescent="0.25">
      <c r="A349" s="24" t="s">
        <v>398</v>
      </c>
      <c r="B349" s="25" t="s">
        <v>54</v>
      </c>
      <c r="C349" s="75">
        <v>32788</v>
      </c>
      <c r="D349" s="77">
        <v>136783</v>
      </c>
      <c r="E349" s="77">
        <v>0</v>
      </c>
      <c r="F349" s="77">
        <v>0</v>
      </c>
      <c r="G349" s="77">
        <v>0</v>
      </c>
      <c r="H349" s="77">
        <v>16560</v>
      </c>
      <c r="I349" s="77">
        <v>0</v>
      </c>
      <c r="J349" s="79">
        <f t="shared" si="5"/>
        <v>186131</v>
      </c>
    </row>
    <row r="350" spans="1:10" x14ac:dyDescent="0.25">
      <c r="A350" s="24" t="s">
        <v>399</v>
      </c>
      <c r="B350" s="25" t="s">
        <v>54</v>
      </c>
      <c r="C350" s="75">
        <v>465434</v>
      </c>
      <c r="D350" s="77">
        <v>0</v>
      </c>
      <c r="E350" s="77">
        <v>1390658</v>
      </c>
      <c r="F350" s="77">
        <v>0</v>
      </c>
      <c r="G350" s="77">
        <v>0</v>
      </c>
      <c r="H350" s="77">
        <v>860</v>
      </c>
      <c r="I350" s="77">
        <v>84631</v>
      </c>
      <c r="J350" s="79">
        <f t="shared" si="5"/>
        <v>1941583</v>
      </c>
    </row>
    <row r="351" spans="1:10" x14ac:dyDescent="0.25">
      <c r="A351" s="24" t="s">
        <v>400</v>
      </c>
      <c r="B351" s="25" t="s">
        <v>54</v>
      </c>
      <c r="C351" s="75">
        <v>0</v>
      </c>
      <c r="D351" s="77">
        <v>15242</v>
      </c>
      <c r="E351" s="77">
        <v>0</v>
      </c>
      <c r="F351" s="77">
        <v>0</v>
      </c>
      <c r="G351" s="77">
        <v>0</v>
      </c>
      <c r="H351" s="77">
        <v>0</v>
      </c>
      <c r="I351" s="77">
        <v>0</v>
      </c>
      <c r="J351" s="79">
        <f t="shared" si="5"/>
        <v>15242</v>
      </c>
    </row>
    <row r="352" spans="1:10" x14ac:dyDescent="0.25">
      <c r="A352" s="24" t="s">
        <v>401</v>
      </c>
      <c r="B352" s="25" t="s">
        <v>54</v>
      </c>
      <c r="C352" s="75">
        <v>0</v>
      </c>
      <c r="D352" s="77">
        <v>0</v>
      </c>
      <c r="E352" s="77">
        <v>0</v>
      </c>
      <c r="F352" s="77">
        <v>0</v>
      </c>
      <c r="G352" s="77">
        <v>0</v>
      </c>
      <c r="H352" s="77">
        <v>0</v>
      </c>
      <c r="I352" s="77">
        <v>0</v>
      </c>
      <c r="J352" s="79">
        <f t="shared" si="5"/>
        <v>0</v>
      </c>
    </row>
    <row r="353" spans="1:10" x14ac:dyDescent="0.25">
      <c r="A353" s="24" t="s">
        <v>402</v>
      </c>
      <c r="B353" s="25" t="s">
        <v>54</v>
      </c>
      <c r="C353" s="75">
        <v>0</v>
      </c>
      <c r="D353" s="77">
        <v>0</v>
      </c>
      <c r="E353" s="77">
        <v>0</v>
      </c>
      <c r="F353" s="77">
        <v>0</v>
      </c>
      <c r="G353" s="77">
        <v>0</v>
      </c>
      <c r="H353" s="77">
        <v>0</v>
      </c>
      <c r="I353" s="77">
        <v>0</v>
      </c>
      <c r="J353" s="79">
        <f t="shared" si="5"/>
        <v>0</v>
      </c>
    </row>
    <row r="354" spans="1:10" x14ac:dyDescent="0.25">
      <c r="A354" s="24" t="s">
        <v>403</v>
      </c>
      <c r="B354" s="25" t="s">
        <v>55</v>
      </c>
      <c r="C354" s="75">
        <v>0</v>
      </c>
      <c r="D354" s="77">
        <v>0</v>
      </c>
      <c r="E354" s="77">
        <v>0</v>
      </c>
      <c r="F354" s="77">
        <v>0</v>
      </c>
      <c r="G354" s="77">
        <v>0</v>
      </c>
      <c r="H354" s="77">
        <v>0</v>
      </c>
      <c r="I354" s="77">
        <v>0</v>
      </c>
      <c r="J354" s="79">
        <f t="shared" si="5"/>
        <v>0</v>
      </c>
    </row>
    <row r="355" spans="1:10" x14ac:dyDescent="0.25">
      <c r="A355" s="24" t="s">
        <v>404</v>
      </c>
      <c r="B355" s="25" t="s">
        <v>55</v>
      </c>
      <c r="C355" s="75">
        <v>0</v>
      </c>
      <c r="D355" s="77">
        <v>0</v>
      </c>
      <c r="E355" s="77">
        <v>0</v>
      </c>
      <c r="F355" s="77">
        <v>0</v>
      </c>
      <c r="G355" s="77">
        <v>0</v>
      </c>
      <c r="H355" s="77">
        <v>0</v>
      </c>
      <c r="I355" s="77">
        <v>0</v>
      </c>
      <c r="J355" s="79">
        <f t="shared" si="5"/>
        <v>0</v>
      </c>
    </row>
    <row r="356" spans="1:10" x14ac:dyDescent="0.25">
      <c r="A356" s="24" t="s">
        <v>405</v>
      </c>
      <c r="B356" s="25" t="s">
        <v>55</v>
      </c>
      <c r="C356" s="75">
        <v>0</v>
      </c>
      <c r="D356" s="77">
        <v>0</v>
      </c>
      <c r="E356" s="77">
        <v>0</v>
      </c>
      <c r="F356" s="77">
        <v>0</v>
      </c>
      <c r="G356" s="77">
        <v>0</v>
      </c>
      <c r="H356" s="77">
        <v>0</v>
      </c>
      <c r="I356" s="77">
        <v>0</v>
      </c>
      <c r="J356" s="79">
        <f t="shared" si="5"/>
        <v>0</v>
      </c>
    </row>
    <row r="357" spans="1:10" x14ac:dyDescent="0.25">
      <c r="A357" s="24" t="s">
        <v>406</v>
      </c>
      <c r="B357" s="25" t="s">
        <v>55</v>
      </c>
      <c r="C357" s="75">
        <v>0</v>
      </c>
      <c r="D357" s="77">
        <v>0</v>
      </c>
      <c r="E357" s="77">
        <v>0</v>
      </c>
      <c r="F357" s="77">
        <v>0</v>
      </c>
      <c r="G357" s="77">
        <v>0</v>
      </c>
      <c r="H357" s="77">
        <v>0</v>
      </c>
      <c r="I357" s="77">
        <v>0</v>
      </c>
      <c r="J357" s="79">
        <f t="shared" si="5"/>
        <v>0</v>
      </c>
    </row>
    <row r="358" spans="1:10" x14ac:dyDescent="0.25">
      <c r="A358" s="24" t="s">
        <v>407</v>
      </c>
      <c r="B358" s="25" t="s">
        <v>55</v>
      </c>
      <c r="C358" s="75">
        <v>0</v>
      </c>
      <c r="D358" s="77">
        <v>0</v>
      </c>
      <c r="E358" s="77">
        <v>0</v>
      </c>
      <c r="F358" s="77">
        <v>0</v>
      </c>
      <c r="G358" s="77">
        <v>0</v>
      </c>
      <c r="H358" s="77">
        <v>0</v>
      </c>
      <c r="I358" s="77">
        <v>0</v>
      </c>
      <c r="J358" s="79">
        <f t="shared" si="5"/>
        <v>0</v>
      </c>
    </row>
    <row r="359" spans="1:10" x14ac:dyDescent="0.25">
      <c r="A359" s="24" t="s">
        <v>412</v>
      </c>
      <c r="B359" s="25" t="s">
        <v>57</v>
      </c>
      <c r="C359" s="75">
        <v>0</v>
      </c>
      <c r="D359" s="77">
        <v>1246306</v>
      </c>
      <c r="E359" s="77">
        <v>0</v>
      </c>
      <c r="F359" s="77">
        <v>0</v>
      </c>
      <c r="G359" s="77">
        <v>0</v>
      </c>
      <c r="H359" s="77">
        <v>0</v>
      </c>
      <c r="I359" s="77">
        <v>0</v>
      </c>
      <c r="J359" s="79">
        <f t="shared" si="5"/>
        <v>1246306</v>
      </c>
    </row>
    <row r="360" spans="1:10" x14ac:dyDescent="0.25">
      <c r="A360" s="24" t="s">
        <v>413</v>
      </c>
      <c r="B360" s="25" t="s">
        <v>57</v>
      </c>
      <c r="C360" s="75">
        <v>0</v>
      </c>
      <c r="D360" s="77">
        <v>0</v>
      </c>
      <c r="E360" s="77">
        <v>0</v>
      </c>
      <c r="F360" s="77">
        <v>0</v>
      </c>
      <c r="G360" s="77">
        <v>0</v>
      </c>
      <c r="H360" s="77">
        <v>0</v>
      </c>
      <c r="I360" s="77">
        <v>0</v>
      </c>
      <c r="J360" s="79">
        <f t="shared" si="5"/>
        <v>0</v>
      </c>
    </row>
    <row r="361" spans="1:10" x14ac:dyDescent="0.25">
      <c r="A361" s="24" t="s">
        <v>414</v>
      </c>
      <c r="B361" s="25" t="s">
        <v>57</v>
      </c>
      <c r="C361" s="75">
        <v>0</v>
      </c>
      <c r="D361" s="77">
        <v>0</v>
      </c>
      <c r="E361" s="77">
        <v>0</v>
      </c>
      <c r="F361" s="77">
        <v>0</v>
      </c>
      <c r="G361" s="77">
        <v>0</v>
      </c>
      <c r="H361" s="77">
        <v>0</v>
      </c>
      <c r="I361" s="77">
        <v>0</v>
      </c>
      <c r="J361" s="79">
        <f t="shared" si="5"/>
        <v>0</v>
      </c>
    </row>
    <row r="362" spans="1:10" x14ac:dyDescent="0.25">
      <c r="A362" s="24" t="s">
        <v>415</v>
      </c>
      <c r="B362" s="25" t="s">
        <v>7</v>
      </c>
      <c r="C362" s="75">
        <v>84320</v>
      </c>
      <c r="D362" s="77">
        <v>0</v>
      </c>
      <c r="E362" s="77">
        <v>60102</v>
      </c>
      <c r="F362" s="77">
        <v>0</v>
      </c>
      <c r="G362" s="77">
        <v>0</v>
      </c>
      <c r="H362" s="77">
        <v>0</v>
      </c>
      <c r="I362" s="77">
        <v>0</v>
      </c>
      <c r="J362" s="79">
        <f t="shared" si="5"/>
        <v>144422</v>
      </c>
    </row>
    <row r="363" spans="1:10" x14ac:dyDescent="0.25">
      <c r="A363" s="24" t="s">
        <v>7</v>
      </c>
      <c r="B363" s="25" t="s">
        <v>7</v>
      </c>
      <c r="C363" s="75">
        <v>0</v>
      </c>
      <c r="D363" s="77">
        <v>0</v>
      </c>
      <c r="E363" s="77">
        <v>0</v>
      </c>
      <c r="F363" s="77">
        <v>0</v>
      </c>
      <c r="G363" s="77">
        <v>0</v>
      </c>
      <c r="H363" s="77">
        <v>0</v>
      </c>
      <c r="I363" s="77">
        <v>0</v>
      </c>
      <c r="J363" s="79">
        <f t="shared" si="5"/>
        <v>0</v>
      </c>
    </row>
    <row r="364" spans="1:10" x14ac:dyDescent="0.25">
      <c r="A364" s="24" t="s">
        <v>416</v>
      </c>
      <c r="B364" s="25" t="s">
        <v>7</v>
      </c>
      <c r="C364" s="75">
        <v>0</v>
      </c>
      <c r="D364" s="77">
        <v>0</v>
      </c>
      <c r="E364" s="77">
        <v>0</v>
      </c>
      <c r="F364" s="77">
        <v>0</v>
      </c>
      <c r="G364" s="77">
        <v>0</v>
      </c>
      <c r="H364" s="77">
        <v>0</v>
      </c>
      <c r="I364" s="77">
        <v>0</v>
      </c>
      <c r="J364" s="79">
        <f t="shared" si="5"/>
        <v>0</v>
      </c>
    </row>
    <row r="365" spans="1:10" x14ac:dyDescent="0.25">
      <c r="A365" s="24" t="s">
        <v>417</v>
      </c>
      <c r="B365" s="25" t="s">
        <v>5</v>
      </c>
      <c r="C365" s="75">
        <v>20541</v>
      </c>
      <c r="D365" s="77">
        <v>53242</v>
      </c>
      <c r="E365" s="77">
        <v>196434</v>
      </c>
      <c r="F365" s="77">
        <v>0</v>
      </c>
      <c r="G365" s="77">
        <v>0</v>
      </c>
      <c r="H365" s="77">
        <v>22149</v>
      </c>
      <c r="I365" s="77">
        <v>0</v>
      </c>
      <c r="J365" s="79">
        <f t="shared" si="5"/>
        <v>292366</v>
      </c>
    </row>
    <row r="366" spans="1:10" x14ac:dyDescent="0.25">
      <c r="A366" s="24" t="s">
        <v>418</v>
      </c>
      <c r="B366" s="25" t="s">
        <v>5</v>
      </c>
      <c r="C366" s="75">
        <v>0</v>
      </c>
      <c r="D366" s="77">
        <v>0</v>
      </c>
      <c r="E366" s="77">
        <v>119599</v>
      </c>
      <c r="F366" s="77">
        <v>0</v>
      </c>
      <c r="G366" s="77">
        <v>0</v>
      </c>
      <c r="H366" s="77">
        <v>87714</v>
      </c>
      <c r="I366" s="77">
        <v>0</v>
      </c>
      <c r="J366" s="79">
        <f t="shared" si="5"/>
        <v>207313</v>
      </c>
    </row>
    <row r="367" spans="1:10" x14ac:dyDescent="0.25">
      <c r="A367" s="24" t="s">
        <v>419</v>
      </c>
      <c r="B367" s="25" t="s">
        <v>5</v>
      </c>
      <c r="C367" s="75">
        <v>158563</v>
      </c>
      <c r="D367" s="77">
        <v>12888</v>
      </c>
      <c r="E367" s="77">
        <v>0</v>
      </c>
      <c r="F367" s="77">
        <v>0</v>
      </c>
      <c r="G367" s="77">
        <v>0</v>
      </c>
      <c r="H367" s="77">
        <v>60626</v>
      </c>
      <c r="I367" s="77">
        <v>0</v>
      </c>
      <c r="J367" s="79">
        <f t="shared" si="5"/>
        <v>232077</v>
      </c>
    </row>
    <row r="368" spans="1:10" x14ac:dyDescent="0.25">
      <c r="A368" s="24" t="s">
        <v>420</v>
      </c>
      <c r="B368" s="25" t="s">
        <v>5</v>
      </c>
      <c r="C368" s="75">
        <v>0</v>
      </c>
      <c r="D368" s="77">
        <v>0</v>
      </c>
      <c r="E368" s="77">
        <v>0</v>
      </c>
      <c r="F368" s="77">
        <v>0</v>
      </c>
      <c r="G368" s="77">
        <v>0</v>
      </c>
      <c r="H368" s="77">
        <v>0</v>
      </c>
      <c r="I368" s="77">
        <v>0</v>
      </c>
      <c r="J368" s="79">
        <f t="shared" si="5"/>
        <v>0</v>
      </c>
    </row>
    <row r="369" spans="1:10" x14ac:dyDescent="0.25">
      <c r="A369" s="24" t="s">
        <v>421</v>
      </c>
      <c r="B369" s="25" t="s">
        <v>5</v>
      </c>
      <c r="C369" s="75">
        <v>210618</v>
      </c>
      <c r="D369" s="77">
        <v>0</v>
      </c>
      <c r="E369" s="77">
        <v>2038525</v>
      </c>
      <c r="F369" s="77">
        <v>0</v>
      </c>
      <c r="G369" s="77">
        <v>0</v>
      </c>
      <c r="H369" s="77">
        <v>95469</v>
      </c>
      <c r="I369" s="77">
        <v>0</v>
      </c>
      <c r="J369" s="79">
        <f t="shared" si="5"/>
        <v>2344612</v>
      </c>
    </row>
    <row r="370" spans="1:10" x14ac:dyDescent="0.25">
      <c r="A370" s="24" t="s">
        <v>422</v>
      </c>
      <c r="B370" s="25" t="s">
        <v>5</v>
      </c>
      <c r="C370" s="75">
        <v>263518</v>
      </c>
      <c r="D370" s="77">
        <v>0</v>
      </c>
      <c r="E370" s="77">
        <v>0</v>
      </c>
      <c r="F370" s="77">
        <v>0</v>
      </c>
      <c r="G370" s="77">
        <v>0</v>
      </c>
      <c r="H370" s="77">
        <v>343691</v>
      </c>
      <c r="I370" s="77">
        <v>0</v>
      </c>
      <c r="J370" s="79">
        <f t="shared" si="5"/>
        <v>607209</v>
      </c>
    </row>
    <row r="371" spans="1:10" x14ac:dyDescent="0.25">
      <c r="A371" s="24" t="s">
        <v>423</v>
      </c>
      <c r="B371" s="25" t="s">
        <v>5</v>
      </c>
      <c r="C371" s="75">
        <v>102889</v>
      </c>
      <c r="D371" s="77">
        <v>0</v>
      </c>
      <c r="E371" s="77">
        <v>247041</v>
      </c>
      <c r="F371" s="77">
        <v>0</v>
      </c>
      <c r="G371" s="77">
        <v>0</v>
      </c>
      <c r="H371" s="77">
        <v>0</v>
      </c>
      <c r="I371" s="77">
        <v>0</v>
      </c>
      <c r="J371" s="79">
        <f t="shared" si="5"/>
        <v>349930</v>
      </c>
    </row>
    <row r="372" spans="1:10" x14ac:dyDescent="0.25">
      <c r="A372" s="24" t="s">
        <v>408</v>
      </c>
      <c r="B372" s="25" t="s">
        <v>518</v>
      </c>
      <c r="C372" s="75">
        <v>0</v>
      </c>
      <c r="D372" s="77">
        <v>0</v>
      </c>
      <c r="E372" s="77">
        <v>0</v>
      </c>
      <c r="F372" s="77">
        <v>0</v>
      </c>
      <c r="G372" s="77">
        <v>0</v>
      </c>
      <c r="H372" s="77">
        <v>0</v>
      </c>
      <c r="I372" s="77">
        <v>0</v>
      </c>
      <c r="J372" s="79">
        <f t="shared" si="5"/>
        <v>0</v>
      </c>
    </row>
    <row r="373" spans="1:10" x14ac:dyDescent="0.25">
      <c r="A373" s="24" t="s">
        <v>519</v>
      </c>
      <c r="B373" s="25" t="s">
        <v>518</v>
      </c>
      <c r="C373" s="75">
        <v>0</v>
      </c>
      <c r="D373" s="77">
        <v>0</v>
      </c>
      <c r="E373" s="77">
        <v>0</v>
      </c>
      <c r="F373" s="77">
        <v>0</v>
      </c>
      <c r="G373" s="77">
        <v>0</v>
      </c>
      <c r="H373" s="77">
        <v>0</v>
      </c>
      <c r="I373" s="77">
        <v>0</v>
      </c>
      <c r="J373" s="79">
        <f t="shared" si="5"/>
        <v>0</v>
      </c>
    </row>
    <row r="374" spans="1:10" x14ac:dyDescent="0.25">
      <c r="A374" s="24" t="s">
        <v>520</v>
      </c>
      <c r="B374" s="25" t="s">
        <v>518</v>
      </c>
      <c r="C374" s="75">
        <v>0</v>
      </c>
      <c r="D374" s="77">
        <v>0</v>
      </c>
      <c r="E374" s="77">
        <v>0</v>
      </c>
      <c r="F374" s="77">
        <v>0</v>
      </c>
      <c r="G374" s="77">
        <v>0</v>
      </c>
      <c r="H374" s="77">
        <v>0</v>
      </c>
      <c r="I374" s="77">
        <v>0</v>
      </c>
      <c r="J374" s="79">
        <f t="shared" si="5"/>
        <v>0</v>
      </c>
    </row>
    <row r="375" spans="1:10" x14ac:dyDescent="0.25">
      <c r="A375" s="24" t="s">
        <v>478</v>
      </c>
      <c r="B375" s="25" t="s">
        <v>521</v>
      </c>
      <c r="C375" s="75">
        <v>0</v>
      </c>
      <c r="D375" s="77">
        <v>0</v>
      </c>
      <c r="E375" s="77">
        <v>0</v>
      </c>
      <c r="F375" s="77">
        <v>0</v>
      </c>
      <c r="G375" s="77">
        <v>0</v>
      </c>
      <c r="H375" s="77">
        <v>0</v>
      </c>
      <c r="I375" s="77">
        <v>0</v>
      </c>
      <c r="J375" s="79">
        <f t="shared" si="5"/>
        <v>0</v>
      </c>
    </row>
    <row r="376" spans="1:10" x14ac:dyDescent="0.25">
      <c r="A376" s="24" t="s">
        <v>522</v>
      </c>
      <c r="B376" s="25" t="s">
        <v>521</v>
      </c>
      <c r="C376" s="75">
        <v>190976</v>
      </c>
      <c r="D376" s="77">
        <v>1764052</v>
      </c>
      <c r="E376" s="77">
        <v>382867</v>
      </c>
      <c r="F376" s="77">
        <v>0</v>
      </c>
      <c r="G376" s="77">
        <v>0</v>
      </c>
      <c r="H376" s="77">
        <v>297699</v>
      </c>
      <c r="I376" s="77">
        <v>0</v>
      </c>
      <c r="J376" s="79">
        <f t="shared" si="5"/>
        <v>2635594</v>
      </c>
    </row>
    <row r="377" spans="1:10" x14ac:dyDescent="0.25">
      <c r="A377" s="24" t="s">
        <v>523</v>
      </c>
      <c r="B377" s="25" t="s">
        <v>521</v>
      </c>
      <c r="C377" s="75">
        <v>0</v>
      </c>
      <c r="D377" s="77">
        <v>0</v>
      </c>
      <c r="E377" s="77">
        <v>0</v>
      </c>
      <c r="F377" s="77">
        <v>0</v>
      </c>
      <c r="G377" s="77">
        <v>0</v>
      </c>
      <c r="H377" s="77">
        <v>0</v>
      </c>
      <c r="I377" s="77">
        <v>0</v>
      </c>
      <c r="J377" s="79">
        <f t="shared" si="5"/>
        <v>0</v>
      </c>
    </row>
    <row r="378" spans="1:10" x14ac:dyDescent="0.25">
      <c r="A378" s="24" t="s">
        <v>424</v>
      </c>
      <c r="B378" s="25" t="s">
        <v>58</v>
      </c>
      <c r="C378" s="75">
        <v>0</v>
      </c>
      <c r="D378" s="77">
        <v>0</v>
      </c>
      <c r="E378" s="77">
        <v>0</v>
      </c>
      <c r="F378" s="77">
        <v>0</v>
      </c>
      <c r="G378" s="77">
        <v>0</v>
      </c>
      <c r="H378" s="77">
        <v>0</v>
      </c>
      <c r="I378" s="77">
        <v>0</v>
      </c>
      <c r="J378" s="79">
        <f t="shared" si="5"/>
        <v>0</v>
      </c>
    </row>
    <row r="379" spans="1:10" x14ac:dyDescent="0.25">
      <c r="A379" s="24" t="s">
        <v>425</v>
      </c>
      <c r="B379" s="25" t="s">
        <v>58</v>
      </c>
      <c r="C379" s="75">
        <v>0</v>
      </c>
      <c r="D379" s="77">
        <v>0</v>
      </c>
      <c r="E379" s="77">
        <v>0</v>
      </c>
      <c r="F379" s="77">
        <v>0</v>
      </c>
      <c r="G379" s="77">
        <v>0</v>
      </c>
      <c r="H379" s="77">
        <v>0</v>
      </c>
      <c r="I379" s="77">
        <v>0</v>
      </c>
      <c r="J379" s="79">
        <f t="shared" si="5"/>
        <v>0</v>
      </c>
    </row>
    <row r="380" spans="1:10" x14ac:dyDescent="0.25">
      <c r="A380" s="24" t="s">
        <v>426</v>
      </c>
      <c r="B380" s="25" t="s">
        <v>58</v>
      </c>
      <c r="C380" s="75">
        <v>0</v>
      </c>
      <c r="D380" s="77">
        <v>0</v>
      </c>
      <c r="E380" s="77">
        <v>0</v>
      </c>
      <c r="F380" s="77">
        <v>0</v>
      </c>
      <c r="G380" s="77">
        <v>0</v>
      </c>
      <c r="H380" s="77">
        <v>0</v>
      </c>
      <c r="I380" s="77">
        <v>0</v>
      </c>
      <c r="J380" s="79">
        <f t="shared" si="5"/>
        <v>0</v>
      </c>
    </row>
    <row r="381" spans="1:10" x14ac:dyDescent="0.25">
      <c r="A381" s="24" t="s">
        <v>427</v>
      </c>
      <c r="B381" s="25" t="s">
        <v>58</v>
      </c>
      <c r="C381" s="75">
        <v>0</v>
      </c>
      <c r="D381" s="77">
        <v>0</v>
      </c>
      <c r="E381" s="77">
        <v>0</v>
      </c>
      <c r="F381" s="77">
        <v>0</v>
      </c>
      <c r="G381" s="77">
        <v>0</v>
      </c>
      <c r="H381" s="77">
        <v>0</v>
      </c>
      <c r="I381" s="77">
        <v>0</v>
      </c>
      <c r="J381" s="79">
        <f t="shared" si="5"/>
        <v>0</v>
      </c>
    </row>
    <row r="382" spans="1:10" x14ac:dyDescent="0.25">
      <c r="A382" s="24" t="s">
        <v>428</v>
      </c>
      <c r="B382" s="25" t="s">
        <v>58</v>
      </c>
      <c r="C382" s="75">
        <v>49303</v>
      </c>
      <c r="D382" s="77">
        <v>212926</v>
      </c>
      <c r="E382" s="77">
        <v>0</v>
      </c>
      <c r="F382" s="77">
        <v>0</v>
      </c>
      <c r="G382" s="77">
        <v>0</v>
      </c>
      <c r="H382" s="77">
        <v>4690</v>
      </c>
      <c r="I382" s="77">
        <v>0</v>
      </c>
      <c r="J382" s="79">
        <f t="shared" si="5"/>
        <v>266919</v>
      </c>
    </row>
    <row r="383" spans="1:10" x14ac:dyDescent="0.25">
      <c r="A383" s="24" t="s">
        <v>429</v>
      </c>
      <c r="B383" s="25" t="s">
        <v>59</v>
      </c>
      <c r="C383" s="75">
        <v>0</v>
      </c>
      <c r="D383" s="77">
        <v>0</v>
      </c>
      <c r="E383" s="77">
        <v>0</v>
      </c>
      <c r="F383" s="77">
        <v>0</v>
      </c>
      <c r="G383" s="77">
        <v>0</v>
      </c>
      <c r="H383" s="77">
        <v>0</v>
      </c>
      <c r="I383" s="77">
        <v>0</v>
      </c>
      <c r="J383" s="79">
        <f t="shared" si="5"/>
        <v>0</v>
      </c>
    </row>
    <row r="384" spans="1:10" x14ac:dyDescent="0.25">
      <c r="A384" s="24" t="s">
        <v>430</v>
      </c>
      <c r="B384" s="25" t="s">
        <v>59</v>
      </c>
      <c r="C384" s="75">
        <v>0</v>
      </c>
      <c r="D384" s="77">
        <v>24161</v>
      </c>
      <c r="E384" s="77">
        <v>0</v>
      </c>
      <c r="F384" s="77">
        <v>0</v>
      </c>
      <c r="G384" s="77">
        <v>0</v>
      </c>
      <c r="H384" s="77">
        <v>0</v>
      </c>
      <c r="I384" s="77">
        <v>0</v>
      </c>
      <c r="J384" s="79">
        <f t="shared" si="5"/>
        <v>24161</v>
      </c>
    </row>
    <row r="385" spans="1:10" x14ac:dyDescent="0.25">
      <c r="A385" s="24" t="s">
        <v>431</v>
      </c>
      <c r="B385" s="25" t="s">
        <v>60</v>
      </c>
      <c r="C385" s="75">
        <v>0</v>
      </c>
      <c r="D385" s="77">
        <v>7430</v>
      </c>
      <c r="E385" s="77">
        <v>0</v>
      </c>
      <c r="F385" s="77">
        <v>0</v>
      </c>
      <c r="G385" s="77">
        <v>0</v>
      </c>
      <c r="H385" s="77">
        <v>0</v>
      </c>
      <c r="I385" s="77">
        <v>0</v>
      </c>
      <c r="J385" s="79">
        <f t="shared" si="5"/>
        <v>7430</v>
      </c>
    </row>
    <row r="386" spans="1:10" x14ac:dyDescent="0.25">
      <c r="A386" s="24" t="s">
        <v>432</v>
      </c>
      <c r="B386" s="25" t="s">
        <v>61</v>
      </c>
      <c r="C386" s="75">
        <v>0</v>
      </c>
      <c r="D386" s="77">
        <v>0</v>
      </c>
      <c r="E386" s="77">
        <v>0</v>
      </c>
      <c r="F386" s="77">
        <v>0</v>
      </c>
      <c r="G386" s="77">
        <v>0</v>
      </c>
      <c r="H386" s="77">
        <v>0</v>
      </c>
      <c r="I386" s="77">
        <v>0</v>
      </c>
      <c r="J386" s="79">
        <f t="shared" ref="J386:J415" si="6">SUM(C386:I386)</f>
        <v>0</v>
      </c>
    </row>
    <row r="387" spans="1:10" x14ac:dyDescent="0.25">
      <c r="A387" s="24" t="s">
        <v>433</v>
      </c>
      <c r="B387" s="25" t="s">
        <v>61</v>
      </c>
      <c r="C387" s="75">
        <v>0</v>
      </c>
      <c r="D387" s="77">
        <v>0</v>
      </c>
      <c r="E387" s="77">
        <v>0</v>
      </c>
      <c r="F387" s="77">
        <v>0</v>
      </c>
      <c r="G387" s="77">
        <v>0</v>
      </c>
      <c r="H387" s="77">
        <v>0</v>
      </c>
      <c r="I387" s="77">
        <v>0</v>
      </c>
      <c r="J387" s="79">
        <f t="shared" si="6"/>
        <v>0</v>
      </c>
    </row>
    <row r="388" spans="1:10" x14ac:dyDescent="0.25">
      <c r="A388" s="24" t="s">
        <v>434</v>
      </c>
      <c r="B388" s="25" t="s">
        <v>61</v>
      </c>
      <c r="C388" s="75">
        <v>0</v>
      </c>
      <c r="D388" s="77">
        <v>0</v>
      </c>
      <c r="E388" s="77">
        <v>0</v>
      </c>
      <c r="F388" s="77">
        <v>0</v>
      </c>
      <c r="G388" s="77">
        <v>0</v>
      </c>
      <c r="H388" s="77">
        <v>0</v>
      </c>
      <c r="I388" s="77">
        <v>0</v>
      </c>
      <c r="J388" s="79">
        <f t="shared" si="6"/>
        <v>0</v>
      </c>
    </row>
    <row r="389" spans="1:10" x14ac:dyDescent="0.25">
      <c r="A389" s="24" t="s">
        <v>435</v>
      </c>
      <c r="B389" s="25" t="s">
        <v>62</v>
      </c>
      <c r="C389" s="75">
        <v>0</v>
      </c>
      <c r="D389" s="77">
        <v>0</v>
      </c>
      <c r="E389" s="77">
        <v>27532</v>
      </c>
      <c r="F389" s="77">
        <v>0</v>
      </c>
      <c r="G389" s="77">
        <v>0</v>
      </c>
      <c r="H389" s="77">
        <v>0</v>
      </c>
      <c r="I389" s="77">
        <v>0</v>
      </c>
      <c r="J389" s="79">
        <f t="shared" si="6"/>
        <v>27532</v>
      </c>
    </row>
    <row r="390" spans="1:10" x14ac:dyDescent="0.25">
      <c r="A390" s="24" t="s">
        <v>436</v>
      </c>
      <c r="B390" s="25" t="s">
        <v>62</v>
      </c>
      <c r="C390" s="75">
        <v>0</v>
      </c>
      <c r="D390" s="77">
        <v>0</v>
      </c>
      <c r="E390" s="77">
        <v>0</v>
      </c>
      <c r="F390" s="77">
        <v>0</v>
      </c>
      <c r="G390" s="77">
        <v>0</v>
      </c>
      <c r="H390" s="77">
        <v>0</v>
      </c>
      <c r="I390" s="77">
        <v>0</v>
      </c>
      <c r="J390" s="79">
        <f t="shared" si="6"/>
        <v>0</v>
      </c>
    </row>
    <row r="391" spans="1:10" x14ac:dyDescent="0.25">
      <c r="A391" s="24" t="s">
        <v>480</v>
      </c>
      <c r="B391" s="25" t="s">
        <v>62</v>
      </c>
      <c r="C391" s="75">
        <v>0</v>
      </c>
      <c r="D391" s="77">
        <v>0</v>
      </c>
      <c r="E391" s="77">
        <v>0</v>
      </c>
      <c r="F391" s="77">
        <v>0</v>
      </c>
      <c r="G391" s="77">
        <v>0</v>
      </c>
      <c r="H391" s="77">
        <v>0</v>
      </c>
      <c r="I391" s="77">
        <v>0</v>
      </c>
      <c r="J391" s="79">
        <f t="shared" si="6"/>
        <v>0</v>
      </c>
    </row>
    <row r="392" spans="1:10" x14ac:dyDescent="0.25">
      <c r="A392" s="24" t="s">
        <v>481</v>
      </c>
      <c r="B392" s="25" t="s">
        <v>62</v>
      </c>
      <c r="C392" s="75">
        <v>0</v>
      </c>
      <c r="D392" s="77">
        <v>398075</v>
      </c>
      <c r="E392" s="77">
        <v>0</v>
      </c>
      <c r="F392" s="77">
        <v>0</v>
      </c>
      <c r="G392" s="77">
        <v>0</v>
      </c>
      <c r="H392" s="77">
        <v>0</v>
      </c>
      <c r="I392" s="77">
        <v>0</v>
      </c>
      <c r="J392" s="79">
        <f t="shared" si="6"/>
        <v>398075</v>
      </c>
    </row>
    <row r="393" spans="1:10" x14ac:dyDescent="0.25">
      <c r="A393" s="24" t="s">
        <v>437</v>
      </c>
      <c r="B393" s="25" t="s">
        <v>62</v>
      </c>
      <c r="C393" s="75">
        <v>122460</v>
      </c>
      <c r="D393" s="77">
        <v>3790367</v>
      </c>
      <c r="E393" s="77">
        <v>58403</v>
      </c>
      <c r="F393" s="77">
        <v>0</v>
      </c>
      <c r="G393" s="77">
        <v>0</v>
      </c>
      <c r="H393" s="77">
        <v>327783</v>
      </c>
      <c r="I393" s="77">
        <v>0</v>
      </c>
      <c r="J393" s="79">
        <f t="shared" si="6"/>
        <v>4299013</v>
      </c>
    </row>
    <row r="394" spans="1:10" x14ac:dyDescent="0.25">
      <c r="A394" s="24" t="s">
        <v>438</v>
      </c>
      <c r="B394" s="25" t="s">
        <v>62</v>
      </c>
      <c r="C394" s="75">
        <v>0</v>
      </c>
      <c r="D394" s="77">
        <v>0</v>
      </c>
      <c r="E394" s="77">
        <v>0</v>
      </c>
      <c r="F394" s="77">
        <v>0</v>
      </c>
      <c r="G394" s="77">
        <v>0</v>
      </c>
      <c r="H394" s="77">
        <v>0</v>
      </c>
      <c r="I394" s="77">
        <v>0</v>
      </c>
      <c r="J394" s="79">
        <f t="shared" si="6"/>
        <v>0</v>
      </c>
    </row>
    <row r="395" spans="1:10" x14ac:dyDescent="0.25">
      <c r="A395" s="24" t="s">
        <v>439</v>
      </c>
      <c r="B395" s="25" t="s">
        <v>62</v>
      </c>
      <c r="C395" s="75">
        <v>0</v>
      </c>
      <c r="D395" s="77">
        <v>0</v>
      </c>
      <c r="E395" s="77">
        <v>0</v>
      </c>
      <c r="F395" s="77">
        <v>0</v>
      </c>
      <c r="G395" s="77">
        <v>0</v>
      </c>
      <c r="H395" s="77">
        <v>0</v>
      </c>
      <c r="I395" s="77">
        <v>0</v>
      </c>
      <c r="J395" s="79">
        <f t="shared" si="6"/>
        <v>0</v>
      </c>
    </row>
    <row r="396" spans="1:10" x14ac:dyDescent="0.25">
      <c r="A396" s="24" t="s">
        <v>440</v>
      </c>
      <c r="B396" s="25" t="s">
        <v>62</v>
      </c>
      <c r="C396" s="75">
        <v>1600</v>
      </c>
      <c r="D396" s="77">
        <v>0</v>
      </c>
      <c r="E396" s="77">
        <v>4400</v>
      </c>
      <c r="F396" s="77">
        <v>0</v>
      </c>
      <c r="G396" s="77">
        <v>0</v>
      </c>
      <c r="H396" s="77">
        <v>1600</v>
      </c>
      <c r="I396" s="77">
        <v>1600</v>
      </c>
      <c r="J396" s="79">
        <f t="shared" si="6"/>
        <v>9200</v>
      </c>
    </row>
    <row r="397" spans="1:10" x14ac:dyDescent="0.25">
      <c r="A397" s="24" t="s">
        <v>441</v>
      </c>
      <c r="B397" s="25" t="s">
        <v>62</v>
      </c>
      <c r="C397" s="75">
        <v>73937</v>
      </c>
      <c r="D397" s="77">
        <v>0</v>
      </c>
      <c r="E397" s="77">
        <v>0</v>
      </c>
      <c r="F397" s="77">
        <v>0</v>
      </c>
      <c r="G397" s="77">
        <v>0</v>
      </c>
      <c r="H397" s="77">
        <v>17066</v>
      </c>
      <c r="I397" s="77">
        <v>0</v>
      </c>
      <c r="J397" s="79">
        <f t="shared" si="6"/>
        <v>91003</v>
      </c>
    </row>
    <row r="398" spans="1:10" x14ac:dyDescent="0.25">
      <c r="A398" s="24" t="s">
        <v>442</v>
      </c>
      <c r="B398" s="25" t="s">
        <v>62</v>
      </c>
      <c r="C398" s="75">
        <v>0</v>
      </c>
      <c r="D398" s="77">
        <v>0</v>
      </c>
      <c r="E398" s="77">
        <v>0</v>
      </c>
      <c r="F398" s="77">
        <v>0</v>
      </c>
      <c r="G398" s="77">
        <v>0</v>
      </c>
      <c r="H398" s="77">
        <v>0</v>
      </c>
      <c r="I398" s="77">
        <v>0</v>
      </c>
      <c r="J398" s="79">
        <f t="shared" si="6"/>
        <v>0</v>
      </c>
    </row>
    <row r="399" spans="1:10" x14ac:dyDescent="0.25">
      <c r="A399" s="24" t="s">
        <v>443</v>
      </c>
      <c r="B399" s="25" t="s">
        <v>62</v>
      </c>
      <c r="C399" s="75">
        <v>91458</v>
      </c>
      <c r="D399" s="77">
        <v>0</v>
      </c>
      <c r="E399" s="77">
        <v>0</v>
      </c>
      <c r="F399" s="77">
        <v>0</v>
      </c>
      <c r="G399" s="77">
        <v>0</v>
      </c>
      <c r="H399" s="77">
        <v>7318</v>
      </c>
      <c r="I399" s="77">
        <v>0</v>
      </c>
      <c r="J399" s="79">
        <f t="shared" si="6"/>
        <v>98776</v>
      </c>
    </row>
    <row r="400" spans="1:10" x14ac:dyDescent="0.25">
      <c r="A400" s="24" t="s">
        <v>444</v>
      </c>
      <c r="B400" s="25" t="s">
        <v>62</v>
      </c>
      <c r="C400" s="75">
        <v>0</v>
      </c>
      <c r="D400" s="77">
        <v>31000</v>
      </c>
      <c r="E400" s="77">
        <v>55000</v>
      </c>
      <c r="F400" s="77">
        <v>0</v>
      </c>
      <c r="G400" s="77">
        <v>0</v>
      </c>
      <c r="H400" s="77">
        <v>299000</v>
      </c>
      <c r="I400" s="77">
        <v>0</v>
      </c>
      <c r="J400" s="79">
        <f t="shared" si="6"/>
        <v>385000</v>
      </c>
    </row>
    <row r="401" spans="1:10" x14ac:dyDescent="0.25">
      <c r="A401" s="24" t="s">
        <v>445</v>
      </c>
      <c r="B401" s="25" t="s">
        <v>62</v>
      </c>
      <c r="C401" s="75">
        <v>0</v>
      </c>
      <c r="D401" s="77">
        <v>0</v>
      </c>
      <c r="E401" s="77">
        <v>0</v>
      </c>
      <c r="F401" s="77">
        <v>0</v>
      </c>
      <c r="G401" s="77">
        <v>0</v>
      </c>
      <c r="H401" s="77">
        <v>0</v>
      </c>
      <c r="I401" s="77">
        <v>0</v>
      </c>
      <c r="J401" s="79">
        <f t="shared" si="6"/>
        <v>0</v>
      </c>
    </row>
    <row r="402" spans="1:10" x14ac:dyDescent="0.25">
      <c r="A402" s="24" t="s">
        <v>446</v>
      </c>
      <c r="B402" s="25" t="s">
        <v>62</v>
      </c>
      <c r="C402" s="75">
        <v>0</v>
      </c>
      <c r="D402" s="77">
        <v>0</v>
      </c>
      <c r="E402" s="77">
        <v>0</v>
      </c>
      <c r="F402" s="77">
        <v>0</v>
      </c>
      <c r="G402" s="77">
        <v>0</v>
      </c>
      <c r="H402" s="77">
        <v>16327</v>
      </c>
      <c r="I402" s="77">
        <v>0</v>
      </c>
      <c r="J402" s="79">
        <f t="shared" si="6"/>
        <v>16327</v>
      </c>
    </row>
    <row r="403" spans="1:10" x14ac:dyDescent="0.25">
      <c r="A403" s="24" t="s">
        <v>447</v>
      </c>
      <c r="B403" s="25" t="s">
        <v>62</v>
      </c>
      <c r="C403" s="75">
        <v>0</v>
      </c>
      <c r="D403" s="77">
        <v>0</v>
      </c>
      <c r="E403" s="77">
        <v>0</v>
      </c>
      <c r="F403" s="77">
        <v>0</v>
      </c>
      <c r="G403" s="77">
        <v>0</v>
      </c>
      <c r="H403" s="77">
        <v>0</v>
      </c>
      <c r="I403" s="77">
        <v>0</v>
      </c>
      <c r="J403" s="79">
        <f t="shared" si="6"/>
        <v>0</v>
      </c>
    </row>
    <row r="404" spans="1:10" x14ac:dyDescent="0.25">
      <c r="A404" s="24" t="s">
        <v>448</v>
      </c>
      <c r="B404" s="25" t="s">
        <v>62</v>
      </c>
      <c r="C404" s="75">
        <v>0</v>
      </c>
      <c r="D404" s="77">
        <v>0</v>
      </c>
      <c r="E404" s="77">
        <v>0</v>
      </c>
      <c r="F404" s="77">
        <v>0</v>
      </c>
      <c r="G404" s="77">
        <v>0</v>
      </c>
      <c r="H404" s="77">
        <v>12915</v>
      </c>
      <c r="I404" s="77">
        <v>0</v>
      </c>
      <c r="J404" s="79">
        <f t="shared" si="6"/>
        <v>12915</v>
      </c>
    </row>
    <row r="405" spans="1:10" x14ac:dyDescent="0.25">
      <c r="A405" s="24" t="s">
        <v>450</v>
      </c>
      <c r="B405" s="25" t="s">
        <v>63</v>
      </c>
      <c r="C405" s="75">
        <v>0</v>
      </c>
      <c r="D405" s="77">
        <v>0</v>
      </c>
      <c r="E405" s="77">
        <v>0</v>
      </c>
      <c r="F405" s="77">
        <v>0</v>
      </c>
      <c r="G405" s="77">
        <v>0</v>
      </c>
      <c r="H405" s="77">
        <v>0</v>
      </c>
      <c r="I405" s="77">
        <v>0</v>
      </c>
      <c r="J405" s="79">
        <f t="shared" si="6"/>
        <v>0</v>
      </c>
    </row>
    <row r="406" spans="1:10" x14ac:dyDescent="0.25">
      <c r="A406" s="24" t="s">
        <v>524</v>
      </c>
      <c r="B406" s="25" t="s">
        <v>63</v>
      </c>
      <c r="C406" s="75">
        <v>0</v>
      </c>
      <c r="D406" s="77">
        <v>0</v>
      </c>
      <c r="E406" s="77">
        <v>0</v>
      </c>
      <c r="F406" s="77">
        <v>0</v>
      </c>
      <c r="G406" s="77">
        <v>0</v>
      </c>
      <c r="H406" s="77">
        <v>0</v>
      </c>
      <c r="I406" s="77">
        <v>0</v>
      </c>
      <c r="J406" s="79">
        <f t="shared" si="6"/>
        <v>0</v>
      </c>
    </row>
    <row r="407" spans="1:10" x14ac:dyDescent="0.25">
      <c r="A407" s="24" t="s">
        <v>451</v>
      </c>
      <c r="B407" s="25" t="s">
        <v>64</v>
      </c>
      <c r="C407" s="75">
        <v>0</v>
      </c>
      <c r="D407" s="77">
        <v>0</v>
      </c>
      <c r="E407" s="77">
        <v>0</v>
      </c>
      <c r="F407" s="77">
        <v>0</v>
      </c>
      <c r="G407" s="77">
        <v>0</v>
      </c>
      <c r="H407" s="77">
        <v>0</v>
      </c>
      <c r="I407" s="77">
        <v>0</v>
      </c>
      <c r="J407" s="79">
        <f t="shared" si="6"/>
        <v>0</v>
      </c>
    </row>
    <row r="408" spans="1:10" x14ac:dyDescent="0.25">
      <c r="A408" s="24" t="s">
        <v>452</v>
      </c>
      <c r="B408" s="25" t="s">
        <v>64</v>
      </c>
      <c r="C408" s="75">
        <v>0</v>
      </c>
      <c r="D408" s="77">
        <v>0</v>
      </c>
      <c r="E408" s="77">
        <v>0</v>
      </c>
      <c r="F408" s="77">
        <v>0</v>
      </c>
      <c r="G408" s="77">
        <v>0</v>
      </c>
      <c r="H408" s="77">
        <v>0</v>
      </c>
      <c r="I408" s="77">
        <v>0</v>
      </c>
      <c r="J408" s="79">
        <f t="shared" si="6"/>
        <v>0</v>
      </c>
    </row>
    <row r="409" spans="1:10" x14ac:dyDescent="0.25">
      <c r="A409" s="24" t="s">
        <v>453</v>
      </c>
      <c r="B409" s="25" t="s">
        <v>64</v>
      </c>
      <c r="C409" s="75">
        <v>0</v>
      </c>
      <c r="D409" s="77">
        <v>0</v>
      </c>
      <c r="E409" s="77">
        <v>0</v>
      </c>
      <c r="F409" s="77">
        <v>0</v>
      </c>
      <c r="G409" s="77">
        <v>0</v>
      </c>
      <c r="H409" s="77">
        <v>0</v>
      </c>
      <c r="I409" s="77">
        <v>0</v>
      </c>
      <c r="J409" s="79">
        <f t="shared" si="6"/>
        <v>0</v>
      </c>
    </row>
    <row r="410" spans="1:10" x14ac:dyDescent="0.25">
      <c r="A410" s="24" t="s">
        <v>454</v>
      </c>
      <c r="B410" s="25" t="s">
        <v>65</v>
      </c>
      <c r="C410" s="75">
        <v>0</v>
      </c>
      <c r="D410" s="77">
        <v>0</v>
      </c>
      <c r="E410" s="77">
        <v>0</v>
      </c>
      <c r="F410" s="77">
        <v>0</v>
      </c>
      <c r="G410" s="77">
        <v>0</v>
      </c>
      <c r="H410" s="77">
        <v>0</v>
      </c>
      <c r="I410" s="77">
        <v>0</v>
      </c>
      <c r="J410" s="79">
        <f t="shared" si="6"/>
        <v>0</v>
      </c>
    </row>
    <row r="411" spans="1:10" x14ac:dyDescent="0.25">
      <c r="A411" s="24" t="s">
        <v>455</v>
      </c>
      <c r="B411" s="25" t="s">
        <v>65</v>
      </c>
      <c r="C411" s="75">
        <v>0</v>
      </c>
      <c r="D411" s="77">
        <v>2300</v>
      </c>
      <c r="E411" s="77">
        <v>0</v>
      </c>
      <c r="F411" s="77">
        <v>0</v>
      </c>
      <c r="G411" s="77">
        <v>0</v>
      </c>
      <c r="H411" s="77">
        <v>0</v>
      </c>
      <c r="I411" s="77">
        <v>0</v>
      </c>
      <c r="J411" s="79">
        <f t="shared" si="6"/>
        <v>2300</v>
      </c>
    </row>
    <row r="412" spans="1:10" x14ac:dyDescent="0.25">
      <c r="A412" s="24" t="s">
        <v>456</v>
      </c>
      <c r="B412" s="25" t="s">
        <v>65</v>
      </c>
      <c r="C412" s="75">
        <v>0</v>
      </c>
      <c r="D412" s="77">
        <v>0</v>
      </c>
      <c r="E412" s="77">
        <v>0</v>
      </c>
      <c r="F412" s="77">
        <v>0</v>
      </c>
      <c r="G412" s="77">
        <v>0</v>
      </c>
      <c r="H412" s="77">
        <v>0</v>
      </c>
      <c r="I412" s="77">
        <v>0</v>
      </c>
      <c r="J412" s="79">
        <f t="shared" si="6"/>
        <v>0</v>
      </c>
    </row>
    <row r="413" spans="1:10" x14ac:dyDescent="0.25">
      <c r="A413" s="24" t="s">
        <v>457</v>
      </c>
      <c r="B413" s="25" t="s">
        <v>65</v>
      </c>
      <c r="C413" s="75">
        <v>0</v>
      </c>
      <c r="D413" s="77">
        <v>0</v>
      </c>
      <c r="E413" s="77">
        <v>0</v>
      </c>
      <c r="F413" s="77">
        <v>0</v>
      </c>
      <c r="G413" s="77">
        <v>0</v>
      </c>
      <c r="H413" s="77">
        <v>0</v>
      </c>
      <c r="I413" s="77">
        <v>0</v>
      </c>
      <c r="J413" s="79">
        <f t="shared" si="6"/>
        <v>0</v>
      </c>
    </row>
    <row r="414" spans="1:10" x14ac:dyDescent="0.25">
      <c r="A414" s="24" t="s">
        <v>458</v>
      </c>
      <c r="B414" s="25" t="s">
        <v>65</v>
      </c>
      <c r="C414" s="75">
        <v>0</v>
      </c>
      <c r="D414" s="77">
        <v>0</v>
      </c>
      <c r="E414" s="77">
        <v>0</v>
      </c>
      <c r="F414" s="77">
        <v>0</v>
      </c>
      <c r="G414" s="77">
        <v>0</v>
      </c>
      <c r="H414" s="77">
        <v>0</v>
      </c>
      <c r="I414" s="77">
        <v>0</v>
      </c>
      <c r="J414" s="79">
        <f t="shared" si="6"/>
        <v>0</v>
      </c>
    </row>
    <row r="415" spans="1:10" x14ac:dyDescent="0.25">
      <c r="A415" s="51" t="s">
        <v>498</v>
      </c>
      <c r="B415" s="48"/>
      <c r="C415" s="52">
        <f t="shared" ref="C415:I415" si="7">SUM(C5:C414)</f>
        <v>10717245</v>
      </c>
      <c r="D415" s="52">
        <f t="shared" si="7"/>
        <v>34348173</v>
      </c>
      <c r="E415" s="52">
        <f t="shared" si="7"/>
        <v>24485321</v>
      </c>
      <c r="F415" s="52">
        <f t="shared" si="7"/>
        <v>8830</v>
      </c>
      <c r="G415" s="52">
        <f t="shared" si="7"/>
        <v>6900</v>
      </c>
      <c r="H415" s="52">
        <f t="shared" si="7"/>
        <v>11768423</v>
      </c>
      <c r="I415" s="52">
        <f t="shared" si="7"/>
        <v>2372300</v>
      </c>
      <c r="J415" s="53">
        <f t="shared" si="6"/>
        <v>83707192</v>
      </c>
    </row>
    <row r="416" spans="1:10" x14ac:dyDescent="0.25">
      <c r="A416" s="51" t="s">
        <v>461</v>
      </c>
      <c r="B416" s="84"/>
      <c r="C416" s="58">
        <f>(C415/$J415)</f>
        <v>0.12803254707194095</v>
      </c>
      <c r="D416" s="58">
        <f t="shared" ref="D416:J416" si="8">(D415/$J415)</f>
        <v>0.4103371786739663</v>
      </c>
      <c r="E416" s="58">
        <f t="shared" si="8"/>
        <v>0.29251155623521574</v>
      </c>
      <c r="F416" s="58">
        <f t="shared" si="8"/>
        <v>1.0548675435200359E-4</v>
      </c>
      <c r="G416" s="58">
        <f t="shared" si="8"/>
        <v>8.243019309499714E-5</v>
      </c>
      <c r="H416" s="58">
        <f t="shared" si="8"/>
        <v>0.14059034497298631</v>
      </c>
      <c r="I416" s="58">
        <f t="shared" si="8"/>
        <v>2.8340456098443729E-2</v>
      </c>
      <c r="J416" s="59">
        <f t="shared" si="8"/>
        <v>1</v>
      </c>
    </row>
    <row r="417" spans="1:10" x14ac:dyDescent="0.25">
      <c r="A417" s="47" t="s">
        <v>500</v>
      </c>
      <c r="B417" s="48"/>
      <c r="C417" s="54">
        <f>COUNTIF(C5:C414,"&gt;0")</f>
        <v>65</v>
      </c>
      <c r="D417" s="54">
        <f t="shared" ref="D417:J417" si="9">COUNTIF(D5:D414,"&gt;0")</f>
        <v>61</v>
      </c>
      <c r="E417" s="54">
        <f t="shared" si="9"/>
        <v>54</v>
      </c>
      <c r="F417" s="54">
        <f t="shared" si="9"/>
        <v>3</v>
      </c>
      <c r="G417" s="54">
        <f t="shared" si="9"/>
        <v>1</v>
      </c>
      <c r="H417" s="54">
        <f t="shared" si="9"/>
        <v>71</v>
      </c>
      <c r="I417" s="54">
        <f t="shared" si="9"/>
        <v>25</v>
      </c>
      <c r="J417" s="57">
        <f t="shared" si="9"/>
        <v>148</v>
      </c>
    </row>
    <row r="418" spans="1:10" x14ac:dyDescent="0.25">
      <c r="A418" s="37"/>
      <c r="B418" s="28"/>
      <c r="C418" s="14"/>
      <c r="D418" s="26"/>
      <c r="E418" s="26"/>
      <c r="F418" s="26"/>
      <c r="G418" s="26"/>
      <c r="H418" s="26"/>
      <c r="I418" s="26"/>
      <c r="J418" s="27"/>
    </row>
    <row r="419" spans="1:10" ht="13.8" thickBot="1" x14ac:dyDescent="0.3">
      <c r="A419" s="29" t="s">
        <v>465</v>
      </c>
      <c r="B419" s="31"/>
      <c r="C419" s="31"/>
      <c r="D419" s="32"/>
      <c r="E419" s="32"/>
      <c r="F419" s="32"/>
      <c r="G419" s="32"/>
      <c r="H419" s="32"/>
      <c r="I419" s="32"/>
      <c r="J419" s="33"/>
    </row>
    <row r="420" spans="1:10" x14ac:dyDescent="0.25">
      <c r="D420" s="1"/>
      <c r="E420" s="1"/>
      <c r="F420" s="1"/>
      <c r="G420" s="1"/>
      <c r="H420" s="1"/>
      <c r="I420" s="1"/>
      <c r="J420" s="1"/>
    </row>
  </sheetData>
  <phoneticPr fontId="6" type="noConversion"/>
  <printOptions horizontalCentered="1"/>
  <pageMargins left="0.5" right="0.5" top="0.5" bottom="0.5" header="0.3" footer="0.3"/>
  <pageSetup scale="80" fitToHeight="0" orientation="landscape" horizontalDpi="1200" verticalDpi="1200" r:id="rId1"/>
  <headerFooter>
    <oddFooter>&amp;LOffice of Economic and Demographic Research&amp;RPage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J422"/>
  <sheetViews>
    <sheetView workbookViewId="0"/>
  </sheetViews>
  <sheetFormatPr defaultRowHeight="13.2" x14ac:dyDescent="0.25"/>
  <cols>
    <col min="1" max="1" width="24.6640625" customWidth="1"/>
    <col min="2" max="2" width="17.6640625" customWidth="1"/>
    <col min="3" max="10" width="14.6640625" customWidth="1"/>
  </cols>
  <sheetData>
    <row r="1" spans="1:10" ht="22.8" x14ac:dyDescent="0.4">
      <c r="A1" s="3" t="s">
        <v>78</v>
      </c>
      <c r="B1" s="4"/>
      <c r="C1" s="5"/>
      <c r="D1" s="6"/>
      <c r="E1" s="6"/>
      <c r="F1" s="6"/>
      <c r="G1" s="6"/>
      <c r="H1" s="6"/>
      <c r="I1" s="6"/>
      <c r="J1" s="7"/>
    </row>
    <row r="2" spans="1:10" ht="18" thickBot="1" x14ac:dyDescent="0.35">
      <c r="A2" s="8" t="s">
        <v>487</v>
      </c>
      <c r="B2" s="9"/>
      <c r="C2" s="10"/>
      <c r="D2" s="11"/>
      <c r="E2" s="11"/>
      <c r="F2" s="11"/>
      <c r="G2" s="11"/>
      <c r="H2" s="11"/>
      <c r="I2" s="11"/>
      <c r="J2" s="12"/>
    </row>
    <row r="3" spans="1:10" x14ac:dyDescent="0.25">
      <c r="A3" s="38"/>
      <c r="B3" s="42"/>
      <c r="C3" s="43"/>
      <c r="D3" s="43" t="s">
        <v>67</v>
      </c>
      <c r="E3" s="43"/>
      <c r="F3" s="43" t="s">
        <v>70</v>
      </c>
      <c r="G3" s="43" t="s">
        <v>71</v>
      </c>
      <c r="H3" s="43" t="s">
        <v>73</v>
      </c>
      <c r="I3" s="43"/>
      <c r="J3" s="39" t="s">
        <v>460</v>
      </c>
    </row>
    <row r="4" spans="1:10" ht="13.8" thickBot="1" x14ac:dyDescent="0.3">
      <c r="A4" s="40" t="s">
        <v>77</v>
      </c>
      <c r="B4" s="44" t="s">
        <v>459</v>
      </c>
      <c r="C4" s="45" t="s">
        <v>66</v>
      </c>
      <c r="D4" s="45" t="s">
        <v>68</v>
      </c>
      <c r="E4" s="45" t="s">
        <v>69</v>
      </c>
      <c r="F4" s="45" t="s">
        <v>68</v>
      </c>
      <c r="G4" s="45" t="s">
        <v>72</v>
      </c>
      <c r="H4" s="45" t="s">
        <v>74</v>
      </c>
      <c r="I4" s="45" t="s">
        <v>75</v>
      </c>
      <c r="J4" s="41" t="s">
        <v>76</v>
      </c>
    </row>
    <row r="5" spans="1:10" x14ac:dyDescent="0.25">
      <c r="A5" s="18" t="s">
        <v>0</v>
      </c>
      <c r="B5" s="19" t="s">
        <v>0</v>
      </c>
      <c r="C5" s="20">
        <v>0</v>
      </c>
      <c r="D5" s="20">
        <v>0</v>
      </c>
      <c r="E5" s="46">
        <v>0</v>
      </c>
      <c r="F5" s="46">
        <v>0</v>
      </c>
      <c r="G5" s="20">
        <v>0</v>
      </c>
      <c r="H5" s="20">
        <v>0</v>
      </c>
      <c r="I5" s="20">
        <v>0</v>
      </c>
      <c r="J5" s="36">
        <f t="shared" ref="J5:J67" si="0">SUM(C5:I5)</f>
        <v>0</v>
      </c>
    </row>
    <row r="6" spans="1:10" x14ac:dyDescent="0.25">
      <c r="A6" s="24" t="s">
        <v>79</v>
      </c>
      <c r="B6" s="25" t="s">
        <v>0</v>
      </c>
      <c r="C6" s="75">
        <v>0</v>
      </c>
      <c r="D6" s="77">
        <v>0</v>
      </c>
      <c r="E6" s="77">
        <v>0</v>
      </c>
      <c r="F6" s="77">
        <v>0</v>
      </c>
      <c r="G6" s="77">
        <v>0</v>
      </c>
      <c r="H6" s="77">
        <v>0</v>
      </c>
      <c r="I6" s="77">
        <v>0</v>
      </c>
      <c r="J6" s="79">
        <f t="shared" si="0"/>
        <v>0</v>
      </c>
    </row>
    <row r="7" spans="1:10" x14ac:dyDescent="0.25">
      <c r="A7" s="24" t="s">
        <v>80</v>
      </c>
      <c r="B7" s="25" t="s">
        <v>0</v>
      </c>
      <c r="C7" s="75">
        <v>0</v>
      </c>
      <c r="D7" s="77">
        <v>0</v>
      </c>
      <c r="E7" s="77">
        <v>0</v>
      </c>
      <c r="F7" s="77">
        <v>0</v>
      </c>
      <c r="G7" s="77">
        <v>0</v>
      </c>
      <c r="H7" s="77">
        <v>0</v>
      </c>
      <c r="I7" s="77">
        <v>0</v>
      </c>
      <c r="J7" s="79">
        <f t="shared" si="0"/>
        <v>0</v>
      </c>
    </row>
    <row r="8" spans="1:10" x14ac:dyDescent="0.25">
      <c r="A8" s="24" t="s">
        <v>81</v>
      </c>
      <c r="B8" s="25" t="s">
        <v>0</v>
      </c>
      <c r="C8" s="75">
        <v>0</v>
      </c>
      <c r="D8" s="77">
        <v>0</v>
      </c>
      <c r="E8" s="77">
        <v>0</v>
      </c>
      <c r="F8" s="77">
        <v>0</v>
      </c>
      <c r="G8" s="77">
        <v>0</v>
      </c>
      <c r="H8" s="77">
        <v>0</v>
      </c>
      <c r="I8" s="77">
        <v>0</v>
      </c>
      <c r="J8" s="79">
        <f t="shared" si="0"/>
        <v>0</v>
      </c>
    </row>
    <row r="9" spans="1:10" x14ac:dyDescent="0.25">
      <c r="A9" s="24" t="s">
        <v>82</v>
      </c>
      <c r="B9" s="25" t="s">
        <v>0</v>
      </c>
      <c r="C9" s="75">
        <v>0</v>
      </c>
      <c r="D9" s="77">
        <v>0</v>
      </c>
      <c r="E9" s="77">
        <v>0</v>
      </c>
      <c r="F9" s="77">
        <v>0</v>
      </c>
      <c r="G9" s="77">
        <v>0</v>
      </c>
      <c r="H9" s="77">
        <v>0</v>
      </c>
      <c r="I9" s="77">
        <v>0</v>
      </c>
      <c r="J9" s="79">
        <f t="shared" si="0"/>
        <v>0</v>
      </c>
    </row>
    <row r="10" spans="1:10" x14ac:dyDescent="0.25">
      <c r="A10" s="60" t="s">
        <v>534</v>
      </c>
      <c r="B10" s="25" t="s">
        <v>0</v>
      </c>
      <c r="C10" s="75">
        <v>0</v>
      </c>
      <c r="D10" s="77">
        <v>0</v>
      </c>
      <c r="E10" s="77">
        <v>0</v>
      </c>
      <c r="F10" s="77">
        <v>0</v>
      </c>
      <c r="G10" s="77">
        <v>0</v>
      </c>
      <c r="H10" s="77">
        <v>0</v>
      </c>
      <c r="I10" s="77">
        <v>0</v>
      </c>
      <c r="J10" s="79">
        <f t="shared" si="0"/>
        <v>0</v>
      </c>
    </row>
    <row r="11" spans="1:10" x14ac:dyDescent="0.25">
      <c r="A11" s="24" t="s">
        <v>83</v>
      </c>
      <c r="B11" s="25" t="s">
        <v>0</v>
      </c>
      <c r="C11" s="75">
        <v>0</v>
      </c>
      <c r="D11" s="77">
        <v>0</v>
      </c>
      <c r="E11" s="77">
        <v>0</v>
      </c>
      <c r="F11" s="77">
        <v>9500</v>
      </c>
      <c r="G11" s="77">
        <v>0</v>
      </c>
      <c r="H11" s="77">
        <v>0</v>
      </c>
      <c r="I11" s="77">
        <v>0</v>
      </c>
      <c r="J11" s="79">
        <f t="shared" si="0"/>
        <v>9500</v>
      </c>
    </row>
    <row r="12" spans="1:10" x14ac:dyDescent="0.25">
      <c r="A12" s="24" t="s">
        <v>84</v>
      </c>
      <c r="B12" s="25" t="s">
        <v>0</v>
      </c>
      <c r="C12" s="75">
        <v>0</v>
      </c>
      <c r="D12" s="77">
        <v>0</v>
      </c>
      <c r="E12" s="77">
        <v>0</v>
      </c>
      <c r="F12" s="77">
        <v>0</v>
      </c>
      <c r="G12" s="77">
        <v>0</v>
      </c>
      <c r="H12" s="77">
        <v>0</v>
      </c>
      <c r="I12" s="77">
        <v>0</v>
      </c>
      <c r="J12" s="79">
        <f t="shared" si="0"/>
        <v>0</v>
      </c>
    </row>
    <row r="13" spans="1:10" x14ac:dyDescent="0.25">
      <c r="A13" s="24" t="s">
        <v>85</v>
      </c>
      <c r="B13" s="25" t="s">
        <v>0</v>
      </c>
      <c r="C13" s="75">
        <v>0</v>
      </c>
      <c r="D13" s="77">
        <v>0</v>
      </c>
      <c r="E13" s="77">
        <v>0</v>
      </c>
      <c r="F13" s="77">
        <v>0</v>
      </c>
      <c r="G13" s="77">
        <v>0</v>
      </c>
      <c r="H13" s="77">
        <v>0</v>
      </c>
      <c r="I13" s="77">
        <v>0</v>
      </c>
      <c r="J13" s="79">
        <f t="shared" si="0"/>
        <v>0</v>
      </c>
    </row>
    <row r="14" spans="1:10" x14ac:dyDescent="0.25">
      <c r="A14" s="24" t="s">
        <v>86</v>
      </c>
      <c r="B14" s="25" t="s">
        <v>8</v>
      </c>
      <c r="C14" s="75">
        <v>0</v>
      </c>
      <c r="D14" s="77">
        <v>0</v>
      </c>
      <c r="E14" s="77">
        <v>0</v>
      </c>
      <c r="F14" s="77">
        <v>0</v>
      </c>
      <c r="G14" s="77">
        <v>0</v>
      </c>
      <c r="H14" s="77">
        <v>0</v>
      </c>
      <c r="I14" s="77">
        <v>0</v>
      </c>
      <c r="J14" s="79">
        <f t="shared" si="0"/>
        <v>0</v>
      </c>
    </row>
    <row r="15" spans="1:10" x14ac:dyDescent="0.25">
      <c r="A15" s="24" t="s">
        <v>87</v>
      </c>
      <c r="B15" s="25" t="s">
        <v>8</v>
      </c>
      <c r="C15" s="75">
        <v>0</v>
      </c>
      <c r="D15" s="77">
        <v>0</v>
      </c>
      <c r="E15" s="77">
        <v>0</v>
      </c>
      <c r="F15" s="77">
        <v>0</v>
      </c>
      <c r="G15" s="77">
        <v>0</v>
      </c>
      <c r="H15" s="77">
        <v>0</v>
      </c>
      <c r="I15" s="77">
        <v>0</v>
      </c>
      <c r="J15" s="79">
        <f t="shared" si="0"/>
        <v>0</v>
      </c>
    </row>
    <row r="16" spans="1:10" x14ac:dyDescent="0.25">
      <c r="A16" s="24" t="s">
        <v>88</v>
      </c>
      <c r="B16" s="25" t="s">
        <v>9</v>
      </c>
      <c r="C16" s="75">
        <v>0</v>
      </c>
      <c r="D16" s="77">
        <v>0</v>
      </c>
      <c r="E16" s="77">
        <v>0</v>
      </c>
      <c r="F16" s="77">
        <v>0</v>
      </c>
      <c r="G16" s="77">
        <v>0</v>
      </c>
      <c r="H16" s="77">
        <v>0</v>
      </c>
      <c r="I16" s="77">
        <v>0</v>
      </c>
      <c r="J16" s="79">
        <f t="shared" si="0"/>
        <v>0</v>
      </c>
    </row>
    <row r="17" spans="1:10" x14ac:dyDescent="0.25">
      <c r="A17" s="24" t="s">
        <v>89</v>
      </c>
      <c r="B17" s="25" t="s">
        <v>9</v>
      </c>
      <c r="C17" s="75">
        <v>0</v>
      </c>
      <c r="D17" s="77">
        <v>645227</v>
      </c>
      <c r="E17" s="77">
        <v>0</v>
      </c>
      <c r="F17" s="77">
        <v>0</v>
      </c>
      <c r="G17" s="77">
        <v>0</v>
      </c>
      <c r="H17" s="77">
        <v>0</v>
      </c>
      <c r="I17" s="77">
        <v>0</v>
      </c>
      <c r="J17" s="79">
        <f t="shared" si="0"/>
        <v>645227</v>
      </c>
    </row>
    <row r="18" spans="1:10" x14ac:dyDescent="0.25">
      <c r="A18" s="24" t="s">
        <v>90</v>
      </c>
      <c r="B18" s="25" t="s">
        <v>9</v>
      </c>
      <c r="C18" s="75">
        <v>0</v>
      </c>
      <c r="D18" s="77">
        <v>0</v>
      </c>
      <c r="E18" s="77">
        <v>0</v>
      </c>
      <c r="F18" s="77">
        <v>0</v>
      </c>
      <c r="G18" s="77">
        <v>0</v>
      </c>
      <c r="H18" s="77">
        <v>0</v>
      </c>
      <c r="I18" s="77">
        <v>0</v>
      </c>
      <c r="J18" s="79">
        <f t="shared" si="0"/>
        <v>0</v>
      </c>
    </row>
    <row r="19" spans="1:10" x14ac:dyDescent="0.25">
      <c r="A19" s="24" t="s">
        <v>91</v>
      </c>
      <c r="B19" s="25" t="s">
        <v>9</v>
      </c>
      <c r="C19" s="75">
        <v>0</v>
      </c>
      <c r="D19" s="77">
        <v>159331</v>
      </c>
      <c r="E19" s="77">
        <v>0</v>
      </c>
      <c r="F19" s="77">
        <v>0</v>
      </c>
      <c r="G19" s="77">
        <v>0</v>
      </c>
      <c r="H19" s="77">
        <v>0</v>
      </c>
      <c r="I19" s="77">
        <v>0</v>
      </c>
      <c r="J19" s="79">
        <f t="shared" si="0"/>
        <v>159331</v>
      </c>
    </row>
    <row r="20" spans="1:10" x14ac:dyDescent="0.25">
      <c r="A20" s="24" t="s">
        <v>92</v>
      </c>
      <c r="B20" s="25" t="s">
        <v>9</v>
      </c>
      <c r="C20" s="75">
        <v>0</v>
      </c>
      <c r="D20" s="77">
        <v>0</v>
      </c>
      <c r="E20" s="77">
        <v>0</v>
      </c>
      <c r="F20" s="77">
        <v>0</v>
      </c>
      <c r="G20" s="77">
        <v>0</v>
      </c>
      <c r="H20" s="77">
        <v>0</v>
      </c>
      <c r="I20" s="77">
        <v>0</v>
      </c>
      <c r="J20" s="79">
        <f t="shared" si="0"/>
        <v>0</v>
      </c>
    </row>
    <row r="21" spans="1:10" x14ac:dyDescent="0.25">
      <c r="A21" s="24" t="s">
        <v>93</v>
      </c>
      <c r="B21" s="25" t="s">
        <v>9</v>
      </c>
      <c r="C21" s="75">
        <v>0</v>
      </c>
      <c r="D21" s="77">
        <v>9800</v>
      </c>
      <c r="E21" s="77">
        <v>0</v>
      </c>
      <c r="F21" s="77">
        <v>0</v>
      </c>
      <c r="G21" s="77">
        <v>0</v>
      </c>
      <c r="H21" s="77">
        <v>0</v>
      </c>
      <c r="I21" s="77">
        <v>0</v>
      </c>
      <c r="J21" s="79">
        <f t="shared" si="0"/>
        <v>9800</v>
      </c>
    </row>
    <row r="22" spans="1:10" x14ac:dyDescent="0.25">
      <c r="A22" s="24" t="s">
        <v>94</v>
      </c>
      <c r="B22" s="25" t="s">
        <v>9</v>
      </c>
      <c r="C22" s="75">
        <v>0</v>
      </c>
      <c r="D22" s="77">
        <v>0</v>
      </c>
      <c r="E22" s="77">
        <v>0</v>
      </c>
      <c r="F22" s="77">
        <v>0</v>
      </c>
      <c r="G22" s="77">
        <v>0</v>
      </c>
      <c r="H22" s="77">
        <v>0</v>
      </c>
      <c r="I22" s="77">
        <v>0</v>
      </c>
      <c r="J22" s="79">
        <f t="shared" si="0"/>
        <v>0</v>
      </c>
    </row>
    <row r="23" spans="1:10" x14ac:dyDescent="0.25">
      <c r="A23" s="24" t="s">
        <v>95</v>
      </c>
      <c r="B23" s="25" t="s">
        <v>10</v>
      </c>
      <c r="C23" s="75">
        <v>0</v>
      </c>
      <c r="D23" s="77">
        <v>0</v>
      </c>
      <c r="E23" s="77">
        <v>0</v>
      </c>
      <c r="F23" s="77">
        <v>0</v>
      </c>
      <c r="G23" s="77">
        <v>0</v>
      </c>
      <c r="H23" s="77">
        <v>0</v>
      </c>
      <c r="I23" s="77">
        <v>0</v>
      </c>
      <c r="J23" s="79">
        <f t="shared" si="0"/>
        <v>0</v>
      </c>
    </row>
    <row r="24" spans="1:10" x14ac:dyDescent="0.25">
      <c r="A24" s="24" t="s">
        <v>96</v>
      </c>
      <c r="B24" s="25" t="s">
        <v>10</v>
      </c>
      <c r="C24" s="75">
        <v>0</v>
      </c>
      <c r="D24" s="77">
        <v>0</v>
      </c>
      <c r="E24" s="77">
        <v>0</v>
      </c>
      <c r="F24" s="77">
        <v>0</v>
      </c>
      <c r="G24" s="77">
        <v>0</v>
      </c>
      <c r="H24" s="77">
        <v>0</v>
      </c>
      <c r="I24" s="77">
        <v>0</v>
      </c>
      <c r="J24" s="79">
        <f t="shared" si="0"/>
        <v>0</v>
      </c>
    </row>
    <row r="25" spans="1:10" x14ac:dyDescent="0.25">
      <c r="A25" s="24" t="s">
        <v>97</v>
      </c>
      <c r="B25" s="25" t="s">
        <v>10</v>
      </c>
      <c r="C25" s="75">
        <v>0</v>
      </c>
      <c r="D25" s="77">
        <v>0</v>
      </c>
      <c r="E25" s="77">
        <v>0</v>
      </c>
      <c r="F25" s="77">
        <v>0</v>
      </c>
      <c r="G25" s="77">
        <v>0</v>
      </c>
      <c r="H25" s="77">
        <v>0</v>
      </c>
      <c r="I25" s="77">
        <v>0</v>
      </c>
      <c r="J25" s="79">
        <f t="shared" si="0"/>
        <v>0</v>
      </c>
    </row>
    <row r="26" spans="1:10" x14ac:dyDescent="0.25">
      <c r="A26" s="24" t="s">
        <v>98</v>
      </c>
      <c r="B26" s="25" t="s">
        <v>10</v>
      </c>
      <c r="C26" s="75">
        <v>0</v>
      </c>
      <c r="D26" s="77">
        <v>0</v>
      </c>
      <c r="E26" s="77">
        <v>0</v>
      </c>
      <c r="F26" s="77">
        <v>0</v>
      </c>
      <c r="G26" s="77">
        <v>0</v>
      </c>
      <c r="H26" s="77">
        <v>0</v>
      </c>
      <c r="I26" s="77">
        <v>0</v>
      </c>
      <c r="J26" s="79">
        <f t="shared" si="0"/>
        <v>0</v>
      </c>
    </row>
    <row r="27" spans="1:10" x14ac:dyDescent="0.25">
      <c r="A27" s="24" t="s">
        <v>99</v>
      </c>
      <c r="B27" s="25" t="s">
        <v>11</v>
      </c>
      <c r="C27" s="75">
        <v>46003</v>
      </c>
      <c r="D27" s="77">
        <v>0</v>
      </c>
      <c r="E27" s="77">
        <v>0</v>
      </c>
      <c r="F27" s="77">
        <v>0</v>
      </c>
      <c r="G27" s="77">
        <v>0</v>
      </c>
      <c r="H27" s="77">
        <v>36719</v>
      </c>
      <c r="I27" s="77">
        <v>22407</v>
      </c>
      <c r="J27" s="79">
        <f t="shared" si="0"/>
        <v>105129</v>
      </c>
    </row>
    <row r="28" spans="1:10" x14ac:dyDescent="0.25">
      <c r="A28" s="24" t="s">
        <v>100</v>
      </c>
      <c r="B28" s="25" t="s">
        <v>11</v>
      </c>
      <c r="C28" s="75">
        <v>0</v>
      </c>
      <c r="D28" s="77">
        <v>0</v>
      </c>
      <c r="E28" s="77">
        <v>0</v>
      </c>
      <c r="F28" s="77">
        <v>0</v>
      </c>
      <c r="G28" s="77">
        <v>0</v>
      </c>
      <c r="H28" s="77">
        <v>0</v>
      </c>
      <c r="I28" s="77">
        <v>0</v>
      </c>
      <c r="J28" s="79">
        <f t="shared" si="0"/>
        <v>0</v>
      </c>
    </row>
    <row r="29" spans="1:10" x14ac:dyDescent="0.25">
      <c r="A29" s="24" t="s">
        <v>101</v>
      </c>
      <c r="B29" s="25" t="s">
        <v>11</v>
      </c>
      <c r="C29" s="75">
        <v>0</v>
      </c>
      <c r="D29" s="77">
        <v>0</v>
      </c>
      <c r="E29" s="77">
        <v>0</v>
      </c>
      <c r="F29" s="77">
        <v>0</v>
      </c>
      <c r="G29" s="77">
        <v>0</v>
      </c>
      <c r="H29" s="77">
        <v>0</v>
      </c>
      <c r="I29" s="77">
        <v>0</v>
      </c>
      <c r="J29" s="79">
        <f t="shared" si="0"/>
        <v>0</v>
      </c>
    </row>
    <row r="30" spans="1:10" x14ac:dyDescent="0.25">
      <c r="A30" s="24" t="s">
        <v>507</v>
      </c>
      <c r="B30" s="25" t="s">
        <v>11</v>
      </c>
      <c r="C30" s="75">
        <v>0</v>
      </c>
      <c r="D30" s="77">
        <v>0</v>
      </c>
      <c r="E30" s="77">
        <v>0</v>
      </c>
      <c r="F30" s="77">
        <v>0</v>
      </c>
      <c r="G30" s="77">
        <v>0</v>
      </c>
      <c r="H30" s="77">
        <v>0</v>
      </c>
      <c r="I30" s="77">
        <v>0</v>
      </c>
      <c r="J30" s="79">
        <f t="shared" si="0"/>
        <v>0</v>
      </c>
    </row>
    <row r="31" spans="1:10" x14ac:dyDescent="0.25">
      <c r="A31" s="24" t="s">
        <v>102</v>
      </c>
      <c r="B31" s="25" t="s">
        <v>11</v>
      </c>
      <c r="C31" s="75">
        <v>0</v>
      </c>
      <c r="D31" s="77">
        <v>0</v>
      </c>
      <c r="E31" s="77">
        <v>0</v>
      </c>
      <c r="F31" s="77">
        <v>0</v>
      </c>
      <c r="G31" s="77">
        <v>0</v>
      </c>
      <c r="H31" s="77">
        <v>0</v>
      </c>
      <c r="I31" s="77">
        <v>0</v>
      </c>
      <c r="J31" s="79">
        <f t="shared" si="0"/>
        <v>0</v>
      </c>
    </row>
    <row r="32" spans="1:10" x14ac:dyDescent="0.25">
      <c r="A32" s="24" t="s">
        <v>103</v>
      </c>
      <c r="B32" s="25" t="s">
        <v>11</v>
      </c>
      <c r="C32" s="75">
        <v>0</v>
      </c>
      <c r="D32" s="77">
        <v>0</v>
      </c>
      <c r="E32" s="77">
        <v>0</v>
      </c>
      <c r="F32" s="77">
        <v>0</v>
      </c>
      <c r="G32" s="77">
        <v>0</v>
      </c>
      <c r="H32" s="77">
        <v>0</v>
      </c>
      <c r="I32" s="77">
        <v>0</v>
      </c>
      <c r="J32" s="79">
        <f t="shared" si="0"/>
        <v>0</v>
      </c>
    </row>
    <row r="33" spans="1:10" x14ac:dyDescent="0.25">
      <c r="A33" s="24" t="s">
        <v>104</v>
      </c>
      <c r="B33" s="25" t="s">
        <v>11</v>
      </c>
      <c r="C33" s="75">
        <v>0</v>
      </c>
      <c r="D33" s="77">
        <v>0</v>
      </c>
      <c r="E33" s="77">
        <v>0</v>
      </c>
      <c r="F33" s="77">
        <v>0</v>
      </c>
      <c r="G33" s="77">
        <v>0</v>
      </c>
      <c r="H33" s="77">
        <v>0</v>
      </c>
      <c r="I33" s="77">
        <v>0</v>
      </c>
      <c r="J33" s="79">
        <f t="shared" si="0"/>
        <v>0</v>
      </c>
    </row>
    <row r="34" spans="1:10" x14ac:dyDescent="0.25">
      <c r="A34" s="24" t="s">
        <v>105</v>
      </c>
      <c r="B34" s="25" t="s">
        <v>11</v>
      </c>
      <c r="C34" s="75">
        <v>0</v>
      </c>
      <c r="D34" s="77">
        <v>2362068</v>
      </c>
      <c r="E34" s="77">
        <v>758761</v>
      </c>
      <c r="F34" s="77">
        <v>0</v>
      </c>
      <c r="G34" s="77">
        <v>0</v>
      </c>
      <c r="H34" s="77">
        <v>97532</v>
      </c>
      <c r="I34" s="77">
        <v>0</v>
      </c>
      <c r="J34" s="79">
        <f t="shared" si="0"/>
        <v>3218361</v>
      </c>
    </row>
    <row r="35" spans="1:10" x14ac:dyDescent="0.25">
      <c r="A35" s="24" t="s">
        <v>106</v>
      </c>
      <c r="B35" s="25" t="s">
        <v>11</v>
      </c>
      <c r="C35" s="75">
        <v>0</v>
      </c>
      <c r="D35" s="77">
        <v>0</v>
      </c>
      <c r="E35" s="77">
        <v>0</v>
      </c>
      <c r="F35" s="77">
        <v>0</v>
      </c>
      <c r="G35" s="77">
        <v>0</v>
      </c>
      <c r="H35" s="77">
        <v>0</v>
      </c>
      <c r="I35" s="77">
        <v>0</v>
      </c>
      <c r="J35" s="79">
        <f t="shared" si="0"/>
        <v>0</v>
      </c>
    </row>
    <row r="36" spans="1:10" x14ac:dyDescent="0.25">
      <c r="A36" s="24" t="s">
        <v>107</v>
      </c>
      <c r="B36" s="25" t="s">
        <v>11</v>
      </c>
      <c r="C36" s="75">
        <v>0</v>
      </c>
      <c r="D36" s="77">
        <v>0</v>
      </c>
      <c r="E36" s="77">
        <v>0</v>
      </c>
      <c r="F36" s="77">
        <v>0</v>
      </c>
      <c r="G36" s="77">
        <v>0</v>
      </c>
      <c r="H36" s="77">
        <v>0</v>
      </c>
      <c r="I36" s="77">
        <v>0</v>
      </c>
      <c r="J36" s="79">
        <f t="shared" si="0"/>
        <v>0</v>
      </c>
    </row>
    <row r="37" spans="1:10" x14ac:dyDescent="0.25">
      <c r="A37" s="24" t="s">
        <v>108</v>
      </c>
      <c r="B37" s="25" t="s">
        <v>11</v>
      </c>
      <c r="C37" s="75">
        <v>74455</v>
      </c>
      <c r="D37" s="77">
        <v>0</v>
      </c>
      <c r="E37" s="77">
        <v>799365</v>
      </c>
      <c r="F37" s="77">
        <v>0</v>
      </c>
      <c r="G37" s="77">
        <v>0</v>
      </c>
      <c r="H37" s="77">
        <v>112366</v>
      </c>
      <c r="I37" s="77">
        <v>0</v>
      </c>
      <c r="J37" s="79">
        <f t="shared" si="0"/>
        <v>986186</v>
      </c>
    </row>
    <row r="38" spans="1:10" x14ac:dyDescent="0.25">
      <c r="A38" s="24" t="s">
        <v>109</v>
      </c>
      <c r="B38" s="25" t="s">
        <v>11</v>
      </c>
      <c r="C38" s="75">
        <v>0</v>
      </c>
      <c r="D38" s="77">
        <v>0</v>
      </c>
      <c r="E38" s="77">
        <v>0</v>
      </c>
      <c r="F38" s="77">
        <v>0</v>
      </c>
      <c r="G38" s="77">
        <v>0</v>
      </c>
      <c r="H38" s="77">
        <v>0</v>
      </c>
      <c r="I38" s="77">
        <v>0</v>
      </c>
      <c r="J38" s="79">
        <f t="shared" si="0"/>
        <v>0</v>
      </c>
    </row>
    <row r="39" spans="1:10" x14ac:dyDescent="0.25">
      <c r="A39" s="24" t="s">
        <v>110</v>
      </c>
      <c r="B39" s="25" t="s">
        <v>11</v>
      </c>
      <c r="C39" s="75">
        <v>132226</v>
      </c>
      <c r="D39" s="77">
        <v>0</v>
      </c>
      <c r="E39" s="77">
        <v>0</v>
      </c>
      <c r="F39" s="77">
        <v>0</v>
      </c>
      <c r="G39" s="77">
        <v>0</v>
      </c>
      <c r="H39" s="77">
        <v>0</v>
      </c>
      <c r="I39" s="77">
        <v>0</v>
      </c>
      <c r="J39" s="79">
        <f t="shared" si="0"/>
        <v>132226</v>
      </c>
    </row>
    <row r="40" spans="1:10" x14ac:dyDescent="0.25">
      <c r="A40" s="24" t="s">
        <v>111</v>
      </c>
      <c r="B40" s="25" t="s">
        <v>11</v>
      </c>
      <c r="C40" s="75">
        <v>0</v>
      </c>
      <c r="D40" s="77">
        <v>0</v>
      </c>
      <c r="E40" s="77">
        <v>0</v>
      </c>
      <c r="F40" s="77">
        <v>0</v>
      </c>
      <c r="G40" s="77">
        <v>0</v>
      </c>
      <c r="H40" s="77">
        <v>0</v>
      </c>
      <c r="I40" s="77">
        <v>0</v>
      </c>
      <c r="J40" s="79">
        <f t="shared" si="0"/>
        <v>0</v>
      </c>
    </row>
    <row r="41" spans="1:10" x14ac:dyDescent="0.25">
      <c r="A41" s="24" t="s">
        <v>112</v>
      </c>
      <c r="B41" s="25" t="s">
        <v>11</v>
      </c>
      <c r="C41" s="75">
        <v>0</v>
      </c>
      <c r="D41" s="77">
        <v>0</v>
      </c>
      <c r="E41" s="77">
        <v>0</v>
      </c>
      <c r="F41" s="77">
        <v>0</v>
      </c>
      <c r="G41" s="77">
        <v>0</v>
      </c>
      <c r="H41" s="77">
        <v>0</v>
      </c>
      <c r="I41" s="77">
        <v>0</v>
      </c>
      <c r="J41" s="79">
        <f t="shared" si="0"/>
        <v>0</v>
      </c>
    </row>
    <row r="42" spans="1:10" x14ac:dyDescent="0.25">
      <c r="A42" s="24" t="s">
        <v>113</v>
      </c>
      <c r="B42" s="25" t="s">
        <v>11</v>
      </c>
      <c r="C42" s="75">
        <v>0</v>
      </c>
      <c r="D42" s="77">
        <v>0</v>
      </c>
      <c r="E42" s="77">
        <v>0</v>
      </c>
      <c r="F42" s="77">
        <v>0</v>
      </c>
      <c r="G42" s="77">
        <v>0</v>
      </c>
      <c r="H42" s="77">
        <v>16592</v>
      </c>
      <c r="I42" s="77">
        <v>0</v>
      </c>
      <c r="J42" s="79">
        <f t="shared" si="0"/>
        <v>16592</v>
      </c>
    </row>
    <row r="43" spans="1:10" x14ac:dyDescent="0.25">
      <c r="A43" s="24" t="s">
        <v>114</v>
      </c>
      <c r="B43" s="25" t="s">
        <v>12</v>
      </c>
      <c r="C43" s="75">
        <v>0</v>
      </c>
      <c r="D43" s="77">
        <v>0</v>
      </c>
      <c r="E43" s="77">
        <v>0</v>
      </c>
      <c r="F43" s="77">
        <v>0</v>
      </c>
      <c r="G43" s="77">
        <v>0</v>
      </c>
      <c r="H43" s="77">
        <v>218971</v>
      </c>
      <c r="I43" s="77">
        <v>0</v>
      </c>
      <c r="J43" s="79">
        <f t="shared" si="0"/>
        <v>218971</v>
      </c>
    </row>
    <row r="44" spans="1:10" x14ac:dyDescent="0.25">
      <c r="A44" s="24" t="s">
        <v>115</v>
      </c>
      <c r="B44" s="25" t="s">
        <v>12</v>
      </c>
      <c r="C44" s="75">
        <v>8931</v>
      </c>
      <c r="D44" s="77">
        <v>0</v>
      </c>
      <c r="E44" s="77">
        <v>0</v>
      </c>
      <c r="F44" s="77">
        <v>0</v>
      </c>
      <c r="G44" s="77">
        <v>0</v>
      </c>
      <c r="H44" s="77">
        <v>69603</v>
      </c>
      <c r="I44" s="77">
        <v>125354</v>
      </c>
      <c r="J44" s="79">
        <f t="shared" si="0"/>
        <v>203888</v>
      </c>
    </row>
    <row r="45" spans="1:10" x14ac:dyDescent="0.25">
      <c r="A45" s="24" t="s">
        <v>116</v>
      </c>
      <c r="B45" s="25" t="s">
        <v>12</v>
      </c>
      <c r="C45" s="75">
        <v>0</v>
      </c>
      <c r="D45" s="77">
        <v>517010</v>
      </c>
      <c r="E45" s="77">
        <v>0</v>
      </c>
      <c r="F45" s="77">
        <v>0</v>
      </c>
      <c r="G45" s="77">
        <v>0</v>
      </c>
      <c r="H45" s="77">
        <v>0</v>
      </c>
      <c r="I45" s="77">
        <v>0</v>
      </c>
      <c r="J45" s="79">
        <f t="shared" si="0"/>
        <v>517010</v>
      </c>
    </row>
    <row r="46" spans="1:10" x14ac:dyDescent="0.25">
      <c r="A46" s="24" t="s">
        <v>467</v>
      </c>
      <c r="B46" s="25" t="s">
        <v>12</v>
      </c>
      <c r="C46" s="75">
        <v>86807</v>
      </c>
      <c r="D46" s="77">
        <f>(290706+89003)</f>
        <v>379709</v>
      </c>
      <c r="E46" s="77">
        <v>0</v>
      </c>
      <c r="F46" s="77">
        <v>0</v>
      </c>
      <c r="G46" s="77">
        <v>0</v>
      </c>
      <c r="H46" s="77">
        <v>0</v>
      </c>
      <c r="I46" s="77">
        <v>0</v>
      </c>
      <c r="J46" s="79">
        <f t="shared" si="0"/>
        <v>466516</v>
      </c>
    </row>
    <row r="47" spans="1:10" x14ac:dyDescent="0.25">
      <c r="A47" s="24" t="s">
        <v>117</v>
      </c>
      <c r="B47" s="25" t="s">
        <v>12</v>
      </c>
      <c r="C47" s="75">
        <v>381448</v>
      </c>
      <c r="D47" s="77">
        <v>0</v>
      </c>
      <c r="E47" s="77">
        <v>0</v>
      </c>
      <c r="F47" s="77">
        <v>0</v>
      </c>
      <c r="G47" s="77">
        <v>0</v>
      </c>
      <c r="H47" s="77">
        <v>544994</v>
      </c>
      <c r="I47" s="77">
        <v>0</v>
      </c>
      <c r="J47" s="79">
        <f t="shared" si="0"/>
        <v>926442</v>
      </c>
    </row>
    <row r="48" spans="1:10" x14ac:dyDescent="0.25">
      <c r="A48" s="24" t="s">
        <v>118</v>
      </c>
      <c r="B48" s="25" t="s">
        <v>12</v>
      </c>
      <c r="C48" s="75">
        <v>0</v>
      </c>
      <c r="D48" s="77">
        <v>0</v>
      </c>
      <c r="E48" s="77">
        <v>0</v>
      </c>
      <c r="F48" s="77">
        <v>0</v>
      </c>
      <c r="G48" s="77">
        <v>0</v>
      </c>
      <c r="H48" s="77">
        <v>85598</v>
      </c>
      <c r="I48" s="77">
        <v>0</v>
      </c>
      <c r="J48" s="79">
        <f t="shared" si="0"/>
        <v>85598</v>
      </c>
    </row>
    <row r="49" spans="1:10" x14ac:dyDescent="0.25">
      <c r="A49" s="24" t="s">
        <v>119</v>
      </c>
      <c r="B49" s="25" t="s">
        <v>12</v>
      </c>
      <c r="C49" s="75">
        <v>0</v>
      </c>
      <c r="D49" s="77">
        <v>0</v>
      </c>
      <c r="E49" s="77">
        <v>0</v>
      </c>
      <c r="F49" s="77">
        <v>0</v>
      </c>
      <c r="G49" s="77">
        <v>0</v>
      </c>
      <c r="H49" s="77">
        <v>0</v>
      </c>
      <c r="I49" s="77">
        <v>0</v>
      </c>
      <c r="J49" s="79">
        <f t="shared" si="0"/>
        <v>0</v>
      </c>
    </row>
    <row r="50" spans="1:10" x14ac:dyDescent="0.25">
      <c r="A50" s="24" t="s">
        <v>468</v>
      </c>
      <c r="B50" s="25" t="s">
        <v>12</v>
      </c>
      <c r="C50" s="75">
        <v>0</v>
      </c>
      <c r="D50" s="77">
        <v>0</v>
      </c>
      <c r="E50" s="77">
        <v>0</v>
      </c>
      <c r="F50" s="77">
        <v>0</v>
      </c>
      <c r="G50" s="77">
        <v>0</v>
      </c>
      <c r="H50" s="77">
        <v>0</v>
      </c>
      <c r="I50" s="77">
        <v>0</v>
      </c>
      <c r="J50" s="79">
        <f t="shared" si="0"/>
        <v>0</v>
      </c>
    </row>
    <row r="51" spans="1:10" x14ac:dyDescent="0.25">
      <c r="A51" s="24" t="s">
        <v>120</v>
      </c>
      <c r="B51" s="25" t="s">
        <v>12</v>
      </c>
      <c r="C51" s="75">
        <v>0</v>
      </c>
      <c r="D51" s="77">
        <v>0</v>
      </c>
      <c r="E51" s="77">
        <v>0</v>
      </c>
      <c r="F51" s="77">
        <v>0</v>
      </c>
      <c r="G51" s="77">
        <v>0</v>
      </c>
      <c r="H51" s="77">
        <v>0</v>
      </c>
      <c r="I51" s="77">
        <v>0</v>
      </c>
      <c r="J51" s="79">
        <f t="shared" si="0"/>
        <v>0</v>
      </c>
    </row>
    <row r="52" spans="1:10" x14ac:dyDescent="0.25">
      <c r="A52" s="24" t="s">
        <v>121</v>
      </c>
      <c r="B52" s="25" t="s">
        <v>12</v>
      </c>
      <c r="C52" s="75">
        <v>0</v>
      </c>
      <c r="D52" s="77">
        <v>0</v>
      </c>
      <c r="E52" s="77">
        <v>0</v>
      </c>
      <c r="F52" s="77">
        <v>0</v>
      </c>
      <c r="G52" s="77">
        <v>0</v>
      </c>
      <c r="H52" s="77">
        <v>0</v>
      </c>
      <c r="I52" s="77">
        <v>0</v>
      </c>
      <c r="J52" s="79">
        <f t="shared" si="0"/>
        <v>0</v>
      </c>
    </row>
    <row r="53" spans="1:10" x14ac:dyDescent="0.25">
      <c r="A53" s="24" t="s">
        <v>122</v>
      </c>
      <c r="B53" s="25" t="s">
        <v>12</v>
      </c>
      <c r="C53" s="75">
        <v>0</v>
      </c>
      <c r="D53" s="77">
        <v>0</v>
      </c>
      <c r="E53" s="77">
        <v>0</v>
      </c>
      <c r="F53" s="77">
        <v>0</v>
      </c>
      <c r="G53" s="77">
        <v>0</v>
      </c>
      <c r="H53" s="77">
        <v>0</v>
      </c>
      <c r="I53" s="77">
        <v>0</v>
      </c>
      <c r="J53" s="79">
        <f t="shared" si="0"/>
        <v>0</v>
      </c>
    </row>
    <row r="54" spans="1:10" x14ac:dyDescent="0.25">
      <c r="A54" s="24" t="s">
        <v>123</v>
      </c>
      <c r="B54" s="25" t="s">
        <v>12</v>
      </c>
      <c r="C54" s="75">
        <v>0</v>
      </c>
      <c r="D54" s="77">
        <v>0</v>
      </c>
      <c r="E54" s="77">
        <v>0</v>
      </c>
      <c r="F54" s="77">
        <v>0</v>
      </c>
      <c r="G54" s="77">
        <v>0</v>
      </c>
      <c r="H54" s="77">
        <v>0</v>
      </c>
      <c r="I54" s="77">
        <v>0</v>
      </c>
      <c r="J54" s="79">
        <f t="shared" si="0"/>
        <v>0</v>
      </c>
    </row>
    <row r="55" spans="1:10" x14ac:dyDescent="0.25">
      <c r="A55" s="24" t="s">
        <v>124</v>
      </c>
      <c r="B55" s="25" t="s">
        <v>12</v>
      </c>
      <c r="C55" s="75">
        <v>0</v>
      </c>
      <c r="D55" s="77">
        <v>0</v>
      </c>
      <c r="E55" s="77">
        <v>0</v>
      </c>
      <c r="F55" s="77">
        <v>0</v>
      </c>
      <c r="G55" s="77">
        <v>0</v>
      </c>
      <c r="H55" s="77">
        <v>0</v>
      </c>
      <c r="I55" s="77">
        <v>0</v>
      </c>
      <c r="J55" s="79">
        <f t="shared" si="0"/>
        <v>0</v>
      </c>
    </row>
    <row r="56" spans="1:10" x14ac:dyDescent="0.25">
      <c r="A56" s="24" t="s">
        <v>125</v>
      </c>
      <c r="B56" s="25" t="s">
        <v>12</v>
      </c>
      <c r="C56" s="75">
        <v>0</v>
      </c>
      <c r="D56" s="77">
        <v>0</v>
      </c>
      <c r="E56" s="77">
        <v>0</v>
      </c>
      <c r="F56" s="77">
        <v>0</v>
      </c>
      <c r="G56" s="77">
        <v>0</v>
      </c>
      <c r="H56" s="77">
        <v>0</v>
      </c>
      <c r="I56" s="77">
        <v>0</v>
      </c>
      <c r="J56" s="79">
        <f t="shared" si="0"/>
        <v>0</v>
      </c>
    </row>
    <row r="57" spans="1:10" x14ac:dyDescent="0.25">
      <c r="A57" s="24" t="s">
        <v>126</v>
      </c>
      <c r="B57" s="25" t="s">
        <v>12</v>
      </c>
      <c r="C57" s="75">
        <v>0</v>
      </c>
      <c r="D57" s="77">
        <v>0</v>
      </c>
      <c r="E57" s="77">
        <v>0</v>
      </c>
      <c r="F57" s="77">
        <v>0</v>
      </c>
      <c r="G57" s="77">
        <v>0</v>
      </c>
      <c r="H57" s="77">
        <v>0</v>
      </c>
      <c r="I57" s="77">
        <v>0</v>
      </c>
      <c r="J57" s="79">
        <f t="shared" si="0"/>
        <v>0</v>
      </c>
    </row>
    <row r="58" spans="1:10" x14ac:dyDescent="0.25">
      <c r="A58" s="24" t="s">
        <v>127</v>
      </c>
      <c r="B58" s="25" t="s">
        <v>12</v>
      </c>
      <c r="C58" s="75">
        <v>0</v>
      </c>
      <c r="D58" s="77">
        <v>0</v>
      </c>
      <c r="E58" s="77">
        <v>0</v>
      </c>
      <c r="F58" s="77">
        <v>0</v>
      </c>
      <c r="G58" s="77">
        <v>0</v>
      </c>
      <c r="H58" s="77">
        <v>0</v>
      </c>
      <c r="I58" s="77">
        <v>0</v>
      </c>
      <c r="J58" s="79">
        <f t="shared" si="0"/>
        <v>0</v>
      </c>
    </row>
    <row r="59" spans="1:10" x14ac:dyDescent="0.25">
      <c r="A59" s="24" t="s">
        <v>128</v>
      </c>
      <c r="B59" s="25" t="s">
        <v>12</v>
      </c>
      <c r="C59" s="75">
        <v>931188</v>
      </c>
      <c r="D59" s="77">
        <v>0</v>
      </c>
      <c r="E59" s="77">
        <v>0</v>
      </c>
      <c r="F59" s="77">
        <v>0</v>
      </c>
      <c r="G59" s="77">
        <v>0</v>
      </c>
      <c r="H59" s="77">
        <v>1942747</v>
      </c>
      <c r="I59" s="77">
        <v>0</v>
      </c>
      <c r="J59" s="79">
        <f t="shared" si="0"/>
        <v>2873935</v>
      </c>
    </row>
    <row r="60" spans="1:10" x14ac:dyDescent="0.25">
      <c r="A60" s="24" t="s">
        <v>129</v>
      </c>
      <c r="B60" s="25" t="s">
        <v>12</v>
      </c>
      <c r="C60" s="75">
        <v>0</v>
      </c>
      <c r="D60" s="77">
        <v>0</v>
      </c>
      <c r="E60" s="77">
        <v>0</v>
      </c>
      <c r="F60" s="77">
        <v>0</v>
      </c>
      <c r="G60" s="77">
        <v>0</v>
      </c>
      <c r="H60" s="77">
        <v>0</v>
      </c>
      <c r="I60" s="77">
        <v>0</v>
      </c>
      <c r="J60" s="79">
        <f t="shared" si="0"/>
        <v>0</v>
      </c>
    </row>
    <row r="61" spans="1:10" x14ac:dyDescent="0.25">
      <c r="A61" s="24" t="s">
        <v>130</v>
      </c>
      <c r="B61" s="25" t="s">
        <v>12</v>
      </c>
      <c r="C61" s="75">
        <v>0</v>
      </c>
      <c r="D61" s="77">
        <v>0</v>
      </c>
      <c r="E61" s="77">
        <v>0</v>
      </c>
      <c r="F61" s="77">
        <v>0</v>
      </c>
      <c r="G61" s="77">
        <v>0</v>
      </c>
      <c r="H61" s="77">
        <v>0</v>
      </c>
      <c r="I61" s="77">
        <v>0</v>
      </c>
      <c r="J61" s="79">
        <f t="shared" si="0"/>
        <v>0</v>
      </c>
    </row>
    <row r="62" spans="1:10" x14ac:dyDescent="0.25">
      <c r="A62" s="24" t="s">
        <v>131</v>
      </c>
      <c r="B62" s="25" t="s">
        <v>12</v>
      </c>
      <c r="C62" s="75">
        <v>0</v>
      </c>
      <c r="D62" s="77">
        <v>0</v>
      </c>
      <c r="E62" s="77">
        <v>0</v>
      </c>
      <c r="F62" s="77">
        <v>0</v>
      </c>
      <c r="G62" s="77">
        <v>0</v>
      </c>
      <c r="H62" s="77">
        <v>0</v>
      </c>
      <c r="I62" s="77">
        <v>0</v>
      </c>
      <c r="J62" s="79">
        <f t="shared" si="0"/>
        <v>0</v>
      </c>
    </row>
    <row r="63" spans="1:10" x14ac:dyDescent="0.25">
      <c r="A63" s="24" t="s">
        <v>132</v>
      </c>
      <c r="B63" s="25" t="s">
        <v>12</v>
      </c>
      <c r="C63" s="75">
        <v>0</v>
      </c>
      <c r="D63" s="77">
        <v>124053</v>
      </c>
      <c r="E63" s="77">
        <v>0</v>
      </c>
      <c r="F63" s="77">
        <v>0</v>
      </c>
      <c r="G63" s="77">
        <v>0</v>
      </c>
      <c r="H63" s="77">
        <v>38146</v>
      </c>
      <c r="I63" s="77">
        <v>105344</v>
      </c>
      <c r="J63" s="79">
        <f t="shared" si="0"/>
        <v>267543</v>
      </c>
    </row>
    <row r="64" spans="1:10" x14ac:dyDescent="0.25">
      <c r="A64" s="24" t="s">
        <v>133</v>
      </c>
      <c r="B64" s="25" t="s">
        <v>12</v>
      </c>
      <c r="C64" s="75">
        <v>8560</v>
      </c>
      <c r="D64" s="77">
        <v>0</v>
      </c>
      <c r="E64" s="77">
        <v>0</v>
      </c>
      <c r="F64" s="77">
        <v>0</v>
      </c>
      <c r="G64" s="77">
        <v>0</v>
      </c>
      <c r="H64" s="77">
        <v>0</v>
      </c>
      <c r="I64" s="77">
        <v>0</v>
      </c>
      <c r="J64" s="79">
        <f t="shared" si="0"/>
        <v>8560</v>
      </c>
    </row>
    <row r="65" spans="1:10" x14ac:dyDescent="0.25">
      <c r="A65" s="24" t="s">
        <v>134</v>
      </c>
      <c r="B65" s="25" t="s">
        <v>12</v>
      </c>
      <c r="C65" s="75">
        <v>0</v>
      </c>
      <c r="D65" s="77">
        <v>0</v>
      </c>
      <c r="E65" s="77">
        <v>0</v>
      </c>
      <c r="F65" s="77">
        <v>0</v>
      </c>
      <c r="G65" s="77">
        <v>0</v>
      </c>
      <c r="H65" s="77">
        <v>52722</v>
      </c>
      <c r="I65" s="77">
        <v>0</v>
      </c>
      <c r="J65" s="79">
        <f t="shared" si="0"/>
        <v>52722</v>
      </c>
    </row>
    <row r="66" spans="1:10" x14ac:dyDescent="0.25">
      <c r="A66" s="24" t="s">
        <v>135</v>
      </c>
      <c r="B66" s="25" t="s">
        <v>12</v>
      </c>
      <c r="C66" s="75">
        <v>0</v>
      </c>
      <c r="D66" s="77">
        <v>0</v>
      </c>
      <c r="E66" s="77">
        <v>0</v>
      </c>
      <c r="F66" s="77">
        <v>0</v>
      </c>
      <c r="G66" s="77">
        <v>0</v>
      </c>
      <c r="H66" s="77">
        <v>62558</v>
      </c>
      <c r="I66" s="77">
        <v>0</v>
      </c>
      <c r="J66" s="79">
        <f t="shared" si="0"/>
        <v>62558</v>
      </c>
    </row>
    <row r="67" spans="1:10" x14ac:dyDescent="0.25">
      <c r="A67" s="24" t="s">
        <v>136</v>
      </c>
      <c r="B67" s="25" t="s">
        <v>12</v>
      </c>
      <c r="C67" s="75">
        <v>0</v>
      </c>
      <c r="D67" s="77">
        <v>0</v>
      </c>
      <c r="E67" s="77">
        <v>0</v>
      </c>
      <c r="F67" s="77">
        <v>0</v>
      </c>
      <c r="G67" s="77">
        <v>0</v>
      </c>
      <c r="H67" s="77">
        <v>0</v>
      </c>
      <c r="I67" s="77">
        <v>0</v>
      </c>
      <c r="J67" s="79">
        <f t="shared" si="0"/>
        <v>0</v>
      </c>
    </row>
    <row r="68" spans="1:10" x14ac:dyDescent="0.25">
      <c r="A68" s="24" t="s">
        <v>137</v>
      </c>
      <c r="B68" s="25" t="s">
        <v>12</v>
      </c>
      <c r="C68" s="75">
        <v>0</v>
      </c>
      <c r="D68" s="77">
        <v>0</v>
      </c>
      <c r="E68" s="77">
        <v>0</v>
      </c>
      <c r="F68" s="77">
        <v>0</v>
      </c>
      <c r="G68" s="77">
        <v>0</v>
      </c>
      <c r="H68" s="77">
        <v>0</v>
      </c>
      <c r="I68" s="77">
        <v>0</v>
      </c>
      <c r="J68" s="79">
        <f t="shared" ref="J68:J131" si="1">SUM(C68:I68)</f>
        <v>0</v>
      </c>
    </row>
    <row r="69" spans="1:10" x14ac:dyDescent="0.25">
      <c r="A69" s="24" t="s">
        <v>138</v>
      </c>
      <c r="B69" s="25" t="s">
        <v>12</v>
      </c>
      <c r="C69" s="75">
        <v>87998</v>
      </c>
      <c r="D69" s="77">
        <f>(79263+13848)</f>
        <v>93111</v>
      </c>
      <c r="E69" s="77">
        <v>0</v>
      </c>
      <c r="F69" s="77">
        <v>0</v>
      </c>
      <c r="G69" s="77">
        <v>0</v>
      </c>
      <c r="H69" s="77">
        <v>252443</v>
      </c>
      <c r="I69" s="77">
        <v>0</v>
      </c>
      <c r="J69" s="79">
        <f t="shared" si="1"/>
        <v>433552</v>
      </c>
    </row>
    <row r="70" spans="1:10" x14ac:dyDescent="0.25">
      <c r="A70" s="24" t="s">
        <v>139</v>
      </c>
      <c r="B70" s="25" t="s">
        <v>12</v>
      </c>
      <c r="C70" s="75">
        <v>2674854</v>
      </c>
      <c r="D70" s="77">
        <v>1901592</v>
      </c>
      <c r="E70" s="77">
        <v>202599</v>
      </c>
      <c r="F70" s="77">
        <v>0</v>
      </c>
      <c r="G70" s="77">
        <v>0</v>
      </c>
      <c r="H70" s="77">
        <v>15059</v>
      </c>
      <c r="I70" s="77">
        <v>0</v>
      </c>
      <c r="J70" s="79">
        <f t="shared" si="1"/>
        <v>4794104</v>
      </c>
    </row>
    <row r="71" spans="1:10" x14ac:dyDescent="0.25">
      <c r="A71" s="24" t="s">
        <v>508</v>
      </c>
      <c r="B71" s="25" t="s">
        <v>12</v>
      </c>
      <c r="C71" s="75">
        <v>0</v>
      </c>
      <c r="D71" s="77">
        <v>0</v>
      </c>
      <c r="E71" s="77">
        <v>0</v>
      </c>
      <c r="F71" s="77">
        <v>0</v>
      </c>
      <c r="G71" s="77">
        <v>0</v>
      </c>
      <c r="H71" s="77">
        <v>0</v>
      </c>
      <c r="I71" s="77">
        <v>0</v>
      </c>
      <c r="J71" s="79">
        <f t="shared" si="1"/>
        <v>0</v>
      </c>
    </row>
    <row r="72" spans="1:10" x14ac:dyDescent="0.25">
      <c r="A72" s="24" t="s">
        <v>140</v>
      </c>
      <c r="B72" s="25" t="s">
        <v>12</v>
      </c>
      <c r="C72" s="75">
        <v>0</v>
      </c>
      <c r="D72" s="77">
        <v>0</v>
      </c>
      <c r="E72" s="77">
        <v>3155232</v>
      </c>
      <c r="F72" s="77">
        <v>0</v>
      </c>
      <c r="G72" s="77">
        <v>0</v>
      </c>
      <c r="H72" s="77">
        <v>89474</v>
      </c>
      <c r="I72" s="77">
        <v>0</v>
      </c>
      <c r="J72" s="79">
        <f t="shared" si="1"/>
        <v>3244706</v>
      </c>
    </row>
    <row r="73" spans="1:10" x14ac:dyDescent="0.25">
      <c r="A73" s="24" t="s">
        <v>141</v>
      </c>
      <c r="B73" s="25" t="s">
        <v>12</v>
      </c>
      <c r="C73" s="75">
        <v>0</v>
      </c>
      <c r="D73" s="77">
        <v>0</v>
      </c>
      <c r="E73" s="77">
        <v>0</v>
      </c>
      <c r="F73" s="77">
        <v>0</v>
      </c>
      <c r="G73" s="77">
        <v>0</v>
      </c>
      <c r="H73" s="77">
        <v>0</v>
      </c>
      <c r="I73" s="77">
        <v>0</v>
      </c>
      <c r="J73" s="79">
        <f t="shared" si="1"/>
        <v>0</v>
      </c>
    </row>
    <row r="74" spans="1:10" x14ac:dyDescent="0.25">
      <c r="A74" s="24" t="s">
        <v>142</v>
      </c>
      <c r="B74" s="25" t="s">
        <v>13</v>
      </c>
      <c r="C74" s="75">
        <v>0</v>
      </c>
      <c r="D74" s="77">
        <v>0</v>
      </c>
      <c r="E74" s="77">
        <v>0</v>
      </c>
      <c r="F74" s="77">
        <v>0</v>
      </c>
      <c r="G74" s="77">
        <v>0</v>
      </c>
      <c r="H74" s="77">
        <v>0</v>
      </c>
      <c r="I74" s="77">
        <v>0</v>
      </c>
      <c r="J74" s="79">
        <f t="shared" si="1"/>
        <v>0</v>
      </c>
    </row>
    <row r="75" spans="1:10" x14ac:dyDescent="0.25">
      <c r="A75" s="24" t="s">
        <v>143</v>
      </c>
      <c r="B75" s="25" t="s">
        <v>13</v>
      </c>
      <c r="C75" s="75">
        <v>0</v>
      </c>
      <c r="D75" s="77">
        <v>0</v>
      </c>
      <c r="E75" s="77">
        <v>0</v>
      </c>
      <c r="F75" s="77">
        <v>0</v>
      </c>
      <c r="G75" s="77">
        <v>0</v>
      </c>
      <c r="H75" s="77">
        <v>0</v>
      </c>
      <c r="I75" s="77">
        <v>0</v>
      </c>
      <c r="J75" s="79">
        <f t="shared" si="1"/>
        <v>0</v>
      </c>
    </row>
    <row r="76" spans="1:10" x14ac:dyDescent="0.25">
      <c r="A76" s="24" t="s">
        <v>144</v>
      </c>
      <c r="B76" s="25" t="s">
        <v>14</v>
      </c>
      <c r="C76" s="75">
        <v>0</v>
      </c>
      <c r="D76" s="77">
        <v>45550</v>
      </c>
      <c r="E76" s="77">
        <v>196359</v>
      </c>
      <c r="F76" s="77">
        <v>0</v>
      </c>
      <c r="G76" s="77">
        <v>0</v>
      </c>
      <c r="H76" s="77">
        <v>13408</v>
      </c>
      <c r="I76" s="77">
        <v>0</v>
      </c>
      <c r="J76" s="79">
        <f t="shared" si="1"/>
        <v>255317</v>
      </c>
    </row>
    <row r="77" spans="1:10" x14ac:dyDescent="0.25">
      <c r="A77" s="24" t="s">
        <v>145</v>
      </c>
      <c r="B77" s="25" t="s">
        <v>15</v>
      </c>
      <c r="C77" s="75">
        <v>0</v>
      </c>
      <c r="D77" s="77">
        <v>0</v>
      </c>
      <c r="E77" s="77">
        <v>0</v>
      </c>
      <c r="F77" s="77">
        <v>0</v>
      </c>
      <c r="G77" s="77">
        <v>0</v>
      </c>
      <c r="H77" s="77">
        <v>0</v>
      </c>
      <c r="I77" s="77">
        <v>63260</v>
      </c>
      <c r="J77" s="79">
        <f t="shared" si="1"/>
        <v>63260</v>
      </c>
    </row>
    <row r="78" spans="1:10" x14ac:dyDescent="0.25">
      <c r="A78" s="24" t="s">
        <v>146</v>
      </c>
      <c r="B78" s="25" t="s">
        <v>15</v>
      </c>
      <c r="C78" s="75">
        <v>0</v>
      </c>
      <c r="D78" s="77">
        <v>5153</v>
      </c>
      <c r="E78" s="77">
        <v>0</v>
      </c>
      <c r="F78" s="77">
        <v>0</v>
      </c>
      <c r="G78" s="77">
        <v>0</v>
      </c>
      <c r="H78" s="77">
        <v>0</v>
      </c>
      <c r="I78" s="77">
        <v>0</v>
      </c>
      <c r="J78" s="79">
        <f t="shared" si="1"/>
        <v>5153</v>
      </c>
    </row>
    <row r="79" spans="1:10" x14ac:dyDescent="0.25">
      <c r="A79" s="24" t="s">
        <v>147</v>
      </c>
      <c r="B79" s="25" t="s">
        <v>16</v>
      </c>
      <c r="C79" s="75">
        <v>0</v>
      </c>
      <c r="D79" s="77">
        <v>0</v>
      </c>
      <c r="E79" s="77">
        <v>0</v>
      </c>
      <c r="F79" s="77">
        <v>0</v>
      </c>
      <c r="G79" s="77">
        <v>0</v>
      </c>
      <c r="H79" s="77">
        <v>0</v>
      </c>
      <c r="I79" s="77">
        <v>0</v>
      </c>
      <c r="J79" s="79">
        <f t="shared" si="1"/>
        <v>0</v>
      </c>
    </row>
    <row r="80" spans="1:10" x14ac:dyDescent="0.25">
      <c r="A80" s="24" t="s">
        <v>148</v>
      </c>
      <c r="B80" s="25" t="s">
        <v>16</v>
      </c>
      <c r="C80" s="75">
        <v>0</v>
      </c>
      <c r="D80" s="77">
        <v>0</v>
      </c>
      <c r="E80" s="77">
        <v>0</v>
      </c>
      <c r="F80" s="77">
        <v>0</v>
      </c>
      <c r="G80" s="77">
        <v>0</v>
      </c>
      <c r="H80" s="77">
        <v>0</v>
      </c>
      <c r="I80" s="77">
        <v>0</v>
      </c>
      <c r="J80" s="79">
        <f t="shared" si="1"/>
        <v>0</v>
      </c>
    </row>
    <row r="81" spans="1:10" x14ac:dyDescent="0.25">
      <c r="A81" s="24" t="s">
        <v>149</v>
      </c>
      <c r="B81" s="25" t="s">
        <v>16</v>
      </c>
      <c r="C81" s="75">
        <v>0</v>
      </c>
      <c r="D81" s="77">
        <v>0</v>
      </c>
      <c r="E81" s="77">
        <v>0</v>
      </c>
      <c r="F81" s="77">
        <v>0</v>
      </c>
      <c r="G81" s="77">
        <v>0</v>
      </c>
      <c r="H81" s="77">
        <v>0</v>
      </c>
      <c r="I81" s="77">
        <v>0</v>
      </c>
      <c r="J81" s="79">
        <f t="shared" si="1"/>
        <v>0</v>
      </c>
    </row>
    <row r="82" spans="1:10" x14ac:dyDescent="0.25">
      <c r="A82" s="24" t="s">
        <v>150</v>
      </c>
      <c r="B82" s="25" t="s">
        <v>16</v>
      </c>
      <c r="C82" s="75">
        <v>0</v>
      </c>
      <c r="D82" s="77">
        <v>0</v>
      </c>
      <c r="E82" s="77">
        <v>0</v>
      </c>
      <c r="F82" s="77">
        <v>0</v>
      </c>
      <c r="G82" s="77">
        <v>0</v>
      </c>
      <c r="H82" s="77">
        <v>0</v>
      </c>
      <c r="I82" s="77">
        <v>0</v>
      </c>
      <c r="J82" s="79">
        <f t="shared" si="1"/>
        <v>0</v>
      </c>
    </row>
    <row r="83" spans="1:10" x14ac:dyDescent="0.25">
      <c r="A83" s="24" t="s">
        <v>151</v>
      </c>
      <c r="B83" s="25" t="s">
        <v>17</v>
      </c>
      <c r="C83" s="75">
        <v>0</v>
      </c>
      <c r="D83" s="77">
        <v>0</v>
      </c>
      <c r="E83" s="77">
        <v>0</v>
      </c>
      <c r="F83" s="77">
        <v>0</v>
      </c>
      <c r="G83" s="77">
        <v>0</v>
      </c>
      <c r="H83" s="77">
        <v>0</v>
      </c>
      <c r="I83" s="77">
        <v>0</v>
      </c>
      <c r="J83" s="79">
        <f t="shared" si="1"/>
        <v>0</v>
      </c>
    </row>
    <row r="84" spans="1:10" x14ac:dyDescent="0.25">
      <c r="A84" s="24" t="s">
        <v>152</v>
      </c>
      <c r="B84" s="25" t="s">
        <v>17</v>
      </c>
      <c r="C84" s="75">
        <v>182340</v>
      </c>
      <c r="D84" s="77">
        <v>0</v>
      </c>
      <c r="E84" s="77">
        <v>1155766</v>
      </c>
      <c r="F84" s="77">
        <v>0</v>
      </c>
      <c r="G84" s="77">
        <v>0</v>
      </c>
      <c r="H84" s="77">
        <v>127680</v>
      </c>
      <c r="I84" s="77">
        <v>0</v>
      </c>
      <c r="J84" s="79">
        <f t="shared" si="1"/>
        <v>1465786</v>
      </c>
    </row>
    <row r="85" spans="1:10" x14ac:dyDescent="0.25">
      <c r="A85" s="24" t="s">
        <v>153</v>
      </c>
      <c r="B85" s="25" t="s">
        <v>17</v>
      </c>
      <c r="C85" s="75">
        <v>466150</v>
      </c>
      <c r="D85" s="77">
        <v>0</v>
      </c>
      <c r="E85" s="77">
        <v>200000</v>
      </c>
      <c r="F85" s="77">
        <v>0</v>
      </c>
      <c r="G85" s="77">
        <v>0</v>
      </c>
      <c r="H85" s="77">
        <v>18158</v>
      </c>
      <c r="I85" s="77">
        <v>49719</v>
      </c>
      <c r="J85" s="79">
        <f t="shared" si="1"/>
        <v>734027</v>
      </c>
    </row>
    <row r="86" spans="1:10" x14ac:dyDescent="0.25">
      <c r="A86" s="24" t="s">
        <v>154</v>
      </c>
      <c r="B86" s="25" t="s">
        <v>18</v>
      </c>
      <c r="C86" s="75">
        <v>0</v>
      </c>
      <c r="D86" s="77">
        <v>0</v>
      </c>
      <c r="E86" s="77">
        <v>0</v>
      </c>
      <c r="F86" s="77">
        <v>0</v>
      </c>
      <c r="G86" s="77">
        <v>0</v>
      </c>
      <c r="H86" s="77">
        <v>0</v>
      </c>
      <c r="I86" s="77">
        <v>0</v>
      </c>
      <c r="J86" s="79">
        <f t="shared" si="1"/>
        <v>0</v>
      </c>
    </row>
    <row r="87" spans="1:10" x14ac:dyDescent="0.25">
      <c r="A87" s="24" t="s">
        <v>155</v>
      </c>
      <c r="B87" s="25" t="s">
        <v>18</v>
      </c>
      <c r="C87" s="75">
        <v>0</v>
      </c>
      <c r="D87" s="77">
        <v>337222</v>
      </c>
      <c r="E87" s="77">
        <v>0</v>
      </c>
      <c r="F87" s="77">
        <v>0</v>
      </c>
      <c r="G87" s="77">
        <v>0</v>
      </c>
      <c r="H87" s="77">
        <v>0</v>
      </c>
      <c r="I87" s="77">
        <v>0</v>
      </c>
      <c r="J87" s="79">
        <f t="shared" si="1"/>
        <v>337222</v>
      </c>
    </row>
    <row r="88" spans="1:10" x14ac:dyDescent="0.25">
      <c r="A88" s="24" t="s">
        <v>156</v>
      </c>
      <c r="B88" s="25" t="s">
        <v>464</v>
      </c>
      <c r="C88" s="75">
        <v>0</v>
      </c>
      <c r="D88" s="77">
        <v>0</v>
      </c>
      <c r="E88" s="77">
        <v>0</v>
      </c>
      <c r="F88" s="77">
        <v>0</v>
      </c>
      <c r="G88" s="77">
        <v>0</v>
      </c>
      <c r="H88" s="77">
        <v>0</v>
      </c>
      <c r="I88" s="77">
        <v>0</v>
      </c>
      <c r="J88" s="79">
        <f t="shared" si="1"/>
        <v>0</v>
      </c>
    </row>
    <row r="89" spans="1:10" x14ac:dyDescent="0.25">
      <c r="A89" s="24" t="s">
        <v>157</v>
      </c>
      <c r="B89" s="25" t="s">
        <v>19</v>
      </c>
      <c r="C89" s="75">
        <v>0</v>
      </c>
      <c r="D89" s="77">
        <v>0</v>
      </c>
      <c r="E89" s="77">
        <v>0</v>
      </c>
      <c r="F89" s="77">
        <v>0</v>
      </c>
      <c r="G89" s="77">
        <v>0</v>
      </c>
      <c r="H89" s="77">
        <v>0</v>
      </c>
      <c r="I89" s="77">
        <v>0</v>
      </c>
      <c r="J89" s="79">
        <f t="shared" si="1"/>
        <v>0</v>
      </c>
    </row>
    <row r="90" spans="1:10" x14ac:dyDescent="0.25">
      <c r="A90" s="24" t="s">
        <v>158</v>
      </c>
      <c r="B90" s="25" t="s">
        <v>19</v>
      </c>
      <c r="C90" s="75">
        <v>0</v>
      </c>
      <c r="D90" s="77">
        <v>0</v>
      </c>
      <c r="E90" s="77">
        <v>0</v>
      </c>
      <c r="F90" s="77">
        <v>0</v>
      </c>
      <c r="G90" s="77">
        <v>0</v>
      </c>
      <c r="H90" s="77">
        <v>0</v>
      </c>
      <c r="I90" s="77">
        <v>0</v>
      </c>
      <c r="J90" s="79">
        <f t="shared" si="1"/>
        <v>0</v>
      </c>
    </row>
    <row r="91" spans="1:10" x14ac:dyDescent="0.25">
      <c r="A91" s="24" t="s">
        <v>159</v>
      </c>
      <c r="B91" s="25" t="s">
        <v>20</v>
      </c>
      <c r="C91" s="75">
        <v>0</v>
      </c>
      <c r="D91" s="77">
        <v>346022</v>
      </c>
      <c r="E91" s="77">
        <v>17719</v>
      </c>
      <c r="F91" s="77">
        <v>0</v>
      </c>
      <c r="G91" s="77">
        <v>0</v>
      </c>
      <c r="H91" s="77">
        <v>0</v>
      </c>
      <c r="I91" s="77">
        <v>0</v>
      </c>
      <c r="J91" s="79">
        <f t="shared" si="1"/>
        <v>363741</v>
      </c>
    </row>
    <row r="92" spans="1:10" x14ac:dyDescent="0.25">
      <c r="A92" s="24" t="s">
        <v>160</v>
      </c>
      <c r="B92" s="25" t="s">
        <v>20</v>
      </c>
      <c r="C92" s="75">
        <v>0</v>
      </c>
      <c r="D92" s="77">
        <f>(97+10496)</f>
        <v>10593</v>
      </c>
      <c r="E92" s="77">
        <v>0</v>
      </c>
      <c r="F92" s="77">
        <v>0</v>
      </c>
      <c r="G92" s="77">
        <v>0</v>
      </c>
      <c r="H92" s="77">
        <v>0</v>
      </c>
      <c r="I92" s="77">
        <v>0</v>
      </c>
      <c r="J92" s="79">
        <f t="shared" si="1"/>
        <v>10593</v>
      </c>
    </row>
    <row r="93" spans="1:10" x14ac:dyDescent="0.25">
      <c r="A93" s="24" t="s">
        <v>469</v>
      </c>
      <c r="B93" s="25" t="s">
        <v>20</v>
      </c>
      <c r="C93" s="75">
        <v>0</v>
      </c>
      <c r="D93" s="77">
        <v>338958</v>
      </c>
      <c r="E93" s="77">
        <v>0</v>
      </c>
      <c r="F93" s="77">
        <v>0</v>
      </c>
      <c r="G93" s="77">
        <v>0</v>
      </c>
      <c r="H93" s="77">
        <v>0</v>
      </c>
      <c r="I93" s="77">
        <v>0</v>
      </c>
      <c r="J93" s="79">
        <f t="shared" si="1"/>
        <v>338958</v>
      </c>
    </row>
    <row r="94" spans="1:10" x14ac:dyDescent="0.25">
      <c r="A94" s="24" t="s">
        <v>161</v>
      </c>
      <c r="B94" s="25" t="s">
        <v>20</v>
      </c>
      <c r="C94" s="75">
        <v>0</v>
      </c>
      <c r="D94" s="77">
        <v>0</v>
      </c>
      <c r="E94" s="77">
        <v>0</v>
      </c>
      <c r="F94" s="77">
        <v>0</v>
      </c>
      <c r="G94" s="77">
        <v>0</v>
      </c>
      <c r="H94" s="77">
        <v>0</v>
      </c>
      <c r="I94" s="77">
        <v>0</v>
      </c>
      <c r="J94" s="79">
        <f t="shared" si="1"/>
        <v>0</v>
      </c>
    </row>
    <row r="95" spans="1:10" x14ac:dyDescent="0.25">
      <c r="A95" s="24" t="s">
        <v>162</v>
      </c>
      <c r="B95" s="25" t="s">
        <v>20</v>
      </c>
      <c r="C95" s="75">
        <v>0</v>
      </c>
      <c r="D95" s="77">
        <v>31934</v>
      </c>
      <c r="E95" s="77">
        <v>0</v>
      </c>
      <c r="F95" s="77">
        <v>0</v>
      </c>
      <c r="G95" s="77">
        <v>0</v>
      </c>
      <c r="H95" s="77">
        <v>0</v>
      </c>
      <c r="I95" s="77">
        <v>0</v>
      </c>
      <c r="J95" s="79">
        <f t="shared" si="1"/>
        <v>31934</v>
      </c>
    </row>
    <row r="96" spans="1:10" x14ac:dyDescent="0.25">
      <c r="A96" s="24" t="s">
        <v>163</v>
      </c>
      <c r="B96" s="25" t="s">
        <v>22</v>
      </c>
      <c r="C96" s="75">
        <v>0</v>
      </c>
      <c r="D96" s="77">
        <v>0</v>
      </c>
      <c r="E96" s="77">
        <v>0</v>
      </c>
      <c r="F96" s="77">
        <v>0</v>
      </c>
      <c r="G96" s="77">
        <v>0</v>
      </c>
      <c r="H96" s="77">
        <v>0</v>
      </c>
      <c r="I96" s="77">
        <v>0</v>
      </c>
      <c r="J96" s="79">
        <f t="shared" si="1"/>
        <v>0</v>
      </c>
    </row>
    <row r="97" spans="1:10" x14ac:dyDescent="0.25">
      <c r="A97" s="24" t="s">
        <v>164</v>
      </c>
      <c r="B97" s="25" t="s">
        <v>22</v>
      </c>
      <c r="C97" s="75">
        <v>0</v>
      </c>
      <c r="D97" s="77">
        <v>0</v>
      </c>
      <c r="E97" s="77">
        <v>0</v>
      </c>
      <c r="F97" s="77">
        <v>0</v>
      </c>
      <c r="G97" s="77">
        <v>0</v>
      </c>
      <c r="H97" s="77">
        <v>0</v>
      </c>
      <c r="I97" s="77">
        <v>0</v>
      </c>
      <c r="J97" s="79">
        <f t="shared" si="1"/>
        <v>0</v>
      </c>
    </row>
    <row r="98" spans="1:10" x14ac:dyDescent="0.25">
      <c r="A98" s="24" t="s">
        <v>165</v>
      </c>
      <c r="B98" s="25" t="s">
        <v>21</v>
      </c>
      <c r="C98" s="75">
        <v>0</v>
      </c>
      <c r="D98" s="77">
        <v>0</v>
      </c>
      <c r="E98" s="77">
        <v>0</v>
      </c>
      <c r="F98" s="77">
        <v>0</v>
      </c>
      <c r="G98" s="77">
        <v>0</v>
      </c>
      <c r="H98" s="77">
        <v>0</v>
      </c>
      <c r="I98" s="77">
        <v>0</v>
      </c>
      <c r="J98" s="79">
        <f t="shared" si="1"/>
        <v>0</v>
      </c>
    </row>
    <row r="99" spans="1:10" x14ac:dyDescent="0.25">
      <c r="A99" s="24" t="s">
        <v>166</v>
      </c>
      <c r="B99" s="25" t="s">
        <v>21</v>
      </c>
      <c r="C99" s="75">
        <v>0</v>
      </c>
      <c r="D99" s="77">
        <v>0</v>
      </c>
      <c r="E99" s="77">
        <v>0</v>
      </c>
      <c r="F99" s="77">
        <v>0</v>
      </c>
      <c r="G99" s="77">
        <v>0</v>
      </c>
      <c r="H99" s="77">
        <v>0</v>
      </c>
      <c r="I99" s="77">
        <v>0</v>
      </c>
      <c r="J99" s="79">
        <f t="shared" si="1"/>
        <v>0</v>
      </c>
    </row>
    <row r="100" spans="1:10" x14ac:dyDescent="0.25">
      <c r="A100" s="24" t="s">
        <v>462</v>
      </c>
      <c r="B100" s="25" t="s">
        <v>21</v>
      </c>
      <c r="C100" s="75">
        <v>0</v>
      </c>
      <c r="D100" s="77">
        <v>0</v>
      </c>
      <c r="E100" s="77">
        <v>0</v>
      </c>
      <c r="F100" s="77">
        <v>0</v>
      </c>
      <c r="G100" s="77">
        <v>0</v>
      </c>
      <c r="H100" s="77">
        <v>0</v>
      </c>
      <c r="I100" s="77">
        <v>0</v>
      </c>
      <c r="J100" s="79">
        <f t="shared" si="1"/>
        <v>0</v>
      </c>
    </row>
    <row r="101" spans="1:10" x14ac:dyDescent="0.25">
      <c r="A101" s="24" t="s">
        <v>167</v>
      </c>
      <c r="B101" s="25" t="s">
        <v>168</v>
      </c>
      <c r="C101" s="75">
        <v>0</v>
      </c>
      <c r="D101" s="77">
        <v>0</v>
      </c>
      <c r="E101" s="77">
        <v>0</v>
      </c>
      <c r="F101" s="77">
        <v>0</v>
      </c>
      <c r="G101" s="77">
        <v>0</v>
      </c>
      <c r="H101" s="77">
        <v>0</v>
      </c>
      <c r="I101" s="77">
        <v>0</v>
      </c>
      <c r="J101" s="79">
        <f t="shared" si="1"/>
        <v>0</v>
      </c>
    </row>
    <row r="102" spans="1:10" x14ac:dyDescent="0.25">
      <c r="A102" s="24" t="s">
        <v>169</v>
      </c>
      <c r="B102" s="25" t="s">
        <v>170</v>
      </c>
      <c r="C102" s="75">
        <v>0</v>
      </c>
      <c r="D102" s="77">
        <v>0</v>
      </c>
      <c r="E102" s="77">
        <v>0</v>
      </c>
      <c r="F102" s="77">
        <v>0</v>
      </c>
      <c r="G102" s="77">
        <v>0</v>
      </c>
      <c r="H102" s="77">
        <v>0</v>
      </c>
      <c r="I102" s="77">
        <v>0</v>
      </c>
      <c r="J102" s="79">
        <f t="shared" si="1"/>
        <v>0</v>
      </c>
    </row>
    <row r="103" spans="1:10" x14ac:dyDescent="0.25">
      <c r="A103" s="24" t="s">
        <v>171</v>
      </c>
      <c r="B103" s="25" t="s">
        <v>23</v>
      </c>
      <c r="C103" s="75">
        <v>0</v>
      </c>
      <c r="D103" s="77">
        <v>0</v>
      </c>
      <c r="E103" s="77">
        <v>0</v>
      </c>
      <c r="F103" s="77">
        <v>0</v>
      </c>
      <c r="G103" s="77">
        <v>0</v>
      </c>
      <c r="H103" s="77">
        <v>0</v>
      </c>
      <c r="I103" s="77">
        <v>0</v>
      </c>
      <c r="J103" s="79">
        <f t="shared" si="1"/>
        <v>0</v>
      </c>
    </row>
    <row r="104" spans="1:10" x14ac:dyDescent="0.25">
      <c r="A104" s="24" t="s">
        <v>172</v>
      </c>
      <c r="B104" s="25" t="s">
        <v>23</v>
      </c>
      <c r="C104" s="75">
        <v>0</v>
      </c>
      <c r="D104" s="77">
        <v>0</v>
      </c>
      <c r="E104" s="77">
        <v>0</v>
      </c>
      <c r="F104" s="77">
        <v>0</v>
      </c>
      <c r="G104" s="77">
        <v>0</v>
      </c>
      <c r="H104" s="77">
        <v>0</v>
      </c>
      <c r="I104" s="77">
        <v>0</v>
      </c>
      <c r="J104" s="79">
        <f t="shared" si="1"/>
        <v>0</v>
      </c>
    </row>
    <row r="105" spans="1:10" x14ac:dyDescent="0.25">
      <c r="A105" s="24" t="s">
        <v>173</v>
      </c>
      <c r="B105" s="25" t="s">
        <v>24</v>
      </c>
      <c r="C105" s="75">
        <v>0</v>
      </c>
      <c r="D105" s="77">
        <v>0</v>
      </c>
      <c r="E105" s="77">
        <v>0</v>
      </c>
      <c r="F105" s="77">
        <v>0</v>
      </c>
      <c r="G105" s="77">
        <v>0</v>
      </c>
      <c r="H105" s="77">
        <v>0</v>
      </c>
      <c r="I105" s="77">
        <v>0</v>
      </c>
      <c r="J105" s="79">
        <f t="shared" si="1"/>
        <v>0</v>
      </c>
    </row>
    <row r="106" spans="1:10" x14ac:dyDescent="0.25">
      <c r="A106" s="24" t="s">
        <v>174</v>
      </c>
      <c r="B106" s="25" t="s">
        <v>24</v>
      </c>
      <c r="C106" s="75">
        <v>0</v>
      </c>
      <c r="D106" s="77">
        <v>0</v>
      </c>
      <c r="E106" s="77">
        <v>0</v>
      </c>
      <c r="F106" s="77">
        <v>0</v>
      </c>
      <c r="G106" s="77">
        <v>0</v>
      </c>
      <c r="H106" s="77">
        <v>0</v>
      </c>
      <c r="I106" s="77">
        <v>0</v>
      </c>
      <c r="J106" s="79">
        <f t="shared" si="1"/>
        <v>0</v>
      </c>
    </row>
    <row r="107" spans="1:10" x14ac:dyDescent="0.25">
      <c r="A107" s="24" t="s">
        <v>175</v>
      </c>
      <c r="B107" s="25" t="s">
        <v>24</v>
      </c>
      <c r="C107" s="75">
        <v>0</v>
      </c>
      <c r="D107" s="77">
        <v>0</v>
      </c>
      <c r="E107" s="77">
        <v>0</v>
      </c>
      <c r="F107" s="77">
        <v>0</v>
      </c>
      <c r="G107" s="77">
        <v>0</v>
      </c>
      <c r="H107" s="77">
        <v>0</v>
      </c>
      <c r="I107" s="77">
        <v>0</v>
      </c>
      <c r="J107" s="79">
        <f t="shared" si="1"/>
        <v>0</v>
      </c>
    </row>
    <row r="108" spans="1:10" x14ac:dyDescent="0.25">
      <c r="A108" s="24" t="s">
        <v>176</v>
      </c>
      <c r="B108" s="25" t="s">
        <v>24</v>
      </c>
      <c r="C108" s="75">
        <v>0</v>
      </c>
      <c r="D108" s="77">
        <v>0</v>
      </c>
      <c r="E108" s="77">
        <v>0</v>
      </c>
      <c r="F108" s="77">
        <v>0</v>
      </c>
      <c r="G108" s="77">
        <v>0</v>
      </c>
      <c r="H108" s="77">
        <v>0</v>
      </c>
      <c r="I108" s="77">
        <v>0</v>
      </c>
      <c r="J108" s="79">
        <f t="shared" si="1"/>
        <v>0</v>
      </c>
    </row>
    <row r="109" spans="1:10" x14ac:dyDescent="0.25">
      <c r="A109" s="24" t="s">
        <v>177</v>
      </c>
      <c r="B109" s="25" t="s">
        <v>24</v>
      </c>
      <c r="C109" s="75">
        <v>0</v>
      </c>
      <c r="D109" s="77">
        <v>0</v>
      </c>
      <c r="E109" s="77">
        <v>0</v>
      </c>
      <c r="F109" s="77">
        <v>0</v>
      </c>
      <c r="G109" s="77">
        <v>0</v>
      </c>
      <c r="H109" s="77">
        <v>0</v>
      </c>
      <c r="I109" s="77">
        <v>0</v>
      </c>
      <c r="J109" s="79">
        <f t="shared" si="1"/>
        <v>0</v>
      </c>
    </row>
    <row r="110" spans="1:10" x14ac:dyDescent="0.25">
      <c r="A110" s="24" t="s">
        <v>178</v>
      </c>
      <c r="B110" s="25" t="s">
        <v>24</v>
      </c>
      <c r="C110" s="75">
        <v>0</v>
      </c>
      <c r="D110" s="77">
        <v>0</v>
      </c>
      <c r="E110" s="77">
        <v>0</v>
      </c>
      <c r="F110" s="77">
        <v>0</v>
      </c>
      <c r="G110" s="77">
        <v>0</v>
      </c>
      <c r="H110" s="77">
        <v>0</v>
      </c>
      <c r="I110" s="77">
        <v>0</v>
      </c>
      <c r="J110" s="79">
        <f t="shared" si="1"/>
        <v>0</v>
      </c>
    </row>
    <row r="111" spans="1:10" x14ac:dyDescent="0.25">
      <c r="A111" s="24" t="s">
        <v>179</v>
      </c>
      <c r="B111" s="25" t="s">
        <v>25</v>
      </c>
      <c r="C111" s="75">
        <v>0</v>
      </c>
      <c r="D111" s="77">
        <v>0</v>
      </c>
      <c r="E111" s="77">
        <v>0</v>
      </c>
      <c r="F111" s="77">
        <v>0</v>
      </c>
      <c r="G111" s="77">
        <v>0</v>
      </c>
      <c r="H111" s="77">
        <v>0</v>
      </c>
      <c r="I111" s="77">
        <v>0</v>
      </c>
      <c r="J111" s="79">
        <f t="shared" si="1"/>
        <v>0</v>
      </c>
    </row>
    <row r="112" spans="1:10" x14ac:dyDescent="0.25">
      <c r="A112" s="24" t="s">
        <v>180</v>
      </c>
      <c r="B112" s="25" t="s">
        <v>25</v>
      </c>
      <c r="C112" s="75">
        <v>0</v>
      </c>
      <c r="D112" s="77">
        <v>0</v>
      </c>
      <c r="E112" s="77">
        <v>0</v>
      </c>
      <c r="F112" s="77">
        <v>0</v>
      </c>
      <c r="G112" s="77">
        <v>0</v>
      </c>
      <c r="H112" s="77">
        <v>0</v>
      </c>
      <c r="I112" s="77">
        <v>0</v>
      </c>
      <c r="J112" s="79">
        <f t="shared" si="1"/>
        <v>0</v>
      </c>
    </row>
    <row r="113" spans="1:10" x14ac:dyDescent="0.25">
      <c r="A113" s="24" t="s">
        <v>181</v>
      </c>
      <c r="B113" s="25" t="s">
        <v>182</v>
      </c>
      <c r="C113" s="75">
        <v>0</v>
      </c>
      <c r="D113" s="77">
        <v>0</v>
      </c>
      <c r="E113" s="77">
        <v>0</v>
      </c>
      <c r="F113" s="77">
        <v>0</v>
      </c>
      <c r="G113" s="77">
        <v>0</v>
      </c>
      <c r="H113" s="77">
        <v>0</v>
      </c>
      <c r="I113" s="77">
        <v>0</v>
      </c>
      <c r="J113" s="79">
        <f t="shared" si="1"/>
        <v>0</v>
      </c>
    </row>
    <row r="114" spans="1:10" x14ac:dyDescent="0.25">
      <c r="A114" s="24" t="s">
        <v>183</v>
      </c>
      <c r="B114" s="25" t="s">
        <v>26</v>
      </c>
      <c r="C114" s="75">
        <v>0</v>
      </c>
      <c r="D114" s="77">
        <v>0</v>
      </c>
      <c r="E114" s="77">
        <v>0</v>
      </c>
      <c r="F114" s="77">
        <v>0</v>
      </c>
      <c r="G114" s="77">
        <v>0</v>
      </c>
      <c r="H114" s="77">
        <v>0</v>
      </c>
      <c r="I114" s="77">
        <v>0</v>
      </c>
      <c r="J114" s="79">
        <f t="shared" si="1"/>
        <v>0</v>
      </c>
    </row>
    <row r="115" spans="1:10" x14ac:dyDescent="0.25">
      <c r="A115" s="24" t="s">
        <v>184</v>
      </c>
      <c r="B115" s="25" t="s">
        <v>27</v>
      </c>
      <c r="C115" s="75">
        <v>0</v>
      </c>
      <c r="D115" s="77">
        <v>0</v>
      </c>
      <c r="E115" s="77">
        <v>0</v>
      </c>
      <c r="F115" s="77">
        <v>0</v>
      </c>
      <c r="G115" s="77">
        <v>0</v>
      </c>
      <c r="H115" s="77">
        <v>0</v>
      </c>
      <c r="I115" s="77">
        <v>0</v>
      </c>
      <c r="J115" s="79">
        <f t="shared" si="1"/>
        <v>0</v>
      </c>
    </row>
    <row r="116" spans="1:10" x14ac:dyDescent="0.25">
      <c r="A116" s="24" t="s">
        <v>185</v>
      </c>
      <c r="B116" s="25" t="s">
        <v>27</v>
      </c>
      <c r="C116" s="75">
        <v>0</v>
      </c>
      <c r="D116" s="77">
        <v>0</v>
      </c>
      <c r="E116" s="77">
        <v>0</v>
      </c>
      <c r="F116" s="77">
        <v>0</v>
      </c>
      <c r="G116" s="77">
        <v>0</v>
      </c>
      <c r="H116" s="77">
        <v>0</v>
      </c>
      <c r="I116" s="77">
        <v>0</v>
      </c>
      <c r="J116" s="79">
        <f t="shared" si="1"/>
        <v>0</v>
      </c>
    </row>
    <row r="117" spans="1:10" x14ac:dyDescent="0.25">
      <c r="A117" s="24" t="s">
        <v>186</v>
      </c>
      <c r="B117" s="25" t="s">
        <v>28</v>
      </c>
      <c r="C117" s="75">
        <v>0</v>
      </c>
      <c r="D117" s="77">
        <v>0</v>
      </c>
      <c r="E117" s="77">
        <v>0</v>
      </c>
      <c r="F117" s="77">
        <v>0</v>
      </c>
      <c r="G117" s="77">
        <v>0</v>
      </c>
      <c r="H117" s="77">
        <v>0</v>
      </c>
      <c r="I117" s="77">
        <v>0</v>
      </c>
      <c r="J117" s="79">
        <f t="shared" si="1"/>
        <v>0</v>
      </c>
    </row>
    <row r="118" spans="1:10" x14ac:dyDescent="0.25">
      <c r="A118" s="24" t="s">
        <v>187</v>
      </c>
      <c r="B118" s="25" t="s">
        <v>28</v>
      </c>
      <c r="C118" s="75">
        <v>0</v>
      </c>
      <c r="D118" s="77">
        <v>0</v>
      </c>
      <c r="E118" s="77">
        <v>0</v>
      </c>
      <c r="F118" s="77">
        <v>0</v>
      </c>
      <c r="G118" s="77">
        <v>0</v>
      </c>
      <c r="H118" s="77">
        <v>0</v>
      </c>
      <c r="I118" s="77">
        <v>0</v>
      </c>
      <c r="J118" s="79">
        <f t="shared" si="1"/>
        <v>0</v>
      </c>
    </row>
    <row r="119" spans="1:10" x14ac:dyDescent="0.25">
      <c r="A119" s="24" t="s">
        <v>188</v>
      </c>
      <c r="B119" s="25" t="s">
        <v>28</v>
      </c>
      <c r="C119" s="75">
        <v>0</v>
      </c>
      <c r="D119" s="77">
        <v>0</v>
      </c>
      <c r="E119" s="77">
        <v>0</v>
      </c>
      <c r="F119" s="77">
        <v>0</v>
      </c>
      <c r="G119" s="77">
        <v>0</v>
      </c>
      <c r="H119" s="77">
        <v>0</v>
      </c>
      <c r="I119" s="77">
        <v>0</v>
      </c>
      <c r="J119" s="79">
        <f t="shared" si="1"/>
        <v>0</v>
      </c>
    </row>
    <row r="120" spans="1:10" x14ac:dyDescent="0.25">
      <c r="A120" s="24" t="s">
        <v>189</v>
      </c>
      <c r="B120" s="25" t="s">
        <v>29</v>
      </c>
      <c r="C120" s="75">
        <v>0</v>
      </c>
      <c r="D120" s="77">
        <v>0</v>
      </c>
      <c r="E120" s="77">
        <v>0</v>
      </c>
      <c r="F120" s="77">
        <v>0</v>
      </c>
      <c r="G120" s="77">
        <v>0</v>
      </c>
      <c r="H120" s="77">
        <v>0</v>
      </c>
      <c r="I120" s="77">
        <v>0</v>
      </c>
      <c r="J120" s="79">
        <f t="shared" si="1"/>
        <v>0</v>
      </c>
    </row>
    <row r="121" spans="1:10" x14ac:dyDescent="0.25">
      <c r="A121" s="24" t="s">
        <v>190</v>
      </c>
      <c r="B121" s="25" t="s">
        <v>29</v>
      </c>
      <c r="C121" s="75">
        <v>0</v>
      </c>
      <c r="D121" s="77">
        <v>0</v>
      </c>
      <c r="E121" s="77">
        <v>0</v>
      </c>
      <c r="F121" s="77">
        <v>0</v>
      </c>
      <c r="G121" s="77">
        <v>0</v>
      </c>
      <c r="H121" s="77">
        <v>0</v>
      </c>
      <c r="I121" s="77">
        <v>0</v>
      </c>
      <c r="J121" s="79">
        <f t="shared" si="1"/>
        <v>0</v>
      </c>
    </row>
    <row r="122" spans="1:10" x14ac:dyDescent="0.25">
      <c r="A122" s="24" t="s">
        <v>191</v>
      </c>
      <c r="B122" s="25" t="s">
        <v>29</v>
      </c>
      <c r="C122" s="75">
        <v>0</v>
      </c>
      <c r="D122" s="77">
        <v>0</v>
      </c>
      <c r="E122" s="77">
        <v>0</v>
      </c>
      <c r="F122" s="77">
        <v>0</v>
      </c>
      <c r="G122" s="77">
        <v>0</v>
      </c>
      <c r="H122" s="77">
        <v>0</v>
      </c>
      <c r="I122" s="77">
        <v>0</v>
      </c>
      <c r="J122" s="79">
        <f t="shared" si="1"/>
        <v>0</v>
      </c>
    </row>
    <row r="123" spans="1:10" x14ac:dyDescent="0.25">
      <c r="A123" s="24" t="s">
        <v>192</v>
      </c>
      <c r="B123" s="25" t="s">
        <v>30</v>
      </c>
      <c r="C123" s="75">
        <v>0</v>
      </c>
      <c r="D123" s="77">
        <v>0</v>
      </c>
      <c r="E123" s="77">
        <v>0</v>
      </c>
      <c r="F123" s="77">
        <v>0</v>
      </c>
      <c r="G123" s="77">
        <v>0</v>
      </c>
      <c r="H123" s="77">
        <v>0</v>
      </c>
      <c r="I123" s="77">
        <v>0</v>
      </c>
      <c r="J123" s="79">
        <f t="shared" si="1"/>
        <v>0</v>
      </c>
    </row>
    <row r="124" spans="1:10" x14ac:dyDescent="0.25">
      <c r="A124" s="60" t="s">
        <v>533</v>
      </c>
      <c r="B124" s="25" t="s">
        <v>30</v>
      </c>
      <c r="C124" s="75">
        <v>0</v>
      </c>
      <c r="D124" s="77">
        <v>0</v>
      </c>
      <c r="E124" s="77">
        <v>0</v>
      </c>
      <c r="F124" s="77">
        <v>0</v>
      </c>
      <c r="G124" s="77">
        <v>0</v>
      </c>
      <c r="H124" s="77">
        <v>0</v>
      </c>
      <c r="I124" s="77">
        <v>0</v>
      </c>
      <c r="J124" s="79">
        <f t="shared" si="1"/>
        <v>0</v>
      </c>
    </row>
    <row r="125" spans="1:10" x14ac:dyDescent="0.25">
      <c r="A125" s="24" t="s">
        <v>194</v>
      </c>
      <c r="B125" s="25" t="s">
        <v>31</v>
      </c>
      <c r="C125" s="75">
        <v>0</v>
      </c>
      <c r="D125" s="77">
        <v>0</v>
      </c>
      <c r="E125" s="77">
        <v>0</v>
      </c>
      <c r="F125" s="77">
        <v>0</v>
      </c>
      <c r="G125" s="77">
        <v>0</v>
      </c>
      <c r="H125" s="77">
        <v>0</v>
      </c>
      <c r="I125" s="77">
        <v>0</v>
      </c>
      <c r="J125" s="79">
        <f t="shared" si="1"/>
        <v>0</v>
      </c>
    </row>
    <row r="126" spans="1:10" x14ac:dyDescent="0.25">
      <c r="A126" s="24" t="s">
        <v>195</v>
      </c>
      <c r="B126" s="25" t="s">
        <v>31</v>
      </c>
      <c r="C126" s="75">
        <v>0</v>
      </c>
      <c r="D126" s="77">
        <v>0</v>
      </c>
      <c r="E126" s="77">
        <v>0</v>
      </c>
      <c r="F126" s="77">
        <v>0</v>
      </c>
      <c r="G126" s="77">
        <v>0</v>
      </c>
      <c r="H126" s="77">
        <v>0</v>
      </c>
      <c r="I126" s="77">
        <v>0</v>
      </c>
      <c r="J126" s="79">
        <f t="shared" si="1"/>
        <v>0</v>
      </c>
    </row>
    <row r="127" spans="1:10" x14ac:dyDescent="0.25">
      <c r="A127" s="24" t="s">
        <v>196</v>
      </c>
      <c r="B127" s="25" t="s">
        <v>32</v>
      </c>
      <c r="C127" s="75">
        <v>0</v>
      </c>
      <c r="D127" s="77">
        <v>0</v>
      </c>
      <c r="E127" s="77">
        <v>0</v>
      </c>
      <c r="F127" s="77">
        <v>0</v>
      </c>
      <c r="G127" s="77">
        <v>0</v>
      </c>
      <c r="H127" s="77">
        <v>0</v>
      </c>
      <c r="I127" s="77">
        <v>0</v>
      </c>
      <c r="J127" s="79">
        <f t="shared" si="1"/>
        <v>0</v>
      </c>
    </row>
    <row r="128" spans="1:10" x14ac:dyDescent="0.25">
      <c r="A128" s="24" t="s">
        <v>197</v>
      </c>
      <c r="B128" s="25" t="s">
        <v>32</v>
      </c>
      <c r="C128" s="75">
        <v>0</v>
      </c>
      <c r="D128" s="77">
        <v>0</v>
      </c>
      <c r="E128" s="77">
        <v>0</v>
      </c>
      <c r="F128" s="77">
        <v>0</v>
      </c>
      <c r="G128" s="77">
        <v>0</v>
      </c>
      <c r="H128" s="77">
        <v>0</v>
      </c>
      <c r="I128" s="77">
        <v>0</v>
      </c>
      <c r="J128" s="79">
        <f t="shared" si="1"/>
        <v>0</v>
      </c>
    </row>
    <row r="129" spans="1:10" x14ac:dyDescent="0.25">
      <c r="A129" s="24" t="s">
        <v>198</v>
      </c>
      <c r="B129" s="25" t="s">
        <v>32</v>
      </c>
      <c r="C129" s="75">
        <v>0</v>
      </c>
      <c r="D129" s="77">
        <v>0</v>
      </c>
      <c r="E129" s="77">
        <v>0</v>
      </c>
      <c r="F129" s="77">
        <v>0</v>
      </c>
      <c r="G129" s="77">
        <v>0</v>
      </c>
      <c r="H129" s="77">
        <v>0</v>
      </c>
      <c r="I129" s="77">
        <v>0</v>
      </c>
      <c r="J129" s="79">
        <f t="shared" si="1"/>
        <v>0</v>
      </c>
    </row>
    <row r="130" spans="1:10" x14ac:dyDescent="0.25">
      <c r="A130" s="24" t="s">
        <v>199</v>
      </c>
      <c r="B130" s="25" t="s">
        <v>33</v>
      </c>
      <c r="C130" s="75">
        <v>226788</v>
      </c>
      <c r="D130" s="77">
        <v>435379</v>
      </c>
      <c r="E130" s="77">
        <v>86319</v>
      </c>
      <c r="F130" s="77">
        <v>0</v>
      </c>
      <c r="G130" s="77">
        <v>0</v>
      </c>
      <c r="H130" s="77">
        <v>114964</v>
      </c>
      <c r="I130" s="77">
        <v>0</v>
      </c>
      <c r="J130" s="79">
        <f t="shared" si="1"/>
        <v>863450</v>
      </c>
    </row>
    <row r="131" spans="1:10" x14ac:dyDescent="0.25">
      <c r="A131" s="24" t="s">
        <v>200</v>
      </c>
      <c r="B131" s="25" t="s">
        <v>33</v>
      </c>
      <c r="C131" s="75">
        <v>0</v>
      </c>
      <c r="D131" s="77">
        <v>4788662</v>
      </c>
      <c r="E131" s="77">
        <v>0</v>
      </c>
      <c r="F131" s="77">
        <v>0</v>
      </c>
      <c r="G131" s="77">
        <v>0</v>
      </c>
      <c r="H131" s="77">
        <v>0</v>
      </c>
      <c r="I131" s="77">
        <v>0</v>
      </c>
      <c r="J131" s="79">
        <f t="shared" si="1"/>
        <v>4788662</v>
      </c>
    </row>
    <row r="132" spans="1:10" x14ac:dyDescent="0.25">
      <c r="A132" s="24" t="s">
        <v>201</v>
      </c>
      <c r="B132" s="25" t="s">
        <v>33</v>
      </c>
      <c r="C132" s="75">
        <v>0</v>
      </c>
      <c r="D132" s="77">
        <v>0</v>
      </c>
      <c r="E132" s="77">
        <v>0</v>
      </c>
      <c r="F132" s="77">
        <v>0</v>
      </c>
      <c r="G132" s="77">
        <v>0</v>
      </c>
      <c r="H132" s="77">
        <v>0</v>
      </c>
      <c r="I132" s="77">
        <v>0</v>
      </c>
      <c r="J132" s="79">
        <f t="shared" ref="J132:J195" si="2">SUM(C132:I132)</f>
        <v>0</v>
      </c>
    </row>
    <row r="133" spans="1:10" x14ac:dyDescent="0.25">
      <c r="A133" s="24" t="s">
        <v>202</v>
      </c>
      <c r="B133" s="25" t="s">
        <v>34</v>
      </c>
      <c r="C133" s="75">
        <v>0</v>
      </c>
      <c r="D133" s="77">
        <v>0</v>
      </c>
      <c r="E133" s="77">
        <v>0</v>
      </c>
      <c r="F133" s="77">
        <v>0</v>
      </c>
      <c r="G133" s="77">
        <v>0</v>
      </c>
      <c r="H133" s="77">
        <v>0</v>
      </c>
      <c r="I133" s="77">
        <v>0</v>
      </c>
      <c r="J133" s="79">
        <f t="shared" si="2"/>
        <v>0</v>
      </c>
    </row>
    <row r="134" spans="1:10" x14ac:dyDescent="0.25">
      <c r="A134" s="24" t="s">
        <v>203</v>
      </c>
      <c r="B134" s="25" t="s">
        <v>34</v>
      </c>
      <c r="C134" s="75">
        <v>0</v>
      </c>
      <c r="D134" s="77">
        <v>0</v>
      </c>
      <c r="E134" s="77">
        <v>0</v>
      </c>
      <c r="F134" s="77">
        <v>0</v>
      </c>
      <c r="G134" s="77">
        <v>0</v>
      </c>
      <c r="H134" s="77">
        <v>0</v>
      </c>
      <c r="I134" s="77">
        <v>0</v>
      </c>
      <c r="J134" s="79">
        <f t="shared" si="2"/>
        <v>0</v>
      </c>
    </row>
    <row r="135" spans="1:10" x14ac:dyDescent="0.25">
      <c r="A135" s="24" t="s">
        <v>204</v>
      </c>
      <c r="B135" s="25" t="s">
        <v>34</v>
      </c>
      <c r="C135" s="75">
        <v>0</v>
      </c>
      <c r="D135" s="77">
        <v>0</v>
      </c>
      <c r="E135" s="77">
        <v>0</v>
      </c>
      <c r="F135" s="77">
        <v>0</v>
      </c>
      <c r="G135" s="77">
        <v>0</v>
      </c>
      <c r="H135" s="77">
        <v>0</v>
      </c>
      <c r="I135" s="77">
        <v>0</v>
      </c>
      <c r="J135" s="79">
        <f t="shared" si="2"/>
        <v>0</v>
      </c>
    </row>
    <row r="136" spans="1:10" x14ac:dyDescent="0.25">
      <c r="A136" s="24" t="s">
        <v>205</v>
      </c>
      <c r="B136" s="25" t="s">
        <v>34</v>
      </c>
      <c r="C136" s="75">
        <v>0</v>
      </c>
      <c r="D136" s="77">
        <v>0</v>
      </c>
      <c r="E136" s="77">
        <v>0</v>
      </c>
      <c r="F136" s="77">
        <v>0</v>
      </c>
      <c r="G136" s="77">
        <v>0</v>
      </c>
      <c r="H136" s="77">
        <v>0</v>
      </c>
      <c r="I136" s="77">
        <v>0</v>
      </c>
      <c r="J136" s="79">
        <f t="shared" si="2"/>
        <v>0</v>
      </c>
    </row>
    <row r="137" spans="1:10" x14ac:dyDescent="0.25">
      <c r="A137" s="24" t="s">
        <v>206</v>
      </c>
      <c r="B137" s="25" t="s">
        <v>34</v>
      </c>
      <c r="C137" s="75">
        <v>0</v>
      </c>
      <c r="D137" s="77">
        <v>0</v>
      </c>
      <c r="E137" s="77">
        <v>0</v>
      </c>
      <c r="F137" s="77">
        <v>0</v>
      </c>
      <c r="G137" s="77">
        <v>0</v>
      </c>
      <c r="H137" s="77">
        <v>0</v>
      </c>
      <c r="I137" s="77">
        <v>0</v>
      </c>
      <c r="J137" s="79">
        <f t="shared" si="2"/>
        <v>0</v>
      </c>
    </row>
    <row r="138" spans="1:10" x14ac:dyDescent="0.25">
      <c r="A138" s="24" t="s">
        <v>207</v>
      </c>
      <c r="B138" s="25" t="s">
        <v>35</v>
      </c>
      <c r="C138" s="75">
        <v>0</v>
      </c>
      <c r="D138" s="77">
        <v>0</v>
      </c>
      <c r="E138" s="77">
        <v>0</v>
      </c>
      <c r="F138" s="77">
        <v>0</v>
      </c>
      <c r="G138" s="77">
        <v>0</v>
      </c>
      <c r="H138" s="77">
        <v>0</v>
      </c>
      <c r="I138" s="77">
        <v>0</v>
      </c>
      <c r="J138" s="79">
        <f t="shared" si="2"/>
        <v>0</v>
      </c>
    </row>
    <row r="139" spans="1:10" x14ac:dyDescent="0.25">
      <c r="A139" s="24" t="s">
        <v>208</v>
      </c>
      <c r="B139" s="25" t="s">
        <v>35</v>
      </c>
      <c r="C139" s="75">
        <v>0</v>
      </c>
      <c r="D139" s="77">
        <v>34430</v>
      </c>
      <c r="E139" s="77">
        <v>0</v>
      </c>
      <c r="F139" s="77">
        <v>0</v>
      </c>
      <c r="G139" s="77">
        <v>0</v>
      </c>
      <c r="H139" s="77">
        <v>0</v>
      </c>
      <c r="I139" s="77">
        <v>0</v>
      </c>
      <c r="J139" s="79">
        <f t="shared" si="2"/>
        <v>34430</v>
      </c>
    </row>
    <row r="140" spans="1:10" x14ac:dyDescent="0.25">
      <c r="A140" s="24" t="s">
        <v>209</v>
      </c>
      <c r="B140" s="25" t="s">
        <v>35</v>
      </c>
      <c r="C140" s="75">
        <v>0</v>
      </c>
      <c r="D140" s="77">
        <v>0</v>
      </c>
      <c r="E140" s="77">
        <v>0</v>
      </c>
      <c r="F140" s="77">
        <v>0</v>
      </c>
      <c r="G140" s="77">
        <v>0</v>
      </c>
      <c r="H140" s="77">
        <v>0</v>
      </c>
      <c r="I140" s="77">
        <v>0</v>
      </c>
      <c r="J140" s="79">
        <f t="shared" si="2"/>
        <v>0</v>
      </c>
    </row>
    <row r="141" spans="1:10" x14ac:dyDescent="0.25">
      <c r="A141" s="24" t="s">
        <v>210</v>
      </c>
      <c r="B141" s="25" t="s">
        <v>35</v>
      </c>
      <c r="C141" s="75">
        <v>0</v>
      </c>
      <c r="D141" s="77">
        <v>0</v>
      </c>
      <c r="E141" s="77">
        <v>0</v>
      </c>
      <c r="F141" s="77">
        <v>0</v>
      </c>
      <c r="G141" s="77">
        <v>0</v>
      </c>
      <c r="H141" s="77">
        <v>0</v>
      </c>
      <c r="I141" s="77">
        <v>0</v>
      </c>
      <c r="J141" s="79">
        <f t="shared" si="2"/>
        <v>0</v>
      </c>
    </row>
    <row r="142" spans="1:10" x14ac:dyDescent="0.25">
      <c r="A142" s="24" t="s">
        <v>211</v>
      </c>
      <c r="B142" s="25" t="s">
        <v>35</v>
      </c>
      <c r="C142" s="75">
        <v>0</v>
      </c>
      <c r="D142" s="77">
        <v>0</v>
      </c>
      <c r="E142" s="77">
        <v>0</v>
      </c>
      <c r="F142" s="77">
        <v>0</v>
      </c>
      <c r="G142" s="77">
        <v>0</v>
      </c>
      <c r="H142" s="77">
        <v>0</v>
      </c>
      <c r="I142" s="77">
        <v>0</v>
      </c>
      <c r="J142" s="79">
        <f t="shared" si="2"/>
        <v>0</v>
      </c>
    </row>
    <row r="143" spans="1:10" x14ac:dyDescent="0.25">
      <c r="A143" s="24" t="s">
        <v>212</v>
      </c>
      <c r="B143" s="25" t="s">
        <v>36</v>
      </c>
      <c r="C143" s="75">
        <v>0</v>
      </c>
      <c r="D143" s="77">
        <v>0</v>
      </c>
      <c r="E143" s="77">
        <v>0</v>
      </c>
      <c r="F143" s="77">
        <v>0</v>
      </c>
      <c r="G143" s="77">
        <v>0</v>
      </c>
      <c r="H143" s="77">
        <v>0</v>
      </c>
      <c r="I143" s="77">
        <v>0</v>
      </c>
      <c r="J143" s="79">
        <f t="shared" si="2"/>
        <v>0</v>
      </c>
    </row>
    <row r="144" spans="1:10" x14ac:dyDescent="0.25">
      <c r="A144" s="24" t="s">
        <v>213</v>
      </c>
      <c r="B144" s="25" t="s">
        <v>36</v>
      </c>
      <c r="C144" s="75">
        <v>0</v>
      </c>
      <c r="D144" s="77">
        <v>0</v>
      </c>
      <c r="E144" s="77">
        <v>0</v>
      </c>
      <c r="F144" s="77">
        <v>0</v>
      </c>
      <c r="G144" s="77">
        <v>0</v>
      </c>
      <c r="H144" s="77">
        <v>0</v>
      </c>
      <c r="I144" s="77">
        <v>0</v>
      </c>
      <c r="J144" s="79">
        <f t="shared" si="2"/>
        <v>0</v>
      </c>
    </row>
    <row r="145" spans="1:10" x14ac:dyDescent="0.25">
      <c r="A145" s="24" t="s">
        <v>214</v>
      </c>
      <c r="B145" s="25" t="s">
        <v>36</v>
      </c>
      <c r="C145" s="75">
        <v>0</v>
      </c>
      <c r="D145" s="77">
        <v>0</v>
      </c>
      <c r="E145" s="77">
        <v>0</v>
      </c>
      <c r="F145" s="77">
        <v>0</v>
      </c>
      <c r="G145" s="77">
        <v>0</v>
      </c>
      <c r="H145" s="77">
        <v>0</v>
      </c>
      <c r="I145" s="77">
        <v>0</v>
      </c>
      <c r="J145" s="79">
        <f t="shared" si="2"/>
        <v>0</v>
      </c>
    </row>
    <row r="146" spans="1:10" x14ac:dyDescent="0.25">
      <c r="A146" s="24" t="s">
        <v>215</v>
      </c>
      <c r="B146" s="25" t="s">
        <v>36</v>
      </c>
      <c r="C146" s="75">
        <v>0</v>
      </c>
      <c r="D146" s="77">
        <v>0</v>
      </c>
      <c r="E146" s="77">
        <v>0</v>
      </c>
      <c r="F146" s="77">
        <v>0</v>
      </c>
      <c r="G146" s="77">
        <v>0</v>
      </c>
      <c r="H146" s="77">
        <v>0</v>
      </c>
      <c r="I146" s="77">
        <v>0</v>
      </c>
      <c r="J146" s="79">
        <f t="shared" si="2"/>
        <v>0</v>
      </c>
    </row>
    <row r="147" spans="1:10" x14ac:dyDescent="0.25">
      <c r="A147" s="24" t="s">
        <v>216</v>
      </c>
      <c r="B147" s="25" t="s">
        <v>36</v>
      </c>
      <c r="C147" s="75">
        <v>0</v>
      </c>
      <c r="D147" s="77">
        <v>0</v>
      </c>
      <c r="E147" s="77">
        <v>0</v>
      </c>
      <c r="F147" s="77">
        <v>0</v>
      </c>
      <c r="G147" s="77">
        <v>0</v>
      </c>
      <c r="H147" s="77">
        <v>0</v>
      </c>
      <c r="I147" s="77">
        <v>0</v>
      </c>
      <c r="J147" s="79">
        <f t="shared" si="2"/>
        <v>0</v>
      </c>
    </row>
    <row r="148" spans="1:10" x14ac:dyDescent="0.25">
      <c r="A148" s="24" t="s">
        <v>217</v>
      </c>
      <c r="B148" s="25" t="s">
        <v>36</v>
      </c>
      <c r="C148" s="75">
        <v>0</v>
      </c>
      <c r="D148" s="77">
        <v>0</v>
      </c>
      <c r="E148" s="77">
        <v>0</v>
      </c>
      <c r="F148" s="77">
        <v>0</v>
      </c>
      <c r="G148" s="77">
        <v>0</v>
      </c>
      <c r="H148" s="77">
        <v>0</v>
      </c>
      <c r="I148" s="77">
        <v>0</v>
      </c>
      <c r="J148" s="79">
        <f t="shared" si="2"/>
        <v>0</v>
      </c>
    </row>
    <row r="149" spans="1:10" x14ac:dyDescent="0.25">
      <c r="A149" s="24" t="s">
        <v>218</v>
      </c>
      <c r="B149" s="25" t="s">
        <v>36</v>
      </c>
      <c r="C149" s="75">
        <v>0</v>
      </c>
      <c r="D149" s="77">
        <v>0</v>
      </c>
      <c r="E149" s="77">
        <v>0</v>
      </c>
      <c r="F149" s="77">
        <v>0</v>
      </c>
      <c r="G149" s="77">
        <v>0</v>
      </c>
      <c r="H149" s="77">
        <v>0</v>
      </c>
      <c r="I149" s="77">
        <v>0</v>
      </c>
      <c r="J149" s="79">
        <f t="shared" si="2"/>
        <v>0</v>
      </c>
    </row>
    <row r="150" spans="1:10" x14ac:dyDescent="0.25">
      <c r="A150" s="24" t="s">
        <v>219</v>
      </c>
      <c r="B150" s="25" t="s">
        <v>36</v>
      </c>
      <c r="C150" s="75">
        <v>0</v>
      </c>
      <c r="D150" s="77">
        <v>0</v>
      </c>
      <c r="E150" s="77">
        <v>0</v>
      </c>
      <c r="F150" s="77">
        <v>0</v>
      </c>
      <c r="G150" s="77">
        <v>0</v>
      </c>
      <c r="H150" s="77">
        <v>0</v>
      </c>
      <c r="I150" s="77">
        <v>0</v>
      </c>
      <c r="J150" s="79">
        <f t="shared" si="2"/>
        <v>0</v>
      </c>
    </row>
    <row r="151" spans="1:10" x14ac:dyDescent="0.25">
      <c r="A151" s="24" t="s">
        <v>220</v>
      </c>
      <c r="B151" s="25" t="s">
        <v>36</v>
      </c>
      <c r="C151" s="75">
        <v>877</v>
      </c>
      <c r="D151" s="77">
        <v>0</v>
      </c>
      <c r="E151" s="77">
        <v>0</v>
      </c>
      <c r="F151" s="77">
        <v>0</v>
      </c>
      <c r="G151" s="77">
        <v>0</v>
      </c>
      <c r="H151" s="77">
        <v>0</v>
      </c>
      <c r="I151" s="77">
        <v>0</v>
      </c>
      <c r="J151" s="79">
        <f t="shared" si="2"/>
        <v>877</v>
      </c>
    </row>
    <row r="152" spans="1:10" x14ac:dyDescent="0.25">
      <c r="A152" s="24" t="s">
        <v>221</v>
      </c>
      <c r="B152" s="25" t="s">
        <v>36</v>
      </c>
      <c r="C152" s="75">
        <v>0</v>
      </c>
      <c r="D152" s="77">
        <v>0</v>
      </c>
      <c r="E152" s="77">
        <v>0</v>
      </c>
      <c r="F152" s="77">
        <v>0</v>
      </c>
      <c r="G152" s="77">
        <v>0</v>
      </c>
      <c r="H152" s="77">
        <v>0</v>
      </c>
      <c r="I152" s="77">
        <v>0</v>
      </c>
      <c r="J152" s="79">
        <f t="shared" si="2"/>
        <v>0</v>
      </c>
    </row>
    <row r="153" spans="1:10" x14ac:dyDescent="0.25">
      <c r="A153" s="24" t="s">
        <v>222</v>
      </c>
      <c r="B153" s="25" t="s">
        <v>36</v>
      </c>
      <c r="C153" s="75">
        <v>0</v>
      </c>
      <c r="D153" s="77">
        <v>0</v>
      </c>
      <c r="E153" s="77">
        <v>0</v>
      </c>
      <c r="F153" s="77">
        <v>0</v>
      </c>
      <c r="G153" s="77">
        <v>0</v>
      </c>
      <c r="H153" s="77">
        <v>0</v>
      </c>
      <c r="I153" s="77">
        <v>0</v>
      </c>
      <c r="J153" s="79">
        <f t="shared" si="2"/>
        <v>0</v>
      </c>
    </row>
    <row r="154" spans="1:10" x14ac:dyDescent="0.25">
      <c r="A154" s="24" t="s">
        <v>223</v>
      </c>
      <c r="B154" s="25" t="s">
        <v>37</v>
      </c>
      <c r="C154" s="75">
        <v>0</v>
      </c>
      <c r="D154" s="77">
        <v>0</v>
      </c>
      <c r="E154" s="77">
        <v>0</v>
      </c>
      <c r="F154" s="77">
        <v>0</v>
      </c>
      <c r="G154" s="77">
        <v>0</v>
      </c>
      <c r="H154" s="77">
        <v>0</v>
      </c>
      <c r="I154" s="77">
        <v>0</v>
      </c>
      <c r="J154" s="79">
        <f t="shared" si="2"/>
        <v>0</v>
      </c>
    </row>
    <row r="155" spans="1:10" x14ac:dyDescent="0.25">
      <c r="A155" s="24" t="s">
        <v>224</v>
      </c>
      <c r="B155" s="25" t="s">
        <v>38</v>
      </c>
      <c r="C155" s="75">
        <v>0</v>
      </c>
      <c r="D155" s="77">
        <v>0</v>
      </c>
      <c r="E155" s="77">
        <v>0</v>
      </c>
      <c r="F155" s="77">
        <v>0</v>
      </c>
      <c r="G155" s="77">
        <v>0</v>
      </c>
      <c r="H155" s="77">
        <v>0</v>
      </c>
      <c r="I155" s="77">
        <v>0</v>
      </c>
      <c r="J155" s="79">
        <f t="shared" si="2"/>
        <v>0</v>
      </c>
    </row>
    <row r="156" spans="1:10" x14ac:dyDescent="0.25">
      <c r="A156" s="24" t="s">
        <v>225</v>
      </c>
      <c r="B156" s="25" t="s">
        <v>39</v>
      </c>
      <c r="C156" s="75">
        <v>0</v>
      </c>
      <c r="D156" s="77">
        <v>0</v>
      </c>
      <c r="E156" s="77">
        <v>0</v>
      </c>
      <c r="F156" s="77">
        <v>0</v>
      </c>
      <c r="G156" s="77">
        <v>0</v>
      </c>
      <c r="H156" s="77">
        <v>0</v>
      </c>
      <c r="I156" s="77">
        <v>0</v>
      </c>
      <c r="J156" s="79">
        <f t="shared" si="2"/>
        <v>0</v>
      </c>
    </row>
    <row r="157" spans="1:10" x14ac:dyDescent="0.25">
      <c r="A157" s="24" t="s">
        <v>226</v>
      </c>
      <c r="B157" s="25" t="s">
        <v>39</v>
      </c>
      <c r="C157" s="75">
        <v>84225</v>
      </c>
      <c r="D157" s="77">
        <v>0</v>
      </c>
      <c r="E157" s="77">
        <v>0</v>
      </c>
      <c r="F157" s="77">
        <v>0</v>
      </c>
      <c r="G157" s="77">
        <v>0</v>
      </c>
      <c r="H157" s="77">
        <v>156187</v>
      </c>
      <c r="I157" s="77">
        <v>0</v>
      </c>
      <c r="J157" s="79">
        <f t="shared" si="2"/>
        <v>240412</v>
      </c>
    </row>
    <row r="158" spans="1:10" x14ac:dyDescent="0.25">
      <c r="A158" s="24" t="s">
        <v>227</v>
      </c>
      <c r="B158" s="25" t="s">
        <v>39</v>
      </c>
      <c r="C158" s="75">
        <v>42788</v>
      </c>
      <c r="D158" s="77">
        <v>0</v>
      </c>
      <c r="E158" s="77">
        <v>0</v>
      </c>
      <c r="F158" s="77">
        <v>0</v>
      </c>
      <c r="G158" s="77">
        <v>0</v>
      </c>
      <c r="H158" s="77">
        <v>16852</v>
      </c>
      <c r="I158" s="77">
        <v>0</v>
      </c>
      <c r="J158" s="79">
        <f t="shared" si="2"/>
        <v>59640</v>
      </c>
    </row>
    <row r="159" spans="1:10" x14ac:dyDescent="0.25">
      <c r="A159" s="24" t="s">
        <v>228</v>
      </c>
      <c r="B159" s="25" t="s">
        <v>39</v>
      </c>
      <c r="C159" s="75">
        <v>0</v>
      </c>
      <c r="D159" s="77">
        <v>0</v>
      </c>
      <c r="E159" s="77">
        <v>0</v>
      </c>
      <c r="F159" s="77">
        <v>0</v>
      </c>
      <c r="G159" s="77">
        <v>0</v>
      </c>
      <c r="H159" s="77">
        <v>0</v>
      </c>
      <c r="I159" s="77">
        <v>0</v>
      </c>
      <c r="J159" s="79">
        <f t="shared" si="2"/>
        <v>0</v>
      </c>
    </row>
    <row r="160" spans="1:10" x14ac:dyDescent="0.25">
      <c r="A160" s="24" t="s">
        <v>229</v>
      </c>
      <c r="B160" s="25" t="s">
        <v>39</v>
      </c>
      <c r="C160" s="75">
        <v>0</v>
      </c>
      <c r="D160" s="77">
        <v>0</v>
      </c>
      <c r="E160" s="77">
        <v>0</v>
      </c>
      <c r="F160" s="77">
        <v>0</v>
      </c>
      <c r="G160" s="77">
        <v>0</v>
      </c>
      <c r="H160" s="77">
        <v>0</v>
      </c>
      <c r="I160" s="77">
        <v>0</v>
      </c>
      <c r="J160" s="79">
        <f t="shared" si="2"/>
        <v>0</v>
      </c>
    </row>
    <row r="161" spans="1:10" x14ac:dyDescent="0.25">
      <c r="A161" s="24" t="s">
        <v>230</v>
      </c>
      <c r="B161" s="25" t="s">
        <v>39</v>
      </c>
      <c r="C161" s="75">
        <v>0</v>
      </c>
      <c r="D161" s="77">
        <v>0</v>
      </c>
      <c r="E161" s="77">
        <v>0</v>
      </c>
      <c r="F161" s="77">
        <v>0</v>
      </c>
      <c r="G161" s="77">
        <v>0</v>
      </c>
      <c r="H161" s="77">
        <v>131684</v>
      </c>
      <c r="I161" s="77">
        <v>0</v>
      </c>
      <c r="J161" s="79">
        <f t="shared" si="2"/>
        <v>131684</v>
      </c>
    </row>
    <row r="162" spans="1:10" x14ac:dyDescent="0.25">
      <c r="A162" s="24" t="s">
        <v>231</v>
      </c>
      <c r="B162" s="25" t="s">
        <v>39</v>
      </c>
      <c r="C162" s="75">
        <v>0</v>
      </c>
      <c r="D162" s="77">
        <v>0</v>
      </c>
      <c r="E162" s="77">
        <v>0</v>
      </c>
      <c r="F162" s="77">
        <v>0</v>
      </c>
      <c r="G162" s="77">
        <v>0</v>
      </c>
      <c r="H162" s="77">
        <v>0</v>
      </c>
      <c r="I162" s="77">
        <v>0</v>
      </c>
      <c r="J162" s="79">
        <f t="shared" si="2"/>
        <v>0</v>
      </c>
    </row>
    <row r="163" spans="1:10" x14ac:dyDescent="0.25">
      <c r="A163" s="24" t="s">
        <v>232</v>
      </c>
      <c r="B163" s="25" t="s">
        <v>39</v>
      </c>
      <c r="C163" s="75">
        <v>1834</v>
      </c>
      <c r="D163" s="77">
        <v>0</v>
      </c>
      <c r="E163" s="77">
        <v>0</v>
      </c>
      <c r="F163" s="77">
        <v>0</v>
      </c>
      <c r="G163" s="77">
        <v>0</v>
      </c>
      <c r="H163" s="77">
        <v>0</v>
      </c>
      <c r="I163" s="77">
        <v>0</v>
      </c>
      <c r="J163" s="79">
        <f t="shared" si="2"/>
        <v>1834</v>
      </c>
    </row>
    <row r="164" spans="1:10" x14ac:dyDescent="0.25">
      <c r="A164" s="24" t="s">
        <v>233</v>
      </c>
      <c r="B164" s="25" t="s">
        <v>39</v>
      </c>
      <c r="C164" s="75">
        <v>0</v>
      </c>
      <c r="D164" s="77">
        <v>0</v>
      </c>
      <c r="E164" s="77">
        <v>0</v>
      </c>
      <c r="F164" s="77">
        <v>0</v>
      </c>
      <c r="G164" s="77">
        <v>0</v>
      </c>
      <c r="H164" s="77">
        <v>0</v>
      </c>
      <c r="I164" s="77">
        <v>27950</v>
      </c>
      <c r="J164" s="79">
        <f t="shared" si="2"/>
        <v>27950</v>
      </c>
    </row>
    <row r="165" spans="1:10" x14ac:dyDescent="0.25">
      <c r="A165" s="24" t="s">
        <v>234</v>
      </c>
      <c r="B165" s="25" t="s">
        <v>39</v>
      </c>
      <c r="C165" s="75">
        <v>0</v>
      </c>
      <c r="D165" s="77">
        <v>0</v>
      </c>
      <c r="E165" s="77">
        <v>0</v>
      </c>
      <c r="F165" s="77">
        <v>0</v>
      </c>
      <c r="G165" s="77">
        <v>0</v>
      </c>
      <c r="H165" s="77">
        <v>31566</v>
      </c>
      <c r="I165" s="77">
        <v>0</v>
      </c>
      <c r="J165" s="79">
        <f t="shared" si="2"/>
        <v>31566</v>
      </c>
    </row>
    <row r="166" spans="1:10" x14ac:dyDescent="0.25">
      <c r="A166" s="24" t="s">
        <v>235</v>
      </c>
      <c r="B166" s="25" t="s">
        <v>39</v>
      </c>
      <c r="C166" s="75">
        <v>0</v>
      </c>
      <c r="D166" s="77">
        <v>0</v>
      </c>
      <c r="E166" s="77">
        <v>0</v>
      </c>
      <c r="F166" s="77">
        <v>0</v>
      </c>
      <c r="G166" s="77">
        <v>0</v>
      </c>
      <c r="H166" s="77">
        <v>0</v>
      </c>
      <c r="I166" s="77">
        <v>0</v>
      </c>
      <c r="J166" s="79">
        <f t="shared" si="2"/>
        <v>0</v>
      </c>
    </row>
    <row r="167" spans="1:10" x14ac:dyDescent="0.25">
      <c r="A167" s="24" t="s">
        <v>236</v>
      </c>
      <c r="B167" s="25" t="s">
        <v>39</v>
      </c>
      <c r="C167" s="75">
        <v>24529</v>
      </c>
      <c r="D167" s="77">
        <v>0</v>
      </c>
      <c r="E167" s="77">
        <v>0</v>
      </c>
      <c r="F167" s="77">
        <v>0</v>
      </c>
      <c r="G167" s="77">
        <v>0</v>
      </c>
      <c r="H167" s="77">
        <v>126699</v>
      </c>
      <c r="I167" s="77">
        <v>0</v>
      </c>
      <c r="J167" s="79">
        <f t="shared" si="2"/>
        <v>151228</v>
      </c>
    </row>
    <row r="168" spans="1:10" x14ac:dyDescent="0.25">
      <c r="A168" s="24" t="s">
        <v>237</v>
      </c>
      <c r="B168" s="25" t="s">
        <v>39</v>
      </c>
      <c r="C168" s="75">
        <v>25559</v>
      </c>
      <c r="D168" s="77">
        <v>0</v>
      </c>
      <c r="E168" s="77">
        <v>0</v>
      </c>
      <c r="F168" s="77">
        <v>0</v>
      </c>
      <c r="G168" s="77">
        <v>0</v>
      </c>
      <c r="H168" s="77">
        <v>0</v>
      </c>
      <c r="I168" s="77">
        <v>1649</v>
      </c>
      <c r="J168" s="79">
        <f t="shared" si="2"/>
        <v>27208</v>
      </c>
    </row>
    <row r="169" spans="1:10" x14ac:dyDescent="0.25">
      <c r="A169" s="24" t="s">
        <v>238</v>
      </c>
      <c r="B169" s="25" t="s">
        <v>39</v>
      </c>
      <c r="C169" s="75">
        <v>0</v>
      </c>
      <c r="D169" s="77">
        <v>28628</v>
      </c>
      <c r="E169" s="77">
        <v>0</v>
      </c>
      <c r="F169" s="77">
        <v>0</v>
      </c>
      <c r="G169" s="77">
        <v>0</v>
      </c>
      <c r="H169" s="77">
        <v>0</v>
      </c>
      <c r="I169" s="77">
        <v>0</v>
      </c>
      <c r="J169" s="79">
        <f t="shared" si="2"/>
        <v>28628</v>
      </c>
    </row>
    <row r="170" spans="1:10" x14ac:dyDescent="0.25">
      <c r="A170" s="24" t="s">
        <v>239</v>
      </c>
      <c r="B170" s="25" t="s">
        <v>1</v>
      </c>
      <c r="C170" s="75">
        <v>0</v>
      </c>
      <c r="D170" s="77">
        <v>0</v>
      </c>
      <c r="E170" s="77">
        <v>0</v>
      </c>
      <c r="F170" s="77">
        <v>0</v>
      </c>
      <c r="G170" s="77">
        <v>0</v>
      </c>
      <c r="H170" s="77">
        <v>0</v>
      </c>
      <c r="I170" s="77">
        <v>0</v>
      </c>
      <c r="J170" s="79">
        <f t="shared" si="2"/>
        <v>0</v>
      </c>
    </row>
    <row r="171" spans="1:10" x14ac:dyDescent="0.25">
      <c r="A171" s="24" t="s">
        <v>240</v>
      </c>
      <c r="B171" s="25" t="s">
        <v>1</v>
      </c>
      <c r="C171" s="75">
        <v>284312</v>
      </c>
      <c r="D171" s="77">
        <v>0</v>
      </c>
      <c r="E171" s="77">
        <v>1763055</v>
      </c>
      <c r="F171" s="77">
        <v>0</v>
      </c>
      <c r="G171" s="77">
        <v>0</v>
      </c>
      <c r="H171" s="77">
        <v>733720</v>
      </c>
      <c r="I171" s="77">
        <v>0</v>
      </c>
      <c r="J171" s="79">
        <f t="shared" si="2"/>
        <v>2781087</v>
      </c>
    </row>
    <row r="172" spans="1:10" x14ac:dyDescent="0.25">
      <c r="A172" s="24" t="s">
        <v>241</v>
      </c>
      <c r="B172" s="25" t="s">
        <v>1</v>
      </c>
      <c r="C172" s="75">
        <v>0</v>
      </c>
      <c r="D172" s="77">
        <v>0</v>
      </c>
      <c r="E172" s="77">
        <v>0</v>
      </c>
      <c r="F172" s="77">
        <v>0</v>
      </c>
      <c r="G172" s="77">
        <v>0</v>
      </c>
      <c r="H172" s="77">
        <v>0</v>
      </c>
      <c r="I172" s="77">
        <v>0</v>
      </c>
      <c r="J172" s="79">
        <f t="shared" si="2"/>
        <v>0</v>
      </c>
    </row>
    <row r="173" spans="1:10" x14ac:dyDescent="0.25">
      <c r="A173" s="24" t="s">
        <v>242</v>
      </c>
      <c r="B173" s="25" t="s">
        <v>1</v>
      </c>
      <c r="C173" s="75">
        <v>0</v>
      </c>
      <c r="D173" s="77">
        <v>0</v>
      </c>
      <c r="E173" s="77">
        <v>0</v>
      </c>
      <c r="F173" s="77">
        <v>0</v>
      </c>
      <c r="G173" s="77">
        <v>0</v>
      </c>
      <c r="H173" s="77">
        <v>0</v>
      </c>
      <c r="I173" s="77">
        <v>0</v>
      </c>
      <c r="J173" s="79">
        <f t="shared" si="2"/>
        <v>0</v>
      </c>
    </row>
    <row r="174" spans="1:10" x14ac:dyDescent="0.25">
      <c r="A174" s="24" t="s">
        <v>243</v>
      </c>
      <c r="B174" s="25" t="s">
        <v>1</v>
      </c>
      <c r="C174" s="75">
        <v>0</v>
      </c>
      <c r="D174" s="77">
        <v>0</v>
      </c>
      <c r="E174" s="77">
        <v>140000</v>
      </c>
      <c r="F174" s="77">
        <v>0</v>
      </c>
      <c r="G174" s="77">
        <v>0</v>
      </c>
      <c r="H174" s="77">
        <v>0</v>
      </c>
      <c r="I174" s="77">
        <v>0</v>
      </c>
      <c r="J174" s="79">
        <f t="shared" si="2"/>
        <v>140000</v>
      </c>
    </row>
    <row r="175" spans="1:10" x14ac:dyDescent="0.25">
      <c r="A175" s="24" t="s">
        <v>244</v>
      </c>
      <c r="B175" s="25" t="s">
        <v>40</v>
      </c>
      <c r="C175" s="75">
        <v>0</v>
      </c>
      <c r="D175" s="77">
        <v>0</v>
      </c>
      <c r="E175" s="77">
        <v>20000</v>
      </c>
      <c r="F175" s="77">
        <v>0</v>
      </c>
      <c r="G175" s="77">
        <v>0</v>
      </c>
      <c r="H175" s="77">
        <v>0</v>
      </c>
      <c r="I175" s="77">
        <v>0</v>
      </c>
      <c r="J175" s="79">
        <f t="shared" si="2"/>
        <v>20000</v>
      </c>
    </row>
    <row r="176" spans="1:10" x14ac:dyDescent="0.25">
      <c r="A176" s="24" t="s">
        <v>245</v>
      </c>
      <c r="B176" s="25" t="s">
        <v>41</v>
      </c>
      <c r="C176" s="75">
        <v>0</v>
      </c>
      <c r="D176" s="77">
        <v>0</v>
      </c>
      <c r="E176" s="77">
        <v>0</v>
      </c>
      <c r="F176" s="77">
        <v>0</v>
      </c>
      <c r="G176" s="77">
        <v>0</v>
      </c>
      <c r="H176" s="77">
        <v>0</v>
      </c>
      <c r="I176" s="77">
        <v>0</v>
      </c>
      <c r="J176" s="79">
        <f t="shared" si="2"/>
        <v>0</v>
      </c>
    </row>
    <row r="177" spans="1:10" x14ac:dyDescent="0.25">
      <c r="A177" s="24" t="s">
        <v>246</v>
      </c>
      <c r="B177" s="25" t="s">
        <v>41</v>
      </c>
      <c r="C177" s="75">
        <v>0</v>
      </c>
      <c r="D177" s="77">
        <v>0</v>
      </c>
      <c r="E177" s="77">
        <v>0</v>
      </c>
      <c r="F177" s="77">
        <v>0</v>
      </c>
      <c r="G177" s="77">
        <v>0</v>
      </c>
      <c r="H177" s="77">
        <v>0</v>
      </c>
      <c r="I177" s="77">
        <v>0</v>
      </c>
      <c r="J177" s="79">
        <f t="shared" si="2"/>
        <v>0</v>
      </c>
    </row>
    <row r="178" spans="1:10" x14ac:dyDescent="0.25">
      <c r="A178" s="24" t="s">
        <v>247</v>
      </c>
      <c r="B178" s="25" t="s">
        <v>41</v>
      </c>
      <c r="C178" s="75">
        <v>0</v>
      </c>
      <c r="D178" s="77">
        <v>0</v>
      </c>
      <c r="E178" s="77">
        <v>0</v>
      </c>
      <c r="F178" s="77">
        <v>0</v>
      </c>
      <c r="G178" s="77">
        <v>3100</v>
      </c>
      <c r="H178" s="77">
        <v>0</v>
      </c>
      <c r="I178" s="77">
        <v>0</v>
      </c>
      <c r="J178" s="79">
        <f t="shared" si="2"/>
        <v>3100</v>
      </c>
    </row>
    <row r="179" spans="1:10" x14ac:dyDescent="0.25">
      <c r="A179" s="24" t="s">
        <v>248</v>
      </c>
      <c r="B179" s="25" t="s">
        <v>41</v>
      </c>
      <c r="C179" s="75">
        <v>0</v>
      </c>
      <c r="D179" s="77">
        <v>0</v>
      </c>
      <c r="E179" s="77">
        <v>0</v>
      </c>
      <c r="F179" s="77">
        <v>0</v>
      </c>
      <c r="G179" s="77">
        <v>0</v>
      </c>
      <c r="H179" s="77">
        <v>0</v>
      </c>
      <c r="I179" s="77">
        <v>0</v>
      </c>
      <c r="J179" s="79">
        <f t="shared" si="2"/>
        <v>0</v>
      </c>
    </row>
    <row r="180" spans="1:10" x14ac:dyDescent="0.25">
      <c r="A180" s="24" t="s">
        <v>249</v>
      </c>
      <c r="B180" s="25" t="s">
        <v>41</v>
      </c>
      <c r="C180" s="75">
        <v>0</v>
      </c>
      <c r="D180" s="77">
        <v>0</v>
      </c>
      <c r="E180" s="77">
        <v>0</v>
      </c>
      <c r="F180" s="77">
        <v>0</v>
      </c>
      <c r="G180" s="77">
        <v>0</v>
      </c>
      <c r="H180" s="77">
        <v>0</v>
      </c>
      <c r="I180" s="77">
        <v>0</v>
      </c>
      <c r="J180" s="79">
        <f t="shared" si="2"/>
        <v>0</v>
      </c>
    </row>
    <row r="181" spans="1:10" x14ac:dyDescent="0.25">
      <c r="A181" s="24" t="s">
        <v>250</v>
      </c>
      <c r="B181" s="25" t="s">
        <v>41</v>
      </c>
      <c r="C181" s="75">
        <v>0</v>
      </c>
      <c r="D181" s="77">
        <v>0</v>
      </c>
      <c r="E181" s="77">
        <v>0</v>
      </c>
      <c r="F181" s="77">
        <v>0</v>
      </c>
      <c r="G181" s="77">
        <v>0</v>
      </c>
      <c r="H181" s="77">
        <v>0</v>
      </c>
      <c r="I181" s="77">
        <v>0</v>
      </c>
      <c r="J181" s="79">
        <f t="shared" si="2"/>
        <v>0</v>
      </c>
    </row>
    <row r="182" spans="1:10" x14ac:dyDescent="0.25">
      <c r="A182" s="24" t="s">
        <v>251</v>
      </c>
      <c r="B182" s="25" t="s">
        <v>41</v>
      </c>
      <c r="C182" s="75">
        <v>0</v>
      </c>
      <c r="D182" s="77">
        <v>0</v>
      </c>
      <c r="E182" s="77">
        <v>0</v>
      </c>
      <c r="F182" s="77">
        <v>0</v>
      </c>
      <c r="G182" s="77">
        <v>0</v>
      </c>
      <c r="H182" s="77">
        <v>0</v>
      </c>
      <c r="I182" s="77">
        <v>0</v>
      </c>
      <c r="J182" s="79">
        <f t="shared" si="2"/>
        <v>0</v>
      </c>
    </row>
    <row r="183" spans="1:10" x14ac:dyDescent="0.25">
      <c r="A183" s="24" t="s">
        <v>252</v>
      </c>
      <c r="B183" s="25" t="s">
        <v>42</v>
      </c>
      <c r="C183" s="75">
        <v>0</v>
      </c>
      <c r="D183" s="77">
        <v>0</v>
      </c>
      <c r="E183" s="77">
        <v>0</v>
      </c>
      <c r="F183" s="77">
        <v>0</v>
      </c>
      <c r="G183" s="77">
        <v>0</v>
      </c>
      <c r="H183" s="77">
        <v>0</v>
      </c>
      <c r="I183" s="77">
        <v>0</v>
      </c>
      <c r="J183" s="79">
        <f t="shared" si="2"/>
        <v>0</v>
      </c>
    </row>
    <row r="184" spans="1:10" x14ac:dyDescent="0.25">
      <c r="A184" s="24" t="s">
        <v>253</v>
      </c>
      <c r="B184" s="25" t="s">
        <v>2</v>
      </c>
      <c r="C184" s="75">
        <v>0</v>
      </c>
      <c r="D184" s="77">
        <v>0</v>
      </c>
      <c r="E184" s="77">
        <v>0</v>
      </c>
      <c r="F184" s="77">
        <v>0</v>
      </c>
      <c r="G184" s="77">
        <v>0</v>
      </c>
      <c r="H184" s="77">
        <v>0</v>
      </c>
      <c r="I184" s="77">
        <v>0</v>
      </c>
      <c r="J184" s="79">
        <f t="shared" si="2"/>
        <v>0</v>
      </c>
    </row>
    <row r="185" spans="1:10" x14ac:dyDescent="0.25">
      <c r="A185" s="24" t="s">
        <v>1</v>
      </c>
      <c r="B185" s="25" t="s">
        <v>2</v>
      </c>
      <c r="C185" s="75">
        <v>0</v>
      </c>
      <c r="D185" s="77">
        <v>0</v>
      </c>
      <c r="E185" s="77">
        <v>0</v>
      </c>
      <c r="F185" s="77">
        <v>0</v>
      </c>
      <c r="G185" s="77">
        <v>0</v>
      </c>
      <c r="H185" s="77">
        <v>0</v>
      </c>
      <c r="I185" s="77">
        <v>0</v>
      </c>
      <c r="J185" s="79">
        <f t="shared" si="2"/>
        <v>0</v>
      </c>
    </row>
    <row r="186" spans="1:10" x14ac:dyDescent="0.25">
      <c r="A186" s="24" t="s">
        <v>2</v>
      </c>
      <c r="B186" s="25" t="s">
        <v>2</v>
      </c>
      <c r="C186" s="75">
        <v>0</v>
      </c>
      <c r="D186" s="77">
        <v>0</v>
      </c>
      <c r="E186" s="77">
        <v>0</v>
      </c>
      <c r="F186" s="77">
        <v>0</v>
      </c>
      <c r="G186" s="77">
        <v>0</v>
      </c>
      <c r="H186" s="77">
        <v>0</v>
      </c>
      <c r="I186" s="77">
        <v>0</v>
      </c>
      <c r="J186" s="79">
        <f t="shared" si="2"/>
        <v>0</v>
      </c>
    </row>
    <row r="187" spans="1:10" x14ac:dyDescent="0.25">
      <c r="A187" s="24" t="s">
        <v>254</v>
      </c>
      <c r="B187" s="25" t="s">
        <v>43</v>
      </c>
      <c r="C187" s="75">
        <v>0</v>
      </c>
      <c r="D187" s="77">
        <v>0</v>
      </c>
      <c r="E187" s="77">
        <v>0</v>
      </c>
      <c r="F187" s="77">
        <v>0</v>
      </c>
      <c r="G187" s="77">
        <v>0</v>
      </c>
      <c r="H187" s="77">
        <v>0</v>
      </c>
      <c r="I187" s="77">
        <v>0</v>
      </c>
      <c r="J187" s="79">
        <f t="shared" si="2"/>
        <v>0</v>
      </c>
    </row>
    <row r="188" spans="1:10" x14ac:dyDescent="0.25">
      <c r="A188" s="24" t="s">
        <v>255</v>
      </c>
      <c r="B188" s="25" t="s">
        <v>43</v>
      </c>
      <c r="C188" s="75">
        <v>0</v>
      </c>
      <c r="D188" s="77">
        <f>(455417+193823)</f>
        <v>649240</v>
      </c>
      <c r="E188" s="77">
        <v>0</v>
      </c>
      <c r="F188" s="77">
        <v>0</v>
      </c>
      <c r="G188" s="77">
        <v>0</v>
      </c>
      <c r="H188" s="77">
        <v>0</v>
      </c>
      <c r="I188" s="77">
        <v>0</v>
      </c>
      <c r="J188" s="79">
        <f t="shared" si="2"/>
        <v>649240</v>
      </c>
    </row>
    <row r="189" spans="1:10" x14ac:dyDescent="0.25">
      <c r="A189" s="24" t="s">
        <v>256</v>
      </c>
      <c r="B189" s="25" t="s">
        <v>43</v>
      </c>
      <c r="C189" s="75">
        <v>0</v>
      </c>
      <c r="D189" s="77">
        <v>0</v>
      </c>
      <c r="E189" s="77">
        <v>0</v>
      </c>
      <c r="F189" s="77">
        <v>0</v>
      </c>
      <c r="G189" s="77">
        <v>0</v>
      </c>
      <c r="H189" s="77">
        <v>0</v>
      </c>
      <c r="I189" s="77">
        <v>0</v>
      </c>
      <c r="J189" s="79">
        <f t="shared" si="2"/>
        <v>0</v>
      </c>
    </row>
    <row r="190" spans="1:10" x14ac:dyDescent="0.25">
      <c r="A190" s="24" t="s">
        <v>257</v>
      </c>
      <c r="B190" s="25" t="s">
        <v>43</v>
      </c>
      <c r="C190" s="75">
        <v>0</v>
      </c>
      <c r="D190" s="77">
        <v>0</v>
      </c>
      <c r="E190" s="77">
        <v>0</v>
      </c>
      <c r="F190" s="77">
        <v>0</v>
      </c>
      <c r="G190" s="77">
        <v>0</v>
      </c>
      <c r="H190" s="77">
        <v>0</v>
      </c>
      <c r="I190" s="77">
        <v>0</v>
      </c>
      <c r="J190" s="79">
        <f t="shared" si="2"/>
        <v>0</v>
      </c>
    </row>
    <row r="191" spans="1:10" x14ac:dyDescent="0.25">
      <c r="A191" s="24" t="s">
        <v>258</v>
      </c>
      <c r="B191" s="25" t="s">
        <v>43</v>
      </c>
      <c r="C191" s="75">
        <v>0</v>
      </c>
      <c r="D191" s="77">
        <v>0</v>
      </c>
      <c r="E191" s="77">
        <v>0</v>
      </c>
      <c r="F191" s="77">
        <v>0</v>
      </c>
      <c r="G191" s="77">
        <v>0</v>
      </c>
      <c r="H191" s="77">
        <v>0</v>
      </c>
      <c r="I191" s="77">
        <v>0</v>
      </c>
      <c r="J191" s="79">
        <f t="shared" si="2"/>
        <v>0</v>
      </c>
    </row>
    <row r="192" spans="1:10" x14ac:dyDescent="0.25">
      <c r="A192" s="24" t="s">
        <v>259</v>
      </c>
      <c r="B192" s="25" t="s">
        <v>260</v>
      </c>
      <c r="C192" s="75">
        <v>0</v>
      </c>
      <c r="D192" s="77">
        <v>0</v>
      </c>
      <c r="E192" s="77">
        <v>0</v>
      </c>
      <c r="F192" s="77">
        <v>0</v>
      </c>
      <c r="G192" s="77">
        <v>0</v>
      </c>
      <c r="H192" s="77">
        <v>0</v>
      </c>
      <c r="I192" s="77">
        <v>0</v>
      </c>
      <c r="J192" s="79">
        <f t="shared" si="2"/>
        <v>0</v>
      </c>
    </row>
    <row r="193" spans="1:10" x14ac:dyDescent="0.25">
      <c r="A193" s="24" t="s">
        <v>261</v>
      </c>
      <c r="B193" s="25" t="s">
        <v>44</v>
      </c>
      <c r="C193" s="75">
        <v>0</v>
      </c>
      <c r="D193" s="77">
        <v>0</v>
      </c>
      <c r="E193" s="77">
        <v>0</v>
      </c>
      <c r="F193" s="77">
        <v>0</v>
      </c>
      <c r="G193" s="77">
        <v>0</v>
      </c>
      <c r="H193" s="77">
        <v>0</v>
      </c>
      <c r="I193" s="77">
        <v>0</v>
      </c>
      <c r="J193" s="79">
        <f t="shared" si="2"/>
        <v>0</v>
      </c>
    </row>
    <row r="194" spans="1:10" x14ac:dyDescent="0.25">
      <c r="A194" s="24" t="s">
        <v>262</v>
      </c>
      <c r="B194" s="25" t="s">
        <v>44</v>
      </c>
      <c r="C194" s="75">
        <v>0</v>
      </c>
      <c r="D194" s="77">
        <v>0</v>
      </c>
      <c r="E194" s="77">
        <v>0</v>
      </c>
      <c r="F194" s="77">
        <v>0</v>
      </c>
      <c r="G194" s="77">
        <v>0</v>
      </c>
      <c r="H194" s="77">
        <v>0</v>
      </c>
      <c r="I194" s="77">
        <v>0</v>
      </c>
      <c r="J194" s="79">
        <f t="shared" si="2"/>
        <v>0</v>
      </c>
    </row>
    <row r="195" spans="1:10" x14ac:dyDescent="0.25">
      <c r="A195" s="24" t="s">
        <v>263</v>
      </c>
      <c r="B195" s="25" t="s">
        <v>44</v>
      </c>
      <c r="C195" s="75">
        <v>0</v>
      </c>
      <c r="D195" s="77">
        <v>0</v>
      </c>
      <c r="E195" s="77">
        <v>0</v>
      </c>
      <c r="F195" s="77">
        <v>0</v>
      </c>
      <c r="G195" s="77">
        <v>0</v>
      </c>
      <c r="H195" s="77">
        <v>0</v>
      </c>
      <c r="I195" s="77">
        <v>0</v>
      </c>
      <c r="J195" s="79">
        <f t="shared" si="2"/>
        <v>0</v>
      </c>
    </row>
    <row r="196" spans="1:10" x14ac:dyDescent="0.25">
      <c r="A196" s="24" t="s">
        <v>264</v>
      </c>
      <c r="B196" s="25" t="s">
        <v>44</v>
      </c>
      <c r="C196" s="75">
        <v>0</v>
      </c>
      <c r="D196" s="77">
        <v>82694</v>
      </c>
      <c r="E196" s="77">
        <v>0</v>
      </c>
      <c r="F196" s="77">
        <v>0</v>
      </c>
      <c r="G196" s="77">
        <v>0</v>
      </c>
      <c r="H196" s="77">
        <v>0</v>
      </c>
      <c r="I196" s="77">
        <v>4504</v>
      </c>
      <c r="J196" s="79">
        <f t="shared" ref="J196:J258" si="3">SUM(C196:I196)</f>
        <v>87198</v>
      </c>
    </row>
    <row r="197" spans="1:10" x14ac:dyDescent="0.25">
      <c r="A197" s="24" t="s">
        <v>265</v>
      </c>
      <c r="B197" s="25" t="s">
        <v>44</v>
      </c>
      <c r="C197" s="75">
        <v>0</v>
      </c>
      <c r="D197" s="77">
        <v>0</v>
      </c>
      <c r="E197" s="77">
        <v>0</v>
      </c>
      <c r="F197" s="77">
        <v>0</v>
      </c>
      <c r="G197" s="77">
        <v>0</v>
      </c>
      <c r="H197" s="77">
        <v>0</v>
      </c>
      <c r="I197" s="77">
        <v>0</v>
      </c>
      <c r="J197" s="79">
        <f t="shared" si="3"/>
        <v>0</v>
      </c>
    </row>
    <row r="198" spans="1:10" x14ac:dyDescent="0.25">
      <c r="A198" s="24" t="s">
        <v>266</v>
      </c>
      <c r="B198" s="25" t="s">
        <v>45</v>
      </c>
      <c r="C198" s="75">
        <v>0</v>
      </c>
      <c r="D198" s="77">
        <v>825</v>
      </c>
      <c r="E198" s="77">
        <v>0</v>
      </c>
      <c r="F198" s="77">
        <v>0</v>
      </c>
      <c r="G198" s="77">
        <v>0</v>
      </c>
      <c r="H198" s="77">
        <v>0</v>
      </c>
      <c r="I198" s="77">
        <v>0</v>
      </c>
      <c r="J198" s="79">
        <f t="shared" si="3"/>
        <v>825</v>
      </c>
    </row>
    <row r="199" spans="1:10" x14ac:dyDescent="0.25">
      <c r="A199" s="24" t="s">
        <v>536</v>
      </c>
      <c r="B199" s="25" t="s">
        <v>45</v>
      </c>
      <c r="C199" s="75">
        <v>0</v>
      </c>
      <c r="D199" s="77">
        <v>0</v>
      </c>
      <c r="E199" s="77">
        <v>0</v>
      </c>
      <c r="F199" s="77">
        <v>0</v>
      </c>
      <c r="G199" s="77">
        <v>0</v>
      </c>
      <c r="H199" s="77">
        <v>0</v>
      </c>
      <c r="I199" s="77">
        <v>0</v>
      </c>
      <c r="J199" s="79">
        <f t="shared" si="3"/>
        <v>0</v>
      </c>
    </row>
    <row r="200" spans="1:10" x14ac:dyDescent="0.25">
      <c r="A200" s="24" t="s">
        <v>267</v>
      </c>
      <c r="B200" s="25" t="s">
        <v>45</v>
      </c>
      <c r="C200" s="75">
        <v>0</v>
      </c>
      <c r="D200" s="77">
        <v>0</v>
      </c>
      <c r="E200" s="77">
        <v>0</v>
      </c>
      <c r="F200" s="77">
        <v>0</v>
      </c>
      <c r="G200" s="77">
        <v>0</v>
      </c>
      <c r="H200" s="77">
        <v>0</v>
      </c>
      <c r="I200" s="77">
        <v>0</v>
      </c>
      <c r="J200" s="79">
        <f t="shared" si="3"/>
        <v>0</v>
      </c>
    </row>
    <row r="201" spans="1:10" x14ac:dyDescent="0.25">
      <c r="A201" s="24" t="s">
        <v>268</v>
      </c>
      <c r="B201" s="25" t="s">
        <v>45</v>
      </c>
      <c r="C201" s="75">
        <v>55251</v>
      </c>
      <c r="D201" s="77">
        <v>185378</v>
      </c>
      <c r="E201" s="77">
        <v>0</v>
      </c>
      <c r="F201" s="77">
        <v>0</v>
      </c>
      <c r="G201" s="77">
        <v>0</v>
      </c>
      <c r="H201" s="77">
        <v>23058</v>
      </c>
      <c r="I201" s="77">
        <v>0</v>
      </c>
      <c r="J201" s="79">
        <f t="shared" si="3"/>
        <v>263687</v>
      </c>
    </row>
    <row r="202" spans="1:10" x14ac:dyDescent="0.25">
      <c r="A202" s="24" t="s">
        <v>269</v>
      </c>
      <c r="B202" s="25" t="s">
        <v>46</v>
      </c>
      <c r="C202" s="75">
        <v>47639</v>
      </c>
      <c r="D202" s="77">
        <v>0</v>
      </c>
      <c r="E202" s="77">
        <v>0</v>
      </c>
      <c r="F202" s="77">
        <v>0</v>
      </c>
      <c r="G202" s="77">
        <v>0</v>
      </c>
      <c r="H202" s="77">
        <v>276744</v>
      </c>
      <c r="I202" s="77">
        <v>0</v>
      </c>
      <c r="J202" s="79">
        <f t="shared" si="3"/>
        <v>324383</v>
      </c>
    </row>
    <row r="203" spans="1:10" x14ac:dyDescent="0.25">
      <c r="A203" s="24" t="s">
        <v>470</v>
      </c>
      <c r="B203" s="25" t="s">
        <v>46</v>
      </c>
      <c r="C203" s="75">
        <v>0</v>
      </c>
      <c r="D203" s="77">
        <v>0</v>
      </c>
      <c r="E203" s="77">
        <v>0</v>
      </c>
      <c r="F203" s="77">
        <v>0</v>
      </c>
      <c r="G203" s="77">
        <v>0</v>
      </c>
      <c r="H203" s="77">
        <v>0</v>
      </c>
      <c r="I203" s="77">
        <v>0</v>
      </c>
      <c r="J203" s="79">
        <f t="shared" si="3"/>
        <v>0</v>
      </c>
    </row>
    <row r="204" spans="1:10" x14ac:dyDescent="0.25">
      <c r="A204" s="24" t="s">
        <v>270</v>
      </c>
      <c r="B204" s="25" t="s">
        <v>46</v>
      </c>
      <c r="C204" s="75">
        <v>0</v>
      </c>
      <c r="D204" s="77">
        <v>0</v>
      </c>
      <c r="E204" s="77">
        <v>0</v>
      </c>
      <c r="F204" s="77">
        <v>0</v>
      </c>
      <c r="G204" s="77">
        <v>0</v>
      </c>
      <c r="H204" s="77">
        <v>0</v>
      </c>
      <c r="I204" s="77">
        <v>0</v>
      </c>
      <c r="J204" s="79">
        <f t="shared" si="3"/>
        <v>0</v>
      </c>
    </row>
    <row r="205" spans="1:10" x14ac:dyDescent="0.25">
      <c r="A205" s="24" t="s">
        <v>271</v>
      </c>
      <c r="B205" s="25" t="s">
        <v>46</v>
      </c>
      <c r="C205" s="75">
        <v>0</v>
      </c>
      <c r="D205" s="77">
        <v>0</v>
      </c>
      <c r="E205" s="77">
        <v>0</v>
      </c>
      <c r="F205" s="77">
        <v>0</v>
      </c>
      <c r="G205" s="77">
        <v>0</v>
      </c>
      <c r="H205" s="77">
        <v>0</v>
      </c>
      <c r="I205" s="77">
        <v>0</v>
      </c>
      <c r="J205" s="79">
        <f t="shared" si="3"/>
        <v>0</v>
      </c>
    </row>
    <row r="206" spans="1:10" x14ac:dyDescent="0.25">
      <c r="A206" s="24" t="s">
        <v>272</v>
      </c>
      <c r="B206" s="25" t="s">
        <v>46</v>
      </c>
      <c r="C206" s="75">
        <v>0</v>
      </c>
      <c r="D206" s="77">
        <v>0</v>
      </c>
      <c r="E206" s="77">
        <v>0</v>
      </c>
      <c r="F206" s="77">
        <v>0</v>
      </c>
      <c r="G206" s="77">
        <v>0</v>
      </c>
      <c r="H206" s="77">
        <v>0</v>
      </c>
      <c r="I206" s="77">
        <v>0</v>
      </c>
      <c r="J206" s="79">
        <f t="shared" si="3"/>
        <v>0</v>
      </c>
    </row>
    <row r="207" spans="1:10" x14ac:dyDescent="0.25">
      <c r="A207" s="24" t="s">
        <v>505</v>
      </c>
      <c r="B207" s="25" t="s">
        <v>46</v>
      </c>
      <c r="C207" s="75">
        <v>0</v>
      </c>
      <c r="D207" s="77">
        <v>0</v>
      </c>
      <c r="E207" s="77">
        <v>0</v>
      </c>
      <c r="F207" s="77">
        <v>0</v>
      </c>
      <c r="G207" s="77">
        <v>0</v>
      </c>
      <c r="H207" s="77">
        <v>0</v>
      </c>
      <c r="I207" s="77">
        <v>0</v>
      </c>
      <c r="J207" s="79">
        <f t="shared" si="3"/>
        <v>0</v>
      </c>
    </row>
    <row r="208" spans="1:10" x14ac:dyDescent="0.25">
      <c r="A208" s="24" t="s">
        <v>503</v>
      </c>
      <c r="B208" s="25" t="s">
        <v>46</v>
      </c>
      <c r="C208" s="75">
        <v>0</v>
      </c>
      <c r="D208" s="77">
        <v>0</v>
      </c>
      <c r="E208" s="77">
        <v>0</v>
      </c>
      <c r="F208" s="77">
        <v>0</v>
      </c>
      <c r="G208" s="77">
        <v>0</v>
      </c>
      <c r="H208" s="77">
        <v>0</v>
      </c>
      <c r="I208" s="77">
        <v>0</v>
      </c>
      <c r="J208" s="79">
        <f t="shared" si="3"/>
        <v>0</v>
      </c>
    </row>
    <row r="209" spans="1:10" x14ac:dyDescent="0.25">
      <c r="A209" s="24" t="s">
        <v>273</v>
      </c>
      <c r="B209" s="25" t="s">
        <v>46</v>
      </c>
      <c r="C209" s="75">
        <v>0</v>
      </c>
      <c r="D209" s="77">
        <v>0</v>
      </c>
      <c r="E209" s="77">
        <v>0</v>
      </c>
      <c r="F209" s="77">
        <v>0</v>
      </c>
      <c r="G209" s="77">
        <v>0</v>
      </c>
      <c r="H209" s="77">
        <v>0</v>
      </c>
      <c r="I209" s="77">
        <v>0</v>
      </c>
      <c r="J209" s="79">
        <f t="shared" si="3"/>
        <v>0</v>
      </c>
    </row>
    <row r="210" spans="1:10" x14ac:dyDescent="0.25">
      <c r="A210" s="24" t="s">
        <v>274</v>
      </c>
      <c r="B210" s="25" t="s">
        <v>46</v>
      </c>
      <c r="C210" s="75">
        <v>0</v>
      </c>
      <c r="D210" s="77">
        <v>348128</v>
      </c>
      <c r="E210" s="77">
        <v>0</v>
      </c>
      <c r="F210" s="77">
        <v>0</v>
      </c>
      <c r="G210" s="77">
        <v>0</v>
      </c>
      <c r="H210" s="77">
        <v>75006</v>
      </c>
      <c r="I210" s="77">
        <v>0</v>
      </c>
      <c r="J210" s="79">
        <f t="shared" si="3"/>
        <v>423134</v>
      </c>
    </row>
    <row r="211" spans="1:10" x14ac:dyDescent="0.25">
      <c r="A211" s="24" t="s">
        <v>275</v>
      </c>
      <c r="B211" s="25" t="s">
        <v>46</v>
      </c>
      <c r="C211" s="75">
        <v>0</v>
      </c>
      <c r="D211" s="77">
        <v>0</v>
      </c>
      <c r="E211" s="77">
        <v>0</v>
      </c>
      <c r="F211" s="77">
        <v>0</v>
      </c>
      <c r="G211" s="77">
        <v>0</v>
      </c>
      <c r="H211" s="77">
        <v>0</v>
      </c>
      <c r="I211" s="77">
        <v>0</v>
      </c>
      <c r="J211" s="79">
        <f t="shared" si="3"/>
        <v>0</v>
      </c>
    </row>
    <row r="212" spans="1:10" x14ac:dyDescent="0.25">
      <c r="A212" s="24" t="s">
        <v>276</v>
      </c>
      <c r="B212" s="25" t="s">
        <v>46</v>
      </c>
      <c r="C212" s="75">
        <v>0</v>
      </c>
      <c r="D212" s="77">
        <v>0</v>
      </c>
      <c r="E212" s="77">
        <v>0</v>
      </c>
      <c r="F212" s="77">
        <v>0</v>
      </c>
      <c r="G212" s="77">
        <v>0</v>
      </c>
      <c r="H212" s="77">
        <v>0</v>
      </c>
      <c r="I212" s="77">
        <v>0</v>
      </c>
      <c r="J212" s="79">
        <f t="shared" si="3"/>
        <v>0</v>
      </c>
    </row>
    <row r="213" spans="1:10" x14ac:dyDescent="0.25">
      <c r="A213" s="24" t="s">
        <v>277</v>
      </c>
      <c r="B213" s="25" t="s">
        <v>46</v>
      </c>
      <c r="C213" s="75">
        <v>43481</v>
      </c>
      <c r="D213" s="77">
        <v>0</v>
      </c>
      <c r="E213" s="77">
        <v>0</v>
      </c>
      <c r="F213" s="77">
        <v>0</v>
      </c>
      <c r="G213" s="77">
        <v>0</v>
      </c>
      <c r="H213" s="77">
        <v>181823</v>
      </c>
      <c r="I213" s="77">
        <v>0</v>
      </c>
      <c r="J213" s="79">
        <f t="shared" si="3"/>
        <v>225304</v>
      </c>
    </row>
    <row r="214" spans="1:10" x14ac:dyDescent="0.25">
      <c r="A214" s="24" t="s">
        <v>278</v>
      </c>
      <c r="B214" s="25" t="s">
        <v>46</v>
      </c>
      <c r="C214" s="75">
        <v>0</v>
      </c>
      <c r="D214" s="77">
        <v>0</v>
      </c>
      <c r="E214" s="77">
        <v>0</v>
      </c>
      <c r="F214" s="77">
        <v>0</v>
      </c>
      <c r="G214" s="77">
        <v>0</v>
      </c>
      <c r="H214" s="77">
        <v>0</v>
      </c>
      <c r="I214" s="77">
        <v>0</v>
      </c>
      <c r="J214" s="79">
        <f t="shared" si="3"/>
        <v>0</v>
      </c>
    </row>
    <row r="215" spans="1:10" x14ac:dyDescent="0.25">
      <c r="A215" s="24" t="s">
        <v>279</v>
      </c>
      <c r="B215" s="25" t="s">
        <v>46</v>
      </c>
      <c r="C215" s="75">
        <v>0</v>
      </c>
      <c r="D215" s="77">
        <v>0</v>
      </c>
      <c r="E215" s="77">
        <v>0</v>
      </c>
      <c r="F215" s="77">
        <v>0</v>
      </c>
      <c r="G215" s="77">
        <v>0</v>
      </c>
      <c r="H215" s="77">
        <v>0</v>
      </c>
      <c r="I215" s="77">
        <v>0</v>
      </c>
      <c r="J215" s="79">
        <f t="shared" si="3"/>
        <v>0</v>
      </c>
    </row>
    <row r="216" spans="1:10" x14ac:dyDescent="0.25">
      <c r="A216" s="24" t="s">
        <v>280</v>
      </c>
      <c r="B216" s="25" t="s">
        <v>46</v>
      </c>
      <c r="C216" s="75">
        <v>0</v>
      </c>
      <c r="D216" s="77">
        <v>0</v>
      </c>
      <c r="E216" s="77">
        <v>0</v>
      </c>
      <c r="F216" s="77">
        <v>0</v>
      </c>
      <c r="G216" s="77">
        <v>0</v>
      </c>
      <c r="H216" s="77">
        <v>16513</v>
      </c>
      <c r="I216" s="77">
        <v>0</v>
      </c>
      <c r="J216" s="79">
        <f t="shared" si="3"/>
        <v>16513</v>
      </c>
    </row>
    <row r="217" spans="1:10" x14ac:dyDescent="0.25">
      <c r="A217" s="24" t="s">
        <v>281</v>
      </c>
      <c r="B217" s="25" t="s">
        <v>46</v>
      </c>
      <c r="C217" s="75">
        <v>0</v>
      </c>
      <c r="D217" s="77">
        <v>0</v>
      </c>
      <c r="E217" s="77">
        <v>0</v>
      </c>
      <c r="F217" s="77">
        <v>0</v>
      </c>
      <c r="G217" s="77">
        <v>0</v>
      </c>
      <c r="H217" s="77">
        <v>0</v>
      </c>
      <c r="I217" s="77">
        <v>0</v>
      </c>
      <c r="J217" s="79">
        <f t="shared" si="3"/>
        <v>0</v>
      </c>
    </row>
    <row r="218" spans="1:10" x14ac:dyDescent="0.25">
      <c r="A218" s="24" t="s">
        <v>471</v>
      </c>
      <c r="B218" s="25" t="s">
        <v>46</v>
      </c>
      <c r="C218" s="75">
        <v>0</v>
      </c>
      <c r="D218" s="77">
        <v>0</v>
      </c>
      <c r="E218" s="77">
        <v>0</v>
      </c>
      <c r="F218" s="77">
        <v>0</v>
      </c>
      <c r="G218" s="77">
        <v>0</v>
      </c>
      <c r="H218" s="77">
        <v>0</v>
      </c>
      <c r="I218" s="77">
        <v>0</v>
      </c>
      <c r="J218" s="79">
        <f t="shared" si="3"/>
        <v>0</v>
      </c>
    </row>
    <row r="219" spans="1:10" x14ac:dyDescent="0.25">
      <c r="A219" s="24" t="s">
        <v>282</v>
      </c>
      <c r="B219" s="25" t="s">
        <v>46</v>
      </c>
      <c r="C219" s="75">
        <v>0</v>
      </c>
      <c r="D219" s="77">
        <v>215930</v>
      </c>
      <c r="E219" s="77">
        <v>1835091</v>
      </c>
      <c r="F219" s="77">
        <v>0</v>
      </c>
      <c r="G219" s="77">
        <v>0</v>
      </c>
      <c r="H219" s="77">
        <v>0</v>
      </c>
      <c r="I219" s="77">
        <v>334599</v>
      </c>
      <c r="J219" s="79">
        <f t="shared" si="3"/>
        <v>2385620</v>
      </c>
    </row>
    <row r="220" spans="1:10" x14ac:dyDescent="0.25">
      <c r="A220" s="24" t="s">
        <v>504</v>
      </c>
      <c r="B220" s="25" t="s">
        <v>46</v>
      </c>
      <c r="C220" s="75">
        <v>0</v>
      </c>
      <c r="D220" s="77">
        <v>0</v>
      </c>
      <c r="E220" s="77">
        <v>0</v>
      </c>
      <c r="F220" s="77">
        <v>0</v>
      </c>
      <c r="G220" s="77">
        <v>0</v>
      </c>
      <c r="H220" s="77">
        <v>0</v>
      </c>
      <c r="I220" s="77">
        <v>0</v>
      </c>
      <c r="J220" s="79">
        <f t="shared" si="3"/>
        <v>0</v>
      </c>
    </row>
    <row r="221" spans="1:10" x14ac:dyDescent="0.25">
      <c r="A221" s="24" t="s">
        <v>283</v>
      </c>
      <c r="B221" s="25" t="s">
        <v>46</v>
      </c>
      <c r="C221" s="75">
        <v>0</v>
      </c>
      <c r="D221" s="77">
        <v>0</v>
      </c>
      <c r="E221" s="77">
        <v>0</v>
      </c>
      <c r="F221" s="77">
        <v>0</v>
      </c>
      <c r="G221" s="77">
        <v>0</v>
      </c>
      <c r="H221" s="77">
        <v>0</v>
      </c>
      <c r="I221" s="77">
        <v>0</v>
      </c>
      <c r="J221" s="79">
        <f t="shared" si="3"/>
        <v>0</v>
      </c>
    </row>
    <row r="222" spans="1:10" x14ac:dyDescent="0.25">
      <c r="A222" s="24" t="s">
        <v>284</v>
      </c>
      <c r="B222" s="25" t="s">
        <v>46</v>
      </c>
      <c r="C222" s="75">
        <v>0</v>
      </c>
      <c r="D222" s="77">
        <v>0</v>
      </c>
      <c r="E222" s="77">
        <v>0</v>
      </c>
      <c r="F222" s="77">
        <v>0</v>
      </c>
      <c r="G222" s="77">
        <v>0</v>
      </c>
      <c r="H222" s="77">
        <v>0</v>
      </c>
      <c r="I222" s="77">
        <v>0</v>
      </c>
      <c r="J222" s="79">
        <f t="shared" si="3"/>
        <v>0</v>
      </c>
    </row>
    <row r="223" spans="1:10" x14ac:dyDescent="0.25">
      <c r="A223" s="24" t="s">
        <v>285</v>
      </c>
      <c r="B223" s="25" t="s">
        <v>46</v>
      </c>
      <c r="C223" s="75">
        <v>0</v>
      </c>
      <c r="D223" s="77">
        <v>0</v>
      </c>
      <c r="E223" s="77">
        <v>0</v>
      </c>
      <c r="F223" s="77">
        <v>0</v>
      </c>
      <c r="G223" s="77">
        <v>0</v>
      </c>
      <c r="H223" s="77">
        <v>0</v>
      </c>
      <c r="I223" s="77">
        <v>0</v>
      </c>
      <c r="J223" s="79">
        <f t="shared" si="3"/>
        <v>0</v>
      </c>
    </row>
    <row r="224" spans="1:10" x14ac:dyDescent="0.25">
      <c r="A224" s="24" t="s">
        <v>286</v>
      </c>
      <c r="B224" s="25" t="s">
        <v>46</v>
      </c>
      <c r="C224" s="75">
        <v>0</v>
      </c>
      <c r="D224" s="77">
        <v>0</v>
      </c>
      <c r="E224" s="77">
        <v>0</v>
      </c>
      <c r="F224" s="77">
        <v>0</v>
      </c>
      <c r="G224" s="77">
        <v>0</v>
      </c>
      <c r="H224" s="77">
        <v>0</v>
      </c>
      <c r="I224" s="77">
        <v>0</v>
      </c>
      <c r="J224" s="79">
        <f t="shared" si="3"/>
        <v>0</v>
      </c>
    </row>
    <row r="225" spans="1:10" x14ac:dyDescent="0.25">
      <c r="A225" s="24" t="s">
        <v>287</v>
      </c>
      <c r="B225" s="25" t="s">
        <v>46</v>
      </c>
      <c r="C225" s="75">
        <v>0</v>
      </c>
      <c r="D225" s="77">
        <v>0</v>
      </c>
      <c r="E225" s="77">
        <v>0</v>
      </c>
      <c r="F225" s="77">
        <v>0</v>
      </c>
      <c r="G225" s="77">
        <v>0</v>
      </c>
      <c r="H225" s="77">
        <v>0</v>
      </c>
      <c r="I225" s="77">
        <v>0</v>
      </c>
      <c r="J225" s="79">
        <f t="shared" si="3"/>
        <v>0</v>
      </c>
    </row>
    <row r="226" spans="1:10" x14ac:dyDescent="0.25">
      <c r="A226" s="24" t="s">
        <v>288</v>
      </c>
      <c r="B226" s="25" t="s">
        <v>46</v>
      </c>
      <c r="C226" s="75">
        <v>0</v>
      </c>
      <c r="D226" s="77">
        <v>0</v>
      </c>
      <c r="E226" s="77">
        <v>0</v>
      </c>
      <c r="F226" s="77">
        <v>0</v>
      </c>
      <c r="G226" s="77">
        <v>0</v>
      </c>
      <c r="H226" s="77">
        <v>0</v>
      </c>
      <c r="I226" s="77">
        <v>0</v>
      </c>
      <c r="J226" s="79">
        <f t="shared" si="3"/>
        <v>0</v>
      </c>
    </row>
    <row r="227" spans="1:10" x14ac:dyDescent="0.25">
      <c r="A227" s="24" t="s">
        <v>289</v>
      </c>
      <c r="B227" s="25" t="s">
        <v>46</v>
      </c>
      <c r="C227" s="75">
        <v>0</v>
      </c>
      <c r="D227" s="77">
        <v>0</v>
      </c>
      <c r="E227" s="77">
        <v>0</v>
      </c>
      <c r="F227" s="77">
        <v>0</v>
      </c>
      <c r="G227" s="77">
        <v>0</v>
      </c>
      <c r="H227" s="77">
        <v>0</v>
      </c>
      <c r="I227" s="77">
        <v>0</v>
      </c>
      <c r="J227" s="79">
        <f t="shared" si="3"/>
        <v>0</v>
      </c>
    </row>
    <row r="228" spans="1:10" x14ac:dyDescent="0.25">
      <c r="A228" s="24" t="s">
        <v>472</v>
      </c>
      <c r="B228" s="25" t="s">
        <v>46</v>
      </c>
      <c r="C228" s="75">
        <v>0</v>
      </c>
      <c r="D228" s="77">
        <v>0</v>
      </c>
      <c r="E228" s="77">
        <v>0</v>
      </c>
      <c r="F228" s="77">
        <v>0</v>
      </c>
      <c r="G228" s="77">
        <v>0</v>
      </c>
      <c r="H228" s="77">
        <v>0</v>
      </c>
      <c r="I228" s="77">
        <v>0</v>
      </c>
      <c r="J228" s="79">
        <f t="shared" si="3"/>
        <v>0</v>
      </c>
    </row>
    <row r="229" spans="1:10" x14ac:dyDescent="0.25">
      <c r="A229" s="24" t="s">
        <v>290</v>
      </c>
      <c r="B229" s="25" t="s">
        <v>46</v>
      </c>
      <c r="C229" s="75">
        <v>1736</v>
      </c>
      <c r="D229" s="77">
        <v>0</v>
      </c>
      <c r="E229" s="77">
        <v>0</v>
      </c>
      <c r="F229" s="77">
        <v>0</v>
      </c>
      <c r="G229" s="77">
        <v>0</v>
      </c>
      <c r="H229" s="77">
        <v>20466</v>
      </c>
      <c r="I229" s="77">
        <v>0</v>
      </c>
      <c r="J229" s="79">
        <f t="shared" si="3"/>
        <v>22202</v>
      </c>
    </row>
    <row r="230" spans="1:10" x14ac:dyDescent="0.25">
      <c r="A230" s="24" t="s">
        <v>291</v>
      </c>
      <c r="B230" s="25" t="s">
        <v>46</v>
      </c>
      <c r="C230" s="75">
        <v>0</v>
      </c>
      <c r="D230" s="77">
        <v>0</v>
      </c>
      <c r="E230" s="77">
        <v>0</v>
      </c>
      <c r="F230" s="77">
        <v>0</v>
      </c>
      <c r="G230" s="77">
        <v>0</v>
      </c>
      <c r="H230" s="77">
        <v>0</v>
      </c>
      <c r="I230" s="77">
        <v>0</v>
      </c>
      <c r="J230" s="79">
        <f t="shared" si="3"/>
        <v>0</v>
      </c>
    </row>
    <row r="231" spans="1:10" x14ac:dyDescent="0.25">
      <c r="A231" s="24" t="s">
        <v>292</v>
      </c>
      <c r="B231" s="25" t="s">
        <v>46</v>
      </c>
      <c r="C231" s="75">
        <v>153708</v>
      </c>
      <c r="D231" s="77">
        <v>0</v>
      </c>
      <c r="E231" s="77">
        <v>0</v>
      </c>
      <c r="F231" s="77">
        <v>0</v>
      </c>
      <c r="G231" s="77">
        <v>0</v>
      </c>
      <c r="H231" s="77">
        <v>0</v>
      </c>
      <c r="I231" s="77">
        <v>0</v>
      </c>
      <c r="J231" s="79">
        <f t="shared" si="3"/>
        <v>153708</v>
      </c>
    </row>
    <row r="232" spans="1:10" x14ac:dyDescent="0.25">
      <c r="A232" s="24" t="s">
        <v>293</v>
      </c>
      <c r="B232" s="25" t="s">
        <v>46</v>
      </c>
      <c r="C232" s="75">
        <v>0</v>
      </c>
      <c r="D232" s="77">
        <v>0</v>
      </c>
      <c r="E232" s="77">
        <v>0</v>
      </c>
      <c r="F232" s="77">
        <v>0</v>
      </c>
      <c r="G232" s="77">
        <v>0</v>
      </c>
      <c r="H232" s="77">
        <v>0</v>
      </c>
      <c r="I232" s="77">
        <v>0</v>
      </c>
      <c r="J232" s="79">
        <f t="shared" si="3"/>
        <v>0</v>
      </c>
    </row>
    <row r="233" spans="1:10" x14ac:dyDescent="0.25">
      <c r="A233" s="24" t="s">
        <v>294</v>
      </c>
      <c r="B233" s="25" t="s">
        <v>46</v>
      </c>
      <c r="C233" s="75">
        <v>0</v>
      </c>
      <c r="D233" s="77">
        <v>0</v>
      </c>
      <c r="E233" s="77">
        <v>0</v>
      </c>
      <c r="F233" s="77">
        <v>0</v>
      </c>
      <c r="G233" s="77">
        <v>0</v>
      </c>
      <c r="H233" s="77">
        <v>0</v>
      </c>
      <c r="I233" s="77">
        <v>0</v>
      </c>
      <c r="J233" s="79">
        <f t="shared" si="3"/>
        <v>0</v>
      </c>
    </row>
    <row r="234" spans="1:10" x14ac:dyDescent="0.25">
      <c r="A234" s="24" t="s">
        <v>295</v>
      </c>
      <c r="B234" s="25" t="s">
        <v>46</v>
      </c>
      <c r="C234" s="75">
        <v>0</v>
      </c>
      <c r="D234" s="77">
        <v>0</v>
      </c>
      <c r="E234" s="77">
        <v>0</v>
      </c>
      <c r="F234" s="77">
        <v>0</v>
      </c>
      <c r="G234" s="77">
        <v>0</v>
      </c>
      <c r="H234" s="77">
        <v>0</v>
      </c>
      <c r="I234" s="77">
        <v>0</v>
      </c>
      <c r="J234" s="79">
        <f t="shared" si="3"/>
        <v>0</v>
      </c>
    </row>
    <row r="235" spans="1:10" x14ac:dyDescent="0.25">
      <c r="A235" s="24" t="s">
        <v>296</v>
      </c>
      <c r="B235" s="25" t="s">
        <v>46</v>
      </c>
      <c r="C235" s="75">
        <v>0</v>
      </c>
      <c r="D235" s="77">
        <v>0</v>
      </c>
      <c r="E235" s="77">
        <v>0</v>
      </c>
      <c r="F235" s="77">
        <v>0</v>
      </c>
      <c r="G235" s="77">
        <v>0</v>
      </c>
      <c r="H235" s="77">
        <v>0</v>
      </c>
      <c r="I235" s="77">
        <v>0</v>
      </c>
      <c r="J235" s="79">
        <f t="shared" si="3"/>
        <v>0</v>
      </c>
    </row>
    <row r="236" spans="1:10" x14ac:dyDescent="0.25">
      <c r="A236" s="24" t="s">
        <v>297</v>
      </c>
      <c r="B236" s="25" t="s">
        <v>47</v>
      </c>
      <c r="C236" s="75">
        <v>46569</v>
      </c>
      <c r="D236" s="77">
        <v>1664</v>
      </c>
      <c r="E236" s="77">
        <v>708245</v>
      </c>
      <c r="F236" s="77">
        <v>0</v>
      </c>
      <c r="G236" s="77">
        <v>0</v>
      </c>
      <c r="H236" s="77">
        <v>8840</v>
      </c>
      <c r="I236" s="77">
        <v>0</v>
      </c>
      <c r="J236" s="79">
        <f t="shared" si="3"/>
        <v>765318</v>
      </c>
    </row>
    <row r="237" spans="1:10" x14ac:dyDescent="0.25">
      <c r="A237" s="24" t="s">
        <v>298</v>
      </c>
      <c r="B237" s="25" t="s">
        <v>47</v>
      </c>
      <c r="C237" s="75">
        <v>3240</v>
      </c>
      <c r="D237" s="77">
        <v>0</v>
      </c>
      <c r="E237" s="77">
        <v>7596</v>
      </c>
      <c r="F237" s="77">
        <v>0</v>
      </c>
      <c r="G237" s="77">
        <v>0</v>
      </c>
      <c r="H237" s="77">
        <v>8160</v>
      </c>
      <c r="I237" s="77">
        <v>0</v>
      </c>
      <c r="J237" s="79">
        <f t="shared" si="3"/>
        <v>18996</v>
      </c>
    </row>
    <row r="238" spans="1:10" x14ac:dyDescent="0.25">
      <c r="A238" s="24" t="s">
        <v>473</v>
      </c>
      <c r="B238" s="25" t="s">
        <v>47</v>
      </c>
      <c r="C238" s="75">
        <v>0</v>
      </c>
      <c r="D238" s="77">
        <v>219223</v>
      </c>
      <c r="E238" s="77">
        <v>457677</v>
      </c>
      <c r="F238" s="77">
        <v>0</v>
      </c>
      <c r="G238" s="77">
        <v>0</v>
      </c>
      <c r="H238" s="77">
        <v>0</v>
      </c>
      <c r="I238" s="77">
        <v>0</v>
      </c>
      <c r="J238" s="79">
        <f t="shared" si="3"/>
        <v>676900</v>
      </c>
    </row>
    <row r="239" spans="1:10" x14ac:dyDescent="0.25">
      <c r="A239" s="24" t="s">
        <v>299</v>
      </c>
      <c r="B239" s="25" t="s">
        <v>47</v>
      </c>
      <c r="C239" s="75">
        <v>0</v>
      </c>
      <c r="D239" s="77">
        <v>0</v>
      </c>
      <c r="E239" s="77">
        <v>0</v>
      </c>
      <c r="F239" s="77">
        <v>0</v>
      </c>
      <c r="G239" s="77">
        <v>0</v>
      </c>
      <c r="H239" s="77">
        <v>0</v>
      </c>
      <c r="I239" s="77">
        <v>0</v>
      </c>
      <c r="J239" s="79">
        <f t="shared" si="3"/>
        <v>0</v>
      </c>
    </row>
    <row r="240" spans="1:10" x14ac:dyDescent="0.25">
      <c r="A240" s="24" t="s">
        <v>463</v>
      </c>
      <c r="B240" s="25" t="s">
        <v>47</v>
      </c>
      <c r="C240" s="75">
        <v>0</v>
      </c>
      <c r="D240" s="77">
        <v>0</v>
      </c>
      <c r="E240" s="77">
        <v>0</v>
      </c>
      <c r="F240" s="77">
        <v>0</v>
      </c>
      <c r="G240" s="77">
        <v>0</v>
      </c>
      <c r="H240" s="77">
        <v>0</v>
      </c>
      <c r="I240" s="77">
        <v>0</v>
      </c>
      <c r="J240" s="79">
        <f t="shared" si="3"/>
        <v>0</v>
      </c>
    </row>
    <row r="241" spans="1:10" x14ac:dyDescent="0.25">
      <c r="A241" s="24" t="s">
        <v>300</v>
      </c>
      <c r="B241" s="25" t="s">
        <v>48</v>
      </c>
      <c r="C241" s="75">
        <v>0</v>
      </c>
      <c r="D241" s="77">
        <v>0</v>
      </c>
      <c r="E241" s="77">
        <v>0</v>
      </c>
      <c r="F241" s="77">
        <v>0</v>
      </c>
      <c r="G241" s="77">
        <v>0</v>
      </c>
      <c r="H241" s="77">
        <v>0</v>
      </c>
      <c r="I241" s="77">
        <v>0</v>
      </c>
      <c r="J241" s="79">
        <f t="shared" si="3"/>
        <v>0</v>
      </c>
    </row>
    <row r="242" spans="1:10" x14ac:dyDescent="0.25">
      <c r="A242" s="24" t="s">
        <v>301</v>
      </c>
      <c r="B242" s="25" t="s">
        <v>48</v>
      </c>
      <c r="C242" s="75">
        <v>41855</v>
      </c>
      <c r="D242" s="77">
        <f>(10323+573206)</f>
        <v>583529</v>
      </c>
      <c r="E242" s="77">
        <v>0</v>
      </c>
      <c r="F242" s="77">
        <v>0</v>
      </c>
      <c r="G242" s="77">
        <v>0</v>
      </c>
      <c r="H242" s="77">
        <v>111998</v>
      </c>
      <c r="I242" s="77">
        <v>19431</v>
      </c>
      <c r="J242" s="79">
        <f t="shared" si="3"/>
        <v>756813</v>
      </c>
    </row>
    <row r="243" spans="1:10" x14ac:dyDescent="0.25">
      <c r="A243" s="24" t="s">
        <v>302</v>
      </c>
      <c r="B243" s="25" t="s">
        <v>48</v>
      </c>
      <c r="C243" s="75">
        <v>0</v>
      </c>
      <c r="D243" s="77">
        <v>0</v>
      </c>
      <c r="E243" s="77">
        <v>0</v>
      </c>
      <c r="F243" s="77">
        <v>0</v>
      </c>
      <c r="G243" s="77">
        <v>0</v>
      </c>
      <c r="H243" s="77">
        <v>0</v>
      </c>
      <c r="I243" s="77">
        <v>0</v>
      </c>
      <c r="J243" s="79">
        <f t="shared" si="3"/>
        <v>0</v>
      </c>
    </row>
    <row r="244" spans="1:10" x14ac:dyDescent="0.25">
      <c r="A244" s="24" t="s">
        <v>303</v>
      </c>
      <c r="B244" s="25" t="s">
        <v>49</v>
      </c>
      <c r="C244" s="75">
        <v>0</v>
      </c>
      <c r="D244" s="77">
        <v>0</v>
      </c>
      <c r="E244" s="77">
        <v>0</v>
      </c>
      <c r="F244" s="77">
        <v>0</v>
      </c>
      <c r="G244" s="77">
        <v>0</v>
      </c>
      <c r="H244" s="77">
        <v>0</v>
      </c>
      <c r="I244" s="77">
        <v>0</v>
      </c>
      <c r="J244" s="79">
        <f t="shared" si="3"/>
        <v>0</v>
      </c>
    </row>
    <row r="245" spans="1:10" x14ac:dyDescent="0.25">
      <c r="A245" s="24" t="s">
        <v>304</v>
      </c>
      <c r="B245" s="25" t="s">
        <v>49</v>
      </c>
      <c r="C245" s="75">
        <v>0</v>
      </c>
      <c r="D245" s="77">
        <v>0</v>
      </c>
      <c r="E245" s="77">
        <v>0</v>
      </c>
      <c r="F245" s="77">
        <v>0</v>
      </c>
      <c r="G245" s="77">
        <v>0</v>
      </c>
      <c r="H245" s="77">
        <v>0</v>
      </c>
      <c r="I245" s="77">
        <v>0</v>
      </c>
      <c r="J245" s="79">
        <f t="shared" si="3"/>
        <v>0</v>
      </c>
    </row>
    <row r="246" spans="1:10" x14ac:dyDescent="0.25">
      <c r="A246" s="24" t="s">
        <v>305</v>
      </c>
      <c r="B246" s="25" t="s">
        <v>49</v>
      </c>
      <c r="C246" s="75">
        <v>10975</v>
      </c>
      <c r="D246" s="77">
        <v>0</v>
      </c>
      <c r="E246" s="77">
        <v>21077</v>
      </c>
      <c r="F246" s="77">
        <v>0</v>
      </c>
      <c r="G246" s="77">
        <v>0</v>
      </c>
      <c r="H246" s="77">
        <v>89212</v>
      </c>
      <c r="I246" s="77">
        <v>0</v>
      </c>
      <c r="J246" s="79">
        <f t="shared" si="3"/>
        <v>121264</v>
      </c>
    </row>
    <row r="247" spans="1:10" x14ac:dyDescent="0.25">
      <c r="A247" s="24" t="s">
        <v>306</v>
      </c>
      <c r="B247" s="25" t="s">
        <v>49</v>
      </c>
      <c r="C247" s="75">
        <v>0</v>
      </c>
      <c r="D247" s="77">
        <v>0</v>
      </c>
      <c r="E247" s="77">
        <v>0</v>
      </c>
      <c r="F247" s="77">
        <v>0</v>
      </c>
      <c r="G247" s="77">
        <v>0</v>
      </c>
      <c r="H247" s="77">
        <v>0</v>
      </c>
      <c r="I247" s="77">
        <v>0</v>
      </c>
      <c r="J247" s="79">
        <f t="shared" si="3"/>
        <v>0</v>
      </c>
    </row>
    <row r="248" spans="1:10" x14ac:dyDescent="0.25">
      <c r="A248" s="24" t="s">
        <v>307</v>
      </c>
      <c r="B248" s="25" t="s">
        <v>49</v>
      </c>
      <c r="C248" s="75">
        <v>0</v>
      </c>
      <c r="D248" s="77">
        <v>0</v>
      </c>
      <c r="E248" s="77">
        <v>0</v>
      </c>
      <c r="F248" s="77">
        <v>0</v>
      </c>
      <c r="G248" s="77">
        <v>0</v>
      </c>
      <c r="H248" s="77">
        <v>0</v>
      </c>
      <c r="I248" s="77">
        <v>0</v>
      </c>
      <c r="J248" s="79">
        <f t="shared" si="3"/>
        <v>0</v>
      </c>
    </row>
    <row r="249" spans="1:10" x14ac:dyDescent="0.25">
      <c r="A249" s="24" t="s">
        <v>308</v>
      </c>
      <c r="B249" s="25" t="s">
        <v>49</v>
      </c>
      <c r="C249" s="75">
        <v>0</v>
      </c>
      <c r="D249" s="77">
        <v>0</v>
      </c>
      <c r="E249" s="77">
        <v>0</v>
      </c>
      <c r="F249" s="77">
        <v>0</v>
      </c>
      <c r="G249" s="77">
        <v>0</v>
      </c>
      <c r="H249" s="77">
        <v>0</v>
      </c>
      <c r="I249" s="77">
        <v>0</v>
      </c>
      <c r="J249" s="79">
        <f t="shared" si="3"/>
        <v>0</v>
      </c>
    </row>
    <row r="250" spans="1:10" x14ac:dyDescent="0.25">
      <c r="A250" s="24" t="s">
        <v>309</v>
      </c>
      <c r="B250" s="25" t="s">
        <v>49</v>
      </c>
      <c r="C250" s="75">
        <v>0</v>
      </c>
      <c r="D250" s="77">
        <v>0</v>
      </c>
      <c r="E250" s="77">
        <v>0</v>
      </c>
      <c r="F250" s="77">
        <v>0</v>
      </c>
      <c r="G250" s="77">
        <v>0</v>
      </c>
      <c r="H250" s="77">
        <v>0</v>
      </c>
      <c r="I250" s="77">
        <v>0</v>
      </c>
      <c r="J250" s="79">
        <f t="shared" si="3"/>
        <v>0</v>
      </c>
    </row>
    <row r="251" spans="1:10" x14ac:dyDescent="0.25">
      <c r="A251" s="24" t="s">
        <v>310</v>
      </c>
      <c r="B251" s="25" t="s">
        <v>49</v>
      </c>
      <c r="C251" s="75">
        <v>0</v>
      </c>
      <c r="D251" s="77">
        <v>0</v>
      </c>
      <c r="E251" s="77">
        <v>0</v>
      </c>
      <c r="F251" s="77">
        <v>0</v>
      </c>
      <c r="G251" s="77">
        <v>0</v>
      </c>
      <c r="H251" s="77">
        <v>0</v>
      </c>
      <c r="I251" s="77">
        <v>0</v>
      </c>
      <c r="J251" s="79">
        <f t="shared" si="3"/>
        <v>0</v>
      </c>
    </row>
    <row r="252" spans="1:10" x14ac:dyDescent="0.25">
      <c r="A252" s="24" t="s">
        <v>311</v>
      </c>
      <c r="B252" s="25" t="s">
        <v>49</v>
      </c>
      <c r="C252" s="75">
        <v>0</v>
      </c>
      <c r="D252" s="77">
        <v>0</v>
      </c>
      <c r="E252" s="77">
        <v>0</v>
      </c>
      <c r="F252" s="77">
        <v>0</v>
      </c>
      <c r="G252" s="77">
        <v>0</v>
      </c>
      <c r="H252" s="77">
        <v>0</v>
      </c>
      <c r="I252" s="77">
        <v>0</v>
      </c>
      <c r="J252" s="79">
        <f t="shared" si="3"/>
        <v>0</v>
      </c>
    </row>
    <row r="253" spans="1:10" x14ac:dyDescent="0.25">
      <c r="A253" s="24" t="s">
        <v>3</v>
      </c>
      <c r="B253" s="25" t="s">
        <v>3</v>
      </c>
      <c r="C253" s="75">
        <v>0</v>
      </c>
      <c r="D253" s="77">
        <v>0</v>
      </c>
      <c r="E253" s="77">
        <v>0</v>
      </c>
      <c r="F253" s="77">
        <v>0</v>
      </c>
      <c r="G253" s="77">
        <v>0</v>
      </c>
      <c r="H253" s="77">
        <v>0</v>
      </c>
      <c r="I253" s="77">
        <v>0</v>
      </c>
      <c r="J253" s="79">
        <f t="shared" si="3"/>
        <v>0</v>
      </c>
    </row>
    <row r="254" spans="1:10" x14ac:dyDescent="0.25">
      <c r="A254" s="24" t="s">
        <v>312</v>
      </c>
      <c r="B254" s="25" t="s">
        <v>50</v>
      </c>
      <c r="C254" s="75">
        <v>0</v>
      </c>
      <c r="D254" s="77">
        <v>1662813</v>
      </c>
      <c r="E254" s="77">
        <v>822775</v>
      </c>
      <c r="F254" s="77">
        <v>0</v>
      </c>
      <c r="G254" s="77">
        <v>0</v>
      </c>
      <c r="H254" s="77">
        <v>89719</v>
      </c>
      <c r="I254" s="77">
        <v>0</v>
      </c>
      <c r="J254" s="79">
        <f t="shared" si="3"/>
        <v>2575307</v>
      </c>
    </row>
    <row r="255" spans="1:10" x14ac:dyDescent="0.25">
      <c r="A255" s="24" t="s">
        <v>474</v>
      </c>
      <c r="B255" s="25" t="s">
        <v>50</v>
      </c>
      <c r="C255" s="75">
        <v>0</v>
      </c>
      <c r="D255" s="77">
        <v>0</v>
      </c>
      <c r="E255" s="77">
        <v>0</v>
      </c>
      <c r="F255" s="77">
        <v>0</v>
      </c>
      <c r="G255" s="77">
        <v>0</v>
      </c>
      <c r="H255" s="77">
        <v>0</v>
      </c>
      <c r="I255" s="77">
        <v>0</v>
      </c>
      <c r="J255" s="79">
        <f t="shared" si="3"/>
        <v>0</v>
      </c>
    </row>
    <row r="256" spans="1:10" x14ac:dyDescent="0.25">
      <c r="A256" s="24" t="s">
        <v>313</v>
      </c>
      <c r="B256" s="25" t="s">
        <v>50</v>
      </c>
      <c r="C256" s="75">
        <v>0</v>
      </c>
      <c r="D256" s="77">
        <v>0</v>
      </c>
      <c r="E256" s="77">
        <v>0</v>
      </c>
      <c r="F256" s="77">
        <v>0</v>
      </c>
      <c r="G256" s="77">
        <v>0</v>
      </c>
      <c r="H256" s="77">
        <v>0</v>
      </c>
      <c r="I256" s="77">
        <v>0</v>
      </c>
      <c r="J256" s="79">
        <f t="shared" si="3"/>
        <v>0</v>
      </c>
    </row>
    <row r="257" spans="1:10" x14ac:dyDescent="0.25">
      <c r="A257" s="24" t="s">
        <v>314</v>
      </c>
      <c r="B257" s="25" t="s">
        <v>50</v>
      </c>
      <c r="C257" s="75">
        <v>0</v>
      </c>
      <c r="D257" s="77">
        <v>0</v>
      </c>
      <c r="E257" s="77">
        <v>0</v>
      </c>
      <c r="F257" s="77">
        <v>0</v>
      </c>
      <c r="G257" s="77">
        <v>0</v>
      </c>
      <c r="H257" s="77">
        <v>0</v>
      </c>
      <c r="I257" s="77">
        <v>0</v>
      </c>
      <c r="J257" s="79">
        <f t="shared" si="3"/>
        <v>0</v>
      </c>
    </row>
    <row r="258" spans="1:10" x14ac:dyDescent="0.25">
      <c r="A258" s="24" t="s">
        <v>315</v>
      </c>
      <c r="B258" s="25" t="s">
        <v>50</v>
      </c>
      <c r="C258" s="75">
        <v>5765</v>
      </c>
      <c r="D258" s="77">
        <v>0</v>
      </c>
      <c r="E258" s="77">
        <v>14849</v>
      </c>
      <c r="F258" s="77">
        <v>0</v>
      </c>
      <c r="G258" s="77">
        <v>0</v>
      </c>
      <c r="H258" s="77">
        <v>0</v>
      </c>
      <c r="I258" s="77">
        <v>1269</v>
      </c>
      <c r="J258" s="79">
        <f t="shared" si="3"/>
        <v>21883</v>
      </c>
    </row>
    <row r="259" spans="1:10" x14ac:dyDescent="0.25">
      <c r="A259" s="24" t="s">
        <v>316</v>
      </c>
      <c r="B259" s="25" t="s">
        <v>50</v>
      </c>
      <c r="C259" s="75">
        <v>0</v>
      </c>
      <c r="D259" s="77">
        <v>0</v>
      </c>
      <c r="E259" s="77">
        <v>0</v>
      </c>
      <c r="F259" s="77">
        <v>0</v>
      </c>
      <c r="G259" s="77">
        <v>0</v>
      </c>
      <c r="H259" s="77">
        <v>0</v>
      </c>
      <c r="I259" s="77">
        <v>0</v>
      </c>
      <c r="J259" s="79">
        <f t="shared" ref="J259:J321" si="4">SUM(C259:I259)</f>
        <v>0</v>
      </c>
    </row>
    <row r="260" spans="1:10" x14ac:dyDescent="0.25">
      <c r="A260" s="24" t="s">
        <v>317</v>
      </c>
      <c r="B260" s="25" t="s">
        <v>50</v>
      </c>
      <c r="C260" s="75">
        <v>0</v>
      </c>
      <c r="D260" s="77">
        <v>0</v>
      </c>
      <c r="E260" s="77">
        <v>0</v>
      </c>
      <c r="F260" s="77">
        <v>0</v>
      </c>
      <c r="G260" s="77">
        <v>0</v>
      </c>
      <c r="H260" s="77">
        <v>0</v>
      </c>
      <c r="I260" s="77">
        <v>0</v>
      </c>
      <c r="J260" s="79">
        <f t="shared" si="4"/>
        <v>0</v>
      </c>
    </row>
    <row r="261" spans="1:10" x14ac:dyDescent="0.25">
      <c r="A261" s="24" t="s">
        <v>318</v>
      </c>
      <c r="B261" s="25" t="s">
        <v>50</v>
      </c>
      <c r="C261" s="75">
        <v>6200</v>
      </c>
      <c r="D261" s="77">
        <f>(18600+9641)</f>
        <v>28241</v>
      </c>
      <c r="E261" s="77">
        <v>16000</v>
      </c>
      <c r="F261" s="77">
        <v>0</v>
      </c>
      <c r="G261" s="77">
        <v>0</v>
      </c>
      <c r="H261" s="77">
        <v>9300</v>
      </c>
      <c r="I261" s="77">
        <v>0</v>
      </c>
      <c r="J261" s="79">
        <f t="shared" si="4"/>
        <v>59741</v>
      </c>
    </row>
    <row r="262" spans="1:10" x14ac:dyDescent="0.25">
      <c r="A262" s="24" t="s">
        <v>319</v>
      </c>
      <c r="B262" s="25" t="s">
        <v>50</v>
      </c>
      <c r="C262" s="75">
        <v>465896</v>
      </c>
      <c r="D262" s="77">
        <v>818657</v>
      </c>
      <c r="E262" s="77">
        <v>0</v>
      </c>
      <c r="F262" s="77">
        <v>0</v>
      </c>
      <c r="G262" s="77">
        <v>0</v>
      </c>
      <c r="H262" s="77">
        <v>144366</v>
      </c>
      <c r="I262" s="77">
        <v>24323</v>
      </c>
      <c r="J262" s="79">
        <f t="shared" si="4"/>
        <v>1453242</v>
      </c>
    </row>
    <row r="263" spans="1:10" x14ac:dyDescent="0.25">
      <c r="A263" s="24" t="s">
        <v>475</v>
      </c>
      <c r="B263" s="25" t="s">
        <v>50</v>
      </c>
      <c r="C263" s="75">
        <v>0</v>
      </c>
      <c r="D263" s="77">
        <v>20057814</v>
      </c>
      <c r="E263" s="77">
        <v>5928247</v>
      </c>
      <c r="F263" s="77">
        <v>4937767</v>
      </c>
      <c r="G263" s="77">
        <v>0</v>
      </c>
      <c r="H263" s="77">
        <v>0</v>
      </c>
      <c r="I263" s="77">
        <v>0</v>
      </c>
      <c r="J263" s="79">
        <f t="shared" si="4"/>
        <v>30923828</v>
      </c>
    </row>
    <row r="264" spans="1:10" x14ac:dyDescent="0.25">
      <c r="A264" s="24" t="s">
        <v>320</v>
      </c>
      <c r="B264" s="25" t="s">
        <v>50</v>
      </c>
      <c r="C264" s="75">
        <v>0</v>
      </c>
      <c r="D264" s="77">
        <v>0</v>
      </c>
      <c r="E264" s="77">
        <v>0</v>
      </c>
      <c r="F264" s="77">
        <v>0</v>
      </c>
      <c r="G264" s="77">
        <v>0</v>
      </c>
      <c r="H264" s="77">
        <v>0</v>
      </c>
      <c r="I264" s="77">
        <v>0</v>
      </c>
      <c r="J264" s="79">
        <f t="shared" si="4"/>
        <v>0</v>
      </c>
    </row>
    <row r="265" spans="1:10" x14ac:dyDescent="0.25">
      <c r="A265" s="24" t="s">
        <v>321</v>
      </c>
      <c r="B265" s="25" t="s">
        <v>50</v>
      </c>
      <c r="C265" s="75">
        <v>104377</v>
      </c>
      <c r="D265" s="77">
        <v>788931</v>
      </c>
      <c r="E265" s="77">
        <v>500043</v>
      </c>
      <c r="F265" s="77">
        <v>0</v>
      </c>
      <c r="G265" s="77">
        <v>0</v>
      </c>
      <c r="H265" s="77">
        <v>63928</v>
      </c>
      <c r="I265" s="77">
        <v>0</v>
      </c>
      <c r="J265" s="79">
        <f t="shared" si="4"/>
        <v>1457279</v>
      </c>
    </row>
    <row r="266" spans="1:10" x14ac:dyDescent="0.25">
      <c r="A266" s="24" t="s">
        <v>322</v>
      </c>
      <c r="B266" s="25" t="s">
        <v>50</v>
      </c>
      <c r="C266" s="75">
        <v>0</v>
      </c>
      <c r="D266" s="77">
        <v>0</v>
      </c>
      <c r="E266" s="77">
        <v>0</v>
      </c>
      <c r="F266" s="77">
        <v>0</v>
      </c>
      <c r="G266" s="77">
        <v>0</v>
      </c>
      <c r="H266" s="77">
        <v>0</v>
      </c>
      <c r="I266" s="77">
        <v>0</v>
      </c>
      <c r="J266" s="79">
        <f t="shared" si="4"/>
        <v>0</v>
      </c>
    </row>
    <row r="267" spans="1:10" x14ac:dyDescent="0.25">
      <c r="A267" s="24" t="s">
        <v>476</v>
      </c>
      <c r="B267" s="25" t="s">
        <v>51</v>
      </c>
      <c r="C267" s="75">
        <v>0</v>
      </c>
      <c r="D267" s="77">
        <v>0</v>
      </c>
      <c r="E267" s="77">
        <v>531000</v>
      </c>
      <c r="F267" s="77">
        <v>0</v>
      </c>
      <c r="G267" s="77">
        <v>0</v>
      </c>
      <c r="H267" s="77">
        <v>173000</v>
      </c>
      <c r="I267" s="77">
        <v>0</v>
      </c>
      <c r="J267" s="79">
        <f t="shared" si="4"/>
        <v>704000</v>
      </c>
    </row>
    <row r="268" spans="1:10" x14ac:dyDescent="0.25">
      <c r="A268" s="24" t="s">
        <v>323</v>
      </c>
      <c r="B268" s="25" t="s">
        <v>51</v>
      </c>
      <c r="C268" s="75">
        <v>0</v>
      </c>
      <c r="D268" s="77">
        <v>0</v>
      </c>
      <c r="E268" s="77">
        <v>93339</v>
      </c>
      <c r="F268" s="77">
        <v>0</v>
      </c>
      <c r="G268" s="77">
        <v>0</v>
      </c>
      <c r="H268" s="77">
        <v>45248</v>
      </c>
      <c r="I268" s="77">
        <v>0</v>
      </c>
      <c r="J268" s="79">
        <f t="shared" si="4"/>
        <v>138587</v>
      </c>
    </row>
    <row r="269" spans="1:10" x14ac:dyDescent="0.25">
      <c r="A269" s="24" t="s">
        <v>324</v>
      </c>
      <c r="B269" s="25" t="s">
        <v>4</v>
      </c>
      <c r="C269" s="75">
        <v>0</v>
      </c>
      <c r="D269" s="77">
        <v>0</v>
      </c>
      <c r="E269" s="77">
        <v>0</v>
      </c>
      <c r="F269" s="77">
        <v>0</v>
      </c>
      <c r="G269" s="77">
        <v>0</v>
      </c>
      <c r="H269" s="77">
        <v>0</v>
      </c>
      <c r="I269" s="77">
        <v>0</v>
      </c>
      <c r="J269" s="79">
        <f t="shared" si="4"/>
        <v>0</v>
      </c>
    </row>
    <row r="270" spans="1:10" x14ac:dyDescent="0.25">
      <c r="A270" s="24" t="s">
        <v>325</v>
      </c>
      <c r="B270" s="25" t="s">
        <v>4</v>
      </c>
      <c r="C270" s="75">
        <v>0</v>
      </c>
      <c r="D270" s="77">
        <v>0</v>
      </c>
      <c r="E270" s="77">
        <v>0</v>
      </c>
      <c r="F270" s="77">
        <v>0</v>
      </c>
      <c r="G270" s="77">
        <v>0</v>
      </c>
      <c r="H270" s="77">
        <v>0</v>
      </c>
      <c r="I270" s="77">
        <v>0</v>
      </c>
      <c r="J270" s="79">
        <f t="shared" si="4"/>
        <v>0</v>
      </c>
    </row>
    <row r="271" spans="1:10" x14ac:dyDescent="0.25">
      <c r="A271" s="24" t="s">
        <v>326</v>
      </c>
      <c r="B271" s="25" t="s">
        <v>4</v>
      </c>
      <c r="C271" s="75">
        <v>0</v>
      </c>
      <c r="D271" s="77">
        <v>0</v>
      </c>
      <c r="E271" s="77">
        <v>0</v>
      </c>
      <c r="F271" s="77">
        <v>0</v>
      </c>
      <c r="G271" s="77">
        <v>0</v>
      </c>
      <c r="H271" s="77">
        <v>0</v>
      </c>
      <c r="I271" s="77">
        <v>3103090</v>
      </c>
      <c r="J271" s="79">
        <f t="shared" si="4"/>
        <v>3103090</v>
      </c>
    </row>
    <row r="272" spans="1:10" x14ac:dyDescent="0.25">
      <c r="A272" s="24" t="s">
        <v>327</v>
      </c>
      <c r="B272" s="25" t="s">
        <v>4</v>
      </c>
      <c r="C272" s="75">
        <v>0</v>
      </c>
      <c r="D272" s="77">
        <v>0</v>
      </c>
      <c r="E272" s="77">
        <v>0</v>
      </c>
      <c r="F272" s="77">
        <v>0</v>
      </c>
      <c r="G272" s="77">
        <v>0</v>
      </c>
      <c r="H272" s="77">
        <v>0</v>
      </c>
      <c r="I272" s="77">
        <v>0</v>
      </c>
      <c r="J272" s="79">
        <f t="shared" si="4"/>
        <v>0</v>
      </c>
    </row>
    <row r="273" spans="1:10" x14ac:dyDescent="0.25">
      <c r="A273" s="24" t="s">
        <v>542</v>
      </c>
      <c r="B273" s="25" t="s">
        <v>4</v>
      </c>
      <c r="C273" s="75">
        <v>0</v>
      </c>
      <c r="D273" s="77">
        <v>0</v>
      </c>
      <c r="E273" s="77">
        <v>0</v>
      </c>
      <c r="F273" s="77">
        <v>0</v>
      </c>
      <c r="G273" s="77">
        <v>0</v>
      </c>
      <c r="H273" s="77">
        <v>0</v>
      </c>
      <c r="I273" s="77">
        <v>0</v>
      </c>
      <c r="J273" s="79">
        <f t="shared" si="4"/>
        <v>0</v>
      </c>
    </row>
    <row r="274" spans="1:10" x14ac:dyDescent="0.25">
      <c r="A274" s="24" t="s">
        <v>328</v>
      </c>
      <c r="B274" s="25" t="s">
        <v>4</v>
      </c>
      <c r="C274" s="75">
        <v>0</v>
      </c>
      <c r="D274" s="77">
        <v>0</v>
      </c>
      <c r="E274" s="77">
        <v>0</v>
      </c>
      <c r="F274" s="77">
        <v>0</v>
      </c>
      <c r="G274" s="77">
        <v>0</v>
      </c>
      <c r="H274" s="77">
        <v>0</v>
      </c>
      <c r="I274" s="77">
        <v>0</v>
      </c>
      <c r="J274" s="79">
        <f t="shared" si="4"/>
        <v>0</v>
      </c>
    </row>
    <row r="275" spans="1:10" x14ac:dyDescent="0.25">
      <c r="A275" s="24" t="s">
        <v>329</v>
      </c>
      <c r="B275" s="25" t="s">
        <v>4</v>
      </c>
      <c r="C275" s="75">
        <v>0</v>
      </c>
      <c r="D275" s="77">
        <v>0</v>
      </c>
      <c r="E275" s="77">
        <v>0</v>
      </c>
      <c r="F275" s="77">
        <v>0</v>
      </c>
      <c r="G275" s="77">
        <v>0</v>
      </c>
      <c r="H275" s="77">
        <v>244000</v>
      </c>
      <c r="I275" s="77">
        <v>0</v>
      </c>
      <c r="J275" s="79">
        <f t="shared" si="4"/>
        <v>244000</v>
      </c>
    </row>
    <row r="276" spans="1:10" x14ac:dyDescent="0.25">
      <c r="A276" s="24" t="s">
        <v>330</v>
      </c>
      <c r="B276" s="25" t="s">
        <v>4</v>
      </c>
      <c r="C276" s="75">
        <v>0</v>
      </c>
      <c r="D276" s="77">
        <v>0</v>
      </c>
      <c r="E276" s="77">
        <v>0</v>
      </c>
      <c r="F276" s="77">
        <v>0</v>
      </c>
      <c r="G276" s="77">
        <v>0</v>
      </c>
      <c r="H276" s="77">
        <v>0</v>
      </c>
      <c r="I276" s="77">
        <v>0</v>
      </c>
      <c r="J276" s="79">
        <f t="shared" si="4"/>
        <v>0</v>
      </c>
    </row>
    <row r="277" spans="1:10" x14ac:dyDescent="0.25">
      <c r="A277" s="24" t="s">
        <v>331</v>
      </c>
      <c r="B277" s="25" t="s">
        <v>4</v>
      </c>
      <c r="C277" s="75">
        <v>0</v>
      </c>
      <c r="D277" s="77">
        <v>0</v>
      </c>
      <c r="E277" s="77">
        <v>0</v>
      </c>
      <c r="F277" s="77">
        <v>0</v>
      </c>
      <c r="G277" s="77">
        <v>0</v>
      </c>
      <c r="H277" s="77">
        <v>0</v>
      </c>
      <c r="I277" s="77">
        <v>0</v>
      </c>
      <c r="J277" s="79">
        <f t="shared" si="4"/>
        <v>0</v>
      </c>
    </row>
    <row r="278" spans="1:10" x14ac:dyDescent="0.25">
      <c r="A278" s="24" t="s">
        <v>332</v>
      </c>
      <c r="B278" s="25" t="s">
        <v>4</v>
      </c>
      <c r="C278" s="75">
        <v>0</v>
      </c>
      <c r="D278" s="77">
        <v>0</v>
      </c>
      <c r="E278" s="77">
        <v>0</v>
      </c>
      <c r="F278" s="77">
        <v>0</v>
      </c>
      <c r="G278" s="77">
        <v>0</v>
      </c>
      <c r="H278" s="77">
        <v>0</v>
      </c>
      <c r="I278" s="77">
        <v>75480</v>
      </c>
      <c r="J278" s="79">
        <f t="shared" si="4"/>
        <v>75480</v>
      </c>
    </row>
    <row r="279" spans="1:10" x14ac:dyDescent="0.25">
      <c r="A279" s="24" t="s">
        <v>477</v>
      </c>
      <c r="B279" s="25" t="s">
        <v>4</v>
      </c>
      <c r="C279" s="75">
        <v>0</v>
      </c>
      <c r="D279" s="77">
        <v>0</v>
      </c>
      <c r="E279" s="77">
        <v>0</v>
      </c>
      <c r="F279" s="77">
        <v>0</v>
      </c>
      <c r="G279" s="77">
        <v>0</v>
      </c>
      <c r="H279" s="77">
        <v>0</v>
      </c>
      <c r="I279" s="77">
        <v>0</v>
      </c>
      <c r="J279" s="79">
        <f t="shared" si="4"/>
        <v>0</v>
      </c>
    </row>
    <row r="280" spans="1:10" x14ac:dyDescent="0.25">
      <c r="A280" s="24" t="s">
        <v>333</v>
      </c>
      <c r="B280" s="25" t="s">
        <v>4</v>
      </c>
      <c r="C280" s="75">
        <v>0</v>
      </c>
      <c r="D280" s="77">
        <v>0</v>
      </c>
      <c r="E280" s="77">
        <v>0</v>
      </c>
      <c r="F280" s="77">
        <v>0</v>
      </c>
      <c r="G280" s="77">
        <v>0</v>
      </c>
      <c r="H280" s="77">
        <v>0</v>
      </c>
      <c r="I280" s="77">
        <v>0</v>
      </c>
      <c r="J280" s="79">
        <f t="shared" si="4"/>
        <v>0</v>
      </c>
    </row>
    <row r="281" spans="1:10" x14ac:dyDescent="0.25">
      <c r="A281" s="24" t="s">
        <v>334</v>
      </c>
      <c r="B281" s="25" t="s">
        <v>4</v>
      </c>
      <c r="C281" s="75">
        <v>0</v>
      </c>
      <c r="D281" s="77">
        <v>0</v>
      </c>
      <c r="E281" s="77">
        <v>0</v>
      </c>
      <c r="F281" s="77">
        <v>0</v>
      </c>
      <c r="G281" s="77">
        <v>0</v>
      </c>
      <c r="H281" s="77">
        <v>15000</v>
      </c>
      <c r="I281" s="77">
        <v>0</v>
      </c>
      <c r="J281" s="79">
        <f t="shared" si="4"/>
        <v>15000</v>
      </c>
    </row>
    <row r="282" spans="1:10" x14ac:dyDescent="0.25">
      <c r="A282" s="24" t="s">
        <v>335</v>
      </c>
      <c r="B282" s="25" t="s">
        <v>4</v>
      </c>
      <c r="C282" s="75">
        <v>0</v>
      </c>
      <c r="D282" s="77">
        <v>0</v>
      </c>
      <c r="E282" s="77">
        <v>0</v>
      </c>
      <c r="F282" s="77">
        <v>0</v>
      </c>
      <c r="G282" s="77">
        <v>0</v>
      </c>
      <c r="H282" s="77">
        <v>0</v>
      </c>
      <c r="I282" s="77">
        <v>0</v>
      </c>
      <c r="J282" s="79">
        <f t="shared" si="4"/>
        <v>0</v>
      </c>
    </row>
    <row r="283" spans="1:10" x14ac:dyDescent="0.25">
      <c r="A283" s="24" t="s">
        <v>336</v>
      </c>
      <c r="B283" s="25" t="s">
        <v>4</v>
      </c>
      <c r="C283" s="75">
        <v>1811</v>
      </c>
      <c r="D283" s="77">
        <v>0</v>
      </c>
      <c r="E283" s="77">
        <v>0</v>
      </c>
      <c r="F283" s="77">
        <v>0</v>
      </c>
      <c r="G283" s="77">
        <v>0</v>
      </c>
      <c r="H283" s="77">
        <v>0</v>
      </c>
      <c r="I283" s="77">
        <v>11707</v>
      </c>
      <c r="J283" s="79">
        <f t="shared" si="4"/>
        <v>13518</v>
      </c>
    </row>
    <row r="284" spans="1:10" x14ac:dyDescent="0.25">
      <c r="A284" s="24" t="s">
        <v>337</v>
      </c>
      <c r="B284" s="25" t="s">
        <v>4</v>
      </c>
      <c r="C284" s="75">
        <v>79614</v>
      </c>
      <c r="D284" s="77">
        <v>0</v>
      </c>
      <c r="E284" s="77">
        <v>294827</v>
      </c>
      <c r="F284" s="77">
        <v>0</v>
      </c>
      <c r="G284" s="77">
        <v>0</v>
      </c>
      <c r="H284" s="77">
        <v>544013</v>
      </c>
      <c r="I284" s="77">
        <v>0</v>
      </c>
      <c r="J284" s="79">
        <f t="shared" si="4"/>
        <v>918454</v>
      </c>
    </row>
    <row r="285" spans="1:10" x14ac:dyDescent="0.25">
      <c r="A285" s="24" t="s">
        <v>338</v>
      </c>
      <c r="B285" s="25" t="s">
        <v>4</v>
      </c>
      <c r="C285" s="75">
        <v>0</v>
      </c>
      <c r="D285" s="77">
        <v>0</v>
      </c>
      <c r="E285" s="77">
        <v>0</v>
      </c>
      <c r="F285" s="77">
        <v>0</v>
      </c>
      <c r="G285" s="77">
        <v>0</v>
      </c>
      <c r="H285" s="77">
        <v>0</v>
      </c>
      <c r="I285" s="77">
        <v>0</v>
      </c>
      <c r="J285" s="79">
        <f t="shared" si="4"/>
        <v>0</v>
      </c>
    </row>
    <row r="286" spans="1:10" x14ac:dyDescent="0.25">
      <c r="A286" s="24" t="s">
        <v>339</v>
      </c>
      <c r="B286" s="25" t="s">
        <v>4</v>
      </c>
      <c r="C286" s="75">
        <v>0</v>
      </c>
      <c r="D286" s="77">
        <v>0</v>
      </c>
      <c r="E286" s="77">
        <v>0</v>
      </c>
      <c r="F286" s="77">
        <v>0</v>
      </c>
      <c r="G286" s="77">
        <v>0</v>
      </c>
      <c r="H286" s="77">
        <v>0</v>
      </c>
      <c r="I286" s="77">
        <v>2450</v>
      </c>
      <c r="J286" s="79">
        <f t="shared" si="4"/>
        <v>2450</v>
      </c>
    </row>
    <row r="287" spans="1:10" x14ac:dyDescent="0.25">
      <c r="A287" s="24" t="s">
        <v>340</v>
      </c>
      <c r="B287" s="25" t="s">
        <v>4</v>
      </c>
      <c r="C287" s="75">
        <v>0</v>
      </c>
      <c r="D287" s="77">
        <v>0</v>
      </c>
      <c r="E287" s="77">
        <v>0</v>
      </c>
      <c r="F287" s="77">
        <v>0</v>
      </c>
      <c r="G287" s="77">
        <v>0</v>
      </c>
      <c r="H287" s="77">
        <v>0</v>
      </c>
      <c r="I287" s="77">
        <v>0</v>
      </c>
      <c r="J287" s="79">
        <f t="shared" si="4"/>
        <v>0</v>
      </c>
    </row>
    <row r="288" spans="1:10" x14ac:dyDescent="0.25">
      <c r="A288" s="24" t="s">
        <v>549</v>
      </c>
      <c r="B288" s="25" t="s">
        <v>4</v>
      </c>
      <c r="C288" s="75">
        <v>0</v>
      </c>
      <c r="D288" s="77">
        <v>0</v>
      </c>
      <c r="E288" s="77">
        <v>0</v>
      </c>
      <c r="F288" s="77">
        <v>0</v>
      </c>
      <c r="G288" s="77">
        <v>0</v>
      </c>
      <c r="H288" s="77">
        <v>0</v>
      </c>
      <c r="I288" s="77">
        <v>0</v>
      </c>
      <c r="J288" s="79">
        <f t="shared" si="4"/>
        <v>0</v>
      </c>
    </row>
    <row r="289" spans="1:10" x14ac:dyDescent="0.25">
      <c r="A289" s="24" t="s">
        <v>341</v>
      </c>
      <c r="B289" s="25" t="s">
        <v>4</v>
      </c>
      <c r="C289" s="75">
        <v>0</v>
      </c>
      <c r="D289" s="77">
        <v>8181</v>
      </c>
      <c r="E289" s="77">
        <v>0</v>
      </c>
      <c r="F289" s="77">
        <v>0</v>
      </c>
      <c r="G289" s="77">
        <v>0</v>
      </c>
      <c r="H289" s="77">
        <v>0</v>
      </c>
      <c r="I289" s="77">
        <v>0</v>
      </c>
      <c r="J289" s="79">
        <f t="shared" si="4"/>
        <v>8181</v>
      </c>
    </row>
    <row r="290" spans="1:10" x14ac:dyDescent="0.25">
      <c r="A290" s="24" t="s">
        <v>506</v>
      </c>
      <c r="B290" s="25" t="s">
        <v>4</v>
      </c>
      <c r="C290" s="75">
        <v>0</v>
      </c>
      <c r="D290" s="77">
        <v>0</v>
      </c>
      <c r="E290" s="77">
        <v>0</v>
      </c>
      <c r="F290" s="77">
        <v>0</v>
      </c>
      <c r="G290" s="77">
        <v>0</v>
      </c>
      <c r="H290" s="77">
        <v>0</v>
      </c>
      <c r="I290" s="77">
        <v>0</v>
      </c>
      <c r="J290" s="79">
        <f t="shared" si="4"/>
        <v>0</v>
      </c>
    </row>
    <row r="291" spans="1:10" x14ac:dyDescent="0.25">
      <c r="A291" s="24" t="s">
        <v>342</v>
      </c>
      <c r="B291" s="25" t="s">
        <v>4</v>
      </c>
      <c r="C291" s="75">
        <v>0</v>
      </c>
      <c r="D291" s="77">
        <v>0</v>
      </c>
      <c r="E291" s="77">
        <v>0</v>
      </c>
      <c r="F291" s="77">
        <v>0</v>
      </c>
      <c r="G291" s="77">
        <v>0</v>
      </c>
      <c r="H291" s="77">
        <v>0</v>
      </c>
      <c r="I291" s="77">
        <v>0</v>
      </c>
      <c r="J291" s="79">
        <f t="shared" si="4"/>
        <v>0</v>
      </c>
    </row>
    <row r="292" spans="1:10" x14ac:dyDescent="0.25">
      <c r="A292" s="24" t="s">
        <v>343</v>
      </c>
      <c r="B292" s="25" t="s">
        <v>4</v>
      </c>
      <c r="C292" s="75">
        <v>0</v>
      </c>
      <c r="D292" s="77">
        <v>0</v>
      </c>
      <c r="E292" s="77">
        <v>0</v>
      </c>
      <c r="F292" s="77">
        <v>0</v>
      </c>
      <c r="G292" s="77">
        <v>0</v>
      </c>
      <c r="H292" s="77">
        <v>0</v>
      </c>
      <c r="I292" s="77">
        <v>0</v>
      </c>
      <c r="J292" s="79">
        <f t="shared" si="4"/>
        <v>0</v>
      </c>
    </row>
    <row r="293" spans="1:10" x14ac:dyDescent="0.25">
      <c r="A293" s="24" t="s">
        <v>344</v>
      </c>
      <c r="B293" s="25" t="s">
        <v>4</v>
      </c>
      <c r="C293" s="75">
        <v>0</v>
      </c>
      <c r="D293" s="77">
        <v>0</v>
      </c>
      <c r="E293" s="77">
        <v>0</v>
      </c>
      <c r="F293" s="77">
        <v>0</v>
      </c>
      <c r="G293" s="77">
        <v>0</v>
      </c>
      <c r="H293" s="77">
        <v>0</v>
      </c>
      <c r="I293" s="77">
        <v>0</v>
      </c>
      <c r="J293" s="79">
        <f t="shared" si="4"/>
        <v>0</v>
      </c>
    </row>
    <row r="294" spans="1:10" x14ac:dyDescent="0.25">
      <c r="A294" s="24" t="s">
        <v>345</v>
      </c>
      <c r="B294" s="25" t="s">
        <v>4</v>
      </c>
      <c r="C294" s="75">
        <v>0</v>
      </c>
      <c r="D294" s="77">
        <v>0</v>
      </c>
      <c r="E294" s="77">
        <v>0</v>
      </c>
      <c r="F294" s="77">
        <v>0</v>
      </c>
      <c r="G294" s="77">
        <v>0</v>
      </c>
      <c r="H294" s="77">
        <v>0</v>
      </c>
      <c r="I294" s="77">
        <v>0</v>
      </c>
      <c r="J294" s="79">
        <f t="shared" si="4"/>
        <v>0</v>
      </c>
    </row>
    <row r="295" spans="1:10" x14ac:dyDescent="0.25">
      <c r="A295" s="24" t="s">
        <v>346</v>
      </c>
      <c r="B295" s="25" t="s">
        <v>4</v>
      </c>
      <c r="C295" s="75">
        <v>0</v>
      </c>
      <c r="D295" s="77">
        <v>0</v>
      </c>
      <c r="E295" s="77">
        <v>0</v>
      </c>
      <c r="F295" s="77">
        <v>0</v>
      </c>
      <c r="G295" s="77">
        <v>0</v>
      </c>
      <c r="H295" s="77">
        <v>0</v>
      </c>
      <c r="I295" s="77">
        <v>0</v>
      </c>
      <c r="J295" s="79">
        <f t="shared" si="4"/>
        <v>0</v>
      </c>
    </row>
    <row r="296" spans="1:10" x14ac:dyDescent="0.25">
      <c r="A296" s="24" t="s">
        <v>4</v>
      </c>
      <c r="B296" s="25" t="s">
        <v>4</v>
      </c>
      <c r="C296" s="75">
        <v>0</v>
      </c>
      <c r="D296" s="77">
        <v>0</v>
      </c>
      <c r="E296" s="77">
        <v>0</v>
      </c>
      <c r="F296" s="77">
        <v>0</v>
      </c>
      <c r="G296" s="77">
        <v>0</v>
      </c>
      <c r="H296" s="77">
        <v>0</v>
      </c>
      <c r="I296" s="77">
        <v>0</v>
      </c>
      <c r="J296" s="79">
        <f t="shared" si="4"/>
        <v>0</v>
      </c>
    </row>
    <row r="297" spans="1:10" x14ac:dyDescent="0.25">
      <c r="A297" s="24" t="s">
        <v>347</v>
      </c>
      <c r="B297" s="25" t="s">
        <v>4</v>
      </c>
      <c r="C297" s="75">
        <v>300363</v>
      </c>
      <c r="D297" s="77">
        <v>0</v>
      </c>
      <c r="E297" s="77">
        <v>0</v>
      </c>
      <c r="F297" s="77">
        <v>0</v>
      </c>
      <c r="G297" s="77">
        <v>0</v>
      </c>
      <c r="H297" s="77">
        <v>340101</v>
      </c>
      <c r="I297" s="77">
        <v>0</v>
      </c>
      <c r="J297" s="79">
        <f t="shared" si="4"/>
        <v>640464</v>
      </c>
    </row>
    <row r="298" spans="1:10" x14ac:dyDescent="0.25">
      <c r="A298" s="24" t="s">
        <v>348</v>
      </c>
      <c r="B298" s="25" t="s">
        <v>4</v>
      </c>
      <c r="C298" s="75">
        <v>0</v>
      </c>
      <c r="D298" s="77">
        <v>0</v>
      </c>
      <c r="E298" s="77">
        <v>0</v>
      </c>
      <c r="F298" s="77">
        <v>0</v>
      </c>
      <c r="G298" s="77">
        <v>0</v>
      </c>
      <c r="H298" s="77">
        <v>0</v>
      </c>
      <c r="I298" s="77">
        <v>0</v>
      </c>
      <c r="J298" s="79">
        <f t="shared" si="4"/>
        <v>0</v>
      </c>
    </row>
    <row r="299" spans="1:10" x14ac:dyDescent="0.25">
      <c r="A299" s="24" t="s">
        <v>349</v>
      </c>
      <c r="B299" s="25" t="s">
        <v>4</v>
      </c>
      <c r="C299" s="75">
        <v>0</v>
      </c>
      <c r="D299" s="77">
        <v>0</v>
      </c>
      <c r="E299" s="77">
        <v>0</v>
      </c>
      <c r="F299" s="77">
        <v>0</v>
      </c>
      <c r="G299" s="77">
        <v>0</v>
      </c>
      <c r="H299" s="77">
        <v>0</v>
      </c>
      <c r="I299" s="77">
        <v>0</v>
      </c>
      <c r="J299" s="79">
        <f t="shared" si="4"/>
        <v>0</v>
      </c>
    </row>
    <row r="300" spans="1:10" x14ac:dyDescent="0.25">
      <c r="A300" s="24" t="s">
        <v>350</v>
      </c>
      <c r="B300" s="25" t="s">
        <v>4</v>
      </c>
      <c r="C300" s="75">
        <v>0</v>
      </c>
      <c r="D300" s="77">
        <v>0</v>
      </c>
      <c r="E300" s="77">
        <v>0</v>
      </c>
      <c r="F300" s="77">
        <v>0</v>
      </c>
      <c r="G300" s="77">
        <v>0</v>
      </c>
      <c r="H300" s="77">
        <v>0</v>
      </c>
      <c r="I300" s="77">
        <v>0</v>
      </c>
      <c r="J300" s="79">
        <f t="shared" si="4"/>
        <v>0</v>
      </c>
    </row>
    <row r="301" spans="1:10" x14ac:dyDescent="0.25">
      <c r="A301" s="24" t="s">
        <v>351</v>
      </c>
      <c r="B301" s="25" t="s">
        <v>4</v>
      </c>
      <c r="C301" s="75">
        <v>182646</v>
      </c>
      <c r="D301" s="77">
        <v>0</v>
      </c>
      <c r="E301" s="77">
        <v>0</v>
      </c>
      <c r="F301" s="77">
        <v>0</v>
      </c>
      <c r="G301" s="77">
        <v>0</v>
      </c>
      <c r="H301" s="77">
        <v>260644</v>
      </c>
      <c r="I301" s="77">
        <v>32339</v>
      </c>
      <c r="J301" s="79">
        <f t="shared" si="4"/>
        <v>475629</v>
      </c>
    </row>
    <row r="302" spans="1:10" x14ac:dyDescent="0.25">
      <c r="A302" s="24" t="s">
        <v>352</v>
      </c>
      <c r="B302" s="25" t="s">
        <v>4</v>
      </c>
      <c r="C302" s="75">
        <v>0</v>
      </c>
      <c r="D302" s="77">
        <v>0</v>
      </c>
      <c r="E302" s="77">
        <v>0</v>
      </c>
      <c r="F302" s="77">
        <v>29187</v>
      </c>
      <c r="G302" s="77">
        <v>0</v>
      </c>
      <c r="H302" s="77">
        <v>0</v>
      </c>
      <c r="I302" s="77">
        <v>0</v>
      </c>
      <c r="J302" s="79">
        <f t="shared" si="4"/>
        <v>29187</v>
      </c>
    </row>
    <row r="303" spans="1:10" x14ac:dyDescent="0.25">
      <c r="A303" s="24" t="s">
        <v>353</v>
      </c>
      <c r="B303" s="25" t="s">
        <v>4</v>
      </c>
      <c r="C303" s="75">
        <v>0</v>
      </c>
      <c r="D303" s="77">
        <v>0</v>
      </c>
      <c r="E303" s="77">
        <v>0</v>
      </c>
      <c r="F303" s="77">
        <v>0</v>
      </c>
      <c r="G303" s="77">
        <v>0</v>
      </c>
      <c r="H303" s="77">
        <v>0</v>
      </c>
      <c r="I303" s="77">
        <v>0</v>
      </c>
      <c r="J303" s="79">
        <f t="shared" si="4"/>
        <v>0</v>
      </c>
    </row>
    <row r="304" spans="1:10" x14ac:dyDescent="0.25">
      <c r="A304" s="24" t="s">
        <v>354</v>
      </c>
      <c r="B304" s="25" t="s">
        <v>4</v>
      </c>
      <c r="C304" s="75">
        <v>27244</v>
      </c>
      <c r="D304" s="77">
        <v>0</v>
      </c>
      <c r="E304" s="77">
        <v>0</v>
      </c>
      <c r="F304" s="77">
        <v>0</v>
      </c>
      <c r="G304" s="77">
        <v>0</v>
      </c>
      <c r="H304" s="77">
        <v>68044</v>
      </c>
      <c r="I304" s="77">
        <v>0</v>
      </c>
      <c r="J304" s="79">
        <f t="shared" si="4"/>
        <v>95288</v>
      </c>
    </row>
    <row r="305" spans="1:10" x14ac:dyDescent="0.25">
      <c r="A305" s="24" t="s">
        <v>355</v>
      </c>
      <c r="B305" s="25" t="s">
        <v>4</v>
      </c>
      <c r="C305" s="75">
        <v>0</v>
      </c>
      <c r="D305" s="77">
        <v>0</v>
      </c>
      <c r="E305" s="77">
        <v>137162</v>
      </c>
      <c r="F305" s="77">
        <v>0</v>
      </c>
      <c r="G305" s="77">
        <v>0</v>
      </c>
      <c r="H305" s="77">
        <v>453263</v>
      </c>
      <c r="I305" s="77">
        <v>0</v>
      </c>
      <c r="J305" s="79">
        <f t="shared" si="4"/>
        <v>590425</v>
      </c>
    </row>
    <row r="306" spans="1:10" x14ac:dyDescent="0.25">
      <c r="A306" s="24" t="s">
        <v>356</v>
      </c>
      <c r="B306" s="25" t="s">
        <v>4</v>
      </c>
      <c r="C306" s="75">
        <v>0</v>
      </c>
      <c r="D306" s="77">
        <v>0</v>
      </c>
      <c r="E306" s="77">
        <v>0</v>
      </c>
      <c r="F306" s="77">
        <v>0</v>
      </c>
      <c r="G306" s="77">
        <v>0</v>
      </c>
      <c r="H306" s="77">
        <v>0</v>
      </c>
      <c r="I306" s="77">
        <v>240750</v>
      </c>
      <c r="J306" s="79">
        <f t="shared" si="4"/>
        <v>240750</v>
      </c>
    </row>
    <row r="307" spans="1:10" x14ac:dyDescent="0.25">
      <c r="A307" s="24" t="s">
        <v>357</v>
      </c>
      <c r="B307" s="25" t="s">
        <v>52</v>
      </c>
      <c r="C307" s="75">
        <v>1961</v>
      </c>
      <c r="D307" s="77">
        <v>35805</v>
      </c>
      <c r="E307" s="77">
        <v>4533</v>
      </c>
      <c r="F307" s="77">
        <v>0</v>
      </c>
      <c r="G307" s="77">
        <v>0</v>
      </c>
      <c r="H307" s="77">
        <v>0</v>
      </c>
      <c r="I307" s="77">
        <v>0</v>
      </c>
      <c r="J307" s="79">
        <f t="shared" si="4"/>
        <v>42299</v>
      </c>
    </row>
    <row r="308" spans="1:10" x14ac:dyDescent="0.25">
      <c r="A308" s="24" t="s">
        <v>358</v>
      </c>
      <c r="B308" s="25" t="s">
        <v>52</v>
      </c>
      <c r="C308" s="75">
        <v>0</v>
      </c>
      <c r="D308" s="77">
        <v>138029</v>
      </c>
      <c r="E308" s="77">
        <v>0</v>
      </c>
      <c r="F308" s="77">
        <v>0</v>
      </c>
      <c r="G308" s="77">
        <v>0</v>
      </c>
      <c r="H308" s="77">
        <v>0</v>
      </c>
      <c r="I308" s="77">
        <v>0</v>
      </c>
      <c r="J308" s="79">
        <f t="shared" si="4"/>
        <v>138029</v>
      </c>
    </row>
    <row r="309" spans="1:10" x14ac:dyDescent="0.25">
      <c r="A309" s="24" t="s">
        <v>359</v>
      </c>
      <c r="B309" s="25" t="s">
        <v>52</v>
      </c>
      <c r="C309" s="75">
        <v>0</v>
      </c>
      <c r="D309" s="77">
        <v>41997</v>
      </c>
      <c r="E309" s="77">
        <v>0</v>
      </c>
      <c r="F309" s="77">
        <v>0</v>
      </c>
      <c r="G309" s="77">
        <v>0</v>
      </c>
      <c r="H309" s="77">
        <v>0</v>
      </c>
      <c r="I309" s="77">
        <v>0</v>
      </c>
      <c r="J309" s="79">
        <f t="shared" si="4"/>
        <v>41997</v>
      </c>
    </row>
    <row r="310" spans="1:10" x14ac:dyDescent="0.25">
      <c r="A310" s="24" t="s">
        <v>360</v>
      </c>
      <c r="B310" s="25" t="s">
        <v>52</v>
      </c>
      <c r="C310" s="75">
        <v>0</v>
      </c>
      <c r="D310" s="77">
        <v>0</v>
      </c>
      <c r="E310" s="77">
        <v>0</v>
      </c>
      <c r="F310" s="77">
        <v>0</v>
      </c>
      <c r="G310" s="77">
        <v>0</v>
      </c>
      <c r="H310" s="77">
        <v>0</v>
      </c>
      <c r="I310" s="77">
        <v>0</v>
      </c>
      <c r="J310" s="79">
        <f t="shared" si="4"/>
        <v>0</v>
      </c>
    </row>
    <row r="311" spans="1:10" x14ac:dyDescent="0.25">
      <c r="A311" s="24" t="s">
        <v>361</v>
      </c>
      <c r="B311" s="25" t="s">
        <v>52</v>
      </c>
      <c r="C311" s="75">
        <v>0</v>
      </c>
      <c r="D311" s="77">
        <v>0</v>
      </c>
      <c r="E311" s="77">
        <v>0</v>
      </c>
      <c r="F311" s="77">
        <v>0</v>
      </c>
      <c r="G311" s="77">
        <v>0</v>
      </c>
      <c r="H311" s="77">
        <v>0</v>
      </c>
      <c r="I311" s="77">
        <v>0</v>
      </c>
      <c r="J311" s="79">
        <f t="shared" si="4"/>
        <v>0</v>
      </c>
    </row>
    <row r="312" spans="1:10" x14ac:dyDescent="0.25">
      <c r="A312" s="24" t="s">
        <v>362</v>
      </c>
      <c r="B312" s="25" t="s">
        <v>52</v>
      </c>
      <c r="C312" s="75">
        <v>0</v>
      </c>
      <c r="D312" s="77">
        <v>0</v>
      </c>
      <c r="E312" s="77">
        <v>851</v>
      </c>
      <c r="F312" s="77">
        <v>0</v>
      </c>
      <c r="G312" s="77">
        <v>0</v>
      </c>
      <c r="H312" s="77">
        <v>0</v>
      </c>
      <c r="I312" s="77">
        <v>0</v>
      </c>
      <c r="J312" s="79">
        <f t="shared" si="4"/>
        <v>851</v>
      </c>
    </row>
    <row r="313" spans="1:10" x14ac:dyDescent="0.25">
      <c r="A313" s="24" t="s">
        <v>363</v>
      </c>
      <c r="B313" s="25" t="s">
        <v>53</v>
      </c>
      <c r="C313" s="75">
        <v>8977</v>
      </c>
      <c r="D313" s="77">
        <v>0</v>
      </c>
      <c r="E313" s="77">
        <v>0</v>
      </c>
      <c r="F313" s="77">
        <v>0</v>
      </c>
      <c r="G313" s="77">
        <v>0</v>
      </c>
      <c r="H313" s="77">
        <v>0</v>
      </c>
      <c r="I313" s="77">
        <v>0</v>
      </c>
      <c r="J313" s="79">
        <f t="shared" si="4"/>
        <v>8977</v>
      </c>
    </row>
    <row r="314" spans="1:10" x14ac:dyDescent="0.25">
      <c r="A314" s="24" t="s">
        <v>364</v>
      </c>
      <c r="B314" s="25" t="s">
        <v>53</v>
      </c>
      <c r="C314" s="75">
        <v>0</v>
      </c>
      <c r="D314" s="77">
        <v>0</v>
      </c>
      <c r="E314" s="77">
        <v>3264</v>
      </c>
      <c r="F314" s="77">
        <v>0</v>
      </c>
      <c r="G314" s="77">
        <v>0</v>
      </c>
      <c r="H314" s="77">
        <v>0</v>
      </c>
      <c r="I314" s="77">
        <v>0</v>
      </c>
      <c r="J314" s="79">
        <f t="shared" si="4"/>
        <v>3264</v>
      </c>
    </row>
    <row r="315" spans="1:10" x14ac:dyDescent="0.25">
      <c r="A315" s="24" t="s">
        <v>365</v>
      </c>
      <c r="B315" s="25" t="s">
        <v>53</v>
      </c>
      <c r="C315" s="75">
        <v>0</v>
      </c>
      <c r="D315" s="77">
        <v>0</v>
      </c>
      <c r="E315" s="77">
        <v>0</v>
      </c>
      <c r="F315" s="77">
        <v>0</v>
      </c>
      <c r="G315" s="77">
        <v>0</v>
      </c>
      <c r="H315" s="77">
        <v>0</v>
      </c>
      <c r="I315" s="77">
        <v>0</v>
      </c>
      <c r="J315" s="79">
        <f t="shared" si="4"/>
        <v>0</v>
      </c>
    </row>
    <row r="316" spans="1:10" x14ac:dyDescent="0.25">
      <c r="A316" s="24" t="s">
        <v>366</v>
      </c>
      <c r="B316" s="25" t="s">
        <v>53</v>
      </c>
      <c r="C316" s="75">
        <v>0</v>
      </c>
      <c r="D316" s="77">
        <v>0</v>
      </c>
      <c r="E316" s="77">
        <v>0</v>
      </c>
      <c r="F316" s="77">
        <v>0</v>
      </c>
      <c r="G316" s="77">
        <v>0</v>
      </c>
      <c r="H316" s="77">
        <v>0</v>
      </c>
      <c r="I316" s="77">
        <v>0</v>
      </c>
      <c r="J316" s="79">
        <f t="shared" si="4"/>
        <v>0</v>
      </c>
    </row>
    <row r="317" spans="1:10" x14ac:dyDescent="0.25">
      <c r="A317" s="24" t="s">
        <v>367</v>
      </c>
      <c r="B317" s="25" t="s">
        <v>53</v>
      </c>
      <c r="C317" s="75">
        <v>0</v>
      </c>
      <c r="D317" s="77">
        <v>3828</v>
      </c>
      <c r="E317" s="77">
        <v>0</v>
      </c>
      <c r="F317" s="77">
        <v>0</v>
      </c>
      <c r="G317" s="77">
        <v>0</v>
      </c>
      <c r="H317" s="77">
        <v>0</v>
      </c>
      <c r="I317" s="77">
        <v>0</v>
      </c>
      <c r="J317" s="79">
        <f t="shared" si="4"/>
        <v>3828</v>
      </c>
    </row>
    <row r="318" spans="1:10" x14ac:dyDescent="0.25">
      <c r="A318" s="24" t="s">
        <v>368</v>
      </c>
      <c r="B318" s="25" t="s">
        <v>53</v>
      </c>
      <c r="C318" s="75">
        <v>27838</v>
      </c>
      <c r="D318" s="77">
        <v>0</v>
      </c>
      <c r="E318" s="77">
        <v>147024</v>
      </c>
      <c r="F318" s="77">
        <v>0</v>
      </c>
      <c r="G318" s="77">
        <v>0</v>
      </c>
      <c r="H318" s="77">
        <v>13675</v>
      </c>
      <c r="I318" s="77">
        <v>0</v>
      </c>
      <c r="J318" s="79">
        <f t="shared" si="4"/>
        <v>188537</v>
      </c>
    </row>
    <row r="319" spans="1:10" x14ac:dyDescent="0.25">
      <c r="A319" s="24" t="s">
        <v>369</v>
      </c>
      <c r="B319" s="25" t="s">
        <v>53</v>
      </c>
      <c r="C319" s="75">
        <v>0</v>
      </c>
      <c r="D319" s="77">
        <v>0</v>
      </c>
      <c r="E319" s="77">
        <v>0</v>
      </c>
      <c r="F319" s="77">
        <v>0</v>
      </c>
      <c r="G319" s="77">
        <v>0</v>
      </c>
      <c r="H319" s="77">
        <v>0</v>
      </c>
      <c r="I319" s="77">
        <v>0</v>
      </c>
      <c r="J319" s="79">
        <f t="shared" si="4"/>
        <v>0</v>
      </c>
    </row>
    <row r="320" spans="1:10" x14ac:dyDescent="0.25">
      <c r="A320" s="24" t="s">
        <v>370</v>
      </c>
      <c r="B320" s="25" t="s">
        <v>53</v>
      </c>
      <c r="C320" s="75">
        <v>0</v>
      </c>
      <c r="D320" s="77">
        <v>1750</v>
      </c>
      <c r="E320" s="77">
        <v>7231</v>
      </c>
      <c r="F320" s="77">
        <v>0</v>
      </c>
      <c r="G320" s="77">
        <v>0</v>
      </c>
      <c r="H320" s="77">
        <v>1750</v>
      </c>
      <c r="I320" s="77">
        <v>0</v>
      </c>
      <c r="J320" s="79">
        <f t="shared" si="4"/>
        <v>10731</v>
      </c>
    </row>
    <row r="321" spans="1:10" x14ac:dyDescent="0.25">
      <c r="A321" s="24" t="s">
        <v>371</v>
      </c>
      <c r="B321" s="25" t="s">
        <v>53</v>
      </c>
      <c r="C321" s="75">
        <v>0</v>
      </c>
      <c r="D321" s="77">
        <v>0</v>
      </c>
      <c r="E321" s="77">
        <v>762</v>
      </c>
      <c r="F321" s="77">
        <v>0</v>
      </c>
      <c r="G321" s="77">
        <v>0</v>
      </c>
      <c r="H321" s="77">
        <v>0</v>
      </c>
      <c r="I321" s="77">
        <v>0</v>
      </c>
      <c r="J321" s="79">
        <f t="shared" si="4"/>
        <v>762</v>
      </c>
    </row>
    <row r="322" spans="1:10" x14ac:dyDescent="0.25">
      <c r="A322" s="24" t="s">
        <v>372</v>
      </c>
      <c r="B322" s="25" t="s">
        <v>53</v>
      </c>
      <c r="C322" s="75">
        <v>0</v>
      </c>
      <c r="D322" s="77">
        <v>0</v>
      </c>
      <c r="E322" s="77">
        <v>0</v>
      </c>
      <c r="F322" s="77">
        <v>0</v>
      </c>
      <c r="G322" s="77">
        <v>0</v>
      </c>
      <c r="H322" s="77">
        <v>0</v>
      </c>
      <c r="I322" s="77">
        <v>0</v>
      </c>
      <c r="J322" s="79">
        <f t="shared" ref="J322:J385" si="5">SUM(C322:I322)</f>
        <v>0</v>
      </c>
    </row>
    <row r="323" spans="1:10" x14ac:dyDescent="0.25">
      <c r="A323" s="24" t="s">
        <v>373</v>
      </c>
      <c r="B323" s="25" t="s">
        <v>53</v>
      </c>
      <c r="C323" s="75">
        <v>0</v>
      </c>
      <c r="D323" s="77">
        <v>0</v>
      </c>
      <c r="E323" s="77">
        <v>240280</v>
      </c>
      <c r="F323" s="77">
        <v>0</v>
      </c>
      <c r="G323" s="77">
        <v>0</v>
      </c>
      <c r="H323" s="77">
        <v>0</v>
      </c>
      <c r="I323" s="77">
        <v>0</v>
      </c>
      <c r="J323" s="79">
        <f t="shared" si="5"/>
        <v>240280</v>
      </c>
    </row>
    <row r="324" spans="1:10" x14ac:dyDescent="0.25">
      <c r="A324" s="24" t="s">
        <v>374</v>
      </c>
      <c r="B324" s="25" t="s">
        <v>53</v>
      </c>
      <c r="C324" s="75">
        <v>0</v>
      </c>
      <c r="D324" s="77">
        <v>0</v>
      </c>
      <c r="E324" s="77">
        <v>2721</v>
      </c>
      <c r="F324" s="77">
        <v>17900</v>
      </c>
      <c r="G324" s="77">
        <v>0</v>
      </c>
      <c r="H324" s="77">
        <v>0</v>
      </c>
      <c r="I324" s="77">
        <v>0</v>
      </c>
      <c r="J324" s="79">
        <f t="shared" si="5"/>
        <v>20621</v>
      </c>
    </row>
    <row r="325" spans="1:10" x14ac:dyDescent="0.25">
      <c r="A325" s="24" t="s">
        <v>375</v>
      </c>
      <c r="B325" s="25" t="s">
        <v>53</v>
      </c>
      <c r="C325" s="75">
        <v>0</v>
      </c>
      <c r="D325" s="77">
        <v>12350</v>
      </c>
      <c r="E325" s="77">
        <v>0</v>
      </c>
      <c r="F325" s="77">
        <v>0</v>
      </c>
      <c r="G325" s="77">
        <v>0</v>
      </c>
      <c r="H325" s="77">
        <v>0</v>
      </c>
      <c r="I325" s="77">
        <v>0</v>
      </c>
      <c r="J325" s="79">
        <f t="shared" si="5"/>
        <v>12350</v>
      </c>
    </row>
    <row r="326" spans="1:10" x14ac:dyDescent="0.25">
      <c r="A326" s="24" t="s">
        <v>376</v>
      </c>
      <c r="B326" s="25" t="s">
        <v>53</v>
      </c>
      <c r="C326" s="75">
        <v>0</v>
      </c>
      <c r="D326" s="77">
        <v>0</v>
      </c>
      <c r="E326" s="77">
        <v>308087</v>
      </c>
      <c r="F326" s="77">
        <v>0</v>
      </c>
      <c r="G326" s="77">
        <v>0</v>
      </c>
      <c r="H326" s="77">
        <v>0</v>
      </c>
      <c r="I326" s="77">
        <v>0</v>
      </c>
      <c r="J326" s="79">
        <f t="shared" si="5"/>
        <v>308087</v>
      </c>
    </row>
    <row r="327" spans="1:10" x14ac:dyDescent="0.25">
      <c r="A327" s="24" t="s">
        <v>377</v>
      </c>
      <c r="B327" s="25" t="s">
        <v>53</v>
      </c>
      <c r="C327" s="75">
        <v>0</v>
      </c>
      <c r="D327" s="77">
        <v>0</v>
      </c>
      <c r="E327" s="77">
        <v>312600</v>
      </c>
      <c r="F327" s="77">
        <v>0</v>
      </c>
      <c r="G327" s="77">
        <v>0</v>
      </c>
      <c r="H327" s="77">
        <v>0</v>
      </c>
      <c r="I327" s="77">
        <v>0</v>
      </c>
      <c r="J327" s="79">
        <f t="shared" si="5"/>
        <v>312600</v>
      </c>
    </row>
    <row r="328" spans="1:10" x14ac:dyDescent="0.25">
      <c r="A328" s="24" t="s">
        <v>378</v>
      </c>
      <c r="B328" s="25" t="s">
        <v>53</v>
      </c>
      <c r="C328" s="75">
        <v>0</v>
      </c>
      <c r="D328" s="77">
        <v>0</v>
      </c>
      <c r="E328" s="77">
        <v>0</v>
      </c>
      <c r="F328" s="77">
        <v>0</v>
      </c>
      <c r="G328" s="77">
        <v>0</v>
      </c>
      <c r="H328" s="77">
        <v>0</v>
      </c>
      <c r="I328" s="77">
        <v>0</v>
      </c>
      <c r="J328" s="79">
        <f t="shared" si="5"/>
        <v>0</v>
      </c>
    </row>
    <row r="329" spans="1:10" x14ac:dyDescent="0.25">
      <c r="A329" s="24" t="s">
        <v>379</v>
      </c>
      <c r="B329" s="25" t="s">
        <v>53</v>
      </c>
      <c r="C329" s="75">
        <v>0</v>
      </c>
      <c r="D329" s="77">
        <v>0</v>
      </c>
      <c r="E329" s="77">
        <v>0</v>
      </c>
      <c r="F329" s="77">
        <v>0</v>
      </c>
      <c r="G329" s="77">
        <v>0</v>
      </c>
      <c r="H329" s="77">
        <v>0</v>
      </c>
      <c r="I329" s="77">
        <v>0</v>
      </c>
      <c r="J329" s="79">
        <f t="shared" si="5"/>
        <v>0</v>
      </c>
    </row>
    <row r="330" spans="1:10" x14ac:dyDescent="0.25">
      <c r="A330" s="24" t="s">
        <v>380</v>
      </c>
      <c r="B330" s="25" t="s">
        <v>53</v>
      </c>
      <c r="C330" s="75">
        <v>19625</v>
      </c>
      <c r="D330" s="77">
        <v>0</v>
      </c>
      <c r="E330" s="77">
        <v>0</v>
      </c>
      <c r="F330" s="77">
        <v>0</v>
      </c>
      <c r="G330" s="77">
        <v>0</v>
      </c>
      <c r="H330" s="77">
        <v>0</v>
      </c>
      <c r="I330" s="77">
        <v>19916</v>
      </c>
      <c r="J330" s="79">
        <f t="shared" si="5"/>
        <v>39541</v>
      </c>
    </row>
    <row r="331" spans="1:10" x14ac:dyDescent="0.25">
      <c r="A331" s="24" t="s">
        <v>381</v>
      </c>
      <c r="B331" s="25" t="s">
        <v>53</v>
      </c>
      <c r="C331" s="75">
        <v>0</v>
      </c>
      <c r="D331" s="77">
        <v>0</v>
      </c>
      <c r="E331" s="77">
        <v>1210021</v>
      </c>
      <c r="F331" s="77">
        <v>0</v>
      </c>
      <c r="G331" s="77">
        <v>0</v>
      </c>
      <c r="H331" s="77">
        <v>0</v>
      </c>
      <c r="I331" s="77">
        <v>0</v>
      </c>
      <c r="J331" s="79">
        <f t="shared" si="5"/>
        <v>1210021</v>
      </c>
    </row>
    <row r="332" spans="1:10" x14ac:dyDescent="0.25">
      <c r="A332" s="24" t="s">
        <v>382</v>
      </c>
      <c r="B332" s="25" t="s">
        <v>53</v>
      </c>
      <c r="C332" s="75">
        <v>0</v>
      </c>
      <c r="D332" s="77">
        <v>88232</v>
      </c>
      <c r="E332" s="77">
        <v>64874</v>
      </c>
      <c r="F332" s="77">
        <v>0</v>
      </c>
      <c r="G332" s="77">
        <v>0</v>
      </c>
      <c r="H332" s="77">
        <v>0</v>
      </c>
      <c r="I332" s="77">
        <v>0</v>
      </c>
      <c r="J332" s="79">
        <f t="shared" si="5"/>
        <v>153106</v>
      </c>
    </row>
    <row r="333" spans="1:10" x14ac:dyDescent="0.25">
      <c r="A333" s="24" t="s">
        <v>5</v>
      </c>
      <c r="B333" s="25" t="s">
        <v>53</v>
      </c>
      <c r="C333" s="75">
        <v>0</v>
      </c>
      <c r="D333" s="77">
        <v>0</v>
      </c>
      <c r="E333" s="77">
        <v>182087</v>
      </c>
      <c r="F333" s="77">
        <v>0</v>
      </c>
      <c r="G333" s="77">
        <v>0</v>
      </c>
      <c r="H333" s="77">
        <v>0</v>
      </c>
      <c r="I333" s="77">
        <v>0</v>
      </c>
      <c r="J333" s="79">
        <f t="shared" si="5"/>
        <v>182087</v>
      </c>
    </row>
    <row r="334" spans="1:10" x14ac:dyDescent="0.25">
      <c r="A334" s="24" t="s">
        <v>383</v>
      </c>
      <c r="B334" s="25" t="s">
        <v>53</v>
      </c>
      <c r="C334" s="75">
        <v>0</v>
      </c>
      <c r="D334" s="77">
        <v>0</v>
      </c>
      <c r="E334" s="77">
        <v>1500</v>
      </c>
      <c r="F334" s="77">
        <v>0</v>
      </c>
      <c r="G334" s="77">
        <v>0</v>
      </c>
      <c r="H334" s="77">
        <v>0</v>
      </c>
      <c r="I334" s="77">
        <v>0</v>
      </c>
      <c r="J334" s="79">
        <f t="shared" si="5"/>
        <v>1500</v>
      </c>
    </row>
    <row r="335" spans="1:10" x14ac:dyDescent="0.25">
      <c r="A335" s="24" t="s">
        <v>384</v>
      </c>
      <c r="B335" s="25" t="s">
        <v>53</v>
      </c>
      <c r="C335" s="75">
        <v>133321</v>
      </c>
      <c r="D335" s="77">
        <v>0</v>
      </c>
      <c r="E335" s="77">
        <v>231784</v>
      </c>
      <c r="F335" s="77">
        <v>0</v>
      </c>
      <c r="G335" s="77">
        <v>0</v>
      </c>
      <c r="H335" s="77">
        <v>129766</v>
      </c>
      <c r="I335" s="77">
        <v>35231</v>
      </c>
      <c r="J335" s="79">
        <f t="shared" si="5"/>
        <v>530102</v>
      </c>
    </row>
    <row r="336" spans="1:10" x14ac:dyDescent="0.25">
      <c r="A336" s="24" t="s">
        <v>385</v>
      </c>
      <c r="B336" s="25" t="s">
        <v>53</v>
      </c>
      <c r="C336" s="75">
        <v>0</v>
      </c>
      <c r="D336" s="77">
        <v>0</v>
      </c>
      <c r="E336" s="77">
        <v>0</v>
      </c>
      <c r="F336" s="77">
        <v>0</v>
      </c>
      <c r="G336" s="77">
        <v>0</v>
      </c>
      <c r="H336" s="77">
        <v>0</v>
      </c>
      <c r="I336" s="77">
        <v>0</v>
      </c>
      <c r="J336" s="79">
        <f t="shared" si="5"/>
        <v>0</v>
      </c>
    </row>
    <row r="337" spans="1:10" x14ac:dyDescent="0.25">
      <c r="A337" s="24" t="s">
        <v>386</v>
      </c>
      <c r="B337" s="25" t="s">
        <v>54</v>
      </c>
      <c r="C337" s="75">
        <v>53216</v>
      </c>
      <c r="D337" s="77">
        <v>674611</v>
      </c>
      <c r="E337" s="77">
        <v>0</v>
      </c>
      <c r="F337" s="77">
        <v>0</v>
      </c>
      <c r="G337" s="77">
        <v>0</v>
      </c>
      <c r="H337" s="77">
        <v>0</v>
      </c>
      <c r="I337" s="77">
        <v>0</v>
      </c>
      <c r="J337" s="79">
        <f t="shared" si="5"/>
        <v>727827</v>
      </c>
    </row>
    <row r="338" spans="1:10" x14ac:dyDescent="0.25">
      <c r="A338" s="24" t="s">
        <v>387</v>
      </c>
      <c r="B338" s="25" t="s">
        <v>54</v>
      </c>
      <c r="C338" s="75">
        <v>0</v>
      </c>
      <c r="D338" s="77">
        <v>199868</v>
      </c>
      <c r="E338" s="77">
        <v>0</v>
      </c>
      <c r="F338" s="77">
        <v>0</v>
      </c>
      <c r="G338" s="77">
        <v>0</v>
      </c>
      <c r="H338" s="77">
        <v>0</v>
      </c>
      <c r="I338" s="77">
        <v>0</v>
      </c>
      <c r="J338" s="79">
        <f t="shared" si="5"/>
        <v>199868</v>
      </c>
    </row>
    <row r="339" spans="1:10" x14ac:dyDescent="0.25">
      <c r="A339" s="24" t="s">
        <v>388</v>
      </c>
      <c r="B339" s="25" t="s">
        <v>54</v>
      </c>
      <c r="C339" s="75">
        <v>0</v>
      </c>
      <c r="D339" s="77">
        <v>10850</v>
      </c>
      <c r="E339" s="77">
        <v>0</v>
      </c>
      <c r="F339" s="77">
        <v>0</v>
      </c>
      <c r="G339" s="77">
        <v>0</v>
      </c>
      <c r="H339" s="77">
        <v>0</v>
      </c>
      <c r="I339" s="77">
        <v>0</v>
      </c>
      <c r="J339" s="79">
        <f t="shared" si="5"/>
        <v>10850</v>
      </c>
    </row>
    <row r="340" spans="1:10" x14ac:dyDescent="0.25">
      <c r="A340" s="24" t="s">
        <v>389</v>
      </c>
      <c r="B340" s="25" t="s">
        <v>54</v>
      </c>
      <c r="C340" s="75">
        <v>0</v>
      </c>
      <c r="D340" s="77">
        <v>22859</v>
      </c>
      <c r="E340" s="77">
        <v>0</v>
      </c>
      <c r="F340" s="77">
        <v>0</v>
      </c>
      <c r="G340" s="77">
        <v>0</v>
      </c>
      <c r="H340" s="77">
        <v>0</v>
      </c>
      <c r="I340" s="77">
        <v>0</v>
      </c>
      <c r="J340" s="79">
        <f t="shared" si="5"/>
        <v>22859</v>
      </c>
    </row>
    <row r="341" spans="1:10" x14ac:dyDescent="0.25">
      <c r="A341" s="24" t="s">
        <v>390</v>
      </c>
      <c r="B341" s="25" t="s">
        <v>54</v>
      </c>
      <c r="C341" s="75">
        <v>0</v>
      </c>
      <c r="D341" s="77">
        <v>0</v>
      </c>
      <c r="E341" s="77">
        <v>0</v>
      </c>
      <c r="F341" s="77">
        <v>0</v>
      </c>
      <c r="G341" s="77">
        <v>0</v>
      </c>
      <c r="H341" s="77">
        <v>0</v>
      </c>
      <c r="I341" s="77">
        <f>(10+2000)</f>
        <v>2010</v>
      </c>
      <c r="J341" s="79">
        <f t="shared" si="5"/>
        <v>2010</v>
      </c>
    </row>
    <row r="342" spans="1:10" x14ac:dyDescent="0.25">
      <c r="A342" s="24" t="s">
        <v>391</v>
      </c>
      <c r="B342" s="25" t="s">
        <v>54</v>
      </c>
      <c r="C342" s="75">
        <v>0</v>
      </c>
      <c r="D342" s="77">
        <v>0</v>
      </c>
      <c r="E342" s="77">
        <v>0</v>
      </c>
      <c r="F342" s="77">
        <v>0</v>
      </c>
      <c r="G342" s="77">
        <v>0</v>
      </c>
      <c r="H342" s="77">
        <v>0</v>
      </c>
      <c r="I342" s="77">
        <v>0</v>
      </c>
      <c r="J342" s="79">
        <f t="shared" si="5"/>
        <v>0</v>
      </c>
    </row>
    <row r="343" spans="1:10" x14ac:dyDescent="0.25">
      <c r="A343" s="24" t="s">
        <v>392</v>
      </c>
      <c r="B343" s="25" t="s">
        <v>54</v>
      </c>
      <c r="C343" s="75">
        <v>0</v>
      </c>
      <c r="D343" s="77">
        <v>0</v>
      </c>
      <c r="E343" s="77">
        <v>0</v>
      </c>
      <c r="F343" s="77">
        <v>0</v>
      </c>
      <c r="G343" s="77">
        <v>0</v>
      </c>
      <c r="H343" s="77">
        <v>0</v>
      </c>
      <c r="I343" s="77">
        <v>0</v>
      </c>
      <c r="J343" s="79">
        <f t="shared" si="5"/>
        <v>0</v>
      </c>
    </row>
    <row r="344" spans="1:10" x14ac:dyDescent="0.25">
      <c r="A344" s="24" t="s">
        <v>393</v>
      </c>
      <c r="B344" s="25" t="s">
        <v>54</v>
      </c>
      <c r="C344" s="75">
        <v>1339</v>
      </c>
      <c r="D344" s="77">
        <v>0</v>
      </c>
      <c r="E344" s="77">
        <v>0</v>
      </c>
      <c r="F344" s="77">
        <v>0</v>
      </c>
      <c r="G344" s="77">
        <v>0</v>
      </c>
      <c r="H344" s="77">
        <v>0</v>
      </c>
      <c r="I344" s="77">
        <v>0</v>
      </c>
      <c r="J344" s="79">
        <f t="shared" si="5"/>
        <v>1339</v>
      </c>
    </row>
    <row r="345" spans="1:10" x14ac:dyDescent="0.25">
      <c r="A345" s="24" t="s">
        <v>394</v>
      </c>
      <c r="B345" s="25" t="s">
        <v>54</v>
      </c>
      <c r="C345" s="75">
        <v>0</v>
      </c>
      <c r="D345" s="77">
        <v>0</v>
      </c>
      <c r="E345" s="77">
        <v>0</v>
      </c>
      <c r="F345" s="77">
        <v>0</v>
      </c>
      <c r="G345" s="77">
        <v>0</v>
      </c>
      <c r="H345" s="77">
        <v>0</v>
      </c>
      <c r="I345" s="77">
        <v>0</v>
      </c>
      <c r="J345" s="79">
        <f t="shared" si="5"/>
        <v>0</v>
      </c>
    </row>
    <row r="346" spans="1:10" x14ac:dyDescent="0.25">
      <c r="A346" s="24" t="s">
        <v>395</v>
      </c>
      <c r="B346" s="25" t="s">
        <v>54</v>
      </c>
      <c r="C346" s="75">
        <v>0</v>
      </c>
      <c r="D346" s="77">
        <v>0</v>
      </c>
      <c r="E346" s="77">
        <v>0</v>
      </c>
      <c r="F346" s="77">
        <v>0</v>
      </c>
      <c r="G346" s="77">
        <v>0</v>
      </c>
      <c r="H346" s="77">
        <v>0</v>
      </c>
      <c r="I346" s="77">
        <v>0</v>
      </c>
      <c r="J346" s="79">
        <f t="shared" si="5"/>
        <v>0</v>
      </c>
    </row>
    <row r="347" spans="1:10" x14ac:dyDescent="0.25">
      <c r="A347" s="24" t="s">
        <v>396</v>
      </c>
      <c r="B347" s="25" t="s">
        <v>54</v>
      </c>
      <c r="C347" s="75">
        <v>33860</v>
      </c>
      <c r="D347" s="77">
        <v>0</v>
      </c>
      <c r="E347" s="77">
        <v>0</v>
      </c>
      <c r="F347" s="77">
        <v>0</v>
      </c>
      <c r="G347" s="77">
        <v>0</v>
      </c>
      <c r="H347" s="77">
        <v>0</v>
      </c>
      <c r="I347" s="77">
        <v>0</v>
      </c>
      <c r="J347" s="79">
        <f t="shared" si="5"/>
        <v>33860</v>
      </c>
    </row>
    <row r="348" spans="1:10" x14ac:dyDescent="0.25">
      <c r="A348" s="24" t="s">
        <v>397</v>
      </c>
      <c r="B348" s="25" t="s">
        <v>54</v>
      </c>
      <c r="C348" s="75">
        <v>0</v>
      </c>
      <c r="D348" s="77">
        <v>0</v>
      </c>
      <c r="E348" s="77">
        <v>0</v>
      </c>
      <c r="F348" s="77">
        <v>0</v>
      </c>
      <c r="G348" s="77">
        <v>0</v>
      </c>
      <c r="H348" s="77">
        <v>0</v>
      </c>
      <c r="I348" s="77">
        <v>0</v>
      </c>
      <c r="J348" s="79">
        <f t="shared" si="5"/>
        <v>0</v>
      </c>
    </row>
    <row r="349" spans="1:10" x14ac:dyDescent="0.25">
      <c r="A349" s="24" t="s">
        <v>398</v>
      </c>
      <c r="B349" s="25" t="s">
        <v>54</v>
      </c>
      <c r="C349" s="75">
        <v>19504</v>
      </c>
      <c r="D349" s="77">
        <v>110514</v>
      </c>
      <c r="E349" s="77">
        <v>0</v>
      </c>
      <c r="F349" s="77">
        <v>0</v>
      </c>
      <c r="G349" s="77">
        <v>0</v>
      </c>
      <c r="H349" s="77">
        <v>4000</v>
      </c>
      <c r="I349" s="77">
        <v>0</v>
      </c>
      <c r="J349" s="79">
        <f t="shared" si="5"/>
        <v>134018</v>
      </c>
    </row>
    <row r="350" spans="1:10" x14ac:dyDescent="0.25">
      <c r="A350" s="24" t="s">
        <v>399</v>
      </c>
      <c r="B350" s="25" t="s">
        <v>54</v>
      </c>
      <c r="C350" s="75">
        <v>141756</v>
      </c>
      <c r="D350" s="77">
        <v>0</v>
      </c>
      <c r="E350" s="77">
        <v>1344225</v>
      </c>
      <c r="F350" s="77">
        <v>0</v>
      </c>
      <c r="G350" s="77">
        <v>0</v>
      </c>
      <c r="H350" s="77">
        <v>0</v>
      </c>
      <c r="I350" s="77">
        <v>78157</v>
      </c>
      <c r="J350" s="79">
        <f t="shared" si="5"/>
        <v>1564138</v>
      </c>
    </row>
    <row r="351" spans="1:10" x14ac:dyDescent="0.25">
      <c r="A351" s="24" t="s">
        <v>400</v>
      </c>
      <c r="B351" s="25" t="s">
        <v>54</v>
      </c>
      <c r="C351" s="75">
        <v>0</v>
      </c>
      <c r="D351" s="77">
        <v>15425</v>
      </c>
      <c r="E351" s="77">
        <v>0</v>
      </c>
      <c r="F351" s="77">
        <v>0</v>
      </c>
      <c r="G351" s="77">
        <v>0</v>
      </c>
      <c r="H351" s="77">
        <v>0</v>
      </c>
      <c r="I351" s="77">
        <v>0</v>
      </c>
      <c r="J351" s="79">
        <f t="shared" si="5"/>
        <v>15425</v>
      </c>
    </row>
    <row r="352" spans="1:10" x14ac:dyDescent="0.25">
      <c r="A352" s="24" t="s">
        <v>401</v>
      </c>
      <c r="B352" s="25" t="s">
        <v>54</v>
      </c>
      <c r="C352" s="75">
        <v>0</v>
      </c>
      <c r="D352" s="77">
        <v>0</v>
      </c>
      <c r="E352" s="77">
        <v>0</v>
      </c>
      <c r="F352" s="77">
        <v>0</v>
      </c>
      <c r="G352" s="77">
        <v>0</v>
      </c>
      <c r="H352" s="77">
        <v>0</v>
      </c>
      <c r="I352" s="77">
        <v>0</v>
      </c>
      <c r="J352" s="79">
        <f t="shared" si="5"/>
        <v>0</v>
      </c>
    </row>
    <row r="353" spans="1:10" x14ac:dyDescent="0.25">
      <c r="A353" s="24" t="s">
        <v>402</v>
      </c>
      <c r="B353" s="25" t="s">
        <v>54</v>
      </c>
      <c r="C353" s="75">
        <v>0</v>
      </c>
      <c r="D353" s="77">
        <v>0</v>
      </c>
      <c r="E353" s="77">
        <v>0</v>
      </c>
      <c r="F353" s="77">
        <v>0</v>
      </c>
      <c r="G353" s="77">
        <v>0</v>
      </c>
      <c r="H353" s="77">
        <v>0</v>
      </c>
      <c r="I353" s="77">
        <v>0</v>
      </c>
      <c r="J353" s="79">
        <f t="shared" si="5"/>
        <v>0</v>
      </c>
    </row>
    <row r="354" spans="1:10" x14ac:dyDescent="0.25">
      <c r="A354" s="24" t="s">
        <v>403</v>
      </c>
      <c r="B354" s="25" t="s">
        <v>55</v>
      </c>
      <c r="C354" s="75">
        <v>0</v>
      </c>
      <c r="D354" s="77">
        <v>0</v>
      </c>
      <c r="E354" s="77">
        <v>0</v>
      </c>
      <c r="F354" s="77">
        <v>0</v>
      </c>
      <c r="G354" s="77">
        <v>0</v>
      </c>
      <c r="H354" s="77">
        <v>0</v>
      </c>
      <c r="I354" s="77">
        <v>0</v>
      </c>
      <c r="J354" s="79">
        <f t="shared" si="5"/>
        <v>0</v>
      </c>
    </row>
    <row r="355" spans="1:10" x14ac:dyDescent="0.25">
      <c r="A355" s="24" t="s">
        <v>404</v>
      </c>
      <c r="B355" s="25" t="s">
        <v>55</v>
      </c>
      <c r="C355" s="75">
        <v>0</v>
      </c>
      <c r="D355" s="77">
        <v>0</v>
      </c>
      <c r="E355" s="77">
        <v>0</v>
      </c>
      <c r="F355" s="77">
        <v>0</v>
      </c>
      <c r="G355" s="77">
        <v>0</v>
      </c>
      <c r="H355" s="77">
        <v>0</v>
      </c>
      <c r="I355" s="77">
        <v>0</v>
      </c>
      <c r="J355" s="79">
        <f t="shared" si="5"/>
        <v>0</v>
      </c>
    </row>
    <row r="356" spans="1:10" x14ac:dyDescent="0.25">
      <c r="A356" s="24" t="s">
        <v>405</v>
      </c>
      <c r="B356" s="25" t="s">
        <v>55</v>
      </c>
      <c r="C356" s="75">
        <v>17331</v>
      </c>
      <c r="D356" s="77">
        <v>0</v>
      </c>
      <c r="E356" s="77">
        <v>0</v>
      </c>
      <c r="F356" s="77">
        <v>0</v>
      </c>
      <c r="G356" s="77">
        <v>0</v>
      </c>
      <c r="H356" s="77">
        <v>5200</v>
      </c>
      <c r="I356" s="77">
        <v>0</v>
      </c>
      <c r="J356" s="79">
        <f t="shared" si="5"/>
        <v>22531</v>
      </c>
    </row>
    <row r="357" spans="1:10" x14ac:dyDescent="0.25">
      <c r="A357" s="24" t="s">
        <v>406</v>
      </c>
      <c r="B357" s="25" t="s">
        <v>55</v>
      </c>
      <c r="C357" s="75">
        <v>0</v>
      </c>
      <c r="D357" s="77">
        <v>0</v>
      </c>
      <c r="E357" s="77">
        <v>0</v>
      </c>
      <c r="F357" s="77">
        <v>0</v>
      </c>
      <c r="G357" s="77">
        <v>0</v>
      </c>
      <c r="H357" s="77">
        <v>0</v>
      </c>
      <c r="I357" s="77">
        <v>0</v>
      </c>
      <c r="J357" s="79">
        <f t="shared" si="5"/>
        <v>0</v>
      </c>
    </row>
    <row r="358" spans="1:10" x14ac:dyDescent="0.25">
      <c r="A358" s="24" t="s">
        <v>407</v>
      </c>
      <c r="B358" s="25" t="s">
        <v>55</v>
      </c>
      <c r="C358" s="75">
        <v>0</v>
      </c>
      <c r="D358" s="77">
        <v>0</v>
      </c>
      <c r="E358" s="77">
        <v>0</v>
      </c>
      <c r="F358" s="77">
        <v>0</v>
      </c>
      <c r="G358" s="77">
        <v>0</v>
      </c>
      <c r="H358" s="77">
        <v>0</v>
      </c>
      <c r="I358" s="77">
        <v>0</v>
      </c>
      <c r="J358" s="79">
        <f t="shared" si="5"/>
        <v>0</v>
      </c>
    </row>
    <row r="359" spans="1:10" x14ac:dyDescent="0.25">
      <c r="A359" s="24" t="s">
        <v>408</v>
      </c>
      <c r="B359" s="25" t="s">
        <v>56</v>
      </c>
      <c r="C359" s="75">
        <v>0</v>
      </c>
      <c r="D359" s="77">
        <v>0</v>
      </c>
      <c r="E359" s="77">
        <v>0</v>
      </c>
      <c r="F359" s="77">
        <v>0</v>
      </c>
      <c r="G359" s="77">
        <v>0</v>
      </c>
      <c r="H359" s="77">
        <v>0</v>
      </c>
      <c r="I359" s="77">
        <v>0</v>
      </c>
      <c r="J359" s="79">
        <f t="shared" si="5"/>
        <v>0</v>
      </c>
    </row>
    <row r="360" spans="1:10" x14ac:dyDescent="0.25">
      <c r="A360" s="24" t="s">
        <v>409</v>
      </c>
      <c r="B360" s="25" t="s">
        <v>56</v>
      </c>
      <c r="C360" s="75">
        <v>0</v>
      </c>
      <c r="D360" s="77">
        <v>0</v>
      </c>
      <c r="E360" s="77">
        <v>0</v>
      </c>
      <c r="F360" s="77">
        <v>0</v>
      </c>
      <c r="G360" s="77">
        <v>0</v>
      </c>
      <c r="H360" s="77">
        <v>0</v>
      </c>
      <c r="I360" s="77">
        <v>0</v>
      </c>
      <c r="J360" s="79">
        <f t="shared" si="5"/>
        <v>0</v>
      </c>
    </row>
    <row r="361" spans="1:10" x14ac:dyDescent="0.25">
      <c r="A361" s="24" t="s">
        <v>410</v>
      </c>
      <c r="B361" s="25" t="s">
        <v>56</v>
      </c>
      <c r="C361" s="75">
        <v>0</v>
      </c>
      <c r="D361" s="77">
        <v>0</v>
      </c>
      <c r="E361" s="77">
        <v>0</v>
      </c>
      <c r="F361" s="77">
        <v>0</v>
      </c>
      <c r="G361" s="77">
        <v>0</v>
      </c>
      <c r="H361" s="77">
        <v>0</v>
      </c>
      <c r="I361" s="77">
        <v>0</v>
      </c>
      <c r="J361" s="79">
        <f t="shared" si="5"/>
        <v>0</v>
      </c>
    </row>
    <row r="362" spans="1:10" x14ac:dyDescent="0.25">
      <c r="A362" s="24" t="s">
        <v>478</v>
      </c>
      <c r="B362" s="25" t="s">
        <v>6</v>
      </c>
      <c r="C362" s="75">
        <v>0</v>
      </c>
      <c r="D362" s="77">
        <v>0</v>
      </c>
      <c r="E362" s="77">
        <v>0</v>
      </c>
      <c r="F362" s="77">
        <v>0</v>
      </c>
      <c r="G362" s="77">
        <v>0</v>
      </c>
      <c r="H362" s="77">
        <v>0</v>
      </c>
      <c r="I362" s="77">
        <v>0</v>
      </c>
      <c r="J362" s="79">
        <f t="shared" si="5"/>
        <v>0</v>
      </c>
    </row>
    <row r="363" spans="1:10" x14ac:dyDescent="0.25">
      <c r="A363" s="24" t="s">
        <v>411</v>
      </c>
      <c r="B363" s="25" t="s">
        <v>6</v>
      </c>
      <c r="C363" s="75">
        <v>168783</v>
      </c>
      <c r="D363" s="77">
        <f>(164617+1549577)</f>
        <v>1714194</v>
      </c>
      <c r="E363" s="77">
        <v>291702</v>
      </c>
      <c r="F363" s="77">
        <v>0</v>
      </c>
      <c r="G363" s="77">
        <v>0</v>
      </c>
      <c r="H363" s="77">
        <v>225722</v>
      </c>
      <c r="I363" s="77">
        <v>0</v>
      </c>
      <c r="J363" s="79">
        <f t="shared" si="5"/>
        <v>2400401</v>
      </c>
    </row>
    <row r="364" spans="1:10" x14ac:dyDescent="0.25">
      <c r="A364" s="24" t="s">
        <v>479</v>
      </c>
      <c r="B364" s="25" t="s">
        <v>6</v>
      </c>
      <c r="C364" s="75">
        <v>0</v>
      </c>
      <c r="D364" s="77">
        <v>0</v>
      </c>
      <c r="E364" s="77">
        <v>0</v>
      </c>
      <c r="F364" s="77">
        <v>0</v>
      </c>
      <c r="G364" s="77">
        <v>0</v>
      </c>
      <c r="H364" s="77">
        <v>0</v>
      </c>
      <c r="I364" s="77">
        <v>0</v>
      </c>
      <c r="J364" s="79">
        <f t="shared" si="5"/>
        <v>0</v>
      </c>
    </row>
    <row r="365" spans="1:10" x14ac:dyDescent="0.25">
      <c r="A365" s="24" t="s">
        <v>412</v>
      </c>
      <c r="B365" s="25" t="s">
        <v>57</v>
      </c>
      <c r="C365" s="75">
        <v>0</v>
      </c>
      <c r="D365" s="77">
        <v>0</v>
      </c>
      <c r="E365" s="77">
        <v>0</v>
      </c>
      <c r="F365" s="77">
        <v>0</v>
      </c>
      <c r="G365" s="77">
        <v>0</v>
      </c>
      <c r="H365" s="77">
        <v>0</v>
      </c>
      <c r="I365" s="77">
        <v>0</v>
      </c>
      <c r="J365" s="79">
        <f t="shared" si="5"/>
        <v>0</v>
      </c>
    </row>
    <row r="366" spans="1:10" x14ac:dyDescent="0.25">
      <c r="A366" s="24" t="s">
        <v>413</v>
      </c>
      <c r="B366" s="25" t="s">
        <v>57</v>
      </c>
      <c r="C366" s="75">
        <v>0</v>
      </c>
      <c r="D366" s="77">
        <v>0</v>
      </c>
      <c r="E366" s="77">
        <v>0</v>
      </c>
      <c r="F366" s="77">
        <v>0</v>
      </c>
      <c r="G366" s="77">
        <v>0</v>
      </c>
      <c r="H366" s="77">
        <v>0</v>
      </c>
      <c r="I366" s="77">
        <v>0</v>
      </c>
      <c r="J366" s="79">
        <f t="shared" si="5"/>
        <v>0</v>
      </c>
    </row>
    <row r="367" spans="1:10" x14ac:dyDescent="0.25">
      <c r="A367" s="24" t="s">
        <v>414</v>
      </c>
      <c r="B367" s="25" t="s">
        <v>57</v>
      </c>
      <c r="C367" s="75">
        <v>0</v>
      </c>
      <c r="D367" s="77">
        <v>0</v>
      </c>
      <c r="E367" s="77">
        <v>0</v>
      </c>
      <c r="F367" s="77">
        <v>0</v>
      </c>
      <c r="G367" s="77">
        <v>0</v>
      </c>
      <c r="H367" s="77">
        <v>0</v>
      </c>
      <c r="I367" s="77">
        <v>0</v>
      </c>
      <c r="J367" s="79">
        <f t="shared" si="5"/>
        <v>0</v>
      </c>
    </row>
    <row r="368" spans="1:10" x14ac:dyDescent="0.25">
      <c r="A368" s="24" t="s">
        <v>415</v>
      </c>
      <c r="B368" s="25" t="s">
        <v>7</v>
      </c>
      <c r="C368" s="75">
        <v>62636</v>
      </c>
      <c r="D368" s="77">
        <v>0</v>
      </c>
      <c r="E368" s="77">
        <v>0</v>
      </c>
      <c r="F368" s="77">
        <v>0</v>
      </c>
      <c r="G368" s="77">
        <v>0</v>
      </c>
      <c r="H368" s="77">
        <v>0</v>
      </c>
      <c r="I368" s="77">
        <v>0</v>
      </c>
      <c r="J368" s="79">
        <f t="shared" si="5"/>
        <v>62636</v>
      </c>
    </row>
    <row r="369" spans="1:10" x14ac:dyDescent="0.25">
      <c r="A369" s="24" t="s">
        <v>7</v>
      </c>
      <c r="B369" s="25" t="s">
        <v>7</v>
      </c>
      <c r="C369" s="75">
        <v>0</v>
      </c>
      <c r="D369" s="77">
        <v>0</v>
      </c>
      <c r="E369" s="77">
        <v>0</v>
      </c>
      <c r="F369" s="77">
        <v>0</v>
      </c>
      <c r="G369" s="77">
        <v>0</v>
      </c>
      <c r="H369" s="77">
        <v>0</v>
      </c>
      <c r="I369" s="77">
        <v>0</v>
      </c>
      <c r="J369" s="79">
        <f t="shared" si="5"/>
        <v>0</v>
      </c>
    </row>
    <row r="370" spans="1:10" x14ac:dyDescent="0.25">
      <c r="A370" s="24" t="s">
        <v>416</v>
      </c>
      <c r="B370" s="25" t="s">
        <v>7</v>
      </c>
      <c r="C370" s="75">
        <v>0</v>
      </c>
      <c r="D370" s="77">
        <v>0</v>
      </c>
      <c r="E370" s="77">
        <v>0</v>
      </c>
      <c r="F370" s="77">
        <v>0</v>
      </c>
      <c r="G370" s="77">
        <v>0</v>
      </c>
      <c r="H370" s="77">
        <v>0</v>
      </c>
      <c r="I370" s="77">
        <v>0</v>
      </c>
      <c r="J370" s="79">
        <f t="shared" si="5"/>
        <v>0</v>
      </c>
    </row>
    <row r="371" spans="1:10" x14ac:dyDescent="0.25">
      <c r="A371" s="24" t="s">
        <v>417</v>
      </c>
      <c r="B371" s="25" t="s">
        <v>5</v>
      </c>
      <c r="C371" s="75">
        <v>287376</v>
      </c>
      <c r="D371" s="77">
        <v>198143</v>
      </c>
      <c r="E371" s="77">
        <v>289092</v>
      </c>
      <c r="F371" s="77">
        <v>0</v>
      </c>
      <c r="G371" s="77">
        <v>0</v>
      </c>
      <c r="H371" s="77">
        <v>171595</v>
      </c>
      <c r="I371" s="77">
        <v>0</v>
      </c>
      <c r="J371" s="79">
        <f t="shared" si="5"/>
        <v>946206</v>
      </c>
    </row>
    <row r="372" spans="1:10" x14ac:dyDescent="0.25">
      <c r="A372" s="24" t="s">
        <v>418</v>
      </c>
      <c r="B372" s="25" t="s">
        <v>5</v>
      </c>
      <c r="C372" s="75">
        <v>0</v>
      </c>
      <c r="D372" s="77">
        <v>0</v>
      </c>
      <c r="E372" s="77">
        <v>11591</v>
      </c>
      <c r="F372" s="77">
        <v>0</v>
      </c>
      <c r="G372" s="77">
        <v>0</v>
      </c>
      <c r="H372" s="77">
        <v>0</v>
      </c>
      <c r="I372" s="77">
        <v>0</v>
      </c>
      <c r="J372" s="79">
        <f t="shared" si="5"/>
        <v>11591</v>
      </c>
    </row>
    <row r="373" spans="1:10" x14ac:dyDescent="0.25">
      <c r="A373" s="24" t="s">
        <v>419</v>
      </c>
      <c r="B373" s="25" t="s">
        <v>5</v>
      </c>
      <c r="C373" s="75">
        <v>304628</v>
      </c>
      <c r="D373" s="77">
        <v>34570</v>
      </c>
      <c r="E373" s="77">
        <v>0</v>
      </c>
      <c r="F373" s="77">
        <v>0</v>
      </c>
      <c r="G373" s="77">
        <v>0</v>
      </c>
      <c r="H373" s="77">
        <v>196466</v>
      </c>
      <c r="I373" s="77">
        <v>0</v>
      </c>
      <c r="J373" s="79">
        <f t="shared" si="5"/>
        <v>535664</v>
      </c>
    </row>
    <row r="374" spans="1:10" x14ac:dyDescent="0.25">
      <c r="A374" s="24" t="s">
        <v>420</v>
      </c>
      <c r="B374" s="25" t="s">
        <v>5</v>
      </c>
      <c r="C374" s="75">
        <v>0</v>
      </c>
      <c r="D374" s="77">
        <v>0</v>
      </c>
      <c r="E374" s="77">
        <v>0</v>
      </c>
      <c r="F374" s="77">
        <v>0</v>
      </c>
      <c r="G374" s="77">
        <v>0</v>
      </c>
      <c r="H374" s="77">
        <v>0</v>
      </c>
      <c r="I374" s="77">
        <v>0</v>
      </c>
      <c r="J374" s="79">
        <f t="shared" si="5"/>
        <v>0</v>
      </c>
    </row>
    <row r="375" spans="1:10" x14ac:dyDescent="0.25">
      <c r="A375" s="24" t="s">
        <v>421</v>
      </c>
      <c r="B375" s="25" t="s">
        <v>5</v>
      </c>
      <c r="C375" s="75">
        <v>327807</v>
      </c>
      <c r="D375" s="77">
        <v>0</v>
      </c>
      <c r="E375" s="77">
        <v>843773</v>
      </c>
      <c r="F375" s="77">
        <v>0</v>
      </c>
      <c r="G375" s="77">
        <v>0</v>
      </c>
      <c r="H375" s="77">
        <v>181032</v>
      </c>
      <c r="I375" s="77">
        <v>0</v>
      </c>
      <c r="J375" s="79">
        <f t="shared" si="5"/>
        <v>1352612</v>
      </c>
    </row>
    <row r="376" spans="1:10" x14ac:dyDescent="0.25">
      <c r="A376" s="24" t="s">
        <v>422</v>
      </c>
      <c r="B376" s="25" t="s">
        <v>5</v>
      </c>
      <c r="C376" s="75">
        <v>158053</v>
      </c>
      <c r="D376" s="77">
        <v>0</v>
      </c>
      <c r="E376" s="77">
        <v>0</v>
      </c>
      <c r="F376" s="77">
        <v>0</v>
      </c>
      <c r="G376" s="77">
        <v>0</v>
      </c>
      <c r="H376" s="77">
        <v>157007</v>
      </c>
      <c r="I376" s="77">
        <v>0</v>
      </c>
      <c r="J376" s="79">
        <f t="shared" si="5"/>
        <v>315060</v>
      </c>
    </row>
    <row r="377" spans="1:10" x14ac:dyDescent="0.25">
      <c r="A377" s="24" t="s">
        <v>423</v>
      </c>
      <c r="B377" s="25" t="s">
        <v>5</v>
      </c>
      <c r="C377" s="75">
        <v>210501</v>
      </c>
      <c r="D377" s="77">
        <v>0</v>
      </c>
      <c r="E377" s="77">
        <v>493266</v>
      </c>
      <c r="F377" s="77">
        <v>0</v>
      </c>
      <c r="G377" s="77">
        <v>0</v>
      </c>
      <c r="H377" s="77">
        <v>0</v>
      </c>
      <c r="I377" s="77">
        <v>0</v>
      </c>
      <c r="J377" s="79">
        <f t="shared" si="5"/>
        <v>703767</v>
      </c>
    </row>
    <row r="378" spans="1:10" x14ac:dyDescent="0.25">
      <c r="A378" s="24" t="s">
        <v>424</v>
      </c>
      <c r="B378" s="25" t="s">
        <v>58</v>
      </c>
      <c r="C378" s="75">
        <v>0</v>
      </c>
      <c r="D378" s="77">
        <v>0</v>
      </c>
      <c r="E378" s="77">
        <v>0</v>
      </c>
      <c r="F378" s="77">
        <v>0</v>
      </c>
      <c r="G378" s="77">
        <v>0</v>
      </c>
      <c r="H378" s="77">
        <v>0</v>
      </c>
      <c r="I378" s="77">
        <v>0</v>
      </c>
      <c r="J378" s="79">
        <f t="shared" si="5"/>
        <v>0</v>
      </c>
    </row>
    <row r="379" spans="1:10" x14ac:dyDescent="0.25">
      <c r="A379" s="24" t="s">
        <v>425</v>
      </c>
      <c r="B379" s="25" t="s">
        <v>58</v>
      </c>
      <c r="C379" s="75">
        <v>0</v>
      </c>
      <c r="D379" s="77">
        <v>0</v>
      </c>
      <c r="E379" s="77">
        <v>0</v>
      </c>
      <c r="F379" s="77">
        <v>0</v>
      </c>
      <c r="G379" s="77">
        <v>0</v>
      </c>
      <c r="H379" s="77">
        <v>0</v>
      </c>
      <c r="I379" s="77">
        <v>0</v>
      </c>
      <c r="J379" s="79">
        <f t="shared" si="5"/>
        <v>0</v>
      </c>
    </row>
    <row r="380" spans="1:10" x14ac:dyDescent="0.25">
      <c r="A380" s="24" t="s">
        <v>426</v>
      </c>
      <c r="B380" s="25" t="s">
        <v>58</v>
      </c>
      <c r="C380" s="75">
        <v>0</v>
      </c>
      <c r="D380" s="77">
        <v>0</v>
      </c>
      <c r="E380" s="77">
        <v>0</v>
      </c>
      <c r="F380" s="77">
        <v>0</v>
      </c>
      <c r="G380" s="77">
        <v>0</v>
      </c>
      <c r="H380" s="77">
        <v>0</v>
      </c>
      <c r="I380" s="77">
        <v>0</v>
      </c>
      <c r="J380" s="79">
        <f t="shared" si="5"/>
        <v>0</v>
      </c>
    </row>
    <row r="381" spans="1:10" x14ac:dyDescent="0.25">
      <c r="A381" s="24" t="s">
        <v>427</v>
      </c>
      <c r="B381" s="25" t="s">
        <v>58</v>
      </c>
      <c r="C381" s="75">
        <v>0</v>
      </c>
      <c r="D381" s="77">
        <v>0</v>
      </c>
      <c r="E381" s="77">
        <v>0</v>
      </c>
      <c r="F381" s="77">
        <v>0</v>
      </c>
      <c r="G381" s="77">
        <v>0</v>
      </c>
      <c r="H381" s="77">
        <v>0</v>
      </c>
      <c r="I381" s="77">
        <v>0</v>
      </c>
      <c r="J381" s="79">
        <f t="shared" si="5"/>
        <v>0</v>
      </c>
    </row>
    <row r="382" spans="1:10" x14ac:dyDescent="0.25">
      <c r="A382" s="24" t="s">
        <v>428</v>
      </c>
      <c r="B382" s="25" t="s">
        <v>58</v>
      </c>
      <c r="C382" s="75">
        <v>0</v>
      </c>
      <c r="D382" s="77">
        <v>0</v>
      </c>
      <c r="E382" s="77">
        <v>0</v>
      </c>
      <c r="F382" s="77">
        <v>0</v>
      </c>
      <c r="G382" s="77">
        <v>0</v>
      </c>
      <c r="H382" s="77">
        <v>0</v>
      </c>
      <c r="I382" s="77">
        <v>0</v>
      </c>
      <c r="J382" s="79">
        <f t="shared" si="5"/>
        <v>0</v>
      </c>
    </row>
    <row r="383" spans="1:10" x14ac:dyDescent="0.25">
      <c r="A383" s="24" t="s">
        <v>429</v>
      </c>
      <c r="B383" s="25" t="s">
        <v>59</v>
      </c>
      <c r="C383" s="75">
        <v>0</v>
      </c>
      <c r="D383" s="77">
        <v>0</v>
      </c>
      <c r="E383" s="77">
        <v>0</v>
      </c>
      <c r="F383" s="77">
        <v>0</v>
      </c>
      <c r="G383" s="77">
        <v>0</v>
      </c>
      <c r="H383" s="77">
        <v>0</v>
      </c>
      <c r="I383" s="77">
        <v>0</v>
      </c>
      <c r="J383" s="79">
        <f t="shared" si="5"/>
        <v>0</v>
      </c>
    </row>
    <row r="384" spans="1:10" x14ac:dyDescent="0.25">
      <c r="A384" s="24" t="s">
        <v>430</v>
      </c>
      <c r="B384" s="25" t="s">
        <v>59</v>
      </c>
      <c r="C384" s="75">
        <v>0</v>
      </c>
      <c r="D384" s="77">
        <v>0</v>
      </c>
      <c r="E384" s="77">
        <v>0</v>
      </c>
      <c r="F384" s="77">
        <v>0</v>
      </c>
      <c r="G384" s="77">
        <v>0</v>
      </c>
      <c r="H384" s="77">
        <v>0</v>
      </c>
      <c r="I384" s="77">
        <v>0</v>
      </c>
      <c r="J384" s="79">
        <f t="shared" si="5"/>
        <v>0</v>
      </c>
    </row>
    <row r="385" spans="1:10" x14ac:dyDescent="0.25">
      <c r="A385" s="24" t="s">
        <v>431</v>
      </c>
      <c r="B385" s="25" t="s">
        <v>60</v>
      </c>
      <c r="C385" s="75">
        <v>0</v>
      </c>
      <c r="D385" s="77">
        <v>0</v>
      </c>
      <c r="E385" s="77">
        <v>0</v>
      </c>
      <c r="F385" s="77">
        <v>0</v>
      </c>
      <c r="G385" s="77">
        <v>0</v>
      </c>
      <c r="H385" s="77">
        <v>0</v>
      </c>
      <c r="I385" s="77">
        <v>0</v>
      </c>
      <c r="J385" s="79">
        <f t="shared" si="5"/>
        <v>0</v>
      </c>
    </row>
    <row r="386" spans="1:10" x14ac:dyDescent="0.25">
      <c r="A386" s="24" t="s">
        <v>432</v>
      </c>
      <c r="B386" s="25" t="s">
        <v>61</v>
      </c>
      <c r="C386" s="75">
        <v>0</v>
      </c>
      <c r="D386" s="77">
        <v>0</v>
      </c>
      <c r="E386" s="77">
        <v>0</v>
      </c>
      <c r="F386" s="77">
        <v>0</v>
      </c>
      <c r="G386" s="77">
        <v>0</v>
      </c>
      <c r="H386" s="77">
        <v>0</v>
      </c>
      <c r="I386" s="77">
        <v>0</v>
      </c>
      <c r="J386" s="79">
        <f t="shared" ref="J386:J415" si="6">SUM(C386:I386)</f>
        <v>0</v>
      </c>
    </row>
    <row r="387" spans="1:10" x14ac:dyDescent="0.25">
      <c r="A387" s="24" t="s">
        <v>433</v>
      </c>
      <c r="B387" s="25" t="s">
        <v>61</v>
      </c>
      <c r="C387" s="75">
        <v>0</v>
      </c>
      <c r="D387" s="77">
        <v>0</v>
      </c>
      <c r="E387" s="77">
        <v>0</v>
      </c>
      <c r="F387" s="77">
        <v>0</v>
      </c>
      <c r="G387" s="77">
        <v>0</v>
      </c>
      <c r="H387" s="77">
        <v>0</v>
      </c>
      <c r="I387" s="77">
        <v>0</v>
      </c>
      <c r="J387" s="79">
        <f t="shared" si="6"/>
        <v>0</v>
      </c>
    </row>
    <row r="388" spans="1:10" x14ac:dyDescent="0.25">
      <c r="A388" s="24" t="s">
        <v>434</v>
      </c>
      <c r="B388" s="25" t="s">
        <v>61</v>
      </c>
      <c r="C388" s="75">
        <v>0</v>
      </c>
      <c r="D388" s="77">
        <v>0</v>
      </c>
      <c r="E388" s="77">
        <v>0</v>
      </c>
      <c r="F388" s="77">
        <v>0</v>
      </c>
      <c r="G388" s="77">
        <v>0</v>
      </c>
      <c r="H388" s="77">
        <v>0</v>
      </c>
      <c r="I388" s="77">
        <v>0</v>
      </c>
      <c r="J388" s="79">
        <f t="shared" si="6"/>
        <v>0</v>
      </c>
    </row>
    <row r="389" spans="1:10" x14ac:dyDescent="0.25">
      <c r="A389" s="24" t="s">
        <v>435</v>
      </c>
      <c r="B389" s="25" t="s">
        <v>62</v>
      </c>
      <c r="C389" s="75">
        <v>0</v>
      </c>
      <c r="D389" s="77">
        <v>0</v>
      </c>
      <c r="E389" s="77">
        <v>26412</v>
      </c>
      <c r="F389" s="77">
        <v>0</v>
      </c>
      <c r="G389" s="77">
        <v>0</v>
      </c>
      <c r="H389" s="77">
        <v>0</v>
      </c>
      <c r="I389" s="77">
        <v>0</v>
      </c>
      <c r="J389" s="79">
        <f t="shared" si="6"/>
        <v>26412</v>
      </c>
    </row>
    <row r="390" spans="1:10" x14ac:dyDescent="0.25">
      <c r="A390" s="24" t="s">
        <v>436</v>
      </c>
      <c r="B390" s="25" t="s">
        <v>62</v>
      </c>
      <c r="C390" s="75">
        <v>0</v>
      </c>
      <c r="D390" s="77">
        <v>0</v>
      </c>
      <c r="E390" s="77">
        <v>0</v>
      </c>
      <c r="F390" s="77">
        <v>0</v>
      </c>
      <c r="G390" s="77">
        <v>0</v>
      </c>
      <c r="H390" s="77">
        <v>0</v>
      </c>
      <c r="I390" s="77">
        <v>0</v>
      </c>
      <c r="J390" s="79">
        <f t="shared" si="6"/>
        <v>0</v>
      </c>
    </row>
    <row r="391" spans="1:10" x14ac:dyDescent="0.25">
      <c r="A391" s="24" t="s">
        <v>480</v>
      </c>
      <c r="B391" s="25" t="s">
        <v>62</v>
      </c>
      <c r="C391" s="75">
        <v>0</v>
      </c>
      <c r="D391" s="77">
        <v>0</v>
      </c>
      <c r="E391" s="77">
        <v>0</v>
      </c>
      <c r="F391" s="77">
        <v>0</v>
      </c>
      <c r="G391" s="77">
        <v>0</v>
      </c>
      <c r="H391" s="77">
        <v>0</v>
      </c>
      <c r="I391" s="77">
        <v>0</v>
      </c>
      <c r="J391" s="79">
        <f t="shared" si="6"/>
        <v>0</v>
      </c>
    </row>
    <row r="392" spans="1:10" x14ac:dyDescent="0.25">
      <c r="A392" s="24" t="s">
        <v>481</v>
      </c>
      <c r="B392" s="25" t="s">
        <v>62</v>
      </c>
      <c r="C392" s="75">
        <v>0</v>
      </c>
      <c r="D392" s="77">
        <v>927664</v>
      </c>
      <c r="E392" s="77">
        <v>0</v>
      </c>
      <c r="F392" s="77">
        <v>0</v>
      </c>
      <c r="G392" s="77">
        <v>0</v>
      </c>
      <c r="H392" s="77">
        <v>0</v>
      </c>
      <c r="I392" s="77">
        <v>0</v>
      </c>
      <c r="J392" s="79">
        <f t="shared" si="6"/>
        <v>927664</v>
      </c>
    </row>
    <row r="393" spans="1:10" x14ac:dyDescent="0.25">
      <c r="A393" s="24" t="s">
        <v>437</v>
      </c>
      <c r="B393" s="25" t="s">
        <v>62</v>
      </c>
      <c r="C393" s="75">
        <v>114900</v>
      </c>
      <c r="D393" s="77">
        <v>3683595</v>
      </c>
      <c r="E393" s="77">
        <v>60767</v>
      </c>
      <c r="F393" s="77">
        <v>0</v>
      </c>
      <c r="G393" s="77">
        <v>0</v>
      </c>
      <c r="H393" s="77">
        <v>243880</v>
      </c>
      <c r="I393" s="77">
        <v>0</v>
      </c>
      <c r="J393" s="79">
        <f t="shared" si="6"/>
        <v>4103142</v>
      </c>
    </row>
    <row r="394" spans="1:10" x14ac:dyDescent="0.25">
      <c r="A394" s="24" t="s">
        <v>438</v>
      </c>
      <c r="B394" s="25" t="s">
        <v>62</v>
      </c>
      <c r="C394" s="75">
        <v>0</v>
      </c>
      <c r="D394" s="77">
        <v>0</v>
      </c>
      <c r="E394" s="77">
        <v>0</v>
      </c>
      <c r="F394" s="77">
        <v>0</v>
      </c>
      <c r="G394" s="77">
        <v>0</v>
      </c>
      <c r="H394" s="77">
        <v>0</v>
      </c>
      <c r="I394" s="77">
        <v>0</v>
      </c>
      <c r="J394" s="79">
        <f t="shared" si="6"/>
        <v>0</v>
      </c>
    </row>
    <row r="395" spans="1:10" x14ac:dyDescent="0.25">
      <c r="A395" s="24" t="s">
        <v>439</v>
      </c>
      <c r="B395" s="25" t="s">
        <v>62</v>
      </c>
      <c r="C395" s="75">
        <v>0</v>
      </c>
      <c r="D395" s="77">
        <v>0</v>
      </c>
      <c r="E395" s="77">
        <v>0</v>
      </c>
      <c r="F395" s="77">
        <v>0</v>
      </c>
      <c r="G395" s="77">
        <v>0</v>
      </c>
      <c r="H395" s="77">
        <v>0</v>
      </c>
      <c r="I395" s="77">
        <v>0</v>
      </c>
      <c r="J395" s="79">
        <f t="shared" si="6"/>
        <v>0</v>
      </c>
    </row>
    <row r="396" spans="1:10" x14ac:dyDescent="0.25">
      <c r="A396" s="24" t="s">
        <v>440</v>
      </c>
      <c r="B396" s="25" t="s">
        <v>62</v>
      </c>
      <c r="C396" s="75">
        <v>2600</v>
      </c>
      <c r="D396" s="77">
        <v>0</v>
      </c>
      <c r="E396" s="77">
        <v>7150</v>
      </c>
      <c r="F396" s="77">
        <v>0</v>
      </c>
      <c r="G396" s="77">
        <v>0</v>
      </c>
      <c r="H396" s="77">
        <v>2600</v>
      </c>
      <c r="I396" s="77">
        <v>2600</v>
      </c>
      <c r="J396" s="79">
        <f t="shared" si="6"/>
        <v>14950</v>
      </c>
    </row>
    <row r="397" spans="1:10" x14ac:dyDescent="0.25">
      <c r="A397" s="24" t="s">
        <v>441</v>
      </c>
      <c r="B397" s="25" t="s">
        <v>62</v>
      </c>
      <c r="C397" s="75">
        <v>100651</v>
      </c>
      <c r="D397" s="77">
        <v>0</v>
      </c>
      <c r="E397" s="77">
        <v>0</v>
      </c>
      <c r="F397" s="77">
        <v>0</v>
      </c>
      <c r="G397" s="77">
        <v>0</v>
      </c>
      <c r="H397" s="77">
        <v>18510</v>
      </c>
      <c r="I397" s="77">
        <v>0</v>
      </c>
      <c r="J397" s="79">
        <f t="shared" si="6"/>
        <v>119161</v>
      </c>
    </row>
    <row r="398" spans="1:10" x14ac:dyDescent="0.25">
      <c r="A398" s="24" t="s">
        <v>442</v>
      </c>
      <c r="B398" s="25" t="s">
        <v>62</v>
      </c>
      <c r="C398" s="75">
        <v>0</v>
      </c>
      <c r="D398" s="77">
        <v>0</v>
      </c>
      <c r="E398" s="77">
        <v>0</v>
      </c>
      <c r="F398" s="77">
        <v>0</v>
      </c>
      <c r="G398" s="77">
        <v>0</v>
      </c>
      <c r="H398" s="77">
        <v>0</v>
      </c>
      <c r="I398" s="77">
        <v>0</v>
      </c>
      <c r="J398" s="79">
        <f t="shared" si="6"/>
        <v>0</v>
      </c>
    </row>
    <row r="399" spans="1:10" x14ac:dyDescent="0.25">
      <c r="A399" s="24" t="s">
        <v>443</v>
      </c>
      <c r="B399" s="25" t="s">
        <v>62</v>
      </c>
      <c r="C399" s="75">
        <v>37963</v>
      </c>
      <c r="D399" s="77">
        <v>0</v>
      </c>
      <c r="E399" s="77">
        <v>0</v>
      </c>
      <c r="F399" s="77">
        <v>0</v>
      </c>
      <c r="G399" s="77">
        <v>0</v>
      </c>
      <c r="H399" s="77">
        <v>9276</v>
      </c>
      <c r="I399" s="77">
        <v>0</v>
      </c>
      <c r="J399" s="79">
        <f t="shared" si="6"/>
        <v>47239</v>
      </c>
    </row>
    <row r="400" spans="1:10" x14ac:dyDescent="0.25">
      <c r="A400" s="24" t="s">
        <v>444</v>
      </c>
      <c r="B400" s="25" t="s">
        <v>62</v>
      </c>
      <c r="C400" s="75">
        <v>0</v>
      </c>
      <c r="D400" s="77">
        <v>33000</v>
      </c>
      <c r="E400" s="77">
        <v>90000</v>
      </c>
      <c r="F400" s="77">
        <v>0</v>
      </c>
      <c r="G400" s="77">
        <v>0</v>
      </c>
      <c r="H400" s="77">
        <v>277000</v>
      </c>
      <c r="I400" s="77">
        <v>0</v>
      </c>
      <c r="J400" s="79">
        <f t="shared" si="6"/>
        <v>400000</v>
      </c>
    </row>
    <row r="401" spans="1:10" x14ac:dyDescent="0.25">
      <c r="A401" s="24" t="s">
        <v>445</v>
      </c>
      <c r="B401" s="25" t="s">
        <v>62</v>
      </c>
      <c r="C401" s="75">
        <v>0</v>
      </c>
      <c r="D401" s="77">
        <v>0</v>
      </c>
      <c r="E401" s="77">
        <v>0</v>
      </c>
      <c r="F401" s="77">
        <v>0</v>
      </c>
      <c r="G401" s="77">
        <v>0</v>
      </c>
      <c r="H401" s="77">
        <v>0</v>
      </c>
      <c r="I401" s="77">
        <v>0</v>
      </c>
      <c r="J401" s="79">
        <f t="shared" si="6"/>
        <v>0</v>
      </c>
    </row>
    <row r="402" spans="1:10" x14ac:dyDescent="0.25">
      <c r="A402" s="24" t="s">
        <v>446</v>
      </c>
      <c r="B402" s="25" t="s">
        <v>62</v>
      </c>
      <c r="C402" s="75">
        <v>0</v>
      </c>
      <c r="D402" s="77">
        <v>0</v>
      </c>
      <c r="E402" s="77">
        <v>0</v>
      </c>
      <c r="F402" s="77">
        <v>0</v>
      </c>
      <c r="G402" s="77">
        <v>0</v>
      </c>
      <c r="H402" s="77">
        <v>25451</v>
      </c>
      <c r="I402" s="77">
        <v>0</v>
      </c>
      <c r="J402" s="79">
        <f t="shared" si="6"/>
        <v>25451</v>
      </c>
    </row>
    <row r="403" spans="1:10" x14ac:dyDescent="0.25">
      <c r="A403" s="24" t="s">
        <v>447</v>
      </c>
      <c r="B403" s="25" t="s">
        <v>62</v>
      </c>
      <c r="C403" s="75">
        <v>0</v>
      </c>
      <c r="D403" s="77">
        <v>0</v>
      </c>
      <c r="E403" s="77">
        <v>0</v>
      </c>
      <c r="F403" s="77">
        <v>0</v>
      </c>
      <c r="G403" s="77">
        <v>0</v>
      </c>
      <c r="H403" s="77">
        <v>0</v>
      </c>
      <c r="I403" s="77">
        <v>0</v>
      </c>
      <c r="J403" s="79">
        <f t="shared" si="6"/>
        <v>0</v>
      </c>
    </row>
    <row r="404" spans="1:10" x14ac:dyDescent="0.25">
      <c r="A404" s="24" t="s">
        <v>448</v>
      </c>
      <c r="B404" s="25" t="s">
        <v>62</v>
      </c>
      <c r="C404" s="75">
        <v>0</v>
      </c>
      <c r="D404" s="77">
        <v>0</v>
      </c>
      <c r="E404" s="77">
        <v>0</v>
      </c>
      <c r="F404" s="77">
        <v>0</v>
      </c>
      <c r="G404" s="77">
        <v>0</v>
      </c>
      <c r="H404" s="77">
        <v>19215</v>
      </c>
      <c r="I404" s="77">
        <v>0</v>
      </c>
      <c r="J404" s="79">
        <f t="shared" si="6"/>
        <v>19215</v>
      </c>
    </row>
    <row r="405" spans="1:10" x14ac:dyDescent="0.25">
      <c r="A405" s="24" t="s">
        <v>449</v>
      </c>
      <c r="B405" s="25" t="s">
        <v>63</v>
      </c>
      <c r="C405" s="75">
        <v>0</v>
      </c>
      <c r="D405" s="77">
        <v>0</v>
      </c>
      <c r="E405" s="77">
        <v>0</v>
      </c>
      <c r="F405" s="77">
        <v>0</v>
      </c>
      <c r="G405" s="77">
        <v>0</v>
      </c>
      <c r="H405" s="77">
        <v>0</v>
      </c>
      <c r="I405" s="77">
        <v>0</v>
      </c>
      <c r="J405" s="79">
        <f t="shared" si="6"/>
        <v>0</v>
      </c>
    </row>
    <row r="406" spans="1:10" x14ac:dyDescent="0.25">
      <c r="A406" s="24" t="s">
        <v>450</v>
      </c>
      <c r="B406" s="25" t="s">
        <v>63</v>
      </c>
      <c r="C406" s="75">
        <v>0</v>
      </c>
      <c r="D406" s="77">
        <v>0</v>
      </c>
      <c r="E406" s="77">
        <v>0</v>
      </c>
      <c r="F406" s="77">
        <v>0</v>
      </c>
      <c r="G406" s="77">
        <v>0</v>
      </c>
      <c r="H406" s="77">
        <v>0</v>
      </c>
      <c r="I406" s="77">
        <v>0</v>
      </c>
      <c r="J406" s="79">
        <f t="shared" si="6"/>
        <v>0</v>
      </c>
    </row>
    <row r="407" spans="1:10" x14ac:dyDescent="0.25">
      <c r="A407" s="24" t="s">
        <v>451</v>
      </c>
      <c r="B407" s="25" t="s">
        <v>64</v>
      </c>
      <c r="C407" s="75">
        <v>0</v>
      </c>
      <c r="D407" s="77">
        <v>0</v>
      </c>
      <c r="E407" s="77">
        <v>0</v>
      </c>
      <c r="F407" s="77">
        <v>0</v>
      </c>
      <c r="G407" s="77">
        <v>0</v>
      </c>
      <c r="H407" s="77">
        <v>0</v>
      </c>
      <c r="I407" s="77">
        <v>0</v>
      </c>
      <c r="J407" s="79">
        <f t="shared" si="6"/>
        <v>0</v>
      </c>
    </row>
    <row r="408" spans="1:10" x14ac:dyDescent="0.25">
      <c r="A408" s="24" t="s">
        <v>452</v>
      </c>
      <c r="B408" s="25" t="s">
        <v>64</v>
      </c>
      <c r="C408" s="75">
        <v>0</v>
      </c>
      <c r="D408" s="77">
        <v>0</v>
      </c>
      <c r="E408" s="77">
        <v>0</v>
      </c>
      <c r="F408" s="77">
        <v>0</v>
      </c>
      <c r="G408" s="77">
        <v>0</v>
      </c>
      <c r="H408" s="77">
        <v>0</v>
      </c>
      <c r="I408" s="77">
        <v>0</v>
      </c>
      <c r="J408" s="79">
        <f t="shared" si="6"/>
        <v>0</v>
      </c>
    </row>
    <row r="409" spans="1:10" x14ac:dyDescent="0.25">
      <c r="A409" s="24" t="s">
        <v>453</v>
      </c>
      <c r="B409" s="25" t="s">
        <v>64</v>
      </c>
      <c r="C409" s="75">
        <v>0</v>
      </c>
      <c r="D409" s="77">
        <v>0</v>
      </c>
      <c r="E409" s="77">
        <v>0</v>
      </c>
      <c r="F409" s="77">
        <v>0</v>
      </c>
      <c r="G409" s="77">
        <v>0</v>
      </c>
      <c r="H409" s="77">
        <v>0</v>
      </c>
      <c r="I409" s="77">
        <v>0</v>
      </c>
      <c r="J409" s="79">
        <f t="shared" si="6"/>
        <v>0</v>
      </c>
    </row>
    <row r="410" spans="1:10" x14ac:dyDescent="0.25">
      <c r="A410" s="24" t="s">
        <v>454</v>
      </c>
      <c r="B410" s="25" t="s">
        <v>65</v>
      </c>
      <c r="C410" s="75">
        <v>0</v>
      </c>
      <c r="D410" s="77">
        <v>0</v>
      </c>
      <c r="E410" s="77">
        <v>0</v>
      </c>
      <c r="F410" s="77">
        <v>0</v>
      </c>
      <c r="G410" s="77">
        <v>0</v>
      </c>
      <c r="H410" s="77">
        <v>0</v>
      </c>
      <c r="I410" s="77">
        <v>0</v>
      </c>
      <c r="J410" s="79">
        <f t="shared" si="6"/>
        <v>0</v>
      </c>
    </row>
    <row r="411" spans="1:10" x14ac:dyDescent="0.25">
      <c r="A411" s="24" t="s">
        <v>455</v>
      </c>
      <c r="B411" s="25" t="s">
        <v>65</v>
      </c>
      <c r="C411" s="75">
        <v>0</v>
      </c>
      <c r="D411" s="77">
        <v>18900</v>
      </c>
      <c r="E411" s="77">
        <v>0</v>
      </c>
      <c r="F411" s="77">
        <v>0</v>
      </c>
      <c r="G411" s="77">
        <v>0</v>
      </c>
      <c r="H411" s="77">
        <v>0</v>
      </c>
      <c r="I411" s="77">
        <v>0</v>
      </c>
      <c r="J411" s="79">
        <f t="shared" si="6"/>
        <v>18900</v>
      </c>
    </row>
    <row r="412" spans="1:10" x14ac:dyDescent="0.25">
      <c r="A412" s="24" t="s">
        <v>456</v>
      </c>
      <c r="B412" s="25" t="s">
        <v>65</v>
      </c>
      <c r="C412" s="75">
        <v>0</v>
      </c>
      <c r="D412" s="77">
        <v>0</v>
      </c>
      <c r="E412" s="77">
        <v>0</v>
      </c>
      <c r="F412" s="77">
        <v>0</v>
      </c>
      <c r="G412" s="77">
        <v>0</v>
      </c>
      <c r="H412" s="77">
        <v>0</v>
      </c>
      <c r="I412" s="77">
        <v>0</v>
      </c>
      <c r="J412" s="79">
        <f t="shared" si="6"/>
        <v>0</v>
      </c>
    </row>
    <row r="413" spans="1:10" x14ac:dyDescent="0.25">
      <c r="A413" s="24" t="s">
        <v>457</v>
      </c>
      <c r="B413" s="25" t="s">
        <v>65</v>
      </c>
      <c r="C413" s="75">
        <v>0</v>
      </c>
      <c r="D413" s="77">
        <v>0</v>
      </c>
      <c r="E413" s="77">
        <v>0</v>
      </c>
      <c r="F413" s="77">
        <v>0</v>
      </c>
      <c r="G413" s="77">
        <v>0</v>
      </c>
      <c r="H413" s="77">
        <v>0</v>
      </c>
      <c r="I413" s="77">
        <v>0</v>
      </c>
      <c r="J413" s="79">
        <f t="shared" si="6"/>
        <v>0</v>
      </c>
    </row>
    <row r="414" spans="1:10" x14ac:dyDescent="0.25">
      <c r="A414" s="24" t="s">
        <v>458</v>
      </c>
      <c r="B414" s="25" t="s">
        <v>65</v>
      </c>
      <c r="C414" s="75">
        <v>0</v>
      </c>
      <c r="D414" s="77">
        <v>0</v>
      </c>
      <c r="E414" s="77">
        <v>0</v>
      </c>
      <c r="F414" s="77">
        <v>0</v>
      </c>
      <c r="G414" s="77">
        <v>0</v>
      </c>
      <c r="H414" s="77">
        <v>0</v>
      </c>
      <c r="I414" s="77">
        <v>0</v>
      </c>
      <c r="J414" s="79">
        <f t="shared" si="6"/>
        <v>0</v>
      </c>
    </row>
    <row r="415" spans="1:10" x14ac:dyDescent="0.25">
      <c r="A415" s="51" t="s">
        <v>498</v>
      </c>
      <c r="B415" s="48"/>
      <c r="C415" s="52">
        <f t="shared" ref="C415:I415" si="7">SUM(C5:C414)</f>
        <v>9584868</v>
      </c>
      <c r="D415" s="52">
        <f t="shared" si="7"/>
        <v>46211864</v>
      </c>
      <c r="E415" s="52">
        <f t="shared" si="7"/>
        <v>26038700</v>
      </c>
      <c r="F415" s="52">
        <f t="shared" si="7"/>
        <v>4994354</v>
      </c>
      <c r="G415" s="52">
        <f t="shared" si="7"/>
        <v>3100</v>
      </c>
      <c r="H415" s="52">
        <f t="shared" si="7"/>
        <v>10051033</v>
      </c>
      <c r="I415" s="52">
        <f t="shared" si="7"/>
        <v>4383539</v>
      </c>
      <c r="J415" s="53">
        <f t="shared" si="6"/>
        <v>101267458</v>
      </c>
    </row>
    <row r="416" spans="1:10" x14ac:dyDescent="0.25">
      <c r="A416" s="51" t="s">
        <v>461</v>
      </c>
      <c r="B416" s="84"/>
      <c r="C416" s="58">
        <f>(C415/$J415)</f>
        <v>9.4649043130913782E-2</v>
      </c>
      <c r="D416" s="58">
        <f t="shared" ref="D416:J416" si="8">(D415/$J415)</f>
        <v>0.45633478821992352</v>
      </c>
      <c r="E416" s="58">
        <f t="shared" si="8"/>
        <v>0.25712801046116907</v>
      </c>
      <c r="F416" s="58">
        <f t="shared" si="8"/>
        <v>4.9318449368009221E-2</v>
      </c>
      <c r="G416" s="58">
        <f t="shared" si="8"/>
        <v>3.0612005684985202E-5</v>
      </c>
      <c r="H416" s="58">
        <f t="shared" si="8"/>
        <v>9.9252348172894786E-2</v>
      </c>
      <c r="I416" s="58">
        <f t="shared" si="8"/>
        <v>4.3286748641404624E-2</v>
      </c>
      <c r="J416" s="59">
        <f t="shared" si="8"/>
        <v>1</v>
      </c>
    </row>
    <row r="417" spans="1:10" x14ac:dyDescent="0.25">
      <c r="A417" s="47" t="s">
        <v>500</v>
      </c>
      <c r="B417" s="85"/>
      <c r="C417" s="54">
        <f>COUNTIF(C5:C414,"&gt;0")</f>
        <v>60</v>
      </c>
      <c r="D417" s="54">
        <f t="shared" ref="D417:J417" si="9">COUNTIF(D5:D414,"&gt;0")</f>
        <v>55</v>
      </c>
      <c r="E417" s="54">
        <f t="shared" si="9"/>
        <v>51</v>
      </c>
      <c r="F417" s="54">
        <f t="shared" si="9"/>
        <v>4</v>
      </c>
      <c r="G417" s="54">
        <f t="shared" si="9"/>
        <v>1</v>
      </c>
      <c r="H417" s="54">
        <f t="shared" si="9"/>
        <v>65</v>
      </c>
      <c r="I417" s="54">
        <f t="shared" si="9"/>
        <v>23</v>
      </c>
      <c r="J417" s="57">
        <f t="shared" si="9"/>
        <v>138</v>
      </c>
    </row>
    <row r="418" spans="1:10" x14ac:dyDescent="0.25">
      <c r="A418" s="37"/>
      <c r="B418" s="28"/>
      <c r="C418" s="14"/>
      <c r="D418" s="26"/>
      <c r="E418" s="26"/>
      <c r="F418" s="26"/>
      <c r="G418" s="26"/>
      <c r="H418" s="26"/>
      <c r="I418" s="26"/>
      <c r="J418" s="27"/>
    </row>
    <row r="419" spans="1:10" ht="13.8" thickBot="1" x14ac:dyDescent="0.3">
      <c r="A419" s="29" t="s">
        <v>465</v>
      </c>
      <c r="B419" s="31"/>
      <c r="C419" s="31"/>
      <c r="D419" s="32"/>
      <c r="E419" s="32"/>
      <c r="F419" s="32"/>
      <c r="G419" s="32"/>
      <c r="H419" s="32"/>
      <c r="I419" s="32"/>
      <c r="J419" s="33"/>
    </row>
    <row r="420" spans="1:10" x14ac:dyDescent="0.25">
      <c r="D420" s="1"/>
      <c r="E420" s="1"/>
      <c r="F420" s="1"/>
      <c r="G420" s="1"/>
      <c r="H420" s="1"/>
      <c r="I420" s="1"/>
      <c r="J420" s="1"/>
    </row>
    <row r="422" spans="1:10" x14ac:dyDescent="0.25">
      <c r="J422" s="1"/>
    </row>
  </sheetData>
  <phoneticPr fontId="6" type="noConversion"/>
  <printOptions horizontalCentered="1"/>
  <pageMargins left="0.5" right="0.5" top="0.5" bottom="0.5" header="0.3" footer="0.3"/>
  <pageSetup scale="80" fitToHeight="0" orientation="landscape" horizontalDpi="1200" verticalDpi="1200" r:id="rId1"/>
  <headerFooter>
    <oddFooter>&amp;LOffice of Economic and Demographic Research&amp;RPage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J422"/>
  <sheetViews>
    <sheetView workbookViewId="0"/>
  </sheetViews>
  <sheetFormatPr defaultRowHeight="13.2" x14ac:dyDescent="0.25"/>
  <cols>
    <col min="1" max="1" width="24.6640625" customWidth="1"/>
    <col min="2" max="2" width="17.6640625" customWidth="1"/>
    <col min="3" max="10" width="14.6640625" customWidth="1"/>
  </cols>
  <sheetData>
    <row r="1" spans="1:10" ht="22.8" x14ac:dyDescent="0.4">
      <c r="A1" s="3" t="s">
        <v>78</v>
      </c>
      <c r="B1" s="4"/>
      <c r="C1" s="5"/>
      <c r="D1" s="6"/>
      <c r="E1" s="6"/>
      <c r="F1" s="6"/>
      <c r="G1" s="6"/>
      <c r="H1" s="6"/>
      <c r="I1" s="6"/>
      <c r="J1" s="7"/>
    </row>
    <row r="2" spans="1:10" ht="18" thickBot="1" x14ac:dyDescent="0.35">
      <c r="A2" s="8" t="s">
        <v>488</v>
      </c>
      <c r="B2" s="9"/>
      <c r="C2" s="10"/>
      <c r="D2" s="11"/>
      <c r="E2" s="11"/>
      <c r="F2" s="11"/>
      <c r="G2" s="11"/>
      <c r="H2" s="11"/>
      <c r="I2" s="11"/>
      <c r="J2" s="12"/>
    </row>
    <row r="3" spans="1:10" x14ac:dyDescent="0.25">
      <c r="A3" s="38"/>
      <c r="B3" s="42"/>
      <c r="C3" s="43"/>
      <c r="D3" s="43" t="s">
        <v>67</v>
      </c>
      <c r="E3" s="43"/>
      <c r="F3" s="43" t="s">
        <v>70</v>
      </c>
      <c r="G3" s="43" t="s">
        <v>71</v>
      </c>
      <c r="H3" s="43" t="s">
        <v>73</v>
      </c>
      <c r="I3" s="43"/>
      <c r="J3" s="39" t="s">
        <v>460</v>
      </c>
    </row>
    <row r="4" spans="1:10" ht="13.8" thickBot="1" x14ac:dyDescent="0.3">
      <c r="A4" s="40" t="s">
        <v>77</v>
      </c>
      <c r="B4" s="44" t="s">
        <v>459</v>
      </c>
      <c r="C4" s="45" t="s">
        <v>66</v>
      </c>
      <c r="D4" s="45" t="s">
        <v>68</v>
      </c>
      <c r="E4" s="45" t="s">
        <v>69</v>
      </c>
      <c r="F4" s="45" t="s">
        <v>68</v>
      </c>
      <c r="G4" s="45" t="s">
        <v>72</v>
      </c>
      <c r="H4" s="45" t="s">
        <v>74</v>
      </c>
      <c r="I4" s="45" t="s">
        <v>75</v>
      </c>
      <c r="J4" s="41" t="s">
        <v>76</v>
      </c>
    </row>
    <row r="5" spans="1:10" x14ac:dyDescent="0.25">
      <c r="A5" s="18" t="s">
        <v>0</v>
      </c>
      <c r="B5" s="19" t="s">
        <v>0</v>
      </c>
      <c r="C5" s="20">
        <v>0</v>
      </c>
      <c r="D5" s="20">
        <v>0</v>
      </c>
      <c r="E5" s="46">
        <v>0</v>
      </c>
      <c r="F5" s="46">
        <v>0</v>
      </c>
      <c r="G5" s="20">
        <v>0</v>
      </c>
      <c r="H5" s="20">
        <v>0</v>
      </c>
      <c r="I5" s="20">
        <v>0</v>
      </c>
      <c r="J5" s="36">
        <f t="shared" ref="J5:J67" si="0">SUM(C5:I5)</f>
        <v>0</v>
      </c>
    </row>
    <row r="6" spans="1:10" x14ac:dyDescent="0.25">
      <c r="A6" s="24" t="s">
        <v>79</v>
      </c>
      <c r="B6" s="25" t="s">
        <v>0</v>
      </c>
      <c r="C6" s="75">
        <v>0</v>
      </c>
      <c r="D6" s="77">
        <v>0</v>
      </c>
      <c r="E6" s="77">
        <v>0</v>
      </c>
      <c r="F6" s="77">
        <v>0</v>
      </c>
      <c r="G6" s="77">
        <v>0</v>
      </c>
      <c r="H6" s="77">
        <v>0</v>
      </c>
      <c r="I6" s="77">
        <v>0</v>
      </c>
      <c r="J6" s="79">
        <f t="shared" si="0"/>
        <v>0</v>
      </c>
    </row>
    <row r="7" spans="1:10" x14ac:dyDescent="0.25">
      <c r="A7" s="24" t="s">
        <v>80</v>
      </c>
      <c r="B7" s="25" t="s">
        <v>0</v>
      </c>
      <c r="C7" s="75">
        <v>0</v>
      </c>
      <c r="D7" s="77">
        <v>0</v>
      </c>
      <c r="E7" s="77">
        <v>0</v>
      </c>
      <c r="F7" s="77">
        <v>0</v>
      </c>
      <c r="G7" s="77">
        <v>0</v>
      </c>
      <c r="H7" s="77">
        <v>0</v>
      </c>
      <c r="I7" s="77">
        <v>0</v>
      </c>
      <c r="J7" s="79">
        <f t="shared" si="0"/>
        <v>0</v>
      </c>
    </row>
    <row r="8" spans="1:10" x14ac:dyDescent="0.25">
      <c r="A8" s="24" t="s">
        <v>81</v>
      </c>
      <c r="B8" s="25" t="s">
        <v>0</v>
      </c>
      <c r="C8" s="75">
        <v>0</v>
      </c>
      <c r="D8" s="77">
        <v>0</v>
      </c>
      <c r="E8" s="77">
        <v>0</v>
      </c>
      <c r="F8" s="77">
        <v>0</v>
      </c>
      <c r="G8" s="77">
        <v>0</v>
      </c>
      <c r="H8" s="77">
        <v>0</v>
      </c>
      <c r="I8" s="77">
        <v>0</v>
      </c>
      <c r="J8" s="79">
        <f t="shared" si="0"/>
        <v>0</v>
      </c>
    </row>
    <row r="9" spans="1:10" x14ac:dyDescent="0.25">
      <c r="A9" s="24" t="s">
        <v>82</v>
      </c>
      <c r="B9" s="25" t="s">
        <v>0</v>
      </c>
      <c r="C9" s="75">
        <v>0</v>
      </c>
      <c r="D9" s="77">
        <v>0</v>
      </c>
      <c r="E9" s="77">
        <v>0</v>
      </c>
      <c r="F9" s="77">
        <v>0</v>
      </c>
      <c r="G9" s="77">
        <v>0</v>
      </c>
      <c r="H9" s="77">
        <v>0</v>
      </c>
      <c r="I9" s="77">
        <v>0</v>
      </c>
      <c r="J9" s="79">
        <f t="shared" si="0"/>
        <v>0</v>
      </c>
    </row>
    <row r="10" spans="1:10" x14ac:dyDescent="0.25">
      <c r="A10" s="60" t="s">
        <v>534</v>
      </c>
      <c r="B10" s="25" t="s">
        <v>0</v>
      </c>
      <c r="C10" s="75">
        <v>0</v>
      </c>
      <c r="D10" s="77">
        <v>0</v>
      </c>
      <c r="E10" s="77">
        <v>0</v>
      </c>
      <c r="F10" s="77">
        <v>0</v>
      </c>
      <c r="G10" s="77">
        <v>0</v>
      </c>
      <c r="H10" s="77">
        <v>0</v>
      </c>
      <c r="I10" s="77">
        <v>0</v>
      </c>
      <c r="J10" s="79">
        <f t="shared" si="0"/>
        <v>0</v>
      </c>
    </row>
    <row r="11" spans="1:10" x14ac:dyDescent="0.25">
      <c r="A11" s="24" t="s">
        <v>83</v>
      </c>
      <c r="B11" s="25" t="s">
        <v>0</v>
      </c>
      <c r="C11" s="75">
        <v>0</v>
      </c>
      <c r="D11" s="77">
        <v>0</v>
      </c>
      <c r="E11" s="77">
        <v>0</v>
      </c>
      <c r="F11" s="77">
        <v>0</v>
      </c>
      <c r="G11" s="77">
        <v>0</v>
      </c>
      <c r="H11" s="77">
        <v>0</v>
      </c>
      <c r="I11" s="77">
        <v>0</v>
      </c>
      <c r="J11" s="79">
        <f t="shared" si="0"/>
        <v>0</v>
      </c>
    </row>
    <row r="12" spans="1:10" x14ac:dyDescent="0.25">
      <c r="A12" s="24" t="s">
        <v>84</v>
      </c>
      <c r="B12" s="25" t="s">
        <v>0</v>
      </c>
      <c r="C12" s="75">
        <v>0</v>
      </c>
      <c r="D12" s="77">
        <v>0</v>
      </c>
      <c r="E12" s="77">
        <v>0</v>
      </c>
      <c r="F12" s="77">
        <v>0</v>
      </c>
      <c r="G12" s="77">
        <v>0</v>
      </c>
      <c r="H12" s="77">
        <v>0</v>
      </c>
      <c r="I12" s="77">
        <v>0</v>
      </c>
      <c r="J12" s="79">
        <f t="shared" si="0"/>
        <v>0</v>
      </c>
    </row>
    <row r="13" spans="1:10" x14ac:dyDescent="0.25">
      <c r="A13" s="24" t="s">
        <v>85</v>
      </c>
      <c r="B13" s="25" t="s">
        <v>0</v>
      </c>
      <c r="C13" s="75">
        <v>0</v>
      </c>
      <c r="D13" s="77">
        <v>0</v>
      </c>
      <c r="E13" s="77">
        <v>0</v>
      </c>
      <c r="F13" s="77">
        <v>0</v>
      </c>
      <c r="G13" s="77">
        <v>0</v>
      </c>
      <c r="H13" s="77">
        <v>0</v>
      </c>
      <c r="I13" s="77">
        <v>0</v>
      </c>
      <c r="J13" s="79">
        <f t="shared" si="0"/>
        <v>0</v>
      </c>
    </row>
    <row r="14" spans="1:10" x14ac:dyDescent="0.25">
      <c r="A14" s="24" t="s">
        <v>512</v>
      </c>
      <c r="B14" s="25" t="s">
        <v>8</v>
      </c>
      <c r="C14" s="75">
        <v>0</v>
      </c>
      <c r="D14" s="77">
        <v>0</v>
      </c>
      <c r="E14" s="77">
        <v>0</v>
      </c>
      <c r="F14" s="77">
        <v>0</v>
      </c>
      <c r="G14" s="77">
        <v>0</v>
      </c>
      <c r="H14" s="77">
        <v>0</v>
      </c>
      <c r="I14" s="77">
        <v>0</v>
      </c>
      <c r="J14" s="79">
        <f t="shared" si="0"/>
        <v>0</v>
      </c>
    </row>
    <row r="15" spans="1:10" x14ac:dyDescent="0.25">
      <c r="A15" s="24" t="s">
        <v>87</v>
      </c>
      <c r="B15" s="25" t="s">
        <v>8</v>
      </c>
      <c r="C15" s="75">
        <v>0</v>
      </c>
      <c r="D15" s="77">
        <v>0</v>
      </c>
      <c r="E15" s="77">
        <v>0</v>
      </c>
      <c r="F15" s="77">
        <v>0</v>
      </c>
      <c r="G15" s="77">
        <v>0</v>
      </c>
      <c r="H15" s="77">
        <v>0</v>
      </c>
      <c r="I15" s="77">
        <v>0</v>
      </c>
      <c r="J15" s="79">
        <f t="shared" si="0"/>
        <v>0</v>
      </c>
    </row>
    <row r="16" spans="1:10" x14ac:dyDescent="0.25">
      <c r="A16" s="24" t="s">
        <v>88</v>
      </c>
      <c r="B16" s="25" t="s">
        <v>9</v>
      </c>
      <c r="C16" s="75">
        <v>0</v>
      </c>
      <c r="D16" s="77">
        <v>0</v>
      </c>
      <c r="E16" s="77">
        <v>0</v>
      </c>
      <c r="F16" s="77">
        <v>0</v>
      </c>
      <c r="G16" s="77">
        <v>0</v>
      </c>
      <c r="H16" s="77">
        <v>0</v>
      </c>
      <c r="I16" s="77">
        <v>0</v>
      </c>
      <c r="J16" s="79">
        <f t="shared" si="0"/>
        <v>0</v>
      </c>
    </row>
    <row r="17" spans="1:10" x14ac:dyDescent="0.25">
      <c r="A17" s="24" t="s">
        <v>89</v>
      </c>
      <c r="B17" s="25" t="s">
        <v>9</v>
      </c>
      <c r="C17" s="75">
        <v>0</v>
      </c>
      <c r="D17" s="77">
        <v>420886</v>
      </c>
      <c r="E17" s="77">
        <v>0</v>
      </c>
      <c r="F17" s="77">
        <v>0</v>
      </c>
      <c r="G17" s="77">
        <v>0</v>
      </c>
      <c r="H17" s="77">
        <v>0</v>
      </c>
      <c r="I17" s="77">
        <v>0</v>
      </c>
      <c r="J17" s="79">
        <f t="shared" si="0"/>
        <v>420886</v>
      </c>
    </row>
    <row r="18" spans="1:10" x14ac:dyDescent="0.25">
      <c r="A18" s="24" t="s">
        <v>90</v>
      </c>
      <c r="B18" s="25" t="s">
        <v>9</v>
      </c>
      <c r="C18" s="75">
        <v>0</v>
      </c>
      <c r="D18" s="77">
        <v>0</v>
      </c>
      <c r="E18" s="77">
        <v>0</v>
      </c>
      <c r="F18" s="77">
        <v>0</v>
      </c>
      <c r="G18" s="77">
        <v>0</v>
      </c>
      <c r="H18" s="77">
        <v>0</v>
      </c>
      <c r="I18" s="77">
        <v>0</v>
      </c>
      <c r="J18" s="79">
        <f t="shared" si="0"/>
        <v>0</v>
      </c>
    </row>
    <row r="19" spans="1:10" x14ac:dyDescent="0.25">
      <c r="A19" s="24" t="s">
        <v>91</v>
      </c>
      <c r="B19" s="25" t="s">
        <v>9</v>
      </c>
      <c r="C19" s="75">
        <v>0</v>
      </c>
      <c r="D19" s="77">
        <v>290333</v>
      </c>
      <c r="E19" s="77">
        <v>0</v>
      </c>
      <c r="F19" s="77">
        <v>0</v>
      </c>
      <c r="G19" s="77">
        <v>0</v>
      </c>
      <c r="H19" s="77">
        <v>0</v>
      </c>
      <c r="I19" s="77">
        <v>0</v>
      </c>
      <c r="J19" s="79">
        <f t="shared" si="0"/>
        <v>290333</v>
      </c>
    </row>
    <row r="20" spans="1:10" x14ac:dyDescent="0.25">
      <c r="A20" s="24" t="s">
        <v>92</v>
      </c>
      <c r="B20" s="25" t="s">
        <v>9</v>
      </c>
      <c r="C20" s="75">
        <v>0</v>
      </c>
      <c r="D20" s="77">
        <v>0</v>
      </c>
      <c r="E20" s="77">
        <v>0</v>
      </c>
      <c r="F20" s="77">
        <v>0</v>
      </c>
      <c r="G20" s="77">
        <v>0</v>
      </c>
      <c r="H20" s="77">
        <v>0</v>
      </c>
      <c r="I20" s="77">
        <v>0</v>
      </c>
      <c r="J20" s="79">
        <f t="shared" si="0"/>
        <v>0</v>
      </c>
    </row>
    <row r="21" spans="1:10" x14ac:dyDescent="0.25">
      <c r="A21" s="24" t="s">
        <v>93</v>
      </c>
      <c r="B21" s="25" t="s">
        <v>9</v>
      </c>
      <c r="C21" s="75">
        <v>0</v>
      </c>
      <c r="D21" s="77">
        <v>23100</v>
      </c>
      <c r="E21" s="77">
        <v>0</v>
      </c>
      <c r="F21" s="77">
        <v>0</v>
      </c>
      <c r="G21" s="77">
        <v>0</v>
      </c>
      <c r="H21" s="77">
        <v>0</v>
      </c>
      <c r="I21" s="77">
        <v>0</v>
      </c>
      <c r="J21" s="79">
        <f t="shared" si="0"/>
        <v>23100</v>
      </c>
    </row>
    <row r="22" spans="1:10" x14ac:dyDescent="0.25">
      <c r="A22" s="24" t="s">
        <v>94</v>
      </c>
      <c r="B22" s="25" t="s">
        <v>9</v>
      </c>
      <c r="C22" s="75">
        <v>0</v>
      </c>
      <c r="D22" s="77">
        <v>0</v>
      </c>
      <c r="E22" s="77">
        <v>0</v>
      </c>
      <c r="F22" s="77">
        <v>0</v>
      </c>
      <c r="G22" s="77">
        <v>0</v>
      </c>
      <c r="H22" s="77">
        <v>0</v>
      </c>
      <c r="I22" s="77">
        <v>0</v>
      </c>
      <c r="J22" s="79">
        <f t="shared" si="0"/>
        <v>0</v>
      </c>
    </row>
    <row r="23" spans="1:10" x14ac:dyDescent="0.25">
      <c r="A23" s="24" t="s">
        <v>95</v>
      </c>
      <c r="B23" s="25" t="s">
        <v>10</v>
      </c>
      <c r="C23" s="75">
        <v>0</v>
      </c>
      <c r="D23" s="77">
        <v>0</v>
      </c>
      <c r="E23" s="77">
        <v>0</v>
      </c>
      <c r="F23" s="77">
        <v>0</v>
      </c>
      <c r="G23" s="77">
        <v>0</v>
      </c>
      <c r="H23" s="77">
        <v>0</v>
      </c>
      <c r="I23" s="77">
        <v>0</v>
      </c>
      <c r="J23" s="79">
        <f t="shared" si="0"/>
        <v>0</v>
      </c>
    </row>
    <row r="24" spans="1:10" x14ac:dyDescent="0.25">
      <c r="A24" s="24" t="s">
        <v>96</v>
      </c>
      <c r="B24" s="25" t="s">
        <v>10</v>
      </c>
      <c r="C24" s="75">
        <v>0</v>
      </c>
      <c r="D24" s="77">
        <v>0</v>
      </c>
      <c r="E24" s="77">
        <v>0</v>
      </c>
      <c r="F24" s="77">
        <v>0</v>
      </c>
      <c r="G24" s="77">
        <v>0</v>
      </c>
      <c r="H24" s="77">
        <v>0</v>
      </c>
      <c r="I24" s="77">
        <v>0</v>
      </c>
      <c r="J24" s="79">
        <f t="shared" si="0"/>
        <v>0</v>
      </c>
    </row>
    <row r="25" spans="1:10" x14ac:dyDescent="0.25">
      <c r="A25" s="24" t="s">
        <v>97</v>
      </c>
      <c r="B25" s="25" t="s">
        <v>10</v>
      </c>
      <c r="C25" s="75">
        <v>0</v>
      </c>
      <c r="D25" s="77">
        <v>0</v>
      </c>
      <c r="E25" s="77">
        <v>0</v>
      </c>
      <c r="F25" s="77">
        <v>0</v>
      </c>
      <c r="G25" s="77">
        <v>0</v>
      </c>
      <c r="H25" s="77">
        <v>0</v>
      </c>
      <c r="I25" s="77">
        <v>0</v>
      </c>
      <c r="J25" s="79">
        <f t="shared" si="0"/>
        <v>0</v>
      </c>
    </row>
    <row r="26" spans="1:10" x14ac:dyDescent="0.25">
      <c r="A26" s="24" t="s">
        <v>98</v>
      </c>
      <c r="B26" s="25" t="s">
        <v>10</v>
      </c>
      <c r="C26" s="75">
        <v>0</v>
      </c>
      <c r="D26" s="77">
        <v>0</v>
      </c>
      <c r="E26" s="77">
        <v>0</v>
      </c>
      <c r="F26" s="77">
        <v>0</v>
      </c>
      <c r="G26" s="77">
        <v>0</v>
      </c>
      <c r="H26" s="77">
        <v>0</v>
      </c>
      <c r="I26" s="77">
        <v>0</v>
      </c>
      <c r="J26" s="79">
        <f t="shared" si="0"/>
        <v>0</v>
      </c>
    </row>
    <row r="27" spans="1:10" x14ac:dyDescent="0.25">
      <c r="A27" s="24" t="s">
        <v>99</v>
      </c>
      <c r="B27" s="25" t="s">
        <v>11</v>
      </c>
      <c r="C27" s="75">
        <v>20183</v>
      </c>
      <c r="D27" s="77">
        <v>0</v>
      </c>
      <c r="E27" s="77">
        <v>0</v>
      </c>
      <c r="F27" s="77">
        <v>0</v>
      </c>
      <c r="G27" s="77">
        <v>0</v>
      </c>
      <c r="H27" s="77">
        <v>6484</v>
      </c>
      <c r="I27" s="77">
        <v>18561</v>
      </c>
      <c r="J27" s="79">
        <f t="shared" si="0"/>
        <v>45228</v>
      </c>
    </row>
    <row r="28" spans="1:10" x14ac:dyDescent="0.25">
      <c r="A28" s="24" t="s">
        <v>100</v>
      </c>
      <c r="B28" s="25" t="s">
        <v>11</v>
      </c>
      <c r="C28" s="75">
        <v>0</v>
      </c>
      <c r="D28" s="77">
        <v>0</v>
      </c>
      <c r="E28" s="77">
        <v>0</v>
      </c>
      <c r="F28" s="77">
        <v>0</v>
      </c>
      <c r="G28" s="77">
        <v>0</v>
      </c>
      <c r="H28" s="77">
        <v>0</v>
      </c>
      <c r="I28" s="77">
        <v>0</v>
      </c>
      <c r="J28" s="79">
        <f t="shared" si="0"/>
        <v>0</v>
      </c>
    </row>
    <row r="29" spans="1:10" x14ac:dyDescent="0.25">
      <c r="A29" s="24" t="s">
        <v>101</v>
      </c>
      <c r="B29" s="25" t="s">
        <v>11</v>
      </c>
      <c r="C29" s="75">
        <v>0</v>
      </c>
      <c r="D29" s="77">
        <v>0</v>
      </c>
      <c r="E29" s="77">
        <v>0</v>
      </c>
      <c r="F29" s="77">
        <v>0</v>
      </c>
      <c r="G29" s="77">
        <v>0</v>
      </c>
      <c r="H29" s="77">
        <v>0</v>
      </c>
      <c r="I29" s="77">
        <v>0</v>
      </c>
      <c r="J29" s="79">
        <f t="shared" si="0"/>
        <v>0</v>
      </c>
    </row>
    <row r="30" spans="1:10" x14ac:dyDescent="0.25">
      <c r="A30" s="24" t="s">
        <v>507</v>
      </c>
      <c r="B30" s="25" t="s">
        <v>11</v>
      </c>
      <c r="C30" s="75">
        <v>0</v>
      </c>
      <c r="D30" s="77">
        <v>0</v>
      </c>
      <c r="E30" s="77">
        <v>0</v>
      </c>
      <c r="F30" s="77">
        <v>0</v>
      </c>
      <c r="G30" s="77">
        <v>0</v>
      </c>
      <c r="H30" s="77">
        <v>0</v>
      </c>
      <c r="I30" s="77">
        <v>0</v>
      </c>
      <c r="J30" s="79">
        <f t="shared" si="0"/>
        <v>0</v>
      </c>
    </row>
    <row r="31" spans="1:10" x14ac:dyDescent="0.25">
      <c r="A31" s="24" t="s">
        <v>102</v>
      </c>
      <c r="B31" s="25" t="s">
        <v>11</v>
      </c>
      <c r="C31" s="75">
        <v>0</v>
      </c>
      <c r="D31" s="77">
        <v>0</v>
      </c>
      <c r="E31" s="77">
        <v>0</v>
      </c>
      <c r="F31" s="77">
        <v>0</v>
      </c>
      <c r="G31" s="77">
        <v>0</v>
      </c>
      <c r="H31" s="77">
        <v>0</v>
      </c>
      <c r="I31" s="77">
        <v>0</v>
      </c>
      <c r="J31" s="79">
        <f t="shared" si="0"/>
        <v>0</v>
      </c>
    </row>
    <row r="32" spans="1:10" x14ac:dyDescent="0.25">
      <c r="A32" s="24" t="s">
        <v>103</v>
      </c>
      <c r="B32" s="25" t="s">
        <v>11</v>
      </c>
      <c r="C32" s="75">
        <v>0</v>
      </c>
      <c r="D32" s="77">
        <v>0</v>
      </c>
      <c r="E32" s="77">
        <v>0</v>
      </c>
      <c r="F32" s="77">
        <v>0</v>
      </c>
      <c r="G32" s="77">
        <v>0</v>
      </c>
      <c r="H32" s="77">
        <v>0</v>
      </c>
      <c r="I32" s="77">
        <v>0</v>
      </c>
      <c r="J32" s="79">
        <f t="shared" si="0"/>
        <v>0</v>
      </c>
    </row>
    <row r="33" spans="1:10" x14ac:dyDescent="0.25">
      <c r="A33" s="24" t="s">
        <v>104</v>
      </c>
      <c r="B33" s="25" t="s">
        <v>11</v>
      </c>
      <c r="C33" s="75">
        <v>0</v>
      </c>
      <c r="D33" s="77">
        <v>0</v>
      </c>
      <c r="E33" s="77">
        <v>0</v>
      </c>
      <c r="F33" s="77">
        <v>0</v>
      </c>
      <c r="G33" s="77">
        <v>0</v>
      </c>
      <c r="H33" s="77">
        <v>0</v>
      </c>
      <c r="I33" s="77">
        <v>0</v>
      </c>
      <c r="J33" s="79">
        <f t="shared" si="0"/>
        <v>0</v>
      </c>
    </row>
    <row r="34" spans="1:10" x14ac:dyDescent="0.25">
      <c r="A34" s="24" t="s">
        <v>105</v>
      </c>
      <c r="B34" s="25" t="s">
        <v>11</v>
      </c>
      <c r="C34" s="75">
        <v>0</v>
      </c>
      <c r="D34" s="77">
        <v>1935148</v>
      </c>
      <c r="E34" s="77">
        <v>1037567</v>
      </c>
      <c r="F34" s="77">
        <v>0</v>
      </c>
      <c r="G34" s="77">
        <v>0</v>
      </c>
      <c r="H34" s="77">
        <v>36362</v>
      </c>
      <c r="I34" s="77">
        <v>0</v>
      </c>
      <c r="J34" s="79">
        <f t="shared" si="0"/>
        <v>3009077</v>
      </c>
    </row>
    <row r="35" spans="1:10" x14ac:dyDescent="0.25">
      <c r="A35" s="24" t="s">
        <v>106</v>
      </c>
      <c r="B35" s="25" t="s">
        <v>11</v>
      </c>
      <c r="C35" s="75">
        <v>0</v>
      </c>
      <c r="D35" s="77">
        <v>0</v>
      </c>
      <c r="E35" s="77">
        <v>15000</v>
      </c>
      <c r="F35" s="77">
        <v>0</v>
      </c>
      <c r="G35" s="77">
        <v>0</v>
      </c>
      <c r="H35" s="77">
        <v>0</v>
      </c>
      <c r="I35" s="77">
        <v>0</v>
      </c>
      <c r="J35" s="79">
        <f t="shared" si="0"/>
        <v>15000</v>
      </c>
    </row>
    <row r="36" spans="1:10" x14ac:dyDescent="0.25">
      <c r="A36" s="24" t="s">
        <v>107</v>
      </c>
      <c r="B36" s="25" t="s">
        <v>11</v>
      </c>
      <c r="C36" s="75">
        <v>0</v>
      </c>
      <c r="D36" s="77">
        <v>0</v>
      </c>
      <c r="E36" s="77">
        <v>0</v>
      </c>
      <c r="F36" s="77">
        <v>0</v>
      </c>
      <c r="G36" s="77">
        <v>0</v>
      </c>
      <c r="H36" s="77">
        <v>0</v>
      </c>
      <c r="I36" s="77">
        <v>0</v>
      </c>
      <c r="J36" s="79">
        <f t="shared" si="0"/>
        <v>0</v>
      </c>
    </row>
    <row r="37" spans="1:10" x14ac:dyDescent="0.25">
      <c r="A37" s="24" t="s">
        <v>108</v>
      </c>
      <c r="B37" s="25" t="s">
        <v>11</v>
      </c>
      <c r="C37" s="75">
        <v>60591</v>
      </c>
      <c r="D37" s="77">
        <v>0</v>
      </c>
      <c r="E37" s="77">
        <v>614898</v>
      </c>
      <c r="F37" s="77">
        <v>0</v>
      </c>
      <c r="G37" s="77">
        <v>0</v>
      </c>
      <c r="H37" s="77">
        <v>87441</v>
      </c>
      <c r="I37" s="77">
        <v>0</v>
      </c>
      <c r="J37" s="79">
        <f t="shared" si="0"/>
        <v>762930</v>
      </c>
    </row>
    <row r="38" spans="1:10" x14ac:dyDescent="0.25">
      <c r="A38" s="24" t="s">
        <v>109</v>
      </c>
      <c r="B38" s="25" t="s">
        <v>11</v>
      </c>
      <c r="C38" s="75">
        <v>0</v>
      </c>
      <c r="D38" s="77">
        <v>0</v>
      </c>
      <c r="E38" s="77">
        <v>0</v>
      </c>
      <c r="F38" s="77">
        <v>0</v>
      </c>
      <c r="G38" s="77">
        <v>0</v>
      </c>
      <c r="H38" s="77">
        <v>0</v>
      </c>
      <c r="I38" s="77">
        <v>0</v>
      </c>
      <c r="J38" s="79">
        <f t="shared" si="0"/>
        <v>0</v>
      </c>
    </row>
    <row r="39" spans="1:10" x14ac:dyDescent="0.25">
      <c r="A39" s="24" t="s">
        <v>110</v>
      </c>
      <c r="B39" s="25" t="s">
        <v>11</v>
      </c>
      <c r="C39" s="75">
        <v>137983</v>
      </c>
      <c r="D39" s="77">
        <v>0</v>
      </c>
      <c r="E39" s="77">
        <v>0</v>
      </c>
      <c r="F39" s="77">
        <v>0</v>
      </c>
      <c r="G39" s="77">
        <v>0</v>
      </c>
      <c r="H39" s="77">
        <v>0</v>
      </c>
      <c r="I39" s="77">
        <v>0</v>
      </c>
      <c r="J39" s="79">
        <f t="shared" si="0"/>
        <v>137983</v>
      </c>
    </row>
    <row r="40" spans="1:10" x14ac:dyDescent="0.25">
      <c r="A40" s="24" t="s">
        <v>111</v>
      </c>
      <c r="B40" s="25" t="s">
        <v>11</v>
      </c>
      <c r="C40" s="75">
        <v>0</v>
      </c>
      <c r="D40" s="77">
        <v>0</v>
      </c>
      <c r="E40" s="77">
        <v>0</v>
      </c>
      <c r="F40" s="77">
        <v>0</v>
      </c>
      <c r="G40" s="77">
        <v>0</v>
      </c>
      <c r="H40" s="77">
        <v>0</v>
      </c>
      <c r="I40" s="77">
        <v>0</v>
      </c>
      <c r="J40" s="79">
        <f t="shared" si="0"/>
        <v>0</v>
      </c>
    </row>
    <row r="41" spans="1:10" x14ac:dyDescent="0.25">
      <c r="A41" s="24" t="s">
        <v>112</v>
      </c>
      <c r="B41" s="25" t="s">
        <v>11</v>
      </c>
      <c r="C41" s="75">
        <v>0</v>
      </c>
      <c r="D41" s="77">
        <v>0</v>
      </c>
      <c r="E41" s="77">
        <v>0</v>
      </c>
      <c r="F41" s="77">
        <v>0</v>
      </c>
      <c r="G41" s="77">
        <v>0</v>
      </c>
      <c r="H41" s="77">
        <v>0</v>
      </c>
      <c r="I41" s="77">
        <v>0</v>
      </c>
      <c r="J41" s="79">
        <f t="shared" si="0"/>
        <v>0</v>
      </c>
    </row>
    <row r="42" spans="1:10" x14ac:dyDescent="0.25">
      <c r="A42" s="24" t="s">
        <v>113</v>
      </c>
      <c r="B42" s="25" t="s">
        <v>11</v>
      </c>
      <c r="C42" s="75">
        <v>0</v>
      </c>
      <c r="D42" s="77">
        <v>0</v>
      </c>
      <c r="E42" s="77">
        <v>0</v>
      </c>
      <c r="F42" s="77">
        <v>0</v>
      </c>
      <c r="G42" s="77">
        <v>0</v>
      </c>
      <c r="H42" s="77">
        <v>25593</v>
      </c>
      <c r="I42" s="77">
        <v>0</v>
      </c>
      <c r="J42" s="79">
        <f t="shared" si="0"/>
        <v>25593</v>
      </c>
    </row>
    <row r="43" spans="1:10" x14ac:dyDescent="0.25">
      <c r="A43" s="24" t="s">
        <v>114</v>
      </c>
      <c r="B43" s="25" t="s">
        <v>12</v>
      </c>
      <c r="C43" s="75">
        <v>0</v>
      </c>
      <c r="D43" s="77">
        <v>0</v>
      </c>
      <c r="E43" s="77">
        <v>0</v>
      </c>
      <c r="F43" s="77">
        <v>0</v>
      </c>
      <c r="G43" s="77">
        <v>0</v>
      </c>
      <c r="H43" s="77">
        <v>132744</v>
      </c>
      <c r="I43" s="77">
        <v>0</v>
      </c>
      <c r="J43" s="79">
        <f t="shared" si="0"/>
        <v>132744</v>
      </c>
    </row>
    <row r="44" spans="1:10" x14ac:dyDescent="0.25">
      <c r="A44" s="24" t="s">
        <v>115</v>
      </c>
      <c r="B44" s="25" t="s">
        <v>12</v>
      </c>
      <c r="C44" s="75">
        <v>4241</v>
      </c>
      <c r="D44" s="77">
        <v>0</v>
      </c>
      <c r="E44" s="77">
        <v>0</v>
      </c>
      <c r="F44" s="77">
        <v>0</v>
      </c>
      <c r="G44" s="77">
        <v>0</v>
      </c>
      <c r="H44" s="77">
        <v>60287</v>
      </c>
      <c r="I44" s="77">
        <v>44853</v>
      </c>
      <c r="J44" s="79">
        <f t="shared" si="0"/>
        <v>109381</v>
      </c>
    </row>
    <row r="45" spans="1:10" x14ac:dyDescent="0.25">
      <c r="A45" s="24" t="s">
        <v>116</v>
      </c>
      <c r="B45" s="25" t="s">
        <v>12</v>
      </c>
      <c r="C45" s="75">
        <v>0</v>
      </c>
      <c r="D45" s="77">
        <v>361105</v>
      </c>
      <c r="E45" s="77">
        <v>0</v>
      </c>
      <c r="F45" s="77">
        <v>0</v>
      </c>
      <c r="G45" s="77">
        <v>0</v>
      </c>
      <c r="H45" s="77">
        <v>0</v>
      </c>
      <c r="I45" s="77">
        <v>250915</v>
      </c>
      <c r="J45" s="79">
        <f t="shared" si="0"/>
        <v>612020</v>
      </c>
    </row>
    <row r="46" spans="1:10" x14ac:dyDescent="0.25">
      <c r="A46" s="24" t="s">
        <v>467</v>
      </c>
      <c r="B46" s="25" t="s">
        <v>12</v>
      </c>
      <c r="C46" s="75">
        <v>45275</v>
      </c>
      <c r="D46" s="77">
        <f>(297689+75855)</f>
        <v>373544</v>
      </c>
      <c r="E46" s="77">
        <v>0</v>
      </c>
      <c r="F46" s="77">
        <v>0</v>
      </c>
      <c r="G46" s="77">
        <v>0</v>
      </c>
      <c r="H46" s="77">
        <v>22458</v>
      </c>
      <c r="I46" s="77">
        <v>0</v>
      </c>
      <c r="J46" s="79">
        <f t="shared" si="0"/>
        <v>441277</v>
      </c>
    </row>
    <row r="47" spans="1:10" x14ac:dyDescent="0.25">
      <c r="A47" s="24" t="s">
        <v>117</v>
      </c>
      <c r="B47" s="25" t="s">
        <v>12</v>
      </c>
      <c r="C47" s="75">
        <v>196825</v>
      </c>
      <c r="D47" s="77">
        <v>0</v>
      </c>
      <c r="E47" s="77">
        <v>0</v>
      </c>
      <c r="F47" s="77">
        <v>0</v>
      </c>
      <c r="G47" s="77">
        <v>0</v>
      </c>
      <c r="H47" s="77">
        <v>197789</v>
      </c>
      <c r="I47" s="77">
        <v>0</v>
      </c>
      <c r="J47" s="79">
        <f t="shared" si="0"/>
        <v>394614</v>
      </c>
    </row>
    <row r="48" spans="1:10" x14ac:dyDescent="0.25">
      <c r="A48" s="24" t="s">
        <v>118</v>
      </c>
      <c r="B48" s="25" t="s">
        <v>12</v>
      </c>
      <c r="C48" s="75">
        <v>0</v>
      </c>
      <c r="D48" s="77">
        <v>0</v>
      </c>
      <c r="E48" s="77">
        <v>0</v>
      </c>
      <c r="F48" s="77">
        <v>0</v>
      </c>
      <c r="G48" s="77">
        <v>0</v>
      </c>
      <c r="H48" s="77">
        <v>260428</v>
      </c>
      <c r="I48" s="77">
        <v>0</v>
      </c>
      <c r="J48" s="79">
        <f t="shared" si="0"/>
        <v>260428</v>
      </c>
    </row>
    <row r="49" spans="1:10" x14ac:dyDescent="0.25">
      <c r="A49" s="24" t="s">
        <v>119</v>
      </c>
      <c r="B49" s="25" t="s">
        <v>12</v>
      </c>
      <c r="C49" s="75">
        <v>0</v>
      </c>
      <c r="D49" s="77">
        <v>0</v>
      </c>
      <c r="E49" s="77">
        <v>0</v>
      </c>
      <c r="F49" s="77">
        <v>0</v>
      </c>
      <c r="G49" s="77">
        <v>0</v>
      </c>
      <c r="H49" s="77">
        <v>0</v>
      </c>
      <c r="I49" s="77">
        <v>0</v>
      </c>
      <c r="J49" s="79">
        <f t="shared" si="0"/>
        <v>0</v>
      </c>
    </row>
    <row r="50" spans="1:10" x14ac:dyDescent="0.25">
      <c r="A50" s="24" t="s">
        <v>468</v>
      </c>
      <c r="B50" s="25" t="s">
        <v>12</v>
      </c>
      <c r="C50" s="75">
        <v>0</v>
      </c>
      <c r="D50" s="77">
        <v>0</v>
      </c>
      <c r="E50" s="77">
        <v>0</v>
      </c>
      <c r="F50" s="77">
        <v>0</v>
      </c>
      <c r="G50" s="77">
        <v>0</v>
      </c>
      <c r="H50" s="77">
        <v>0</v>
      </c>
      <c r="I50" s="77">
        <v>0</v>
      </c>
      <c r="J50" s="79">
        <f t="shared" si="0"/>
        <v>0</v>
      </c>
    </row>
    <row r="51" spans="1:10" x14ac:dyDescent="0.25">
      <c r="A51" s="24" t="s">
        <v>120</v>
      </c>
      <c r="B51" s="25" t="s">
        <v>12</v>
      </c>
      <c r="C51" s="75">
        <v>0</v>
      </c>
      <c r="D51" s="77">
        <v>0</v>
      </c>
      <c r="E51" s="77">
        <v>0</v>
      </c>
      <c r="F51" s="77">
        <v>0</v>
      </c>
      <c r="G51" s="77">
        <v>0</v>
      </c>
      <c r="H51" s="77">
        <v>0</v>
      </c>
      <c r="I51" s="77">
        <v>0</v>
      </c>
      <c r="J51" s="79">
        <f t="shared" si="0"/>
        <v>0</v>
      </c>
    </row>
    <row r="52" spans="1:10" x14ac:dyDescent="0.25">
      <c r="A52" s="24" t="s">
        <v>121</v>
      </c>
      <c r="B52" s="25" t="s">
        <v>12</v>
      </c>
      <c r="C52" s="75">
        <v>0</v>
      </c>
      <c r="D52" s="77">
        <v>0</v>
      </c>
      <c r="E52" s="77">
        <v>0</v>
      </c>
      <c r="F52" s="77">
        <v>0</v>
      </c>
      <c r="G52" s="77">
        <v>0</v>
      </c>
      <c r="H52" s="77">
        <v>0</v>
      </c>
      <c r="I52" s="77">
        <v>62495</v>
      </c>
      <c r="J52" s="79">
        <f t="shared" si="0"/>
        <v>62495</v>
      </c>
    </row>
    <row r="53" spans="1:10" x14ac:dyDescent="0.25">
      <c r="A53" s="24" t="s">
        <v>122</v>
      </c>
      <c r="B53" s="25" t="s">
        <v>12</v>
      </c>
      <c r="C53" s="75">
        <v>0</v>
      </c>
      <c r="D53" s="77">
        <v>0</v>
      </c>
      <c r="E53" s="77">
        <v>0</v>
      </c>
      <c r="F53" s="77">
        <v>0</v>
      </c>
      <c r="G53" s="77">
        <v>0</v>
      </c>
      <c r="H53" s="77">
        <v>23154</v>
      </c>
      <c r="I53" s="77">
        <v>0</v>
      </c>
      <c r="J53" s="79">
        <f t="shared" si="0"/>
        <v>23154</v>
      </c>
    </row>
    <row r="54" spans="1:10" x14ac:dyDescent="0.25">
      <c r="A54" s="24" t="s">
        <v>123</v>
      </c>
      <c r="B54" s="25" t="s">
        <v>12</v>
      </c>
      <c r="C54" s="75">
        <v>0</v>
      </c>
      <c r="D54" s="77">
        <v>0</v>
      </c>
      <c r="E54" s="77">
        <v>0</v>
      </c>
      <c r="F54" s="77">
        <v>0</v>
      </c>
      <c r="G54" s="77">
        <v>0</v>
      </c>
      <c r="H54" s="77">
        <v>0</v>
      </c>
      <c r="I54" s="77">
        <v>0</v>
      </c>
      <c r="J54" s="79">
        <f t="shared" si="0"/>
        <v>0</v>
      </c>
    </row>
    <row r="55" spans="1:10" x14ac:dyDescent="0.25">
      <c r="A55" s="24" t="s">
        <v>124</v>
      </c>
      <c r="B55" s="25" t="s">
        <v>12</v>
      </c>
      <c r="C55" s="75">
        <v>0</v>
      </c>
      <c r="D55" s="77">
        <v>0</v>
      </c>
      <c r="E55" s="77">
        <v>0</v>
      </c>
      <c r="F55" s="77">
        <v>0</v>
      </c>
      <c r="G55" s="77">
        <v>0</v>
      </c>
      <c r="H55" s="77">
        <v>0</v>
      </c>
      <c r="I55" s="77">
        <v>0</v>
      </c>
      <c r="J55" s="79">
        <f t="shared" si="0"/>
        <v>0</v>
      </c>
    </row>
    <row r="56" spans="1:10" x14ac:dyDescent="0.25">
      <c r="A56" s="24" t="s">
        <v>125</v>
      </c>
      <c r="B56" s="25" t="s">
        <v>12</v>
      </c>
      <c r="C56" s="75">
        <v>0</v>
      </c>
      <c r="D56" s="77">
        <v>0</v>
      </c>
      <c r="E56" s="77">
        <v>0</v>
      </c>
      <c r="F56" s="77">
        <v>0</v>
      </c>
      <c r="G56" s="77">
        <v>0</v>
      </c>
      <c r="H56" s="77">
        <v>0</v>
      </c>
      <c r="I56" s="77">
        <v>0</v>
      </c>
      <c r="J56" s="79">
        <f t="shared" si="0"/>
        <v>0</v>
      </c>
    </row>
    <row r="57" spans="1:10" x14ac:dyDescent="0.25">
      <c r="A57" s="24" t="s">
        <v>126</v>
      </c>
      <c r="B57" s="25" t="s">
        <v>12</v>
      </c>
      <c r="C57" s="75">
        <v>0</v>
      </c>
      <c r="D57" s="77">
        <v>0</v>
      </c>
      <c r="E57" s="77">
        <v>0</v>
      </c>
      <c r="F57" s="77">
        <v>0</v>
      </c>
      <c r="G57" s="77">
        <v>0</v>
      </c>
      <c r="H57" s="77">
        <v>0</v>
      </c>
      <c r="I57" s="77">
        <v>0</v>
      </c>
      <c r="J57" s="79">
        <f t="shared" si="0"/>
        <v>0</v>
      </c>
    </row>
    <row r="58" spans="1:10" x14ac:dyDescent="0.25">
      <c r="A58" s="24" t="s">
        <v>127</v>
      </c>
      <c r="B58" s="25" t="s">
        <v>12</v>
      </c>
      <c r="C58" s="75">
        <v>0</v>
      </c>
      <c r="D58" s="77">
        <v>0</v>
      </c>
      <c r="E58" s="77">
        <v>0</v>
      </c>
      <c r="F58" s="77">
        <v>0</v>
      </c>
      <c r="G58" s="77">
        <v>0</v>
      </c>
      <c r="H58" s="77">
        <v>0</v>
      </c>
      <c r="I58" s="77">
        <v>0</v>
      </c>
      <c r="J58" s="79">
        <f t="shared" si="0"/>
        <v>0</v>
      </c>
    </row>
    <row r="59" spans="1:10" x14ac:dyDescent="0.25">
      <c r="A59" s="24" t="s">
        <v>128</v>
      </c>
      <c r="B59" s="25" t="s">
        <v>12</v>
      </c>
      <c r="C59" s="75">
        <v>667894</v>
      </c>
      <c r="D59" s="77">
        <v>0</v>
      </c>
      <c r="E59" s="77">
        <v>0</v>
      </c>
      <c r="F59" s="77">
        <v>0</v>
      </c>
      <c r="G59" s="77">
        <v>0</v>
      </c>
      <c r="H59" s="77">
        <v>1423588</v>
      </c>
      <c r="I59" s="77">
        <v>0</v>
      </c>
      <c r="J59" s="79">
        <f t="shared" si="0"/>
        <v>2091482</v>
      </c>
    </row>
    <row r="60" spans="1:10" x14ac:dyDescent="0.25">
      <c r="A60" s="24" t="s">
        <v>129</v>
      </c>
      <c r="B60" s="25" t="s">
        <v>12</v>
      </c>
      <c r="C60" s="75">
        <v>46442</v>
      </c>
      <c r="D60" s="77">
        <v>0</v>
      </c>
      <c r="E60" s="77">
        <v>0</v>
      </c>
      <c r="F60" s="77">
        <v>0</v>
      </c>
      <c r="G60" s="77">
        <v>0</v>
      </c>
      <c r="H60" s="77">
        <v>221000</v>
      </c>
      <c r="I60" s="77">
        <v>0</v>
      </c>
      <c r="J60" s="79">
        <f t="shared" si="0"/>
        <v>267442</v>
      </c>
    </row>
    <row r="61" spans="1:10" x14ac:dyDescent="0.25">
      <c r="A61" s="24" t="s">
        <v>130</v>
      </c>
      <c r="B61" s="25" t="s">
        <v>12</v>
      </c>
      <c r="C61" s="75">
        <v>0</v>
      </c>
      <c r="D61" s="77">
        <v>0</v>
      </c>
      <c r="E61" s="77">
        <v>0</v>
      </c>
      <c r="F61" s="77">
        <v>0</v>
      </c>
      <c r="G61" s="77">
        <v>0</v>
      </c>
      <c r="H61" s="77">
        <v>0</v>
      </c>
      <c r="I61" s="77">
        <v>0</v>
      </c>
      <c r="J61" s="79">
        <f t="shared" si="0"/>
        <v>0</v>
      </c>
    </row>
    <row r="62" spans="1:10" x14ac:dyDescent="0.25">
      <c r="A62" s="24" t="s">
        <v>131</v>
      </c>
      <c r="B62" s="25" t="s">
        <v>12</v>
      </c>
      <c r="C62" s="75">
        <v>0</v>
      </c>
      <c r="D62" s="77">
        <v>0</v>
      </c>
      <c r="E62" s="77">
        <v>0</v>
      </c>
      <c r="F62" s="77">
        <v>0</v>
      </c>
      <c r="G62" s="77">
        <v>0</v>
      </c>
      <c r="H62" s="77">
        <v>0</v>
      </c>
      <c r="I62" s="77">
        <v>0</v>
      </c>
      <c r="J62" s="79">
        <f t="shared" si="0"/>
        <v>0</v>
      </c>
    </row>
    <row r="63" spans="1:10" x14ac:dyDescent="0.25">
      <c r="A63" s="24" t="s">
        <v>132</v>
      </c>
      <c r="B63" s="25" t="s">
        <v>12</v>
      </c>
      <c r="C63" s="75">
        <v>0</v>
      </c>
      <c r="D63" s="77">
        <v>0</v>
      </c>
      <c r="E63" s="77">
        <v>0</v>
      </c>
      <c r="F63" s="77">
        <v>0</v>
      </c>
      <c r="G63" s="77">
        <v>0</v>
      </c>
      <c r="H63" s="77">
        <v>0</v>
      </c>
      <c r="I63" s="77">
        <v>0</v>
      </c>
      <c r="J63" s="79">
        <f t="shared" si="0"/>
        <v>0</v>
      </c>
    </row>
    <row r="64" spans="1:10" x14ac:dyDescent="0.25">
      <c r="A64" s="24" t="s">
        <v>133</v>
      </c>
      <c r="B64" s="25" t="s">
        <v>12</v>
      </c>
      <c r="C64" s="75">
        <v>0</v>
      </c>
      <c r="D64" s="77">
        <v>0</v>
      </c>
      <c r="E64" s="77">
        <v>0</v>
      </c>
      <c r="F64" s="77">
        <v>0</v>
      </c>
      <c r="G64" s="77">
        <v>0</v>
      </c>
      <c r="H64" s="77">
        <v>0</v>
      </c>
      <c r="I64" s="77">
        <v>0</v>
      </c>
      <c r="J64" s="79">
        <f t="shared" si="0"/>
        <v>0</v>
      </c>
    </row>
    <row r="65" spans="1:10" x14ac:dyDescent="0.25">
      <c r="A65" s="24" t="s">
        <v>134</v>
      </c>
      <c r="B65" s="25" t="s">
        <v>12</v>
      </c>
      <c r="C65" s="75">
        <v>0</v>
      </c>
      <c r="D65" s="77">
        <v>0</v>
      </c>
      <c r="E65" s="77">
        <v>0</v>
      </c>
      <c r="F65" s="77">
        <v>0</v>
      </c>
      <c r="G65" s="77">
        <v>0</v>
      </c>
      <c r="H65" s="77">
        <v>6345</v>
      </c>
      <c r="I65" s="77">
        <v>0</v>
      </c>
      <c r="J65" s="79">
        <f t="shared" si="0"/>
        <v>6345</v>
      </c>
    </row>
    <row r="66" spans="1:10" x14ac:dyDescent="0.25">
      <c r="A66" s="24" t="s">
        <v>135</v>
      </c>
      <c r="B66" s="25" t="s">
        <v>12</v>
      </c>
      <c r="C66" s="75">
        <v>0</v>
      </c>
      <c r="D66" s="77">
        <v>0</v>
      </c>
      <c r="E66" s="77">
        <v>0</v>
      </c>
      <c r="F66" s="77">
        <v>0</v>
      </c>
      <c r="G66" s="77">
        <v>0</v>
      </c>
      <c r="H66" s="77">
        <v>124126</v>
      </c>
      <c r="I66" s="77">
        <v>0</v>
      </c>
      <c r="J66" s="79">
        <f t="shared" si="0"/>
        <v>124126</v>
      </c>
    </row>
    <row r="67" spans="1:10" x14ac:dyDescent="0.25">
      <c r="A67" s="24" t="s">
        <v>136</v>
      </c>
      <c r="B67" s="25" t="s">
        <v>12</v>
      </c>
      <c r="C67" s="75">
        <v>0</v>
      </c>
      <c r="D67" s="77">
        <v>0</v>
      </c>
      <c r="E67" s="77">
        <v>0</v>
      </c>
      <c r="F67" s="77">
        <v>0</v>
      </c>
      <c r="G67" s="77">
        <v>0</v>
      </c>
      <c r="H67" s="77">
        <v>0</v>
      </c>
      <c r="I67" s="77">
        <v>0</v>
      </c>
      <c r="J67" s="79">
        <f t="shared" si="0"/>
        <v>0</v>
      </c>
    </row>
    <row r="68" spans="1:10" x14ac:dyDescent="0.25">
      <c r="A68" s="24" t="s">
        <v>137</v>
      </c>
      <c r="B68" s="25" t="s">
        <v>12</v>
      </c>
      <c r="C68" s="75">
        <v>0</v>
      </c>
      <c r="D68" s="77">
        <v>0</v>
      </c>
      <c r="E68" s="77">
        <v>0</v>
      </c>
      <c r="F68" s="77">
        <v>0</v>
      </c>
      <c r="G68" s="77">
        <v>0</v>
      </c>
      <c r="H68" s="77">
        <v>0</v>
      </c>
      <c r="I68" s="77">
        <v>0</v>
      </c>
      <c r="J68" s="79">
        <f t="shared" ref="J68:J131" si="1">SUM(C68:I68)</f>
        <v>0</v>
      </c>
    </row>
    <row r="69" spans="1:10" x14ac:dyDescent="0.25">
      <c r="A69" s="24" t="s">
        <v>138</v>
      </c>
      <c r="B69" s="25" t="s">
        <v>12</v>
      </c>
      <c r="C69" s="75">
        <v>106065</v>
      </c>
      <c r="D69" s="77">
        <f>(66176+6544)</f>
        <v>72720</v>
      </c>
      <c r="E69" s="77">
        <v>0</v>
      </c>
      <c r="F69" s="77">
        <v>0</v>
      </c>
      <c r="G69" s="77">
        <v>0</v>
      </c>
      <c r="H69" s="77">
        <v>313563</v>
      </c>
      <c r="I69" s="77">
        <v>0</v>
      </c>
      <c r="J69" s="79">
        <f t="shared" si="1"/>
        <v>492348</v>
      </c>
    </row>
    <row r="70" spans="1:10" x14ac:dyDescent="0.25">
      <c r="A70" s="24" t="s">
        <v>139</v>
      </c>
      <c r="B70" s="25" t="s">
        <v>12</v>
      </c>
      <c r="C70" s="75">
        <v>2598735</v>
      </c>
      <c r="D70" s="77">
        <v>1931353</v>
      </c>
      <c r="E70" s="77">
        <v>155284</v>
      </c>
      <c r="F70" s="77">
        <v>0</v>
      </c>
      <c r="G70" s="77">
        <v>0</v>
      </c>
      <c r="H70" s="77">
        <v>98317</v>
      </c>
      <c r="I70" s="77">
        <v>0</v>
      </c>
      <c r="J70" s="79">
        <f t="shared" si="1"/>
        <v>4783689</v>
      </c>
    </row>
    <row r="71" spans="1:10" x14ac:dyDescent="0.25">
      <c r="A71" s="24" t="s">
        <v>508</v>
      </c>
      <c r="B71" s="25" t="s">
        <v>12</v>
      </c>
      <c r="C71" s="75">
        <v>0</v>
      </c>
      <c r="D71" s="77">
        <v>0</v>
      </c>
      <c r="E71" s="77">
        <v>0</v>
      </c>
      <c r="F71" s="77">
        <v>0</v>
      </c>
      <c r="G71" s="77">
        <v>0</v>
      </c>
      <c r="H71" s="77">
        <v>0</v>
      </c>
      <c r="I71" s="77">
        <v>0</v>
      </c>
      <c r="J71" s="79">
        <f t="shared" si="1"/>
        <v>0</v>
      </c>
    </row>
    <row r="72" spans="1:10" x14ac:dyDescent="0.25">
      <c r="A72" s="24" t="s">
        <v>140</v>
      </c>
      <c r="B72" s="25" t="s">
        <v>12</v>
      </c>
      <c r="C72" s="75">
        <v>0</v>
      </c>
      <c r="D72" s="77">
        <v>1359210</v>
      </c>
      <c r="E72" s="77">
        <v>1552909</v>
      </c>
      <c r="F72" s="77">
        <v>0</v>
      </c>
      <c r="G72" s="77">
        <v>0</v>
      </c>
      <c r="H72" s="77">
        <v>0</v>
      </c>
      <c r="I72" s="77">
        <v>0</v>
      </c>
      <c r="J72" s="79">
        <f t="shared" si="1"/>
        <v>2912119</v>
      </c>
    </row>
    <row r="73" spans="1:10" x14ac:dyDescent="0.25">
      <c r="A73" s="24" t="s">
        <v>141</v>
      </c>
      <c r="B73" s="25" t="s">
        <v>12</v>
      </c>
      <c r="C73" s="75">
        <v>0</v>
      </c>
      <c r="D73" s="77">
        <v>0</v>
      </c>
      <c r="E73" s="77">
        <v>0</v>
      </c>
      <c r="F73" s="77">
        <v>0</v>
      </c>
      <c r="G73" s="77">
        <v>0</v>
      </c>
      <c r="H73" s="77">
        <v>0</v>
      </c>
      <c r="I73" s="77">
        <v>0</v>
      </c>
      <c r="J73" s="79">
        <f t="shared" si="1"/>
        <v>0</v>
      </c>
    </row>
    <row r="74" spans="1:10" x14ac:dyDescent="0.25">
      <c r="A74" s="24" t="s">
        <v>142</v>
      </c>
      <c r="B74" s="25" t="s">
        <v>13</v>
      </c>
      <c r="C74" s="75">
        <v>0</v>
      </c>
      <c r="D74" s="77">
        <v>0</v>
      </c>
      <c r="E74" s="77">
        <v>0</v>
      </c>
      <c r="F74" s="77">
        <v>0</v>
      </c>
      <c r="G74" s="77">
        <v>0</v>
      </c>
      <c r="H74" s="77">
        <v>0</v>
      </c>
      <c r="I74" s="77">
        <v>0</v>
      </c>
      <c r="J74" s="79">
        <f t="shared" si="1"/>
        <v>0</v>
      </c>
    </row>
    <row r="75" spans="1:10" x14ac:dyDescent="0.25">
      <c r="A75" s="24" t="s">
        <v>143</v>
      </c>
      <c r="B75" s="25" t="s">
        <v>13</v>
      </c>
      <c r="C75" s="75">
        <v>0</v>
      </c>
      <c r="D75" s="77">
        <v>0</v>
      </c>
      <c r="E75" s="77">
        <v>0</v>
      </c>
      <c r="F75" s="77">
        <v>0</v>
      </c>
      <c r="G75" s="77">
        <v>0</v>
      </c>
      <c r="H75" s="77">
        <v>0</v>
      </c>
      <c r="I75" s="77">
        <v>0</v>
      </c>
      <c r="J75" s="79">
        <f t="shared" si="1"/>
        <v>0</v>
      </c>
    </row>
    <row r="76" spans="1:10" x14ac:dyDescent="0.25">
      <c r="A76" s="24" t="s">
        <v>144</v>
      </c>
      <c r="B76" s="25" t="s">
        <v>14</v>
      </c>
      <c r="C76" s="75">
        <v>29600</v>
      </c>
      <c r="D76" s="77">
        <v>30494</v>
      </c>
      <c r="E76" s="77">
        <v>0</v>
      </c>
      <c r="F76" s="77">
        <v>0</v>
      </c>
      <c r="G76" s="77">
        <v>0</v>
      </c>
      <c r="H76" s="77">
        <v>19223</v>
      </c>
      <c r="I76" s="77">
        <v>0</v>
      </c>
      <c r="J76" s="79">
        <f t="shared" si="1"/>
        <v>79317</v>
      </c>
    </row>
    <row r="77" spans="1:10" x14ac:dyDescent="0.25">
      <c r="A77" s="24" t="s">
        <v>145</v>
      </c>
      <c r="B77" s="25" t="s">
        <v>15</v>
      </c>
      <c r="C77" s="75">
        <v>0</v>
      </c>
      <c r="D77" s="77">
        <v>0</v>
      </c>
      <c r="E77" s="77">
        <v>0</v>
      </c>
      <c r="F77" s="77">
        <v>0</v>
      </c>
      <c r="G77" s="77">
        <v>0</v>
      </c>
      <c r="H77" s="77">
        <v>0</v>
      </c>
      <c r="I77" s="77">
        <v>84356</v>
      </c>
      <c r="J77" s="79">
        <f t="shared" si="1"/>
        <v>84356</v>
      </c>
    </row>
    <row r="78" spans="1:10" x14ac:dyDescent="0.25">
      <c r="A78" s="24" t="s">
        <v>146</v>
      </c>
      <c r="B78" s="25" t="s">
        <v>15</v>
      </c>
      <c r="C78" s="75">
        <v>1686</v>
      </c>
      <c r="D78" s="77">
        <v>0</v>
      </c>
      <c r="E78" s="77">
        <v>0</v>
      </c>
      <c r="F78" s="77">
        <v>0</v>
      </c>
      <c r="G78" s="77">
        <v>0</v>
      </c>
      <c r="H78" s="77">
        <v>0</v>
      </c>
      <c r="I78" s="77">
        <v>0</v>
      </c>
      <c r="J78" s="79">
        <f t="shared" si="1"/>
        <v>1686</v>
      </c>
    </row>
    <row r="79" spans="1:10" x14ac:dyDescent="0.25">
      <c r="A79" s="24" t="s">
        <v>147</v>
      </c>
      <c r="B79" s="25" t="s">
        <v>16</v>
      </c>
      <c r="C79" s="75">
        <v>0</v>
      </c>
      <c r="D79" s="77">
        <v>0</v>
      </c>
      <c r="E79" s="77">
        <v>0</v>
      </c>
      <c r="F79" s="77">
        <v>0</v>
      </c>
      <c r="G79" s="77">
        <v>0</v>
      </c>
      <c r="H79" s="77">
        <v>0</v>
      </c>
      <c r="I79" s="77">
        <v>0</v>
      </c>
      <c r="J79" s="79">
        <f t="shared" si="1"/>
        <v>0</v>
      </c>
    </row>
    <row r="80" spans="1:10" x14ac:dyDescent="0.25">
      <c r="A80" s="24" t="s">
        <v>148</v>
      </c>
      <c r="B80" s="25" t="s">
        <v>16</v>
      </c>
      <c r="C80" s="75">
        <v>0</v>
      </c>
      <c r="D80" s="77">
        <v>0</v>
      </c>
      <c r="E80" s="77">
        <v>0</v>
      </c>
      <c r="F80" s="77">
        <v>0</v>
      </c>
      <c r="G80" s="77">
        <v>0</v>
      </c>
      <c r="H80" s="77">
        <v>0</v>
      </c>
      <c r="I80" s="77">
        <v>0</v>
      </c>
      <c r="J80" s="79">
        <f t="shared" si="1"/>
        <v>0</v>
      </c>
    </row>
    <row r="81" spans="1:10" x14ac:dyDescent="0.25">
      <c r="A81" s="24" t="s">
        <v>149</v>
      </c>
      <c r="B81" s="25" t="s">
        <v>16</v>
      </c>
      <c r="C81" s="75">
        <v>0</v>
      </c>
      <c r="D81" s="77">
        <v>0</v>
      </c>
      <c r="E81" s="77">
        <v>0</v>
      </c>
      <c r="F81" s="77">
        <v>0</v>
      </c>
      <c r="G81" s="77">
        <v>0</v>
      </c>
      <c r="H81" s="77">
        <v>0</v>
      </c>
      <c r="I81" s="77">
        <v>0</v>
      </c>
      <c r="J81" s="79">
        <f t="shared" si="1"/>
        <v>0</v>
      </c>
    </row>
    <row r="82" spans="1:10" x14ac:dyDescent="0.25">
      <c r="A82" s="24" t="s">
        <v>150</v>
      </c>
      <c r="B82" s="25" t="s">
        <v>16</v>
      </c>
      <c r="C82" s="75">
        <v>0</v>
      </c>
      <c r="D82" s="77">
        <v>0</v>
      </c>
      <c r="E82" s="77">
        <v>0</v>
      </c>
      <c r="F82" s="77">
        <v>0</v>
      </c>
      <c r="G82" s="77">
        <v>0</v>
      </c>
      <c r="H82" s="77">
        <v>0</v>
      </c>
      <c r="I82" s="77">
        <v>0</v>
      </c>
      <c r="J82" s="79">
        <f t="shared" si="1"/>
        <v>0</v>
      </c>
    </row>
    <row r="83" spans="1:10" x14ac:dyDescent="0.25">
      <c r="A83" s="24" t="s">
        <v>151</v>
      </c>
      <c r="B83" s="25" t="s">
        <v>17</v>
      </c>
      <c r="C83" s="75">
        <v>0</v>
      </c>
      <c r="D83" s="77">
        <v>0</v>
      </c>
      <c r="E83" s="77">
        <v>0</v>
      </c>
      <c r="F83" s="77">
        <v>0</v>
      </c>
      <c r="G83" s="77">
        <v>0</v>
      </c>
      <c r="H83" s="77">
        <v>0</v>
      </c>
      <c r="I83" s="77">
        <v>0</v>
      </c>
      <c r="J83" s="79">
        <f t="shared" si="1"/>
        <v>0</v>
      </c>
    </row>
    <row r="84" spans="1:10" x14ac:dyDescent="0.25">
      <c r="A84" s="24" t="s">
        <v>152</v>
      </c>
      <c r="B84" s="25" t="s">
        <v>17</v>
      </c>
      <c r="C84" s="75">
        <v>349010</v>
      </c>
      <c r="D84" s="77">
        <v>0</v>
      </c>
      <c r="E84" s="77">
        <v>0</v>
      </c>
      <c r="F84" s="77">
        <v>0</v>
      </c>
      <c r="G84" s="77">
        <v>0</v>
      </c>
      <c r="H84" s="77">
        <v>0</v>
      </c>
      <c r="I84" s="77">
        <v>0</v>
      </c>
      <c r="J84" s="79">
        <f t="shared" si="1"/>
        <v>349010</v>
      </c>
    </row>
    <row r="85" spans="1:10" x14ac:dyDescent="0.25">
      <c r="A85" s="24" t="s">
        <v>153</v>
      </c>
      <c r="B85" s="25" t="s">
        <v>17</v>
      </c>
      <c r="C85" s="75">
        <v>145549</v>
      </c>
      <c r="D85" s="77">
        <v>0</v>
      </c>
      <c r="E85" s="77">
        <v>200000</v>
      </c>
      <c r="F85" s="77">
        <v>0</v>
      </c>
      <c r="G85" s="77">
        <v>0</v>
      </c>
      <c r="H85" s="77">
        <v>12864</v>
      </c>
      <c r="I85" s="77">
        <v>21670</v>
      </c>
      <c r="J85" s="79">
        <f t="shared" si="1"/>
        <v>380083</v>
      </c>
    </row>
    <row r="86" spans="1:10" x14ac:dyDescent="0.25">
      <c r="A86" s="24" t="s">
        <v>154</v>
      </c>
      <c r="B86" s="25" t="s">
        <v>18</v>
      </c>
      <c r="C86" s="75">
        <v>0</v>
      </c>
      <c r="D86" s="77">
        <v>0</v>
      </c>
      <c r="E86" s="77">
        <v>0</v>
      </c>
      <c r="F86" s="77">
        <v>0</v>
      </c>
      <c r="G86" s="77">
        <v>0</v>
      </c>
      <c r="H86" s="77">
        <v>0</v>
      </c>
      <c r="I86" s="77">
        <v>0</v>
      </c>
      <c r="J86" s="79">
        <f t="shared" si="1"/>
        <v>0</v>
      </c>
    </row>
    <row r="87" spans="1:10" x14ac:dyDescent="0.25">
      <c r="A87" s="24" t="s">
        <v>155</v>
      </c>
      <c r="B87" s="25" t="s">
        <v>18</v>
      </c>
      <c r="C87" s="75">
        <v>0</v>
      </c>
      <c r="D87" s="77">
        <v>227219</v>
      </c>
      <c r="E87" s="77">
        <v>0</v>
      </c>
      <c r="F87" s="77">
        <v>0</v>
      </c>
      <c r="G87" s="77">
        <v>0</v>
      </c>
      <c r="H87" s="77">
        <v>0</v>
      </c>
      <c r="I87" s="77">
        <v>0</v>
      </c>
      <c r="J87" s="79">
        <f t="shared" si="1"/>
        <v>227219</v>
      </c>
    </row>
    <row r="88" spans="1:10" x14ac:dyDescent="0.25">
      <c r="A88" s="24" t="s">
        <v>156</v>
      </c>
      <c r="B88" s="25" t="s">
        <v>464</v>
      </c>
      <c r="C88" s="75">
        <v>0</v>
      </c>
      <c r="D88" s="77">
        <v>0</v>
      </c>
      <c r="E88" s="77">
        <v>0</v>
      </c>
      <c r="F88" s="77">
        <v>0</v>
      </c>
      <c r="G88" s="77">
        <v>0</v>
      </c>
      <c r="H88" s="77">
        <v>0</v>
      </c>
      <c r="I88" s="77">
        <v>0</v>
      </c>
      <c r="J88" s="79">
        <f t="shared" si="1"/>
        <v>0</v>
      </c>
    </row>
    <row r="89" spans="1:10" x14ac:dyDescent="0.25">
      <c r="A89" s="24" t="s">
        <v>157</v>
      </c>
      <c r="B89" s="25" t="s">
        <v>19</v>
      </c>
      <c r="C89" s="75">
        <v>0</v>
      </c>
      <c r="D89" s="77">
        <v>0</v>
      </c>
      <c r="E89" s="77">
        <v>0</v>
      </c>
      <c r="F89" s="77">
        <v>0</v>
      </c>
      <c r="G89" s="77">
        <v>0</v>
      </c>
      <c r="H89" s="77">
        <v>0</v>
      </c>
      <c r="I89" s="77">
        <v>0</v>
      </c>
      <c r="J89" s="79">
        <f t="shared" si="1"/>
        <v>0</v>
      </c>
    </row>
    <row r="90" spans="1:10" x14ac:dyDescent="0.25">
      <c r="A90" s="24" t="s">
        <v>158</v>
      </c>
      <c r="B90" s="25" t="s">
        <v>19</v>
      </c>
      <c r="C90" s="75">
        <v>0</v>
      </c>
      <c r="D90" s="77">
        <v>0</v>
      </c>
      <c r="E90" s="77">
        <v>0</v>
      </c>
      <c r="F90" s="77">
        <v>0</v>
      </c>
      <c r="G90" s="77">
        <v>0</v>
      </c>
      <c r="H90" s="77">
        <v>0</v>
      </c>
      <c r="I90" s="77">
        <v>0</v>
      </c>
      <c r="J90" s="79">
        <f t="shared" si="1"/>
        <v>0</v>
      </c>
    </row>
    <row r="91" spans="1:10" x14ac:dyDescent="0.25">
      <c r="A91" s="24" t="s">
        <v>159</v>
      </c>
      <c r="B91" s="25" t="s">
        <v>20</v>
      </c>
      <c r="C91" s="75">
        <v>0</v>
      </c>
      <c r="D91" s="77">
        <v>0</v>
      </c>
      <c r="E91" s="77">
        <v>11010</v>
      </c>
      <c r="F91" s="77">
        <v>0</v>
      </c>
      <c r="G91" s="77">
        <v>0</v>
      </c>
      <c r="H91" s="77">
        <v>0</v>
      </c>
      <c r="I91" s="77">
        <v>0</v>
      </c>
      <c r="J91" s="79">
        <f t="shared" si="1"/>
        <v>11010</v>
      </c>
    </row>
    <row r="92" spans="1:10" x14ac:dyDescent="0.25">
      <c r="A92" s="24" t="s">
        <v>160</v>
      </c>
      <c r="B92" s="25" t="s">
        <v>20</v>
      </c>
      <c r="C92" s="75">
        <v>0</v>
      </c>
      <c r="D92" s="77">
        <v>20962</v>
      </c>
      <c r="E92" s="77">
        <v>0</v>
      </c>
      <c r="F92" s="77">
        <v>0</v>
      </c>
      <c r="G92" s="77">
        <v>0</v>
      </c>
      <c r="H92" s="77">
        <v>0</v>
      </c>
      <c r="I92" s="77">
        <v>0</v>
      </c>
      <c r="J92" s="79">
        <f t="shared" si="1"/>
        <v>20962</v>
      </c>
    </row>
    <row r="93" spans="1:10" x14ac:dyDescent="0.25">
      <c r="A93" s="24" t="s">
        <v>469</v>
      </c>
      <c r="B93" s="25" t="s">
        <v>20</v>
      </c>
      <c r="C93" s="75">
        <v>0</v>
      </c>
      <c r="D93" s="77">
        <v>0</v>
      </c>
      <c r="E93" s="77">
        <v>0</v>
      </c>
      <c r="F93" s="77">
        <v>0</v>
      </c>
      <c r="G93" s="77">
        <v>0</v>
      </c>
      <c r="H93" s="77">
        <v>0</v>
      </c>
      <c r="I93" s="77">
        <v>0</v>
      </c>
      <c r="J93" s="79">
        <f t="shared" si="1"/>
        <v>0</v>
      </c>
    </row>
    <row r="94" spans="1:10" x14ac:dyDescent="0.25">
      <c r="A94" s="24" t="s">
        <v>161</v>
      </c>
      <c r="B94" s="25" t="s">
        <v>20</v>
      </c>
      <c r="C94" s="75">
        <v>0</v>
      </c>
      <c r="D94" s="77">
        <v>0</v>
      </c>
      <c r="E94" s="77">
        <v>0</v>
      </c>
      <c r="F94" s="77">
        <v>0</v>
      </c>
      <c r="G94" s="77">
        <v>0</v>
      </c>
      <c r="H94" s="77">
        <v>0</v>
      </c>
      <c r="I94" s="77">
        <v>0</v>
      </c>
      <c r="J94" s="79">
        <f t="shared" si="1"/>
        <v>0</v>
      </c>
    </row>
    <row r="95" spans="1:10" x14ac:dyDescent="0.25">
      <c r="A95" s="24" t="s">
        <v>162</v>
      </c>
      <c r="B95" s="25" t="s">
        <v>20</v>
      </c>
      <c r="C95" s="75">
        <v>0</v>
      </c>
      <c r="D95" s="77">
        <v>22844</v>
      </c>
      <c r="E95" s="77">
        <v>0</v>
      </c>
      <c r="F95" s="77">
        <v>0</v>
      </c>
      <c r="G95" s="77">
        <v>0</v>
      </c>
      <c r="H95" s="77">
        <v>0</v>
      </c>
      <c r="I95" s="77">
        <v>0</v>
      </c>
      <c r="J95" s="79">
        <f t="shared" si="1"/>
        <v>22844</v>
      </c>
    </row>
    <row r="96" spans="1:10" x14ac:dyDescent="0.25">
      <c r="A96" s="24" t="s">
        <v>163</v>
      </c>
      <c r="B96" s="25" t="s">
        <v>22</v>
      </c>
      <c r="C96" s="75">
        <v>0</v>
      </c>
      <c r="D96" s="77">
        <v>0</v>
      </c>
      <c r="E96" s="77">
        <v>0</v>
      </c>
      <c r="F96" s="77">
        <v>0</v>
      </c>
      <c r="G96" s="77">
        <v>0</v>
      </c>
      <c r="H96" s="77">
        <v>0</v>
      </c>
      <c r="I96" s="77">
        <v>0</v>
      </c>
      <c r="J96" s="79">
        <f t="shared" si="1"/>
        <v>0</v>
      </c>
    </row>
    <row r="97" spans="1:10" x14ac:dyDescent="0.25">
      <c r="A97" s="24" t="s">
        <v>164</v>
      </c>
      <c r="B97" s="25" t="s">
        <v>22</v>
      </c>
      <c r="C97" s="75">
        <v>0</v>
      </c>
      <c r="D97" s="77">
        <v>0</v>
      </c>
      <c r="E97" s="77">
        <v>0</v>
      </c>
      <c r="F97" s="77">
        <v>0</v>
      </c>
      <c r="G97" s="77">
        <v>0</v>
      </c>
      <c r="H97" s="77">
        <v>0</v>
      </c>
      <c r="I97" s="77">
        <v>0</v>
      </c>
      <c r="J97" s="79">
        <f t="shared" si="1"/>
        <v>0</v>
      </c>
    </row>
    <row r="98" spans="1:10" x14ac:dyDescent="0.25">
      <c r="A98" s="24" t="s">
        <v>165</v>
      </c>
      <c r="B98" s="25" t="s">
        <v>21</v>
      </c>
      <c r="C98" s="75">
        <v>0</v>
      </c>
      <c r="D98" s="77">
        <v>0</v>
      </c>
      <c r="E98" s="77">
        <v>0</v>
      </c>
      <c r="F98" s="77">
        <v>0</v>
      </c>
      <c r="G98" s="77">
        <v>0</v>
      </c>
      <c r="H98" s="77">
        <v>0</v>
      </c>
      <c r="I98" s="77">
        <v>0</v>
      </c>
      <c r="J98" s="79">
        <f t="shared" si="1"/>
        <v>0</v>
      </c>
    </row>
    <row r="99" spans="1:10" x14ac:dyDescent="0.25">
      <c r="A99" s="24" t="s">
        <v>166</v>
      </c>
      <c r="B99" s="25" t="s">
        <v>21</v>
      </c>
      <c r="C99" s="75">
        <v>0</v>
      </c>
      <c r="D99" s="77">
        <v>0</v>
      </c>
      <c r="E99" s="77">
        <v>0</v>
      </c>
      <c r="F99" s="77">
        <v>0</v>
      </c>
      <c r="G99" s="77">
        <v>0</v>
      </c>
      <c r="H99" s="77">
        <v>0</v>
      </c>
      <c r="I99" s="77">
        <v>0</v>
      </c>
      <c r="J99" s="79">
        <f t="shared" si="1"/>
        <v>0</v>
      </c>
    </row>
    <row r="100" spans="1:10" x14ac:dyDescent="0.25">
      <c r="A100" s="24" t="s">
        <v>462</v>
      </c>
      <c r="B100" s="25" t="s">
        <v>21</v>
      </c>
      <c r="C100" s="75">
        <v>0</v>
      </c>
      <c r="D100" s="77">
        <v>0</v>
      </c>
      <c r="E100" s="77">
        <v>0</v>
      </c>
      <c r="F100" s="77">
        <v>0</v>
      </c>
      <c r="G100" s="77">
        <v>0</v>
      </c>
      <c r="H100" s="77">
        <v>0</v>
      </c>
      <c r="I100" s="77">
        <v>0</v>
      </c>
      <c r="J100" s="79">
        <f t="shared" si="1"/>
        <v>0</v>
      </c>
    </row>
    <row r="101" spans="1:10" x14ac:dyDescent="0.25">
      <c r="A101" s="24" t="s">
        <v>167</v>
      </c>
      <c r="B101" s="25" t="s">
        <v>513</v>
      </c>
      <c r="C101" s="75">
        <v>0</v>
      </c>
      <c r="D101" s="77">
        <v>0</v>
      </c>
      <c r="E101" s="77">
        <v>0</v>
      </c>
      <c r="F101" s="77">
        <v>0</v>
      </c>
      <c r="G101" s="77">
        <v>0</v>
      </c>
      <c r="H101" s="77">
        <v>0</v>
      </c>
      <c r="I101" s="77">
        <v>0</v>
      </c>
      <c r="J101" s="79">
        <f t="shared" si="1"/>
        <v>0</v>
      </c>
    </row>
    <row r="102" spans="1:10" x14ac:dyDescent="0.25">
      <c r="A102" s="24" t="s">
        <v>169</v>
      </c>
      <c r="B102" s="25" t="s">
        <v>170</v>
      </c>
      <c r="C102" s="75">
        <v>0</v>
      </c>
      <c r="D102" s="77">
        <v>0</v>
      </c>
      <c r="E102" s="77">
        <v>0</v>
      </c>
      <c r="F102" s="77">
        <v>0</v>
      </c>
      <c r="G102" s="77">
        <v>0</v>
      </c>
      <c r="H102" s="77">
        <v>0</v>
      </c>
      <c r="I102" s="77">
        <v>0</v>
      </c>
      <c r="J102" s="79">
        <f t="shared" si="1"/>
        <v>0</v>
      </c>
    </row>
    <row r="103" spans="1:10" x14ac:dyDescent="0.25">
      <c r="A103" s="24" t="s">
        <v>171</v>
      </c>
      <c r="B103" s="25" t="s">
        <v>23</v>
      </c>
      <c r="C103" s="75">
        <v>0</v>
      </c>
      <c r="D103" s="77">
        <v>0</v>
      </c>
      <c r="E103" s="77">
        <v>0</v>
      </c>
      <c r="F103" s="77">
        <v>0</v>
      </c>
      <c r="G103" s="77">
        <v>0</v>
      </c>
      <c r="H103" s="77">
        <v>0</v>
      </c>
      <c r="I103" s="77">
        <v>0</v>
      </c>
      <c r="J103" s="79">
        <f t="shared" si="1"/>
        <v>0</v>
      </c>
    </row>
    <row r="104" spans="1:10" x14ac:dyDescent="0.25">
      <c r="A104" s="24" t="s">
        <v>172</v>
      </c>
      <c r="B104" s="25" t="s">
        <v>23</v>
      </c>
      <c r="C104" s="75">
        <v>0</v>
      </c>
      <c r="D104" s="77">
        <v>0</v>
      </c>
      <c r="E104" s="77">
        <v>0</v>
      </c>
      <c r="F104" s="77">
        <v>0</v>
      </c>
      <c r="G104" s="77">
        <v>0</v>
      </c>
      <c r="H104" s="77">
        <v>0</v>
      </c>
      <c r="I104" s="77">
        <v>0</v>
      </c>
      <c r="J104" s="79">
        <f t="shared" si="1"/>
        <v>0</v>
      </c>
    </row>
    <row r="105" spans="1:10" x14ac:dyDescent="0.25">
      <c r="A105" s="24" t="s">
        <v>173</v>
      </c>
      <c r="B105" s="25" t="s">
        <v>24</v>
      </c>
      <c r="C105" s="75">
        <v>0</v>
      </c>
      <c r="D105" s="77">
        <v>0</v>
      </c>
      <c r="E105" s="77">
        <v>0</v>
      </c>
      <c r="F105" s="77">
        <v>0</v>
      </c>
      <c r="G105" s="77">
        <v>0</v>
      </c>
      <c r="H105" s="77">
        <v>0</v>
      </c>
      <c r="I105" s="77">
        <v>0</v>
      </c>
      <c r="J105" s="79">
        <f t="shared" si="1"/>
        <v>0</v>
      </c>
    </row>
    <row r="106" spans="1:10" x14ac:dyDescent="0.25">
      <c r="A106" s="24" t="s">
        <v>174</v>
      </c>
      <c r="B106" s="25" t="s">
        <v>24</v>
      </c>
      <c r="C106" s="75">
        <v>0</v>
      </c>
      <c r="D106" s="77">
        <v>0</v>
      </c>
      <c r="E106" s="77">
        <v>0</v>
      </c>
      <c r="F106" s="77">
        <v>0</v>
      </c>
      <c r="G106" s="77">
        <v>0</v>
      </c>
      <c r="H106" s="77">
        <v>0</v>
      </c>
      <c r="I106" s="77">
        <v>0</v>
      </c>
      <c r="J106" s="79">
        <f t="shared" si="1"/>
        <v>0</v>
      </c>
    </row>
    <row r="107" spans="1:10" x14ac:dyDescent="0.25">
      <c r="A107" s="24" t="s">
        <v>175</v>
      </c>
      <c r="B107" s="25" t="s">
        <v>24</v>
      </c>
      <c r="C107" s="75">
        <v>0</v>
      </c>
      <c r="D107" s="77">
        <v>0</v>
      </c>
      <c r="E107" s="77">
        <v>0</v>
      </c>
      <c r="F107" s="77">
        <v>0</v>
      </c>
      <c r="G107" s="77">
        <v>0</v>
      </c>
      <c r="H107" s="77">
        <v>0</v>
      </c>
      <c r="I107" s="77">
        <v>0</v>
      </c>
      <c r="J107" s="79">
        <f t="shared" si="1"/>
        <v>0</v>
      </c>
    </row>
    <row r="108" spans="1:10" x14ac:dyDescent="0.25">
      <c r="A108" s="24" t="s">
        <v>176</v>
      </c>
      <c r="B108" s="25" t="s">
        <v>24</v>
      </c>
      <c r="C108" s="75">
        <v>0</v>
      </c>
      <c r="D108" s="77">
        <v>0</v>
      </c>
      <c r="E108" s="77">
        <v>0</v>
      </c>
      <c r="F108" s="77">
        <v>0</v>
      </c>
      <c r="G108" s="77">
        <v>0</v>
      </c>
      <c r="H108" s="77">
        <v>0</v>
      </c>
      <c r="I108" s="77">
        <v>0</v>
      </c>
      <c r="J108" s="79">
        <f t="shared" si="1"/>
        <v>0</v>
      </c>
    </row>
    <row r="109" spans="1:10" x14ac:dyDescent="0.25">
      <c r="A109" s="24" t="s">
        <v>177</v>
      </c>
      <c r="B109" s="25" t="s">
        <v>24</v>
      </c>
      <c r="C109" s="75">
        <v>0</v>
      </c>
      <c r="D109" s="77">
        <v>0</v>
      </c>
      <c r="E109" s="77">
        <v>0</v>
      </c>
      <c r="F109" s="77">
        <v>0</v>
      </c>
      <c r="G109" s="77">
        <v>0</v>
      </c>
      <c r="H109" s="77">
        <v>0</v>
      </c>
      <c r="I109" s="77">
        <v>6000</v>
      </c>
      <c r="J109" s="79">
        <f t="shared" si="1"/>
        <v>6000</v>
      </c>
    </row>
    <row r="110" spans="1:10" x14ac:dyDescent="0.25">
      <c r="A110" s="24" t="s">
        <v>178</v>
      </c>
      <c r="B110" s="25" t="s">
        <v>24</v>
      </c>
      <c r="C110" s="75">
        <v>0</v>
      </c>
      <c r="D110" s="77">
        <v>0</v>
      </c>
      <c r="E110" s="77">
        <v>0</v>
      </c>
      <c r="F110" s="77">
        <v>0</v>
      </c>
      <c r="G110" s="77">
        <v>0</v>
      </c>
      <c r="H110" s="77">
        <v>0</v>
      </c>
      <c r="I110" s="77">
        <v>0</v>
      </c>
      <c r="J110" s="79">
        <f t="shared" si="1"/>
        <v>0</v>
      </c>
    </row>
    <row r="111" spans="1:10" x14ac:dyDescent="0.25">
      <c r="A111" s="24" t="s">
        <v>179</v>
      </c>
      <c r="B111" s="25" t="s">
        <v>25</v>
      </c>
      <c r="C111" s="75">
        <v>0</v>
      </c>
      <c r="D111" s="77">
        <v>0</v>
      </c>
      <c r="E111" s="77">
        <v>0</v>
      </c>
      <c r="F111" s="77">
        <v>0</v>
      </c>
      <c r="G111" s="77">
        <v>0</v>
      </c>
      <c r="H111" s="77">
        <v>0</v>
      </c>
      <c r="I111" s="77">
        <v>0</v>
      </c>
      <c r="J111" s="79">
        <f t="shared" si="1"/>
        <v>0</v>
      </c>
    </row>
    <row r="112" spans="1:10" x14ac:dyDescent="0.25">
      <c r="A112" s="24" t="s">
        <v>180</v>
      </c>
      <c r="B112" s="25" t="s">
        <v>25</v>
      </c>
      <c r="C112" s="75">
        <v>0</v>
      </c>
      <c r="D112" s="77">
        <v>0</v>
      </c>
      <c r="E112" s="77">
        <v>0</v>
      </c>
      <c r="F112" s="77">
        <v>0</v>
      </c>
      <c r="G112" s="77">
        <v>0</v>
      </c>
      <c r="H112" s="77">
        <v>0</v>
      </c>
      <c r="I112" s="77">
        <v>0</v>
      </c>
      <c r="J112" s="79">
        <f t="shared" si="1"/>
        <v>0</v>
      </c>
    </row>
    <row r="113" spans="1:10" x14ac:dyDescent="0.25">
      <c r="A113" s="24" t="s">
        <v>181</v>
      </c>
      <c r="B113" s="25" t="s">
        <v>182</v>
      </c>
      <c r="C113" s="75">
        <v>0</v>
      </c>
      <c r="D113" s="77">
        <v>0</v>
      </c>
      <c r="E113" s="77">
        <v>0</v>
      </c>
      <c r="F113" s="77">
        <v>0</v>
      </c>
      <c r="G113" s="77">
        <v>0</v>
      </c>
      <c r="H113" s="77">
        <v>0</v>
      </c>
      <c r="I113" s="77">
        <v>0</v>
      </c>
      <c r="J113" s="79">
        <f t="shared" si="1"/>
        <v>0</v>
      </c>
    </row>
    <row r="114" spans="1:10" x14ac:dyDescent="0.25">
      <c r="A114" s="24" t="s">
        <v>183</v>
      </c>
      <c r="B114" s="25" t="s">
        <v>26</v>
      </c>
      <c r="C114" s="75">
        <v>0</v>
      </c>
      <c r="D114" s="77">
        <v>0</v>
      </c>
      <c r="E114" s="77">
        <v>39084</v>
      </c>
      <c r="F114" s="77">
        <v>0</v>
      </c>
      <c r="G114" s="77">
        <v>0</v>
      </c>
      <c r="H114" s="77">
        <v>0</v>
      </c>
      <c r="I114" s="77">
        <v>0</v>
      </c>
      <c r="J114" s="79">
        <f t="shared" si="1"/>
        <v>39084</v>
      </c>
    </row>
    <row r="115" spans="1:10" x14ac:dyDescent="0.25">
      <c r="A115" s="24" t="s">
        <v>514</v>
      </c>
      <c r="B115" s="25" t="s">
        <v>27</v>
      </c>
      <c r="C115" s="75">
        <v>0</v>
      </c>
      <c r="D115" s="77">
        <v>0</v>
      </c>
      <c r="E115" s="77">
        <v>0</v>
      </c>
      <c r="F115" s="77">
        <v>0</v>
      </c>
      <c r="G115" s="77">
        <v>0</v>
      </c>
      <c r="H115" s="77">
        <v>0</v>
      </c>
      <c r="I115" s="77">
        <v>0</v>
      </c>
      <c r="J115" s="79">
        <f t="shared" si="1"/>
        <v>0</v>
      </c>
    </row>
    <row r="116" spans="1:10" x14ac:dyDescent="0.25">
      <c r="A116" s="24" t="s">
        <v>185</v>
      </c>
      <c r="B116" s="25" t="s">
        <v>27</v>
      </c>
      <c r="C116" s="75">
        <v>0</v>
      </c>
      <c r="D116" s="77">
        <v>0</v>
      </c>
      <c r="E116" s="77">
        <v>0</v>
      </c>
      <c r="F116" s="77">
        <v>0</v>
      </c>
      <c r="G116" s="77">
        <v>0</v>
      </c>
      <c r="H116" s="77">
        <v>0</v>
      </c>
      <c r="I116" s="77">
        <v>0</v>
      </c>
      <c r="J116" s="79">
        <f t="shared" si="1"/>
        <v>0</v>
      </c>
    </row>
    <row r="117" spans="1:10" x14ac:dyDescent="0.25">
      <c r="A117" s="24" t="s">
        <v>186</v>
      </c>
      <c r="B117" s="25" t="s">
        <v>28</v>
      </c>
      <c r="C117" s="75">
        <v>0</v>
      </c>
      <c r="D117" s="77">
        <v>0</v>
      </c>
      <c r="E117" s="77">
        <v>0</v>
      </c>
      <c r="F117" s="77">
        <v>0</v>
      </c>
      <c r="G117" s="77">
        <v>0</v>
      </c>
      <c r="H117" s="77">
        <v>0</v>
      </c>
      <c r="I117" s="77">
        <v>0</v>
      </c>
      <c r="J117" s="79">
        <f t="shared" si="1"/>
        <v>0</v>
      </c>
    </row>
    <row r="118" spans="1:10" x14ac:dyDescent="0.25">
      <c r="A118" s="24" t="s">
        <v>187</v>
      </c>
      <c r="B118" s="25" t="s">
        <v>28</v>
      </c>
      <c r="C118" s="75">
        <v>0</v>
      </c>
      <c r="D118" s="77">
        <v>0</v>
      </c>
      <c r="E118" s="77">
        <v>0</v>
      </c>
      <c r="F118" s="77">
        <v>0</v>
      </c>
      <c r="G118" s="77">
        <v>0</v>
      </c>
      <c r="H118" s="77">
        <v>0</v>
      </c>
      <c r="I118" s="77">
        <v>0</v>
      </c>
      <c r="J118" s="79">
        <f t="shared" si="1"/>
        <v>0</v>
      </c>
    </row>
    <row r="119" spans="1:10" x14ac:dyDescent="0.25">
      <c r="A119" s="24" t="s">
        <v>188</v>
      </c>
      <c r="B119" s="25" t="s">
        <v>28</v>
      </c>
      <c r="C119" s="75">
        <v>0</v>
      </c>
      <c r="D119" s="77">
        <v>0</v>
      </c>
      <c r="E119" s="77">
        <v>0</v>
      </c>
      <c r="F119" s="77">
        <v>0</v>
      </c>
      <c r="G119" s="77">
        <v>0</v>
      </c>
      <c r="H119" s="77">
        <v>0</v>
      </c>
      <c r="I119" s="77">
        <v>0</v>
      </c>
      <c r="J119" s="79">
        <f t="shared" si="1"/>
        <v>0</v>
      </c>
    </row>
    <row r="120" spans="1:10" x14ac:dyDescent="0.25">
      <c r="A120" s="24" t="s">
        <v>189</v>
      </c>
      <c r="B120" s="25" t="s">
        <v>29</v>
      </c>
      <c r="C120" s="75">
        <v>0</v>
      </c>
      <c r="D120" s="77">
        <v>0</v>
      </c>
      <c r="E120" s="77">
        <v>0</v>
      </c>
      <c r="F120" s="77">
        <v>0</v>
      </c>
      <c r="G120" s="77">
        <v>0</v>
      </c>
      <c r="H120" s="77">
        <v>0</v>
      </c>
      <c r="I120" s="77">
        <v>0</v>
      </c>
      <c r="J120" s="79">
        <f t="shared" si="1"/>
        <v>0</v>
      </c>
    </row>
    <row r="121" spans="1:10" x14ac:dyDescent="0.25">
      <c r="A121" s="24" t="s">
        <v>190</v>
      </c>
      <c r="B121" s="25" t="s">
        <v>29</v>
      </c>
      <c r="C121" s="75">
        <v>0</v>
      </c>
      <c r="D121" s="77">
        <v>0</v>
      </c>
      <c r="E121" s="77">
        <v>0</v>
      </c>
      <c r="F121" s="77">
        <v>0</v>
      </c>
      <c r="G121" s="77">
        <v>0</v>
      </c>
      <c r="H121" s="77">
        <v>0</v>
      </c>
      <c r="I121" s="77">
        <v>0</v>
      </c>
      <c r="J121" s="79">
        <f t="shared" si="1"/>
        <v>0</v>
      </c>
    </row>
    <row r="122" spans="1:10" x14ac:dyDescent="0.25">
      <c r="A122" s="24" t="s">
        <v>191</v>
      </c>
      <c r="B122" s="25" t="s">
        <v>29</v>
      </c>
      <c r="C122" s="75">
        <v>0</v>
      </c>
      <c r="D122" s="77">
        <v>0</v>
      </c>
      <c r="E122" s="77">
        <v>0</v>
      </c>
      <c r="F122" s="77">
        <v>0</v>
      </c>
      <c r="G122" s="77">
        <v>0</v>
      </c>
      <c r="H122" s="77">
        <v>0</v>
      </c>
      <c r="I122" s="77">
        <v>0</v>
      </c>
      <c r="J122" s="79">
        <f t="shared" si="1"/>
        <v>0</v>
      </c>
    </row>
    <row r="123" spans="1:10" x14ac:dyDescent="0.25">
      <c r="A123" s="24" t="s">
        <v>192</v>
      </c>
      <c r="B123" s="25" t="s">
        <v>30</v>
      </c>
      <c r="C123" s="75">
        <v>0</v>
      </c>
      <c r="D123" s="77">
        <v>0</v>
      </c>
      <c r="E123" s="77">
        <v>0</v>
      </c>
      <c r="F123" s="77">
        <v>0</v>
      </c>
      <c r="G123" s="77">
        <v>0</v>
      </c>
      <c r="H123" s="77">
        <v>0</v>
      </c>
      <c r="I123" s="77">
        <v>0</v>
      </c>
      <c r="J123" s="79">
        <f t="shared" si="1"/>
        <v>0</v>
      </c>
    </row>
    <row r="124" spans="1:10" x14ac:dyDescent="0.25">
      <c r="A124" s="60" t="s">
        <v>533</v>
      </c>
      <c r="B124" s="25" t="s">
        <v>30</v>
      </c>
      <c r="C124" s="75">
        <v>0</v>
      </c>
      <c r="D124" s="77">
        <v>0</v>
      </c>
      <c r="E124" s="77">
        <v>0</v>
      </c>
      <c r="F124" s="77">
        <v>0</v>
      </c>
      <c r="G124" s="77">
        <v>0</v>
      </c>
      <c r="H124" s="77">
        <v>0</v>
      </c>
      <c r="I124" s="77">
        <v>0</v>
      </c>
      <c r="J124" s="79">
        <f t="shared" si="1"/>
        <v>0</v>
      </c>
    </row>
    <row r="125" spans="1:10" x14ac:dyDescent="0.25">
      <c r="A125" s="24" t="s">
        <v>194</v>
      </c>
      <c r="B125" s="25" t="s">
        <v>31</v>
      </c>
      <c r="C125" s="75">
        <v>0</v>
      </c>
      <c r="D125" s="77">
        <v>0</v>
      </c>
      <c r="E125" s="77">
        <v>0</v>
      </c>
      <c r="F125" s="77">
        <v>0</v>
      </c>
      <c r="G125" s="77">
        <v>0</v>
      </c>
      <c r="H125" s="77">
        <v>0</v>
      </c>
      <c r="I125" s="77">
        <v>0</v>
      </c>
      <c r="J125" s="79">
        <f t="shared" si="1"/>
        <v>0</v>
      </c>
    </row>
    <row r="126" spans="1:10" x14ac:dyDescent="0.25">
      <c r="A126" s="24" t="s">
        <v>195</v>
      </c>
      <c r="B126" s="25" t="s">
        <v>31</v>
      </c>
      <c r="C126" s="75">
        <v>0</v>
      </c>
      <c r="D126" s="77">
        <v>0</v>
      </c>
      <c r="E126" s="77">
        <v>0</v>
      </c>
      <c r="F126" s="77">
        <v>0</v>
      </c>
      <c r="G126" s="77">
        <v>0</v>
      </c>
      <c r="H126" s="77">
        <v>0</v>
      </c>
      <c r="I126" s="77">
        <v>0</v>
      </c>
      <c r="J126" s="79">
        <f t="shared" si="1"/>
        <v>0</v>
      </c>
    </row>
    <row r="127" spans="1:10" x14ac:dyDescent="0.25">
      <c r="A127" s="24" t="s">
        <v>196</v>
      </c>
      <c r="B127" s="25" t="s">
        <v>32</v>
      </c>
      <c r="C127" s="75">
        <v>0</v>
      </c>
      <c r="D127" s="77">
        <v>0</v>
      </c>
      <c r="E127" s="77">
        <v>0</v>
      </c>
      <c r="F127" s="77">
        <v>0</v>
      </c>
      <c r="G127" s="77">
        <v>0</v>
      </c>
      <c r="H127" s="77">
        <v>0</v>
      </c>
      <c r="I127" s="77">
        <v>0</v>
      </c>
      <c r="J127" s="79">
        <f t="shared" si="1"/>
        <v>0</v>
      </c>
    </row>
    <row r="128" spans="1:10" x14ac:dyDescent="0.25">
      <c r="A128" s="24" t="s">
        <v>197</v>
      </c>
      <c r="B128" s="25" t="s">
        <v>32</v>
      </c>
      <c r="C128" s="75">
        <v>0</v>
      </c>
      <c r="D128" s="77">
        <v>0</v>
      </c>
      <c r="E128" s="77">
        <v>0</v>
      </c>
      <c r="F128" s="77">
        <v>0</v>
      </c>
      <c r="G128" s="77">
        <v>0</v>
      </c>
      <c r="H128" s="77">
        <v>0</v>
      </c>
      <c r="I128" s="77">
        <v>0</v>
      </c>
      <c r="J128" s="79">
        <f t="shared" si="1"/>
        <v>0</v>
      </c>
    </row>
    <row r="129" spans="1:10" x14ac:dyDescent="0.25">
      <c r="A129" s="24" t="s">
        <v>198</v>
      </c>
      <c r="B129" s="25" t="s">
        <v>32</v>
      </c>
      <c r="C129" s="75">
        <v>0</v>
      </c>
      <c r="D129" s="77">
        <v>0</v>
      </c>
      <c r="E129" s="77">
        <v>0</v>
      </c>
      <c r="F129" s="77">
        <v>0</v>
      </c>
      <c r="G129" s="77">
        <v>0</v>
      </c>
      <c r="H129" s="77">
        <v>0</v>
      </c>
      <c r="I129" s="77">
        <v>0</v>
      </c>
      <c r="J129" s="79">
        <f t="shared" si="1"/>
        <v>0</v>
      </c>
    </row>
    <row r="130" spans="1:10" x14ac:dyDescent="0.25">
      <c r="A130" s="24" t="s">
        <v>199</v>
      </c>
      <c r="B130" s="25" t="s">
        <v>33</v>
      </c>
      <c r="C130" s="75">
        <v>121452</v>
      </c>
      <c r="D130" s="77">
        <v>292420</v>
      </c>
      <c r="E130" s="77">
        <v>33681</v>
      </c>
      <c r="F130" s="77">
        <v>0</v>
      </c>
      <c r="G130" s="77">
        <v>0</v>
      </c>
      <c r="H130" s="77">
        <v>33530</v>
      </c>
      <c r="I130" s="77">
        <v>0</v>
      </c>
      <c r="J130" s="79">
        <f t="shared" si="1"/>
        <v>481083</v>
      </c>
    </row>
    <row r="131" spans="1:10" x14ac:dyDescent="0.25">
      <c r="A131" s="24" t="s">
        <v>200</v>
      </c>
      <c r="B131" s="25" t="s">
        <v>33</v>
      </c>
      <c r="C131" s="75">
        <v>0</v>
      </c>
      <c r="D131" s="77">
        <v>0</v>
      </c>
      <c r="E131" s="77">
        <v>0</v>
      </c>
      <c r="F131" s="77">
        <v>0</v>
      </c>
      <c r="G131" s="77">
        <v>0</v>
      </c>
      <c r="H131" s="77">
        <v>0</v>
      </c>
      <c r="I131" s="77">
        <v>0</v>
      </c>
      <c r="J131" s="79">
        <f t="shared" si="1"/>
        <v>0</v>
      </c>
    </row>
    <row r="132" spans="1:10" x14ac:dyDescent="0.25">
      <c r="A132" s="24" t="s">
        <v>201</v>
      </c>
      <c r="B132" s="25" t="s">
        <v>33</v>
      </c>
      <c r="C132" s="75">
        <v>0</v>
      </c>
      <c r="D132" s="77">
        <v>0</v>
      </c>
      <c r="E132" s="77">
        <v>0</v>
      </c>
      <c r="F132" s="77">
        <v>0</v>
      </c>
      <c r="G132" s="77">
        <v>0</v>
      </c>
      <c r="H132" s="77">
        <v>0</v>
      </c>
      <c r="I132" s="77">
        <v>0</v>
      </c>
      <c r="J132" s="79">
        <f t="shared" ref="J132:J195" si="2">SUM(C132:I132)</f>
        <v>0</v>
      </c>
    </row>
    <row r="133" spans="1:10" x14ac:dyDescent="0.25">
      <c r="A133" s="24" t="s">
        <v>202</v>
      </c>
      <c r="B133" s="25" t="s">
        <v>34</v>
      </c>
      <c r="C133" s="75">
        <v>0</v>
      </c>
      <c r="D133" s="77">
        <v>0</v>
      </c>
      <c r="E133" s="77">
        <v>0</v>
      </c>
      <c r="F133" s="77">
        <v>0</v>
      </c>
      <c r="G133" s="77">
        <v>0</v>
      </c>
      <c r="H133" s="77">
        <v>0</v>
      </c>
      <c r="I133" s="77">
        <v>0</v>
      </c>
      <c r="J133" s="79">
        <f t="shared" si="2"/>
        <v>0</v>
      </c>
    </row>
    <row r="134" spans="1:10" x14ac:dyDescent="0.25">
      <c r="A134" s="24" t="s">
        <v>203</v>
      </c>
      <c r="B134" s="25" t="s">
        <v>34</v>
      </c>
      <c r="C134" s="75">
        <v>0</v>
      </c>
      <c r="D134" s="77">
        <v>0</v>
      </c>
      <c r="E134" s="77">
        <v>0</v>
      </c>
      <c r="F134" s="77">
        <v>0</v>
      </c>
      <c r="G134" s="77">
        <v>0</v>
      </c>
      <c r="H134" s="77">
        <v>0</v>
      </c>
      <c r="I134" s="77">
        <v>0</v>
      </c>
      <c r="J134" s="79">
        <f t="shared" si="2"/>
        <v>0</v>
      </c>
    </row>
    <row r="135" spans="1:10" x14ac:dyDescent="0.25">
      <c r="A135" s="24" t="s">
        <v>204</v>
      </c>
      <c r="B135" s="25" t="s">
        <v>34</v>
      </c>
      <c r="C135" s="75">
        <v>0</v>
      </c>
      <c r="D135" s="77">
        <v>0</v>
      </c>
      <c r="E135" s="77">
        <v>0</v>
      </c>
      <c r="F135" s="77">
        <v>0</v>
      </c>
      <c r="G135" s="77">
        <v>0</v>
      </c>
      <c r="H135" s="77">
        <v>0</v>
      </c>
      <c r="I135" s="77">
        <v>0</v>
      </c>
      <c r="J135" s="79">
        <f t="shared" si="2"/>
        <v>0</v>
      </c>
    </row>
    <row r="136" spans="1:10" x14ac:dyDescent="0.25">
      <c r="A136" s="24" t="s">
        <v>205</v>
      </c>
      <c r="B136" s="25" t="s">
        <v>34</v>
      </c>
      <c r="C136" s="75">
        <v>0</v>
      </c>
      <c r="D136" s="77">
        <v>0</v>
      </c>
      <c r="E136" s="77">
        <v>0</v>
      </c>
      <c r="F136" s="77">
        <v>0</v>
      </c>
      <c r="G136" s="77">
        <v>0</v>
      </c>
      <c r="H136" s="77">
        <v>0</v>
      </c>
      <c r="I136" s="77">
        <v>0</v>
      </c>
      <c r="J136" s="79">
        <f t="shared" si="2"/>
        <v>0</v>
      </c>
    </row>
    <row r="137" spans="1:10" x14ac:dyDescent="0.25">
      <c r="A137" s="24" t="s">
        <v>206</v>
      </c>
      <c r="B137" s="25" t="s">
        <v>34</v>
      </c>
      <c r="C137" s="75">
        <v>0</v>
      </c>
      <c r="D137" s="77">
        <v>0</v>
      </c>
      <c r="E137" s="77">
        <v>0</v>
      </c>
      <c r="F137" s="77">
        <v>0</v>
      </c>
      <c r="G137" s="77">
        <v>0</v>
      </c>
      <c r="H137" s="77">
        <v>0</v>
      </c>
      <c r="I137" s="77">
        <v>0</v>
      </c>
      <c r="J137" s="79">
        <f t="shared" si="2"/>
        <v>0</v>
      </c>
    </row>
    <row r="138" spans="1:10" x14ac:dyDescent="0.25">
      <c r="A138" s="24" t="s">
        <v>207</v>
      </c>
      <c r="B138" s="25" t="s">
        <v>35</v>
      </c>
      <c r="C138" s="75">
        <v>0</v>
      </c>
      <c r="D138" s="77">
        <v>0</v>
      </c>
      <c r="E138" s="77">
        <v>0</v>
      </c>
      <c r="F138" s="77">
        <v>0</v>
      </c>
      <c r="G138" s="77">
        <v>0</v>
      </c>
      <c r="H138" s="77">
        <v>0</v>
      </c>
      <c r="I138" s="77">
        <v>0</v>
      </c>
      <c r="J138" s="79">
        <f t="shared" si="2"/>
        <v>0</v>
      </c>
    </row>
    <row r="139" spans="1:10" x14ac:dyDescent="0.25">
      <c r="A139" s="24" t="s">
        <v>208</v>
      </c>
      <c r="B139" s="25" t="s">
        <v>35</v>
      </c>
      <c r="C139" s="75">
        <v>0</v>
      </c>
      <c r="D139" s="77">
        <v>25837</v>
      </c>
      <c r="E139" s="77">
        <v>0</v>
      </c>
      <c r="F139" s="77">
        <v>0</v>
      </c>
      <c r="G139" s="77">
        <v>0</v>
      </c>
      <c r="H139" s="77">
        <v>0</v>
      </c>
      <c r="I139" s="77">
        <v>0</v>
      </c>
      <c r="J139" s="79">
        <f t="shared" si="2"/>
        <v>25837</v>
      </c>
    </row>
    <row r="140" spans="1:10" x14ac:dyDescent="0.25">
      <c r="A140" s="24" t="s">
        <v>209</v>
      </c>
      <c r="B140" s="25" t="s">
        <v>35</v>
      </c>
      <c r="C140" s="75">
        <v>0</v>
      </c>
      <c r="D140" s="77">
        <v>0</v>
      </c>
      <c r="E140" s="77">
        <v>0</v>
      </c>
      <c r="F140" s="77">
        <v>0</v>
      </c>
      <c r="G140" s="77">
        <v>0</v>
      </c>
      <c r="H140" s="77">
        <v>0</v>
      </c>
      <c r="I140" s="77">
        <v>0</v>
      </c>
      <c r="J140" s="79">
        <f t="shared" si="2"/>
        <v>0</v>
      </c>
    </row>
    <row r="141" spans="1:10" x14ac:dyDescent="0.25">
      <c r="A141" s="24" t="s">
        <v>210</v>
      </c>
      <c r="B141" s="25" t="s">
        <v>35</v>
      </c>
      <c r="C141" s="75">
        <v>0</v>
      </c>
      <c r="D141" s="77">
        <v>0</v>
      </c>
      <c r="E141" s="77">
        <v>0</v>
      </c>
      <c r="F141" s="77">
        <v>0</v>
      </c>
      <c r="G141" s="77">
        <v>0</v>
      </c>
      <c r="H141" s="77">
        <v>0</v>
      </c>
      <c r="I141" s="77">
        <v>0</v>
      </c>
      <c r="J141" s="79">
        <f t="shared" si="2"/>
        <v>0</v>
      </c>
    </row>
    <row r="142" spans="1:10" x14ac:dyDescent="0.25">
      <c r="A142" s="24" t="s">
        <v>211</v>
      </c>
      <c r="B142" s="25" t="s">
        <v>35</v>
      </c>
      <c r="C142" s="75">
        <v>0</v>
      </c>
      <c r="D142" s="77">
        <v>0</v>
      </c>
      <c r="E142" s="77">
        <v>0</v>
      </c>
      <c r="F142" s="77">
        <v>0</v>
      </c>
      <c r="G142" s="77">
        <v>0</v>
      </c>
      <c r="H142" s="77">
        <v>0</v>
      </c>
      <c r="I142" s="77">
        <v>0</v>
      </c>
      <c r="J142" s="79">
        <f t="shared" si="2"/>
        <v>0</v>
      </c>
    </row>
    <row r="143" spans="1:10" x14ac:dyDescent="0.25">
      <c r="A143" s="24" t="s">
        <v>212</v>
      </c>
      <c r="B143" s="25" t="s">
        <v>36</v>
      </c>
      <c r="C143" s="75">
        <v>0</v>
      </c>
      <c r="D143" s="77">
        <v>0</v>
      </c>
      <c r="E143" s="77">
        <v>0</v>
      </c>
      <c r="F143" s="77">
        <v>0</v>
      </c>
      <c r="G143" s="77">
        <v>0</v>
      </c>
      <c r="H143" s="77">
        <v>0</v>
      </c>
      <c r="I143" s="77">
        <v>0</v>
      </c>
      <c r="J143" s="79">
        <f t="shared" si="2"/>
        <v>0</v>
      </c>
    </row>
    <row r="144" spans="1:10" x14ac:dyDescent="0.25">
      <c r="A144" s="24" t="s">
        <v>213</v>
      </c>
      <c r="B144" s="25" t="s">
        <v>36</v>
      </c>
      <c r="C144" s="75">
        <v>0</v>
      </c>
      <c r="D144" s="77">
        <v>0</v>
      </c>
      <c r="E144" s="77">
        <v>0</v>
      </c>
      <c r="F144" s="77">
        <v>0</v>
      </c>
      <c r="G144" s="77">
        <v>0</v>
      </c>
      <c r="H144" s="77">
        <v>0</v>
      </c>
      <c r="I144" s="77">
        <v>0</v>
      </c>
      <c r="J144" s="79">
        <f t="shared" si="2"/>
        <v>0</v>
      </c>
    </row>
    <row r="145" spans="1:10" x14ac:dyDescent="0.25">
      <c r="A145" s="24" t="s">
        <v>214</v>
      </c>
      <c r="B145" s="25" t="s">
        <v>36</v>
      </c>
      <c r="C145" s="75">
        <v>0</v>
      </c>
      <c r="D145" s="77">
        <v>0</v>
      </c>
      <c r="E145" s="77">
        <v>0</v>
      </c>
      <c r="F145" s="77">
        <v>0</v>
      </c>
      <c r="G145" s="77">
        <v>0</v>
      </c>
      <c r="H145" s="77">
        <v>0</v>
      </c>
      <c r="I145" s="77">
        <v>0</v>
      </c>
      <c r="J145" s="79">
        <f t="shared" si="2"/>
        <v>0</v>
      </c>
    </row>
    <row r="146" spans="1:10" x14ac:dyDescent="0.25">
      <c r="A146" s="24" t="s">
        <v>215</v>
      </c>
      <c r="B146" s="25" t="s">
        <v>36</v>
      </c>
      <c r="C146" s="75">
        <v>0</v>
      </c>
      <c r="D146" s="77">
        <v>0</v>
      </c>
      <c r="E146" s="77">
        <v>0</v>
      </c>
      <c r="F146" s="77">
        <v>0</v>
      </c>
      <c r="G146" s="77">
        <v>0</v>
      </c>
      <c r="H146" s="77">
        <v>0</v>
      </c>
      <c r="I146" s="77">
        <v>0</v>
      </c>
      <c r="J146" s="79">
        <f t="shared" si="2"/>
        <v>0</v>
      </c>
    </row>
    <row r="147" spans="1:10" x14ac:dyDescent="0.25">
      <c r="A147" s="24" t="s">
        <v>216</v>
      </c>
      <c r="B147" s="25" t="s">
        <v>36</v>
      </c>
      <c r="C147" s="75">
        <v>0</v>
      </c>
      <c r="D147" s="77">
        <v>0</v>
      </c>
      <c r="E147" s="77">
        <v>0</v>
      </c>
      <c r="F147" s="77">
        <v>0</v>
      </c>
      <c r="G147" s="77">
        <v>0</v>
      </c>
      <c r="H147" s="77">
        <v>0</v>
      </c>
      <c r="I147" s="77">
        <v>53900</v>
      </c>
      <c r="J147" s="79">
        <f t="shared" si="2"/>
        <v>53900</v>
      </c>
    </row>
    <row r="148" spans="1:10" x14ac:dyDescent="0.25">
      <c r="A148" s="24" t="s">
        <v>217</v>
      </c>
      <c r="B148" s="25" t="s">
        <v>36</v>
      </c>
      <c r="C148" s="75">
        <v>0</v>
      </c>
      <c r="D148" s="77">
        <v>0</v>
      </c>
      <c r="E148" s="77">
        <v>0</v>
      </c>
      <c r="F148" s="77">
        <v>0</v>
      </c>
      <c r="G148" s="77">
        <v>0</v>
      </c>
      <c r="H148" s="77">
        <v>0</v>
      </c>
      <c r="I148" s="77">
        <v>0</v>
      </c>
      <c r="J148" s="79">
        <f t="shared" si="2"/>
        <v>0</v>
      </c>
    </row>
    <row r="149" spans="1:10" x14ac:dyDescent="0.25">
      <c r="A149" s="24" t="s">
        <v>218</v>
      </c>
      <c r="B149" s="25" t="s">
        <v>36</v>
      </c>
      <c r="C149" s="75">
        <v>0</v>
      </c>
      <c r="D149" s="77">
        <v>0</v>
      </c>
      <c r="E149" s="77">
        <v>0</v>
      </c>
      <c r="F149" s="77">
        <v>0</v>
      </c>
      <c r="G149" s="77">
        <v>0</v>
      </c>
      <c r="H149" s="77">
        <v>0</v>
      </c>
      <c r="I149" s="77">
        <v>0</v>
      </c>
      <c r="J149" s="79">
        <f t="shared" si="2"/>
        <v>0</v>
      </c>
    </row>
    <row r="150" spans="1:10" x14ac:dyDescent="0.25">
      <c r="A150" s="24" t="s">
        <v>219</v>
      </c>
      <c r="B150" s="25" t="s">
        <v>36</v>
      </c>
      <c r="C150" s="75">
        <v>0</v>
      </c>
      <c r="D150" s="77">
        <v>0</v>
      </c>
      <c r="E150" s="77">
        <v>0</v>
      </c>
      <c r="F150" s="77">
        <v>0</v>
      </c>
      <c r="G150" s="77">
        <v>0</v>
      </c>
      <c r="H150" s="77">
        <v>0</v>
      </c>
      <c r="I150" s="77">
        <v>0</v>
      </c>
      <c r="J150" s="79">
        <f t="shared" si="2"/>
        <v>0</v>
      </c>
    </row>
    <row r="151" spans="1:10" x14ac:dyDescent="0.25">
      <c r="A151" s="24" t="s">
        <v>220</v>
      </c>
      <c r="B151" s="25" t="s">
        <v>36</v>
      </c>
      <c r="C151" s="75">
        <v>750</v>
      </c>
      <c r="D151" s="77">
        <v>0</v>
      </c>
      <c r="E151" s="77">
        <v>0</v>
      </c>
      <c r="F151" s="77">
        <v>0</v>
      </c>
      <c r="G151" s="77">
        <v>0</v>
      </c>
      <c r="H151" s="77">
        <v>0</v>
      </c>
      <c r="I151" s="77">
        <v>0</v>
      </c>
      <c r="J151" s="79">
        <f t="shared" si="2"/>
        <v>750</v>
      </c>
    </row>
    <row r="152" spans="1:10" x14ac:dyDescent="0.25">
      <c r="A152" s="24" t="s">
        <v>221</v>
      </c>
      <c r="B152" s="25" t="s">
        <v>36</v>
      </c>
      <c r="C152" s="75">
        <v>0</v>
      </c>
      <c r="D152" s="77">
        <v>0</v>
      </c>
      <c r="E152" s="77">
        <v>0</v>
      </c>
      <c r="F152" s="77">
        <v>0</v>
      </c>
      <c r="G152" s="77">
        <v>0</v>
      </c>
      <c r="H152" s="77">
        <v>0</v>
      </c>
      <c r="I152" s="77">
        <v>0</v>
      </c>
      <c r="J152" s="79">
        <f t="shared" si="2"/>
        <v>0</v>
      </c>
    </row>
    <row r="153" spans="1:10" x14ac:dyDescent="0.25">
      <c r="A153" s="24" t="s">
        <v>222</v>
      </c>
      <c r="B153" s="25" t="s">
        <v>36</v>
      </c>
      <c r="C153" s="75">
        <v>0</v>
      </c>
      <c r="D153" s="77">
        <v>0</v>
      </c>
      <c r="E153" s="77">
        <v>0</v>
      </c>
      <c r="F153" s="77">
        <v>0</v>
      </c>
      <c r="G153" s="77">
        <v>0</v>
      </c>
      <c r="H153" s="77">
        <v>0</v>
      </c>
      <c r="I153" s="77">
        <v>0</v>
      </c>
      <c r="J153" s="79">
        <f t="shared" si="2"/>
        <v>0</v>
      </c>
    </row>
    <row r="154" spans="1:10" x14ac:dyDescent="0.25">
      <c r="A154" s="24" t="s">
        <v>223</v>
      </c>
      <c r="B154" s="25" t="s">
        <v>37</v>
      </c>
      <c r="C154" s="75">
        <v>0</v>
      </c>
      <c r="D154" s="77">
        <v>0</v>
      </c>
      <c r="E154" s="77">
        <v>0</v>
      </c>
      <c r="F154" s="77">
        <v>0</v>
      </c>
      <c r="G154" s="77">
        <v>0</v>
      </c>
      <c r="H154" s="77">
        <v>0</v>
      </c>
      <c r="I154" s="77">
        <v>0</v>
      </c>
      <c r="J154" s="79">
        <f t="shared" si="2"/>
        <v>0</v>
      </c>
    </row>
    <row r="155" spans="1:10" x14ac:dyDescent="0.25">
      <c r="A155" s="24" t="s">
        <v>224</v>
      </c>
      <c r="B155" s="25" t="s">
        <v>38</v>
      </c>
      <c r="C155" s="75">
        <v>0</v>
      </c>
      <c r="D155" s="77">
        <v>0</v>
      </c>
      <c r="E155" s="77">
        <v>0</v>
      </c>
      <c r="F155" s="77">
        <v>0</v>
      </c>
      <c r="G155" s="77">
        <v>0</v>
      </c>
      <c r="H155" s="77">
        <v>0</v>
      </c>
      <c r="I155" s="77">
        <v>0</v>
      </c>
      <c r="J155" s="79">
        <f t="shared" si="2"/>
        <v>0</v>
      </c>
    </row>
    <row r="156" spans="1:10" x14ac:dyDescent="0.25">
      <c r="A156" s="24" t="s">
        <v>225</v>
      </c>
      <c r="B156" s="25" t="s">
        <v>39</v>
      </c>
      <c r="C156" s="75">
        <v>0</v>
      </c>
      <c r="D156" s="77">
        <v>0</v>
      </c>
      <c r="E156" s="77">
        <v>0</v>
      </c>
      <c r="F156" s="77">
        <v>0</v>
      </c>
      <c r="G156" s="77">
        <v>0</v>
      </c>
      <c r="H156" s="77">
        <v>0</v>
      </c>
      <c r="I156" s="77">
        <v>0</v>
      </c>
      <c r="J156" s="79">
        <f t="shared" si="2"/>
        <v>0</v>
      </c>
    </row>
    <row r="157" spans="1:10" x14ac:dyDescent="0.25">
      <c r="A157" s="24" t="s">
        <v>226</v>
      </c>
      <c r="B157" s="25" t="s">
        <v>39</v>
      </c>
      <c r="C157" s="75">
        <v>62179</v>
      </c>
      <c r="D157" s="77">
        <v>0</v>
      </c>
      <c r="E157" s="77">
        <v>0</v>
      </c>
      <c r="F157" s="77">
        <v>0</v>
      </c>
      <c r="G157" s="77">
        <v>0</v>
      </c>
      <c r="H157" s="77">
        <v>138781</v>
      </c>
      <c r="I157" s="77">
        <v>0</v>
      </c>
      <c r="J157" s="79">
        <f t="shared" si="2"/>
        <v>200960</v>
      </c>
    </row>
    <row r="158" spans="1:10" x14ac:dyDescent="0.25">
      <c r="A158" s="24" t="s">
        <v>227</v>
      </c>
      <c r="B158" s="25" t="s">
        <v>39</v>
      </c>
      <c r="C158" s="75">
        <v>19466</v>
      </c>
      <c r="D158" s="77">
        <v>0</v>
      </c>
      <c r="E158" s="77">
        <v>0</v>
      </c>
      <c r="F158" s="77">
        <v>0</v>
      </c>
      <c r="G158" s="77">
        <v>0</v>
      </c>
      <c r="H158" s="77">
        <v>12507</v>
      </c>
      <c r="I158" s="77">
        <v>0</v>
      </c>
      <c r="J158" s="79">
        <f t="shared" si="2"/>
        <v>31973</v>
      </c>
    </row>
    <row r="159" spans="1:10" x14ac:dyDescent="0.25">
      <c r="A159" s="24" t="s">
        <v>228</v>
      </c>
      <c r="B159" s="25" t="s">
        <v>39</v>
      </c>
      <c r="C159" s="75">
        <v>0</v>
      </c>
      <c r="D159" s="77">
        <v>0</v>
      </c>
      <c r="E159" s="77">
        <v>0</v>
      </c>
      <c r="F159" s="77">
        <v>0</v>
      </c>
      <c r="G159" s="77">
        <v>0</v>
      </c>
      <c r="H159" s="77">
        <v>0</v>
      </c>
      <c r="I159" s="77">
        <v>0</v>
      </c>
      <c r="J159" s="79">
        <f t="shared" si="2"/>
        <v>0</v>
      </c>
    </row>
    <row r="160" spans="1:10" x14ac:dyDescent="0.25">
      <c r="A160" s="24" t="s">
        <v>229</v>
      </c>
      <c r="B160" s="25" t="s">
        <v>39</v>
      </c>
      <c r="C160" s="75">
        <v>0</v>
      </c>
      <c r="D160" s="77">
        <v>0</v>
      </c>
      <c r="E160" s="77">
        <v>0</v>
      </c>
      <c r="F160" s="77">
        <v>0</v>
      </c>
      <c r="G160" s="77">
        <v>0</v>
      </c>
      <c r="H160" s="77">
        <v>0</v>
      </c>
      <c r="I160" s="77">
        <v>0</v>
      </c>
      <c r="J160" s="79">
        <f t="shared" si="2"/>
        <v>0</v>
      </c>
    </row>
    <row r="161" spans="1:10" x14ac:dyDescent="0.25">
      <c r="A161" s="24" t="s">
        <v>230</v>
      </c>
      <c r="B161" s="25" t="s">
        <v>39</v>
      </c>
      <c r="C161" s="75">
        <v>0</v>
      </c>
      <c r="D161" s="77">
        <v>0</v>
      </c>
      <c r="E161" s="77">
        <v>0</v>
      </c>
      <c r="F161" s="77">
        <v>0</v>
      </c>
      <c r="G161" s="77">
        <v>0</v>
      </c>
      <c r="H161" s="77">
        <v>27686</v>
      </c>
      <c r="I161" s="77">
        <v>0</v>
      </c>
      <c r="J161" s="79">
        <f t="shared" si="2"/>
        <v>27686</v>
      </c>
    </row>
    <row r="162" spans="1:10" x14ac:dyDescent="0.25">
      <c r="A162" s="24" t="s">
        <v>231</v>
      </c>
      <c r="B162" s="25" t="s">
        <v>39</v>
      </c>
      <c r="C162" s="75">
        <v>0</v>
      </c>
      <c r="D162" s="77">
        <v>0</v>
      </c>
      <c r="E162" s="77">
        <v>0</v>
      </c>
      <c r="F162" s="77">
        <v>0</v>
      </c>
      <c r="G162" s="77">
        <v>0</v>
      </c>
      <c r="H162" s="77">
        <v>0</v>
      </c>
      <c r="I162" s="77">
        <v>0</v>
      </c>
      <c r="J162" s="79">
        <f t="shared" si="2"/>
        <v>0</v>
      </c>
    </row>
    <row r="163" spans="1:10" x14ac:dyDescent="0.25">
      <c r="A163" s="24" t="s">
        <v>232</v>
      </c>
      <c r="B163" s="25" t="s">
        <v>39</v>
      </c>
      <c r="C163" s="75">
        <v>0</v>
      </c>
      <c r="D163" s="77">
        <v>0</v>
      </c>
      <c r="E163" s="77">
        <v>0</v>
      </c>
      <c r="F163" s="77">
        <v>0</v>
      </c>
      <c r="G163" s="77">
        <v>0</v>
      </c>
      <c r="H163" s="77">
        <v>0</v>
      </c>
      <c r="I163" s="77">
        <v>0</v>
      </c>
      <c r="J163" s="79">
        <f t="shared" si="2"/>
        <v>0</v>
      </c>
    </row>
    <row r="164" spans="1:10" x14ac:dyDescent="0.25">
      <c r="A164" s="24" t="s">
        <v>233</v>
      </c>
      <c r="B164" s="25" t="s">
        <v>39</v>
      </c>
      <c r="C164" s="75">
        <v>0</v>
      </c>
      <c r="D164" s="77">
        <v>0</v>
      </c>
      <c r="E164" s="77">
        <v>0</v>
      </c>
      <c r="F164" s="77">
        <v>0</v>
      </c>
      <c r="G164" s="77">
        <v>0</v>
      </c>
      <c r="H164" s="77">
        <v>0</v>
      </c>
      <c r="I164" s="77">
        <v>0</v>
      </c>
      <c r="J164" s="79">
        <f t="shared" si="2"/>
        <v>0</v>
      </c>
    </row>
    <row r="165" spans="1:10" x14ac:dyDescent="0.25">
      <c r="A165" s="24" t="s">
        <v>234</v>
      </c>
      <c r="B165" s="25" t="s">
        <v>39</v>
      </c>
      <c r="C165" s="75">
        <v>0</v>
      </c>
      <c r="D165" s="77">
        <v>0</v>
      </c>
      <c r="E165" s="77">
        <v>0</v>
      </c>
      <c r="F165" s="77">
        <v>0</v>
      </c>
      <c r="G165" s="77">
        <v>0</v>
      </c>
      <c r="H165" s="77">
        <v>25740</v>
      </c>
      <c r="I165" s="77">
        <v>0</v>
      </c>
      <c r="J165" s="79">
        <f t="shared" si="2"/>
        <v>25740</v>
      </c>
    </row>
    <row r="166" spans="1:10" x14ac:dyDescent="0.25">
      <c r="A166" s="24" t="s">
        <v>235</v>
      </c>
      <c r="B166" s="25" t="s">
        <v>39</v>
      </c>
      <c r="C166" s="75">
        <v>0</v>
      </c>
      <c r="D166" s="77">
        <v>0</v>
      </c>
      <c r="E166" s="77">
        <v>0</v>
      </c>
      <c r="F166" s="77">
        <v>0</v>
      </c>
      <c r="G166" s="77">
        <v>0</v>
      </c>
      <c r="H166" s="77">
        <v>0</v>
      </c>
      <c r="I166" s="77">
        <v>0</v>
      </c>
      <c r="J166" s="79">
        <f t="shared" si="2"/>
        <v>0</v>
      </c>
    </row>
    <row r="167" spans="1:10" x14ac:dyDescent="0.25">
      <c r="A167" s="24" t="s">
        <v>236</v>
      </c>
      <c r="B167" s="25" t="s">
        <v>39</v>
      </c>
      <c r="C167" s="75">
        <v>13667</v>
      </c>
      <c r="D167" s="77">
        <v>0</v>
      </c>
      <c r="E167" s="77">
        <v>0</v>
      </c>
      <c r="F167" s="77">
        <v>0</v>
      </c>
      <c r="G167" s="77">
        <v>0</v>
      </c>
      <c r="H167" s="77">
        <v>32606</v>
      </c>
      <c r="I167" s="77">
        <v>0</v>
      </c>
      <c r="J167" s="79">
        <f t="shared" si="2"/>
        <v>46273</v>
      </c>
    </row>
    <row r="168" spans="1:10" x14ac:dyDescent="0.25">
      <c r="A168" s="24" t="s">
        <v>237</v>
      </c>
      <c r="B168" s="25" t="s">
        <v>39</v>
      </c>
      <c r="C168" s="75">
        <v>21352</v>
      </c>
      <c r="D168" s="77">
        <v>0</v>
      </c>
      <c r="E168" s="77">
        <v>0</v>
      </c>
      <c r="F168" s="77">
        <v>0</v>
      </c>
      <c r="G168" s="77">
        <v>0</v>
      </c>
      <c r="H168" s="77">
        <v>0</v>
      </c>
      <c r="I168" s="77">
        <v>0</v>
      </c>
      <c r="J168" s="79">
        <f t="shared" si="2"/>
        <v>21352</v>
      </c>
    </row>
    <row r="169" spans="1:10" x14ac:dyDescent="0.25">
      <c r="A169" s="24" t="s">
        <v>238</v>
      </c>
      <c r="B169" s="25" t="s">
        <v>39</v>
      </c>
      <c r="C169" s="75">
        <v>0</v>
      </c>
      <c r="D169" s="77">
        <v>35647</v>
      </c>
      <c r="E169" s="77">
        <v>0</v>
      </c>
      <c r="F169" s="77">
        <v>0</v>
      </c>
      <c r="G169" s="77">
        <v>0</v>
      </c>
      <c r="H169" s="77">
        <v>0</v>
      </c>
      <c r="I169" s="77">
        <v>0</v>
      </c>
      <c r="J169" s="79">
        <f t="shared" si="2"/>
        <v>35647</v>
      </c>
    </row>
    <row r="170" spans="1:10" x14ac:dyDescent="0.25">
      <c r="A170" s="24" t="s">
        <v>239</v>
      </c>
      <c r="B170" s="25" t="s">
        <v>1</v>
      </c>
      <c r="C170" s="75">
        <v>0</v>
      </c>
      <c r="D170" s="77">
        <v>0</v>
      </c>
      <c r="E170" s="77">
        <v>0</v>
      </c>
      <c r="F170" s="77">
        <v>0</v>
      </c>
      <c r="G170" s="77">
        <v>0</v>
      </c>
      <c r="H170" s="77">
        <v>0</v>
      </c>
      <c r="I170" s="77">
        <v>0</v>
      </c>
      <c r="J170" s="79">
        <f t="shared" si="2"/>
        <v>0</v>
      </c>
    </row>
    <row r="171" spans="1:10" x14ac:dyDescent="0.25">
      <c r="A171" s="24" t="s">
        <v>240</v>
      </c>
      <c r="B171" s="25" t="s">
        <v>1</v>
      </c>
      <c r="C171" s="75">
        <v>247893</v>
      </c>
      <c r="D171" s="77">
        <v>0</v>
      </c>
      <c r="E171" s="77">
        <v>2062257</v>
      </c>
      <c r="F171" s="77">
        <v>0</v>
      </c>
      <c r="G171" s="77">
        <v>0</v>
      </c>
      <c r="H171" s="77">
        <v>619187</v>
      </c>
      <c r="I171" s="77">
        <v>0</v>
      </c>
      <c r="J171" s="79">
        <f t="shared" si="2"/>
        <v>2929337</v>
      </c>
    </row>
    <row r="172" spans="1:10" x14ac:dyDescent="0.25">
      <c r="A172" s="24" t="s">
        <v>241</v>
      </c>
      <c r="B172" s="25" t="s">
        <v>1</v>
      </c>
      <c r="C172" s="75">
        <v>0</v>
      </c>
      <c r="D172" s="77">
        <v>0</v>
      </c>
      <c r="E172" s="77">
        <v>0</v>
      </c>
      <c r="F172" s="77">
        <v>0</v>
      </c>
      <c r="G172" s="77">
        <v>0</v>
      </c>
      <c r="H172" s="77">
        <v>0</v>
      </c>
      <c r="I172" s="77">
        <v>0</v>
      </c>
      <c r="J172" s="79">
        <f t="shared" si="2"/>
        <v>0</v>
      </c>
    </row>
    <row r="173" spans="1:10" x14ac:dyDescent="0.25">
      <c r="A173" s="24" t="s">
        <v>242</v>
      </c>
      <c r="B173" s="25" t="s">
        <v>1</v>
      </c>
      <c r="C173" s="75">
        <v>0</v>
      </c>
      <c r="D173" s="77">
        <v>0</v>
      </c>
      <c r="E173" s="77">
        <v>0</v>
      </c>
      <c r="F173" s="77">
        <v>0</v>
      </c>
      <c r="G173" s="77">
        <v>0</v>
      </c>
      <c r="H173" s="77">
        <v>0</v>
      </c>
      <c r="I173" s="77">
        <v>0</v>
      </c>
      <c r="J173" s="79">
        <f t="shared" si="2"/>
        <v>0</v>
      </c>
    </row>
    <row r="174" spans="1:10" x14ac:dyDescent="0.25">
      <c r="A174" s="24" t="s">
        <v>243</v>
      </c>
      <c r="B174" s="25" t="s">
        <v>1</v>
      </c>
      <c r="C174" s="75">
        <v>0</v>
      </c>
      <c r="D174" s="77">
        <v>0</v>
      </c>
      <c r="E174" s="77">
        <v>57026</v>
      </c>
      <c r="F174" s="77">
        <v>0</v>
      </c>
      <c r="G174" s="77">
        <v>0</v>
      </c>
      <c r="H174" s="77">
        <v>134740</v>
      </c>
      <c r="I174" s="77">
        <v>0</v>
      </c>
      <c r="J174" s="79">
        <f t="shared" si="2"/>
        <v>191766</v>
      </c>
    </row>
    <row r="175" spans="1:10" x14ac:dyDescent="0.25">
      <c r="A175" s="24" t="s">
        <v>244</v>
      </c>
      <c r="B175" s="25" t="s">
        <v>40</v>
      </c>
      <c r="C175" s="75">
        <v>0</v>
      </c>
      <c r="D175" s="77">
        <v>0</v>
      </c>
      <c r="E175" s="77">
        <v>9000</v>
      </c>
      <c r="F175" s="77">
        <v>0</v>
      </c>
      <c r="G175" s="77">
        <v>0</v>
      </c>
      <c r="H175" s="77">
        <v>0</v>
      </c>
      <c r="I175" s="77">
        <v>0</v>
      </c>
      <c r="J175" s="79">
        <f t="shared" si="2"/>
        <v>9000</v>
      </c>
    </row>
    <row r="176" spans="1:10" x14ac:dyDescent="0.25">
      <c r="A176" s="24" t="s">
        <v>245</v>
      </c>
      <c r="B176" s="25" t="s">
        <v>41</v>
      </c>
      <c r="C176" s="75">
        <v>0</v>
      </c>
      <c r="D176" s="77">
        <v>0</v>
      </c>
      <c r="E176" s="77">
        <v>0</v>
      </c>
      <c r="F176" s="77">
        <v>0</v>
      </c>
      <c r="G176" s="77">
        <v>0</v>
      </c>
      <c r="H176" s="77">
        <v>0</v>
      </c>
      <c r="I176" s="77">
        <v>0</v>
      </c>
      <c r="J176" s="79">
        <f t="shared" si="2"/>
        <v>0</v>
      </c>
    </row>
    <row r="177" spans="1:10" x14ac:dyDescent="0.25">
      <c r="A177" s="24" t="s">
        <v>246</v>
      </c>
      <c r="B177" s="25" t="s">
        <v>41</v>
      </c>
      <c r="C177" s="75">
        <v>0</v>
      </c>
      <c r="D177" s="77">
        <v>0</v>
      </c>
      <c r="E177" s="77">
        <v>0</v>
      </c>
      <c r="F177" s="77">
        <v>0</v>
      </c>
      <c r="G177" s="77">
        <v>0</v>
      </c>
      <c r="H177" s="77">
        <v>0</v>
      </c>
      <c r="I177" s="77">
        <v>0</v>
      </c>
      <c r="J177" s="79">
        <f t="shared" si="2"/>
        <v>0</v>
      </c>
    </row>
    <row r="178" spans="1:10" x14ac:dyDescent="0.25">
      <c r="A178" s="24" t="s">
        <v>247</v>
      </c>
      <c r="B178" s="25" t="s">
        <v>41</v>
      </c>
      <c r="C178" s="75">
        <v>0</v>
      </c>
      <c r="D178" s="77">
        <v>0</v>
      </c>
      <c r="E178" s="77">
        <v>0</v>
      </c>
      <c r="F178" s="77">
        <v>0</v>
      </c>
      <c r="G178" s="77">
        <v>6700</v>
      </c>
      <c r="H178" s="77">
        <v>0</v>
      </c>
      <c r="I178" s="77">
        <v>0</v>
      </c>
      <c r="J178" s="79">
        <f t="shared" si="2"/>
        <v>6700</v>
      </c>
    </row>
    <row r="179" spans="1:10" x14ac:dyDescent="0.25">
      <c r="A179" s="24" t="s">
        <v>248</v>
      </c>
      <c r="B179" s="25" t="s">
        <v>41</v>
      </c>
      <c r="C179" s="75">
        <v>0</v>
      </c>
      <c r="D179" s="77">
        <v>0</v>
      </c>
      <c r="E179" s="77">
        <v>0</v>
      </c>
      <c r="F179" s="77">
        <v>0</v>
      </c>
      <c r="G179" s="77">
        <v>0</v>
      </c>
      <c r="H179" s="77">
        <v>0</v>
      </c>
      <c r="I179" s="77">
        <v>0</v>
      </c>
      <c r="J179" s="79">
        <f t="shared" si="2"/>
        <v>0</v>
      </c>
    </row>
    <row r="180" spans="1:10" x14ac:dyDescent="0.25">
      <c r="A180" s="24" t="s">
        <v>249</v>
      </c>
      <c r="B180" s="25" t="s">
        <v>41</v>
      </c>
      <c r="C180" s="75">
        <v>0</v>
      </c>
      <c r="D180" s="77">
        <v>0</v>
      </c>
      <c r="E180" s="77">
        <v>0</v>
      </c>
      <c r="F180" s="77">
        <v>0</v>
      </c>
      <c r="G180" s="77">
        <v>0</v>
      </c>
      <c r="H180" s="77">
        <v>0</v>
      </c>
      <c r="I180" s="77">
        <v>0</v>
      </c>
      <c r="J180" s="79">
        <f t="shared" si="2"/>
        <v>0</v>
      </c>
    </row>
    <row r="181" spans="1:10" x14ac:dyDescent="0.25">
      <c r="A181" s="24" t="s">
        <v>250</v>
      </c>
      <c r="B181" s="25" t="s">
        <v>41</v>
      </c>
      <c r="C181" s="75">
        <v>1728</v>
      </c>
      <c r="D181" s="77">
        <v>0</v>
      </c>
      <c r="E181" s="77">
        <v>0</v>
      </c>
      <c r="F181" s="77">
        <v>0</v>
      </c>
      <c r="G181" s="77">
        <v>0</v>
      </c>
      <c r="H181" s="77">
        <v>0</v>
      </c>
      <c r="I181" s="77">
        <v>0</v>
      </c>
      <c r="J181" s="79">
        <f t="shared" si="2"/>
        <v>1728</v>
      </c>
    </row>
    <row r="182" spans="1:10" x14ac:dyDescent="0.25">
      <c r="A182" s="24" t="s">
        <v>251</v>
      </c>
      <c r="B182" s="25" t="s">
        <v>41</v>
      </c>
      <c r="C182" s="75">
        <v>0</v>
      </c>
      <c r="D182" s="77">
        <v>0</v>
      </c>
      <c r="E182" s="77">
        <v>0</v>
      </c>
      <c r="F182" s="77">
        <v>0</v>
      </c>
      <c r="G182" s="77">
        <v>0</v>
      </c>
      <c r="H182" s="77">
        <v>0</v>
      </c>
      <c r="I182" s="77">
        <v>0</v>
      </c>
      <c r="J182" s="79">
        <f t="shared" si="2"/>
        <v>0</v>
      </c>
    </row>
    <row r="183" spans="1:10" x14ac:dyDescent="0.25">
      <c r="A183" s="24" t="s">
        <v>252</v>
      </c>
      <c r="B183" s="25" t="s">
        <v>42</v>
      </c>
      <c r="C183" s="75">
        <v>0</v>
      </c>
      <c r="D183" s="77">
        <v>0</v>
      </c>
      <c r="E183" s="77">
        <v>0</v>
      </c>
      <c r="F183" s="77">
        <v>0</v>
      </c>
      <c r="G183" s="77">
        <v>0</v>
      </c>
      <c r="H183" s="77">
        <v>0</v>
      </c>
      <c r="I183" s="77">
        <v>0</v>
      </c>
      <c r="J183" s="79">
        <f t="shared" si="2"/>
        <v>0</v>
      </c>
    </row>
    <row r="184" spans="1:10" x14ac:dyDescent="0.25">
      <c r="A184" s="24" t="s">
        <v>253</v>
      </c>
      <c r="B184" s="25" t="s">
        <v>2</v>
      </c>
      <c r="C184" s="75">
        <v>0</v>
      </c>
      <c r="D184" s="77">
        <v>0</v>
      </c>
      <c r="E184" s="77">
        <v>0</v>
      </c>
      <c r="F184" s="77">
        <v>0</v>
      </c>
      <c r="G184" s="77">
        <v>0</v>
      </c>
      <c r="H184" s="77">
        <v>0</v>
      </c>
      <c r="I184" s="77">
        <v>0</v>
      </c>
      <c r="J184" s="79">
        <f t="shared" si="2"/>
        <v>0</v>
      </c>
    </row>
    <row r="185" spans="1:10" x14ac:dyDescent="0.25">
      <c r="A185" s="24" t="s">
        <v>1</v>
      </c>
      <c r="B185" s="25" t="s">
        <v>2</v>
      </c>
      <c r="C185" s="75">
        <v>0</v>
      </c>
      <c r="D185" s="77">
        <v>0</v>
      </c>
      <c r="E185" s="77">
        <v>0</v>
      </c>
      <c r="F185" s="77">
        <v>0</v>
      </c>
      <c r="G185" s="77">
        <v>0</v>
      </c>
      <c r="H185" s="77">
        <v>0</v>
      </c>
      <c r="I185" s="77">
        <v>0</v>
      </c>
      <c r="J185" s="79">
        <f t="shared" si="2"/>
        <v>0</v>
      </c>
    </row>
    <row r="186" spans="1:10" x14ac:dyDescent="0.25">
      <c r="A186" s="24" t="s">
        <v>2</v>
      </c>
      <c r="B186" s="25" t="s">
        <v>2</v>
      </c>
      <c r="C186" s="75">
        <v>0</v>
      </c>
      <c r="D186" s="77">
        <v>0</v>
      </c>
      <c r="E186" s="77">
        <v>0</v>
      </c>
      <c r="F186" s="77">
        <v>0</v>
      </c>
      <c r="G186" s="77">
        <v>0</v>
      </c>
      <c r="H186" s="77">
        <v>0</v>
      </c>
      <c r="I186" s="77">
        <v>0</v>
      </c>
      <c r="J186" s="79">
        <f t="shared" si="2"/>
        <v>0</v>
      </c>
    </row>
    <row r="187" spans="1:10" x14ac:dyDescent="0.25">
      <c r="A187" s="24" t="s">
        <v>254</v>
      </c>
      <c r="B187" s="25" t="s">
        <v>43</v>
      </c>
      <c r="C187" s="75">
        <v>0</v>
      </c>
      <c r="D187" s="77">
        <v>0</v>
      </c>
      <c r="E187" s="77">
        <v>0</v>
      </c>
      <c r="F187" s="77">
        <v>0</v>
      </c>
      <c r="G187" s="77">
        <v>0</v>
      </c>
      <c r="H187" s="77">
        <v>0</v>
      </c>
      <c r="I187" s="77">
        <v>0</v>
      </c>
      <c r="J187" s="79">
        <f t="shared" si="2"/>
        <v>0</v>
      </c>
    </row>
    <row r="188" spans="1:10" x14ac:dyDescent="0.25">
      <c r="A188" s="24" t="s">
        <v>255</v>
      </c>
      <c r="B188" s="25" t="s">
        <v>43</v>
      </c>
      <c r="C188" s="75">
        <v>0</v>
      </c>
      <c r="D188" s="77">
        <f>(456288+139563)</f>
        <v>595851</v>
      </c>
      <c r="E188" s="77">
        <v>0</v>
      </c>
      <c r="F188" s="77">
        <v>0</v>
      </c>
      <c r="G188" s="77">
        <v>0</v>
      </c>
      <c r="H188" s="77">
        <v>0</v>
      </c>
      <c r="I188" s="77">
        <v>0</v>
      </c>
      <c r="J188" s="79">
        <f t="shared" si="2"/>
        <v>595851</v>
      </c>
    </row>
    <row r="189" spans="1:10" x14ac:dyDescent="0.25">
      <c r="A189" s="24" t="s">
        <v>256</v>
      </c>
      <c r="B189" s="25" t="s">
        <v>43</v>
      </c>
      <c r="C189" s="75">
        <v>0</v>
      </c>
      <c r="D189" s="77">
        <v>0</v>
      </c>
      <c r="E189" s="77">
        <v>0</v>
      </c>
      <c r="F189" s="77">
        <v>0</v>
      </c>
      <c r="G189" s="77">
        <v>0</v>
      </c>
      <c r="H189" s="77">
        <v>0</v>
      </c>
      <c r="I189" s="77">
        <v>0</v>
      </c>
      <c r="J189" s="79">
        <f t="shared" si="2"/>
        <v>0</v>
      </c>
    </row>
    <row r="190" spans="1:10" x14ac:dyDescent="0.25">
      <c r="A190" s="24" t="s">
        <v>257</v>
      </c>
      <c r="B190" s="25" t="s">
        <v>43</v>
      </c>
      <c r="C190" s="75">
        <v>0</v>
      </c>
      <c r="D190" s="77">
        <v>0</v>
      </c>
      <c r="E190" s="77">
        <v>0</v>
      </c>
      <c r="F190" s="77">
        <v>0</v>
      </c>
      <c r="G190" s="77">
        <v>0</v>
      </c>
      <c r="H190" s="77">
        <v>0</v>
      </c>
      <c r="I190" s="77">
        <v>0</v>
      </c>
      <c r="J190" s="79">
        <f t="shared" si="2"/>
        <v>0</v>
      </c>
    </row>
    <row r="191" spans="1:10" x14ac:dyDescent="0.25">
      <c r="A191" s="24" t="s">
        <v>258</v>
      </c>
      <c r="B191" s="25" t="s">
        <v>43</v>
      </c>
      <c r="C191" s="75">
        <v>0</v>
      </c>
      <c r="D191" s="77">
        <v>463</v>
      </c>
      <c r="E191" s="77">
        <v>0</v>
      </c>
      <c r="F191" s="77">
        <v>0</v>
      </c>
      <c r="G191" s="77">
        <v>0</v>
      </c>
      <c r="H191" s="77">
        <v>0</v>
      </c>
      <c r="I191" s="77">
        <v>0</v>
      </c>
      <c r="J191" s="79">
        <f t="shared" si="2"/>
        <v>463</v>
      </c>
    </row>
    <row r="192" spans="1:10" x14ac:dyDescent="0.25">
      <c r="A192" s="24" t="s">
        <v>259</v>
      </c>
      <c r="B192" s="25" t="s">
        <v>260</v>
      </c>
      <c r="C192" s="75">
        <v>0</v>
      </c>
      <c r="D192" s="77">
        <v>0</v>
      </c>
      <c r="E192" s="77">
        <v>0</v>
      </c>
      <c r="F192" s="77">
        <v>0</v>
      </c>
      <c r="G192" s="77">
        <v>0</v>
      </c>
      <c r="H192" s="77">
        <v>0</v>
      </c>
      <c r="I192" s="77">
        <v>0</v>
      </c>
      <c r="J192" s="79">
        <f t="shared" si="2"/>
        <v>0</v>
      </c>
    </row>
    <row r="193" spans="1:10" x14ac:dyDescent="0.25">
      <c r="A193" s="24" t="s">
        <v>261</v>
      </c>
      <c r="B193" s="25" t="s">
        <v>44</v>
      </c>
      <c r="C193" s="75">
        <v>0</v>
      </c>
      <c r="D193" s="77">
        <v>0</v>
      </c>
      <c r="E193" s="77">
        <v>0</v>
      </c>
      <c r="F193" s="77">
        <v>0</v>
      </c>
      <c r="G193" s="77">
        <v>0</v>
      </c>
      <c r="H193" s="77">
        <v>0</v>
      </c>
      <c r="I193" s="77">
        <v>0</v>
      </c>
      <c r="J193" s="79">
        <f t="shared" si="2"/>
        <v>0</v>
      </c>
    </row>
    <row r="194" spans="1:10" x14ac:dyDescent="0.25">
      <c r="A194" s="24" t="s">
        <v>262</v>
      </c>
      <c r="B194" s="25" t="s">
        <v>44</v>
      </c>
      <c r="C194" s="75">
        <v>0</v>
      </c>
      <c r="D194" s="77">
        <v>0</v>
      </c>
      <c r="E194" s="77">
        <v>0</v>
      </c>
      <c r="F194" s="77">
        <v>0</v>
      </c>
      <c r="G194" s="77">
        <v>0</v>
      </c>
      <c r="H194" s="77">
        <v>0</v>
      </c>
      <c r="I194" s="77">
        <v>0</v>
      </c>
      <c r="J194" s="79">
        <f t="shared" si="2"/>
        <v>0</v>
      </c>
    </row>
    <row r="195" spans="1:10" x14ac:dyDescent="0.25">
      <c r="A195" s="24" t="s">
        <v>263</v>
      </c>
      <c r="B195" s="25" t="s">
        <v>44</v>
      </c>
      <c r="C195" s="75">
        <v>0</v>
      </c>
      <c r="D195" s="77">
        <v>0</v>
      </c>
      <c r="E195" s="77">
        <v>0</v>
      </c>
      <c r="F195" s="77">
        <v>0</v>
      </c>
      <c r="G195" s="77">
        <v>0</v>
      </c>
      <c r="H195" s="77">
        <v>0</v>
      </c>
      <c r="I195" s="77">
        <v>0</v>
      </c>
      <c r="J195" s="79">
        <f t="shared" si="2"/>
        <v>0</v>
      </c>
    </row>
    <row r="196" spans="1:10" x14ac:dyDescent="0.25">
      <c r="A196" s="24" t="s">
        <v>264</v>
      </c>
      <c r="B196" s="25" t="s">
        <v>44</v>
      </c>
      <c r="C196" s="75">
        <v>0</v>
      </c>
      <c r="D196" s="77">
        <v>160092</v>
      </c>
      <c r="E196" s="77">
        <v>0</v>
      </c>
      <c r="F196" s="77">
        <v>0</v>
      </c>
      <c r="G196" s="77">
        <v>0</v>
      </c>
      <c r="H196" s="77">
        <v>0</v>
      </c>
      <c r="I196" s="77">
        <v>2271</v>
      </c>
      <c r="J196" s="79">
        <f t="shared" ref="J196:J258" si="3">SUM(C196:I196)</f>
        <v>162363</v>
      </c>
    </row>
    <row r="197" spans="1:10" x14ac:dyDescent="0.25">
      <c r="A197" s="24" t="s">
        <v>265</v>
      </c>
      <c r="B197" s="25" t="s">
        <v>44</v>
      </c>
      <c r="C197" s="75">
        <v>0</v>
      </c>
      <c r="D197" s="77">
        <v>0</v>
      </c>
      <c r="E197" s="77">
        <v>0</v>
      </c>
      <c r="F197" s="77">
        <v>0</v>
      </c>
      <c r="G197" s="77">
        <v>0</v>
      </c>
      <c r="H197" s="77">
        <v>0</v>
      </c>
      <c r="I197" s="77">
        <v>0</v>
      </c>
      <c r="J197" s="79">
        <f t="shared" si="3"/>
        <v>0</v>
      </c>
    </row>
    <row r="198" spans="1:10" x14ac:dyDescent="0.25">
      <c r="A198" s="24" t="s">
        <v>266</v>
      </c>
      <c r="B198" s="25" t="s">
        <v>45</v>
      </c>
      <c r="C198" s="75">
        <v>0</v>
      </c>
      <c r="D198" s="77">
        <v>456</v>
      </c>
      <c r="E198" s="77">
        <v>0</v>
      </c>
      <c r="F198" s="77">
        <v>0</v>
      </c>
      <c r="G198" s="77">
        <v>0</v>
      </c>
      <c r="H198" s="77">
        <v>0</v>
      </c>
      <c r="I198" s="77">
        <v>0</v>
      </c>
      <c r="J198" s="79">
        <f t="shared" si="3"/>
        <v>456</v>
      </c>
    </row>
    <row r="199" spans="1:10" x14ac:dyDescent="0.25">
      <c r="A199" s="24" t="s">
        <v>536</v>
      </c>
      <c r="B199" s="25" t="s">
        <v>45</v>
      </c>
      <c r="C199" s="75">
        <v>0</v>
      </c>
      <c r="D199" s="77">
        <v>0</v>
      </c>
      <c r="E199" s="77">
        <v>0</v>
      </c>
      <c r="F199" s="77">
        <v>0</v>
      </c>
      <c r="G199" s="77">
        <v>0</v>
      </c>
      <c r="H199" s="77">
        <v>0</v>
      </c>
      <c r="I199" s="77">
        <v>0</v>
      </c>
      <c r="J199" s="79">
        <f t="shared" si="3"/>
        <v>0</v>
      </c>
    </row>
    <row r="200" spans="1:10" x14ac:dyDescent="0.25">
      <c r="A200" s="24" t="s">
        <v>267</v>
      </c>
      <c r="B200" s="25" t="s">
        <v>45</v>
      </c>
      <c r="C200" s="75">
        <v>0</v>
      </c>
      <c r="D200" s="77">
        <v>0</v>
      </c>
      <c r="E200" s="77">
        <v>0</v>
      </c>
      <c r="F200" s="77">
        <v>0</v>
      </c>
      <c r="G200" s="77">
        <v>0</v>
      </c>
      <c r="H200" s="77">
        <v>0</v>
      </c>
      <c r="I200" s="77">
        <v>0</v>
      </c>
      <c r="J200" s="79">
        <f t="shared" si="3"/>
        <v>0</v>
      </c>
    </row>
    <row r="201" spans="1:10" x14ac:dyDescent="0.25">
      <c r="A201" s="24" t="s">
        <v>268</v>
      </c>
      <c r="B201" s="25" t="s">
        <v>45</v>
      </c>
      <c r="C201" s="75">
        <v>32382</v>
      </c>
      <c r="D201" s="77">
        <v>0</v>
      </c>
      <c r="E201" s="77">
        <v>0</v>
      </c>
      <c r="F201" s="77">
        <v>0</v>
      </c>
      <c r="G201" s="77">
        <v>0</v>
      </c>
      <c r="H201" s="77">
        <v>11226</v>
      </c>
      <c r="I201" s="77">
        <v>0</v>
      </c>
      <c r="J201" s="79">
        <f t="shared" si="3"/>
        <v>43608</v>
      </c>
    </row>
    <row r="202" spans="1:10" x14ac:dyDescent="0.25">
      <c r="A202" s="24" t="s">
        <v>269</v>
      </c>
      <c r="B202" s="25" t="s">
        <v>46</v>
      </c>
      <c r="C202" s="75">
        <v>212727</v>
      </c>
      <c r="D202" s="77">
        <v>0</v>
      </c>
      <c r="E202" s="77">
        <v>226000</v>
      </c>
      <c r="F202" s="77">
        <v>0</v>
      </c>
      <c r="G202" s="77">
        <v>0</v>
      </c>
      <c r="H202" s="77">
        <v>561117</v>
      </c>
      <c r="I202" s="77">
        <v>0</v>
      </c>
      <c r="J202" s="79">
        <f t="shared" si="3"/>
        <v>999844</v>
      </c>
    </row>
    <row r="203" spans="1:10" x14ac:dyDescent="0.25">
      <c r="A203" s="24" t="s">
        <v>470</v>
      </c>
      <c r="B203" s="25" t="s">
        <v>46</v>
      </c>
      <c r="C203" s="75">
        <v>0</v>
      </c>
      <c r="D203" s="77">
        <v>0</v>
      </c>
      <c r="E203" s="77">
        <v>0</v>
      </c>
      <c r="F203" s="77">
        <v>0</v>
      </c>
      <c r="G203" s="77">
        <v>0</v>
      </c>
      <c r="H203" s="77">
        <v>0</v>
      </c>
      <c r="I203" s="77">
        <v>0</v>
      </c>
      <c r="J203" s="79">
        <f t="shared" si="3"/>
        <v>0</v>
      </c>
    </row>
    <row r="204" spans="1:10" x14ac:dyDescent="0.25">
      <c r="A204" s="24" t="s">
        <v>270</v>
      </c>
      <c r="B204" s="25" t="s">
        <v>46</v>
      </c>
      <c r="C204" s="75">
        <v>0</v>
      </c>
      <c r="D204" s="77">
        <v>0</v>
      </c>
      <c r="E204" s="77">
        <v>0</v>
      </c>
      <c r="F204" s="77">
        <v>0</v>
      </c>
      <c r="G204" s="77">
        <v>0</v>
      </c>
      <c r="H204" s="77">
        <v>0</v>
      </c>
      <c r="I204" s="77">
        <v>0</v>
      </c>
      <c r="J204" s="79">
        <f t="shared" si="3"/>
        <v>0</v>
      </c>
    </row>
    <row r="205" spans="1:10" x14ac:dyDescent="0.25">
      <c r="A205" s="24" t="s">
        <v>271</v>
      </c>
      <c r="B205" s="25" t="s">
        <v>46</v>
      </c>
      <c r="C205" s="75">
        <v>0</v>
      </c>
      <c r="D205" s="77">
        <v>0</v>
      </c>
      <c r="E205" s="77">
        <v>0</v>
      </c>
      <c r="F205" s="77">
        <v>0</v>
      </c>
      <c r="G205" s="77">
        <v>0</v>
      </c>
      <c r="H205" s="77">
        <v>0</v>
      </c>
      <c r="I205" s="77">
        <v>0</v>
      </c>
      <c r="J205" s="79">
        <f t="shared" si="3"/>
        <v>0</v>
      </c>
    </row>
    <row r="206" spans="1:10" x14ac:dyDescent="0.25">
      <c r="A206" s="24" t="s">
        <v>272</v>
      </c>
      <c r="B206" s="25" t="s">
        <v>46</v>
      </c>
      <c r="C206" s="75">
        <v>0</v>
      </c>
      <c r="D206" s="77">
        <v>0</v>
      </c>
      <c r="E206" s="77">
        <v>0</v>
      </c>
      <c r="F206" s="77">
        <v>0</v>
      </c>
      <c r="G206" s="77">
        <v>0</v>
      </c>
      <c r="H206" s="77">
        <v>0</v>
      </c>
      <c r="I206" s="77">
        <v>0</v>
      </c>
      <c r="J206" s="79">
        <f t="shared" si="3"/>
        <v>0</v>
      </c>
    </row>
    <row r="207" spans="1:10" x14ac:dyDescent="0.25">
      <c r="A207" s="24" t="s">
        <v>505</v>
      </c>
      <c r="B207" s="25" t="s">
        <v>46</v>
      </c>
      <c r="C207" s="75">
        <v>0</v>
      </c>
      <c r="D207" s="77">
        <v>0</v>
      </c>
      <c r="E207" s="77">
        <v>0</v>
      </c>
      <c r="F207" s="77">
        <v>0</v>
      </c>
      <c r="G207" s="77">
        <v>0</v>
      </c>
      <c r="H207" s="77">
        <v>0</v>
      </c>
      <c r="I207" s="77">
        <v>0</v>
      </c>
      <c r="J207" s="79">
        <f t="shared" si="3"/>
        <v>0</v>
      </c>
    </row>
    <row r="208" spans="1:10" x14ac:dyDescent="0.25">
      <c r="A208" s="24" t="s">
        <v>503</v>
      </c>
      <c r="B208" s="25" t="s">
        <v>46</v>
      </c>
      <c r="C208" s="75">
        <v>0</v>
      </c>
      <c r="D208" s="77">
        <v>0</v>
      </c>
      <c r="E208" s="77">
        <v>0</v>
      </c>
      <c r="F208" s="77">
        <v>0</v>
      </c>
      <c r="G208" s="77">
        <v>0</v>
      </c>
      <c r="H208" s="77">
        <v>0</v>
      </c>
      <c r="I208" s="77">
        <v>0</v>
      </c>
      <c r="J208" s="79">
        <f t="shared" si="3"/>
        <v>0</v>
      </c>
    </row>
    <row r="209" spans="1:10" x14ac:dyDescent="0.25">
      <c r="A209" s="24" t="s">
        <v>273</v>
      </c>
      <c r="B209" s="25" t="s">
        <v>46</v>
      </c>
      <c r="C209" s="75">
        <v>0</v>
      </c>
      <c r="D209" s="77">
        <v>0</v>
      </c>
      <c r="E209" s="77">
        <v>0</v>
      </c>
      <c r="F209" s="77">
        <v>0</v>
      </c>
      <c r="G209" s="77">
        <v>0</v>
      </c>
      <c r="H209" s="77">
        <v>0</v>
      </c>
      <c r="I209" s="77">
        <v>0</v>
      </c>
      <c r="J209" s="79">
        <f t="shared" si="3"/>
        <v>0</v>
      </c>
    </row>
    <row r="210" spans="1:10" x14ac:dyDescent="0.25">
      <c r="A210" s="24" t="s">
        <v>274</v>
      </c>
      <c r="B210" s="25" t="s">
        <v>46</v>
      </c>
      <c r="C210" s="75">
        <v>0</v>
      </c>
      <c r="D210" s="77">
        <v>0</v>
      </c>
      <c r="E210" s="77">
        <v>0</v>
      </c>
      <c r="F210" s="77">
        <v>0</v>
      </c>
      <c r="G210" s="77">
        <v>0</v>
      </c>
      <c r="H210" s="77">
        <v>0</v>
      </c>
      <c r="I210" s="77">
        <v>0</v>
      </c>
      <c r="J210" s="79">
        <f t="shared" si="3"/>
        <v>0</v>
      </c>
    </row>
    <row r="211" spans="1:10" x14ac:dyDescent="0.25">
      <c r="A211" s="24" t="s">
        <v>275</v>
      </c>
      <c r="B211" s="25" t="s">
        <v>46</v>
      </c>
      <c r="C211" s="75">
        <v>0</v>
      </c>
      <c r="D211" s="77">
        <v>0</v>
      </c>
      <c r="E211" s="77">
        <v>0</v>
      </c>
      <c r="F211" s="77">
        <v>0</v>
      </c>
      <c r="G211" s="77">
        <v>0</v>
      </c>
      <c r="H211" s="77">
        <v>0</v>
      </c>
      <c r="I211" s="77">
        <v>0</v>
      </c>
      <c r="J211" s="79">
        <f t="shared" si="3"/>
        <v>0</v>
      </c>
    </row>
    <row r="212" spans="1:10" x14ac:dyDescent="0.25">
      <c r="A212" s="24" t="s">
        <v>276</v>
      </c>
      <c r="B212" s="25" t="s">
        <v>46</v>
      </c>
      <c r="C212" s="75">
        <v>0</v>
      </c>
      <c r="D212" s="77">
        <v>0</v>
      </c>
      <c r="E212" s="77">
        <v>0</v>
      </c>
      <c r="F212" s="77">
        <v>0</v>
      </c>
      <c r="G212" s="77">
        <v>0</v>
      </c>
      <c r="H212" s="77">
        <v>0</v>
      </c>
      <c r="I212" s="77">
        <v>0</v>
      </c>
      <c r="J212" s="79">
        <f t="shared" si="3"/>
        <v>0</v>
      </c>
    </row>
    <row r="213" spans="1:10" x14ac:dyDescent="0.25">
      <c r="A213" s="24" t="s">
        <v>277</v>
      </c>
      <c r="B213" s="25" t="s">
        <v>46</v>
      </c>
      <c r="C213" s="75">
        <v>0</v>
      </c>
      <c r="D213" s="77">
        <v>0</v>
      </c>
      <c r="E213" s="77">
        <v>0</v>
      </c>
      <c r="F213" s="77">
        <v>0</v>
      </c>
      <c r="G213" s="77">
        <v>0</v>
      </c>
      <c r="H213" s="77">
        <v>142660</v>
      </c>
      <c r="I213" s="77">
        <v>0</v>
      </c>
      <c r="J213" s="79">
        <f t="shared" si="3"/>
        <v>142660</v>
      </c>
    </row>
    <row r="214" spans="1:10" x14ac:dyDescent="0.25">
      <c r="A214" s="24" t="s">
        <v>278</v>
      </c>
      <c r="B214" s="25" t="s">
        <v>46</v>
      </c>
      <c r="C214" s="75">
        <v>0</v>
      </c>
      <c r="D214" s="77">
        <v>0</v>
      </c>
      <c r="E214" s="77">
        <v>0</v>
      </c>
      <c r="F214" s="77">
        <v>0</v>
      </c>
      <c r="G214" s="77">
        <v>0</v>
      </c>
      <c r="H214" s="77">
        <v>0</v>
      </c>
      <c r="I214" s="77">
        <v>0</v>
      </c>
      <c r="J214" s="79">
        <f t="shared" si="3"/>
        <v>0</v>
      </c>
    </row>
    <row r="215" spans="1:10" x14ac:dyDescent="0.25">
      <c r="A215" s="24" t="s">
        <v>279</v>
      </c>
      <c r="B215" s="25" t="s">
        <v>46</v>
      </c>
      <c r="C215" s="75">
        <v>0</v>
      </c>
      <c r="D215" s="77">
        <v>0</v>
      </c>
      <c r="E215" s="77">
        <v>0</v>
      </c>
      <c r="F215" s="77">
        <v>0</v>
      </c>
      <c r="G215" s="77">
        <v>0</v>
      </c>
      <c r="H215" s="77">
        <v>0</v>
      </c>
      <c r="I215" s="77">
        <v>0</v>
      </c>
      <c r="J215" s="79">
        <f t="shared" si="3"/>
        <v>0</v>
      </c>
    </row>
    <row r="216" spans="1:10" x14ac:dyDescent="0.25">
      <c r="A216" s="24" t="s">
        <v>280</v>
      </c>
      <c r="B216" s="25" t="s">
        <v>46</v>
      </c>
      <c r="C216" s="75">
        <v>0</v>
      </c>
      <c r="D216" s="77">
        <v>0</v>
      </c>
      <c r="E216" s="77">
        <v>0</v>
      </c>
      <c r="F216" s="77">
        <v>0</v>
      </c>
      <c r="G216" s="77">
        <v>0</v>
      </c>
      <c r="H216" s="77">
        <v>0</v>
      </c>
      <c r="I216" s="77">
        <v>0</v>
      </c>
      <c r="J216" s="79">
        <f t="shared" si="3"/>
        <v>0</v>
      </c>
    </row>
    <row r="217" spans="1:10" x14ac:dyDescent="0.25">
      <c r="A217" s="24" t="s">
        <v>281</v>
      </c>
      <c r="B217" s="25" t="s">
        <v>46</v>
      </c>
      <c r="C217" s="75">
        <v>0</v>
      </c>
      <c r="D217" s="77">
        <v>0</v>
      </c>
      <c r="E217" s="77">
        <v>0</v>
      </c>
      <c r="F217" s="77">
        <v>0</v>
      </c>
      <c r="G217" s="77">
        <v>0</v>
      </c>
      <c r="H217" s="77">
        <v>0</v>
      </c>
      <c r="I217" s="77">
        <v>0</v>
      </c>
      <c r="J217" s="79">
        <f t="shared" si="3"/>
        <v>0</v>
      </c>
    </row>
    <row r="218" spans="1:10" x14ac:dyDescent="0.25">
      <c r="A218" s="24" t="s">
        <v>471</v>
      </c>
      <c r="B218" s="25" t="s">
        <v>46</v>
      </c>
      <c r="C218" s="75">
        <v>0</v>
      </c>
      <c r="D218" s="77">
        <v>0</v>
      </c>
      <c r="E218" s="77">
        <v>0</v>
      </c>
      <c r="F218" s="77">
        <v>0</v>
      </c>
      <c r="G218" s="77">
        <v>0</v>
      </c>
      <c r="H218" s="77">
        <v>0</v>
      </c>
      <c r="I218" s="77">
        <v>0</v>
      </c>
      <c r="J218" s="79">
        <f t="shared" si="3"/>
        <v>0</v>
      </c>
    </row>
    <row r="219" spans="1:10" x14ac:dyDescent="0.25">
      <c r="A219" s="24" t="s">
        <v>282</v>
      </c>
      <c r="B219" s="25" t="s">
        <v>46</v>
      </c>
      <c r="C219" s="75">
        <v>0</v>
      </c>
      <c r="D219" s="77">
        <v>267645</v>
      </c>
      <c r="E219" s="77">
        <v>872878</v>
      </c>
      <c r="F219" s="77">
        <v>0</v>
      </c>
      <c r="G219" s="77">
        <v>0</v>
      </c>
      <c r="H219" s="77">
        <v>0</v>
      </c>
      <c r="I219" s="77">
        <v>268823</v>
      </c>
      <c r="J219" s="79">
        <f t="shared" si="3"/>
        <v>1409346</v>
      </c>
    </row>
    <row r="220" spans="1:10" x14ac:dyDescent="0.25">
      <c r="A220" s="24" t="s">
        <v>504</v>
      </c>
      <c r="B220" s="25" t="s">
        <v>46</v>
      </c>
      <c r="C220" s="75">
        <v>0</v>
      </c>
      <c r="D220" s="77">
        <v>0</v>
      </c>
      <c r="E220" s="77">
        <v>0</v>
      </c>
      <c r="F220" s="77">
        <v>0</v>
      </c>
      <c r="G220" s="77">
        <v>0</v>
      </c>
      <c r="H220" s="77">
        <v>0</v>
      </c>
      <c r="I220" s="77">
        <v>0</v>
      </c>
      <c r="J220" s="79">
        <f t="shared" si="3"/>
        <v>0</v>
      </c>
    </row>
    <row r="221" spans="1:10" x14ac:dyDescent="0.25">
      <c r="A221" s="24" t="s">
        <v>283</v>
      </c>
      <c r="B221" s="25" t="s">
        <v>46</v>
      </c>
      <c r="C221" s="75">
        <v>0</v>
      </c>
      <c r="D221" s="77">
        <v>0</v>
      </c>
      <c r="E221" s="77">
        <v>0</v>
      </c>
      <c r="F221" s="77">
        <v>0</v>
      </c>
      <c r="G221" s="77">
        <v>0</v>
      </c>
      <c r="H221" s="77">
        <v>0</v>
      </c>
      <c r="I221" s="77">
        <v>0</v>
      </c>
      <c r="J221" s="79">
        <f t="shared" si="3"/>
        <v>0</v>
      </c>
    </row>
    <row r="222" spans="1:10" x14ac:dyDescent="0.25">
      <c r="A222" s="24" t="s">
        <v>284</v>
      </c>
      <c r="B222" s="25" t="s">
        <v>46</v>
      </c>
      <c r="C222" s="75">
        <v>0</v>
      </c>
      <c r="D222" s="77">
        <v>0</v>
      </c>
      <c r="E222" s="77">
        <v>0</v>
      </c>
      <c r="F222" s="77">
        <v>0</v>
      </c>
      <c r="G222" s="77">
        <v>0</v>
      </c>
      <c r="H222" s="77">
        <v>0</v>
      </c>
      <c r="I222" s="77">
        <v>0</v>
      </c>
      <c r="J222" s="79">
        <f t="shared" si="3"/>
        <v>0</v>
      </c>
    </row>
    <row r="223" spans="1:10" x14ac:dyDescent="0.25">
      <c r="A223" s="24" t="s">
        <v>285</v>
      </c>
      <c r="B223" s="25" t="s">
        <v>46</v>
      </c>
      <c r="C223" s="75">
        <v>0</v>
      </c>
      <c r="D223" s="77">
        <v>0</v>
      </c>
      <c r="E223" s="77">
        <v>0</v>
      </c>
      <c r="F223" s="77">
        <v>0</v>
      </c>
      <c r="G223" s="77">
        <v>0</v>
      </c>
      <c r="H223" s="77">
        <v>0</v>
      </c>
      <c r="I223" s="77">
        <v>0</v>
      </c>
      <c r="J223" s="79">
        <f t="shared" si="3"/>
        <v>0</v>
      </c>
    </row>
    <row r="224" spans="1:10" x14ac:dyDescent="0.25">
      <c r="A224" s="24" t="s">
        <v>286</v>
      </c>
      <c r="B224" s="25" t="s">
        <v>46</v>
      </c>
      <c r="C224" s="75">
        <v>0</v>
      </c>
      <c r="D224" s="77">
        <v>0</v>
      </c>
      <c r="E224" s="77">
        <v>0</v>
      </c>
      <c r="F224" s="77">
        <v>0</v>
      </c>
      <c r="G224" s="77">
        <v>0</v>
      </c>
      <c r="H224" s="77">
        <v>0</v>
      </c>
      <c r="I224" s="77">
        <v>0</v>
      </c>
      <c r="J224" s="79">
        <f t="shared" si="3"/>
        <v>0</v>
      </c>
    </row>
    <row r="225" spans="1:10" x14ac:dyDescent="0.25">
      <c r="A225" s="24" t="s">
        <v>287</v>
      </c>
      <c r="B225" s="25" t="s">
        <v>46</v>
      </c>
      <c r="C225" s="75">
        <v>0</v>
      </c>
      <c r="D225" s="77">
        <v>0</v>
      </c>
      <c r="E225" s="77">
        <v>0</v>
      </c>
      <c r="F225" s="77">
        <v>0</v>
      </c>
      <c r="G225" s="77">
        <v>0</v>
      </c>
      <c r="H225" s="77">
        <v>0</v>
      </c>
      <c r="I225" s="77">
        <v>0</v>
      </c>
      <c r="J225" s="79">
        <f t="shared" si="3"/>
        <v>0</v>
      </c>
    </row>
    <row r="226" spans="1:10" x14ac:dyDescent="0.25">
      <c r="A226" s="24" t="s">
        <v>288</v>
      </c>
      <c r="B226" s="25" t="s">
        <v>46</v>
      </c>
      <c r="C226" s="75">
        <v>0</v>
      </c>
      <c r="D226" s="77">
        <v>0</v>
      </c>
      <c r="E226" s="77">
        <v>0</v>
      </c>
      <c r="F226" s="77">
        <v>0</v>
      </c>
      <c r="G226" s="77">
        <v>0</v>
      </c>
      <c r="H226" s="77">
        <v>0</v>
      </c>
      <c r="I226" s="77">
        <v>0</v>
      </c>
      <c r="J226" s="79">
        <f t="shared" si="3"/>
        <v>0</v>
      </c>
    </row>
    <row r="227" spans="1:10" x14ac:dyDescent="0.25">
      <c r="A227" s="24" t="s">
        <v>289</v>
      </c>
      <c r="B227" s="25" t="s">
        <v>46</v>
      </c>
      <c r="C227" s="75">
        <v>0</v>
      </c>
      <c r="D227" s="77">
        <v>0</v>
      </c>
      <c r="E227" s="77">
        <v>0</v>
      </c>
      <c r="F227" s="77">
        <v>0</v>
      </c>
      <c r="G227" s="77">
        <v>0</v>
      </c>
      <c r="H227" s="77">
        <v>0</v>
      </c>
      <c r="I227" s="77">
        <v>0</v>
      </c>
      <c r="J227" s="79">
        <f t="shared" si="3"/>
        <v>0</v>
      </c>
    </row>
    <row r="228" spans="1:10" x14ac:dyDescent="0.25">
      <c r="A228" s="24" t="s">
        <v>472</v>
      </c>
      <c r="B228" s="25" t="s">
        <v>46</v>
      </c>
      <c r="C228" s="75">
        <v>0</v>
      </c>
      <c r="D228" s="77">
        <v>0</v>
      </c>
      <c r="E228" s="77">
        <v>0</v>
      </c>
      <c r="F228" s="77">
        <v>0</v>
      </c>
      <c r="G228" s="77">
        <v>0</v>
      </c>
      <c r="H228" s="77">
        <v>0</v>
      </c>
      <c r="I228" s="77">
        <v>0</v>
      </c>
      <c r="J228" s="79">
        <f t="shared" si="3"/>
        <v>0</v>
      </c>
    </row>
    <row r="229" spans="1:10" x14ac:dyDescent="0.25">
      <c r="A229" s="24" t="s">
        <v>290</v>
      </c>
      <c r="B229" s="25" t="s">
        <v>46</v>
      </c>
      <c r="C229" s="75">
        <v>3569</v>
      </c>
      <c r="D229" s="77">
        <v>0</v>
      </c>
      <c r="E229" s="77">
        <v>0</v>
      </c>
      <c r="F229" s="77">
        <v>0</v>
      </c>
      <c r="G229" s="77">
        <v>0</v>
      </c>
      <c r="H229" s="77">
        <v>42069</v>
      </c>
      <c r="I229" s="77">
        <v>0</v>
      </c>
      <c r="J229" s="79">
        <f t="shared" si="3"/>
        <v>45638</v>
      </c>
    </row>
    <row r="230" spans="1:10" x14ac:dyDescent="0.25">
      <c r="A230" s="24" t="s">
        <v>291</v>
      </c>
      <c r="B230" s="25" t="s">
        <v>46</v>
      </c>
      <c r="C230" s="75">
        <v>0</v>
      </c>
      <c r="D230" s="77">
        <v>0</v>
      </c>
      <c r="E230" s="77">
        <v>0</v>
      </c>
      <c r="F230" s="77">
        <v>0</v>
      </c>
      <c r="G230" s="77">
        <v>0</v>
      </c>
      <c r="H230" s="77">
        <v>0</v>
      </c>
      <c r="I230" s="77">
        <v>0</v>
      </c>
      <c r="J230" s="79">
        <f t="shared" si="3"/>
        <v>0</v>
      </c>
    </row>
    <row r="231" spans="1:10" x14ac:dyDescent="0.25">
      <c r="A231" s="24" t="s">
        <v>292</v>
      </c>
      <c r="B231" s="25" t="s">
        <v>46</v>
      </c>
      <c r="C231" s="75">
        <v>38672</v>
      </c>
      <c r="D231" s="77">
        <v>0</v>
      </c>
      <c r="E231" s="77">
        <v>0</v>
      </c>
      <c r="F231" s="77">
        <v>0</v>
      </c>
      <c r="G231" s="77">
        <v>0</v>
      </c>
      <c r="H231" s="77">
        <v>0</v>
      </c>
      <c r="I231" s="77">
        <v>0</v>
      </c>
      <c r="J231" s="79">
        <f t="shared" si="3"/>
        <v>38672</v>
      </c>
    </row>
    <row r="232" spans="1:10" x14ac:dyDescent="0.25">
      <c r="A232" s="24" t="s">
        <v>293</v>
      </c>
      <c r="B232" s="25" t="s">
        <v>46</v>
      </c>
      <c r="C232" s="75">
        <v>0</v>
      </c>
      <c r="D232" s="77">
        <v>0</v>
      </c>
      <c r="E232" s="77">
        <v>0</v>
      </c>
      <c r="F232" s="77">
        <v>0</v>
      </c>
      <c r="G232" s="77">
        <v>0</v>
      </c>
      <c r="H232" s="77">
        <v>0</v>
      </c>
      <c r="I232" s="77">
        <v>0</v>
      </c>
      <c r="J232" s="79">
        <f t="shared" si="3"/>
        <v>0</v>
      </c>
    </row>
    <row r="233" spans="1:10" x14ac:dyDescent="0.25">
      <c r="A233" s="24" t="s">
        <v>294</v>
      </c>
      <c r="B233" s="25" t="s">
        <v>46</v>
      </c>
      <c r="C233" s="75">
        <v>0</v>
      </c>
      <c r="D233" s="77">
        <v>0</v>
      </c>
      <c r="E233" s="77">
        <v>0</v>
      </c>
      <c r="F233" s="77">
        <v>0</v>
      </c>
      <c r="G233" s="77">
        <v>0</v>
      </c>
      <c r="H233" s="77">
        <v>0</v>
      </c>
      <c r="I233" s="77">
        <v>75000</v>
      </c>
      <c r="J233" s="79">
        <f t="shared" si="3"/>
        <v>75000</v>
      </c>
    </row>
    <row r="234" spans="1:10" x14ac:dyDescent="0.25">
      <c r="A234" s="24" t="s">
        <v>295</v>
      </c>
      <c r="B234" s="25" t="s">
        <v>46</v>
      </c>
      <c r="C234" s="75">
        <v>0</v>
      </c>
      <c r="D234" s="77">
        <v>0</v>
      </c>
      <c r="E234" s="77">
        <v>0</v>
      </c>
      <c r="F234" s="77">
        <v>0</v>
      </c>
      <c r="G234" s="77">
        <v>0</v>
      </c>
      <c r="H234" s="77">
        <v>0</v>
      </c>
      <c r="I234" s="77">
        <v>0</v>
      </c>
      <c r="J234" s="79">
        <f t="shared" si="3"/>
        <v>0</v>
      </c>
    </row>
    <row r="235" spans="1:10" x14ac:dyDescent="0.25">
      <c r="A235" s="24" t="s">
        <v>296</v>
      </c>
      <c r="B235" s="25" t="s">
        <v>46</v>
      </c>
      <c r="C235" s="75">
        <v>0</v>
      </c>
      <c r="D235" s="77">
        <v>0</v>
      </c>
      <c r="E235" s="77">
        <v>0</v>
      </c>
      <c r="F235" s="77">
        <v>0</v>
      </c>
      <c r="G235" s="77">
        <v>0</v>
      </c>
      <c r="H235" s="77">
        <v>0</v>
      </c>
      <c r="I235" s="77">
        <v>0</v>
      </c>
      <c r="J235" s="79">
        <f t="shared" si="3"/>
        <v>0</v>
      </c>
    </row>
    <row r="236" spans="1:10" x14ac:dyDescent="0.25">
      <c r="A236" s="24" t="s">
        <v>297</v>
      </c>
      <c r="B236" s="25" t="s">
        <v>47</v>
      </c>
      <c r="C236" s="75">
        <v>1973</v>
      </c>
      <c r="D236" s="77">
        <v>7257</v>
      </c>
      <c r="E236" s="77">
        <v>0</v>
      </c>
      <c r="F236" s="77">
        <v>0</v>
      </c>
      <c r="G236" s="77">
        <v>0</v>
      </c>
      <c r="H236" s="77">
        <v>3492</v>
      </c>
      <c r="I236" s="77">
        <v>0</v>
      </c>
      <c r="J236" s="79">
        <f t="shared" si="3"/>
        <v>12722</v>
      </c>
    </row>
    <row r="237" spans="1:10" x14ac:dyDescent="0.25">
      <c r="A237" s="24" t="s">
        <v>298</v>
      </c>
      <c r="B237" s="25" t="s">
        <v>47</v>
      </c>
      <c r="C237" s="75">
        <v>3489</v>
      </c>
      <c r="D237" s="77">
        <v>0</v>
      </c>
      <c r="E237" s="77">
        <v>28699</v>
      </c>
      <c r="F237" s="77">
        <v>0</v>
      </c>
      <c r="G237" s="77">
        <v>0</v>
      </c>
      <c r="H237" s="77">
        <v>2825</v>
      </c>
      <c r="I237" s="77">
        <v>0</v>
      </c>
      <c r="J237" s="79">
        <f t="shared" si="3"/>
        <v>35013</v>
      </c>
    </row>
    <row r="238" spans="1:10" x14ac:dyDescent="0.25">
      <c r="A238" s="24" t="s">
        <v>473</v>
      </c>
      <c r="B238" s="25" t="s">
        <v>47</v>
      </c>
      <c r="C238" s="75">
        <v>0</v>
      </c>
      <c r="D238" s="77">
        <v>0</v>
      </c>
      <c r="E238" s="77">
        <v>0</v>
      </c>
      <c r="F238" s="77">
        <v>0</v>
      </c>
      <c r="G238" s="77">
        <v>0</v>
      </c>
      <c r="H238" s="77">
        <v>0</v>
      </c>
      <c r="I238" s="77">
        <v>0</v>
      </c>
      <c r="J238" s="79">
        <f t="shared" si="3"/>
        <v>0</v>
      </c>
    </row>
    <row r="239" spans="1:10" x14ac:dyDescent="0.25">
      <c r="A239" s="24" t="s">
        <v>299</v>
      </c>
      <c r="B239" s="25" t="s">
        <v>47</v>
      </c>
      <c r="C239" s="75">
        <v>0</v>
      </c>
      <c r="D239" s="77">
        <v>0</v>
      </c>
      <c r="E239" s="77">
        <v>0</v>
      </c>
      <c r="F239" s="77">
        <v>0</v>
      </c>
      <c r="G239" s="77">
        <v>0</v>
      </c>
      <c r="H239" s="77">
        <v>0</v>
      </c>
      <c r="I239" s="77">
        <v>0</v>
      </c>
      <c r="J239" s="79">
        <f t="shared" si="3"/>
        <v>0</v>
      </c>
    </row>
    <row r="240" spans="1:10" x14ac:dyDescent="0.25">
      <c r="A240" s="24" t="s">
        <v>463</v>
      </c>
      <c r="B240" s="25" t="s">
        <v>47</v>
      </c>
      <c r="C240" s="75">
        <v>0</v>
      </c>
      <c r="D240" s="77">
        <v>0</v>
      </c>
      <c r="E240" s="77">
        <v>0</v>
      </c>
      <c r="F240" s="77">
        <v>0</v>
      </c>
      <c r="G240" s="77">
        <v>0</v>
      </c>
      <c r="H240" s="77">
        <v>0</v>
      </c>
      <c r="I240" s="77">
        <v>0</v>
      </c>
      <c r="J240" s="79">
        <f t="shared" si="3"/>
        <v>0</v>
      </c>
    </row>
    <row r="241" spans="1:10" x14ac:dyDescent="0.25">
      <c r="A241" s="24" t="s">
        <v>300</v>
      </c>
      <c r="B241" s="25" t="s">
        <v>48</v>
      </c>
      <c r="C241" s="75">
        <v>0</v>
      </c>
      <c r="D241" s="77">
        <v>0</v>
      </c>
      <c r="E241" s="77">
        <v>0</v>
      </c>
      <c r="F241" s="77">
        <v>0</v>
      </c>
      <c r="G241" s="77">
        <v>0</v>
      </c>
      <c r="H241" s="77">
        <v>0</v>
      </c>
      <c r="I241" s="77">
        <v>0</v>
      </c>
      <c r="J241" s="79">
        <f t="shared" si="3"/>
        <v>0</v>
      </c>
    </row>
    <row r="242" spans="1:10" x14ac:dyDescent="0.25">
      <c r="A242" s="24" t="s">
        <v>301</v>
      </c>
      <c r="B242" s="25" t="s">
        <v>48</v>
      </c>
      <c r="C242" s="75">
        <v>29394</v>
      </c>
      <c r="D242" s="77">
        <f>(7164+395979)</f>
        <v>403143</v>
      </c>
      <c r="E242" s="77">
        <v>0</v>
      </c>
      <c r="F242" s="77">
        <v>0</v>
      </c>
      <c r="G242" s="77">
        <v>0</v>
      </c>
      <c r="H242" s="77">
        <v>23554</v>
      </c>
      <c r="I242" s="77">
        <v>13096</v>
      </c>
      <c r="J242" s="79">
        <f t="shared" si="3"/>
        <v>469187</v>
      </c>
    </row>
    <row r="243" spans="1:10" x14ac:dyDescent="0.25">
      <c r="A243" s="24" t="s">
        <v>302</v>
      </c>
      <c r="B243" s="25" t="s">
        <v>48</v>
      </c>
      <c r="C243" s="75">
        <v>0</v>
      </c>
      <c r="D243" s="77">
        <v>0</v>
      </c>
      <c r="E243" s="77">
        <v>0</v>
      </c>
      <c r="F243" s="77">
        <v>0</v>
      </c>
      <c r="G243" s="77">
        <v>0</v>
      </c>
      <c r="H243" s="77">
        <v>0</v>
      </c>
      <c r="I243" s="77">
        <v>0</v>
      </c>
      <c r="J243" s="79">
        <f t="shared" si="3"/>
        <v>0</v>
      </c>
    </row>
    <row r="244" spans="1:10" x14ac:dyDescent="0.25">
      <c r="A244" s="24" t="s">
        <v>303</v>
      </c>
      <c r="B244" s="25" t="s">
        <v>49</v>
      </c>
      <c r="C244" s="75">
        <v>0</v>
      </c>
      <c r="D244" s="77">
        <v>0</v>
      </c>
      <c r="E244" s="77">
        <v>0</v>
      </c>
      <c r="F244" s="77">
        <v>0</v>
      </c>
      <c r="G244" s="77">
        <v>0</v>
      </c>
      <c r="H244" s="77">
        <v>0</v>
      </c>
      <c r="I244" s="77">
        <v>0</v>
      </c>
      <c r="J244" s="79">
        <f t="shared" si="3"/>
        <v>0</v>
      </c>
    </row>
    <row r="245" spans="1:10" x14ac:dyDescent="0.25">
      <c r="A245" s="24" t="s">
        <v>304</v>
      </c>
      <c r="B245" s="25" t="s">
        <v>49</v>
      </c>
      <c r="C245" s="75">
        <v>0</v>
      </c>
      <c r="D245" s="77">
        <v>0</v>
      </c>
      <c r="E245" s="77">
        <v>0</v>
      </c>
      <c r="F245" s="77">
        <v>0</v>
      </c>
      <c r="G245" s="77">
        <v>0</v>
      </c>
      <c r="H245" s="77">
        <v>0</v>
      </c>
      <c r="I245" s="77">
        <v>0</v>
      </c>
      <c r="J245" s="79">
        <f t="shared" si="3"/>
        <v>0</v>
      </c>
    </row>
    <row r="246" spans="1:10" x14ac:dyDescent="0.25">
      <c r="A246" s="24" t="s">
        <v>305</v>
      </c>
      <c r="B246" s="25" t="s">
        <v>49</v>
      </c>
      <c r="C246" s="75">
        <v>1961</v>
      </c>
      <c r="D246" s="77">
        <v>0</v>
      </c>
      <c r="E246" s="77">
        <v>0</v>
      </c>
      <c r="F246" s="77">
        <v>0</v>
      </c>
      <c r="G246" s="77">
        <v>0</v>
      </c>
      <c r="H246" s="77">
        <v>22372</v>
      </c>
      <c r="I246" s="77">
        <v>0</v>
      </c>
      <c r="J246" s="79">
        <f t="shared" si="3"/>
        <v>24333</v>
      </c>
    </row>
    <row r="247" spans="1:10" x14ac:dyDescent="0.25">
      <c r="A247" s="24" t="s">
        <v>306</v>
      </c>
      <c r="B247" s="25" t="s">
        <v>49</v>
      </c>
      <c r="C247" s="75">
        <v>0</v>
      </c>
      <c r="D247" s="77">
        <v>0</v>
      </c>
      <c r="E247" s="77">
        <v>0</v>
      </c>
      <c r="F247" s="77">
        <v>0</v>
      </c>
      <c r="G247" s="77">
        <v>0</v>
      </c>
      <c r="H247" s="77">
        <v>0</v>
      </c>
      <c r="I247" s="77">
        <v>0</v>
      </c>
      <c r="J247" s="79">
        <f t="shared" si="3"/>
        <v>0</v>
      </c>
    </row>
    <row r="248" spans="1:10" x14ac:dyDescent="0.25">
      <c r="A248" s="24" t="s">
        <v>307</v>
      </c>
      <c r="B248" s="25" t="s">
        <v>49</v>
      </c>
      <c r="C248" s="75">
        <v>0</v>
      </c>
      <c r="D248" s="77">
        <v>0</v>
      </c>
      <c r="E248" s="77">
        <v>0</v>
      </c>
      <c r="F248" s="77">
        <v>0</v>
      </c>
      <c r="G248" s="77">
        <v>0</v>
      </c>
      <c r="H248" s="77">
        <v>0</v>
      </c>
      <c r="I248" s="77">
        <v>0</v>
      </c>
      <c r="J248" s="79">
        <f t="shared" si="3"/>
        <v>0</v>
      </c>
    </row>
    <row r="249" spans="1:10" x14ac:dyDescent="0.25">
      <c r="A249" s="24" t="s">
        <v>308</v>
      </c>
      <c r="B249" s="25" t="s">
        <v>49</v>
      </c>
      <c r="C249" s="75">
        <v>0</v>
      </c>
      <c r="D249" s="77">
        <v>0</v>
      </c>
      <c r="E249" s="77">
        <v>0</v>
      </c>
      <c r="F249" s="77">
        <v>0</v>
      </c>
      <c r="G249" s="77">
        <v>0</v>
      </c>
      <c r="H249" s="77">
        <v>0</v>
      </c>
      <c r="I249" s="77">
        <v>0</v>
      </c>
      <c r="J249" s="79">
        <f t="shared" si="3"/>
        <v>0</v>
      </c>
    </row>
    <row r="250" spans="1:10" x14ac:dyDescent="0.25">
      <c r="A250" s="24" t="s">
        <v>309</v>
      </c>
      <c r="B250" s="25" t="s">
        <v>49</v>
      </c>
      <c r="C250" s="75">
        <v>0</v>
      </c>
      <c r="D250" s="77">
        <v>0</v>
      </c>
      <c r="E250" s="77">
        <v>0</v>
      </c>
      <c r="F250" s="77">
        <v>0</v>
      </c>
      <c r="G250" s="77">
        <v>0</v>
      </c>
      <c r="H250" s="77">
        <v>0</v>
      </c>
      <c r="I250" s="77">
        <v>0</v>
      </c>
      <c r="J250" s="79">
        <f t="shared" si="3"/>
        <v>0</v>
      </c>
    </row>
    <row r="251" spans="1:10" x14ac:dyDescent="0.25">
      <c r="A251" s="24" t="s">
        <v>310</v>
      </c>
      <c r="B251" s="25" t="s">
        <v>49</v>
      </c>
      <c r="C251" s="75">
        <v>0</v>
      </c>
      <c r="D251" s="77">
        <v>0</v>
      </c>
      <c r="E251" s="77">
        <v>0</v>
      </c>
      <c r="F251" s="77">
        <v>0</v>
      </c>
      <c r="G251" s="77">
        <v>0</v>
      </c>
      <c r="H251" s="77">
        <v>0</v>
      </c>
      <c r="I251" s="77">
        <v>0</v>
      </c>
      <c r="J251" s="79">
        <f t="shared" si="3"/>
        <v>0</v>
      </c>
    </row>
    <row r="252" spans="1:10" x14ac:dyDescent="0.25">
      <c r="A252" s="24" t="s">
        <v>311</v>
      </c>
      <c r="B252" s="25" t="s">
        <v>49</v>
      </c>
      <c r="C252" s="75">
        <v>0</v>
      </c>
      <c r="D252" s="77">
        <v>0</v>
      </c>
      <c r="E252" s="77">
        <v>0</v>
      </c>
      <c r="F252" s="77">
        <v>0</v>
      </c>
      <c r="G252" s="77">
        <v>0</v>
      </c>
      <c r="H252" s="77">
        <v>0</v>
      </c>
      <c r="I252" s="77">
        <v>0</v>
      </c>
      <c r="J252" s="79">
        <f t="shared" si="3"/>
        <v>0</v>
      </c>
    </row>
    <row r="253" spans="1:10" x14ac:dyDescent="0.25">
      <c r="A253" s="24" t="s">
        <v>3</v>
      </c>
      <c r="B253" s="25" t="s">
        <v>3</v>
      </c>
      <c r="C253" s="75">
        <v>0</v>
      </c>
      <c r="D253" s="77">
        <v>0</v>
      </c>
      <c r="E253" s="77">
        <v>0</v>
      </c>
      <c r="F253" s="77">
        <v>0</v>
      </c>
      <c r="G253" s="77">
        <v>0</v>
      </c>
      <c r="H253" s="77">
        <v>0</v>
      </c>
      <c r="I253" s="77">
        <v>0</v>
      </c>
      <c r="J253" s="79">
        <f t="shared" si="3"/>
        <v>0</v>
      </c>
    </row>
    <row r="254" spans="1:10" x14ac:dyDescent="0.25">
      <c r="A254" s="24" t="s">
        <v>312</v>
      </c>
      <c r="B254" s="25" t="s">
        <v>50</v>
      </c>
      <c r="C254" s="75">
        <v>0</v>
      </c>
      <c r="D254" s="77">
        <v>3327234</v>
      </c>
      <c r="E254" s="77">
        <v>1179010</v>
      </c>
      <c r="F254" s="77">
        <v>0</v>
      </c>
      <c r="G254" s="77">
        <v>0</v>
      </c>
      <c r="H254" s="77">
        <v>161889</v>
      </c>
      <c r="I254" s="77">
        <v>0</v>
      </c>
      <c r="J254" s="79">
        <f t="shared" si="3"/>
        <v>4668133</v>
      </c>
    </row>
    <row r="255" spans="1:10" x14ac:dyDescent="0.25">
      <c r="A255" s="24" t="s">
        <v>474</v>
      </c>
      <c r="B255" s="25" t="s">
        <v>50</v>
      </c>
      <c r="C255" s="75">
        <v>0</v>
      </c>
      <c r="D255" s="77">
        <v>0</v>
      </c>
      <c r="E255" s="77">
        <v>0</v>
      </c>
      <c r="F255" s="77">
        <v>0</v>
      </c>
      <c r="G255" s="77">
        <v>0</v>
      </c>
      <c r="H255" s="77">
        <v>0</v>
      </c>
      <c r="I255" s="77">
        <v>0</v>
      </c>
      <c r="J255" s="79">
        <f t="shared" si="3"/>
        <v>0</v>
      </c>
    </row>
    <row r="256" spans="1:10" x14ac:dyDescent="0.25">
      <c r="A256" s="24" t="s">
        <v>313</v>
      </c>
      <c r="B256" s="25" t="s">
        <v>50</v>
      </c>
      <c r="C256" s="75">
        <v>0</v>
      </c>
      <c r="D256" s="77">
        <v>0</v>
      </c>
      <c r="E256" s="77">
        <v>0</v>
      </c>
      <c r="F256" s="77">
        <v>0</v>
      </c>
      <c r="G256" s="77">
        <v>0</v>
      </c>
      <c r="H256" s="77">
        <v>0</v>
      </c>
      <c r="I256" s="77">
        <v>0</v>
      </c>
      <c r="J256" s="79">
        <f t="shared" si="3"/>
        <v>0</v>
      </c>
    </row>
    <row r="257" spans="1:10" x14ac:dyDescent="0.25">
      <c r="A257" s="24" t="s">
        <v>314</v>
      </c>
      <c r="B257" s="25" t="s">
        <v>50</v>
      </c>
      <c r="C257" s="75">
        <v>0</v>
      </c>
      <c r="D257" s="77">
        <v>0</v>
      </c>
      <c r="E257" s="77">
        <v>0</v>
      </c>
      <c r="F257" s="77">
        <v>0</v>
      </c>
      <c r="G257" s="77">
        <v>0</v>
      </c>
      <c r="H257" s="77">
        <v>0</v>
      </c>
      <c r="I257" s="77">
        <v>0</v>
      </c>
      <c r="J257" s="79">
        <f t="shared" si="3"/>
        <v>0</v>
      </c>
    </row>
    <row r="258" spans="1:10" x14ac:dyDescent="0.25">
      <c r="A258" s="24" t="s">
        <v>315</v>
      </c>
      <c r="B258" s="25" t="s">
        <v>50</v>
      </c>
      <c r="C258" s="75">
        <v>0</v>
      </c>
      <c r="D258" s="77">
        <v>0</v>
      </c>
      <c r="E258" s="77">
        <v>0</v>
      </c>
      <c r="F258" s="77">
        <v>0</v>
      </c>
      <c r="G258" s="77">
        <v>0</v>
      </c>
      <c r="H258" s="77">
        <v>0</v>
      </c>
      <c r="I258" s="77">
        <v>0</v>
      </c>
      <c r="J258" s="79">
        <f t="shared" si="3"/>
        <v>0</v>
      </c>
    </row>
    <row r="259" spans="1:10" x14ac:dyDescent="0.25">
      <c r="A259" s="24" t="s">
        <v>316</v>
      </c>
      <c r="B259" s="25" t="s">
        <v>50</v>
      </c>
      <c r="C259" s="75">
        <v>0</v>
      </c>
      <c r="D259" s="77">
        <v>0</v>
      </c>
      <c r="E259" s="77">
        <v>0</v>
      </c>
      <c r="F259" s="77">
        <v>0</v>
      </c>
      <c r="G259" s="77">
        <v>0</v>
      </c>
      <c r="H259" s="77">
        <v>0</v>
      </c>
      <c r="I259" s="77">
        <v>0</v>
      </c>
      <c r="J259" s="79">
        <f t="shared" ref="J259:J321" si="4">SUM(C259:I259)</f>
        <v>0</v>
      </c>
    </row>
    <row r="260" spans="1:10" x14ac:dyDescent="0.25">
      <c r="A260" s="24" t="s">
        <v>317</v>
      </c>
      <c r="B260" s="25" t="s">
        <v>50</v>
      </c>
      <c r="C260" s="75">
        <v>102732</v>
      </c>
      <c r="D260" s="77">
        <v>398543</v>
      </c>
      <c r="E260" s="77">
        <v>0</v>
      </c>
      <c r="F260" s="77">
        <v>0</v>
      </c>
      <c r="G260" s="77">
        <v>0</v>
      </c>
      <c r="H260" s="77">
        <v>22000</v>
      </c>
      <c r="I260" s="77">
        <v>0</v>
      </c>
      <c r="J260" s="79">
        <f t="shared" si="4"/>
        <v>523275</v>
      </c>
    </row>
    <row r="261" spans="1:10" x14ac:dyDescent="0.25">
      <c r="A261" s="24" t="s">
        <v>318</v>
      </c>
      <c r="B261" s="25" t="s">
        <v>50</v>
      </c>
      <c r="C261" s="75">
        <v>0</v>
      </c>
      <c r="D261" s="77">
        <v>0</v>
      </c>
      <c r="E261" s="77">
        <v>0</v>
      </c>
      <c r="F261" s="77">
        <v>0</v>
      </c>
      <c r="G261" s="77">
        <v>0</v>
      </c>
      <c r="H261" s="77">
        <v>0</v>
      </c>
      <c r="I261" s="77">
        <v>0</v>
      </c>
      <c r="J261" s="79">
        <f t="shared" si="4"/>
        <v>0</v>
      </c>
    </row>
    <row r="262" spans="1:10" x14ac:dyDescent="0.25">
      <c r="A262" s="24" t="s">
        <v>319</v>
      </c>
      <c r="B262" s="25" t="s">
        <v>50</v>
      </c>
      <c r="C262" s="75">
        <v>377997</v>
      </c>
      <c r="D262" s="77">
        <v>891785</v>
      </c>
      <c r="E262" s="77">
        <v>0</v>
      </c>
      <c r="F262" s="77">
        <v>0</v>
      </c>
      <c r="G262" s="77">
        <v>0</v>
      </c>
      <c r="H262" s="77">
        <v>82662</v>
      </c>
      <c r="I262" s="77">
        <v>37234</v>
      </c>
      <c r="J262" s="79">
        <f t="shared" si="4"/>
        <v>1389678</v>
      </c>
    </row>
    <row r="263" spans="1:10" x14ac:dyDescent="0.25">
      <c r="A263" s="24" t="s">
        <v>475</v>
      </c>
      <c r="B263" s="25" t="s">
        <v>50</v>
      </c>
      <c r="C263" s="75">
        <v>0</v>
      </c>
      <c r="D263" s="77">
        <v>10929612</v>
      </c>
      <c r="E263" s="77">
        <v>5693589</v>
      </c>
      <c r="F263" s="77">
        <v>0</v>
      </c>
      <c r="G263" s="77">
        <v>0</v>
      </c>
      <c r="H263" s="77">
        <v>0</v>
      </c>
      <c r="I263" s="77">
        <v>0</v>
      </c>
      <c r="J263" s="79">
        <f t="shared" si="4"/>
        <v>16623201</v>
      </c>
    </row>
    <row r="264" spans="1:10" x14ac:dyDescent="0.25">
      <c r="A264" s="24" t="s">
        <v>320</v>
      </c>
      <c r="B264" s="25" t="s">
        <v>50</v>
      </c>
      <c r="C264" s="75">
        <v>0</v>
      </c>
      <c r="D264" s="77">
        <v>0</v>
      </c>
      <c r="E264" s="77">
        <v>0</v>
      </c>
      <c r="F264" s="77">
        <v>0</v>
      </c>
      <c r="G264" s="77">
        <v>0</v>
      </c>
      <c r="H264" s="77">
        <v>0</v>
      </c>
      <c r="I264" s="77">
        <v>0</v>
      </c>
      <c r="J264" s="79">
        <f t="shared" si="4"/>
        <v>0</v>
      </c>
    </row>
    <row r="265" spans="1:10" x14ac:dyDescent="0.25">
      <c r="A265" s="24" t="s">
        <v>321</v>
      </c>
      <c r="B265" s="25" t="s">
        <v>50</v>
      </c>
      <c r="C265" s="75">
        <v>74146</v>
      </c>
      <c r="D265" s="77">
        <v>731801</v>
      </c>
      <c r="E265" s="77">
        <v>388350</v>
      </c>
      <c r="F265" s="77">
        <v>0</v>
      </c>
      <c r="G265" s="77">
        <v>0</v>
      </c>
      <c r="H265" s="77">
        <v>69258</v>
      </c>
      <c r="I265" s="77">
        <v>0</v>
      </c>
      <c r="J265" s="79">
        <f t="shared" si="4"/>
        <v>1263555</v>
      </c>
    </row>
    <row r="266" spans="1:10" x14ac:dyDescent="0.25">
      <c r="A266" s="24" t="s">
        <v>322</v>
      </c>
      <c r="B266" s="25" t="s">
        <v>50</v>
      </c>
      <c r="C266" s="75">
        <v>0</v>
      </c>
      <c r="D266" s="77">
        <v>0</v>
      </c>
      <c r="E266" s="77">
        <v>0</v>
      </c>
      <c r="F266" s="77">
        <v>0</v>
      </c>
      <c r="G266" s="77">
        <v>0</v>
      </c>
      <c r="H266" s="77">
        <v>0</v>
      </c>
      <c r="I266" s="77">
        <v>0</v>
      </c>
      <c r="J266" s="79">
        <f t="shared" si="4"/>
        <v>0</v>
      </c>
    </row>
    <row r="267" spans="1:10" x14ac:dyDescent="0.25">
      <c r="A267" s="24" t="s">
        <v>476</v>
      </c>
      <c r="B267" s="25" t="s">
        <v>51</v>
      </c>
      <c r="C267" s="75">
        <v>0</v>
      </c>
      <c r="D267" s="77">
        <v>0</v>
      </c>
      <c r="E267" s="77">
        <v>544000</v>
      </c>
      <c r="F267" s="77">
        <v>0</v>
      </c>
      <c r="G267" s="77">
        <v>0</v>
      </c>
      <c r="H267" s="77">
        <v>254000</v>
      </c>
      <c r="I267" s="77">
        <v>0</v>
      </c>
      <c r="J267" s="79">
        <f t="shared" si="4"/>
        <v>798000</v>
      </c>
    </row>
    <row r="268" spans="1:10" x14ac:dyDescent="0.25">
      <c r="A268" s="24" t="s">
        <v>515</v>
      </c>
      <c r="B268" s="25" t="s">
        <v>51</v>
      </c>
      <c r="C268" s="75">
        <v>0</v>
      </c>
      <c r="D268" s="77">
        <v>0</v>
      </c>
      <c r="E268" s="77">
        <v>155895</v>
      </c>
      <c r="F268" s="77">
        <v>0</v>
      </c>
      <c r="G268" s="77">
        <v>0</v>
      </c>
      <c r="H268" s="77">
        <v>81179</v>
      </c>
      <c r="I268" s="77">
        <v>0</v>
      </c>
      <c r="J268" s="79">
        <f t="shared" si="4"/>
        <v>237074</v>
      </c>
    </row>
    <row r="269" spans="1:10" x14ac:dyDescent="0.25">
      <c r="A269" s="24" t="s">
        <v>324</v>
      </c>
      <c r="B269" s="25" t="s">
        <v>4</v>
      </c>
      <c r="C269" s="75">
        <v>0</v>
      </c>
      <c r="D269" s="77">
        <v>0</v>
      </c>
      <c r="E269" s="77">
        <v>0</v>
      </c>
      <c r="F269" s="77">
        <v>0</v>
      </c>
      <c r="G269" s="77">
        <v>0</v>
      </c>
      <c r="H269" s="77">
        <v>0</v>
      </c>
      <c r="I269" s="77">
        <v>0</v>
      </c>
      <c r="J269" s="79">
        <f t="shared" si="4"/>
        <v>0</v>
      </c>
    </row>
    <row r="270" spans="1:10" x14ac:dyDescent="0.25">
      <c r="A270" s="24" t="s">
        <v>325</v>
      </c>
      <c r="B270" s="25" t="s">
        <v>4</v>
      </c>
      <c r="C270" s="75">
        <v>0</v>
      </c>
      <c r="D270" s="77">
        <v>0</v>
      </c>
      <c r="E270" s="77">
        <v>0</v>
      </c>
      <c r="F270" s="77">
        <v>0</v>
      </c>
      <c r="G270" s="77">
        <v>0</v>
      </c>
      <c r="H270" s="77">
        <v>0</v>
      </c>
      <c r="I270" s="77">
        <v>0</v>
      </c>
      <c r="J270" s="79">
        <f t="shared" si="4"/>
        <v>0</v>
      </c>
    </row>
    <row r="271" spans="1:10" x14ac:dyDescent="0.25">
      <c r="A271" s="24" t="s">
        <v>326</v>
      </c>
      <c r="B271" s="25" t="s">
        <v>4</v>
      </c>
      <c r="C271" s="75">
        <v>0</v>
      </c>
      <c r="D271" s="77">
        <v>0</v>
      </c>
      <c r="E271" s="77">
        <v>0</v>
      </c>
      <c r="F271" s="77">
        <v>0</v>
      </c>
      <c r="G271" s="77">
        <v>0</v>
      </c>
      <c r="H271" s="77">
        <v>0</v>
      </c>
      <c r="I271" s="77">
        <v>0</v>
      </c>
      <c r="J271" s="79">
        <f t="shared" si="4"/>
        <v>0</v>
      </c>
    </row>
    <row r="272" spans="1:10" x14ac:dyDescent="0.25">
      <c r="A272" s="24" t="s">
        <v>327</v>
      </c>
      <c r="B272" s="25" t="s">
        <v>4</v>
      </c>
      <c r="C272" s="75">
        <v>0</v>
      </c>
      <c r="D272" s="77">
        <v>0</v>
      </c>
      <c r="E272" s="77">
        <v>0</v>
      </c>
      <c r="F272" s="77">
        <v>0</v>
      </c>
      <c r="G272" s="77">
        <v>0</v>
      </c>
      <c r="H272" s="77">
        <v>0</v>
      </c>
      <c r="I272" s="77">
        <v>0</v>
      </c>
      <c r="J272" s="79">
        <f t="shared" si="4"/>
        <v>0</v>
      </c>
    </row>
    <row r="273" spans="1:10" x14ac:dyDescent="0.25">
      <c r="A273" s="24" t="s">
        <v>542</v>
      </c>
      <c r="B273" s="25" t="s">
        <v>4</v>
      </c>
      <c r="C273" s="75">
        <v>0</v>
      </c>
      <c r="D273" s="77">
        <v>0</v>
      </c>
      <c r="E273" s="77">
        <v>0</v>
      </c>
      <c r="F273" s="77">
        <v>0</v>
      </c>
      <c r="G273" s="77">
        <v>0</v>
      </c>
      <c r="H273" s="77">
        <v>0</v>
      </c>
      <c r="I273" s="77">
        <v>0</v>
      </c>
      <c r="J273" s="79">
        <f t="shared" si="4"/>
        <v>0</v>
      </c>
    </row>
    <row r="274" spans="1:10" x14ac:dyDescent="0.25">
      <c r="A274" s="24" t="s">
        <v>328</v>
      </c>
      <c r="B274" s="25" t="s">
        <v>4</v>
      </c>
      <c r="C274" s="75">
        <v>0</v>
      </c>
      <c r="D274" s="77">
        <v>0</v>
      </c>
      <c r="E274" s="77">
        <v>0</v>
      </c>
      <c r="F274" s="77">
        <v>0</v>
      </c>
      <c r="G274" s="77">
        <v>0</v>
      </c>
      <c r="H274" s="77">
        <v>0</v>
      </c>
      <c r="I274" s="77">
        <v>0</v>
      </c>
      <c r="J274" s="79">
        <f t="shared" si="4"/>
        <v>0</v>
      </c>
    </row>
    <row r="275" spans="1:10" x14ac:dyDescent="0.25">
      <c r="A275" s="24" t="s">
        <v>329</v>
      </c>
      <c r="B275" s="25" t="s">
        <v>4</v>
      </c>
      <c r="C275" s="75">
        <v>0</v>
      </c>
      <c r="D275" s="77">
        <v>0</v>
      </c>
      <c r="E275" s="77">
        <v>0</v>
      </c>
      <c r="F275" s="77">
        <v>0</v>
      </c>
      <c r="G275" s="77">
        <v>0</v>
      </c>
      <c r="H275" s="77">
        <v>201000</v>
      </c>
      <c r="I275" s="77">
        <v>0</v>
      </c>
      <c r="J275" s="79">
        <f t="shared" si="4"/>
        <v>201000</v>
      </c>
    </row>
    <row r="276" spans="1:10" x14ac:dyDescent="0.25">
      <c r="A276" s="24" t="s">
        <v>330</v>
      </c>
      <c r="B276" s="25" t="s">
        <v>4</v>
      </c>
      <c r="C276" s="75">
        <v>0</v>
      </c>
      <c r="D276" s="77">
        <v>0</v>
      </c>
      <c r="E276" s="77">
        <v>0</v>
      </c>
      <c r="F276" s="77">
        <v>0</v>
      </c>
      <c r="G276" s="77">
        <v>0</v>
      </c>
      <c r="H276" s="77">
        <v>0</v>
      </c>
      <c r="I276" s="77">
        <v>0</v>
      </c>
      <c r="J276" s="79">
        <f t="shared" si="4"/>
        <v>0</v>
      </c>
    </row>
    <row r="277" spans="1:10" x14ac:dyDescent="0.25">
      <c r="A277" s="24" t="s">
        <v>331</v>
      </c>
      <c r="B277" s="25" t="s">
        <v>4</v>
      </c>
      <c r="C277" s="75">
        <v>0</v>
      </c>
      <c r="D277" s="77">
        <v>0</v>
      </c>
      <c r="E277" s="77">
        <v>0</v>
      </c>
      <c r="F277" s="77">
        <v>0</v>
      </c>
      <c r="G277" s="77">
        <v>0</v>
      </c>
      <c r="H277" s="77">
        <v>0</v>
      </c>
      <c r="I277" s="77">
        <v>0</v>
      </c>
      <c r="J277" s="79">
        <f t="shared" si="4"/>
        <v>0</v>
      </c>
    </row>
    <row r="278" spans="1:10" x14ac:dyDescent="0.25">
      <c r="A278" s="24" t="s">
        <v>332</v>
      </c>
      <c r="B278" s="25" t="s">
        <v>4</v>
      </c>
      <c r="C278" s="75">
        <v>0</v>
      </c>
      <c r="D278" s="77">
        <v>205159</v>
      </c>
      <c r="E278" s="77">
        <v>0</v>
      </c>
      <c r="F278" s="77">
        <v>0</v>
      </c>
      <c r="G278" s="77">
        <v>0</v>
      </c>
      <c r="H278" s="77">
        <v>339833</v>
      </c>
      <c r="I278" s="77">
        <v>0</v>
      </c>
      <c r="J278" s="79">
        <f t="shared" si="4"/>
        <v>544992</v>
      </c>
    </row>
    <row r="279" spans="1:10" x14ac:dyDescent="0.25">
      <c r="A279" s="24" t="s">
        <v>477</v>
      </c>
      <c r="B279" s="25" t="s">
        <v>4</v>
      </c>
      <c r="C279" s="75">
        <v>0</v>
      </c>
      <c r="D279" s="77">
        <v>0</v>
      </c>
      <c r="E279" s="77">
        <v>0</v>
      </c>
      <c r="F279" s="77">
        <v>0</v>
      </c>
      <c r="G279" s="77">
        <v>0</v>
      </c>
      <c r="H279" s="77">
        <v>0</v>
      </c>
      <c r="I279" s="77">
        <v>0</v>
      </c>
      <c r="J279" s="79">
        <f t="shared" si="4"/>
        <v>0</v>
      </c>
    </row>
    <row r="280" spans="1:10" x14ac:dyDescent="0.25">
      <c r="A280" s="24" t="s">
        <v>333</v>
      </c>
      <c r="B280" s="25" t="s">
        <v>4</v>
      </c>
      <c r="C280" s="75">
        <v>0</v>
      </c>
      <c r="D280" s="77">
        <v>0</v>
      </c>
      <c r="E280" s="77">
        <v>0</v>
      </c>
      <c r="F280" s="77">
        <v>0</v>
      </c>
      <c r="G280" s="77">
        <v>0</v>
      </c>
      <c r="H280" s="77">
        <v>0</v>
      </c>
      <c r="I280" s="77">
        <v>0</v>
      </c>
      <c r="J280" s="79">
        <f t="shared" si="4"/>
        <v>0</v>
      </c>
    </row>
    <row r="281" spans="1:10" x14ac:dyDescent="0.25">
      <c r="A281" s="24" t="s">
        <v>334</v>
      </c>
      <c r="B281" s="25" t="s">
        <v>4</v>
      </c>
      <c r="C281" s="75">
        <v>0</v>
      </c>
      <c r="D281" s="77">
        <v>0</v>
      </c>
      <c r="E281" s="77">
        <v>0</v>
      </c>
      <c r="F281" s="77">
        <v>0</v>
      </c>
      <c r="G281" s="77">
        <v>0</v>
      </c>
      <c r="H281" s="77">
        <v>7000</v>
      </c>
      <c r="I281" s="77">
        <v>0</v>
      </c>
      <c r="J281" s="79">
        <f t="shared" si="4"/>
        <v>7000</v>
      </c>
    </row>
    <row r="282" spans="1:10" x14ac:dyDescent="0.25">
      <c r="A282" s="24" t="s">
        <v>335</v>
      </c>
      <c r="B282" s="25" t="s">
        <v>4</v>
      </c>
      <c r="C282" s="75">
        <v>0</v>
      </c>
      <c r="D282" s="77">
        <v>0</v>
      </c>
      <c r="E282" s="77">
        <v>0</v>
      </c>
      <c r="F282" s="77">
        <v>0</v>
      </c>
      <c r="G282" s="77">
        <v>0</v>
      </c>
      <c r="H282" s="77">
        <v>0</v>
      </c>
      <c r="I282" s="77">
        <v>0</v>
      </c>
      <c r="J282" s="79">
        <f t="shared" si="4"/>
        <v>0</v>
      </c>
    </row>
    <row r="283" spans="1:10" x14ac:dyDescent="0.25">
      <c r="A283" s="24" t="s">
        <v>336</v>
      </c>
      <c r="B283" s="25" t="s">
        <v>4</v>
      </c>
      <c r="C283" s="75">
        <v>5228</v>
      </c>
      <c r="D283" s="77">
        <v>0</v>
      </c>
      <c r="E283" s="77">
        <v>0</v>
      </c>
      <c r="F283" s="77">
        <v>0</v>
      </c>
      <c r="G283" s="77">
        <v>0</v>
      </c>
      <c r="H283" s="77">
        <v>0</v>
      </c>
      <c r="I283" s="77">
        <v>44794</v>
      </c>
      <c r="J283" s="79">
        <f t="shared" si="4"/>
        <v>50022</v>
      </c>
    </row>
    <row r="284" spans="1:10" x14ac:dyDescent="0.25">
      <c r="A284" s="24" t="s">
        <v>337</v>
      </c>
      <c r="B284" s="25" t="s">
        <v>4</v>
      </c>
      <c r="C284" s="75">
        <v>0</v>
      </c>
      <c r="D284" s="77">
        <v>0</v>
      </c>
      <c r="E284" s="77">
        <v>0</v>
      </c>
      <c r="F284" s="77">
        <v>0</v>
      </c>
      <c r="G284" s="77">
        <v>0</v>
      </c>
      <c r="H284" s="77">
        <v>0</v>
      </c>
      <c r="I284" s="77">
        <v>0</v>
      </c>
      <c r="J284" s="79">
        <f t="shared" si="4"/>
        <v>0</v>
      </c>
    </row>
    <row r="285" spans="1:10" x14ac:dyDescent="0.25">
      <c r="A285" s="24" t="s">
        <v>338</v>
      </c>
      <c r="B285" s="25" t="s">
        <v>4</v>
      </c>
      <c r="C285" s="75">
        <v>0</v>
      </c>
      <c r="D285" s="77">
        <v>0</v>
      </c>
      <c r="E285" s="77">
        <v>0</v>
      </c>
      <c r="F285" s="77">
        <v>0</v>
      </c>
      <c r="G285" s="77">
        <v>0</v>
      </c>
      <c r="H285" s="77">
        <v>0</v>
      </c>
      <c r="I285" s="77">
        <v>0</v>
      </c>
      <c r="J285" s="79">
        <f t="shared" si="4"/>
        <v>0</v>
      </c>
    </row>
    <row r="286" spans="1:10" x14ac:dyDescent="0.25">
      <c r="A286" s="24" t="s">
        <v>339</v>
      </c>
      <c r="B286" s="25" t="s">
        <v>4</v>
      </c>
      <c r="C286" s="75">
        <v>0</v>
      </c>
      <c r="D286" s="77">
        <v>0</v>
      </c>
      <c r="E286" s="77">
        <v>0</v>
      </c>
      <c r="F286" s="77">
        <v>0</v>
      </c>
      <c r="G286" s="77">
        <v>0</v>
      </c>
      <c r="H286" s="77">
        <v>0</v>
      </c>
      <c r="I286" s="77">
        <v>5100</v>
      </c>
      <c r="J286" s="79">
        <f t="shared" si="4"/>
        <v>5100</v>
      </c>
    </row>
    <row r="287" spans="1:10" x14ac:dyDescent="0.25">
      <c r="A287" s="24" t="s">
        <v>340</v>
      </c>
      <c r="B287" s="25" t="s">
        <v>4</v>
      </c>
      <c r="C287" s="75">
        <v>0</v>
      </c>
      <c r="D287" s="77">
        <v>0</v>
      </c>
      <c r="E287" s="77">
        <v>0</v>
      </c>
      <c r="F287" s="77">
        <v>0</v>
      </c>
      <c r="G287" s="77">
        <v>0</v>
      </c>
      <c r="H287" s="77">
        <v>0</v>
      </c>
      <c r="I287" s="77">
        <v>0</v>
      </c>
      <c r="J287" s="79">
        <f t="shared" si="4"/>
        <v>0</v>
      </c>
    </row>
    <row r="288" spans="1:10" x14ac:dyDescent="0.25">
      <c r="A288" s="24" t="s">
        <v>549</v>
      </c>
      <c r="B288" s="25" t="s">
        <v>4</v>
      </c>
      <c r="C288" s="75">
        <v>0</v>
      </c>
      <c r="D288" s="77">
        <v>0</v>
      </c>
      <c r="E288" s="77">
        <v>0</v>
      </c>
      <c r="F288" s="77">
        <v>0</v>
      </c>
      <c r="G288" s="77">
        <v>0</v>
      </c>
      <c r="H288" s="77">
        <v>0</v>
      </c>
      <c r="I288" s="77">
        <v>0</v>
      </c>
      <c r="J288" s="79">
        <f t="shared" si="4"/>
        <v>0</v>
      </c>
    </row>
    <row r="289" spans="1:10" x14ac:dyDescent="0.25">
      <c r="A289" s="24" t="s">
        <v>341</v>
      </c>
      <c r="B289" s="25" t="s">
        <v>4</v>
      </c>
      <c r="C289" s="75">
        <v>0</v>
      </c>
      <c r="D289" s="77">
        <v>0</v>
      </c>
      <c r="E289" s="77">
        <v>0</v>
      </c>
      <c r="F289" s="77">
        <v>0</v>
      </c>
      <c r="G289" s="77">
        <v>0</v>
      </c>
      <c r="H289" s="77">
        <v>0</v>
      </c>
      <c r="I289" s="77">
        <v>0</v>
      </c>
      <c r="J289" s="79">
        <f t="shared" si="4"/>
        <v>0</v>
      </c>
    </row>
    <row r="290" spans="1:10" x14ac:dyDescent="0.25">
      <c r="A290" s="24" t="s">
        <v>506</v>
      </c>
      <c r="B290" s="25" t="s">
        <v>4</v>
      </c>
      <c r="C290" s="75">
        <v>0</v>
      </c>
      <c r="D290" s="77">
        <v>0</v>
      </c>
      <c r="E290" s="77">
        <v>0</v>
      </c>
      <c r="F290" s="77">
        <v>0</v>
      </c>
      <c r="G290" s="77">
        <v>0</v>
      </c>
      <c r="H290" s="77">
        <v>0</v>
      </c>
      <c r="I290" s="77">
        <v>0</v>
      </c>
      <c r="J290" s="79">
        <f t="shared" si="4"/>
        <v>0</v>
      </c>
    </row>
    <row r="291" spans="1:10" x14ac:dyDescent="0.25">
      <c r="A291" s="24" t="s">
        <v>342</v>
      </c>
      <c r="B291" s="25" t="s">
        <v>4</v>
      </c>
      <c r="C291" s="75">
        <v>0</v>
      </c>
      <c r="D291" s="77">
        <v>0</v>
      </c>
      <c r="E291" s="77">
        <v>0</v>
      </c>
      <c r="F291" s="77">
        <v>0</v>
      </c>
      <c r="G291" s="77">
        <v>0</v>
      </c>
      <c r="H291" s="77">
        <v>0</v>
      </c>
      <c r="I291" s="77">
        <v>0</v>
      </c>
      <c r="J291" s="79">
        <f t="shared" si="4"/>
        <v>0</v>
      </c>
    </row>
    <row r="292" spans="1:10" x14ac:dyDescent="0.25">
      <c r="A292" s="24" t="s">
        <v>343</v>
      </c>
      <c r="B292" s="25" t="s">
        <v>4</v>
      </c>
      <c r="C292" s="75">
        <v>0</v>
      </c>
      <c r="D292" s="77">
        <v>0</v>
      </c>
      <c r="E292" s="77">
        <v>0</v>
      </c>
      <c r="F292" s="77">
        <v>0</v>
      </c>
      <c r="G292" s="77">
        <v>0</v>
      </c>
      <c r="H292" s="77">
        <v>0</v>
      </c>
      <c r="I292" s="77">
        <v>0</v>
      </c>
      <c r="J292" s="79">
        <f t="shared" si="4"/>
        <v>0</v>
      </c>
    </row>
    <row r="293" spans="1:10" x14ac:dyDescent="0.25">
      <c r="A293" s="24" t="s">
        <v>344</v>
      </c>
      <c r="B293" s="25" t="s">
        <v>4</v>
      </c>
      <c r="C293" s="75">
        <v>0</v>
      </c>
      <c r="D293" s="77">
        <v>0</v>
      </c>
      <c r="E293" s="77">
        <v>0</v>
      </c>
      <c r="F293" s="77">
        <v>0</v>
      </c>
      <c r="G293" s="77">
        <v>0</v>
      </c>
      <c r="H293" s="77">
        <v>0</v>
      </c>
      <c r="I293" s="77">
        <v>195000</v>
      </c>
      <c r="J293" s="79">
        <f t="shared" si="4"/>
        <v>195000</v>
      </c>
    </row>
    <row r="294" spans="1:10" x14ac:dyDescent="0.25">
      <c r="A294" s="24" t="s">
        <v>345</v>
      </c>
      <c r="B294" s="25" t="s">
        <v>4</v>
      </c>
      <c r="C294" s="75">
        <v>0</v>
      </c>
      <c r="D294" s="77">
        <v>0</v>
      </c>
      <c r="E294" s="77">
        <v>0</v>
      </c>
      <c r="F294" s="77">
        <v>0</v>
      </c>
      <c r="G294" s="77">
        <v>0</v>
      </c>
      <c r="H294" s="77">
        <v>0</v>
      </c>
      <c r="I294" s="77">
        <v>0</v>
      </c>
      <c r="J294" s="79">
        <f t="shared" si="4"/>
        <v>0</v>
      </c>
    </row>
    <row r="295" spans="1:10" x14ac:dyDescent="0.25">
      <c r="A295" s="24" t="s">
        <v>346</v>
      </c>
      <c r="B295" s="25" t="s">
        <v>4</v>
      </c>
      <c r="C295" s="75">
        <v>0</v>
      </c>
      <c r="D295" s="77">
        <v>0</v>
      </c>
      <c r="E295" s="77">
        <v>0</v>
      </c>
      <c r="F295" s="77">
        <v>0</v>
      </c>
      <c r="G295" s="77">
        <v>0</v>
      </c>
      <c r="H295" s="77">
        <v>0</v>
      </c>
      <c r="I295" s="77">
        <v>0</v>
      </c>
      <c r="J295" s="79">
        <f t="shared" si="4"/>
        <v>0</v>
      </c>
    </row>
    <row r="296" spans="1:10" x14ac:dyDescent="0.25">
      <c r="A296" s="24" t="s">
        <v>4</v>
      </c>
      <c r="B296" s="25" t="s">
        <v>4</v>
      </c>
      <c r="C296" s="75">
        <v>0</v>
      </c>
      <c r="D296" s="77">
        <v>0</v>
      </c>
      <c r="E296" s="77">
        <v>0</v>
      </c>
      <c r="F296" s="77">
        <v>0</v>
      </c>
      <c r="G296" s="77">
        <v>0</v>
      </c>
      <c r="H296" s="77">
        <v>0</v>
      </c>
      <c r="I296" s="77">
        <v>0</v>
      </c>
      <c r="J296" s="79">
        <f t="shared" si="4"/>
        <v>0</v>
      </c>
    </row>
    <row r="297" spans="1:10" x14ac:dyDescent="0.25">
      <c r="A297" s="24" t="s">
        <v>347</v>
      </c>
      <c r="B297" s="25" t="s">
        <v>4</v>
      </c>
      <c r="C297" s="75">
        <v>223398</v>
      </c>
      <c r="D297" s="77">
        <v>0</v>
      </c>
      <c r="E297" s="77">
        <v>0</v>
      </c>
      <c r="F297" s="77">
        <v>0</v>
      </c>
      <c r="G297" s="77">
        <v>0</v>
      </c>
      <c r="H297" s="77">
        <v>368296</v>
      </c>
      <c r="I297" s="77">
        <v>0</v>
      </c>
      <c r="J297" s="79">
        <f t="shared" si="4"/>
        <v>591694</v>
      </c>
    </row>
    <row r="298" spans="1:10" x14ac:dyDescent="0.25">
      <c r="A298" s="24" t="s">
        <v>348</v>
      </c>
      <c r="B298" s="25" t="s">
        <v>4</v>
      </c>
      <c r="C298" s="75">
        <v>0</v>
      </c>
      <c r="D298" s="77">
        <v>0</v>
      </c>
      <c r="E298" s="77">
        <v>0</v>
      </c>
      <c r="F298" s="77">
        <v>0</v>
      </c>
      <c r="G298" s="77">
        <v>0</v>
      </c>
      <c r="H298" s="77">
        <v>0</v>
      </c>
      <c r="I298" s="77">
        <v>0</v>
      </c>
      <c r="J298" s="79">
        <f t="shared" si="4"/>
        <v>0</v>
      </c>
    </row>
    <row r="299" spans="1:10" x14ac:dyDescent="0.25">
      <c r="A299" s="24" t="s">
        <v>349</v>
      </c>
      <c r="B299" s="25" t="s">
        <v>4</v>
      </c>
      <c r="C299" s="75">
        <v>0</v>
      </c>
      <c r="D299" s="77">
        <v>0</v>
      </c>
      <c r="E299" s="77">
        <v>0</v>
      </c>
      <c r="F299" s="77">
        <v>0</v>
      </c>
      <c r="G299" s="77">
        <v>0</v>
      </c>
      <c r="H299" s="77">
        <v>13525</v>
      </c>
      <c r="I299" s="77">
        <v>0</v>
      </c>
      <c r="J299" s="79">
        <f t="shared" si="4"/>
        <v>13525</v>
      </c>
    </row>
    <row r="300" spans="1:10" x14ac:dyDescent="0.25">
      <c r="A300" s="24" t="s">
        <v>350</v>
      </c>
      <c r="B300" s="25" t="s">
        <v>4</v>
      </c>
      <c r="C300" s="75">
        <v>0</v>
      </c>
      <c r="D300" s="77">
        <v>0</v>
      </c>
      <c r="E300" s="77">
        <v>0</v>
      </c>
      <c r="F300" s="77">
        <v>0</v>
      </c>
      <c r="G300" s="77">
        <v>0</v>
      </c>
      <c r="H300" s="77">
        <v>0</v>
      </c>
      <c r="I300" s="77">
        <v>0</v>
      </c>
      <c r="J300" s="79">
        <f t="shared" si="4"/>
        <v>0</v>
      </c>
    </row>
    <row r="301" spans="1:10" x14ac:dyDescent="0.25">
      <c r="A301" s="24" t="s">
        <v>351</v>
      </c>
      <c r="B301" s="25" t="s">
        <v>4</v>
      </c>
      <c r="C301" s="75">
        <v>81734</v>
      </c>
      <c r="D301" s="77">
        <v>0</v>
      </c>
      <c r="E301" s="77">
        <v>0</v>
      </c>
      <c r="F301" s="77">
        <v>0</v>
      </c>
      <c r="G301" s="77">
        <v>0</v>
      </c>
      <c r="H301" s="77">
        <v>232483</v>
      </c>
      <c r="I301" s="77">
        <v>7856</v>
      </c>
      <c r="J301" s="79">
        <f t="shared" si="4"/>
        <v>322073</v>
      </c>
    </row>
    <row r="302" spans="1:10" x14ac:dyDescent="0.25">
      <c r="A302" s="24" t="s">
        <v>352</v>
      </c>
      <c r="B302" s="25" t="s">
        <v>4</v>
      </c>
      <c r="C302" s="75">
        <v>0</v>
      </c>
      <c r="D302" s="77">
        <v>0</v>
      </c>
      <c r="E302" s="77">
        <v>0</v>
      </c>
      <c r="F302" s="77">
        <v>0</v>
      </c>
      <c r="G302" s="77">
        <v>0</v>
      </c>
      <c r="H302" s="77">
        <v>0</v>
      </c>
      <c r="I302" s="77">
        <v>0</v>
      </c>
      <c r="J302" s="79">
        <f t="shared" si="4"/>
        <v>0</v>
      </c>
    </row>
    <row r="303" spans="1:10" x14ac:dyDescent="0.25">
      <c r="A303" s="24" t="s">
        <v>353</v>
      </c>
      <c r="B303" s="25" t="s">
        <v>4</v>
      </c>
      <c r="C303" s="75">
        <v>0</v>
      </c>
      <c r="D303" s="77">
        <v>0</v>
      </c>
      <c r="E303" s="77">
        <v>0</v>
      </c>
      <c r="F303" s="77">
        <v>0</v>
      </c>
      <c r="G303" s="77">
        <v>0</v>
      </c>
      <c r="H303" s="77">
        <v>0</v>
      </c>
      <c r="I303" s="77">
        <v>0</v>
      </c>
      <c r="J303" s="79">
        <f t="shared" si="4"/>
        <v>0</v>
      </c>
    </row>
    <row r="304" spans="1:10" x14ac:dyDescent="0.25">
      <c r="A304" s="24" t="s">
        <v>354</v>
      </c>
      <c r="B304" s="25" t="s">
        <v>4</v>
      </c>
      <c r="C304" s="75">
        <v>1525</v>
      </c>
      <c r="D304" s="77">
        <v>0</v>
      </c>
      <c r="E304" s="77">
        <v>0</v>
      </c>
      <c r="F304" s="77">
        <v>0</v>
      </c>
      <c r="G304" s="77">
        <v>0</v>
      </c>
      <c r="H304" s="77">
        <v>0</v>
      </c>
      <c r="I304" s="77">
        <v>0</v>
      </c>
      <c r="J304" s="79">
        <f t="shared" si="4"/>
        <v>1525</v>
      </c>
    </row>
    <row r="305" spans="1:10" x14ac:dyDescent="0.25">
      <c r="A305" s="24" t="s">
        <v>355</v>
      </c>
      <c r="B305" s="25" t="s">
        <v>4</v>
      </c>
      <c r="C305" s="75">
        <v>0</v>
      </c>
      <c r="D305" s="77">
        <v>0</v>
      </c>
      <c r="E305" s="77">
        <v>0</v>
      </c>
      <c r="F305" s="77">
        <v>0</v>
      </c>
      <c r="G305" s="77">
        <v>0</v>
      </c>
      <c r="H305" s="77">
        <v>0</v>
      </c>
      <c r="I305" s="77">
        <v>0</v>
      </c>
      <c r="J305" s="79">
        <f t="shared" si="4"/>
        <v>0</v>
      </c>
    </row>
    <row r="306" spans="1:10" x14ac:dyDescent="0.25">
      <c r="A306" s="24" t="s">
        <v>356</v>
      </c>
      <c r="B306" s="25" t="s">
        <v>4</v>
      </c>
      <c r="C306" s="75">
        <v>0</v>
      </c>
      <c r="D306" s="77">
        <v>0</v>
      </c>
      <c r="E306" s="77">
        <v>0</v>
      </c>
      <c r="F306" s="77">
        <v>0</v>
      </c>
      <c r="G306" s="77">
        <v>0</v>
      </c>
      <c r="H306" s="77">
        <v>0</v>
      </c>
      <c r="I306" s="77">
        <v>0</v>
      </c>
      <c r="J306" s="79">
        <f t="shared" si="4"/>
        <v>0</v>
      </c>
    </row>
    <row r="307" spans="1:10" x14ac:dyDescent="0.25">
      <c r="A307" s="24" t="s">
        <v>357</v>
      </c>
      <c r="B307" s="25" t="s">
        <v>52</v>
      </c>
      <c r="C307" s="75">
        <v>7182</v>
      </c>
      <c r="D307" s="77">
        <v>81915</v>
      </c>
      <c r="E307" s="77">
        <v>31056</v>
      </c>
      <c r="F307" s="77">
        <v>0</v>
      </c>
      <c r="G307" s="77">
        <v>0</v>
      </c>
      <c r="H307" s="77">
        <v>0</v>
      </c>
      <c r="I307" s="77">
        <v>0</v>
      </c>
      <c r="J307" s="79">
        <f t="shared" si="4"/>
        <v>120153</v>
      </c>
    </row>
    <row r="308" spans="1:10" x14ac:dyDescent="0.25">
      <c r="A308" s="24" t="s">
        <v>358</v>
      </c>
      <c r="B308" s="25" t="s">
        <v>52</v>
      </c>
      <c r="C308" s="75">
        <v>0</v>
      </c>
      <c r="D308" s="77">
        <v>0</v>
      </c>
      <c r="E308" s="77">
        <v>0</v>
      </c>
      <c r="F308" s="77">
        <v>0</v>
      </c>
      <c r="G308" s="77">
        <v>0</v>
      </c>
      <c r="H308" s="77">
        <v>0</v>
      </c>
      <c r="I308" s="77">
        <v>0</v>
      </c>
      <c r="J308" s="79">
        <f t="shared" si="4"/>
        <v>0</v>
      </c>
    </row>
    <row r="309" spans="1:10" x14ac:dyDescent="0.25">
      <c r="A309" s="24" t="s">
        <v>359</v>
      </c>
      <c r="B309" s="25" t="s">
        <v>52</v>
      </c>
      <c r="C309" s="75">
        <v>0</v>
      </c>
      <c r="D309" s="77">
        <v>67264</v>
      </c>
      <c r="E309" s="77">
        <v>0</v>
      </c>
      <c r="F309" s="77">
        <v>0</v>
      </c>
      <c r="G309" s="77">
        <v>0</v>
      </c>
      <c r="H309" s="77">
        <v>0</v>
      </c>
      <c r="I309" s="77">
        <v>0</v>
      </c>
      <c r="J309" s="79">
        <f t="shared" si="4"/>
        <v>67264</v>
      </c>
    </row>
    <row r="310" spans="1:10" x14ac:dyDescent="0.25">
      <c r="A310" s="24" t="s">
        <v>361</v>
      </c>
      <c r="B310" s="25" t="s">
        <v>52</v>
      </c>
      <c r="C310" s="75">
        <v>0</v>
      </c>
      <c r="D310" s="77">
        <v>0</v>
      </c>
      <c r="E310" s="77">
        <v>0</v>
      </c>
      <c r="F310" s="77">
        <v>0</v>
      </c>
      <c r="G310" s="77">
        <v>0</v>
      </c>
      <c r="H310" s="77">
        <v>0</v>
      </c>
      <c r="I310" s="77">
        <v>0</v>
      </c>
      <c r="J310" s="79">
        <f t="shared" si="4"/>
        <v>0</v>
      </c>
    </row>
    <row r="311" spans="1:10" x14ac:dyDescent="0.25">
      <c r="A311" s="24" t="s">
        <v>516</v>
      </c>
      <c r="B311" s="25" t="s">
        <v>52</v>
      </c>
      <c r="C311" s="75">
        <v>0</v>
      </c>
      <c r="D311" s="77">
        <v>0</v>
      </c>
      <c r="E311" s="77">
        <v>0</v>
      </c>
      <c r="F311" s="77">
        <v>0</v>
      </c>
      <c r="G311" s="77">
        <v>0</v>
      </c>
      <c r="H311" s="77">
        <v>0</v>
      </c>
      <c r="I311" s="77">
        <v>0</v>
      </c>
      <c r="J311" s="79">
        <f t="shared" si="4"/>
        <v>0</v>
      </c>
    </row>
    <row r="312" spans="1:10" x14ac:dyDescent="0.25">
      <c r="A312" s="24" t="s">
        <v>362</v>
      </c>
      <c r="B312" s="25" t="s">
        <v>52</v>
      </c>
      <c r="C312" s="75">
        <v>0</v>
      </c>
      <c r="D312" s="77">
        <v>0</v>
      </c>
      <c r="E312" s="77">
        <v>1676</v>
      </c>
      <c r="F312" s="77">
        <v>0</v>
      </c>
      <c r="G312" s="77">
        <v>0</v>
      </c>
      <c r="H312" s="77">
        <v>0</v>
      </c>
      <c r="I312" s="77">
        <v>0</v>
      </c>
      <c r="J312" s="79">
        <f t="shared" si="4"/>
        <v>1676</v>
      </c>
    </row>
    <row r="313" spans="1:10" x14ac:dyDescent="0.25">
      <c r="A313" s="24" t="s">
        <v>363</v>
      </c>
      <c r="B313" s="25" t="s">
        <v>53</v>
      </c>
      <c r="C313" s="75">
        <v>9364</v>
      </c>
      <c r="D313" s="77">
        <v>0</v>
      </c>
      <c r="E313" s="77">
        <v>0</v>
      </c>
      <c r="F313" s="77">
        <v>0</v>
      </c>
      <c r="G313" s="77">
        <v>0</v>
      </c>
      <c r="H313" s="77">
        <v>0</v>
      </c>
      <c r="I313" s="77">
        <v>0</v>
      </c>
      <c r="J313" s="79">
        <f t="shared" si="4"/>
        <v>9364</v>
      </c>
    </row>
    <row r="314" spans="1:10" x14ac:dyDescent="0.25">
      <c r="A314" s="24" t="s">
        <v>364</v>
      </c>
      <c r="B314" s="25" t="s">
        <v>53</v>
      </c>
      <c r="C314" s="75">
        <v>0</v>
      </c>
      <c r="D314" s="77">
        <v>5000</v>
      </c>
      <c r="E314" s="77">
        <v>2448</v>
      </c>
      <c r="F314" s="77">
        <v>0</v>
      </c>
      <c r="G314" s="77">
        <v>0</v>
      </c>
      <c r="H314" s="77">
        <v>0</v>
      </c>
      <c r="I314" s="77">
        <v>0</v>
      </c>
      <c r="J314" s="79">
        <f t="shared" si="4"/>
        <v>7448</v>
      </c>
    </row>
    <row r="315" spans="1:10" x14ac:dyDescent="0.25">
      <c r="A315" s="24" t="s">
        <v>365</v>
      </c>
      <c r="B315" s="25" t="s">
        <v>53</v>
      </c>
      <c r="C315" s="75">
        <v>0</v>
      </c>
      <c r="D315" s="77">
        <v>0</v>
      </c>
      <c r="E315" s="77">
        <v>0</v>
      </c>
      <c r="F315" s="77">
        <v>0</v>
      </c>
      <c r="G315" s="77">
        <v>0</v>
      </c>
      <c r="H315" s="77">
        <v>0</v>
      </c>
      <c r="I315" s="77">
        <v>0</v>
      </c>
      <c r="J315" s="79">
        <f t="shared" si="4"/>
        <v>0</v>
      </c>
    </row>
    <row r="316" spans="1:10" x14ac:dyDescent="0.25">
      <c r="A316" s="24" t="s">
        <v>366</v>
      </c>
      <c r="B316" s="25" t="s">
        <v>53</v>
      </c>
      <c r="C316" s="75">
        <v>0</v>
      </c>
      <c r="D316" s="77">
        <v>0</v>
      </c>
      <c r="E316" s="77">
        <v>0</v>
      </c>
      <c r="F316" s="77">
        <v>0</v>
      </c>
      <c r="G316" s="77">
        <v>0</v>
      </c>
      <c r="H316" s="77">
        <v>0</v>
      </c>
      <c r="I316" s="77">
        <v>0</v>
      </c>
      <c r="J316" s="79">
        <f t="shared" si="4"/>
        <v>0</v>
      </c>
    </row>
    <row r="317" spans="1:10" x14ac:dyDescent="0.25">
      <c r="A317" s="24" t="s">
        <v>367</v>
      </c>
      <c r="B317" s="25" t="s">
        <v>53</v>
      </c>
      <c r="C317" s="75">
        <v>0</v>
      </c>
      <c r="D317" s="77">
        <v>6598</v>
      </c>
      <c r="E317" s="77">
        <v>0</v>
      </c>
      <c r="F317" s="77">
        <v>0</v>
      </c>
      <c r="G317" s="77">
        <v>0</v>
      </c>
      <c r="H317" s="77">
        <v>0</v>
      </c>
      <c r="I317" s="77">
        <v>0</v>
      </c>
      <c r="J317" s="79">
        <f t="shared" si="4"/>
        <v>6598</v>
      </c>
    </row>
    <row r="318" spans="1:10" x14ac:dyDescent="0.25">
      <c r="A318" s="24" t="s">
        <v>368</v>
      </c>
      <c r="B318" s="25" t="s">
        <v>53</v>
      </c>
      <c r="C318" s="75">
        <v>172945</v>
      </c>
      <c r="D318" s="77">
        <v>0</v>
      </c>
      <c r="E318" s="77">
        <v>132447</v>
      </c>
      <c r="F318" s="77">
        <v>0</v>
      </c>
      <c r="G318" s="77">
        <v>0</v>
      </c>
      <c r="H318" s="77">
        <v>0</v>
      </c>
      <c r="I318" s="77">
        <v>0</v>
      </c>
      <c r="J318" s="79">
        <f t="shared" si="4"/>
        <v>305392</v>
      </c>
    </row>
    <row r="319" spans="1:10" x14ac:dyDescent="0.25">
      <c r="A319" s="24" t="s">
        <v>369</v>
      </c>
      <c r="B319" s="25" t="s">
        <v>53</v>
      </c>
      <c r="C319" s="75">
        <v>0</v>
      </c>
      <c r="D319" s="77">
        <v>0</v>
      </c>
      <c r="E319" s="77">
        <v>0</v>
      </c>
      <c r="F319" s="77">
        <v>0</v>
      </c>
      <c r="G319" s="77">
        <v>0</v>
      </c>
      <c r="H319" s="77">
        <v>0</v>
      </c>
      <c r="I319" s="77">
        <v>0</v>
      </c>
      <c r="J319" s="79">
        <f t="shared" si="4"/>
        <v>0</v>
      </c>
    </row>
    <row r="320" spans="1:10" x14ac:dyDescent="0.25">
      <c r="A320" s="24" t="s">
        <v>370</v>
      </c>
      <c r="B320" s="25" t="s">
        <v>53</v>
      </c>
      <c r="C320" s="75">
        <v>0</v>
      </c>
      <c r="D320" s="77">
        <v>5250</v>
      </c>
      <c r="E320" s="77">
        <v>6756</v>
      </c>
      <c r="F320" s="77">
        <v>0</v>
      </c>
      <c r="G320" s="77">
        <v>0</v>
      </c>
      <c r="H320" s="77">
        <v>5250</v>
      </c>
      <c r="I320" s="77">
        <v>0</v>
      </c>
      <c r="J320" s="79">
        <f t="shared" si="4"/>
        <v>17256</v>
      </c>
    </row>
    <row r="321" spans="1:10" x14ac:dyDescent="0.25">
      <c r="A321" s="24" t="s">
        <v>371</v>
      </c>
      <c r="B321" s="25" t="s">
        <v>53</v>
      </c>
      <c r="C321" s="75">
        <v>0</v>
      </c>
      <c r="D321" s="77">
        <v>0</v>
      </c>
      <c r="E321" s="77">
        <v>0</v>
      </c>
      <c r="F321" s="77">
        <v>0</v>
      </c>
      <c r="G321" s="77">
        <v>0</v>
      </c>
      <c r="H321" s="77">
        <v>0</v>
      </c>
      <c r="I321" s="77">
        <v>801</v>
      </c>
      <c r="J321" s="79">
        <f t="shared" si="4"/>
        <v>801</v>
      </c>
    </row>
    <row r="322" spans="1:10" x14ac:dyDescent="0.25">
      <c r="A322" s="24" t="s">
        <v>372</v>
      </c>
      <c r="B322" s="25" t="s">
        <v>53</v>
      </c>
      <c r="C322" s="75">
        <v>0</v>
      </c>
      <c r="D322" s="77">
        <v>0</v>
      </c>
      <c r="E322" s="77">
        <v>0</v>
      </c>
      <c r="F322" s="77">
        <v>0</v>
      </c>
      <c r="G322" s="77">
        <v>0</v>
      </c>
      <c r="H322" s="77">
        <v>0</v>
      </c>
      <c r="I322" s="77">
        <v>0</v>
      </c>
      <c r="J322" s="79">
        <f t="shared" ref="J322:J385" si="5">SUM(C322:I322)</f>
        <v>0</v>
      </c>
    </row>
    <row r="323" spans="1:10" x14ac:dyDescent="0.25">
      <c r="A323" s="24" t="s">
        <v>373</v>
      </c>
      <c r="B323" s="25" t="s">
        <v>53</v>
      </c>
      <c r="C323" s="75">
        <v>0</v>
      </c>
      <c r="D323" s="77">
        <v>0</v>
      </c>
      <c r="E323" s="77">
        <v>84614</v>
      </c>
      <c r="F323" s="77">
        <v>0</v>
      </c>
      <c r="G323" s="77">
        <v>0</v>
      </c>
      <c r="H323" s="77">
        <v>0</v>
      </c>
      <c r="I323" s="77">
        <v>0</v>
      </c>
      <c r="J323" s="79">
        <f t="shared" si="5"/>
        <v>84614</v>
      </c>
    </row>
    <row r="324" spans="1:10" x14ac:dyDescent="0.25">
      <c r="A324" s="24" t="s">
        <v>374</v>
      </c>
      <c r="B324" s="25" t="s">
        <v>53</v>
      </c>
      <c r="C324" s="75">
        <v>0</v>
      </c>
      <c r="D324" s="77">
        <v>0</v>
      </c>
      <c r="E324" s="77">
        <v>0</v>
      </c>
      <c r="F324" s="77">
        <v>22750</v>
      </c>
      <c r="G324" s="77">
        <v>0</v>
      </c>
      <c r="H324" s="77">
        <v>0</v>
      </c>
      <c r="I324" s="77">
        <v>0</v>
      </c>
      <c r="J324" s="79">
        <f t="shared" si="5"/>
        <v>22750</v>
      </c>
    </row>
    <row r="325" spans="1:10" x14ac:dyDescent="0.25">
      <c r="A325" s="24" t="s">
        <v>375</v>
      </c>
      <c r="B325" s="25" t="s">
        <v>53</v>
      </c>
      <c r="C325" s="75">
        <v>0</v>
      </c>
      <c r="D325" s="77">
        <v>3650</v>
      </c>
      <c r="E325" s="77">
        <v>0</v>
      </c>
      <c r="F325" s="77">
        <v>0</v>
      </c>
      <c r="G325" s="77">
        <v>0</v>
      </c>
      <c r="H325" s="77">
        <v>0</v>
      </c>
      <c r="I325" s="77">
        <v>0</v>
      </c>
      <c r="J325" s="79">
        <f t="shared" si="5"/>
        <v>3650</v>
      </c>
    </row>
    <row r="326" spans="1:10" x14ac:dyDescent="0.25">
      <c r="A326" s="24" t="s">
        <v>376</v>
      </c>
      <c r="B326" s="25" t="s">
        <v>53</v>
      </c>
      <c r="C326" s="75">
        <v>99729</v>
      </c>
      <c r="D326" s="77">
        <v>0</v>
      </c>
      <c r="E326" s="77">
        <v>181151</v>
      </c>
      <c r="F326" s="77">
        <v>0</v>
      </c>
      <c r="G326" s="77">
        <v>0</v>
      </c>
      <c r="H326" s="77">
        <v>0</v>
      </c>
      <c r="I326" s="77">
        <v>0</v>
      </c>
      <c r="J326" s="79">
        <f t="shared" si="5"/>
        <v>280880</v>
      </c>
    </row>
    <row r="327" spans="1:10" x14ac:dyDescent="0.25">
      <c r="A327" s="24" t="s">
        <v>377</v>
      </c>
      <c r="B327" s="25" t="s">
        <v>53</v>
      </c>
      <c r="C327" s="75">
        <v>0</v>
      </c>
      <c r="D327" s="77">
        <v>0</v>
      </c>
      <c r="E327" s="77">
        <v>238478</v>
      </c>
      <c r="F327" s="77">
        <v>0</v>
      </c>
      <c r="G327" s="77">
        <v>0</v>
      </c>
      <c r="H327" s="77">
        <v>0</v>
      </c>
      <c r="I327" s="77">
        <v>0</v>
      </c>
      <c r="J327" s="79">
        <f t="shared" si="5"/>
        <v>238478</v>
      </c>
    </row>
    <row r="328" spans="1:10" x14ac:dyDescent="0.25">
      <c r="A328" s="24" t="s">
        <v>378</v>
      </c>
      <c r="B328" s="25" t="s">
        <v>53</v>
      </c>
      <c r="C328" s="75">
        <v>0</v>
      </c>
      <c r="D328" s="77">
        <v>0</v>
      </c>
      <c r="E328" s="77">
        <v>0</v>
      </c>
      <c r="F328" s="77">
        <v>0</v>
      </c>
      <c r="G328" s="77">
        <v>0</v>
      </c>
      <c r="H328" s="77">
        <v>0</v>
      </c>
      <c r="I328" s="77">
        <v>0</v>
      </c>
      <c r="J328" s="79">
        <f t="shared" si="5"/>
        <v>0</v>
      </c>
    </row>
    <row r="329" spans="1:10" x14ac:dyDescent="0.25">
      <c r="A329" s="24" t="s">
        <v>379</v>
      </c>
      <c r="B329" s="25" t="s">
        <v>53</v>
      </c>
      <c r="C329" s="75">
        <v>0</v>
      </c>
      <c r="D329" s="77">
        <v>0</v>
      </c>
      <c r="E329" s="77">
        <v>0</v>
      </c>
      <c r="F329" s="77">
        <v>0</v>
      </c>
      <c r="G329" s="77">
        <v>0</v>
      </c>
      <c r="H329" s="77">
        <v>0</v>
      </c>
      <c r="I329" s="77">
        <v>0</v>
      </c>
      <c r="J329" s="79">
        <f t="shared" si="5"/>
        <v>0</v>
      </c>
    </row>
    <row r="330" spans="1:10" x14ac:dyDescent="0.25">
      <c r="A330" s="24" t="s">
        <v>380</v>
      </c>
      <c r="B330" s="25" t="s">
        <v>53</v>
      </c>
      <c r="C330" s="75">
        <v>24879</v>
      </c>
      <c r="D330" s="77">
        <v>0</v>
      </c>
      <c r="E330" s="77">
        <v>0</v>
      </c>
      <c r="F330" s="77">
        <v>0</v>
      </c>
      <c r="G330" s="77">
        <v>0</v>
      </c>
      <c r="H330" s="77">
        <v>0</v>
      </c>
      <c r="I330" s="77">
        <v>16469</v>
      </c>
      <c r="J330" s="79">
        <f t="shared" si="5"/>
        <v>41348</v>
      </c>
    </row>
    <row r="331" spans="1:10" x14ac:dyDescent="0.25">
      <c r="A331" s="24" t="s">
        <v>5</v>
      </c>
      <c r="B331" s="25" t="s">
        <v>53</v>
      </c>
      <c r="C331" s="75">
        <v>0</v>
      </c>
      <c r="D331" s="77">
        <v>0</v>
      </c>
      <c r="E331" s="77">
        <v>12745</v>
      </c>
      <c r="F331" s="77">
        <v>0</v>
      </c>
      <c r="G331" s="77">
        <v>0</v>
      </c>
      <c r="H331" s="77">
        <v>0</v>
      </c>
      <c r="I331" s="77">
        <v>0</v>
      </c>
      <c r="J331" s="79">
        <f t="shared" si="5"/>
        <v>12745</v>
      </c>
    </row>
    <row r="332" spans="1:10" x14ac:dyDescent="0.25">
      <c r="A332" s="24" t="s">
        <v>383</v>
      </c>
      <c r="B332" s="25" t="s">
        <v>53</v>
      </c>
      <c r="C332" s="75">
        <v>0</v>
      </c>
      <c r="D332" s="77">
        <v>0</v>
      </c>
      <c r="E332" s="77">
        <v>0</v>
      </c>
      <c r="F332" s="77">
        <v>0</v>
      </c>
      <c r="G332" s="77">
        <v>0</v>
      </c>
      <c r="H332" s="77">
        <v>0</v>
      </c>
      <c r="I332" s="77">
        <v>0</v>
      </c>
      <c r="J332" s="79">
        <f t="shared" si="5"/>
        <v>0</v>
      </c>
    </row>
    <row r="333" spans="1:10" x14ac:dyDescent="0.25">
      <c r="A333" s="24" t="s">
        <v>525</v>
      </c>
      <c r="B333" s="25" t="s">
        <v>53</v>
      </c>
      <c r="C333" s="75">
        <v>0</v>
      </c>
      <c r="D333" s="77">
        <v>103816</v>
      </c>
      <c r="E333" s="77">
        <v>21203</v>
      </c>
      <c r="F333" s="77">
        <v>0</v>
      </c>
      <c r="G333" s="77">
        <v>22277</v>
      </c>
      <c r="H333" s="77">
        <v>0</v>
      </c>
      <c r="I333" s="77">
        <v>0</v>
      </c>
      <c r="J333" s="79">
        <f t="shared" si="5"/>
        <v>147296</v>
      </c>
    </row>
    <row r="334" spans="1:10" x14ac:dyDescent="0.25">
      <c r="A334" s="24" t="s">
        <v>517</v>
      </c>
      <c r="B334" s="25" t="s">
        <v>53</v>
      </c>
      <c r="C334" s="75">
        <v>0</v>
      </c>
      <c r="D334" s="77">
        <v>0</v>
      </c>
      <c r="E334" s="77">
        <v>2244339</v>
      </c>
      <c r="F334" s="77">
        <v>0</v>
      </c>
      <c r="G334" s="77">
        <v>0</v>
      </c>
      <c r="H334" s="77">
        <v>0</v>
      </c>
      <c r="I334" s="77">
        <v>0</v>
      </c>
      <c r="J334" s="79">
        <f t="shared" si="5"/>
        <v>2244339</v>
      </c>
    </row>
    <row r="335" spans="1:10" x14ac:dyDescent="0.25">
      <c r="A335" s="24" t="s">
        <v>384</v>
      </c>
      <c r="B335" s="25" t="s">
        <v>53</v>
      </c>
      <c r="C335" s="75">
        <v>101736</v>
      </c>
      <c r="D335" s="77">
        <v>0</v>
      </c>
      <c r="E335" s="77">
        <v>161651</v>
      </c>
      <c r="F335" s="77">
        <v>0</v>
      </c>
      <c r="G335" s="77">
        <v>0</v>
      </c>
      <c r="H335" s="77">
        <v>134044</v>
      </c>
      <c r="I335" s="77">
        <v>32379</v>
      </c>
      <c r="J335" s="79">
        <f t="shared" si="5"/>
        <v>429810</v>
      </c>
    </row>
    <row r="336" spans="1:10" x14ac:dyDescent="0.25">
      <c r="A336" s="24" t="s">
        <v>385</v>
      </c>
      <c r="B336" s="25" t="s">
        <v>53</v>
      </c>
      <c r="C336" s="75">
        <v>0</v>
      </c>
      <c r="D336" s="77">
        <v>0</v>
      </c>
      <c r="E336" s="77">
        <v>0</v>
      </c>
      <c r="F336" s="77">
        <v>0</v>
      </c>
      <c r="G336" s="77">
        <v>0</v>
      </c>
      <c r="H336" s="77">
        <v>0</v>
      </c>
      <c r="I336" s="77">
        <v>0</v>
      </c>
      <c r="J336" s="79">
        <f t="shared" si="5"/>
        <v>0</v>
      </c>
    </row>
    <row r="337" spans="1:10" x14ac:dyDescent="0.25">
      <c r="A337" s="24" t="s">
        <v>386</v>
      </c>
      <c r="B337" s="25" t="s">
        <v>54</v>
      </c>
      <c r="C337" s="75">
        <v>45738</v>
      </c>
      <c r="D337" s="77">
        <v>625405</v>
      </c>
      <c r="E337" s="77">
        <v>0</v>
      </c>
      <c r="F337" s="77">
        <v>0</v>
      </c>
      <c r="G337" s="77">
        <v>0</v>
      </c>
      <c r="H337" s="77">
        <v>0</v>
      </c>
      <c r="I337" s="77">
        <v>0</v>
      </c>
      <c r="J337" s="79">
        <f t="shared" si="5"/>
        <v>671143</v>
      </c>
    </row>
    <row r="338" spans="1:10" x14ac:dyDescent="0.25">
      <c r="A338" s="24" t="s">
        <v>387</v>
      </c>
      <c r="B338" s="25" t="s">
        <v>54</v>
      </c>
      <c r="C338" s="75">
        <v>0</v>
      </c>
      <c r="D338" s="77">
        <v>89495</v>
      </c>
      <c r="E338" s="77">
        <v>0</v>
      </c>
      <c r="F338" s="77">
        <v>0</v>
      </c>
      <c r="G338" s="77">
        <v>0</v>
      </c>
      <c r="H338" s="77">
        <v>0</v>
      </c>
      <c r="I338" s="77">
        <v>0</v>
      </c>
      <c r="J338" s="79">
        <f t="shared" si="5"/>
        <v>89495</v>
      </c>
    </row>
    <row r="339" spans="1:10" x14ac:dyDescent="0.25">
      <c r="A339" s="24" t="s">
        <v>388</v>
      </c>
      <c r="B339" s="25" t="s">
        <v>54</v>
      </c>
      <c r="C339" s="75">
        <v>0</v>
      </c>
      <c r="D339" s="77">
        <v>11100</v>
      </c>
      <c r="E339" s="77">
        <v>0</v>
      </c>
      <c r="F339" s="77">
        <v>0</v>
      </c>
      <c r="G339" s="77">
        <v>0</v>
      </c>
      <c r="H339" s="77">
        <v>0</v>
      </c>
      <c r="I339" s="77">
        <v>0</v>
      </c>
      <c r="J339" s="79">
        <f t="shared" si="5"/>
        <v>11100</v>
      </c>
    </row>
    <row r="340" spans="1:10" x14ac:dyDescent="0.25">
      <c r="A340" s="24" t="s">
        <v>389</v>
      </c>
      <c r="B340" s="25" t="s">
        <v>54</v>
      </c>
      <c r="C340" s="75">
        <v>0</v>
      </c>
      <c r="D340" s="77">
        <v>6583</v>
      </c>
      <c r="E340" s="77">
        <v>0</v>
      </c>
      <c r="F340" s="77">
        <v>0</v>
      </c>
      <c r="G340" s="77">
        <v>0</v>
      </c>
      <c r="H340" s="77">
        <v>3600</v>
      </c>
      <c r="I340" s="77">
        <v>0</v>
      </c>
      <c r="J340" s="79">
        <f t="shared" si="5"/>
        <v>10183</v>
      </c>
    </row>
    <row r="341" spans="1:10" x14ac:dyDescent="0.25">
      <c r="A341" s="24" t="s">
        <v>390</v>
      </c>
      <c r="B341" s="25" t="s">
        <v>54</v>
      </c>
      <c r="C341" s="75">
        <v>0</v>
      </c>
      <c r="D341" s="77">
        <v>0</v>
      </c>
      <c r="E341" s="77">
        <v>0</v>
      </c>
      <c r="F341" s="77">
        <v>0</v>
      </c>
      <c r="G341" s="77">
        <v>0</v>
      </c>
      <c r="H341" s="77">
        <v>0</v>
      </c>
      <c r="I341" s="77">
        <v>0</v>
      </c>
      <c r="J341" s="79">
        <f t="shared" si="5"/>
        <v>0</v>
      </c>
    </row>
    <row r="342" spans="1:10" x14ac:dyDescent="0.25">
      <c r="A342" s="24" t="s">
        <v>391</v>
      </c>
      <c r="B342" s="25" t="s">
        <v>54</v>
      </c>
      <c r="C342" s="75">
        <v>0</v>
      </c>
      <c r="D342" s="77">
        <v>0</v>
      </c>
      <c r="E342" s="77">
        <v>0</v>
      </c>
      <c r="F342" s="77">
        <v>0</v>
      </c>
      <c r="G342" s="77">
        <v>0</v>
      </c>
      <c r="H342" s="77">
        <v>0</v>
      </c>
      <c r="I342" s="77">
        <v>0</v>
      </c>
      <c r="J342" s="79">
        <f t="shared" si="5"/>
        <v>0</v>
      </c>
    </row>
    <row r="343" spans="1:10" x14ac:dyDescent="0.25">
      <c r="A343" s="24" t="s">
        <v>392</v>
      </c>
      <c r="B343" s="25" t="s">
        <v>54</v>
      </c>
      <c r="C343" s="75">
        <v>0</v>
      </c>
      <c r="D343" s="77">
        <v>1004</v>
      </c>
      <c r="E343" s="77">
        <v>0</v>
      </c>
      <c r="F343" s="77">
        <v>0</v>
      </c>
      <c r="G343" s="77">
        <v>0</v>
      </c>
      <c r="H343" s="77">
        <v>0</v>
      </c>
      <c r="I343" s="77">
        <v>0</v>
      </c>
      <c r="J343" s="79">
        <f t="shared" si="5"/>
        <v>1004</v>
      </c>
    </row>
    <row r="344" spans="1:10" x14ac:dyDescent="0.25">
      <c r="A344" s="24" t="s">
        <v>393</v>
      </c>
      <c r="B344" s="25" t="s">
        <v>54</v>
      </c>
      <c r="C344" s="75">
        <v>3533</v>
      </c>
      <c r="D344" s="77">
        <v>0</v>
      </c>
      <c r="E344" s="77">
        <v>0</v>
      </c>
      <c r="F344" s="77">
        <v>0</v>
      </c>
      <c r="G344" s="77">
        <v>0</v>
      </c>
      <c r="H344" s="77">
        <v>0</v>
      </c>
      <c r="I344" s="77">
        <v>0</v>
      </c>
      <c r="J344" s="79">
        <f t="shared" si="5"/>
        <v>3533</v>
      </c>
    </row>
    <row r="345" spans="1:10" x14ac:dyDescent="0.25">
      <c r="A345" s="24" t="s">
        <v>394</v>
      </c>
      <c r="B345" s="25" t="s">
        <v>54</v>
      </c>
      <c r="C345" s="75">
        <v>0</v>
      </c>
      <c r="D345" s="77">
        <v>0</v>
      </c>
      <c r="E345" s="77">
        <v>0</v>
      </c>
      <c r="F345" s="77">
        <v>0</v>
      </c>
      <c r="G345" s="77">
        <v>0</v>
      </c>
      <c r="H345" s="77">
        <v>0</v>
      </c>
      <c r="I345" s="77">
        <v>0</v>
      </c>
      <c r="J345" s="79">
        <f t="shared" si="5"/>
        <v>0</v>
      </c>
    </row>
    <row r="346" spans="1:10" x14ac:dyDescent="0.25">
      <c r="A346" s="24" t="s">
        <v>395</v>
      </c>
      <c r="B346" s="25" t="s">
        <v>54</v>
      </c>
      <c r="C346" s="75">
        <v>0</v>
      </c>
      <c r="D346" s="77">
        <v>0</v>
      </c>
      <c r="E346" s="77">
        <v>0</v>
      </c>
      <c r="F346" s="77">
        <v>0</v>
      </c>
      <c r="G346" s="77">
        <v>0</v>
      </c>
      <c r="H346" s="77">
        <v>0</v>
      </c>
      <c r="I346" s="77">
        <v>0</v>
      </c>
      <c r="J346" s="79">
        <f t="shared" si="5"/>
        <v>0</v>
      </c>
    </row>
    <row r="347" spans="1:10" x14ac:dyDescent="0.25">
      <c r="A347" s="24" t="s">
        <v>396</v>
      </c>
      <c r="B347" s="25" t="s">
        <v>54</v>
      </c>
      <c r="C347" s="75">
        <v>26540</v>
      </c>
      <c r="D347" s="77">
        <v>0</v>
      </c>
      <c r="E347" s="77">
        <v>0</v>
      </c>
      <c r="F347" s="77">
        <v>0</v>
      </c>
      <c r="G347" s="77">
        <v>0</v>
      </c>
      <c r="H347" s="77">
        <v>0</v>
      </c>
      <c r="I347" s="77">
        <v>0</v>
      </c>
      <c r="J347" s="79">
        <f t="shared" si="5"/>
        <v>26540</v>
      </c>
    </row>
    <row r="348" spans="1:10" x14ac:dyDescent="0.25">
      <c r="A348" s="24" t="s">
        <v>397</v>
      </c>
      <c r="B348" s="25" t="s">
        <v>54</v>
      </c>
      <c r="C348" s="75">
        <v>0</v>
      </c>
      <c r="D348" s="77">
        <v>0</v>
      </c>
      <c r="E348" s="77">
        <v>0</v>
      </c>
      <c r="F348" s="77">
        <v>0</v>
      </c>
      <c r="G348" s="77">
        <v>0</v>
      </c>
      <c r="H348" s="77">
        <v>0</v>
      </c>
      <c r="I348" s="77">
        <v>0</v>
      </c>
      <c r="J348" s="79">
        <f t="shared" si="5"/>
        <v>0</v>
      </c>
    </row>
    <row r="349" spans="1:10" x14ac:dyDescent="0.25">
      <c r="A349" s="24" t="s">
        <v>398</v>
      </c>
      <c r="B349" s="25" t="s">
        <v>54</v>
      </c>
      <c r="C349" s="75">
        <v>127209</v>
      </c>
      <c r="D349" s="77">
        <v>197283</v>
      </c>
      <c r="E349" s="77">
        <v>0</v>
      </c>
      <c r="F349" s="77">
        <v>0</v>
      </c>
      <c r="G349" s="77">
        <v>0</v>
      </c>
      <c r="H349" s="77">
        <v>9200</v>
      </c>
      <c r="I349" s="77">
        <v>10837</v>
      </c>
      <c r="J349" s="79">
        <f t="shared" si="5"/>
        <v>344529</v>
      </c>
    </row>
    <row r="350" spans="1:10" x14ac:dyDescent="0.25">
      <c r="A350" s="24" t="s">
        <v>399</v>
      </c>
      <c r="B350" s="25" t="s">
        <v>54</v>
      </c>
      <c r="C350" s="75">
        <v>502106</v>
      </c>
      <c r="D350" s="77">
        <v>0</v>
      </c>
      <c r="E350" s="77">
        <v>2163105</v>
      </c>
      <c r="F350" s="77">
        <v>0</v>
      </c>
      <c r="G350" s="77">
        <v>0</v>
      </c>
      <c r="H350" s="77">
        <v>0</v>
      </c>
      <c r="I350" s="77">
        <v>74273</v>
      </c>
      <c r="J350" s="79">
        <f t="shared" si="5"/>
        <v>2739484</v>
      </c>
    </row>
    <row r="351" spans="1:10" x14ac:dyDescent="0.25">
      <c r="A351" s="24" t="s">
        <v>400</v>
      </c>
      <c r="B351" s="25" t="s">
        <v>54</v>
      </c>
      <c r="C351" s="75">
        <v>0</v>
      </c>
      <c r="D351" s="77">
        <v>15250</v>
      </c>
      <c r="E351" s="77">
        <v>0</v>
      </c>
      <c r="F351" s="77">
        <v>0</v>
      </c>
      <c r="G351" s="77">
        <v>0</v>
      </c>
      <c r="H351" s="77">
        <v>0</v>
      </c>
      <c r="I351" s="77">
        <v>0</v>
      </c>
      <c r="J351" s="79">
        <f t="shared" si="5"/>
        <v>15250</v>
      </c>
    </row>
    <row r="352" spans="1:10" x14ac:dyDescent="0.25">
      <c r="A352" s="24" t="s">
        <v>401</v>
      </c>
      <c r="B352" s="25" t="s">
        <v>54</v>
      </c>
      <c r="C352" s="75">
        <v>0</v>
      </c>
      <c r="D352" s="77">
        <v>0</v>
      </c>
      <c r="E352" s="77">
        <v>0</v>
      </c>
      <c r="F352" s="77">
        <v>0</v>
      </c>
      <c r="G352" s="77">
        <v>0</v>
      </c>
      <c r="H352" s="77">
        <v>0</v>
      </c>
      <c r="I352" s="77">
        <v>0</v>
      </c>
      <c r="J352" s="79">
        <f t="shared" si="5"/>
        <v>0</v>
      </c>
    </row>
    <row r="353" spans="1:10" x14ac:dyDescent="0.25">
      <c r="A353" s="24" t="s">
        <v>402</v>
      </c>
      <c r="B353" s="25" t="s">
        <v>54</v>
      </c>
      <c r="C353" s="75">
        <v>0</v>
      </c>
      <c r="D353" s="77">
        <v>0</v>
      </c>
      <c r="E353" s="77">
        <v>0</v>
      </c>
      <c r="F353" s="77">
        <v>0</v>
      </c>
      <c r="G353" s="77">
        <v>0</v>
      </c>
      <c r="H353" s="77">
        <v>0</v>
      </c>
      <c r="I353" s="77">
        <v>0</v>
      </c>
      <c r="J353" s="79">
        <f t="shared" si="5"/>
        <v>0</v>
      </c>
    </row>
    <row r="354" spans="1:10" x14ac:dyDescent="0.25">
      <c r="A354" s="24" t="s">
        <v>403</v>
      </c>
      <c r="B354" s="25" t="s">
        <v>55</v>
      </c>
      <c r="C354" s="75">
        <v>0</v>
      </c>
      <c r="D354" s="77">
        <v>0</v>
      </c>
      <c r="E354" s="77">
        <v>0</v>
      </c>
      <c r="F354" s="77">
        <v>0</v>
      </c>
      <c r="G354" s="77">
        <v>0</v>
      </c>
      <c r="H354" s="77">
        <v>0</v>
      </c>
      <c r="I354" s="77">
        <v>0</v>
      </c>
      <c r="J354" s="79">
        <f t="shared" si="5"/>
        <v>0</v>
      </c>
    </row>
    <row r="355" spans="1:10" x14ac:dyDescent="0.25">
      <c r="A355" s="24" t="s">
        <v>404</v>
      </c>
      <c r="B355" s="25" t="s">
        <v>55</v>
      </c>
      <c r="C355" s="75">
        <v>0</v>
      </c>
      <c r="D355" s="77">
        <v>0</v>
      </c>
      <c r="E355" s="77">
        <v>0</v>
      </c>
      <c r="F355" s="77">
        <v>0</v>
      </c>
      <c r="G355" s="77">
        <v>0</v>
      </c>
      <c r="H355" s="77">
        <v>0</v>
      </c>
      <c r="I355" s="77">
        <v>0</v>
      </c>
      <c r="J355" s="79">
        <f t="shared" si="5"/>
        <v>0</v>
      </c>
    </row>
    <row r="356" spans="1:10" x14ac:dyDescent="0.25">
      <c r="A356" s="24" t="s">
        <v>405</v>
      </c>
      <c r="B356" s="25" t="s">
        <v>55</v>
      </c>
      <c r="C356" s="75">
        <v>20587</v>
      </c>
      <c r="D356" s="77">
        <v>0</v>
      </c>
      <c r="E356" s="77">
        <v>0</v>
      </c>
      <c r="F356" s="77">
        <v>0</v>
      </c>
      <c r="G356" s="77">
        <v>0</v>
      </c>
      <c r="H356" s="77">
        <v>0</v>
      </c>
      <c r="I356" s="77">
        <v>0</v>
      </c>
      <c r="J356" s="79">
        <f t="shared" si="5"/>
        <v>20587</v>
      </c>
    </row>
    <row r="357" spans="1:10" x14ac:dyDescent="0.25">
      <c r="A357" s="24" t="s">
        <v>406</v>
      </c>
      <c r="B357" s="25" t="s">
        <v>55</v>
      </c>
      <c r="C357" s="75">
        <v>0</v>
      </c>
      <c r="D357" s="77">
        <v>0</v>
      </c>
      <c r="E357" s="77">
        <v>0</v>
      </c>
      <c r="F357" s="77">
        <v>0</v>
      </c>
      <c r="G357" s="77">
        <v>0</v>
      </c>
      <c r="H357" s="77">
        <v>0</v>
      </c>
      <c r="I357" s="77">
        <v>0</v>
      </c>
      <c r="J357" s="79">
        <f t="shared" si="5"/>
        <v>0</v>
      </c>
    </row>
    <row r="358" spans="1:10" x14ac:dyDescent="0.25">
      <c r="A358" s="24" t="s">
        <v>407</v>
      </c>
      <c r="B358" s="25" t="s">
        <v>55</v>
      </c>
      <c r="C358" s="75">
        <v>0</v>
      </c>
      <c r="D358" s="77">
        <v>0</v>
      </c>
      <c r="E358" s="77">
        <v>0</v>
      </c>
      <c r="F358" s="77">
        <v>0</v>
      </c>
      <c r="G358" s="77">
        <v>0</v>
      </c>
      <c r="H358" s="77">
        <v>0</v>
      </c>
      <c r="I358" s="77">
        <v>0</v>
      </c>
      <c r="J358" s="79">
        <f t="shared" si="5"/>
        <v>0</v>
      </c>
    </row>
    <row r="359" spans="1:10" x14ac:dyDescent="0.25">
      <c r="A359" s="24" t="s">
        <v>412</v>
      </c>
      <c r="B359" s="25" t="s">
        <v>57</v>
      </c>
      <c r="C359" s="75">
        <v>0</v>
      </c>
      <c r="D359" s="77">
        <v>1043944</v>
      </c>
      <c r="E359" s="77">
        <v>0</v>
      </c>
      <c r="F359" s="77">
        <v>0</v>
      </c>
      <c r="G359" s="77">
        <v>0</v>
      </c>
      <c r="H359" s="77">
        <v>0</v>
      </c>
      <c r="I359" s="77">
        <v>0</v>
      </c>
      <c r="J359" s="79">
        <f t="shared" si="5"/>
        <v>1043944</v>
      </c>
    </row>
    <row r="360" spans="1:10" x14ac:dyDescent="0.25">
      <c r="A360" s="24" t="s">
        <v>413</v>
      </c>
      <c r="B360" s="25" t="s">
        <v>57</v>
      </c>
      <c r="C360" s="75">
        <v>0</v>
      </c>
      <c r="D360" s="77">
        <v>0</v>
      </c>
      <c r="E360" s="77">
        <v>0</v>
      </c>
      <c r="F360" s="77">
        <v>0</v>
      </c>
      <c r="G360" s="77">
        <v>0</v>
      </c>
      <c r="H360" s="77">
        <v>0</v>
      </c>
      <c r="I360" s="77">
        <v>0</v>
      </c>
      <c r="J360" s="79">
        <f t="shared" si="5"/>
        <v>0</v>
      </c>
    </row>
    <row r="361" spans="1:10" x14ac:dyDescent="0.25">
      <c r="A361" s="24" t="s">
        <v>414</v>
      </c>
      <c r="B361" s="25" t="s">
        <v>57</v>
      </c>
      <c r="C361" s="75">
        <v>0</v>
      </c>
      <c r="D361" s="77">
        <v>0</v>
      </c>
      <c r="E361" s="77">
        <v>0</v>
      </c>
      <c r="F361" s="77">
        <v>0</v>
      </c>
      <c r="G361" s="77">
        <v>0</v>
      </c>
      <c r="H361" s="77">
        <v>0</v>
      </c>
      <c r="I361" s="77">
        <v>0</v>
      </c>
      <c r="J361" s="79">
        <f t="shared" si="5"/>
        <v>0</v>
      </c>
    </row>
    <row r="362" spans="1:10" x14ac:dyDescent="0.25">
      <c r="A362" s="24" t="s">
        <v>415</v>
      </c>
      <c r="B362" s="25" t="s">
        <v>7</v>
      </c>
      <c r="C362" s="75">
        <v>42264</v>
      </c>
      <c r="D362" s="77">
        <v>0</v>
      </c>
      <c r="E362" s="77">
        <v>0</v>
      </c>
      <c r="F362" s="77">
        <v>0</v>
      </c>
      <c r="G362" s="77">
        <v>0</v>
      </c>
      <c r="H362" s="77">
        <v>0</v>
      </c>
      <c r="I362" s="77">
        <v>0</v>
      </c>
      <c r="J362" s="79">
        <f t="shared" si="5"/>
        <v>42264</v>
      </c>
    </row>
    <row r="363" spans="1:10" x14ac:dyDescent="0.25">
      <c r="A363" s="24" t="s">
        <v>7</v>
      </c>
      <c r="B363" s="25" t="s">
        <v>7</v>
      </c>
      <c r="C363" s="75">
        <v>0</v>
      </c>
      <c r="D363" s="77">
        <v>0</v>
      </c>
      <c r="E363" s="77">
        <v>0</v>
      </c>
      <c r="F363" s="77">
        <v>0</v>
      </c>
      <c r="G363" s="77">
        <v>0</v>
      </c>
      <c r="H363" s="77">
        <v>0</v>
      </c>
      <c r="I363" s="77">
        <v>0</v>
      </c>
      <c r="J363" s="79">
        <f t="shared" si="5"/>
        <v>0</v>
      </c>
    </row>
    <row r="364" spans="1:10" x14ac:dyDescent="0.25">
      <c r="A364" s="24" t="s">
        <v>416</v>
      </c>
      <c r="B364" s="25" t="s">
        <v>7</v>
      </c>
      <c r="C364" s="75">
        <v>0</v>
      </c>
      <c r="D364" s="77">
        <v>0</v>
      </c>
      <c r="E364" s="77">
        <v>0</v>
      </c>
      <c r="F364" s="77">
        <v>0</v>
      </c>
      <c r="G364" s="77">
        <v>0</v>
      </c>
      <c r="H364" s="77">
        <v>0</v>
      </c>
      <c r="I364" s="77">
        <v>0</v>
      </c>
      <c r="J364" s="79">
        <f t="shared" si="5"/>
        <v>0</v>
      </c>
    </row>
    <row r="365" spans="1:10" x14ac:dyDescent="0.25">
      <c r="A365" s="24" t="s">
        <v>417</v>
      </c>
      <c r="B365" s="25" t="s">
        <v>5</v>
      </c>
      <c r="C365" s="75">
        <v>313129</v>
      </c>
      <c r="D365" s="77">
        <v>278564</v>
      </c>
      <c r="E365" s="77">
        <v>889366</v>
      </c>
      <c r="F365" s="77">
        <v>0</v>
      </c>
      <c r="G365" s="77">
        <v>0</v>
      </c>
      <c r="H365" s="77">
        <v>136502</v>
      </c>
      <c r="I365" s="77">
        <v>0</v>
      </c>
      <c r="J365" s="79">
        <f t="shared" si="5"/>
        <v>1617561</v>
      </c>
    </row>
    <row r="366" spans="1:10" x14ac:dyDescent="0.25">
      <c r="A366" s="24" t="s">
        <v>418</v>
      </c>
      <c r="B366" s="25" t="s">
        <v>5</v>
      </c>
      <c r="C366" s="75">
        <v>0</v>
      </c>
      <c r="D366" s="77">
        <v>0</v>
      </c>
      <c r="E366" s="77">
        <v>31215</v>
      </c>
      <c r="F366" s="77">
        <v>0</v>
      </c>
      <c r="G366" s="77">
        <v>0</v>
      </c>
      <c r="H366" s="77">
        <v>0</v>
      </c>
      <c r="I366" s="77">
        <v>0</v>
      </c>
      <c r="J366" s="79">
        <f t="shared" si="5"/>
        <v>31215</v>
      </c>
    </row>
    <row r="367" spans="1:10" x14ac:dyDescent="0.25">
      <c r="A367" s="24" t="s">
        <v>419</v>
      </c>
      <c r="B367" s="25" t="s">
        <v>5</v>
      </c>
      <c r="C367" s="75">
        <v>121345</v>
      </c>
      <c r="D367" s="77">
        <v>24147</v>
      </c>
      <c r="E367" s="77">
        <v>0</v>
      </c>
      <c r="F367" s="77">
        <v>0</v>
      </c>
      <c r="G367" s="77">
        <v>0</v>
      </c>
      <c r="H367" s="77">
        <v>106270</v>
      </c>
      <c r="I367" s="77">
        <v>0</v>
      </c>
      <c r="J367" s="79">
        <f t="shared" si="5"/>
        <v>251762</v>
      </c>
    </row>
    <row r="368" spans="1:10" x14ac:dyDescent="0.25">
      <c r="A368" s="24" t="s">
        <v>420</v>
      </c>
      <c r="B368" s="25" t="s">
        <v>5</v>
      </c>
      <c r="C368" s="75">
        <v>0</v>
      </c>
      <c r="D368" s="77">
        <v>0</v>
      </c>
      <c r="E368" s="77">
        <v>0</v>
      </c>
      <c r="F368" s="77">
        <v>0</v>
      </c>
      <c r="G368" s="77">
        <v>0</v>
      </c>
      <c r="H368" s="77">
        <v>0</v>
      </c>
      <c r="I368" s="77">
        <v>0</v>
      </c>
      <c r="J368" s="79">
        <f t="shared" si="5"/>
        <v>0</v>
      </c>
    </row>
    <row r="369" spans="1:10" x14ac:dyDescent="0.25">
      <c r="A369" s="24" t="s">
        <v>421</v>
      </c>
      <c r="B369" s="25" t="s">
        <v>5</v>
      </c>
      <c r="C369" s="75">
        <v>283787</v>
      </c>
      <c r="D369" s="77">
        <v>0</v>
      </c>
      <c r="E369" s="77">
        <v>455226</v>
      </c>
      <c r="F369" s="77">
        <v>0</v>
      </c>
      <c r="G369" s="77">
        <v>0</v>
      </c>
      <c r="H369" s="77">
        <v>204168</v>
      </c>
      <c r="I369" s="77">
        <v>0</v>
      </c>
      <c r="J369" s="79">
        <f t="shared" si="5"/>
        <v>943181</v>
      </c>
    </row>
    <row r="370" spans="1:10" x14ac:dyDescent="0.25">
      <c r="A370" s="24" t="s">
        <v>422</v>
      </c>
      <c r="B370" s="25" t="s">
        <v>5</v>
      </c>
      <c r="C370" s="75">
        <v>66048</v>
      </c>
      <c r="D370" s="77">
        <v>0</v>
      </c>
      <c r="E370" s="77">
        <v>0</v>
      </c>
      <c r="F370" s="77">
        <v>0</v>
      </c>
      <c r="G370" s="77">
        <v>0</v>
      </c>
      <c r="H370" s="77">
        <v>35102</v>
      </c>
      <c r="I370" s="77">
        <v>0</v>
      </c>
      <c r="J370" s="79">
        <f t="shared" si="5"/>
        <v>101150</v>
      </c>
    </row>
    <row r="371" spans="1:10" x14ac:dyDescent="0.25">
      <c r="A371" s="24" t="s">
        <v>423</v>
      </c>
      <c r="B371" s="25" t="s">
        <v>5</v>
      </c>
      <c r="C371" s="75">
        <v>67730</v>
      </c>
      <c r="D371" s="77">
        <v>0</v>
      </c>
      <c r="E371" s="77">
        <v>210560</v>
      </c>
      <c r="F371" s="77">
        <v>0</v>
      </c>
      <c r="G371" s="77">
        <v>0</v>
      </c>
      <c r="H371" s="77">
        <v>0</v>
      </c>
      <c r="I371" s="77">
        <v>0</v>
      </c>
      <c r="J371" s="79">
        <f t="shared" si="5"/>
        <v>278290</v>
      </c>
    </row>
    <row r="372" spans="1:10" x14ac:dyDescent="0.25">
      <c r="A372" s="24" t="s">
        <v>408</v>
      </c>
      <c r="B372" s="25" t="s">
        <v>518</v>
      </c>
      <c r="C372" s="75">
        <v>0</v>
      </c>
      <c r="D372" s="77">
        <v>0</v>
      </c>
      <c r="E372" s="77">
        <v>0</v>
      </c>
      <c r="F372" s="77">
        <v>0</v>
      </c>
      <c r="G372" s="77">
        <v>0</v>
      </c>
      <c r="H372" s="77">
        <v>0</v>
      </c>
      <c r="I372" s="77">
        <v>0</v>
      </c>
      <c r="J372" s="79">
        <f t="shared" si="5"/>
        <v>0</v>
      </c>
    </row>
    <row r="373" spans="1:10" x14ac:dyDescent="0.25">
      <c r="A373" s="24" t="s">
        <v>519</v>
      </c>
      <c r="B373" s="25" t="s">
        <v>518</v>
      </c>
      <c r="C373" s="75">
        <v>0</v>
      </c>
      <c r="D373" s="77">
        <v>0</v>
      </c>
      <c r="E373" s="77">
        <v>0</v>
      </c>
      <c r="F373" s="77">
        <v>0</v>
      </c>
      <c r="G373" s="77">
        <v>0</v>
      </c>
      <c r="H373" s="77">
        <v>0</v>
      </c>
      <c r="I373" s="77">
        <v>0</v>
      </c>
      <c r="J373" s="79">
        <f t="shared" si="5"/>
        <v>0</v>
      </c>
    </row>
    <row r="374" spans="1:10" x14ac:dyDescent="0.25">
      <c r="A374" s="24" t="s">
        <v>520</v>
      </c>
      <c r="B374" s="25" t="s">
        <v>518</v>
      </c>
      <c r="C374" s="75">
        <v>0</v>
      </c>
      <c r="D374" s="77">
        <v>0</v>
      </c>
      <c r="E374" s="77">
        <v>0</v>
      </c>
      <c r="F374" s="77">
        <v>0</v>
      </c>
      <c r="G374" s="77">
        <v>0</v>
      </c>
      <c r="H374" s="77">
        <v>0</v>
      </c>
      <c r="I374" s="77">
        <v>0</v>
      </c>
      <c r="J374" s="79">
        <f t="shared" si="5"/>
        <v>0</v>
      </c>
    </row>
    <row r="375" spans="1:10" x14ac:dyDescent="0.25">
      <c r="A375" s="24" t="s">
        <v>478</v>
      </c>
      <c r="B375" s="25" t="s">
        <v>521</v>
      </c>
      <c r="C375" s="75">
        <v>0</v>
      </c>
      <c r="D375" s="77">
        <v>0</v>
      </c>
      <c r="E375" s="77">
        <v>0</v>
      </c>
      <c r="F375" s="77">
        <v>0</v>
      </c>
      <c r="G375" s="77">
        <v>0</v>
      </c>
      <c r="H375" s="77">
        <v>0</v>
      </c>
      <c r="I375" s="77">
        <v>0</v>
      </c>
      <c r="J375" s="79">
        <f t="shared" si="5"/>
        <v>0</v>
      </c>
    </row>
    <row r="376" spans="1:10" x14ac:dyDescent="0.25">
      <c r="A376" s="24" t="s">
        <v>522</v>
      </c>
      <c r="B376" s="25" t="s">
        <v>521</v>
      </c>
      <c r="C376" s="75">
        <v>0</v>
      </c>
      <c r="D376" s="77">
        <f>(101259+873858)</f>
        <v>975117</v>
      </c>
      <c r="E376" s="77">
        <v>291648</v>
      </c>
      <c r="F376" s="77">
        <v>0</v>
      </c>
      <c r="G376" s="77">
        <v>0</v>
      </c>
      <c r="H376" s="77">
        <v>212421</v>
      </c>
      <c r="I376" s="77">
        <v>0</v>
      </c>
      <c r="J376" s="79">
        <f t="shared" si="5"/>
        <v>1479186</v>
      </c>
    </row>
    <row r="377" spans="1:10" x14ac:dyDescent="0.25">
      <c r="A377" s="24" t="s">
        <v>523</v>
      </c>
      <c r="B377" s="25" t="s">
        <v>521</v>
      </c>
      <c r="C377" s="75">
        <v>0</v>
      </c>
      <c r="D377" s="77">
        <v>0</v>
      </c>
      <c r="E377" s="77">
        <v>0</v>
      </c>
      <c r="F377" s="77">
        <v>0</v>
      </c>
      <c r="G377" s="77">
        <v>0</v>
      </c>
      <c r="H377" s="77">
        <v>0</v>
      </c>
      <c r="I377" s="77">
        <v>0</v>
      </c>
      <c r="J377" s="79">
        <f t="shared" si="5"/>
        <v>0</v>
      </c>
    </row>
    <row r="378" spans="1:10" x14ac:dyDescent="0.25">
      <c r="A378" s="24" t="s">
        <v>424</v>
      </c>
      <c r="B378" s="25" t="s">
        <v>58</v>
      </c>
      <c r="C378" s="75">
        <v>0</v>
      </c>
      <c r="D378" s="77">
        <v>0</v>
      </c>
      <c r="E378" s="77">
        <v>0</v>
      </c>
      <c r="F378" s="77">
        <v>0</v>
      </c>
      <c r="G378" s="77">
        <v>0</v>
      </c>
      <c r="H378" s="77">
        <v>0</v>
      </c>
      <c r="I378" s="77">
        <v>0</v>
      </c>
      <c r="J378" s="79">
        <f t="shared" si="5"/>
        <v>0</v>
      </c>
    </row>
    <row r="379" spans="1:10" x14ac:dyDescent="0.25">
      <c r="A379" s="24" t="s">
        <v>425</v>
      </c>
      <c r="B379" s="25" t="s">
        <v>58</v>
      </c>
      <c r="C379" s="75">
        <v>0</v>
      </c>
      <c r="D379" s="77">
        <v>0</v>
      </c>
      <c r="E379" s="77">
        <v>0</v>
      </c>
      <c r="F379" s="77">
        <v>0</v>
      </c>
      <c r="G379" s="77">
        <v>0</v>
      </c>
      <c r="H379" s="77">
        <v>0</v>
      </c>
      <c r="I379" s="77">
        <v>0</v>
      </c>
      <c r="J379" s="79">
        <f t="shared" si="5"/>
        <v>0</v>
      </c>
    </row>
    <row r="380" spans="1:10" x14ac:dyDescent="0.25">
      <c r="A380" s="24" t="s">
        <v>426</v>
      </c>
      <c r="B380" s="25" t="s">
        <v>58</v>
      </c>
      <c r="C380" s="75">
        <v>0</v>
      </c>
      <c r="D380" s="77">
        <v>0</v>
      </c>
      <c r="E380" s="77">
        <v>0</v>
      </c>
      <c r="F380" s="77">
        <v>0</v>
      </c>
      <c r="G380" s="77">
        <v>0</v>
      </c>
      <c r="H380" s="77">
        <v>0</v>
      </c>
      <c r="I380" s="77">
        <v>0</v>
      </c>
      <c r="J380" s="79">
        <f t="shared" si="5"/>
        <v>0</v>
      </c>
    </row>
    <row r="381" spans="1:10" x14ac:dyDescent="0.25">
      <c r="A381" s="24" t="s">
        <v>427</v>
      </c>
      <c r="B381" s="25" t="s">
        <v>58</v>
      </c>
      <c r="C381" s="75">
        <v>0</v>
      </c>
      <c r="D381" s="77">
        <v>0</v>
      </c>
      <c r="E381" s="77">
        <v>0</v>
      </c>
      <c r="F381" s="77">
        <v>0</v>
      </c>
      <c r="G381" s="77">
        <v>0</v>
      </c>
      <c r="H381" s="77">
        <v>0</v>
      </c>
      <c r="I381" s="77">
        <v>0</v>
      </c>
      <c r="J381" s="79">
        <f t="shared" si="5"/>
        <v>0</v>
      </c>
    </row>
    <row r="382" spans="1:10" x14ac:dyDescent="0.25">
      <c r="A382" s="24" t="s">
        <v>428</v>
      </c>
      <c r="B382" s="25" t="s">
        <v>58</v>
      </c>
      <c r="C382" s="75">
        <v>0</v>
      </c>
      <c r="D382" s="77">
        <v>0</v>
      </c>
      <c r="E382" s="77">
        <v>0</v>
      </c>
      <c r="F382" s="77">
        <v>0</v>
      </c>
      <c r="G382" s="77">
        <v>0</v>
      </c>
      <c r="H382" s="77">
        <v>0</v>
      </c>
      <c r="I382" s="77">
        <v>0</v>
      </c>
      <c r="J382" s="79">
        <f t="shared" si="5"/>
        <v>0</v>
      </c>
    </row>
    <row r="383" spans="1:10" x14ac:dyDescent="0.25">
      <c r="A383" s="24" t="s">
        <v>429</v>
      </c>
      <c r="B383" s="25" t="s">
        <v>59</v>
      </c>
      <c r="C383" s="75">
        <v>0</v>
      </c>
      <c r="D383" s="77">
        <v>0</v>
      </c>
      <c r="E383" s="77">
        <v>0</v>
      </c>
      <c r="F383" s="77">
        <v>0</v>
      </c>
      <c r="G383" s="77">
        <v>0</v>
      </c>
      <c r="H383" s="77">
        <v>0</v>
      </c>
      <c r="I383" s="77">
        <v>0</v>
      </c>
      <c r="J383" s="79">
        <f t="shared" si="5"/>
        <v>0</v>
      </c>
    </row>
    <row r="384" spans="1:10" x14ac:dyDescent="0.25">
      <c r="A384" s="24" t="s">
        <v>430</v>
      </c>
      <c r="B384" s="25" t="s">
        <v>59</v>
      </c>
      <c r="C384" s="75">
        <v>0</v>
      </c>
      <c r="D384" s="77">
        <v>0</v>
      </c>
      <c r="E384" s="77">
        <v>0</v>
      </c>
      <c r="F384" s="77">
        <v>0</v>
      </c>
      <c r="G384" s="77">
        <v>0</v>
      </c>
      <c r="H384" s="77">
        <v>0</v>
      </c>
      <c r="I384" s="77">
        <v>0</v>
      </c>
      <c r="J384" s="79">
        <f t="shared" si="5"/>
        <v>0</v>
      </c>
    </row>
    <row r="385" spans="1:10" x14ac:dyDescent="0.25">
      <c r="A385" s="24" t="s">
        <v>431</v>
      </c>
      <c r="B385" s="25" t="s">
        <v>60</v>
      </c>
      <c r="C385" s="75">
        <v>0</v>
      </c>
      <c r="D385" s="77">
        <v>0</v>
      </c>
      <c r="E385" s="77">
        <v>0</v>
      </c>
      <c r="F385" s="77">
        <v>0</v>
      </c>
      <c r="G385" s="77">
        <v>0</v>
      </c>
      <c r="H385" s="77">
        <v>0</v>
      </c>
      <c r="I385" s="77">
        <v>0</v>
      </c>
      <c r="J385" s="79">
        <f t="shared" si="5"/>
        <v>0</v>
      </c>
    </row>
    <row r="386" spans="1:10" x14ac:dyDescent="0.25">
      <c r="A386" s="24" t="s">
        <v>432</v>
      </c>
      <c r="B386" s="25" t="s">
        <v>61</v>
      </c>
      <c r="C386" s="75">
        <v>0</v>
      </c>
      <c r="D386" s="77">
        <v>0</v>
      </c>
      <c r="E386" s="77">
        <v>0</v>
      </c>
      <c r="F386" s="77">
        <v>0</v>
      </c>
      <c r="G386" s="77">
        <v>0</v>
      </c>
      <c r="H386" s="77">
        <v>0</v>
      </c>
      <c r="I386" s="77">
        <v>0</v>
      </c>
      <c r="J386" s="79">
        <f t="shared" ref="J386:J415" si="6">SUM(C386:I386)</f>
        <v>0</v>
      </c>
    </row>
    <row r="387" spans="1:10" x14ac:dyDescent="0.25">
      <c r="A387" s="24" t="s">
        <v>433</v>
      </c>
      <c r="B387" s="25" t="s">
        <v>61</v>
      </c>
      <c r="C387" s="75">
        <v>0</v>
      </c>
      <c r="D387" s="77">
        <v>0</v>
      </c>
      <c r="E387" s="77">
        <v>0</v>
      </c>
      <c r="F387" s="77">
        <v>0</v>
      </c>
      <c r="G387" s="77">
        <v>0</v>
      </c>
      <c r="H387" s="77">
        <v>0</v>
      </c>
      <c r="I387" s="77">
        <v>0</v>
      </c>
      <c r="J387" s="79">
        <f t="shared" si="6"/>
        <v>0</v>
      </c>
    </row>
    <row r="388" spans="1:10" x14ac:dyDescent="0.25">
      <c r="A388" s="24" t="s">
        <v>434</v>
      </c>
      <c r="B388" s="25" t="s">
        <v>61</v>
      </c>
      <c r="C388" s="75">
        <v>0</v>
      </c>
      <c r="D388" s="77">
        <v>0</v>
      </c>
      <c r="E388" s="77">
        <v>0</v>
      </c>
      <c r="F388" s="77">
        <v>0</v>
      </c>
      <c r="G388" s="77">
        <v>0</v>
      </c>
      <c r="H388" s="77">
        <v>0</v>
      </c>
      <c r="I388" s="77">
        <v>0</v>
      </c>
      <c r="J388" s="79">
        <f t="shared" si="6"/>
        <v>0</v>
      </c>
    </row>
    <row r="389" spans="1:10" x14ac:dyDescent="0.25">
      <c r="A389" s="24" t="s">
        <v>435</v>
      </c>
      <c r="B389" s="25" t="s">
        <v>62</v>
      </c>
      <c r="C389" s="75">
        <v>0</v>
      </c>
      <c r="D389" s="77">
        <v>0</v>
      </c>
      <c r="E389" s="77">
        <v>32165</v>
      </c>
      <c r="F389" s="77">
        <v>0</v>
      </c>
      <c r="G389" s="77">
        <v>0</v>
      </c>
      <c r="H389" s="77">
        <v>0</v>
      </c>
      <c r="I389" s="77">
        <v>0</v>
      </c>
      <c r="J389" s="79">
        <f t="shared" si="6"/>
        <v>32165</v>
      </c>
    </row>
    <row r="390" spans="1:10" x14ac:dyDescent="0.25">
      <c r="A390" s="24" t="s">
        <v>436</v>
      </c>
      <c r="B390" s="25" t="s">
        <v>62</v>
      </c>
      <c r="C390" s="75">
        <v>0</v>
      </c>
      <c r="D390" s="77">
        <v>0</v>
      </c>
      <c r="E390" s="77">
        <v>0</v>
      </c>
      <c r="F390" s="77">
        <v>0</v>
      </c>
      <c r="G390" s="77">
        <v>0</v>
      </c>
      <c r="H390" s="77">
        <v>0</v>
      </c>
      <c r="I390" s="77">
        <v>0</v>
      </c>
      <c r="J390" s="79">
        <f t="shared" si="6"/>
        <v>0</v>
      </c>
    </row>
    <row r="391" spans="1:10" x14ac:dyDescent="0.25">
      <c r="A391" s="24" t="s">
        <v>480</v>
      </c>
      <c r="B391" s="25" t="s">
        <v>62</v>
      </c>
      <c r="C391" s="75">
        <v>0</v>
      </c>
      <c r="D391" s="77">
        <v>0</v>
      </c>
      <c r="E391" s="77">
        <v>0</v>
      </c>
      <c r="F391" s="77">
        <v>0</v>
      </c>
      <c r="G391" s="77">
        <v>0</v>
      </c>
      <c r="H391" s="77">
        <v>0</v>
      </c>
      <c r="I391" s="77">
        <v>0</v>
      </c>
      <c r="J391" s="79">
        <f t="shared" si="6"/>
        <v>0</v>
      </c>
    </row>
    <row r="392" spans="1:10" x14ac:dyDescent="0.25">
      <c r="A392" s="24" t="s">
        <v>481</v>
      </c>
      <c r="B392" s="25" t="s">
        <v>62</v>
      </c>
      <c r="C392" s="75">
        <v>0</v>
      </c>
      <c r="D392" s="77">
        <v>590042</v>
      </c>
      <c r="E392" s="77">
        <v>0</v>
      </c>
      <c r="F392" s="77">
        <v>0</v>
      </c>
      <c r="G392" s="77">
        <v>0</v>
      </c>
      <c r="H392" s="77">
        <v>0</v>
      </c>
      <c r="I392" s="77">
        <v>0</v>
      </c>
      <c r="J392" s="79">
        <f t="shared" si="6"/>
        <v>590042</v>
      </c>
    </row>
    <row r="393" spans="1:10" x14ac:dyDescent="0.25">
      <c r="A393" s="24" t="s">
        <v>437</v>
      </c>
      <c r="B393" s="25" t="s">
        <v>62</v>
      </c>
      <c r="C393" s="75">
        <v>135901</v>
      </c>
      <c r="D393" s="77">
        <v>3626241</v>
      </c>
      <c r="E393" s="77">
        <v>57500</v>
      </c>
      <c r="F393" s="77">
        <v>0</v>
      </c>
      <c r="G393" s="77">
        <v>0</v>
      </c>
      <c r="H393" s="77">
        <v>261523</v>
      </c>
      <c r="I393" s="77">
        <v>0</v>
      </c>
      <c r="J393" s="79">
        <f t="shared" si="6"/>
        <v>4081165</v>
      </c>
    </row>
    <row r="394" spans="1:10" x14ac:dyDescent="0.25">
      <c r="A394" s="24" t="s">
        <v>438</v>
      </c>
      <c r="B394" s="25" t="s">
        <v>62</v>
      </c>
      <c r="C394" s="75">
        <v>0</v>
      </c>
      <c r="D394" s="77">
        <v>0</v>
      </c>
      <c r="E394" s="77">
        <v>0</v>
      </c>
      <c r="F394" s="77">
        <v>0</v>
      </c>
      <c r="G394" s="77">
        <v>0</v>
      </c>
      <c r="H394" s="77">
        <v>0</v>
      </c>
      <c r="I394" s="77">
        <v>0</v>
      </c>
      <c r="J394" s="79">
        <f t="shared" si="6"/>
        <v>0</v>
      </c>
    </row>
    <row r="395" spans="1:10" x14ac:dyDescent="0.25">
      <c r="A395" s="24" t="s">
        <v>439</v>
      </c>
      <c r="B395" s="25" t="s">
        <v>62</v>
      </c>
      <c r="C395" s="75">
        <v>0</v>
      </c>
      <c r="D395" s="77">
        <v>0</v>
      </c>
      <c r="E395" s="77">
        <v>0</v>
      </c>
      <c r="F395" s="77">
        <v>0</v>
      </c>
      <c r="G395" s="77">
        <v>0</v>
      </c>
      <c r="H395" s="77">
        <v>0</v>
      </c>
      <c r="I395" s="77">
        <v>0</v>
      </c>
      <c r="J395" s="79">
        <f t="shared" si="6"/>
        <v>0</v>
      </c>
    </row>
    <row r="396" spans="1:10" x14ac:dyDescent="0.25">
      <c r="A396" s="24" t="s">
        <v>440</v>
      </c>
      <c r="B396" s="25" t="s">
        <v>62</v>
      </c>
      <c r="C396" s="75">
        <v>2057</v>
      </c>
      <c r="D396" s="77">
        <v>0</v>
      </c>
      <c r="E396" s="77">
        <v>8970</v>
      </c>
      <c r="F396" s="77">
        <v>0</v>
      </c>
      <c r="G396" s="77">
        <v>0</v>
      </c>
      <c r="H396" s="77">
        <v>2560</v>
      </c>
      <c r="I396" s="77">
        <v>2085</v>
      </c>
      <c r="J396" s="79">
        <f t="shared" si="6"/>
        <v>15672</v>
      </c>
    </row>
    <row r="397" spans="1:10" x14ac:dyDescent="0.25">
      <c r="A397" s="24" t="s">
        <v>441</v>
      </c>
      <c r="B397" s="25" t="s">
        <v>62</v>
      </c>
      <c r="C397" s="75">
        <v>118551</v>
      </c>
      <c r="D397" s="77">
        <v>0</v>
      </c>
      <c r="E397" s="77">
        <v>0</v>
      </c>
      <c r="F397" s="77">
        <v>0</v>
      </c>
      <c r="G397" s="77">
        <v>0</v>
      </c>
      <c r="H397" s="77">
        <v>12622</v>
      </c>
      <c r="I397" s="77">
        <v>0</v>
      </c>
      <c r="J397" s="79">
        <f t="shared" si="6"/>
        <v>131173</v>
      </c>
    </row>
    <row r="398" spans="1:10" x14ac:dyDescent="0.25">
      <c r="A398" s="24" t="s">
        <v>442</v>
      </c>
      <c r="B398" s="25" t="s">
        <v>62</v>
      </c>
      <c r="C398" s="75">
        <v>0</v>
      </c>
      <c r="D398" s="77">
        <v>0</v>
      </c>
      <c r="E398" s="77">
        <v>0</v>
      </c>
      <c r="F398" s="77">
        <v>0</v>
      </c>
      <c r="G398" s="77">
        <v>0</v>
      </c>
      <c r="H398" s="77">
        <v>0</v>
      </c>
      <c r="I398" s="77">
        <v>0</v>
      </c>
      <c r="J398" s="79">
        <f t="shared" si="6"/>
        <v>0</v>
      </c>
    </row>
    <row r="399" spans="1:10" x14ac:dyDescent="0.25">
      <c r="A399" s="24" t="s">
        <v>443</v>
      </c>
      <c r="B399" s="25" t="s">
        <v>62</v>
      </c>
      <c r="C399" s="75">
        <v>30775</v>
      </c>
      <c r="D399" s="77">
        <v>0</v>
      </c>
      <c r="E399" s="77">
        <v>0</v>
      </c>
      <c r="F399" s="77">
        <v>0</v>
      </c>
      <c r="G399" s="77">
        <v>0</v>
      </c>
      <c r="H399" s="77">
        <v>7848</v>
      </c>
      <c r="I399" s="77">
        <v>0</v>
      </c>
      <c r="J399" s="79">
        <f t="shared" si="6"/>
        <v>38623</v>
      </c>
    </row>
    <row r="400" spans="1:10" x14ac:dyDescent="0.25">
      <c r="A400" s="24" t="s">
        <v>444</v>
      </c>
      <c r="B400" s="25" t="s">
        <v>62</v>
      </c>
      <c r="C400" s="75">
        <v>0</v>
      </c>
      <c r="D400" s="77">
        <v>43000</v>
      </c>
      <c r="E400" s="77">
        <v>90000</v>
      </c>
      <c r="F400" s="77">
        <v>0</v>
      </c>
      <c r="G400" s="77">
        <v>0</v>
      </c>
      <c r="H400" s="77">
        <v>287000</v>
      </c>
      <c r="I400" s="77">
        <v>0</v>
      </c>
      <c r="J400" s="79">
        <f t="shared" si="6"/>
        <v>420000</v>
      </c>
    </row>
    <row r="401" spans="1:10" x14ac:dyDescent="0.25">
      <c r="A401" s="24" t="s">
        <v>445</v>
      </c>
      <c r="B401" s="25" t="s">
        <v>62</v>
      </c>
      <c r="C401" s="75">
        <v>0</v>
      </c>
      <c r="D401" s="77">
        <v>0</v>
      </c>
      <c r="E401" s="77">
        <v>0</v>
      </c>
      <c r="F401" s="77">
        <v>0</v>
      </c>
      <c r="G401" s="77">
        <v>0</v>
      </c>
      <c r="H401" s="77">
        <v>0</v>
      </c>
      <c r="I401" s="77">
        <v>0</v>
      </c>
      <c r="J401" s="79">
        <f t="shared" si="6"/>
        <v>0</v>
      </c>
    </row>
    <row r="402" spans="1:10" x14ac:dyDescent="0.25">
      <c r="A402" s="24" t="s">
        <v>446</v>
      </c>
      <c r="B402" s="25" t="s">
        <v>62</v>
      </c>
      <c r="C402" s="75">
        <v>0</v>
      </c>
      <c r="D402" s="77">
        <v>176535</v>
      </c>
      <c r="E402" s="77">
        <v>0</v>
      </c>
      <c r="F402" s="77">
        <v>0</v>
      </c>
      <c r="G402" s="77">
        <v>0</v>
      </c>
      <c r="H402" s="77">
        <v>18794</v>
      </c>
      <c r="I402" s="77">
        <v>0</v>
      </c>
      <c r="J402" s="79">
        <f t="shared" si="6"/>
        <v>195329</v>
      </c>
    </row>
    <row r="403" spans="1:10" x14ac:dyDescent="0.25">
      <c r="A403" s="24" t="s">
        <v>447</v>
      </c>
      <c r="B403" s="25" t="s">
        <v>62</v>
      </c>
      <c r="C403" s="75">
        <v>0</v>
      </c>
      <c r="D403" s="77">
        <v>0</v>
      </c>
      <c r="E403" s="77">
        <v>0</v>
      </c>
      <c r="F403" s="77">
        <v>0</v>
      </c>
      <c r="G403" s="77">
        <v>0</v>
      </c>
      <c r="H403" s="77">
        <v>0</v>
      </c>
      <c r="I403" s="77">
        <v>0</v>
      </c>
      <c r="J403" s="79">
        <f t="shared" si="6"/>
        <v>0</v>
      </c>
    </row>
    <row r="404" spans="1:10" x14ac:dyDescent="0.25">
      <c r="A404" s="24" t="s">
        <v>448</v>
      </c>
      <c r="B404" s="25" t="s">
        <v>62</v>
      </c>
      <c r="C404" s="75">
        <v>0</v>
      </c>
      <c r="D404" s="77">
        <v>0</v>
      </c>
      <c r="E404" s="77">
        <v>0</v>
      </c>
      <c r="F404" s="77">
        <v>0</v>
      </c>
      <c r="G404" s="77">
        <v>0</v>
      </c>
      <c r="H404" s="77">
        <v>16695</v>
      </c>
      <c r="I404" s="77">
        <v>-270</v>
      </c>
      <c r="J404" s="79">
        <f t="shared" si="6"/>
        <v>16425</v>
      </c>
    </row>
    <row r="405" spans="1:10" x14ac:dyDescent="0.25">
      <c r="A405" s="24" t="s">
        <v>450</v>
      </c>
      <c r="B405" s="25" t="s">
        <v>63</v>
      </c>
      <c r="C405" s="75">
        <v>0</v>
      </c>
      <c r="D405" s="77">
        <v>0</v>
      </c>
      <c r="E405" s="77">
        <v>0</v>
      </c>
      <c r="F405" s="77">
        <v>0</v>
      </c>
      <c r="G405" s="77">
        <v>0</v>
      </c>
      <c r="H405" s="77">
        <v>0</v>
      </c>
      <c r="I405" s="77">
        <v>0</v>
      </c>
      <c r="J405" s="79">
        <f t="shared" si="6"/>
        <v>0</v>
      </c>
    </row>
    <row r="406" spans="1:10" x14ac:dyDescent="0.25">
      <c r="A406" s="24" t="s">
        <v>524</v>
      </c>
      <c r="B406" s="25" t="s">
        <v>63</v>
      </c>
      <c r="C406" s="75">
        <v>0</v>
      </c>
      <c r="D406" s="77">
        <v>0</v>
      </c>
      <c r="E406" s="77">
        <v>0</v>
      </c>
      <c r="F406" s="77">
        <v>0</v>
      </c>
      <c r="G406" s="77">
        <v>0</v>
      </c>
      <c r="H406" s="77">
        <v>0</v>
      </c>
      <c r="I406" s="77">
        <v>0</v>
      </c>
      <c r="J406" s="79">
        <f t="shared" si="6"/>
        <v>0</v>
      </c>
    </row>
    <row r="407" spans="1:10" x14ac:dyDescent="0.25">
      <c r="A407" s="24" t="s">
        <v>451</v>
      </c>
      <c r="B407" s="25" t="s">
        <v>64</v>
      </c>
      <c r="C407" s="75">
        <v>0</v>
      </c>
      <c r="D407" s="77">
        <v>0</v>
      </c>
      <c r="E407" s="77">
        <v>0</v>
      </c>
      <c r="F407" s="77">
        <v>0</v>
      </c>
      <c r="G407" s="77">
        <v>0</v>
      </c>
      <c r="H407" s="77">
        <v>0</v>
      </c>
      <c r="I407" s="77">
        <v>0</v>
      </c>
      <c r="J407" s="79">
        <f t="shared" si="6"/>
        <v>0</v>
      </c>
    </row>
    <row r="408" spans="1:10" x14ac:dyDescent="0.25">
      <c r="A408" s="24" t="s">
        <v>452</v>
      </c>
      <c r="B408" s="25" t="s">
        <v>64</v>
      </c>
      <c r="C408" s="75">
        <v>0</v>
      </c>
      <c r="D408" s="77">
        <v>0</v>
      </c>
      <c r="E408" s="77">
        <v>0</v>
      </c>
      <c r="F408" s="77">
        <v>0</v>
      </c>
      <c r="G408" s="77">
        <v>0</v>
      </c>
      <c r="H408" s="77">
        <v>0</v>
      </c>
      <c r="I408" s="77">
        <v>0</v>
      </c>
      <c r="J408" s="79">
        <f t="shared" si="6"/>
        <v>0</v>
      </c>
    </row>
    <row r="409" spans="1:10" x14ac:dyDescent="0.25">
      <c r="A409" s="24" t="s">
        <v>453</v>
      </c>
      <c r="B409" s="25" t="s">
        <v>64</v>
      </c>
      <c r="C409" s="75">
        <v>0</v>
      </c>
      <c r="D409" s="77">
        <v>0</v>
      </c>
      <c r="E409" s="77">
        <v>0</v>
      </c>
      <c r="F409" s="77">
        <v>0</v>
      </c>
      <c r="G409" s="77">
        <v>0</v>
      </c>
      <c r="H409" s="77">
        <v>0</v>
      </c>
      <c r="I409" s="77">
        <v>0</v>
      </c>
      <c r="J409" s="79">
        <f t="shared" si="6"/>
        <v>0</v>
      </c>
    </row>
    <row r="410" spans="1:10" x14ac:dyDescent="0.25">
      <c r="A410" s="24" t="s">
        <v>454</v>
      </c>
      <c r="B410" s="25" t="s">
        <v>65</v>
      </c>
      <c r="C410" s="75">
        <v>0</v>
      </c>
      <c r="D410" s="77">
        <v>0</v>
      </c>
      <c r="E410" s="77">
        <v>0</v>
      </c>
      <c r="F410" s="77">
        <v>0</v>
      </c>
      <c r="G410" s="77">
        <v>0</v>
      </c>
      <c r="H410" s="77">
        <v>0</v>
      </c>
      <c r="I410" s="77">
        <v>0</v>
      </c>
      <c r="J410" s="79">
        <f t="shared" si="6"/>
        <v>0</v>
      </c>
    </row>
    <row r="411" spans="1:10" x14ac:dyDescent="0.25">
      <c r="A411" s="24" t="s">
        <v>455</v>
      </c>
      <c r="B411" s="25" t="s">
        <v>65</v>
      </c>
      <c r="C411" s="75">
        <v>0</v>
      </c>
      <c r="D411" s="77">
        <v>18700</v>
      </c>
      <c r="E411" s="77">
        <v>0</v>
      </c>
      <c r="F411" s="77">
        <v>0</v>
      </c>
      <c r="G411" s="77">
        <v>0</v>
      </c>
      <c r="H411" s="77">
        <v>0</v>
      </c>
      <c r="I411" s="77">
        <v>0</v>
      </c>
      <c r="J411" s="79">
        <f t="shared" si="6"/>
        <v>18700</v>
      </c>
    </row>
    <row r="412" spans="1:10" x14ac:dyDescent="0.25">
      <c r="A412" s="24" t="s">
        <v>456</v>
      </c>
      <c r="B412" s="25" t="s">
        <v>65</v>
      </c>
      <c r="C412" s="75">
        <v>0</v>
      </c>
      <c r="D412" s="77">
        <v>0</v>
      </c>
      <c r="E412" s="77">
        <v>0</v>
      </c>
      <c r="F412" s="77">
        <v>0</v>
      </c>
      <c r="G412" s="77">
        <v>0</v>
      </c>
      <c r="H412" s="77">
        <v>0</v>
      </c>
      <c r="I412" s="77">
        <v>0</v>
      </c>
      <c r="J412" s="79">
        <f t="shared" si="6"/>
        <v>0</v>
      </c>
    </row>
    <row r="413" spans="1:10" x14ac:dyDescent="0.25">
      <c r="A413" s="24" t="s">
        <v>457</v>
      </c>
      <c r="B413" s="25" t="s">
        <v>65</v>
      </c>
      <c r="C413" s="75">
        <v>0</v>
      </c>
      <c r="D413" s="77">
        <v>0</v>
      </c>
      <c r="E413" s="77">
        <v>0</v>
      </c>
      <c r="F413" s="77">
        <v>0</v>
      </c>
      <c r="G413" s="77">
        <v>0</v>
      </c>
      <c r="H413" s="77">
        <v>0</v>
      </c>
      <c r="I413" s="77">
        <v>0</v>
      </c>
      <c r="J413" s="79">
        <f t="shared" si="6"/>
        <v>0</v>
      </c>
    </row>
    <row r="414" spans="1:10" x14ac:dyDescent="0.25">
      <c r="A414" s="24" t="s">
        <v>458</v>
      </c>
      <c r="B414" s="25" t="s">
        <v>65</v>
      </c>
      <c r="C414" s="75">
        <v>0</v>
      </c>
      <c r="D414" s="77">
        <v>0</v>
      </c>
      <c r="E414" s="77">
        <v>0</v>
      </c>
      <c r="F414" s="77">
        <v>0</v>
      </c>
      <c r="G414" s="77">
        <v>0</v>
      </c>
      <c r="H414" s="77">
        <v>0</v>
      </c>
      <c r="I414" s="77">
        <v>0</v>
      </c>
      <c r="J414" s="79">
        <f t="shared" si="6"/>
        <v>0</v>
      </c>
    </row>
    <row r="415" spans="1:10" x14ac:dyDescent="0.25">
      <c r="A415" s="51" t="s">
        <v>498</v>
      </c>
      <c r="B415" s="48"/>
      <c r="C415" s="52">
        <f t="shared" ref="C415:I415" si="7">SUM(C5:C414)</f>
        <v>8412628</v>
      </c>
      <c r="D415" s="52">
        <f t="shared" si="7"/>
        <v>33337766</v>
      </c>
      <c r="E415" s="52">
        <f t="shared" si="7"/>
        <v>22224456</v>
      </c>
      <c r="F415" s="52">
        <f t="shared" si="7"/>
        <v>22750</v>
      </c>
      <c r="G415" s="52">
        <f t="shared" si="7"/>
        <v>28977</v>
      </c>
      <c r="H415" s="52">
        <f t="shared" si="7"/>
        <v>8192582</v>
      </c>
      <c r="I415" s="52">
        <f t="shared" si="7"/>
        <v>1328498</v>
      </c>
      <c r="J415" s="53">
        <f t="shared" si="6"/>
        <v>73547657</v>
      </c>
    </row>
    <row r="416" spans="1:10" x14ac:dyDescent="0.25">
      <c r="A416" s="51" t="s">
        <v>461</v>
      </c>
      <c r="B416" s="84"/>
      <c r="C416" s="58">
        <f>(C415/$J415)</f>
        <v>0.11438335826252086</v>
      </c>
      <c r="D416" s="58">
        <f t="shared" ref="D416:J416" si="8">(D415/$J415)</f>
        <v>0.45328114259302643</v>
      </c>
      <c r="E416" s="58">
        <f t="shared" si="8"/>
        <v>0.30217762069565318</v>
      </c>
      <c r="F416" s="58">
        <f t="shared" si="8"/>
        <v>3.0932324601448555E-4</v>
      </c>
      <c r="G416" s="58">
        <f t="shared" si="8"/>
        <v>3.9398943735216471E-4</v>
      </c>
      <c r="H416" s="58">
        <f t="shared" si="8"/>
        <v>0.11139147505405916</v>
      </c>
      <c r="I416" s="58">
        <f t="shared" si="8"/>
        <v>1.8063090711373714E-2</v>
      </c>
      <c r="J416" s="59">
        <f t="shared" si="8"/>
        <v>1</v>
      </c>
    </row>
    <row r="417" spans="1:10" x14ac:dyDescent="0.25">
      <c r="A417" s="47" t="s">
        <v>500</v>
      </c>
      <c r="B417" s="48"/>
      <c r="C417" s="54">
        <f>COUNTIF(C5:C414,"&gt;0")</f>
        <v>59</v>
      </c>
      <c r="D417" s="54">
        <f t="shared" ref="D417:J417" si="9">COUNTIF(D5:D414,"&gt;0")</f>
        <v>52</v>
      </c>
      <c r="E417" s="54">
        <f t="shared" si="9"/>
        <v>42</v>
      </c>
      <c r="F417" s="54">
        <f t="shared" si="9"/>
        <v>1</v>
      </c>
      <c r="G417" s="54">
        <f t="shared" si="9"/>
        <v>2</v>
      </c>
      <c r="H417" s="54">
        <f t="shared" si="9"/>
        <v>62</v>
      </c>
      <c r="I417" s="54">
        <f t="shared" si="9"/>
        <v>23</v>
      </c>
      <c r="J417" s="57">
        <f t="shared" si="9"/>
        <v>132</v>
      </c>
    </row>
    <row r="418" spans="1:10" x14ac:dyDescent="0.25">
      <c r="A418" s="37"/>
      <c r="B418" s="28"/>
      <c r="C418" s="14"/>
      <c r="D418" s="26"/>
      <c r="E418" s="26"/>
      <c r="F418" s="26"/>
      <c r="G418" s="26"/>
      <c r="H418" s="26"/>
      <c r="I418" s="26"/>
      <c r="J418" s="27"/>
    </row>
    <row r="419" spans="1:10" ht="13.8" thickBot="1" x14ac:dyDescent="0.3">
      <c r="A419" s="29" t="s">
        <v>465</v>
      </c>
      <c r="B419" s="31"/>
      <c r="C419" s="31"/>
      <c r="D419" s="32"/>
      <c r="E419" s="32"/>
      <c r="F419" s="32"/>
      <c r="G419" s="32"/>
      <c r="H419" s="32"/>
      <c r="I419" s="32"/>
      <c r="J419" s="33"/>
    </row>
    <row r="420" spans="1:10" x14ac:dyDescent="0.25">
      <c r="D420" s="1"/>
      <c r="E420" s="1"/>
      <c r="F420" s="1"/>
      <c r="G420" s="1"/>
      <c r="H420" s="1"/>
      <c r="I420" s="1"/>
      <c r="J420" s="1"/>
    </row>
    <row r="422" spans="1:10" x14ac:dyDescent="0.25">
      <c r="J422" s="1"/>
    </row>
  </sheetData>
  <phoneticPr fontId="6" type="noConversion"/>
  <printOptions horizontalCentered="1"/>
  <pageMargins left="0.5" right="0.5" top="0.5" bottom="0.5" header="0.3" footer="0.3"/>
  <pageSetup scale="80" fitToHeight="0" orientation="landscape" horizontalDpi="1200" verticalDpi="1200" r:id="rId1"/>
  <headerFooter>
    <oddFooter>&amp;LOffice of Economic and Demographic Research&amp;RPage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J420"/>
  <sheetViews>
    <sheetView workbookViewId="0"/>
  </sheetViews>
  <sheetFormatPr defaultRowHeight="13.2" x14ac:dyDescent="0.25"/>
  <cols>
    <col min="1" max="1" width="24.6640625" customWidth="1"/>
    <col min="2" max="2" width="17.6640625" customWidth="1"/>
    <col min="3" max="10" width="14.6640625" customWidth="1"/>
  </cols>
  <sheetData>
    <row r="1" spans="1:10" ht="22.8" x14ac:dyDescent="0.4">
      <c r="A1" s="3" t="s">
        <v>78</v>
      </c>
      <c r="B1" s="4"/>
      <c r="C1" s="5"/>
      <c r="D1" s="6"/>
      <c r="E1" s="6"/>
      <c r="F1" s="6"/>
      <c r="G1" s="6"/>
      <c r="H1" s="6"/>
      <c r="I1" s="6"/>
      <c r="J1" s="7"/>
    </row>
    <row r="2" spans="1:10" ht="18" thickBot="1" x14ac:dyDescent="0.35">
      <c r="A2" s="8" t="s">
        <v>489</v>
      </c>
      <c r="B2" s="9"/>
      <c r="C2" s="10"/>
      <c r="D2" s="11"/>
      <c r="E2" s="11"/>
      <c r="F2" s="11"/>
      <c r="G2" s="11"/>
      <c r="H2" s="11"/>
      <c r="I2" s="11"/>
      <c r="J2" s="12"/>
    </row>
    <row r="3" spans="1:10" x14ac:dyDescent="0.25">
      <c r="A3" s="38"/>
      <c r="B3" s="42"/>
      <c r="C3" s="43"/>
      <c r="D3" s="43" t="s">
        <v>67</v>
      </c>
      <c r="E3" s="43"/>
      <c r="F3" s="43" t="s">
        <v>70</v>
      </c>
      <c r="G3" s="43" t="s">
        <v>71</v>
      </c>
      <c r="H3" s="43" t="s">
        <v>73</v>
      </c>
      <c r="I3" s="43"/>
      <c r="J3" s="39" t="s">
        <v>460</v>
      </c>
    </row>
    <row r="4" spans="1:10" ht="13.8" thickBot="1" x14ac:dyDescent="0.3">
      <c r="A4" s="40" t="s">
        <v>77</v>
      </c>
      <c r="B4" s="44" t="s">
        <v>459</v>
      </c>
      <c r="C4" s="45" t="s">
        <v>66</v>
      </c>
      <c r="D4" s="45" t="s">
        <v>68</v>
      </c>
      <c r="E4" s="45" t="s">
        <v>69</v>
      </c>
      <c r="F4" s="45" t="s">
        <v>68</v>
      </c>
      <c r="G4" s="45" t="s">
        <v>72</v>
      </c>
      <c r="H4" s="45" t="s">
        <v>74</v>
      </c>
      <c r="I4" s="45" t="s">
        <v>75</v>
      </c>
      <c r="J4" s="41" t="s">
        <v>76</v>
      </c>
    </row>
    <row r="5" spans="1:10" x14ac:dyDescent="0.25">
      <c r="A5" s="18" t="s">
        <v>0</v>
      </c>
      <c r="B5" s="19" t="s">
        <v>0</v>
      </c>
      <c r="C5" s="20">
        <v>0</v>
      </c>
      <c r="D5" s="20">
        <v>0</v>
      </c>
      <c r="E5" s="46">
        <v>0</v>
      </c>
      <c r="F5" s="46">
        <v>0</v>
      </c>
      <c r="G5" s="20">
        <v>0</v>
      </c>
      <c r="H5" s="20">
        <v>0</v>
      </c>
      <c r="I5" s="20">
        <v>0</v>
      </c>
      <c r="J5" s="36">
        <f t="shared" ref="J5:J67" si="0">SUM(C5:I5)</f>
        <v>0</v>
      </c>
    </row>
    <row r="6" spans="1:10" x14ac:dyDescent="0.25">
      <c r="A6" s="24" t="s">
        <v>79</v>
      </c>
      <c r="B6" s="25" t="s">
        <v>0</v>
      </c>
      <c r="C6" s="75">
        <v>0</v>
      </c>
      <c r="D6" s="77">
        <v>0</v>
      </c>
      <c r="E6" s="77">
        <v>0</v>
      </c>
      <c r="F6" s="77">
        <v>0</v>
      </c>
      <c r="G6" s="77">
        <v>0</v>
      </c>
      <c r="H6" s="77">
        <v>0</v>
      </c>
      <c r="I6" s="77">
        <v>0</v>
      </c>
      <c r="J6" s="79">
        <f t="shared" si="0"/>
        <v>0</v>
      </c>
    </row>
    <row r="7" spans="1:10" x14ac:dyDescent="0.25">
      <c r="A7" s="24" t="s">
        <v>80</v>
      </c>
      <c r="B7" s="25" t="s">
        <v>0</v>
      </c>
      <c r="C7" s="75">
        <v>0</v>
      </c>
      <c r="D7" s="77">
        <v>0</v>
      </c>
      <c r="E7" s="77">
        <v>0</v>
      </c>
      <c r="F7" s="77">
        <v>0</v>
      </c>
      <c r="G7" s="77">
        <v>0</v>
      </c>
      <c r="H7" s="77">
        <v>0</v>
      </c>
      <c r="I7" s="77">
        <v>0</v>
      </c>
      <c r="J7" s="79">
        <f t="shared" si="0"/>
        <v>0</v>
      </c>
    </row>
    <row r="8" spans="1:10" x14ac:dyDescent="0.25">
      <c r="A8" s="24" t="s">
        <v>81</v>
      </c>
      <c r="B8" s="25" t="s">
        <v>0</v>
      </c>
      <c r="C8" s="75">
        <v>0</v>
      </c>
      <c r="D8" s="77">
        <v>0</v>
      </c>
      <c r="E8" s="77">
        <v>0</v>
      </c>
      <c r="F8" s="77">
        <v>0</v>
      </c>
      <c r="G8" s="77">
        <v>0</v>
      </c>
      <c r="H8" s="77">
        <v>0</v>
      </c>
      <c r="I8" s="77">
        <v>0</v>
      </c>
      <c r="J8" s="79">
        <f t="shared" si="0"/>
        <v>0</v>
      </c>
    </row>
    <row r="9" spans="1:10" x14ac:dyDescent="0.25">
      <c r="A9" s="24" t="s">
        <v>82</v>
      </c>
      <c r="B9" s="25" t="s">
        <v>0</v>
      </c>
      <c r="C9" s="75">
        <v>0</v>
      </c>
      <c r="D9" s="77">
        <v>0</v>
      </c>
      <c r="E9" s="77">
        <v>0</v>
      </c>
      <c r="F9" s="77">
        <v>0</v>
      </c>
      <c r="G9" s="77">
        <v>0</v>
      </c>
      <c r="H9" s="77">
        <v>0</v>
      </c>
      <c r="I9" s="77">
        <v>0</v>
      </c>
      <c r="J9" s="79">
        <f t="shared" si="0"/>
        <v>0</v>
      </c>
    </row>
    <row r="10" spans="1:10" x14ac:dyDescent="0.25">
      <c r="A10" s="60" t="s">
        <v>534</v>
      </c>
      <c r="B10" s="25" t="s">
        <v>0</v>
      </c>
      <c r="C10" s="75">
        <v>0</v>
      </c>
      <c r="D10" s="77">
        <v>0</v>
      </c>
      <c r="E10" s="77">
        <v>0</v>
      </c>
      <c r="F10" s="77">
        <v>0</v>
      </c>
      <c r="G10" s="77">
        <v>0</v>
      </c>
      <c r="H10" s="77">
        <v>0</v>
      </c>
      <c r="I10" s="77">
        <v>0</v>
      </c>
      <c r="J10" s="79">
        <f t="shared" si="0"/>
        <v>0</v>
      </c>
    </row>
    <row r="11" spans="1:10" x14ac:dyDescent="0.25">
      <c r="A11" s="24" t="s">
        <v>83</v>
      </c>
      <c r="B11" s="25" t="s">
        <v>0</v>
      </c>
      <c r="C11" s="75">
        <v>0</v>
      </c>
      <c r="D11" s="77">
        <v>0</v>
      </c>
      <c r="E11" s="77">
        <v>0</v>
      </c>
      <c r="F11" s="77">
        <v>0</v>
      </c>
      <c r="G11" s="77">
        <v>0</v>
      </c>
      <c r="H11" s="77">
        <v>0</v>
      </c>
      <c r="I11" s="77">
        <v>0</v>
      </c>
      <c r="J11" s="79">
        <f t="shared" si="0"/>
        <v>0</v>
      </c>
    </row>
    <row r="12" spans="1:10" x14ac:dyDescent="0.25">
      <c r="A12" s="24" t="s">
        <v>84</v>
      </c>
      <c r="B12" s="25" t="s">
        <v>0</v>
      </c>
      <c r="C12" s="75">
        <v>0</v>
      </c>
      <c r="D12" s="77">
        <v>0</v>
      </c>
      <c r="E12" s="77">
        <v>0</v>
      </c>
      <c r="F12" s="77">
        <v>0</v>
      </c>
      <c r="G12" s="77">
        <v>0</v>
      </c>
      <c r="H12" s="77">
        <v>0</v>
      </c>
      <c r="I12" s="77">
        <v>0</v>
      </c>
      <c r="J12" s="79">
        <f t="shared" si="0"/>
        <v>0</v>
      </c>
    </row>
    <row r="13" spans="1:10" x14ac:dyDescent="0.25">
      <c r="A13" s="24" t="s">
        <v>85</v>
      </c>
      <c r="B13" s="25" t="s">
        <v>0</v>
      </c>
      <c r="C13" s="75">
        <v>0</v>
      </c>
      <c r="D13" s="77">
        <v>0</v>
      </c>
      <c r="E13" s="77">
        <v>0</v>
      </c>
      <c r="F13" s="77">
        <v>0</v>
      </c>
      <c r="G13" s="77">
        <v>0</v>
      </c>
      <c r="H13" s="77">
        <v>0</v>
      </c>
      <c r="I13" s="77">
        <v>0</v>
      </c>
      <c r="J13" s="79">
        <f t="shared" si="0"/>
        <v>0</v>
      </c>
    </row>
    <row r="14" spans="1:10" x14ac:dyDescent="0.25">
      <c r="A14" s="24" t="s">
        <v>512</v>
      </c>
      <c r="B14" s="25" t="s">
        <v>8</v>
      </c>
      <c r="C14" s="75">
        <v>0</v>
      </c>
      <c r="D14" s="77">
        <v>0</v>
      </c>
      <c r="E14" s="77">
        <v>0</v>
      </c>
      <c r="F14" s="77">
        <v>0</v>
      </c>
      <c r="G14" s="77">
        <v>0</v>
      </c>
      <c r="H14" s="77">
        <v>0</v>
      </c>
      <c r="I14" s="77">
        <v>0</v>
      </c>
      <c r="J14" s="79">
        <f t="shared" si="0"/>
        <v>0</v>
      </c>
    </row>
    <row r="15" spans="1:10" x14ac:dyDescent="0.25">
      <c r="A15" s="24" t="s">
        <v>87</v>
      </c>
      <c r="B15" s="25" t="s">
        <v>8</v>
      </c>
      <c r="C15" s="75">
        <v>0</v>
      </c>
      <c r="D15" s="77">
        <v>0</v>
      </c>
      <c r="E15" s="77">
        <v>0</v>
      </c>
      <c r="F15" s="77">
        <v>0</v>
      </c>
      <c r="G15" s="77">
        <v>0</v>
      </c>
      <c r="H15" s="77">
        <v>0</v>
      </c>
      <c r="I15" s="77">
        <v>0</v>
      </c>
      <c r="J15" s="79">
        <f t="shared" si="0"/>
        <v>0</v>
      </c>
    </row>
    <row r="16" spans="1:10" x14ac:dyDescent="0.25">
      <c r="A16" s="24" t="s">
        <v>88</v>
      </c>
      <c r="B16" s="25" t="s">
        <v>9</v>
      </c>
      <c r="C16" s="75">
        <v>0</v>
      </c>
      <c r="D16" s="77">
        <v>0</v>
      </c>
      <c r="E16" s="77">
        <v>0</v>
      </c>
      <c r="F16" s="77">
        <v>0</v>
      </c>
      <c r="G16" s="77">
        <v>0</v>
      </c>
      <c r="H16" s="77">
        <v>0</v>
      </c>
      <c r="I16" s="77">
        <v>0</v>
      </c>
      <c r="J16" s="79">
        <f t="shared" si="0"/>
        <v>0</v>
      </c>
    </row>
    <row r="17" spans="1:10" x14ac:dyDescent="0.25">
      <c r="A17" s="24" t="s">
        <v>89</v>
      </c>
      <c r="B17" s="25" t="s">
        <v>9</v>
      </c>
      <c r="C17" s="75">
        <v>0</v>
      </c>
      <c r="D17" s="77">
        <v>384822</v>
      </c>
      <c r="E17" s="77">
        <v>0</v>
      </c>
      <c r="F17" s="77">
        <v>0</v>
      </c>
      <c r="G17" s="77">
        <v>0</v>
      </c>
      <c r="H17" s="77">
        <v>0</v>
      </c>
      <c r="I17" s="77">
        <v>0</v>
      </c>
      <c r="J17" s="79">
        <f t="shared" si="0"/>
        <v>384822</v>
      </c>
    </row>
    <row r="18" spans="1:10" x14ac:dyDescent="0.25">
      <c r="A18" s="24" t="s">
        <v>90</v>
      </c>
      <c r="B18" s="25" t="s">
        <v>9</v>
      </c>
      <c r="C18" s="75">
        <v>0</v>
      </c>
      <c r="D18" s="77">
        <v>0</v>
      </c>
      <c r="E18" s="77">
        <v>0</v>
      </c>
      <c r="F18" s="77">
        <v>0</v>
      </c>
      <c r="G18" s="77">
        <v>0</v>
      </c>
      <c r="H18" s="77">
        <v>0</v>
      </c>
      <c r="I18" s="77">
        <v>0</v>
      </c>
      <c r="J18" s="79">
        <f t="shared" si="0"/>
        <v>0</v>
      </c>
    </row>
    <row r="19" spans="1:10" x14ac:dyDescent="0.25">
      <c r="A19" s="24" t="s">
        <v>91</v>
      </c>
      <c r="B19" s="25" t="s">
        <v>9</v>
      </c>
      <c r="C19" s="75">
        <v>0</v>
      </c>
      <c r="D19" s="77">
        <v>0</v>
      </c>
      <c r="E19" s="77">
        <v>0</v>
      </c>
      <c r="F19" s="77">
        <v>0</v>
      </c>
      <c r="G19" s="77">
        <v>0</v>
      </c>
      <c r="H19" s="77">
        <v>0</v>
      </c>
      <c r="I19" s="77">
        <v>0</v>
      </c>
      <c r="J19" s="79">
        <f t="shared" si="0"/>
        <v>0</v>
      </c>
    </row>
    <row r="20" spans="1:10" x14ac:dyDescent="0.25">
      <c r="A20" s="24" t="s">
        <v>92</v>
      </c>
      <c r="B20" s="25" t="s">
        <v>9</v>
      </c>
      <c r="C20" s="75">
        <v>0</v>
      </c>
      <c r="D20" s="77">
        <v>0</v>
      </c>
      <c r="E20" s="77">
        <v>0</v>
      </c>
      <c r="F20" s="77">
        <v>0</v>
      </c>
      <c r="G20" s="77">
        <v>0</v>
      </c>
      <c r="H20" s="77">
        <v>0</v>
      </c>
      <c r="I20" s="77">
        <v>0</v>
      </c>
      <c r="J20" s="79">
        <f t="shared" si="0"/>
        <v>0</v>
      </c>
    </row>
    <row r="21" spans="1:10" x14ac:dyDescent="0.25">
      <c r="A21" s="24" t="s">
        <v>93</v>
      </c>
      <c r="B21" s="25" t="s">
        <v>9</v>
      </c>
      <c r="C21" s="75">
        <v>0</v>
      </c>
      <c r="D21" s="77">
        <v>16100</v>
      </c>
      <c r="E21" s="77">
        <v>0</v>
      </c>
      <c r="F21" s="77">
        <v>0</v>
      </c>
      <c r="G21" s="77">
        <v>0</v>
      </c>
      <c r="H21" s="77">
        <v>0</v>
      </c>
      <c r="I21" s="77">
        <v>0</v>
      </c>
      <c r="J21" s="79">
        <f t="shared" si="0"/>
        <v>16100</v>
      </c>
    </row>
    <row r="22" spans="1:10" x14ac:dyDescent="0.25">
      <c r="A22" s="24" t="s">
        <v>94</v>
      </c>
      <c r="B22" s="25" t="s">
        <v>9</v>
      </c>
      <c r="C22" s="75">
        <v>0</v>
      </c>
      <c r="D22" s="77">
        <v>0</v>
      </c>
      <c r="E22" s="77">
        <v>0</v>
      </c>
      <c r="F22" s="77">
        <v>0</v>
      </c>
      <c r="G22" s="77">
        <v>0</v>
      </c>
      <c r="H22" s="77">
        <v>0</v>
      </c>
      <c r="I22" s="77">
        <v>0</v>
      </c>
      <c r="J22" s="79">
        <f t="shared" si="0"/>
        <v>0</v>
      </c>
    </row>
    <row r="23" spans="1:10" x14ac:dyDescent="0.25">
      <c r="A23" s="24" t="s">
        <v>95</v>
      </c>
      <c r="B23" s="25" t="s">
        <v>10</v>
      </c>
      <c r="C23" s="75">
        <v>0</v>
      </c>
      <c r="D23" s="77">
        <v>0</v>
      </c>
      <c r="E23" s="77">
        <v>0</v>
      </c>
      <c r="F23" s="77">
        <v>0</v>
      </c>
      <c r="G23" s="77">
        <v>0</v>
      </c>
      <c r="H23" s="77">
        <v>0</v>
      </c>
      <c r="I23" s="77">
        <v>0</v>
      </c>
      <c r="J23" s="79">
        <f t="shared" si="0"/>
        <v>0</v>
      </c>
    </row>
    <row r="24" spans="1:10" x14ac:dyDescent="0.25">
      <c r="A24" s="24" t="s">
        <v>96</v>
      </c>
      <c r="B24" s="25" t="s">
        <v>10</v>
      </c>
      <c r="C24" s="75">
        <v>0</v>
      </c>
      <c r="D24" s="77">
        <v>0</v>
      </c>
      <c r="E24" s="77">
        <v>0</v>
      </c>
      <c r="F24" s="77">
        <v>0</v>
      </c>
      <c r="G24" s="77">
        <v>0</v>
      </c>
      <c r="H24" s="77">
        <v>0</v>
      </c>
      <c r="I24" s="77">
        <v>0</v>
      </c>
      <c r="J24" s="79">
        <f t="shared" si="0"/>
        <v>0</v>
      </c>
    </row>
    <row r="25" spans="1:10" x14ac:dyDescent="0.25">
      <c r="A25" s="24" t="s">
        <v>97</v>
      </c>
      <c r="B25" s="25" t="s">
        <v>10</v>
      </c>
      <c r="C25" s="75">
        <v>0</v>
      </c>
      <c r="D25" s="77">
        <v>0</v>
      </c>
      <c r="E25" s="77">
        <v>0</v>
      </c>
      <c r="F25" s="77">
        <v>0</v>
      </c>
      <c r="G25" s="77">
        <v>0</v>
      </c>
      <c r="H25" s="77">
        <v>0</v>
      </c>
      <c r="I25" s="77">
        <v>0</v>
      </c>
      <c r="J25" s="79">
        <f t="shared" si="0"/>
        <v>0</v>
      </c>
    </row>
    <row r="26" spans="1:10" x14ac:dyDescent="0.25">
      <c r="A26" s="24" t="s">
        <v>98</v>
      </c>
      <c r="B26" s="25" t="s">
        <v>10</v>
      </c>
      <c r="C26" s="75">
        <v>0</v>
      </c>
      <c r="D26" s="77">
        <v>0</v>
      </c>
      <c r="E26" s="77">
        <v>0</v>
      </c>
      <c r="F26" s="77">
        <v>0</v>
      </c>
      <c r="G26" s="77">
        <v>0</v>
      </c>
      <c r="H26" s="77">
        <v>0</v>
      </c>
      <c r="I26" s="77">
        <v>0</v>
      </c>
      <c r="J26" s="79">
        <f t="shared" si="0"/>
        <v>0</v>
      </c>
    </row>
    <row r="27" spans="1:10" x14ac:dyDescent="0.25">
      <c r="A27" s="24" t="s">
        <v>99</v>
      </c>
      <c r="B27" s="25" t="s">
        <v>11</v>
      </c>
      <c r="C27" s="75">
        <v>37753</v>
      </c>
      <c r="D27" s="77">
        <v>0</v>
      </c>
      <c r="E27" s="77">
        <v>0</v>
      </c>
      <c r="F27" s="77">
        <v>0</v>
      </c>
      <c r="G27" s="77">
        <v>0</v>
      </c>
      <c r="H27" s="77">
        <v>23853</v>
      </c>
      <c r="I27" s="77">
        <v>14022</v>
      </c>
      <c r="J27" s="79">
        <f t="shared" si="0"/>
        <v>75628</v>
      </c>
    </row>
    <row r="28" spans="1:10" x14ac:dyDescent="0.25">
      <c r="A28" s="24" t="s">
        <v>100</v>
      </c>
      <c r="B28" s="25" t="s">
        <v>11</v>
      </c>
      <c r="C28" s="75">
        <v>0</v>
      </c>
      <c r="D28" s="77">
        <v>1865834</v>
      </c>
      <c r="E28" s="77">
        <v>0</v>
      </c>
      <c r="F28" s="77">
        <v>0</v>
      </c>
      <c r="G28" s="77">
        <v>0</v>
      </c>
      <c r="H28" s="77">
        <v>0</v>
      </c>
      <c r="I28" s="77">
        <v>0</v>
      </c>
      <c r="J28" s="79">
        <f t="shared" si="0"/>
        <v>1865834</v>
      </c>
    </row>
    <row r="29" spans="1:10" x14ac:dyDescent="0.25">
      <c r="A29" s="24" t="s">
        <v>101</v>
      </c>
      <c r="B29" s="25" t="s">
        <v>11</v>
      </c>
      <c r="C29" s="75">
        <v>0</v>
      </c>
      <c r="D29" s="77">
        <v>0</v>
      </c>
      <c r="E29" s="77">
        <v>0</v>
      </c>
      <c r="F29" s="77">
        <v>0</v>
      </c>
      <c r="G29" s="77">
        <v>0</v>
      </c>
      <c r="H29" s="77">
        <v>0</v>
      </c>
      <c r="I29" s="77">
        <v>0</v>
      </c>
      <c r="J29" s="79">
        <f t="shared" si="0"/>
        <v>0</v>
      </c>
    </row>
    <row r="30" spans="1:10" x14ac:dyDescent="0.25">
      <c r="A30" s="24" t="s">
        <v>507</v>
      </c>
      <c r="B30" s="25" t="s">
        <v>11</v>
      </c>
      <c r="C30" s="75">
        <v>0</v>
      </c>
      <c r="D30" s="77">
        <v>0</v>
      </c>
      <c r="E30" s="77">
        <v>0</v>
      </c>
      <c r="F30" s="77">
        <v>0</v>
      </c>
      <c r="G30" s="77">
        <v>0</v>
      </c>
      <c r="H30" s="77">
        <v>0</v>
      </c>
      <c r="I30" s="77">
        <v>0</v>
      </c>
      <c r="J30" s="79">
        <f t="shared" si="0"/>
        <v>0</v>
      </c>
    </row>
    <row r="31" spans="1:10" x14ac:dyDescent="0.25">
      <c r="A31" s="24" t="s">
        <v>102</v>
      </c>
      <c r="B31" s="25" t="s">
        <v>11</v>
      </c>
      <c r="C31" s="75">
        <v>0</v>
      </c>
      <c r="D31" s="77">
        <v>0</v>
      </c>
      <c r="E31" s="77">
        <v>0</v>
      </c>
      <c r="F31" s="77">
        <v>0</v>
      </c>
      <c r="G31" s="77">
        <v>0</v>
      </c>
      <c r="H31" s="77">
        <v>0</v>
      </c>
      <c r="I31" s="77">
        <v>0</v>
      </c>
      <c r="J31" s="79">
        <f t="shared" si="0"/>
        <v>0</v>
      </c>
    </row>
    <row r="32" spans="1:10" x14ac:dyDescent="0.25">
      <c r="A32" s="24" t="s">
        <v>103</v>
      </c>
      <c r="B32" s="25" t="s">
        <v>11</v>
      </c>
      <c r="C32" s="75">
        <v>0</v>
      </c>
      <c r="D32" s="77">
        <v>0</v>
      </c>
      <c r="E32" s="77">
        <v>0</v>
      </c>
      <c r="F32" s="77">
        <v>0</v>
      </c>
      <c r="G32" s="77">
        <v>0</v>
      </c>
      <c r="H32" s="77">
        <v>0</v>
      </c>
      <c r="I32" s="77">
        <v>0</v>
      </c>
      <c r="J32" s="79">
        <f t="shared" si="0"/>
        <v>0</v>
      </c>
    </row>
    <row r="33" spans="1:10" x14ac:dyDescent="0.25">
      <c r="A33" s="24" t="s">
        <v>104</v>
      </c>
      <c r="B33" s="25" t="s">
        <v>11</v>
      </c>
      <c r="C33" s="75">
        <v>0</v>
      </c>
      <c r="D33" s="77">
        <v>0</v>
      </c>
      <c r="E33" s="77">
        <v>45354</v>
      </c>
      <c r="F33" s="77">
        <v>0</v>
      </c>
      <c r="G33" s="77">
        <v>0</v>
      </c>
      <c r="H33" s="77">
        <v>0</v>
      </c>
      <c r="I33" s="77">
        <v>0</v>
      </c>
      <c r="J33" s="79">
        <f t="shared" si="0"/>
        <v>45354</v>
      </c>
    </row>
    <row r="34" spans="1:10" x14ac:dyDescent="0.25">
      <c r="A34" s="24" t="s">
        <v>105</v>
      </c>
      <c r="B34" s="25" t="s">
        <v>11</v>
      </c>
      <c r="C34" s="75">
        <v>0</v>
      </c>
      <c r="D34" s="77">
        <v>1434580</v>
      </c>
      <c r="E34" s="77">
        <v>696407</v>
      </c>
      <c r="F34" s="77">
        <v>0</v>
      </c>
      <c r="G34" s="77">
        <v>0</v>
      </c>
      <c r="H34" s="77">
        <v>31649</v>
      </c>
      <c r="I34" s="77">
        <v>0</v>
      </c>
      <c r="J34" s="79">
        <f t="shared" si="0"/>
        <v>2162636</v>
      </c>
    </row>
    <row r="35" spans="1:10" x14ac:dyDescent="0.25">
      <c r="A35" s="24" t="s">
        <v>106</v>
      </c>
      <c r="B35" s="25" t="s">
        <v>11</v>
      </c>
      <c r="C35" s="75">
        <v>0</v>
      </c>
      <c r="D35" s="77">
        <v>0</v>
      </c>
      <c r="E35" s="77">
        <v>0</v>
      </c>
      <c r="F35" s="77">
        <v>0</v>
      </c>
      <c r="G35" s="77">
        <v>0</v>
      </c>
      <c r="H35" s="77">
        <v>0</v>
      </c>
      <c r="I35" s="77">
        <v>0</v>
      </c>
      <c r="J35" s="79">
        <f t="shared" si="0"/>
        <v>0</v>
      </c>
    </row>
    <row r="36" spans="1:10" x14ac:dyDescent="0.25">
      <c r="A36" s="24" t="s">
        <v>107</v>
      </c>
      <c r="B36" s="25" t="s">
        <v>11</v>
      </c>
      <c r="C36" s="75">
        <v>0</v>
      </c>
      <c r="D36" s="77">
        <v>0</v>
      </c>
      <c r="E36" s="77">
        <v>0</v>
      </c>
      <c r="F36" s="77">
        <v>0</v>
      </c>
      <c r="G36" s="77">
        <v>0</v>
      </c>
      <c r="H36" s="77">
        <v>0</v>
      </c>
      <c r="I36" s="77">
        <v>0</v>
      </c>
      <c r="J36" s="79">
        <f t="shared" si="0"/>
        <v>0</v>
      </c>
    </row>
    <row r="37" spans="1:10" x14ac:dyDescent="0.25">
      <c r="A37" s="24" t="s">
        <v>108</v>
      </c>
      <c r="B37" s="25" t="s">
        <v>11</v>
      </c>
      <c r="C37" s="75">
        <v>64420</v>
      </c>
      <c r="D37" s="77">
        <v>0</v>
      </c>
      <c r="E37" s="77">
        <v>802744</v>
      </c>
      <c r="F37" s="77">
        <v>0</v>
      </c>
      <c r="G37" s="77">
        <v>0</v>
      </c>
      <c r="H37" s="77">
        <v>89809</v>
      </c>
      <c r="I37" s="77">
        <v>0</v>
      </c>
      <c r="J37" s="79">
        <f t="shared" si="0"/>
        <v>956973</v>
      </c>
    </row>
    <row r="38" spans="1:10" x14ac:dyDescent="0.25">
      <c r="A38" s="24" t="s">
        <v>109</v>
      </c>
      <c r="B38" s="25" t="s">
        <v>11</v>
      </c>
      <c r="C38" s="75">
        <v>0</v>
      </c>
      <c r="D38" s="77">
        <v>0</v>
      </c>
      <c r="E38" s="77">
        <v>0</v>
      </c>
      <c r="F38" s="77">
        <v>0</v>
      </c>
      <c r="G38" s="77">
        <v>0</v>
      </c>
      <c r="H38" s="77">
        <v>0</v>
      </c>
      <c r="I38" s="77">
        <v>0</v>
      </c>
      <c r="J38" s="79">
        <f t="shared" si="0"/>
        <v>0</v>
      </c>
    </row>
    <row r="39" spans="1:10" x14ac:dyDescent="0.25">
      <c r="A39" s="24" t="s">
        <v>110</v>
      </c>
      <c r="B39" s="25" t="s">
        <v>11</v>
      </c>
      <c r="C39" s="75">
        <v>0</v>
      </c>
      <c r="D39" s="77">
        <v>0</v>
      </c>
      <c r="E39" s="77">
        <v>0</v>
      </c>
      <c r="F39" s="77">
        <v>0</v>
      </c>
      <c r="G39" s="77">
        <v>0</v>
      </c>
      <c r="H39" s="77">
        <v>0</v>
      </c>
      <c r="I39" s="77">
        <v>0</v>
      </c>
      <c r="J39" s="79">
        <f t="shared" si="0"/>
        <v>0</v>
      </c>
    </row>
    <row r="40" spans="1:10" x14ac:dyDescent="0.25">
      <c r="A40" s="24" t="s">
        <v>111</v>
      </c>
      <c r="B40" s="25" t="s">
        <v>11</v>
      </c>
      <c r="C40" s="75">
        <v>0</v>
      </c>
      <c r="D40" s="77">
        <v>0</v>
      </c>
      <c r="E40" s="77">
        <v>0</v>
      </c>
      <c r="F40" s="77">
        <v>0</v>
      </c>
      <c r="G40" s="77">
        <v>0</v>
      </c>
      <c r="H40" s="77">
        <v>0</v>
      </c>
      <c r="I40" s="77">
        <v>0</v>
      </c>
      <c r="J40" s="79">
        <f t="shared" si="0"/>
        <v>0</v>
      </c>
    </row>
    <row r="41" spans="1:10" x14ac:dyDescent="0.25">
      <c r="A41" s="24" t="s">
        <v>112</v>
      </c>
      <c r="B41" s="25" t="s">
        <v>11</v>
      </c>
      <c r="C41" s="75">
        <v>0</v>
      </c>
      <c r="D41" s="77">
        <v>0</v>
      </c>
      <c r="E41" s="77">
        <v>0</v>
      </c>
      <c r="F41" s="77">
        <v>0</v>
      </c>
      <c r="G41" s="77">
        <v>0</v>
      </c>
      <c r="H41" s="77">
        <v>0</v>
      </c>
      <c r="I41" s="77">
        <v>0</v>
      </c>
      <c r="J41" s="79">
        <f t="shared" si="0"/>
        <v>0</v>
      </c>
    </row>
    <row r="42" spans="1:10" x14ac:dyDescent="0.25">
      <c r="A42" s="24" t="s">
        <v>113</v>
      </c>
      <c r="B42" s="25" t="s">
        <v>11</v>
      </c>
      <c r="C42" s="75">
        <v>0</v>
      </c>
      <c r="D42" s="77">
        <v>0</v>
      </c>
      <c r="E42" s="77">
        <v>0</v>
      </c>
      <c r="F42" s="77">
        <v>0</v>
      </c>
      <c r="G42" s="77">
        <v>0</v>
      </c>
      <c r="H42" s="77">
        <v>0</v>
      </c>
      <c r="I42" s="77">
        <v>0</v>
      </c>
      <c r="J42" s="79">
        <f t="shared" si="0"/>
        <v>0</v>
      </c>
    </row>
    <row r="43" spans="1:10" x14ac:dyDescent="0.25">
      <c r="A43" s="24" t="s">
        <v>114</v>
      </c>
      <c r="B43" s="25" t="s">
        <v>12</v>
      </c>
      <c r="C43" s="75">
        <v>0</v>
      </c>
      <c r="D43" s="77">
        <v>0</v>
      </c>
      <c r="E43" s="77">
        <v>0</v>
      </c>
      <c r="F43" s="77">
        <v>0</v>
      </c>
      <c r="G43" s="77">
        <v>0</v>
      </c>
      <c r="H43" s="77">
        <v>237060</v>
      </c>
      <c r="I43" s="77">
        <v>0</v>
      </c>
      <c r="J43" s="79">
        <f t="shared" si="0"/>
        <v>237060</v>
      </c>
    </row>
    <row r="44" spans="1:10" x14ac:dyDescent="0.25">
      <c r="A44" s="24" t="s">
        <v>115</v>
      </c>
      <c r="B44" s="25" t="s">
        <v>12</v>
      </c>
      <c r="C44" s="75">
        <v>9455</v>
      </c>
      <c r="D44" s="77">
        <v>0</v>
      </c>
      <c r="E44" s="77">
        <v>0</v>
      </c>
      <c r="F44" s="77">
        <v>0</v>
      </c>
      <c r="G44" s="77">
        <v>0</v>
      </c>
      <c r="H44" s="77">
        <v>39850</v>
      </c>
      <c r="I44" s="77">
        <v>82141</v>
      </c>
      <c r="J44" s="79">
        <f t="shared" si="0"/>
        <v>131446</v>
      </c>
    </row>
    <row r="45" spans="1:10" x14ac:dyDescent="0.25">
      <c r="A45" s="24" t="s">
        <v>116</v>
      </c>
      <c r="B45" s="25" t="s">
        <v>12</v>
      </c>
      <c r="C45" s="75">
        <v>0</v>
      </c>
      <c r="D45" s="77">
        <v>403536</v>
      </c>
      <c r="E45" s="77">
        <v>0</v>
      </c>
      <c r="F45" s="77">
        <v>0</v>
      </c>
      <c r="G45" s="77">
        <v>0</v>
      </c>
      <c r="H45" s="77">
        <v>59154</v>
      </c>
      <c r="I45" s="77">
        <v>29420</v>
      </c>
      <c r="J45" s="79">
        <f t="shared" si="0"/>
        <v>492110</v>
      </c>
    </row>
    <row r="46" spans="1:10" x14ac:dyDescent="0.25">
      <c r="A46" s="24" t="s">
        <v>467</v>
      </c>
      <c r="B46" s="25" t="s">
        <v>12</v>
      </c>
      <c r="C46" s="75">
        <v>55072</v>
      </c>
      <c r="D46" s="77">
        <v>64556</v>
      </c>
      <c r="E46" s="77">
        <v>0</v>
      </c>
      <c r="F46" s="77">
        <v>0</v>
      </c>
      <c r="G46" s="77">
        <v>0</v>
      </c>
      <c r="H46" s="77">
        <v>40034</v>
      </c>
      <c r="I46" s="77">
        <v>0</v>
      </c>
      <c r="J46" s="79">
        <f t="shared" si="0"/>
        <v>159662</v>
      </c>
    </row>
    <row r="47" spans="1:10" x14ac:dyDescent="0.25">
      <c r="A47" s="24" t="s">
        <v>117</v>
      </c>
      <c r="B47" s="25" t="s">
        <v>12</v>
      </c>
      <c r="C47" s="75">
        <v>70814</v>
      </c>
      <c r="D47" s="77">
        <v>0</v>
      </c>
      <c r="E47" s="77">
        <v>0</v>
      </c>
      <c r="F47" s="77">
        <v>0</v>
      </c>
      <c r="G47" s="77">
        <v>0</v>
      </c>
      <c r="H47" s="77">
        <v>400996</v>
      </c>
      <c r="I47" s="77">
        <v>0</v>
      </c>
      <c r="J47" s="79">
        <f t="shared" si="0"/>
        <v>471810</v>
      </c>
    </row>
    <row r="48" spans="1:10" x14ac:dyDescent="0.25">
      <c r="A48" s="24" t="s">
        <v>118</v>
      </c>
      <c r="B48" s="25" t="s">
        <v>12</v>
      </c>
      <c r="C48" s="75">
        <v>0</v>
      </c>
      <c r="D48" s="77">
        <v>0</v>
      </c>
      <c r="E48" s="77">
        <v>0</v>
      </c>
      <c r="F48" s="77">
        <v>0</v>
      </c>
      <c r="G48" s="77">
        <v>0</v>
      </c>
      <c r="H48" s="77">
        <v>0</v>
      </c>
      <c r="I48" s="77">
        <v>0</v>
      </c>
      <c r="J48" s="79">
        <f t="shared" si="0"/>
        <v>0</v>
      </c>
    </row>
    <row r="49" spans="1:10" x14ac:dyDescent="0.25">
      <c r="A49" s="24" t="s">
        <v>119</v>
      </c>
      <c r="B49" s="25" t="s">
        <v>12</v>
      </c>
      <c r="C49" s="75">
        <v>0</v>
      </c>
      <c r="D49" s="77">
        <v>0</v>
      </c>
      <c r="E49" s="77">
        <v>127500</v>
      </c>
      <c r="F49" s="77">
        <v>0</v>
      </c>
      <c r="G49" s="77">
        <v>0</v>
      </c>
      <c r="H49" s="77">
        <v>0</v>
      </c>
      <c r="I49" s="77">
        <v>0</v>
      </c>
      <c r="J49" s="79">
        <f t="shared" si="0"/>
        <v>127500</v>
      </c>
    </row>
    <row r="50" spans="1:10" x14ac:dyDescent="0.25">
      <c r="A50" s="24" t="s">
        <v>468</v>
      </c>
      <c r="B50" s="25" t="s">
        <v>12</v>
      </c>
      <c r="C50" s="75">
        <v>0</v>
      </c>
      <c r="D50" s="77">
        <v>0</v>
      </c>
      <c r="E50" s="77">
        <v>0</v>
      </c>
      <c r="F50" s="77">
        <v>0</v>
      </c>
      <c r="G50" s="77">
        <v>0</v>
      </c>
      <c r="H50" s="77">
        <v>0</v>
      </c>
      <c r="I50" s="77">
        <v>0</v>
      </c>
      <c r="J50" s="79">
        <f t="shared" si="0"/>
        <v>0</v>
      </c>
    </row>
    <row r="51" spans="1:10" x14ac:dyDescent="0.25">
      <c r="A51" s="24" t="s">
        <v>120</v>
      </c>
      <c r="B51" s="25" t="s">
        <v>12</v>
      </c>
      <c r="C51" s="75">
        <v>0</v>
      </c>
      <c r="D51" s="77">
        <v>0</v>
      </c>
      <c r="E51" s="77">
        <v>0</v>
      </c>
      <c r="F51" s="77">
        <v>0</v>
      </c>
      <c r="G51" s="77">
        <v>0</v>
      </c>
      <c r="H51" s="77">
        <v>0</v>
      </c>
      <c r="I51" s="77">
        <v>0</v>
      </c>
      <c r="J51" s="79">
        <f t="shared" si="0"/>
        <v>0</v>
      </c>
    </row>
    <row r="52" spans="1:10" x14ac:dyDescent="0.25">
      <c r="A52" s="24" t="s">
        <v>121</v>
      </c>
      <c r="B52" s="25" t="s">
        <v>12</v>
      </c>
      <c r="C52" s="75">
        <v>0</v>
      </c>
      <c r="D52" s="77">
        <v>0</v>
      </c>
      <c r="E52" s="77">
        <v>0</v>
      </c>
      <c r="F52" s="77">
        <v>0</v>
      </c>
      <c r="G52" s="77">
        <v>0</v>
      </c>
      <c r="H52" s="77">
        <v>0</v>
      </c>
      <c r="I52" s="77">
        <v>0</v>
      </c>
      <c r="J52" s="79">
        <f t="shared" si="0"/>
        <v>0</v>
      </c>
    </row>
    <row r="53" spans="1:10" x14ac:dyDescent="0.25">
      <c r="A53" s="24" t="s">
        <v>122</v>
      </c>
      <c r="B53" s="25" t="s">
        <v>12</v>
      </c>
      <c r="C53" s="75">
        <v>0</v>
      </c>
      <c r="D53" s="77">
        <v>0</v>
      </c>
      <c r="E53" s="77">
        <v>0</v>
      </c>
      <c r="F53" s="77">
        <v>0</v>
      </c>
      <c r="G53" s="77">
        <v>0</v>
      </c>
      <c r="H53" s="77">
        <v>0</v>
      </c>
      <c r="I53" s="77">
        <v>0</v>
      </c>
      <c r="J53" s="79">
        <f t="shared" si="0"/>
        <v>0</v>
      </c>
    </row>
    <row r="54" spans="1:10" x14ac:dyDescent="0.25">
      <c r="A54" s="24" t="s">
        <v>123</v>
      </c>
      <c r="B54" s="25" t="s">
        <v>12</v>
      </c>
      <c r="C54" s="75">
        <v>0</v>
      </c>
      <c r="D54" s="77">
        <v>0</v>
      </c>
      <c r="E54" s="77">
        <v>0</v>
      </c>
      <c r="F54" s="77">
        <v>0</v>
      </c>
      <c r="G54" s="77">
        <v>0</v>
      </c>
      <c r="H54" s="77">
        <v>0</v>
      </c>
      <c r="I54" s="77">
        <v>0</v>
      </c>
      <c r="J54" s="79">
        <f t="shared" si="0"/>
        <v>0</v>
      </c>
    </row>
    <row r="55" spans="1:10" x14ac:dyDescent="0.25">
      <c r="A55" s="24" t="s">
        <v>124</v>
      </c>
      <c r="B55" s="25" t="s">
        <v>12</v>
      </c>
      <c r="C55" s="75">
        <v>0</v>
      </c>
      <c r="D55" s="77">
        <v>0</v>
      </c>
      <c r="E55" s="77">
        <v>0</v>
      </c>
      <c r="F55" s="77">
        <v>0</v>
      </c>
      <c r="G55" s="77">
        <v>0</v>
      </c>
      <c r="H55" s="77">
        <v>0</v>
      </c>
      <c r="I55" s="77">
        <v>0</v>
      </c>
      <c r="J55" s="79">
        <f t="shared" si="0"/>
        <v>0</v>
      </c>
    </row>
    <row r="56" spans="1:10" x14ac:dyDescent="0.25">
      <c r="A56" s="24" t="s">
        <v>125</v>
      </c>
      <c r="B56" s="25" t="s">
        <v>12</v>
      </c>
      <c r="C56" s="75">
        <v>0</v>
      </c>
      <c r="D56" s="77">
        <v>0</v>
      </c>
      <c r="E56" s="77">
        <v>0</v>
      </c>
      <c r="F56" s="77">
        <v>0</v>
      </c>
      <c r="G56" s="77">
        <v>0</v>
      </c>
      <c r="H56" s="77">
        <v>0</v>
      </c>
      <c r="I56" s="77">
        <v>0</v>
      </c>
      <c r="J56" s="79">
        <f t="shared" si="0"/>
        <v>0</v>
      </c>
    </row>
    <row r="57" spans="1:10" x14ac:dyDescent="0.25">
      <c r="A57" s="24" t="s">
        <v>126</v>
      </c>
      <c r="B57" s="25" t="s">
        <v>12</v>
      </c>
      <c r="C57" s="75">
        <v>0</v>
      </c>
      <c r="D57" s="77">
        <v>0</v>
      </c>
      <c r="E57" s="77">
        <v>0</v>
      </c>
      <c r="F57" s="77">
        <v>0</v>
      </c>
      <c r="G57" s="77">
        <v>0</v>
      </c>
      <c r="H57" s="77">
        <v>0</v>
      </c>
      <c r="I57" s="77">
        <v>0</v>
      </c>
      <c r="J57" s="79">
        <f t="shared" si="0"/>
        <v>0</v>
      </c>
    </row>
    <row r="58" spans="1:10" x14ac:dyDescent="0.25">
      <c r="A58" s="24" t="s">
        <v>127</v>
      </c>
      <c r="B58" s="25" t="s">
        <v>12</v>
      </c>
      <c r="C58" s="75">
        <v>0</v>
      </c>
      <c r="D58" s="77">
        <v>0</v>
      </c>
      <c r="E58" s="77">
        <v>0</v>
      </c>
      <c r="F58" s="77">
        <v>0</v>
      </c>
      <c r="G58" s="77">
        <v>0</v>
      </c>
      <c r="H58" s="77">
        <v>0</v>
      </c>
      <c r="I58" s="77">
        <v>0</v>
      </c>
      <c r="J58" s="79">
        <f t="shared" si="0"/>
        <v>0</v>
      </c>
    </row>
    <row r="59" spans="1:10" x14ac:dyDescent="0.25">
      <c r="A59" s="24" t="s">
        <v>128</v>
      </c>
      <c r="B59" s="25" t="s">
        <v>12</v>
      </c>
      <c r="C59" s="75">
        <v>310058</v>
      </c>
      <c r="D59" s="77">
        <v>0</v>
      </c>
      <c r="E59" s="77">
        <v>0</v>
      </c>
      <c r="F59" s="77">
        <v>0</v>
      </c>
      <c r="G59" s="77">
        <v>0</v>
      </c>
      <c r="H59" s="77">
        <v>199890</v>
      </c>
      <c r="I59" s="77">
        <v>0</v>
      </c>
      <c r="J59" s="79">
        <f t="shared" si="0"/>
        <v>509948</v>
      </c>
    </row>
    <row r="60" spans="1:10" x14ac:dyDescent="0.25">
      <c r="A60" s="24" t="s">
        <v>129</v>
      </c>
      <c r="B60" s="25" t="s">
        <v>12</v>
      </c>
      <c r="C60" s="75">
        <v>0</v>
      </c>
      <c r="D60" s="77">
        <v>0</v>
      </c>
      <c r="E60" s="77">
        <v>0</v>
      </c>
      <c r="F60" s="77">
        <v>0</v>
      </c>
      <c r="G60" s="77">
        <v>0</v>
      </c>
      <c r="H60" s="77">
        <v>40779</v>
      </c>
      <c r="I60" s="77">
        <v>0</v>
      </c>
      <c r="J60" s="79">
        <f t="shared" si="0"/>
        <v>40779</v>
      </c>
    </row>
    <row r="61" spans="1:10" x14ac:dyDescent="0.25">
      <c r="A61" s="24" t="s">
        <v>130</v>
      </c>
      <c r="B61" s="25" t="s">
        <v>12</v>
      </c>
      <c r="C61" s="75">
        <v>0</v>
      </c>
      <c r="D61" s="77">
        <v>0</v>
      </c>
      <c r="E61" s="77">
        <v>0</v>
      </c>
      <c r="F61" s="77">
        <v>0</v>
      </c>
      <c r="G61" s="77">
        <v>0</v>
      </c>
      <c r="H61" s="77">
        <v>0</v>
      </c>
      <c r="I61" s="77">
        <v>0</v>
      </c>
      <c r="J61" s="79">
        <f t="shared" si="0"/>
        <v>0</v>
      </c>
    </row>
    <row r="62" spans="1:10" x14ac:dyDescent="0.25">
      <c r="A62" s="24" t="s">
        <v>131</v>
      </c>
      <c r="B62" s="25" t="s">
        <v>12</v>
      </c>
      <c r="C62" s="75">
        <v>0</v>
      </c>
      <c r="D62" s="77">
        <v>0</v>
      </c>
      <c r="E62" s="77">
        <v>0</v>
      </c>
      <c r="F62" s="77">
        <v>0</v>
      </c>
      <c r="G62" s="77">
        <v>0</v>
      </c>
      <c r="H62" s="77">
        <v>0</v>
      </c>
      <c r="I62" s="77">
        <v>0</v>
      </c>
      <c r="J62" s="79">
        <f t="shared" si="0"/>
        <v>0</v>
      </c>
    </row>
    <row r="63" spans="1:10" x14ac:dyDescent="0.25">
      <c r="A63" s="24" t="s">
        <v>132</v>
      </c>
      <c r="B63" s="25" t="s">
        <v>12</v>
      </c>
      <c r="C63" s="75">
        <v>1391</v>
      </c>
      <c r="D63" s="77">
        <v>0</v>
      </c>
      <c r="E63" s="77">
        <v>0</v>
      </c>
      <c r="F63" s="77">
        <v>0</v>
      </c>
      <c r="G63" s="77">
        <v>0</v>
      </c>
      <c r="H63" s="77">
        <v>1212</v>
      </c>
      <c r="I63" s="77">
        <v>2441</v>
      </c>
      <c r="J63" s="79">
        <f t="shared" si="0"/>
        <v>5044</v>
      </c>
    </row>
    <row r="64" spans="1:10" x14ac:dyDescent="0.25">
      <c r="A64" s="24" t="s">
        <v>133</v>
      </c>
      <c r="B64" s="25" t="s">
        <v>12</v>
      </c>
      <c r="C64" s="75">
        <v>0</v>
      </c>
      <c r="D64" s="77">
        <v>0</v>
      </c>
      <c r="E64" s="77">
        <v>0</v>
      </c>
      <c r="F64" s="77">
        <v>0</v>
      </c>
      <c r="G64" s="77">
        <v>0</v>
      </c>
      <c r="H64" s="77">
        <v>0</v>
      </c>
      <c r="I64" s="77">
        <v>0</v>
      </c>
      <c r="J64" s="79">
        <f t="shared" si="0"/>
        <v>0</v>
      </c>
    </row>
    <row r="65" spans="1:10" x14ac:dyDescent="0.25">
      <c r="A65" s="24" t="s">
        <v>134</v>
      </c>
      <c r="B65" s="25" t="s">
        <v>12</v>
      </c>
      <c r="C65" s="75">
        <v>0</v>
      </c>
      <c r="D65" s="77">
        <v>0</v>
      </c>
      <c r="E65" s="77">
        <v>1667</v>
      </c>
      <c r="F65" s="77">
        <v>0</v>
      </c>
      <c r="G65" s="77">
        <v>0</v>
      </c>
      <c r="H65" s="77">
        <v>0</v>
      </c>
      <c r="I65" s="77">
        <v>0</v>
      </c>
      <c r="J65" s="79">
        <f t="shared" si="0"/>
        <v>1667</v>
      </c>
    </row>
    <row r="66" spans="1:10" x14ac:dyDescent="0.25">
      <c r="A66" s="24" t="s">
        <v>135</v>
      </c>
      <c r="B66" s="25" t="s">
        <v>12</v>
      </c>
      <c r="C66" s="75">
        <v>0</v>
      </c>
      <c r="D66" s="77">
        <v>0</v>
      </c>
      <c r="E66" s="77">
        <v>0</v>
      </c>
      <c r="F66" s="77">
        <v>0</v>
      </c>
      <c r="G66" s="77">
        <v>0</v>
      </c>
      <c r="H66" s="77">
        <v>303756</v>
      </c>
      <c r="I66" s="77">
        <v>0</v>
      </c>
      <c r="J66" s="79">
        <f t="shared" si="0"/>
        <v>303756</v>
      </c>
    </row>
    <row r="67" spans="1:10" x14ac:dyDescent="0.25">
      <c r="A67" s="24" t="s">
        <v>136</v>
      </c>
      <c r="B67" s="25" t="s">
        <v>12</v>
      </c>
      <c r="C67" s="75">
        <v>0</v>
      </c>
      <c r="D67" s="77">
        <v>0</v>
      </c>
      <c r="E67" s="77">
        <v>0</v>
      </c>
      <c r="F67" s="77">
        <v>0</v>
      </c>
      <c r="G67" s="77">
        <v>0</v>
      </c>
      <c r="H67" s="77">
        <v>0</v>
      </c>
      <c r="I67" s="77">
        <v>0</v>
      </c>
      <c r="J67" s="79">
        <f t="shared" si="0"/>
        <v>0</v>
      </c>
    </row>
    <row r="68" spans="1:10" x14ac:dyDescent="0.25">
      <c r="A68" s="24" t="s">
        <v>137</v>
      </c>
      <c r="B68" s="25" t="s">
        <v>12</v>
      </c>
      <c r="C68" s="75">
        <v>0</v>
      </c>
      <c r="D68" s="77">
        <v>0</v>
      </c>
      <c r="E68" s="77">
        <v>0</v>
      </c>
      <c r="F68" s="77">
        <v>0</v>
      </c>
      <c r="G68" s="77">
        <v>0</v>
      </c>
      <c r="H68" s="77">
        <v>0</v>
      </c>
      <c r="I68" s="77">
        <v>0</v>
      </c>
      <c r="J68" s="79">
        <f t="shared" ref="J68:J131" si="1">SUM(C68:I68)</f>
        <v>0</v>
      </c>
    </row>
    <row r="69" spans="1:10" x14ac:dyDescent="0.25">
      <c r="A69" s="24" t="s">
        <v>138</v>
      </c>
      <c r="B69" s="25" t="s">
        <v>12</v>
      </c>
      <c r="C69" s="75">
        <v>109578</v>
      </c>
      <c r="D69" s="77">
        <v>79631</v>
      </c>
      <c r="E69" s="77">
        <v>0</v>
      </c>
      <c r="F69" s="77">
        <v>0</v>
      </c>
      <c r="G69" s="77">
        <v>0</v>
      </c>
      <c r="H69" s="77">
        <v>165927</v>
      </c>
      <c r="I69" s="77">
        <v>0</v>
      </c>
      <c r="J69" s="79">
        <f t="shared" si="1"/>
        <v>355136</v>
      </c>
    </row>
    <row r="70" spans="1:10" x14ac:dyDescent="0.25">
      <c r="A70" s="24" t="s">
        <v>139</v>
      </c>
      <c r="B70" s="25" t="s">
        <v>12</v>
      </c>
      <c r="C70" s="75">
        <v>1679624</v>
      </c>
      <c r="D70" s="77">
        <v>1826293</v>
      </c>
      <c r="E70" s="77">
        <v>113491</v>
      </c>
      <c r="F70" s="77">
        <v>0</v>
      </c>
      <c r="G70" s="77">
        <v>0</v>
      </c>
      <c r="H70" s="77">
        <v>30761</v>
      </c>
      <c r="I70" s="77">
        <v>0</v>
      </c>
      <c r="J70" s="79">
        <f t="shared" si="1"/>
        <v>3650169</v>
      </c>
    </row>
    <row r="71" spans="1:10" x14ac:dyDescent="0.25">
      <c r="A71" s="24" t="s">
        <v>508</v>
      </c>
      <c r="B71" s="25" t="s">
        <v>12</v>
      </c>
      <c r="C71" s="75">
        <v>0</v>
      </c>
      <c r="D71" s="77">
        <v>0</v>
      </c>
      <c r="E71" s="77">
        <v>0</v>
      </c>
      <c r="F71" s="77">
        <v>0</v>
      </c>
      <c r="G71" s="77">
        <v>0</v>
      </c>
      <c r="H71" s="77">
        <v>0</v>
      </c>
      <c r="I71" s="77">
        <v>0</v>
      </c>
      <c r="J71" s="79">
        <f t="shared" si="1"/>
        <v>0</v>
      </c>
    </row>
    <row r="72" spans="1:10" x14ac:dyDescent="0.25">
      <c r="A72" s="24" t="s">
        <v>140</v>
      </c>
      <c r="B72" s="25" t="s">
        <v>12</v>
      </c>
      <c r="C72" s="75">
        <v>0</v>
      </c>
      <c r="D72" s="77">
        <v>0</v>
      </c>
      <c r="E72" s="77">
        <v>0</v>
      </c>
      <c r="F72" s="77">
        <v>0</v>
      </c>
      <c r="G72" s="77">
        <v>0</v>
      </c>
      <c r="H72" s="77">
        <v>0</v>
      </c>
      <c r="I72" s="77">
        <v>0</v>
      </c>
      <c r="J72" s="79">
        <f t="shared" si="1"/>
        <v>0</v>
      </c>
    </row>
    <row r="73" spans="1:10" x14ac:dyDescent="0.25">
      <c r="A73" s="24" t="s">
        <v>141</v>
      </c>
      <c r="B73" s="25" t="s">
        <v>12</v>
      </c>
      <c r="C73" s="75">
        <v>0</v>
      </c>
      <c r="D73" s="77">
        <v>0</v>
      </c>
      <c r="E73" s="77">
        <v>0</v>
      </c>
      <c r="F73" s="77">
        <v>0</v>
      </c>
      <c r="G73" s="77">
        <v>0</v>
      </c>
      <c r="H73" s="77">
        <v>0</v>
      </c>
      <c r="I73" s="77">
        <v>0</v>
      </c>
      <c r="J73" s="79">
        <f t="shared" si="1"/>
        <v>0</v>
      </c>
    </row>
    <row r="74" spans="1:10" x14ac:dyDescent="0.25">
      <c r="A74" s="24" t="s">
        <v>142</v>
      </c>
      <c r="B74" s="25" t="s">
        <v>13</v>
      </c>
      <c r="C74" s="75">
        <v>0</v>
      </c>
      <c r="D74" s="77">
        <v>0</v>
      </c>
      <c r="E74" s="77">
        <v>0</v>
      </c>
      <c r="F74" s="77">
        <v>0</v>
      </c>
      <c r="G74" s="77">
        <v>0</v>
      </c>
      <c r="H74" s="77">
        <v>0</v>
      </c>
      <c r="I74" s="77">
        <v>0</v>
      </c>
      <c r="J74" s="79">
        <f t="shared" si="1"/>
        <v>0</v>
      </c>
    </row>
    <row r="75" spans="1:10" x14ac:dyDescent="0.25">
      <c r="A75" s="24" t="s">
        <v>143</v>
      </c>
      <c r="B75" s="25" t="s">
        <v>13</v>
      </c>
      <c r="C75" s="75">
        <v>0</v>
      </c>
      <c r="D75" s="77">
        <v>0</v>
      </c>
      <c r="E75" s="77">
        <v>0</v>
      </c>
      <c r="F75" s="77">
        <v>0</v>
      </c>
      <c r="G75" s="77">
        <v>0</v>
      </c>
      <c r="H75" s="77">
        <v>0</v>
      </c>
      <c r="I75" s="77">
        <v>0</v>
      </c>
      <c r="J75" s="79">
        <f t="shared" si="1"/>
        <v>0</v>
      </c>
    </row>
    <row r="76" spans="1:10" x14ac:dyDescent="0.25">
      <c r="A76" s="24" t="s">
        <v>144</v>
      </c>
      <c r="B76" s="25" t="s">
        <v>14</v>
      </c>
      <c r="C76" s="75">
        <v>29286</v>
      </c>
      <c r="D76" s="77">
        <v>31220</v>
      </c>
      <c r="E76" s="77">
        <v>159083</v>
      </c>
      <c r="F76" s="77">
        <v>0</v>
      </c>
      <c r="G76" s="77">
        <v>0</v>
      </c>
      <c r="H76" s="77">
        <v>14768</v>
      </c>
      <c r="I76" s="77">
        <v>0</v>
      </c>
      <c r="J76" s="79">
        <f t="shared" si="1"/>
        <v>234357</v>
      </c>
    </row>
    <row r="77" spans="1:10" x14ac:dyDescent="0.25">
      <c r="A77" s="24" t="s">
        <v>145</v>
      </c>
      <c r="B77" s="25" t="s">
        <v>15</v>
      </c>
      <c r="C77" s="75">
        <v>4400</v>
      </c>
      <c r="D77" s="77">
        <v>0</v>
      </c>
      <c r="E77" s="77">
        <v>0</v>
      </c>
      <c r="F77" s="77">
        <v>0</v>
      </c>
      <c r="G77" s="77">
        <v>0</v>
      </c>
      <c r="H77" s="77">
        <v>31715</v>
      </c>
      <c r="I77" s="77">
        <v>996</v>
      </c>
      <c r="J77" s="79">
        <f t="shared" si="1"/>
        <v>37111</v>
      </c>
    </row>
    <row r="78" spans="1:10" x14ac:dyDescent="0.25">
      <c r="A78" s="24" t="s">
        <v>146</v>
      </c>
      <c r="B78" s="25" t="s">
        <v>15</v>
      </c>
      <c r="C78" s="75">
        <v>0</v>
      </c>
      <c r="D78" s="77">
        <v>2056</v>
      </c>
      <c r="E78" s="77">
        <v>0</v>
      </c>
      <c r="F78" s="77">
        <v>0</v>
      </c>
      <c r="G78" s="77">
        <v>0</v>
      </c>
      <c r="H78" s="77">
        <v>0</v>
      </c>
      <c r="I78" s="77">
        <v>0</v>
      </c>
      <c r="J78" s="79">
        <f t="shared" si="1"/>
        <v>2056</v>
      </c>
    </row>
    <row r="79" spans="1:10" x14ac:dyDescent="0.25">
      <c r="A79" s="24" t="s">
        <v>147</v>
      </c>
      <c r="B79" s="25" t="s">
        <v>16</v>
      </c>
      <c r="C79" s="75">
        <v>0</v>
      </c>
      <c r="D79" s="77">
        <v>0</v>
      </c>
      <c r="E79" s="77">
        <v>0</v>
      </c>
      <c r="F79" s="77">
        <v>0</v>
      </c>
      <c r="G79" s="77">
        <v>0</v>
      </c>
      <c r="H79" s="77">
        <v>0</v>
      </c>
      <c r="I79" s="77">
        <v>0</v>
      </c>
      <c r="J79" s="79">
        <f t="shared" si="1"/>
        <v>0</v>
      </c>
    </row>
    <row r="80" spans="1:10" x14ac:dyDescent="0.25">
      <c r="A80" s="24" t="s">
        <v>148</v>
      </c>
      <c r="B80" s="25" t="s">
        <v>16</v>
      </c>
      <c r="C80" s="75">
        <v>0</v>
      </c>
      <c r="D80" s="77">
        <v>0</v>
      </c>
      <c r="E80" s="77">
        <v>0</v>
      </c>
      <c r="F80" s="77">
        <v>0</v>
      </c>
      <c r="G80" s="77">
        <v>0</v>
      </c>
      <c r="H80" s="77">
        <v>0</v>
      </c>
      <c r="I80" s="77">
        <v>0</v>
      </c>
      <c r="J80" s="79">
        <f t="shared" si="1"/>
        <v>0</v>
      </c>
    </row>
    <row r="81" spans="1:10" x14ac:dyDescent="0.25">
      <c r="A81" s="24" t="s">
        <v>149</v>
      </c>
      <c r="B81" s="25" t="s">
        <v>16</v>
      </c>
      <c r="C81" s="75">
        <v>0</v>
      </c>
      <c r="D81" s="77">
        <v>0</v>
      </c>
      <c r="E81" s="77">
        <v>0</v>
      </c>
      <c r="F81" s="77">
        <v>0</v>
      </c>
      <c r="G81" s="77">
        <v>0</v>
      </c>
      <c r="H81" s="77">
        <v>0</v>
      </c>
      <c r="I81" s="77">
        <v>0</v>
      </c>
      <c r="J81" s="79">
        <f t="shared" si="1"/>
        <v>0</v>
      </c>
    </row>
    <row r="82" spans="1:10" x14ac:dyDescent="0.25">
      <c r="A82" s="24" t="s">
        <v>150</v>
      </c>
      <c r="B82" s="25" t="s">
        <v>16</v>
      </c>
      <c r="C82" s="75">
        <v>0</v>
      </c>
      <c r="D82" s="77">
        <v>0</v>
      </c>
      <c r="E82" s="77">
        <v>0</v>
      </c>
      <c r="F82" s="77">
        <v>0</v>
      </c>
      <c r="G82" s="77">
        <v>0</v>
      </c>
      <c r="H82" s="77">
        <v>0</v>
      </c>
      <c r="I82" s="77">
        <v>0</v>
      </c>
      <c r="J82" s="79">
        <f t="shared" si="1"/>
        <v>0</v>
      </c>
    </row>
    <row r="83" spans="1:10" x14ac:dyDescent="0.25">
      <c r="A83" s="24" t="s">
        <v>151</v>
      </c>
      <c r="B83" s="25" t="s">
        <v>17</v>
      </c>
      <c r="C83" s="75">
        <v>0</v>
      </c>
      <c r="D83" s="77">
        <v>0</v>
      </c>
      <c r="E83" s="77">
        <v>0</v>
      </c>
      <c r="F83" s="77">
        <v>0</v>
      </c>
      <c r="G83" s="77">
        <v>0</v>
      </c>
      <c r="H83" s="77">
        <v>0</v>
      </c>
      <c r="I83" s="77">
        <v>0</v>
      </c>
      <c r="J83" s="79">
        <f t="shared" si="1"/>
        <v>0</v>
      </c>
    </row>
    <row r="84" spans="1:10" x14ac:dyDescent="0.25">
      <c r="A84" s="24" t="s">
        <v>152</v>
      </c>
      <c r="B84" s="25" t="s">
        <v>17</v>
      </c>
      <c r="C84" s="75">
        <v>0</v>
      </c>
      <c r="D84" s="77">
        <v>0</v>
      </c>
      <c r="E84" s="77">
        <v>0</v>
      </c>
      <c r="F84" s="77">
        <v>0</v>
      </c>
      <c r="G84" s="77">
        <v>0</v>
      </c>
      <c r="H84" s="77">
        <v>0</v>
      </c>
      <c r="I84" s="77">
        <v>0</v>
      </c>
      <c r="J84" s="79">
        <f t="shared" si="1"/>
        <v>0</v>
      </c>
    </row>
    <row r="85" spans="1:10" x14ac:dyDescent="0.25">
      <c r="A85" s="24" t="s">
        <v>153</v>
      </c>
      <c r="B85" s="25" t="s">
        <v>17</v>
      </c>
      <c r="C85" s="75">
        <v>111571</v>
      </c>
      <c r="D85" s="77">
        <v>0</v>
      </c>
      <c r="E85" s="77">
        <v>200000</v>
      </c>
      <c r="F85" s="77">
        <v>0</v>
      </c>
      <c r="G85" s="77">
        <v>0</v>
      </c>
      <c r="H85" s="77">
        <v>3618</v>
      </c>
      <c r="I85" s="77">
        <v>14068</v>
      </c>
      <c r="J85" s="79">
        <f t="shared" si="1"/>
        <v>329257</v>
      </c>
    </row>
    <row r="86" spans="1:10" x14ac:dyDescent="0.25">
      <c r="A86" s="24" t="s">
        <v>154</v>
      </c>
      <c r="B86" s="25" t="s">
        <v>18</v>
      </c>
      <c r="C86" s="75">
        <v>0</v>
      </c>
      <c r="D86" s="77">
        <v>0</v>
      </c>
      <c r="E86" s="77">
        <v>0</v>
      </c>
      <c r="F86" s="77">
        <v>0</v>
      </c>
      <c r="G86" s="77">
        <v>0</v>
      </c>
      <c r="H86" s="77">
        <v>0</v>
      </c>
      <c r="I86" s="77">
        <v>0</v>
      </c>
      <c r="J86" s="79">
        <f t="shared" si="1"/>
        <v>0</v>
      </c>
    </row>
    <row r="87" spans="1:10" x14ac:dyDescent="0.25">
      <c r="A87" s="24" t="s">
        <v>155</v>
      </c>
      <c r="B87" s="25" t="s">
        <v>18</v>
      </c>
      <c r="C87" s="75">
        <v>0</v>
      </c>
      <c r="D87" s="77">
        <v>288154</v>
      </c>
      <c r="E87" s="77">
        <v>0</v>
      </c>
      <c r="F87" s="77">
        <v>0</v>
      </c>
      <c r="G87" s="77">
        <v>0</v>
      </c>
      <c r="H87" s="77">
        <v>0</v>
      </c>
      <c r="I87" s="77">
        <v>0</v>
      </c>
      <c r="J87" s="79">
        <f t="shared" si="1"/>
        <v>288154</v>
      </c>
    </row>
    <row r="88" spans="1:10" x14ac:dyDescent="0.25">
      <c r="A88" s="24" t="s">
        <v>156</v>
      </c>
      <c r="B88" s="25" t="s">
        <v>464</v>
      </c>
      <c r="C88" s="75">
        <v>0</v>
      </c>
      <c r="D88" s="77">
        <v>0</v>
      </c>
      <c r="E88" s="77">
        <v>0</v>
      </c>
      <c r="F88" s="77">
        <v>0</v>
      </c>
      <c r="G88" s="77">
        <v>0</v>
      </c>
      <c r="H88" s="77">
        <v>0</v>
      </c>
      <c r="I88" s="77">
        <v>0</v>
      </c>
      <c r="J88" s="79">
        <f t="shared" si="1"/>
        <v>0</v>
      </c>
    </row>
    <row r="89" spans="1:10" x14ac:dyDescent="0.25">
      <c r="A89" s="24" t="s">
        <v>157</v>
      </c>
      <c r="B89" s="25" t="s">
        <v>19</v>
      </c>
      <c r="C89" s="75">
        <v>0</v>
      </c>
      <c r="D89" s="77">
        <v>0</v>
      </c>
      <c r="E89" s="77">
        <v>0</v>
      </c>
      <c r="F89" s="77">
        <v>0</v>
      </c>
      <c r="G89" s="77">
        <v>0</v>
      </c>
      <c r="H89" s="77">
        <v>0</v>
      </c>
      <c r="I89" s="77">
        <v>0</v>
      </c>
      <c r="J89" s="79">
        <f t="shared" si="1"/>
        <v>0</v>
      </c>
    </row>
    <row r="90" spans="1:10" x14ac:dyDescent="0.25">
      <c r="A90" s="24" t="s">
        <v>158</v>
      </c>
      <c r="B90" s="25" t="s">
        <v>19</v>
      </c>
      <c r="C90" s="75">
        <v>0</v>
      </c>
      <c r="D90" s="77">
        <v>0</v>
      </c>
      <c r="E90" s="77">
        <v>0</v>
      </c>
      <c r="F90" s="77">
        <v>0</v>
      </c>
      <c r="G90" s="77">
        <v>0</v>
      </c>
      <c r="H90" s="77">
        <v>0</v>
      </c>
      <c r="I90" s="77">
        <v>0</v>
      </c>
      <c r="J90" s="79">
        <f t="shared" si="1"/>
        <v>0</v>
      </c>
    </row>
    <row r="91" spans="1:10" x14ac:dyDescent="0.25">
      <c r="A91" s="24" t="s">
        <v>159</v>
      </c>
      <c r="B91" s="25" t="s">
        <v>20</v>
      </c>
      <c r="C91" s="75">
        <v>0</v>
      </c>
      <c r="D91" s="77">
        <v>0</v>
      </c>
      <c r="E91" s="77">
        <v>42172</v>
      </c>
      <c r="F91" s="77">
        <v>0</v>
      </c>
      <c r="G91" s="77">
        <v>0</v>
      </c>
      <c r="H91" s="77">
        <v>0</v>
      </c>
      <c r="I91" s="77">
        <v>0</v>
      </c>
      <c r="J91" s="79">
        <f t="shared" si="1"/>
        <v>42172</v>
      </c>
    </row>
    <row r="92" spans="1:10" x14ac:dyDescent="0.25">
      <c r="A92" s="24" t="s">
        <v>160</v>
      </c>
      <c r="B92" s="25" t="s">
        <v>20</v>
      </c>
      <c r="C92" s="75">
        <v>0</v>
      </c>
      <c r="D92" s="77">
        <v>14803</v>
      </c>
      <c r="E92" s="77">
        <v>0</v>
      </c>
      <c r="F92" s="77">
        <v>0</v>
      </c>
      <c r="G92" s="77">
        <v>0</v>
      </c>
      <c r="H92" s="77">
        <v>0</v>
      </c>
      <c r="I92" s="77">
        <v>0</v>
      </c>
      <c r="J92" s="79">
        <f t="shared" si="1"/>
        <v>14803</v>
      </c>
    </row>
    <row r="93" spans="1:10" x14ac:dyDescent="0.25">
      <c r="A93" s="24" t="s">
        <v>469</v>
      </c>
      <c r="B93" s="25" t="s">
        <v>20</v>
      </c>
      <c r="C93" s="75">
        <v>0</v>
      </c>
      <c r="D93" s="77">
        <v>258839</v>
      </c>
      <c r="E93" s="77">
        <v>0</v>
      </c>
      <c r="F93" s="77">
        <v>0</v>
      </c>
      <c r="G93" s="77">
        <v>0</v>
      </c>
      <c r="H93" s="77">
        <v>0</v>
      </c>
      <c r="I93" s="77">
        <v>0</v>
      </c>
      <c r="J93" s="79">
        <f t="shared" si="1"/>
        <v>258839</v>
      </c>
    </row>
    <row r="94" spans="1:10" x14ac:dyDescent="0.25">
      <c r="A94" s="24" t="s">
        <v>161</v>
      </c>
      <c r="B94" s="25" t="s">
        <v>20</v>
      </c>
      <c r="C94" s="75">
        <v>0</v>
      </c>
      <c r="D94" s="77">
        <v>0</v>
      </c>
      <c r="E94" s="77">
        <v>0</v>
      </c>
      <c r="F94" s="77">
        <v>0</v>
      </c>
      <c r="G94" s="77">
        <v>0</v>
      </c>
      <c r="H94" s="77">
        <v>0</v>
      </c>
      <c r="I94" s="77">
        <v>0</v>
      </c>
      <c r="J94" s="79">
        <f t="shared" si="1"/>
        <v>0</v>
      </c>
    </row>
    <row r="95" spans="1:10" x14ac:dyDescent="0.25">
      <c r="A95" s="24" t="s">
        <v>162</v>
      </c>
      <c r="B95" s="25" t="s">
        <v>20</v>
      </c>
      <c r="C95" s="75">
        <v>0</v>
      </c>
      <c r="D95" s="77">
        <v>26926</v>
      </c>
      <c r="E95" s="77">
        <v>0</v>
      </c>
      <c r="F95" s="77">
        <v>0</v>
      </c>
      <c r="G95" s="77">
        <v>0</v>
      </c>
      <c r="H95" s="77">
        <v>0</v>
      </c>
      <c r="I95" s="77">
        <v>0</v>
      </c>
      <c r="J95" s="79">
        <f t="shared" si="1"/>
        <v>26926</v>
      </c>
    </row>
    <row r="96" spans="1:10" x14ac:dyDescent="0.25">
      <c r="A96" s="24" t="s">
        <v>163</v>
      </c>
      <c r="B96" s="25" t="s">
        <v>22</v>
      </c>
      <c r="C96" s="75">
        <v>0</v>
      </c>
      <c r="D96" s="77">
        <v>0</v>
      </c>
      <c r="E96" s="77">
        <v>0</v>
      </c>
      <c r="F96" s="77">
        <v>0</v>
      </c>
      <c r="G96" s="77">
        <v>0</v>
      </c>
      <c r="H96" s="77">
        <v>0</v>
      </c>
      <c r="I96" s="77">
        <v>0</v>
      </c>
      <c r="J96" s="79">
        <f t="shared" si="1"/>
        <v>0</v>
      </c>
    </row>
    <row r="97" spans="1:10" x14ac:dyDescent="0.25">
      <c r="A97" s="24" t="s">
        <v>164</v>
      </c>
      <c r="B97" s="25" t="s">
        <v>22</v>
      </c>
      <c r="C97" s="75">
        <v>0</v>
      </c>
      <c r="D97" s="77">
        <v>0</v>
      </c>
      <c r="E97" s="77">
        <v>0</v>
      </c>
      <c r="F97" s="77">
        <v>0</v>
      </c>
      <c r="G97" s="77">
        <v>0</v>
      </c>
      <c r="H97" s="77">
        <v>0</v>
      </c>
      <c r="I97" s="77">
        <v>0</v>
      </c>
      <c r="J97" s="79">
        <f t="shared" si="1"/>
        <v>0</v>
      </c>
    </row>
    <row r="98" spans="1:10" x14ac:dyDescent="0.25">
      <c r="A98" s="24" t="s">
        <v>165</v>
      </c>
      <c r="B98" s="25" t="s">
        <v>21</v>
      </c>
      <c r="C98" s="75">
        <v>0</v>
      </c>
      <c r="D98" s="77">
        <v>0</v>
      </c>
      <c r="E98" s="77">
        <v>0</v>
      </c>
      <c r="F98" s="77">
        <v>0</v>
      </c>
      <c r="G98" s="77">
        <v>0</v>
      </c>
      <c r="H98" s="77">
        <v>0</v>
      </c>
      <c r="I98" s="77">
        <v>0</v>
      </c>
      <c r="J98" s="79">
        <f t="shared" si="1"/>
        <v>0</v>
      </c>
    </row>
    <row r="99" spans="1:10" x14ac:dyDescent="0.25">
      <c r="A99" s="24" t="s">
        <v>166</v>
      </c>
      <c r="B99" s="25" t="s">
        <v>21</v>
      </c>
      <c r="C99" s="75">
        <v>0</v>
      </c>
      <c r="D99" s="77">
        <v>0</v>
      </c>
      <c r="E99" s="77">
        <v>0</v>
      </c>
      <c r="F99" s="77">
        <v>0</v>
      </c>
      <c r="G99" s="77">
        <v>0</v>
      </c>
      <c r="H99" s="77">
        <v>0</v>
      </c>
      <c r="I99" s="77">
        <v>0</v>
      </c>
      <c r="J99" s="79">
        <f t="shared" si="1"/>
        <v>0</v>
      </c>
    </row>
    <row r="100" spans="1:10" x14ac:dyDescent="0.25">
      <c r="A100" s="24" t="s">
        <v>462</v>
      </c>
      <c r="B100" s="25" t="s">
        <v>21</v>
      </c>
      <c r="C100" s="75">
        <v>0</v>
      </c>
      <c r="D100" s="77">
        <v>0</v>
      </c>
      <c r="E100" s="77">
        <v>0</v>
      </c>
      <c r="F100" s="77">
        <v>0</v>
      </c>
      <c r="G100" s="77">
        <v>0</v>
      </c>
      <c r="H100" s="77">
        <v>0</v>
      </c>
      <c r="I100" s="77">
        <v>0</v>
      </c>
      <c r="J100" s="79">
        <f t="shared" si="1"/>
        <v>0</v>
      </c>
    </row>
    <row r="101" spans="1:10" x14ac:dyDescent="0.25">
      <c r="A101" s="24" t="s">
        <v>167</v>
      </c>
      <c r="B101" s="25" t="s">
        <v>513</v>
      </c>
      <c r="C101" s="75">
        <v>0</v>
      </c>
      <c r="D101" s="77">
        <v>0</v>
      </c>
      <c r="E101" s="77">
        <v>0</v>
      </c>
      <c r="F101" s="77">
        <v>0</v>
      </c>
      <c r="G101" s="77">
        <v>0</v>
      </c>
      <c r="H101" s="77">
        <v>0</v>
      </c>
      <c r="I101" s="77">
        <v>0</v>
      </c>
      <c r="J101" s="79">
        <f t="shared" si="1"/>
        <v>0</v>
      </c>
    </row>
    <row r="102" spans="1:10" x14ac:dyDescent="0.25">
      <c r="A102" s="24" t="s">
        <v>169</v>
      </c>
      <c r="B102" s="25" t="s">
        <v>170</v>
      </c>
      <c r="C102" s="75">
        <v>0</v>
      </c>
      <c r="D102" s="77">
        <v>0</v>
      </c>
      <c r="E102" s="77">
        <v>0</v>
      </c>
      <c r="F102" s="77">
        <v>0</v>
      </c>
      <c r="G102" s="77">
        <v>0</v>
      </c>
      <c r="H102" s="77">
        <v>0</v>
      </c>
      <c r="I102" s="77">
        <v>0</v>
      </c>
      <c r="J102" s="79">
        <f t="shared" si="1"/>
        <v>0</v>
      </c>
    </row>
    <row r="103" spans="1:10" x14ac:dyDescent="0.25">
      <c r="A103" s="24" t="s">
        <v>171</v>
      </c>
      <c r="B103" s="25" t="s">
        <v>23</v>
      </c>
      <c r="C103" s="75">
        <v>0</v>
      </c>
      <c r="D103" s="77">
        <v>0</v>
      </c>
      <c r="E103" s="77">
        <v>0</v>
      </c>
      <c r="F103" s="77">
        <v>0</v>
      </c>
      <c r="G103" s="77">
        <v>0</v>
      </c>
      <c r="H103" s="77">
        <v>0</v>
      </c>
      <c r="I103" s="77">
        <v>0</v>
      </c>
      <c r="J103" s="79">
        <f t="shared" si="1"/>
        <v>0</v>
      </c>
    </row>
    <row r="104" spans="1:10" x14ac:dyDescent="0.25">
      <c r="A104" s="24" t="s">
        <v>172</v>
      </c>
      <c r="B104" s="25" t="s">
        <v>23</v>
      </c>
      <c r="C104" s="75">
        <v>0</v>
      </c>
      <c r="D104" s="77">
        <v>0</v>
      </c>
      <c r="E104" s="77">
        <v>0</v>
      </c>
      <c r="F104" s="77">
        <v>0</v>
      </c>
      <c r="G104" s="77">
        <v>0</v>
      </c>
      <c r="H104" s="77">
        <v>0</v>
      </c>
      <c r="I104" s="77">
        <v>0</v>
      </c>
      <c r="J104" s="79">
        <f t="shared" si="1"/>
        <v>0</v>
      </c>
    </row>
    <row r="105" spans="1:10" x14ac:dyDescent="0.25">
      <c r="A105" s="24" t="s">
        <v>173</v>
      </c>
      <c r="B105" s="25" t="s">
        <v>24</v>
      </c>
      <c r="C105" s="75">
        <v>0</v>
      </c>
      <c r="D105" s="77">
        <v>0</v>
      </c>
      <c r="E105" s="77">
        <v>0</v>
      </c>
      <c r="F105" s="77">
        <v>0</v>
      </c>
      <c r="G105" s="77">
        <v>0</v>
      </c>
      <c r="H105" s="77">
        <v>0</v>
      </c>
      <c r="I105" s="77">
        <v>0</v>
      </c>
      <c r="J105" s="79">
        <f t="shared" si="1"/>
        <v>0</v>
      </c>
    </row>
    <row r="106" spans="1:10" x14ac:dyDescent="0.25">
      <c r="A106" s="24" t="s">
        <v>174</v>
      </c>
      <c r="B106" s="25" t="s">
        <v>24</v>
      </c>
      <c r="C106" s="75">
        <v>0</v>
      </c>
      <c r="D106" s="77">
        <v>0</v>
      </c>
      <c r="E106" s="77">
        <v>0</v>
      </c>
      <c r="F106" s="77">
        <v>0</v>
      </c>
      <c r="G106" s="77">
        <v>0</v>
      </c>
      <c r="H106" s="77">
        <v>0</v>
      </c>
      <c r="I106" s="77">
        <v>0</v>
      </c>
      <c r="J106" s="79">
        <f t="shared" si="1"/>
        <v>0</v>
      </c>
    </row>
    <row r="107" spans="1:10" x14ac:dyDescent="0.25">
      <c r="A107" s="24" t="s">
        <v>175</v>
      </c>
      <c r="B107" s="25" t="s">
        <v>24</v>
      </c>
      <c r="C107" s="75">
        <v>0</v>
      </c>
      <c r="D107" s="77">
        <v>0</v>
      </c>
      <c r="E107" s="77">
        <v>0</v>
      </c>
      <c r="F107" s="77">
        <v>0</v>
      </c>
      <c r="G107" s="77">
        <v>0</v>
      </c>
      <c r="H107" s="77">
        <v>0</v>
      </c>
      <c r="I107" s="77">
        <v>0</v>
      </c>
      <c r="J107" s="79">
        <f t="shared" si="1"/>
        <v>0</v>
      </c>
    </row>
    <row r="108" spans="1:10" x14ac:dyDescent="0.25">
      <c r="A108" s="24" t="s">
        <v>176</v>
      </c>
      <c r="B108" s="25" t="s">
        <v>24</v>
      </c>
      <c r="C108" s="75">
        <v>0</v>
      </c>
      <c r="D108" s="77">
        <v>0</v>
      </c>
      <c r="E108" s="77">
        <v>0</v>
      </c>
      <c r="F108" s="77">
        <v>0</v>
      </c>
      <c r="G108" s="77">
        <v>0</v>
      </c>
      <c r="H108" s="77">
        <v>0</v>
      </c>
      <c r="I108" s="77">
        <v>0</v>
      </c>
      <c r="J108" s="79">
        <f t="shared" si="1"/>
        <v>0</v>
      </c>
    </row>
    <row r="109" spans="1:10" x14ac:dyDescent="0.25">
      <c r="A109" s="24" t="s">
        <v>177</v>
      </c>
      <c r="B109" s="25" t="s">
        <v>24</v>
      </c>
      <c r="C109" s="75">
        <v>0</v>
      </c>
      <c r="D109" s="77">
        <v>0</v>
      </c>
      <c r="E109" s="77">
        <v>0</v>
      </c>
      <c r="F109" s="77">
        <v>0</v>
      </c>
      <c r="G109" s="77">
        <v>0</v>
      </c>
      <c r="H109" s="77">
        <v>0</v>
      </c>
      <c r="I109" s="77">
        <v>0</v>
      </c>
      <c r="J109" s="79">
        <f t="shared" si="1"/>
        <v>0</v>
      </c>
    </row>
    <row r="110" spans="1:10" x14ac:dyDescent="0.25">
      <c r="A110" s="24" t="s">
        <v>178</v>
      </c>
      <c r="B110" s="25" t="s">
        <v>24</v>
      </c>
      <c r="C110" s="75">
        <v>0</v>
      </c>
      <c r="D110" s="77">
        <v>0</v>
      </c>
      <c r="E110" s="77">
        <v>0</v>
      </c>
      <c r="F110" s="77">
        <v>0</v>
      </c>
      <c r="G110" s="77">
        <v>0</v>
      </c>
      <c r="H110" s="77">
        <v>0</v>
      </c>
      <c r="I110" s="77">
        <v>0</v>
      </c>
      <c r="J110" s="79">
        <f t="shared" si="1"/>
        <v>0</v>
      </c>
    </row>
    <row r="111" spans="1:10" x14ac:dyDescent="0.25">
      <c r="A111" s="24" t="s">
        <v>179</v>
      </c>
      <c r="B111" s="25" t="s">
        <v>25</v>
      </c>
      <c r="C111" s="75">
        <v>0</v>
      </c>
      <c r="D111" s="77">
        <v>0</v>
      </c>
      <c r="E111" s="77">
        <v>0</v>
      </c>
      <c r="F111" s="77">
        <v>0</v>
      </c>
      <c r="G111" s="77">
        <v>0</v>
      </c>
      <c r="H111" s="77">
        <v>0</v>
      </c>
      <c r="I111" s="77">
        <v>0</v>
      </c>
      <c r="J111" s="79">
        <f t="shared" si="1"/>
        <v>0</v>
      </c>
    </row>
    <row r="112" spans="1:10" x14ac:dyDescent="0.25">
      <c r="A112" s="24" t="s">
        <v>180</v>
      </c>
      <c r="B112" s="25" t="s">
        <v>25</v>
      </c>
      <c r="C112" s="75">
        <v>0</v>
      </c>
      <c r="D112" s="77">
        <v>0</v>
      </c>
      <c r="E112" s="77">
        <v>0</v>
      </c>
      <c r="F112" s="77">
        <v>0</v>
      </c>
      <c r="G112" s="77">
        <v>0</v>
      </c>
      <c r="H112" s="77">
        <v>0</v>
      </c>
      <c r="I112" s="77">
        <v>0</v>
      </c>
      <c r="J112" s="79">
        <f t="shared" si="1"/>
        <v>0</v>
      </c>
    </row>
    <row r="113" spans="1:10" x14ac:dyDescent="0.25">
      <c r="A113" s="24" t="s">
        <v>181</v>
      </c>
      <c r="B113" s="25" t="s">
        <v>182</v>
      </c>
      <c r="C113" s="75">
        <v>0</v>
      </c>
      <c r="D113" s="77">
        <v>0</v>
      </c>
      <c r="E113" s="77">
        <v>0</v>
      </c>
      <c r="F113" s="77">
        <v>0</v>
      </c>
      <c r="G113" s="77">
        <v>0</v>
      </c>
      <c r="H113" s="77">
        <v>0</v>
      </c>
      <c r="I113" s="77">
        <v>0</v>
      </c>
      <c r="J113" s="79">
        <f t="shared" si="1"/>
        <v>0</v>
      </c>
    </row>
    <row r="114" spans="1:10" x14ac:dyDescent="0.25">
      <c r="A114" s="24" t="s">
        <v>183</v>
      </c>
      <c r="B114" s="25" t="s">
        <v>26</v>
      </c>
      <c r="C114" s="75">
        <v>0</v>
      </c>
      <c r="D114" s="77">
        <v>0</v>
      </c>
      <c r="E114" s="77">
        <v>0</v>
      </c>
      <c r="F114" s="77">
        <v>0</v>
      </c>
      <c r="G114" s="77">
        <v>0</v>
      </c>
      <c r="H114" s="77">
        <v>0</v>
      </c>
      <c r="I114" s="77">
        <v>0</v>
      </c>
      <c r="J114" s="79">
        <f t="shared" si="1"/>
        <v>0</v>
      </c>
    </row>
    <row r="115" spans="1:10" x14ac:dyDescent="0.25">
      <c r="A115" s="24" t="s">
        <v>514</v>
      </c>
      <c r="B115" s="25" t="s">
        <v>27</v>
      </c>
      <c r="C115" s="75">
        <v>0</v>
      </c>
      <c r="D115" s="77">
        <v>0</v>
      </c>
      <c r="E115" s="77">
        <v>0</v>
      </c>
      <c r="F115" s="77">
        <v>0</v>
      </c>
      <c r="G115" s="77">
        <v>0</v>
      </c>
      <c r="H115" s="77">
        <v>0</v>
      </c>
      <c r="I115" s="77">
        <v>0</v>
      </c>
      <c r="J115" s="79">
        <f t="shared" si="1"/>
        <v>0</v>
      </c>
    </row>
    <row r="116" spans="1:10" x14ac:dyDescent="0.25">
      <c r="A116" s="24" t="s">
        <v>185</v>
      </c>
      <c r="B116" s="25" t="s">
        <v>27</v>
      </c>
      <c r="C116" s="75">
        <v>0</v>
      </c>
      <c r="D116" s="77">
        <v>0</v>
      </c>
      <c r="E116" s="77">
        <v>0</v>
      </c>
      <c r="F116" s="77">
        <v>0</v>
      </c>
      <c r="G116" s="77">
        <v>0</v>
      </c>
      <c r="H116" s="77">
        <v>0</v>
      </c>
      <c r="I116" s="77">
        <v>0</v>
      </c>
      <c r="J116" s="79">
        <f t="shared" si="1"/>
        <v>0</v>
      </c>
    </row>
    <row r="117" spans="1:10" x14ac:dyDescent="0.25">
      <c r="A117" s="24" t="s">
        <v>186</v>
      </c>
      <c r="B117" s="25" t="s">
        <v>28</v>
      </c>
      <c r="C117" s="75">
        <v>0</v>
      </c>
      <c r="D117" s="77">
        <v>0</v>
      </c>
      <c r="E117" s="77">
        <v>0</v>
      </c>
      <c r="F117" s="77">
        <v>0</v>
      </c>
      <c r="G117" s="77">
        <v>0</v>
      </c>
      <c r="H117" s="77">
        <v>0</v>
      </c>
      <c r="I117" s="77">
        <v>0</v>
      </c>
      <c r="J117" s="79">
        <f t="shared" si="1"/>
        <v>0</v>
      </c>
    </row>
    <row r="118" spans="1:10" x14ac:dyDescent="0.25">
      <c r="A118" s="24" t="s">
        <v>187</v>
      </c>
      <c r="B118" s="25" t="s">
        <v>28</v>
      </c>
      <c r="C118" s="75">
        <v>0</v>
      </c>
      <c r="D118" s="77">
        <v>0</v>
      </c>
      <c r="E118" s="77">
        <v>0</v>
      </c>
      <c r="F118" s="77">
        <v>0</v>
      </c>
      <c r="G118" s="77">
        <v>0</v>
      </c>
      <c r="H118" s="77">
        <v>0</v>
      </c>
      <c r="I118" s="77">
        <v>0</v>
      </c>
      <c r="J118" s="79">
        <f t="shared" si="1"/>
        <v>0</v>
      </c>
    </row>
    <row r="119" spans="1:10" x14ac:dyDescent="0.25">
      <c r="A119" s="24" t="s">
        <v>188</v>
      </c>
      <c r="B119" s="25" t="s">
        <v>28</v>
      </c>
      <c r="C119" s="75">
        <v>0</v>
      </c>
      <c r="D119" s="77">
        <v>0</v>
      </c>
      <c r="E119" s="77">
        <v>0</v>
      </c>
      <c r="F119" s="77">
        <v>0</v>
      </c>
      <c r="G119" s="77">
        <v>0</v>
      </c>
      <c r="H119" s="77">
        <v>0</v>
      </c>
      <c r="I119" s="77">
        <v>0</v>
      </c>
      <c r="J119" s="79">
        <f t="shared" si="1"/>
        <v>0</v>
      </c>
    </row>
    <row r="120" spans="1:10" x14ac:dyDescent="0.25">
      <c r="A120" s="24" t="s">
        <v>189</v>
      </c>
      <c r="B120" s="25" t="s">
        <v>29</v>
      </c>
      <c r="C120" s="75">
        <v>0</v>
      </c>
      <c r="D120" s="77">
        <v>0</v>
      </c>
      <c r="E120" s="77">
        <v>0</v>
      </c>
      <c r="F120" s="77">
        <v>0</v>
      </c>
      <c r="G120" s="77">
        <v>0</v>
      </c>
      <c r="H120" s="77">
        <v>0</v>
      </c>
      <c r="I120" s="77">
        <v>0</v>
      </c>
      <c r="J120" s="79">
        <f t="shared" si="1"/>
        <v>0</v>
      </c>
    </row>
    <row r="121" spans="1:10" x14ac:dyDescent="0.25">
      <c r="A121" s="24" t="s">
        <v>190</v>
      </c>
      <c r="B121" s="25" t="s">
        <v>29</v>
      </c>
      <c r="C121" s="75">
        <v>0</v>
      </c>
      <c r="D121" s="77">
        <v>5042</v>
      </c>
      <c r="E121" s="77">
        <v>0</v>
      </c>
      <c r="F121" s="77">
        <v>0</v>
      </c>
      <c r="G121" s="77">
        <v>0</v>
      </c>
      <c r="H121" s="77">
        <v>0</v>
      </c>
      <c r="I121" s="77">
        <v>0</v>
      </c>
      <c r="J121" s="79">
        <f t="shared" si="1"/>
        <v>5042</v>
      </c>
    </row>
    <row r="122" spans="1:10" x14ac:dyDescent="0.25">
      <c r="A122" s="24" t="s">
        <v>191</v>
      </c>
      <c r="B122" s="25" t="s">
        <v>29</v>
      </c>
      <c r="C122" s="75">
        <v>0</v>
      </c>
      <c r="D122" s="77">
        <v>0</v>
      </c>
      <c r="E122" s="77">
        <v>0</v>
      </c>
      <c r="F122" s="77">
        <v>0</v>
      </c>
      <c r="G122" s="77">
        <v>0</v>
      </c>
      <c r="H122" s="77">
        <v>0</v>
      </c>
      <c r="I122" s="77">
        <v>0</v>
      </c>
      <c r="J122" s="79">
        <f t="shared" si="1"/>
        <v>0</v>
      </c>
    </row>
    <row r="123" spans="1:10" x14ac:dyDescent="0.25">
      <c r="A123" s="24" t="s">
        <v>192</v>
      </c>
      <c r="B123" s="25" t="s">
        <v>30</v>
      </c>
      <c r="C123" s="75">
        <v>0</v>
      </c>
      <c r="D123" s="77">
        <v>0</v>
      </c>
      <c r="E123" s="77">
        <v>0</v>
      </c>
      <c r="F123" s="77">
        <v>0</v>
      </c>
      <c r="G123" s="77">
        <v>0</v>
      </c>
      <c r="H123" s="77">
        <v>0</v>
      </c>
      <c r="I123" s="77">
        <v>0</v>
      </c>
      <c r="J123" s="79">
        <f t="shared" si="1"/>
        <v>0</v>
      </c>
    </row>
    <row r="124" spans="1:10" x14ac:dyDescent="0.25">
      <c r="A124" s="60" t="s">
        <v>533</v>
      </c>
      <c r="B124" s="25" t="s">
        <v>30</v>
      </c>
      <c r="C124" s="75">
        <v>0</v>
      </c>
      <c r="D124" s="77">
        <v>0</v>
      </c>
      <c r="E124" s="77">
        <v>0</v>
      </c>
      <c r="F124" s="77">
        <v>0</v>
      </c>
      <c r="G124" s="77">
        <v>0</v>
      </c>
      <c r="H124" s="77">
        <v>0</v>
      </c>
      <c r="I124" s="77">
        <v>0</v>
      </c>
      <c r="J124" s="79">
        <f t="shared" si="1"/>
        <v>0</v>
      </c>
    </row>
    <row r="125" spans="1:10" x14ac:dyDescent="0.25">
      <c r="A125" s="24" t="s">
        <v>194</v>
      </c>
      <c r="B125" s="25" t="s">
        <v>31</v>
      </c>
      <c r="C125" s="75">
        <v>0</v>
      </c>
      <c r="D125" s="77">
        <v>0</v>
      </c>
      <c r="E125" s="77">
        <v>0</v>
      </c>
      <c r="F125" s="77">
        <v>0</v>
      </c>
      <c r="G125" s="77">
        <v>0</v>
      </c>
      <c r="H125" s="77">
        <v>0</v>
      </c>
      <c r="I125" s="77">
        <v>0</v>
      </c>
      <c r="J125" s="79">
        <f t="shared" si="1"/>
        <v>0</v>
      </c>
    </row>
    <row r="126" spans="1:10" x14ac:dyDescent="0.25">
      <c r="A126" s="24" t="s">
        <v>195</v>
      </c>
      <c r="B126" s="25" t="s">
        <v>31</v>
      </c>
      <c r="C126" s="75">
        <v>0</v>
      </c>
      <c r="D126" s="77">
        <v>0</v>
      </c>
      <c r="E126" s="77">
        <v>0</v>
      </c>
      <c r="F126" s="77">
        <v>0</v>
      </c>
      <c r="G126" s="77">
        <v>0</v>
      </c>
      <c r="H126" s="77">
        <v>0</v>
      </c>
      <c r="I126" s="77">
        <v>0</v>
      </c>
      <c r="J126" s="79">
        <f t="shared" si="1"/>
        <v>0</v>
      </c>
    </row>
    <row r="127" spans="1:10" x14ac:dyDescent="0.25">
      <c r="A127" s="24" t="s">
        <v>196</v>
      </c>
      <c r="B127" s="25" t="s">
        <v>32</v>
      </c>
      <c r="C127" s="75">
        <v>0</v>
      </c>
      <c r="D127" s="77">
        <v>0</v>
      </c>
      <c r="E127" s="77">
        <v>0</v>
      </c>
      <c r="F127" s="77">
        <v>0</v>
      </c>
      <c r="G127" s="77">
        <v>0</v>
      </c>
      <c r="H127" s="77">
        <v>0</v>
      </c>
      <c r="I127" s="77">
        <v>0</v>
      </c>
      <c r="J127" s="79">
        <f t="shared" si="1"/>
        <v>0</v>
      </c>
    </row>
    <row r="128" spans="1:10" x14ac:dyDescent="0.25">
      <c r="A128" s="24" t="s">
        <v>197</v>
      </c>
      <c r="B128" s="25" t="s">
        <v>32</v>
      </c>
      <c r="C128" s="75">
        <v>0</v>
      </c>
      <c r="D128" s="77">
        <v>0</v>
      </c>
      <c r="E128" s="77">
        <v>0</v>
      </c>
      <c r="F128" s="77">
        <v>0</v>
      </c>
      <c r="G128" s="77">
        <v>0</v>
      </c>
      <c r="H128" s="77">
        <v>0</v>
      </c>
      <c r="I128" s="77">
        <v>0</v>
      </c>
      <c r="J128" s="79">
        <f t="shared" si="1"/>
        <v>0</v>
      </c>
    </row>
    <row r="129" spans="1:10" x14ac:dyDescent="0.25">
      <c r="A129" s="24" t="s">
        <v>198</v>
      </c>
      <c r="B129" s="25" t="s">
        <v>32</v>
      </c>
      <c r="C129" s="75">
        <v>0</v>
      </c>
      <c r="D129" s="77">
        <v>0</v>
      </c>
      <c r="E129" s="77">
        <v>0</v>
      </c>
      <c r="F129" s="77">
        <v>0</v>
      </c>
      <c r="G129" s="77">
        <v>0</v>
      </c>
      <c r="H129" s="77">
        <v>0</v>
      </c>
      <c r="I129" s="77">
        <v>0</v>
      </c>
      <c r="J129" s="79">
        <f t="shared" si="1"/>
        <v>0</v>
      </c>
    </row>
    <row r="130" spans="1:10" x14ac:dyDescent="0.25">
      <c r="A130" s="24" t="s">
        <v>199</v>
      </c>
      <c r="B130" s="25" t="s">
        <v>33</v>
      </c>
      <c r="C130" s="75">
        <v>264483</v>
      </c>
      <c r="D130" s="77">
        <v>404309</v>
      </c>
      <c r="E130" s="77">
        <v>68738</v>
      </c>
      <c r="F130" s="77">
        <v>0</v>
      </c>
      <c r="G130" s="77">
        <v>0</v>
      </c>
      <c r="H130" s="77">
        <v>52805</v>
      </c>
      <c r="I130" s="77">
        <v>0</v>
      </c>
      <c r="J130" s="79">
        <f t="shared" si="1"/>
        <v>790335</v>
      </c>
    </row>
    <row r="131" spans="1:10" x14ac:dyDescent="0.25">
      <c r="A131" s="24" t="s">
        <v>200</v>
      </c>
      <c r="B131" s="25" t="s">
        <v>33</v>
      </c>
      <c r="C131" s="75">
        <v>0</v>
      </c>
      <c r="D131" s="77">
        <v>0</v>
      </c>
      <c r="E131" s="77">
        <v>0</v>
      </c>
      <c r="F131" s="77">
        <v>0</v>
      </c>
      <c r="G131" s="77">
        <v>0</v>
      </c>
      <c r="H131" s="77">
        <v>0</v>
      </c>
      <c r="I131" s="77">
        <v>0</v>
      </c>
      <c r="J131" s="79">
        <f t="shared" si="1"/>
        <v>0</v>
      </c>
    </row>
    <row r="132" spans="1:10" x14ac:dyDescent="0.25">
      <c r="A132" s="24" t="s">
        <v>201</v>
      </c>
      <c r="B132" s="25" t="s">
        <v>33</v>
      </c>
      <c r="C132" s="75">
        <v>0</v>
      </c>
      <c r="D132" s="77">
        <v>0</v>
      </c>
      <c r="E132" s="77">
        <v>0</v>
      </c>
      <c r="F132" s="77">
        <v>0</v>
      </c>
      <c r="G132" s="77">
        <v>0</v>
      </c>
      <c r="H132" s="77">
        <v>0</v>
      </c>
      <c r="I132" s="77">
        <v>0</v>
      </c>
      <c r="J132" s="79">
        <f t="shared" ref="J132:J195" si="2">SUM(C132:I132)</f>
        <v>0</v>
      </c>
    </row>
    <row r="133" spans="1:10" x14ac:dyDescent="0.25">
      <c r="A133" s="24" t="s">
        <v>202</v>
      </c>
      <c r="B133" s="25" t="s">
        <v>34</v>
      </c>
      <c r="C133" s="75">
        <v>0</v>
      </c>
      <c r="D133" s="77">
        <v>0</v>
      </c>
      <c r="E133" s="77">
        <v>0</v>
      </c>
      <c r="F133" s="77">
        <v>0</v>
      </c>
      <c r="G133" s="77">
        <v>0</v>
      </c>
      <c r="H133" s="77">
        <v>0</v>
      </c>
      <c r="I133" s="77">
        <v>0</v>
      </c>
      <c r="J133" s="79">
        <f t="shared" si="2"/>
        <v>0</v>
      </c>
    </row>
    <row r="134" spans="1:10" x14ac:dyDescent="0.25">
      <c r="A134" s="24" t="s">
        <v>203</v>
      </c>
      <c r="B134" s="25" t="s">
        <v>34</v>
      </c>
      <c r="C134" s="75">
        <v>0</v>
      </c>
      <c r="D134" s="77">
        <v>0</v>
      </c>
      <c r="E134" s="77">
        <v>0</v>
      </c>
      <c r="F134" s="77">
        <v>0</v>
      </c>
      <c r="G134" s="77">
        <v>0</v>
      </c>
      <c r="H134" s="77">
        <v>0</v>
      </c>
      <c r="I134" s="77">
        <v>0</v>
      </c>
      <c r="J134" s="79">
        <f t="shared" si="2"/>
        <v>0</v>
      </c>
    </row>
    <row r="135" spans="1:10" x14ac:dyDescent="0.25">
      <c r="A135" s="24" t="s">
        <v>204</v>
      </c>
      <c r="B135" s="25" t="s">
        <v>34</v>
      </c>
      <c r="C135" s="75">
        <v>0</v>
      </c>
      <c r="D135" s="77">
        <v>0</v>
      </c>
      <c r="E135" s="77">
        <v>0</v>
      </c>
      <c r="F135" s="77">
        <v>0</v>
      </c>
      <c r="G135" s="77">
        <v>0</v>
      </c>
      <c r="H135" s="77">
        <v>0</v>
      </c>
      <c r="I135" s="77">
        <v>0</v>
      </c>
      <c r="J135" s="79">
        <f t="shared" si="2"/>
        <v>0</v>
      </c>
    </row>
    <row r="136" spans="1:10" x14ac:dyDescent="0.25">
      <c r="A136" s="24" t="s">
        <v>205</v>
      </c>
      <c r="B136" s="25" t="s">
        <v>34</v>
      </c>
      <c r="C136" s="75">
        <v>0</v>
      </c>
      <c r="D136" s="77">
        <v>0</v>
      </c>
      <c r="E136" s="77">
        <v>0</v>
      </c>
      <c r="F136" s="77">
        <v>0</v>
      </c>
      <c r="G136" s="77">
        <v>0</v>
      </c>
      <c r="H136" s="77">
        <v>0</v>
      </c>
      <c r="I136" s="77">
        <v>0</v>
      </c>
      <c r="J136" s="79">
        <f t="shared" si="2"/>
        <v>0</v>
      </c>
    </row>
    <row r="137" spans="1:10" x14ac:dyDescent="0.25">
      <c r="A137" s="24" t="s">
        <v>206</v>
      </c>
      <c r="B137" s="25" t="s">
        <v>34</v>
      </c>
      <c r="C137" s="75">
        <v>0</v>
      </c>
      <c r="D137" s="77">
        <v>0</v>
      </c>
      <c r="E137" s="77">
        <v>0</v>
      </c>
      <c r="F137" s="77">
        <v>0</v>
      </c>
      <c r="G137" s="77">
        <v>0</v>
      </c>
      <c r="H137" s="77">
        <v>0</v>
      </c>
      <c r="I137" s="77">
        <v>0</v>
      </c>
      <c r="J137" s="79">
        <f t="shared" si="2"/>
        <v>0</v>
      </c>
    </row>
    <row r="138" spans="1:10" x14ac:dyDescent="0.25">
      <c r="A138" s="24" t="s">
        <v>207</v>
      </c>
      <c r="B138" s="25" t="s">
        <v>35</v>
      </c>
      <c r="C138" s="75">
        <v>0</v>
      </c>
      <c r="D138" s="77">
        <v>0</v>
      </c>
      <c r="E138" s="77">
        <v>0</v>
      </c>
      <c r="F138" s="77">
        <v>0</v>
      </c>
      <c r="G138" s="77">
        <v>0</v>
      </c>
      <c r="H138" s="77">
        <v>0</v>
      </c>
      <c r="I138" s="77">
        <v>0</v>
      </c>
      <c r="J138" s="79">
        <f t="shared" si="2"/>
        <v>0</v>
      </c>
    </row>
    <row r="139" spans="1:10" x14ac:dyDescent="0.25">
      <c r="A139" s="24" t="s">
        <v>208</v>
      </c>
      <c r="B139" s="25" t="s">
        <v>35</v>
      </c>
      <c r="C139" s="75">
        <v>0</v>
      </c>
      <c r="D139" s="77">
        <v>24958</v>
      </c>
      <c r="E139" s="77">
        <v>0</v>
      </c>
      <c r="F139" s="77">
        <v>0</v>
      </c>
      <c r="G139" s="77">
        <v>0</v>
      </c>
      <c r="H139" s="77">
        <v>0</v>
      </c>
      <c r="I139" s="77">
        <v>0</v>
      </c>
      <c r="J139" s="79">
        <f t="shared" si="2"/>
        <v>24958</v>
      </c>
    </row>
    <row r="140" spans="1:10" x14ac:dyDescent="0.25">
      <c r="A140" s="24" t="s">
        <v>209</v>
      </c>
      <c r="B140" s="25" t="s">
        <v>35</v>
      </c>
      <c r="C140" s="75">
        <v>0</v>
      </c>
      <c r="D140" s="77">
        <v>0</v>
      </c>
      <c r="E140" s="77">
        <v>0</v>
      </c>
      <c r="F140" s="77">
        <v>0</v>
      </c>
      <c r="G140" s="77">
        <v>0</v>
      </c>
      <c r="H140" s="77">
        <v>0</v>
      </c>
      <c r="I140" s="77">
        <v>0</v>
      </c>
      <c r="J140" s="79">
        <f t="shared" si="2"/>
        <v>0</v>
      </c>
    </row>
    <row r="141" spans="1:10" x14ac:dyDescent="0.25">
      <c r="A141" s="24" t="s">
        <v>210</v>
      </c>
      <c r="B141" s="25" t="s">
        <v>35</v>
      </c>
      <c r="C141" s="75">
        <v>0</v>
      </c>
      <c r="D141" s="77">
        <v>0</v>
      </c>
      <c r="E141" s="77">
        <v>0</v>
      </c>
      <c r="F141" s="77">
        <v>0</v>
      </c>
      <c r="G141" s="77">
        <v>0</v>
      </c>
      <c r="H141" s="77">
        <v>0</v>
      </c>
      <c r="I141" s="77">
        <v>0</v>
      </c>
      <c r="J141" s="79">
        <f t="shared" si="2"/>
        <v>0</v>
      </c>
    </row>
    <row r="142" spans="1:10" x14ac:dyDescent="0.25">
      <c r="A142" s="24" t="s">
        <v>211</v>
      </c>
      <c r="B142" s="25" t="s">
        <v>35</v>
      </c>
      <c r="C142" s="75">
        <v>0</v>
      </c>
      <c r="D142" s="77">
        <v>0</v>
      </c>
      <c r="E142" s="77">
        <v>0</v>
      </c>
      <c r="F142" s="77">
        <v>0</v>
      </c>
      <c r="G142" s="77">
        <v>0</v>
      </c>
      <c r="H142" s="77">
        <v>0</v>
      </c>
      <c r="I142" s="77">
        <v>0</v>
      </c>
      <c r="J142" s="79">
        <f t="shared" si="2"/>
        <v>0</v>
      </c>
    </row>
    <row r="143" spans="1:10" x14ac:dyDescent="0.25">
      <c r="A143" s="24" t="s">
        <v>212</v>
      </c>
      <c r="B143" s="25" t="s">
        <v>36</v>
      </c>
      <c r="C143" s="75">
        <v>0</v>
      </c>
      <c r="D143" s="77">
        <v>0</v>
      </c>
      <c r="E143" s="77">
        <v>0</v>
      </c>
      <c r="F143" s="77">
        <v>0</v>
      </c>
      <c r="G143" s="77">
        <v>0</v>
      </c>
      <c r="H143" s="77">
        <v>0</v>
      </c>
      <c r="I143" s="77">
        <v>0</v>
      </c>
      <c r="J143" s="79">
        <f t="shared" si="2"/>
        <v>0</v>
      </c>
    </row>
    <row r="144" spans="1:10" x14ac:dyDescent="0.25">
      <c r="A144" s="24" t="s">
        <v>213</v>
      </c>
      <c r="B144" s="25" t="s">
        <v>36</v>
      </c>
      <c r="C144" s="75">
        <v>0</v>
      </c>
      <c r="D144" s="77">
        <v>0</v>
      </c>
      <c r="E144" s="77">
        <v>0</v>
      </c>
      <c r="F144" s="77">
        <v>0</v>
      </c>
      <c r="G144" s="77">
        <v>0</v>
      </c>
      <c r="H144" s="77">
        <v>0</v>
      </c>
      <c r="I144" s="77">
        <v>0</v>
      </c>
      <c r="J144" s="79">
        <f t="shared" si="2"/>
        <v>0</v>
      </c>
    </row>
    <row r="145" spans="1:10" x14ac:dyDescent="0.25">
      <c r="A145" s="24" t="s">
        <v>214</v>
      </c>
      <c r="B145" s="25" t="s">
        <v>36</v>
      </c>
      <c r="C145" s="75">
        <v>0</v>
      </c>
      <c r="D145" s="77">
        <v>0</v>
      </c>
      <c r="E145" s="77">
        <v>0</v>
      </c>
      <c r="F145" s="77">
        <v>0</v>
      </c>
      <c r="G145" s="77">
        <v>0</v>
      </c>
      <c r="H145" s="77">
        <v>0</v>
      </c>
      <c r="I145" s="77">
        <v>0</v>
      </c>
      <c r="J145" s="79">
        <f t="shared" si="2"/>
        <v>0</v>
      </c>
    </row>
    <row r="146" spans="1:10" x14ac:dyDescent="0.25">
      <c r="A146" s="24" t="s">
        <v>215</v>
      </c>
      <c r="B146" s="25" t="s">
        <v>36</v>
      </c>
      <c r="C146" s="75">
        <v>0</v>
      </c>
      <c r="D146" s="77">
        <v>0</v>
      </c>
      <c r="E146" s="77">
        <v>0</v>
      </c>
      <c r="F146" s="77">
        <v>0</v>
      </c>
      <c r="G146" s="77">
        <v>0</v>
      </c>
      <c r="H146" s="77">
        <v>0</v>
      </c>
      <c r="I146" s="77">
        <v>0</v>
      </c>
      <c r="J146" s="79">
        <f t="shared" si="2"/>
        <v>0</v>
      </c>
    </row>
    <row r="147" spans="1:10" x14ac:dyDescent="0.25">
      <c r="A147" s="24" t="s">
        <v>216</v>
      </c>
      <c r="B147" s="25" t="s">
        <v>36</v>
      </c>
      <c r="C147" s="75">
        <v>0</v>
      </c>
      <c r="D147" s="77">
        <v>0</v>
      </c>
      <c r="E147" s="77">
        <v>0</v>
      </c>
      <c r="F147" s="77">
        <v>0</v>
      </c>
      <c r="G147" s="77">
        <v>0</v>
      </c>
      <c r="H147" s="77">
        <v>0</v>
      </c>
      <c r="I147" s="77">
        <v>60000</v>
      </c>
      <c r="J147" s="79">
        <f t="shared" si="2"/>
        <v>60000</v>
      </c>
    </row>
    <row r="148" spans="1:10" x14ac:dyDescent="0.25">
      <c r="A148" s="24" t="s">
        <v>217</v>
      </c>
      <c r="B148" s="25" t="s">
        <v>36</v>
      </c>
      <c r="C148" s="75">
        <v>0</v>
      </c>
      <c r="D148" s="77">
        <v>0</v>
      </c>
      <c r="E148" s="77">
        <v>0</v>
      </c>
      <c r="F148" s="77">
        <v>0</v>
      </c>
      <c r="G148" s="77">
        <v>0</v>
      </c>
      <c r="H148" s="77">
        <v>0</v>
      </c>
      <c r="I148" s="77">
        <v>0</v>
      </c>
      <c r="J148" s="79">
        <f t="shared" si="2"/>
        <v>0</v>
      </c>
    </row>
    <row r="149" spans="1:10" x14ac:dyDescent="0.25">
      <c r="A149" s="24" t="s">
        <v>218</v>
      </c>
      <c r="B149" s="25" t="s">
        <v>36</v>
      </c>
      <c r="C149" s="75">
        <v>0</v>
      </c>
      <c r="D149" s="77">
        <v>0</v>
      </c>
      <c r="E149" s="77">
        <v>0</v>
      </c>
      <c r="F149" s="77">
        <v>0</v>
      </c>
      <c r="G149" s="77">
        <v>0</v>
      </c>
      <c r="H149" s="77">
        <v>0</v>
      </c>
      <c r="I149" s="77">
        <v>0</v>
      </c>
      <c r="J149" s="79">
        <f t="shared" si="2"/>
        <v>0</v>
      </c>
    </row>
    <row r="150" spans="1:10" x14ac:dyDescent="0.25">
      <c r="A150" s="24" t="s">
        <v>219</v>
      </c>
      <c r="B150" s="25" t="s">
        <v>36</v>
      </c>
      <c r="C150" s="75">
        <v>0</v>
      </c>
      <c r="D150" s="77">
        <v>0</v>
      </c>
      <c r="E150" s="77">
        <v>0</v>
      </c>
      <c r="F150" s="77">
        <v>0</v>
      </c>
      <c r="G150" s="77">
        <v>0</v>
      </c>
      <c r="H150" s="77">
        <v>0</v>
      </c>
      <c r="I150" s="77">
        <v>0</v>
      </c>
      <c r="J150" s="79">
        <f t="shared" si="2"/>
        <v>0</v>
      </c>
    </row>
    <row r="151" spans="1:10" x14ac:dyDescent="0.25">
      <c r="A151" s="24" t="s">
        <v>220</v>
      </c>
      <c r="B151" s="25" t="s">
        <v>36</v>
      </c>
      <c r="C151" s="75">
        <v>0</v>
      </c>
      <c r="D151" s="77">
        <v>0</v>
      </c>
      <c r="E151" s="77">
        <v>0</v>
      </c>
      <c r="F151" s="77">
        <v>0</v>
      </c>
      <c r="G151" s="77">
        <v>0</v>
      </c>
      <c r="H151" s="77">
        <v>0</v>
      </c>
      <c r="I151" s="77">
        <v>0</v>
      </c>
      <c r="J151" s="79">
        <f t="shared" si="2"/>
        <v>0</v>
      </c>
    </row>
    <row r="152" spans="1:10" x14ac:dyDescent="0.25">
      <c r="A152" s="24" t="s">
        <v>221</v>
      </c>
      <c r="B152" s="25" t="s">
        <v>36</v>
      </c>
      <c r="C152" s="75">
        <v>0</v>
      </c>
      <c r="D152" s="77">
        <v>0</v>
      </c>
      <c r="E152" s="77">
        <v>0</v>
      </c>
      <c r="F152" s="77">
        <v>0</v>
      </c>
      <c r="G152" s="77">
        <v>0</v>
      </c>
      <c r="H152" s="77">
        <v>0</v>
      </c>
      <c r="I152" s="77">
        <v>0</v>
      </c>
      <c r="J152" s="79">
        <f t="shared" si="2"/>
        <v>0</v>
      </c>
    </row>
    <row r="153" spans="1:10" x14ac:dyDescent="0.25">
      <c r="A153" s="24" t="s">
        <v>222</v>
      </c>
      <c r="B153" s="25" t="s">
        <v>36</v>
      </c>
      <c r="C153" s="75">
        <v>0</v>
      </c>
      <c r="D153" s="77">
        <v>0</v>
      </c>
      <c r="E153" s="77">
        <v>0</v>
      </c>
      <c r="F153" s="77">
        <v>0</v>
      </c>
      <c r="G153" s="77">
        <v>0</v>
      </c>
      <c r="H153" s="77">
        <v>0</v>
      </c>
      <c r="I153" s="77">
        <v>0</v>
      </c>
      <c r="J153" s="79">
        <f t="shared" si="2"/>
        <v>0</v>
      </c>
    </row>
    <row r="154" spans="1:10" x14ac:dyDescent="0.25">
      <c r="A154" s="24" t="s">
        <v>223</v>
      </c>
      <c r="B154" s="25" t="s">
        <v>37</v>
      </c>
      <c r="C154" s="75">
        <v>0</v>
      </c>
      <c r="D154" s="77">
        <v>0</v>
      </c>
      <c r="E154" s="77">
        <v>0</v>
      </c>
      <c r="F154" s="77">
        <v>0</v>
      </c>
      <c r="G154" s="77">
        <v>0</v>
      </c>
      <c r="H154" s="77">
        <v>0</v>
      </c>
      <c r="I154" s="77">
        <v>0</v>
      </c>
      <c r="J154" s="79">
        <f t="shared" si="2"/>
        <v>0</v>
      </c>
    </row>
    <row r="155" spans="1:10" x14ac:dyDescent="0.25">
      <c r="A155" s="24" t="s">
        <v>224</v>
      </c>
      <c r="B155" s="25" t="s">
        <v>38</v>
      </c>
      <c r="C155" s="75">
        <v>0</v>
      </c>
      <c r="D155" s="77">
        <v>0</v>
      </c>
      <c r="E155" s="77">
        <v>0</v>
      </c>
      <c r="F155" s="77">
        <v>0</v>
      </c>
      <c r="G155" s="77">
        <v>0</v>
      </c>
      <c r="H155" s="77">
        <v>0</v>
      </c>
      <c r="I155" s="77">
        <v>0</v>
      </c>
      <c r="J155" s="79">
        <f t="shared" si="2"/>
        <v>0</v>
      </c>
    </row>
    <row r="156" spans="1:10" x14ac:dyDescent="0.25">
      <c r="A156" s="24" t="s">
        <v>225</v>
      </c>
      <c r="B156" s="25" t="s">
        <v>39</v>
      </c>
      <c r="C156" s="75">
        <v>0</v>
      </c>
      <c r="D156" s="77">
        <v>0</v>
      </c>
      <c r="E156" s="77">
        <v>0</v>
      </c>
      <c r="F156" s="77">
        <v>0</v>
      </c>
      <c r="G156" s="77">
        <v>0</v>
      </c>
      <c r="H156" s="77">
        <v>0</v>
      </c>
      <c r="I156" s="77">
        <v>0</v>
      </c>
      <c r="J156" s="79">
        <f t="shared" si="2"/>
        <v>0</v>
      </c>
    </row>
    <row r="157" spans="1:10" x14ac:dyDescent="0.25">
      <c r="A157" s="24" t="s">
        <v>226</v>
      </c>
      <c r="B157" s="25" t="s">
        <v>39</v>
      </c>
      <c r="C157" s="75">
        <v>40965</v>
      </c>
      <c r="D157" s="77">
        <v>0</v>
      </c>
      <c r="E157" s="77">
        <v>0</v>
      </c>
      <c r="F157" s="77">
        <v>0</v>
      </c>
      <c r="G157" s="77">
        <v>0</v>
      </c>
      <c r="H157" s="77">
        <v>86319</v>
      </c>
      <c r="I157" s="77">
        <v>0</v>
      </c>
      <c r="J157" s="79">
        <f t="shared" si="2"/>
        <v>127284</v>
      </c>
    </row>
    <row r="158" spans="1:10" x14ac:dyDescent="0.25">
      <c r="A158" s="24" t="s">
        <v>227</v>
      </c>
      <c r="B158" s="25" t="s">
        <v>39</v>
      </c>
      <c r="C158" s="75">
        <v>41902</v>
      </c>
      <c r="D158" s="77">
        <v>0</v>
      </c>
      <c r="E158" s="77">
        <v>0</v>
      </c>
      <c r="F158" s="77">
        <v>0</v>
      </c>
      <c r="G158" s="77">
        <v>0</v>
      </c>
      <c r="H158" s="77">
        <v>22860</v>
      </c>
      <c r="I158" s="77">
        <v>0</v>
      </c>
      <c r="J158" s="79">
        <f t="shared" si="2"/>
        <v>64762</v>
      </c>
    </row>
    <row r="159" spans="1:10" x14ac:dyDescent="0.25">
      <c r="A159" s="24" t="s">
        <v>228</v>
      </c>
      <c r="B159" s="25" t="s">
        <v>39</v>
      </c>
      <c r="C159" s="75">
        <v>0</v>
      </c>
      <c r="D159" s="77">
        <v>0</v>
      </c>
      <c r="E159" s="77">
        <v>0</v>
      </c>
      <c r="F159" s="77">
        <v>0</v>
      </c>
      <c r="G159" s="77">
        <v>0</v>
      </c>
      <c r="H159" s="77">
        <v>0</v>
      </c>
      <c r="I159" s="77">
        <v>0</v>
      </c>
      <c r="J159" s="79">
        <f t="shared" si="2"/>
        <v>0</v>
      </c>
    </row>
    <row r="160" spans="1:10" x14ac:dyDescent="0.25">
      <c r="A160" s="24" t="s">
        <v>229</v>
      </c>
      <c r="B160" s="25" t="s">
        <v>39</v>
      </c>
      <c r="C160" s="75">
        <v>0</v>
      </c>
      <c r="D160" s="77">
        <v>0</v>
      </c>
      <c r="E160" s="77">
        <v>0</v>
      </c>
      <c r="F160" s="77">
        <v>0</v>
      </c>
      <c r="G160" s="77">
        <v>0</v>
      </c>
      <c r="H160" s="77">
        <v>0</v>
      </c>
      <c r="I160" s="77">
        <v>0</v>
      </c>
      <c r="J160" s="79">
        <f t="shared" si="2"/>
        <v>0</v>
      </c>
    </row>
    <row r="161" spans="1:10" x14ac:dyDescent="0.25">
      <c r="A161" s="24" t="s">
        <v>230</v>
      </c>
      <c r="B161" s="25" t="s">
        <v>39</v>
      </c>
      <c r="C161" s="75">
        <v>0</v>
      </c>
      <c r="D161" s="77">
        <v>0</v>
      </c>
      <c r="E161" s="77">
        <v>0</v>
      </c>
      <c r="F161" s="77">
        <v>0</v>
      </c>
      <c r="G161" s="77">
        <v>0</v>
      </c>
      <c r="H161" s="77">
        <v>0</v>
      </c>
      <c r="I161" s="77">
        <v>0</v>
      </c>
      <c r="J161" s="79">
        <f t="shared" si="2"/>
        <v>0</v>
      </c>
    </row>
    <row r="162" spans="1:10" x14ac:dyDescent="0.25">
      <c r="A162" s="24" t="s">
        <v>231</v>
      </c>
      <c r="B162" s="25" t="s">
        <v>39</v>
      </c>
      <c r="C162" s="75">
        <v>0</v>
      </c>
      <c r="D162" s="77">
        <v>0</v>
      </c>
      <c r="E162" s="77">
        <v>0</v>
      </c>
      <c r="F162" s="77">
        <v>0</v>
      </c>
      <c r="G162" s="77">
        <v>0</v>
      </c>
      <c r="H162" s="77">
        <v>0</v>
      </c>
      <c r="I162" s="77">
        <v>0</v>
      </c>
      <c r="J162" s="79">
        <f t="shared" si="2"/>
        <v>0</v>
      </c>
    </row>
    <row r="163" spans="1:10" x14ac:dyDescent="0.25">
      <c r="A163" s="24" t="s">
        <v>232</v>
      </c>
      <c r="B163" s="25" t="s">
        <v>39</v>
      </c>
      <c r="C163" s="75">
        <v>0</v>
      </c>
      <c r="D163" s="77">
        <v>0</v>
      </c>
      <c r="E163" s="77">
        <v>0</v>
      </c>
      <c r="F163" s="77">
        <v>0</v>
      </c>
      <c r="G163" s="77">
        <v>0</v>
      </c>
      <c r="H163" s="77">
        <v>0</v>
      </c>
      <c r="I163" s="77">
        <v>0</v>
      </c>
      <c r="J163" s="79">
        <f t="shared" si="2"/>
        <v>0</v>
      </c>
    </row>
    <row r="164" spans="1:10" x14ac:dyDescent="0.25">
      <c r="A164" s="24" t="s">
        <v>233</v>
      </c>
      <c r="B164" s="25" t="s">
        <v>39</v>
      </c>
      <c r="C164" s="75">
        <v>0</v>
      </c>
      <c r="D164" s="77">
        <v>0</v>
      </c>
      <c r="E164" s="77">
        <v>0</v>
      </c>
      <c r="F164" s="77">
        <v>0</v>
      </c>
      <c r="G164" s="77">
        <v>0</v>
      </c>
      <c r="H164" s="77">
        <v>0</v>
      </c>
      <c r="I164" s="77">
        <v>0</v>
      </c>
      <c r="J164" s="79">
        <f t="shared" si="2"/>
        <v>0</v>
      </c>
    </row>
    <row r="165" spans="1:10" x14ac:dyDescent="0.25">
      <c r="A165" s="24" t="s">
        <v>234</v>
      </c>
      <c r="B165" s="25" t="s">
        <v>39</v>
      </c>
      <c r="C165" s="75">
        <v>0</v>
      </c>
      <c r="D165" s="77">
        <v>0</v>
      </c>
      <c r="E165" s="77">
        <v>0</v>
      </c>
      <c r="F165" s="77">
        <v>0</v>
      </c>
      <c r="G165" s="77">
        <v>0</v>
      </c>
      <c r="H165" s="77">
        <v>29215</v>
      </c>
      <c r="I165" s="77">
        <v>0</v>
      </c>
      <c r="J165" s="79">
        <f t="shared" si="2"/>
        <v>29215</v>
      </c>
    </row>
    <row r="166" spans="1:10" x14ac:dyDescent="0.25">
      <c r="A166" s="24" t="s">
        <v>235</v>
      </c>
      <c r="B166" s="25" t="s">
        <v>39</v>
      </c>
      <c r="C166" s="75">
        <v>0</v>
      </c>
      <c r="D166" s="77">
        <v>0</v>
      </c>
      <c r="E166" s="77">
        <v>0</v>
      </c>
      <c r="F166" s="77">
        <v>0</v>
      </c>
      <c r="G166" s="77">
        <v>0</v>
      </c>
      <c r="H166" s="77">
        <v>0</v>
      </c>
      <c r="I166" s="77">
        <v>0</v>
      </c>
      <c r="J166" s="79">
        <f t="shared" si="2"/>
        <v>0</v>
      </c>
    </row>
    <row r="167" spans="1:10" x14ac:dyDescent="0.25">
      <c r="A167" s="24" t="s">
        <v>236</v>
      </c>
      <c r="B167" s="25" t="s">
        <v>39</v>
      </c>
      <c r="C167" s="75">
        <v>11480</v>
      </c>
      <c r="D167" s="77">
        <v>0</v>
      </c>
      <c r="E167" s="77">
        <v>0</v>
      </c>
      <c r="F167" s="77">
        <v>0</v>
      </c>
      <c r="G167" s="77">
        <v>0</v>
      </c>
      <c r="H167" s="77">
        <v>42130</v>
      </c>
      <c r="I167" s="77">
        <v>0</v>
      </c>
      <c r="J167" s="79">
        <f t="shared" si="2"/>
        <v>53610</v>
      </c>
    </row>
    <row r="168" spans="1:10" x14ac:dyDescent="0.25">
      <c r="A168" s="24" t="s">
        <v>237</v>
      </c>
      <c r="B168" s="25" t="s">
        <v>39</v>
      </c>
      <c r="C168" s="75">
        <v>21260</v>
      </c>
      <c r="D168" s="77">
        <v>0</v>
      </c>
      <c r="E168" s="77">
        <v>0</v>
      </c>
      <c r="F168" s="77">
        <v>0</v>
      </c>
      <c r="G168" s="77">
        <v>0</v>
      </c>
      <c r="H168" s="77">
        <v>0</v>
      </c>
      <c r="I168" s="77">
        <v>0</v>
      </c>
      <c r="J168" s="79">
        <f t="shared" si="2"/>
        <v>21260</v>
      </c>
    </row>
    <row r="169" spans="1:10" x14ac:dyDescent="0.25">
      <c r="A169" s="24" t="s">
        <v>238</v>
      </c>
      <c r="B169" s="25" t="s">
        <v>39</v>
      </c>
      <c r="C169" s="75">
        <v>0</v>
      </c>
      <c r="D169" s="77">
        <v>122351</v>
      </c>
      <c r="E169" s="77">
        <v>0</v>
      </c>
      <c r="F169" s="77">
        <v>0</v>
      </c>
      <c r="G169" s="77">
        <v>0</v>
      </c>
      <c r="H169" s="77">
        <v>0</v>
      </c>
      <c r="I169" s="77">
        <v>0</v>
      </c>
      <c r="J169" s="79">
        <f t="shared" si="2"/>
        <v>122351</v>
      </c>
    </row>
    <row r="170" spans="1:10" x14ac:dyDescent="0.25">
      <c r="A170" s="24" t="s">
        <v>239</v>
      </c>
      <c r="B170" s="25" t="s">
        <v>1</v>
      </c>
      <c r="C170" s="75">
        <v>0</v>
      </c>
      <c r="D170" s="77">
        <v>0</v>
      </c>
      <c r="E170" s="77">
        <v>0</v>
      </c>
      <c r="F170" s="77">
        <v>0</v>
      </c>
      <c r="G170" s="77">
        <v>0</v>
      </c>
      <c r="H170" s="77">
        <v>0</v>
      </c>
      <c r="I170" s="77">
        <v>0</v>
      </c>
      <c r="J170" s="79">
        <f t="shared" si="2"/>
        <v>0</v>
      </c>
    </row>
    <row r="171" spans="1:10" x14ac:dyDescent="0.25">
      <c r="A171" s="24" t="s">
        <v>240</v>
      </c>
      <c r="B171" s="25" t="s">
        <v>1</v>
      </c>
      <c r="C171" s="75">
        <v>341550</v>
      </c>
      <c r="D171" s="77">
        <v>0</v>
      </c>
      <c r="E171" s="77">
        <v>35441</v>
      </c>
      <c r="F171" s="77">
        <v>0</v>
      </c>
      <c r="G171" s="77">
        <v>0</v>
      </c>
      <c r="H171" s="77">
        <v>423305</v>
      </c>
      <c r="I171" s="77">
        <v>0</v>
      </c>
      <c r="J171" s="79">
        <f t="shared" si="2"/>
        <v>800296</v>
      </c>
    </row>
    <row r="172" spans="1:10" x14ac:dyDescent="0.25">
      <c r="A172" s="24" t="s">
        <v>241</v>
      </c>
      <c r="B172" s="25" t="s">
        <v>1</v>
      </c>
      <c r="C172" s="75">
        <v>832636</v>
      </c>
      <c r="D172" s="77">
        <v>0</v>
      </c>
      <c r="E172" s="77">
        <v>0</v>
      </c>
      <c r="F172" s="77">
        <v>0</v>
      </c>
      <c r="G172" s="77">
        <v>0</v>
      </c>
      <c r="H172" s="77">
        <v>0</v>
      </c>
      <c r="I172" s="77">
        <v>0</v>
      </c>
      <c r="J172" s="79">
        <f t="shared" si="2"/>
        <v>832636</v>
      </c>
    </row>
    <row r="173" spans="1:10" x14ac:dyDescent="0.25">
      <c r="A173" s="24" t="s">
        <v>242</v>
      </c>
      <c r="B173" s="25" t="s">
        <v>1</v>
      </c>
      <c r="C173" s="75">
        <v>0</v>
      </c>
      <c r="D173" s="77">
        <v>0</v>
      </c>
      <c r="E173" s="77">
        <v>0</v>
      </c>
      <c r="F173" s="77">
        <v>0</v>
      </c>
      <c r="G173" s="77">
        <v>0</v>
      </c>
      <c r="H173" s="77">
        <v>0</v>
      </c>
      <c r="I173" s="77">
        <v>0</v>
      </c>
      <c r="J173" s="79">
        <f t="shared" si="2"/>
        <v>0</v>
      </c>
    </row>
    <row r="174" spans="1:10" x14ac:dyDescent="0.25">
      <c r="A174" s="24" t="s">
        <v>243</v>
      </c>
      <c r="B174" s="25" t="s">
        <v>1</v>
      </c>
      <c r="C174" s="75">
        <v>0</v>
      </c>
      <c r="D174" s="77">
        <v>0</v>
      </c>
      <c r="E174" s="77">
        <v>390000</v>
      </c>
      <c r="F174" s="77">
        <v>0</v>
      </c>
      <c r="G174" s="77">
        <v>0</v>
      </c>
      <c r="H174" s="77">
        <v>0</v>
      </c>
      <c r="I174" s="77">
        <v>0</v>
      </c>
      <c r="J174" s="79">
        <f t="shared" si="2"/>
        <v>390000</v>
      </c>
    </row>
    <row r="175" spans="1:10" x14ac:dyDescent="0.25">
      <c r="A175" s="24" t="s">
        <v>244</v>
      </c>
      <c r="B175" s="25" t="s">
        <v>40</v>
      </c>
      <c r="C175" s="75">
        <v>0</v>
      </c>
      <c r="D175" s="77">
        <v>0</v>
      </c>
      <c r="E175" s="77">
        <v>2000</v>
      </c>
      <c r="F175" s="77">
        <v>0</v>
      </c>
      <c r="G175" s="77">
        <v>0</v>
      </c>
      <c r="H175" s="77">
        <v>0</v>
      </c>
      <c r="I175" s="77">
        <v>0</v>
      </c>
      <c r="J175" s="79">
        <f t="shared" si="2"/>
        <v>2000</v>
      </c>
    </row>
    <row r="176" spans="1:10" x14ac:dyDescent="0.25">
      <c r="A176" s="24" t="s">
        <v>245</v>
      </c>
      <c r="B176" s="25" t="s">
        <v>41</v>
      </c>
      <c r="C176" s="75">
        <v>0</v>
      </c>
      <c r="D176" s="77">
        <v>0</v>
      </c>
      <c r="E176" s="77">
        <v>0</v>
      </c>
      <c r="F176" s="77">
        <v>0</v>
      </c>
      <c r="G176" s="77">
        <v>0</v>
      </c>
      <c r="H176" s="77">
        <v>0</v>
      </c>
      <c r="I176" s="77">
        <v>0</v>
      </c>
      <c r="J176" s="79">
        <f t="shared" si="2"/>
        <v>0</v>
      </c>
    </row>
    <row r="177" spans="1:10" x14ac:dyDescent="0.25">
      <c r="A177" s="24" t="s">
        <v>246</v>
      </c>
      <c r="B177" s="25" t="s">
        <v>41</v>
      </c>
      <c r="C177" s="75">
        <v>0</v>
      </c>
      <c r="D177" s="77">
        <v>0</v>
      </c>
      <c r="E177" s="77">
        <v>0</v>
      </c>
      <c r="F177" s="77">
        <v>0</v>
      </c>
      <c r="G177" s="77">
        <v>0</v>
      </c>
      <c r="H177" s="77">
        <v>0</v>
      </c>
      <c r="I177" s="77">
        <v>57577</v>
      </c>
      <c r="J177" s="79">
        <f t="shared" si="2"/>
        <v>57577</v>
      </c>
    </row>
    <row r="178" spans="1:10" x14ac:dyDescent="0.25">
      <c r="A178" s="24" t="s">
        <v>247</v>
      </c>
      <c r="B178" s="25" t="s">
        <v>41</v>
      </c>
      <c r="C178" s="75">
        <v>0</v>
      </c>
      <c r="D178" s="77">
        <v>0</v>
      </c>
      <c r="E178" s="77">
        <v>0</v>
      </c>
      <c r="F178" s="77">
        <v>0</v>
      </c>
      <c r="G178" s="77">
        <v>0</v>
      </c>
      <c r="H178" s="77">
        <v>0</v>
      </c>
      <c r="I178" s="77">
        <v>0</v>
      </c>
      <c r="J178" s="79">
        <f t="shared" si="2"/>
        <v>0</v>
      </c>
    </row>
    <row r="179" spans="1:10" x14ac:dyDescent="0.25">
      <c r="A179" s="24" t="s">
        <v>248</v>
      </c>
      <c r="B179" s="25" t="s">
        <v>41</v>
      </c>
      <c r="C179" s="75">
        <v>0</v>
      </c>
      <c r="D179" s="77">
        <v>0</v>
      </c>
      <c r="E179" s="77">
        <v>0</v>
      </c>
      <c r="F179" s="77">
        <v>0</v>
      </c>
      <c r="G179" s="77">
        <v>0</v>
      </c>
      <c r="H179" s="77">
        <v>0</v>
      </c>
      <c r="I179" s="77">
        <v>0</v>
      </c>
      <c r="J179" s="79">
        <f t="shared" si="2"/>
        <v>0</v>
      </c>
    </row>
    <row r="180" spans="1:10" x14ac:dyDescent="0.25">
      <c r="A180" s="24" t="s">
        <v>249</v>
      </c>
      <c r="B180" s="25" t="s">
        <v>41</v>
      </c>
      <c r="C180" s="75">
        <v>0</v>
      </c>
      <c r="D180" s="77">
        <v>0</v>
      </c>
      <c r="E180" s="77">
        <v>0</v>
      </c>
      <c r="F180" s="77">
        <v>0</v>
      </c>
      <c r="G180" s="77">
        <v>0</v>
      </c>
      <c r="H180" s="77">
        <v>0</v>
      </c>
      <c r="I180" s="77">
        <v>0</v>
      </c>
      <c r="J180" s="79">
        <f t="shared" si="2"/>
        <v>0</v>
      </c>
    </row>
    <row r="181" spans="1:10" x14ac:dyDescent="0.25">
      <c r="A181" s="24" t="s">
        <v>250</v>
      </c>
      <c r="B181" s="25" t="s">
        <v>41</v>
      </c>
      <c r="C181" s="75">
        <v>1207</v>
      </c>
      <c r="D181" s="77">
        <v>0</v>
      </c>
      <c r="E181" s="77">
        <v>0</v>
      </c>
      <c r="F181" s="77">
        <v>0</v>
      </c>
      <c r="G181" s="77">
        <v>0</v>
      </c>
      <c r="H181" s="77">
        <v>0</v>
      </c>
      <c r="I181" s="77">
        <v>0</v>
      </c>
      <c r="J181" s="79">
        <f t="shared" si="2"/>
        <v>1207</v>
      </c>
    </row>
    <row r="182" spans="1:10" x14ac:dyDescent="0.25">
      <c r="A182" s="24" t="s">
        <v>251</v>
      </c>
      <c r="B182" s="25" t="s">
        <v>41</v>
      </c>
      <c r="C182" s="75">
        <v>0</v>
      </c>
      <c r="D182" s="77">
        <v>0</v>
      </c>
      <c r="E182" s="77">
        <v>0</v>
      </c>
      <c r="F182" s="77">
        <v>0</v>
      </c>
      <c r="G182" s="77">
        <v>0</v>
      </c>
      <c r="H182" s="77">
        <v>0</v>
      </c>
      <c r="I182" s="77">
        <v>0</v>
      </c>
      <c r="J182" s="79">
        <f t="shared" si="2"/>
        <v>0</v>
      </c>
    </row>
    <row r="183" spans="1:10" x14ac:dyDescent="0.25">
      <c r="A183" s="24" t="s">
        <v>252</v>
      </c>
      <c r="B183" s="25" t="s">
        <v>42</v>
      </c>
      <c r="C183" s="75">
        <v>0</v>
      </c>
      <c r="D183" s="77">
        <v>0</v>
      </c>
      <c r="E183" s="77">
        <v>0</v>
      </c>
      <c r="F183" s="77">
        <v>0</v>
      </c>
      <c r="G183" s="77">
        <v>0</v>
      </c>
      <c r="H183" s="77">
        <v>0</v>
      </c>
      <c r="I183" s="77">
        <v>0</v>
      </c>
      <c r="J183" s="79">
        <f t="shared" si="2"/>
        <v>0</v>
      </c>
    </row>
    <row r="184" spans="1:10" x14ac:dyDescent="0.25">
      <c r="A184" s="24" t="s">
        <v>253</v>
      </c>
      <c r="B184" s="25" t="s">
        <v>2</v>
      </c>
      <c r="C184" s="75">
        <v>0</v>
      </c>
      <c r="D184" s="77">
        <v>0</v>
      </c>
      <c r="E184" s="77">
        <v>0</v>
      </c>
      <c r="F184" s="77">
        <v>0</v>
      </c>
      <c r="G184" s="77">
        <v>0</v>
      </c>
      <c r="H184" s="77">
        <v>0</v>
      </c>
      <c r="I184" s="77">
        <v>0</v>
      </c>
      <c r="J184" s="79">
        <f t="shared" si="2"/>
        <v>0</v>
      </c>
    </row>
    <row r="185" spans="1:10" x14ac:dyDescent="0.25">
      <c r="A185" s="24" t="s">
        <v>1</v>
      </c>
      <c r="B185" s="25" t="s">
        <v>2</v>
      </c>
      <c r="C185" s="75">
        <v>0</v>
      </c>
      <c r="D185" s="77">
        <v>0</v>
      </c>
      <c r="E185" s="77">
        <v>0</v>
      </c>
      <c r="F185" s="77">
        <v>0</v>
      </c>
      <c r="G185" s="77">
        <v>0</v>
      </c>
      <c r="H185" s="77">
        <v>0</v>
      </c>
      <c r="I185" s="77">
        <v>0</v>
      </c>
      <c r="J185" s="79">
        <f t="shared" si="2"/>
        <v>0</v>
      </c>
    </row>
    <row r="186" spans="1:10" x14ac:dyDescent="0.25">
      <c r="A186" s="24" t="s">
        <v>2</v>
      </c>
      <c r="B186" s="25" t="s">
        <v>2</v>
      </c>
      <c r="C186" s="75">
        <v>0</v>
      </c>
      <c r="D186" s="77">
        <v>0</v>
      </c>
      <c r="E186" s="77">
        <v>0</v>
      </c>
      <c r="F186" s="77">
        <v>0</v>
      </c>
      <c r="G186" s="77">
        <v>0</v>
      </c>
      <c r="H186" s="77">
        <v>0</v>
      </c>
      <c r="I186" s="77">
        <v>0</v>
      </c>
      <c r="J186" s="79">
        <f t="shared" si="2"/>
        <v>0</v>
      </c>
    </row>
    <row r="187" spans="1:10" x14ac:dyDescent="0.25">
      <c r="A187" s="24" t="s">
        <v>254</v>
      </c>
      <c r="B187" s="25" t="s">
        <v>43</v>
      </c>
      <c r="C187" s="75">
        <v>0</v>
      </c>
      <c r="D187" s="77">
        <v>0</v>
      </c>
      <c r="E187" s="77">
        <v>0</v>
      </c>
      <c r="F187" s="77">
        <v>0</v>
      </c>
      <c r="G187" s="77">
        <v>0</v>
      </c>
      <c r="H187" s="77">
        <v>0</v>
      </c>
      <c r="I187" s="77">
        <v>0</v>
      </c>
      <c r="J187" s="79">
        <f t="shared" si="2"/>
        <v>0</v>
      </c>
    </row>
    <row r="188" spans="1:10" x14ac:dyDescent="0.25">
      <c r="A188" s="24" t="s">
        <v>255</v>
      </c>
      <c r="B188" s="25" t="s">
        <v>43</v>
      </c>
      <c r="C188" s="75">
        <v>0</v>
      </c>
      <c r="D188" s="77">
        <v>458866</v>
      </c>
      <c r="E188" s="77">
        <v>0</v>
      </c>
      <c r="F188" s="77">
        <v>0</v>
      </c>
      <c r="G188" s="77">
        <v>0</v>
      </c>
      <c r="H188" s="77">
        <v>0</v>
      </c>
      <c r="I188" s="77">
        <v>0</v>
      </c>
      <c r="J188" s="79">
        <f t="shared" si="2"/>
        <v>458866</v>
      </c>
    </row>
    <row r="189" spans="1:10" x14ac:dyDescent="0.25">
      <c r="A189" s="24" t="s">
        <v>256</v>
      </c>
      <c r="B189" s="25" t="s">
        <v>43</v>
      </c>
      <c r="C189" s="75">
        <v>0</v>
      </c>
      <c r="D189" s="77">
        <v>0</v>
      </c>
      <c r="E189" s="77">
        <v>0</v>
      </c>
      <c r="F189" s="77">
        <v>0</v>
      </c>
      <c r="G189" s="77">
        <v>0</v>
      </c>
      <c r="H189" s="77">
        <v>0</v>
      </c>
      <c r="I189" s="77">
        <v>0</v>
      </c>
      <c r="J189" s="79">
        <f t="shared" si="2"/>
        <v>0</v>
      </c>
    </row>
    <row r="190" spans="1:10" x14ac:dyDescent="0.25">
      <c r="A190" s="24" t="s">
        <v>257</v>
      </c>
      <c r="B190" s="25" t="s">
        <v>43</v>
      </c>
      <c r="C190" s="75">
        <v>0</v>
      </c>
      <c r="D190" s="77">
        <v>0</v>
      </c>
      <c r="E190" s="77">
        <v>0</v>
      </c>
      <c r="F190" s="77">
        <v>0</v>
      </c>
      <c r="G190" s="77">
        <v>0</v>
      </c>
      <c r="H190" s="77">
        <v>0</v>
      </c>
      <c r="I190" s="77">
        <v>0</v>
      </c>
      <c r="J190" s="79">
        <f t="shared" si="2"/>
        <v>0</v>
      </c>
    </row>
    <row r="191" spans="1:10" x14ac:dyDescent="0.25">
      <c r="A191" s="24" t="s">
        <v>258</v>
      </c>
      <c r="B191" s="25" t="s">
        <v>43</v>
      </c>
      <c r="C191" s="75">
        <v>0</v>
      </c>
      <c r="D191" s="77">
        <v>0</v>
      </c>
      <c r="E191" s="77">
        <v>0</v>
      </c>
      <c r="F191" s="77">
        <v>0</v>
      </c>
      <c r="G191" s="77">
        <v>0</v>
      </c>
      <c r="H191" s="77">
        <v>0</v>
      </c>
      <c r="I191" s="77">
        <v>0</v>
      </c>
      <c r="J191" s="79">
        <f t="shared" si="2"/>
        <v>0</v>
      </c>
    </row>
    <row r="192" spans="1:10" x14ac:dyDescent="0.25">
      <c r="A192" s="24" t="s">
        <v>259</v>
      </c>
      <c r="B192" s="25" t="s">
        <v>260</v>
      </c>
      <c r="C192" s="75">
        <v>0</v>
      </c>
      <c r="D192" s="77">
        <v>0</v>
      </c>
      <c r="E192" s="77">
        <v>0</v>
      </c>
      <c r="F192" s="77">
        <v>0</v>
      </c>
      <c r="G192" s="77">
        <v>0</v>
      </c>
      <c r="H192" s="77">
        <v>0</v>
      </c>
      <c r="I192" s="77">
        <v>0</v>
      </c>
      <c r="J192" s="79">
        <f t="shared" si="2"/>
        <v>0</v>
      </c>
    </row>
    <row r="193" spans="1:10" x14ac:dyDescent="0.25">
      <c r="A193" s="24" t="s">
        <v>261</v>
      </c>
      <c r="B193" s="25" t="s">
        <v>44</v>
      </c>
      <c r="C193" s="75">
        <v>0</v>
      </c>
      <c r="D193" s="77">
        <v>0</v>
      </c>
      <c r="E193" s="77">
        <v>0</v>
      </c>
      <c r="F193" s="77">
        <v>0</v>
      </c>
      <c r="G193" s="77">
        <v>0</v>
      </c>
      <c r="H193" s="77">
        <v>0</v>
      </c>
      <c r="I193" s="77">
        <v>0</v>
      </c>
      <c r="J193" s="79">
        <f t="shared" si="2"/>
        <v>0</v>
      </c>
    </row>
    <row r="194" spans="1:10" x14ac:dyDescent="0.25">
      <c r="A194" s="24" t="s">
        <v>262</v>
      </c>
      <c r="B194" s="25" t="s">
        <v>44</v>
      </c>
      <c r="C194" s="75">
        <v>0</v>
      </c>
      <c r="D194" s="77">
        <v>0</v>
      </c>
      <c r="E194" s="77">
        <v>0</v>
      </c>
      <c r="F194" s="77">
        <v>0</v>
      </c>
      <c r="G194" s="77">
        <v>0</v>
      </c>
      <c r="H194" s="77">
        <v>0</v>
      </c>
      <c r="I194" s="77">
        <v>0</v>
      </c>
      <c r="J194" s="79">
        <f t="shared" si="2"/>
        <v>0</v>
      </c>
    </row>
    <row r="195" spans="1:10" x14ac:dyDescent="0.25">
      <c r="A195" s="24" t="s">
        <v>263</v>
      </c>
      <c r="B195" s="25" t="s">
        <v>44</v>
      </c>
      <c r="C195" s="75">
        <v>0</v>
      </c>
      <c r="D195" s="77">
        <v>0</v>
      </c>
      <c r="E195" s="77">
        <v>0</v>
      </c>
      <c r="F195" s="77">
        <v>0</v>
      </c>
      <c r="G195" s="77">
        <v>0</v>
      </c>
      <c r="H195" s="77">
        <v>0</v>
      </c>
      <c r="I195" s="77">
        <v>0</v>
      </c>
      <c r="J195" s="79">
        <f t="shared" si="2"/>
        <v>0</v>
      </c>
    </row>
    <row r="196" spans="1:10" x14ac:dyDescent="0.25">
      <c r="A196" s="24" t="s">
        <v>264</v>
      </c>
      <c r="B196" s="25" t="s">
        <v>44</v>
      </c>
      <c r="C196" s="75">
        <v>0</v>
      </c>
      <c r="D196" s="77">
        <v>46187</v>
      </c>
      <c r="E196" s="77">
        <v>0</v>
      </c>
      <c r="F196" s="77">
        <v>0</v>
      </c>
      <c r="G196" s="77">
        <v>0</v>
      </c>
      <c r="H196" s="77">
        <v>0</v>
      </c>
      <c r="I196" s="77">
        <v>0</v>
      </c>
      <c r="J196" s="79">
        <f t="shared" ref="J196:J258" si="3">SUM(C196:I196)</f>
        <v>46187</v>
      </c>
    </row>
    <row r="197" spans="1:10" x14ac:dyDescent="0.25">
      <c r="A197" s="24" t="s">
        <v>265</v>
      </c>
      <c r="B197" s="25" t="s">
        <v>44</v>
      </c>
      <c r="C197" s="75">
        <v>0</v>
      </c>
      <c r="D197" s="77">
        <v>0</v>
      </c>
      <c r="E197" s="77">
        <v>0</v>
      </c>
      <c r="F197" s="77">
        <v>0</v>
      </c>
      <c r="G197" s="77">
        <v>0</v>
      </c>
      <c r="H197" s="77">
        <v>0</v>
      </c>
      <c r="I197" s="77">
        <v>0</v>
      </c>
      <c r="J197" s="79">
        <f t="shared" si="3"/>
        <v>0</v>
      </c>
    </row>
    <row r="198" spans="1:10" x14ac:dyDescent="0.25">
      <c r="A198" s="24" t="s">
        <v>266</v>
      </c>
      <c r="B198" s="25" t="s">
        <v>45</v>
      </c>
      <c r="C198" s="75">
        <v>0</v>
      </c>
      <c r="D198" s="77">
        <v>512</v>
      </c>
      <c r="E198" s="77">
        <v>0</v>
      </c>
      <c r="F198" s="77">
        <v>0</v>
      </c>
      <c r="G198" s="77">
        <v>0</v>
      </c>
      <c r="H198" s="77">
        <v>0</v>
      </c>
      <c r="I198" s="77">
        <v>0</v>
      </c>
      <c r="J198" s="79">
        <f t="shared" si="3"/>
        <v>512</v>
      </c>
    </row>
    <row r="199" spans="1:10" x14ac:dyDescent="0.25">
      <c r="A199" s="24" t="s">
        <v>536</v>
      </c>
      <c r="B199" s="25" t="s">
        <v>45</v>
      </c>
      <c r="C199" s="75">
        <v>0</v>
      </c>
      <c r="D199" s="77">
        <v>0</v>
      </c>
      <c r="E199" s="77">
        <v>0</v>
      </c>
      <c r="F199" s="77">
        <v>0</v>
      </c>
      <c r="G199" s="77">
        <v>0</v>
      </c>
      <c r="H199" s="77">
        <v>0</v>
      </c>
      <c r="I199" s="77">
        <v>0</v>
      </c>
      <c r="J199" s="79">
        <f t="shared" si="3"/>
        <v>0</v>
      </c>
    </row>
    <row r="200" spans="1:10" x14ac:dyDescent="0.25">
      <c r="A200" s="24" t="s">
        <v>267</v>
      </c>
      <c r="B200" s="25" t="s">
        <v>45</v>
      </c>
      <c r="C200" s="75">
        <v>0</v>
      </c>
      <c r="D200" s="77">
        <v>0</v>
      </c>
      <c r="E200" s="77">
        <v>0</v>
      </c>
      <c r="F200" s="77">
        <v>0</v>
      </c>
      <c r="G200" s="77">
        <v>0</v>
      </c>
      <c r="H200" s="77">
        <v>0</v>
      </c>
      <c r="I200" s="77">
        <v>0</v>
      </c>
      <c r="J200" s="79">
        <f t="shared" si="3"/>
        <v>0</v>
      </c>
    </row>
    <row r="201" spans="1:10" x14ac:dyDescent="0.25">
      <c r="A201" s="24" t="s">
        <v>268</v>
      </c>
      <c r="B201" s="25" t="s">
        <v>45</v>
      </c>
      <c r="C201" s="75">
        <v>17340</v>
      </c>
      <c r="D201" s="77">
        <v>0</v>
      </c>
      <c r="E201" s="77">
        <v>0</v>
      </c>
      <c r="F201" s="77">
        <v>0</v>
      </c>
      <c r="G201" s="77">
        <v>0</v>
      </c>
      <c r="H201" s="77">
        <v>5227</v>
      </c>
      <c r="I201" s="77">
        <v>0</v>
      </c>
      <c r="J201" s="79">
        <f t="shared" si="3"/>
        <v>22567</v>
      </c>
    </row>
    <row r="202" spans="1:10" x14ac:dyDescent="0.25">
      <c r="A202" s="24" t="s">
        <v>269</v>
      </c>
      <c r="B202" s="25" t="s">
        <v>46</v>
      </c>
      <c r="C202" s="75">
        <v>182731</v>
      </c>
      <c r="D202" s="77">
        <v>0</v>
      </c>
      <c r="E202" s="77">
        <v>0</v>
      </c>
      <c r="F202" s="77">
        <v>0</v>
      </c>
      <c r="G202" s="77">
        <v>0</v>
      </c>
      <c r="H202" s="77">
        <v>256841</v>
      </c>
      <c r="I202" s="77">
        <v>0</v>
      </c>
      <c r="J202" s="79">
        <f t="shared" si="3"/>
        <v>439572</v>
      </c>
    </row>
    <row r="203" spans="1:10" x14ac:dyDescent="0.25">
      <c r="A203" s="24" t="s">
        <v>470</v>
      </c>
      <c r="B203" s="25" t="s">
        <v>46</v>
      </c>
      <c r="C203" s="75">
        <v>0</v>
      </c>
      <c r="D203" s="77">
        <v>0</v>
      </c>
      <c r="E203" s="77">
        <v>0</v>
      </c>
      <c r="F203" s="77">
        <v>0</v>
      </c>
      <c r="G203" s="77">
        <v>0</v>
      </c>
      <c r="H203" s="77">
        <v>0</v>
      </c>
      <c r="I203" s="77">
        <v>0</v>
      </c>
      <c r="J203" s="79">
        <f t="shared" si="3"/>
        <v>0</v>
      </c>
    </row>
    <row r="204" spans="1:10" x14ac:dyDescent="0.25">
      <c r="A204" s="24" t="s">
        <v>270</v>
      </c>
      <c r="B204" s="25" t="s">
        <v>46</v>
      </c>
      <c r="C204" s="75">
        <v>0</v>
      </c>
      <c r="D204" s="77">
        <v>0</v>
      </c>
      <c r="E204" s="77">
        <v>0</v>
      </c>
      <c r="F204" s="77">
        <v>0</v>
      </c>
      <c r="G204" s="77">
        <v>0</v>
      </c>
      <c r="H204" s="77">
        <v>0</v>
      </c>
      <c r="I204" s="77">
        <v>0</v>
      </c>
      <c r="J204" s="79">
        <f t="shared" si="3"/>
        <v>0</v>
      </c>
    </row>
    <row r="205" spans="1:10" x14ac:dyDescent="0.25">
      <c r="A205" s="24" t="s">
        <v>271</v>
      </c>
      <c r="B205" s="25" t="s">
        <v>46</v>
      </c>
      <c r="C205" s="75">
        <v>0</v>
      </c>
      <c r="D205" s="77">
        <v>0</v>
      </c>
      <c r="E205" s="77">
        <v>0</v>
      </c>
      <c r="F205" s="77">
        <v>0</v>
      </c>
      <c r="G205" s="77">
        <v>0</v>
      </c>
      <c r="H205" s="77">
        <v>0</v>
      </c>
      <c r="I205" s="77">
        <v>0</v>
      </c>
      <c r="J205" s="79">
        <f t="shared" si="3"/>
        <v>0</v>
      </c>
    </row>
    <row r="206" spans="1:10" x14ac:dyDescent="0.25">
      <c r="A206" s="24" t="s">
        <v>272</v>
      </c>
      <c r="B206" s="25" t="s">
        <v>46</v>
      </c>
      <c r="C206" s="75">
        <v>0</v>
      </c>
      <c r="D206" s="77">
        <v>0</v>
      </c>
      <c r="E206" s="77">
        <v>0</v>
      </c>
      <c r="F206" s="77">
        <v>0</v>
      </c>
      <c r="G206" s="77">
        <v>0</v>
      </c>
      <c r="H206" s="77">
        <v>0</v>
      </c>
      <c r="I206" s="77">
        <v>0</v>
      </c>
      <c r="J206" s="79">
        <f t="shared" si="3"/>
        <v>0</v>
      </c>
    </row>
    <row r="207" spans="1:10" x14ac:dyDescent="0.25">
      <c r="A207" s="24" t="s">
        <v>505</v>
      </c>
      <c r="B207" s="25" t="s">
        <v>46</v>
      </c>
      <c r="C207" s="75">
        <v>0</v>
      </c>
      <c r="D207" s="77">
        <v>0</v>
      </c>
      <c r="E207" s="77">
        <v>0</v>
      </c>
      <c r="F207" s="77">
        <v>0</v>
      </c>
      <c r="G207" s="77">
        <v>0</v>
      </c>
      <c r="H207" s="77">
        <v>0</v>
      </c>
      <c r="I207" s="77">
        <v>0</v>
      </c>
      <c r="J207" s="79">
        <f t="shared" si="3"/>
        <v>0</v>
      </c>
    </row>
    <row r="208" spans="1:10" x14ac:dyDescent="0.25">
      <c r="A208" s="24" t="s">
        <v>503</v>
      </c>
      <c r="B208" s="25" t="s">
        <v>46</v>
      </c>
      <c r="C208" s="75">
        <v>0</v>
      </c>
      <c r="D208" s="77">
        <v>0</v>
      </c>
      <c r="E208" s="77">
        <v>0</v>
      </c>
      <c r="F208" s="77">
        <v>0</v>
      </c>
      <c r="G208" s="77">
        <v>0</v>
      </c>
      <c r="H208" s="77">
        <v>0</v>
      </c>
      <c r="I208" s="77">
        <v>0</v>
      </c>
      <c r="J208" s="79">
        <f t="shared" si="3"/>
        <v>0</v>
      </c>
    </row>
    <row r="209" spans="1:10" x14ac:dyDescent="0.25">
      <c r="A209" s="24" t="s">
        <v>273</v>
      </c>
      <c r="B209" s="25" t="s">
        <v>46</v>
      </c>
      <c r="C209" s="75">
        <v>0</v>
      </c>
      <c r="D209" s="77">
        <v>0</v>
      </c>
      <c r="E209" s="77">
        <v>0</v>
      </c>
      <c r="F209" s="77">
        <v>0</v>
      </c>
      <c r="G209" s="77">
        <v>0</v>
      </c>
      <c r="H209" s="77">
        <v>0</v>
      </c>
      <c r="I209" s="77">
        <v>0</v>
      </c>
      <c r="J209" s="79">
        <f t="shared" si="3"/>
        <v>0</v>
      </c>
    </row>
    <row r="210" spans="1:10" x14ac:dyDescent="0.25">
      <c r="A210" s="24" t="s">
        <v>274</v>
      </c>
      <c r="B210" s="25" t="s">
        <v>46</v>
      </c>
      <c r="C210" s="75">
        <v>0</v>
      </c>
      <c r="D210" s="77">
        <v>0</v>
      </c>
      <c r="E210" s="77">
        <v>0</v>
      </c>
      <c r="F210" s="77">
        <v>0</v>
      </c>
      <c r="G210" s="77">
        <v>0</v>
      </c>
      <c r="H210" s="77">
        <v>0</v>
      </c>
      <c r="I210" s="77">
        <v>1749</v>
      </c>
      <c r="J210" s="79">
        <f t="shared" si="3"/>
        <v>1749</v>
      </c>
    </row>
    <row r="211" spans="1:10" x14ac:dyDescent="0.25">
      <c r="A211" s="24" t="s">
        <v>275</v>
      </c>
      <c r="B211" s="25" t="s">
        <v>46</v>
      </c>
      <c r="C211" s="75">
        <v>0</v>
      </c>
      <c r="D211" s="77">
        <v>182248</v>
      </c>
      <c r="E211" s="77">
        <v>0</v>
      </c>
      <c r="F211" s="77">
        <v>0</v>
      </c>
      <c r="G211" s="77">
        <v>0</v>
      </c>
      <c r="H211" s="77">
        <v>0</v>
      </c>
      <c r="I211" s="77">
        <v>0</v>
      </c>
      <c r="J211" s="79">
        <f t="shared" si="3"/>
        <v>182248</v>
      </c>
    </row>
    <row r="212" spans="1:10" x14ac:dyDescent="0.25">
      <c r="A212" s="24" t="s">
        <v>276</v>
      </c>
      <c r="B212" s="25" t="s">
        <v>46</v>
      </c>
      <c r="C212" s="75">
        <v>0</v>
      </c>
      <c r="D212" s="77">
        <v>0</v>
      </c>
      <c r="E212" s="77">
        <v>0</v>
      </c>
      <c r="F212" s="77">
        <v>0</v>
      </c>
      <c r="G212" s="77">
        <v>0</v>
      </c>
      <c r="H212" s="77">
        <v>670425</v>
      </c>
      <c r="I212" s="77">
        <v>0</v>
      </c>
      <c r="J212" s="79">
        <f t="shared" si="3"/>
        <v>670425</v>
      </c>
    </row>
    <row r="213" spans="1:10" x14ac:dyDescent="0.25">
      <c r="A213" s="24" t="s">
        <v>277</v>
      </c>
      <c r="B213" s="25" t="s">
        <v>46</v>
      </c>
      <c r="C213" s="75">
        <v>0</v>
      </c>
      <c r="D213" s="77">
        <v>0</v>
      </c>
      <c r="E213" s="77">
        <v>0</v>
      </c>
      <c r="F213" s="77">
        <v>0</v>
      </c>
      <c r="G213" s="77">
        <v>0</v>
      </c>
      <c r="H213" s="77">
        <v>117587</v>
      </c>
      <c r="I213" s="77">
        <v>0</v>
      </c>
      <c r="J213" s="79">
        <f t="shared" si="3"/>
        <v>117587</v>
      </c>
    </row>
    <row r="214" spans="1:10" x14ac:dyDescent="0.25">
      <c r="A214" s="24" t="s">
        <v>278</v>
      </c>
      <c r="B214" s="25" t="s">
        <v>46</v>
      </c>
      <c r="C214" s="75">
        <v>0</v>
      </c>
      <c r="D214" s="77">
        <v>0</v>
      </c>
      <c r="E214" s="77">
        <v>0</v>
      </c>
      <c r="F214" s="77">
        <v>0</v>
      </c>
      <c r="G214" s="77">
        <v>0</v>
      </c>
      <c r="H214" s="77">
        <v>0</v>
      </c>
      <c r="I214" s="77">
        <v>0</v>
      </c>
      <c r="J214" s="79">
        <f t="shared" si="3"/>
        <v>0</v>
      </c>
    </row>
    <row r="215" spans="1:10" x14ac:dyDescent="0.25">
      <c r="A215" s="24" t="s">
        <v>279</v>
      </c>
      <c r="B215" s="25" t="s">
        <v>46</v>
      </c>
      <c r="C215" s="75">
        <v>0</v>
      </c>
      <c r="D215" s="77">
        <v>0</v>
      </c>
      <c r="E215" s="77">
        <v>0</v>
      </c>
      <c r="F215" s="77">
        <v>0</v>
      </c>
      <c r="G215" s="77">
        <v>0</v>
      </c>
      <c r="H215" s="77">
        <v>0</v>
      </c>
      <c r="I215" s="77">
        <v>0</v>
      </c>
      <c r="J215" s="79">
        <f t="shared" si="3"/>
        <v>0</v>
      </c>
    </row>
    <row r="216" spans="1:10" x14ac:dyDescent="0.25">
      <c r="A216" s="24" t="s">
        <v>280</v>
      </c>
      <c r="B216" s="25" t="s">
        <v>46</v>
      </c>
      <c r="C216" s="75">
        <v>0</v>
      </c>
      <c r="D216" s="77">
        <v>0</v>
      </c>
      <c r="E216" s="77">
        <v>0</v>
      </c>
      <c r="F216" s="77">
        <v>0</v>
      </c>
      <c r="G216" s="77">
        <v>0</v>
      </c>
      <c r="H216" s="77">
        <v>0</v>
      </c>
      <c r="I216" s="77">
        <v>0</v>
      </c>
      <c r="J216" s="79">
        <f t="shared" si="3"/>
        <v>0</v>
      </c>
    </row>
    <row r="217" spans="1:10" x14ac:dyDescent="0.25">
      <c r="A217" s="24" t="s">
        <v>281</v>
      </c>
      <c r="B217" s="25" t="s">
        <v>46</v>
      </c>
      <c r="C217" s="75">
        <v>0</v>
      </c>
      <c r="D217" s="77">
        <v>0</v>
      </c>
      <c r="E217" s="77">
        <v>0</v>
      </c>
      <c r="F217" s="77">
        <v>0</v>
      </c>
      <c r="G217" s="77">
        <v>0</v>
      </c>
      <c r="H217" s="77">
        <v>0</v>
      </c>
      <c r="I217" s="77">
        <v>0</v>
      </c>
      <c r="J217" s="79">
        <f t="shared" si="3"/>
        <v>0</v>
      </c>
    </row>
    <row r="218" spans="1:10" x14ac:dyDescent="0.25">
      <c r="A218" s="24" t="s">
        <v>471</v>
      </c>
      <c r="B218" s="25" t="s">
        <v>46</v>
      </c>
      <c r="C218" s="75">
        <v>0</v>
      </c>
      <c r="D218" s="77">
        <v>0</v>
      </c>
      <c r="E218" s="77">
        <v>0</v>
      </c>
      <c r="F218" s="77">
        <v>0</v>
      </c>
      <c r="G218" s="77">
        <v>0</v>
      </c>
      <c r="H218" s="77">
        <v>0</v>
      </c>
      <c r="I218" s="77">
        <v>0</v>
      </c>
      <c r="J218" s="79">
        <f t="shared" si="3"/>
        <v>0</v>
      </c>
    </row>
    <row r="219" spans="1:10" x14ac:dyDescent="0.25">
      <c r="A219" s="24" t="s">
        <v>282</v>
      </c>
      <c r="B219" s="25" t="s">
        <v>46</v>
      </c>
      <c r="C219" s="75">
        <v>0</v>
      </c>
      <c r="D219" s="77">
        <v>139560</v>
      </c>
      <c r="E219" s="77">
        <v>850059</v>
      </c>
      <c r="F219" s="77">
        <v>0</v>
      </c>
      <c r="G219" s="77">
        <v>0</v>
      </c>
      <c r="H219" s="77">
        <v>0</v>
      </c>
      <c r="I219" s="77">
        <v>153886</v>
      </c>
      <c r="J219" s="79">
        <f t="shared" si="3"/>
        <v>1143505</v>
      </c>
    </row>
    <row r="220" spans="1:10" x14ac:dyDescent="0.25">
      <c r="A220" s="24" t="s">
        <v>504</v>
      </c>
      <c r="B220" s="25" t="s">
        <v>46</v>
      </c>
      <c r="C220" s="75">
        <v>0</v>
      </c>
      <c r="D220" s="77">
        <v>0</v>
      </c>
      <c r="E220" s="77">
        <v>0</v>
      </c>
      <c r="F220" s="77">
        <v>0</v>
      </c>
      <c r="G220" s="77">
        <v>0</v>
      </c>
      <c r="H220" s="77">
        <v>0</v>
      </c>
      <c r="I220" s="77">
        <v>0</v>
      </c>
      <c r="J220" s="79">
        <f t="shared" si="3"/>
        <v>0</v>
      </c>
    </row>
    <row r="221" spans="1:10" x14ac:dyDescent="0.25">
      <c r="A221" s="24" t="s">
        <v>283</v>
      </c>
      <c r="B221" s="25" t="s">
        <v>46</v>
      </c>
      <c r="C221" s="75">
        <v>0</v>
      </c>
      <c r="D221" s="77">
        <v>0</v>
      </c>
      <c r="E221" s="77">
        <v>0</v>
      </c>
      <c r="F221" s="77">
        <v>0</v>
      </c>
      <c r="G221" s="77">
        <v>0</v>
      </c>
      <c r="H221" s="77">
        <v>0</v>
      </c>
      <c r="I221" s="77">
        <v>0</v>
      </c>
      <c r="J221" s="79">
        <f t="shared" si="3"/>
        <v>0</v>
      </c>
    </row>
    <row r="222" spans="1:10" x14ac:dyDescent="0.25">
      <c r="A222" s="24" t="s">
        <v>284</v>
      </c>
      <c r="B222" s="25" t="s">
        <v>46</v>
      </c>
      <c r="C222" s="75">
        <v>0</v>
      </c>
      <c r="D222" s="77">
        <v>0</v>
      </c>
      <c r="E222" s="77">
        <v>0</v>
      </c>
      <c r="F222" s="77">
        <v>0</v>
      </c>
      <c r="G222" s="77">
        <v>0</v>
      </c>
      <c r="H222" s="77">
        <v>0</v>
      </c>
      <c r="I222" s="77">
        <v>0</v>
      </c>
      <c r="J222" s="79">
        <f t="shared" si="3"/>
        <v>0</v>
      </c>
    </row>
    <row r="223" spans="1:10" x14ac:dyDescent="0.25">
      <c r="A223" s="24" t="s">
        <v>285</v>
      </c>
      <c r="B223" s="25" t="s">
        <v>46</v>
      </c>
      <c r="C223" s="75">
        <v>0</v>
      </c>
      <c r="D223" s="77">
        <v>0</v>
      </c>
      <c r="E223" s="77">
        <v>0</v>
      </c>
      <c r="F223" s="77">
        <v>0</v>
      </c>
      <c r="G223" s="77">
        <v>0</v>
      </c>
      <c r="H223" s="77">
        <v>0</v>
      </c>
      <c r="I223" s="77">
        <v>0</v>
      </c>
      <c r="J223" s="79">
        <f t="shared" si="3"/>
        <v>0</v>
      </c>
    </row>
    <row r="224" spans="1:10" x14ac:dyDescent="0.25">
      <c r="A224" s="24" t="s">
        <v>286</v>
      </c>
      <c r="B224" s="25" t="s">
        <v>46</v>
      </c>
      <c r="C224" s="75">
        <v>0</v>
      </c>
      <c r="D224" s="77">
        <v>0</v>
      </c>
      <c r="E224" s="77">
        <v>0</v>
      </c>
      <c r="F224" s="77">
        <v>0</v>
      </c>
      <c r="G224" s="77">
        <v>0</v>
      </c>
      <c r="H224" s="77">
        <v>0</v>
      </c>
      <c r="I224" s="77">
        <v>0</v>
      </c>
      <c r="J224" s="79">
        <f t="shared" si="3"/>
        <v>0</v>
      </c>
    </row>
    <row r="225" spans="1:10" x14ac:dyDescent="0.25">
      <c r="A225" s="24" t="s">
        <v>287</v>
      </c>
      <c r="B225" s="25" t="s">
        <v>46</v>
      </c>
      <c r="C225" s="75">
        <v>0</v>
      </c>
      <c r="D225" s="77">
        <v>0</v>
      </c>
      <c r="E225" s="77">
        <v>0</v>
      </c>
      <c r="F225" s="77">
        <v>0</v>
      </c>
      <c r="G225" s="77">
        <v>0</v>
      </c>
      <c r="H225" s="77">
        <v>0</v>
      </c>
      <c r="I225" s="77">
        <v>0</v>
      </c>
      <c r="J225" s="79">
        <f t="shared" si="3"/>
        <v>0</v>
      </c>
    </row>
    <row r="226" spans="1:10" x14ac:dyDescent="0.25">
      <c r="A226" s="24" t="s">
        <v>288</v>
      </c>
      <c r="B226" s="25" t="s">
        <v>46</v>
      </c>
      <c r="C226" s="75">
        <v>0</v>
      </c>
      <c r="D226" s="77">
        <v>0</v>
      </c>
      <c r="E226" s="77">
        <v>0</v>
      </c>
      <c r="F226" s="77">
        <v>0</v>
      </c>
      <c r="G226" s="77">
        <v>0</v>
      </c>
      <c r="H226" s="77">
        <v>0</v>
      </c>
      <c r="I226" s="77">
        <v>0</v>
      </c>
      <c r="J226" s="79">
        <f t="shared" si="3"/>
        <v>0</v>
      </c>
    </row>
    <row r="227" spans="1:10" x14ac:dyDescent="0.25">
      <c r="A227" s="24" t="s">
        <v>289</v>
      </c>
      <c r="B227" s="25" t="s">
        <v>46</v>
      </c>
      <c r="C227" s="75">
        <v>0</v>
      </c>
      <c r="D227" s="77">
        <v>0</v>
      </c>
      <c r="E227" s="77">
        <v>0</v>
      </c>
      <c r="F227" s="77">
        <v>0</v>
      </c>
      <c r="G227" s="77">
        <v>0</v>
      </c>
      <c r="H227" s="77">
        <v>0</v>
      </c>
      <c r="I227" s="77">
        <v>0</v>
      </c>
      <c r="J227" s="79">
        <f t="shared" si="3"/>
        <v>0</v>
      </c>
    </row>
    <row r="228" spans="1:10" x14ac:dyDescent="0.25">
      <c r="A228" s="24" t="s">
        <v>472</v>
      </c>
      <c r="B228" s="25" t="s">
        <v>46</v>
      </c>
      <c r="C228" s="75">
        <v>0</v>
      </c>
      <c r="D228" s="77">
        <v>0</v>
      </c>
      <c r="E228" s="77">
        <v>0</v>
      </c>
      <c r="F228" s="77">
        <v>0</v>
      </c>
      <c r="G228" s="77">
        <v>0</v>
      </c>
      <c r="H228" s="77">
        <v>0</v>
      </c>
      <c r="I228" s="77">
        <v>0</v>
      </c>
      <c r="J228" s="79">
        <f t="shared" si="3"/>
        <v>0</v>
      </c>
    </row>
    <row r="229" spans="1:10" x14ac:dyDescent="0.25">
      <c r="A229" s="24" t="s">
        <v>290</v>
      </c>
      <c r="B229" s="25" t="s">
        <v>46</v>
      </c>
      <c r="C229" s="75">
        <v>0</v>
      </c>
      <c r="D229" s="77">
        <v>0</v>
      </c>
      <c r="E229" s="77">
        <v>0</v>
      </c>
      <c r="F229" s="77">
        <v>0</v>
      </c>
      <c r="G229" s="77">
        <v>0</v>
      </c>
      <c r="H229" s="77">
        <v>0</v>
      </c>
      <c r="I229" s="77">
        <v>0</v>
      </c>
      <c r="J229" s="79">
        <f t="shared" si="3"/>
        <v>0</v>
      </c>
    </row>
    <row r="230" spans="1:10" x14ac:dyDescent="0.25">
      <c r="A230" s="24" t="s">
        <v>291</v>
      </c>
      <c r="B230" s="25" t="s">
        <v>46</v>
      </c>
      <c r="C230" s="75">
        <v>0</v>
      </c>
      <c r="D230" s="77">
        <v>0</v>
      </c>
      <c r="E230" s="77">
        <v>0</v>
      </c>
      <c r="F230" s="77">
        <v>0</v>
      </c>
      <c r="G230" s="77">
        <v>0</v>
      </c>
      <c r="H230" s="77">
        <v>0</v>
      </c>
      <c r="I230" s="77">
        <v>0</v>
      </c>
      <c r="J230" s="79">
        <f t="shared" si="3"/>
        <v>0</v>
      </c>
    </row>
    <row r="231" spans="1:10" x14ac:dyDescent="0.25">
      <c r="A231" s="24" t="s">
        <v>292</v>
      </c>
      <c r="B231" s="25" t="s">
        <v>46</v>
      </c>
      <c r="C231" s="75">
        <v>0</v>
      </c>
      <c r="D231" s="77">
        <v>0</v>
      </c>
      <c r="E231" s="77">
        <v>0</v>
      </c>
      <c r="F231" s="77">
        <v>0</v>
      </c>
      <c r="G231" s="77">
        <v>0</v>
      </c>
      <c r="H231" s="77">
        <v>0</v>
      </c>
      <c r="I231" s="77">
        <v>0</v>
      </c>
      <c r="J231" s="79">
        <f t="shared" si="3"/>
        <v>0</v>
      </c>
    </row>
    <row r="232" spans="1:10" x14ac:dyDescent="0.25">
      <c r="A232" s="24" t="s">
        <v>293</v>
      </c>
      <c r="B232" s="25" t="s">
        <v>46</v>
      </c>
      <c r="C232" s="75">
        <v>0</v>
      </c>
      <c r="D232" s="77">
        <v>0</v>
      </c>
      <c r="E232" s="77">
        <v>0</v>
      </c>
      <c r="F232" s="77">
        <v>0</v>
      </c>
      <c r="G232" s="77">
        <v>0</v>
      </c>
      <c r="H232" s="77">
        <v>0</v>
      </c>
      <c r="I232" s="77">
        <v>1522</v>
      </c>
      <c r="J232" s="79">
        <f t="shared" si="3"/>
        <v>1522</v>
      </c>
    </row>
    <row r="233" spans="1:10" x14ac:dyDescent="0.25">
      <c r="A233" s="24" t="s">
        <v>294</v>
      </c>
      <c r="B233" s="25" t="s">
        <v>46</v>
      </c>
      <c r="C233" s="75">
        <v>0</v>
      </c>
      <c r="D233" s="77">
        <v>0</v>
      </c>
      <c r="E233" s="77">
        <v>0</v>
      </c>
      <c r="F233" s="77">
        <v>0</v>
      </c>
      <c r="G233" s="77">
        <v>0</v>
      </c>
      <c r="H233" s="77">
        <v>0</v>
      </c>
      <c r="I233" s="77">
        <v>0</v>
      </c>
      <c r="J233" s="79">
        <f t="shared" si="3"/>
        <v>0</v>
      </c>
    </row>
    <row r="234" spans="1:10" x14ac:dyDescent="0.25">
      <c r="A234" s="24" t="s">
        <v>295</v>
      </c>
      <c r="B234" s="25" t="s">
        <v>46</v>
      </c>
      <c r="C234" s="75">
        <v>0</v>
      </c>
      <c r="D234" s="77">
        <v>0</v>
      </c>
      <c r="E234" s="77">
        <v>0</v>
      </c>
      <c r="F234" s="77">
        <v>0</v>
      </c>
      <c r="G234" s="77">
        <v>0</v>
      </c>
      <c r="H234" s="77">
        <v>0</v>
      </c>
      <c r="I234" s="77">
        <v>0</v>
      </c>
      <c r="J234" s="79">
        <f t="shared" si="3"/>
        <v>0</v>
      </c>
    </row>
    <row r="235" spans="1:10" x14ac:dyDescent="0.25">
      <c r="A235" s="24" t="s">
        <v>296</v>
      </c>
      <c r="B235" s="25" t="s">
        <v>46</v>
      </c>
      <c r="C235" s="75">
        <v>0</v>
      </c>
      <c r="D235" s="77">
        <v>0</v>
      </c>
      <c r="E235" s="77">
        <v>0</v>
      </c>
      <c r="F235" s="77">
        <v>0</v>
      </c>
      <c r="G235" s="77">
        <v>0</v>
      </c>
      <c r="H235" s="77">
        <v>0</v>
      </c>
      <c r="I235" s="77">
        <v>0</v>
      </c>
      <c r="J235" s="79">
        <f t="shared" si="3"/>
        <v>0</v>
      </c>
    </row>
    <row r="236" spans="1:10" x14ac:dyDescent="0.25">
      <c r="A236" s="24" t="s">
        <v>297</v>
      </c>
      <c r="B236" s="25" t="s">
        <v>47</v>
      </c>
      <c r="C236" s="75">
        <v>0</v>
      </c>
      <c r="D236" s="77">
        <v>0</v>
      </c>
      <c r="E236" s="77">
        <v>0</v>
      </c>
      <c r="F236" s="77">
        <v>0</v>
      </c>
      <c r="G236" s="77">
        <v>0</v>
      </c>
      <c r="H236" s="77">
        <v>0</v>
      </c>
      <c r="I236" s="77">
        <v>0</v>
      </c>
      <c r="J236" s="79">
        <f t="shared" si="3"/>
        <v>0</v>
      </c>
    </row>
    <row r="237" spans="1:10" x14ac:dyDescent="0.25">
      <c r="A237" s="24" t="s">
        <v>298</v>
      </c>
      <c r="B237" s="25" t="s">
        <v>47</v>
      </c>
      <c r="C237" s="75">
        <v>0</v>
      </c>
      <c r="D237" s="77">
        <v>0</v>
      </c>
      <c r="E237" s="77">
        <v>0</v>
      </c>
      <c r="F237" s="77">
        <v>0</v>
      </c>
      <c r="G237" s="77">
        <v>0</v>
      </c>
      <c r="H237" s="77">
        <v>0</v>
      </c>
      <c r="I237" s="77">
        <v>0</v>
      </c>
      <c r="J237" s="79">
        <f t="shared" si="3"/>
        <v>0</v>
      </c>
    </row>
    <row r="238" spans="1:10" x14ac:dyDescent="0.25">
      <c r="A238" s="24" t="s">
        <v>473</v>
      </c>
      <c r="B238" s="25" t="s">
        <v>47</v>
      </c>
      <c r="C238" s="75">
        <v>0</v>
      </c>
      <c r="D238" s="77">
        <v>384394</v>
      </c>
      <c r="E238" s="77">
        <v>293864</v>
      </c>
      <c r="F238" s="77">
        <v>0</v>
      </c>
      <c r="G238" s="77">
        <v>0</v>
      </c>
      <c r="H238" s="77">
        <v>0</v>
      </c>
      <c r="I238" s="77">
        <v>0</v>
      </c>
      <c r="J238" s="79">
        <f t="shared" si="3"/>
        <v>678258</v>
      </c>
    </row>
    <row r="239" spans="1:10" x14ac:dyDescent="0.25">
      <c r="A239" s="24" t="s">
        <v>299</v>
      </c>
      <c r="B239" s="25" t="s">
        <v>47</v>
      </c>
      <c r="C239" s="75">
        <v>0</v>
      </c>
      <c r="D239" s="77">
        <v>0</v>
      </c>
      <c r="E239" s="77">
        <v>0</v>
      </c>
      <c r="F239" s="77">
        <v>0</v>
      </c>
      <c r="G239" s="77">
        <v>0</v>
      </c>
      <c r="H239" s="77">
        <v>0</v>
      </c>
      <c r="I239" s="77">
        <v>0</v>
      </c>
      <c r="J239" s="79">
        <f t="shared" si="3"/>
        <v>0</v>
      </c>
    </row>
    <row r="240" spans="1:10" x14ac:dyDescent="0.25">
      <c r="A240" s="24" t="s">
        <v>463</v>
      </c>
      <c r="B240" s="25" t="s">
        <v>47</v>
      </c>
      <c r="C240" s="75">
        <v>0</v>
      </c>
      <c r="D240" s="77">
        <v>0</v>
      </c>
      <c r="E240" s="77">
        <v>0</v>
      </c>
      <c r="F240" s="77">
        <v>0</v>
      </c>
      <c r="G240" s="77">
        <v>0</v>
      </c>
      <c r="H240" s="77">
        <v>0</v>
      </c>
      <c r="I240" s="77">
        <v>0</v>
      </c>
      <c r="J240" s="79">
        <f t="shared" si="3"/>
        <v>0</v>
      </c>
    </row>
    <row r="241" spans="1:10" x14ac:dyDescent="0.25">
      <c r="A241" s="24" t="s">
        <v>300</v>
      </c>
      <c r="B241" s="25" t="s">
        <v>48</v>
      </c>
      <c r="C241" s="75">
        <v>0</v>
      </c>
      <c r="D241" s="77">
        <v>0</v>
      </c>
      <c r="E241" s="77">
        <v>0</v>
      </c>
      <c r="F241" s="77">
        <v>0</v>
      </c>
      <c r="G241" s="77">
        <v>0</v>
      </c>
      <c r="H241" s="77">
        <v>0</v>
      </c>
      <c r="I241" s="77">
        <v>0</v>
      </c>
      <c r="J241" s="79">
        <f t="shared" si="3"/>
        <v>0</v>
      </c>
    </row>
    <row r="242" spans="1:10" x14ac:dyDescent="0.25">
      <c r="A242" s="24" t="s">
        <v>301</v>
      </c>
      <c r="B242" s="25" t="s">
        <v>48</v>
      </c>
      <c r="C242" s="75">
        <v>29618</v>
      </c>
      <c r="D242" s="77">
        <v>484062</v>
      </c>
      <c r="E242" s="77">
        <v>0</v>
      </c>
      <c r="F242" s="77">
        <v>0</v>
      </c>
      <c r="G242" s="77">
        <v>0</v>
      </c>
      <c r="H242" s="77">
        <v>59904</v>
      </c>
      <c r="I242" s="77">
        <v>20113</v>
      </c>
      <c r="J242" s="79">
        <f t="shared" si="3"/>
        <v>593697</v>
      </c>
    </row>
    <row r="243" spans="1:10" x14ac:dyDescent="0.25">
      <c r="A243" s="24" t="s">
        <v>302</v>
      </c>
      <c r="B243" s="25" t="s">
        <v>48</v>
      </c>
      <c r="C243" s="75">
        <v>0</v>
      </c>
      <c r="D243" s="77">
        <v>0</v>
      </c>
      <c r="E243" s="77">
        <v>0</v>
      </c>
      <c r="F243" s="77">
        <v>0</v>
      </c>
      <c r="G243" s="77">
        <v>0</v>
      </c>
      <c r="H243" s="77">
        <v>0</v>
      </c>
      <c r="I243" s="77">
        <v>0</v>
      </c>
      <c r="J243" s="79">
        <f t="shared" si="3"/>
        <v>0</v>
      </c>
    </row>
    <row r="244" spans="1:10" x14ac:dyDescent="0.25">
      <c r="A244" s="24" t="s">
        <v>303</v>
      </c>
      <c r="B244" s="25" t="s">
        <v>49</v>
      </c>
      <c r="C244" s="75">
        <v>0</v>
      </c>
      <c r="D244" s="77">
        <v>0</v>
      </c>
      <c r="E244" s="77">
        <v>0</v>
      </c>
      <c r="F244" s="77">
        <v>0</v>
      </c>
      <c r="G244" s="77">
        <v>0</v>
      </c>
      <c r="H244" s="77">
        <v>0</v>
      </c>
      <c r="I244" s="77">
        <v>0</v>
      </c>
      <c r="J244" s="79">
        <f t="shared" si="3"/>
        <v>0</v>
      </c>
    </row>
    <row r="245" spans="1:10" x14ac:dyDescent="0.25">
      <c r="A245" s="24" t="s">
        <v>304</v>
      </c>
      <c r="B245" s="25" t="s">
        <v>49</v>
      </c>
      <c r="C245" s="75">
        <v>0</v>
      </c>
      <c r="D245" s="77">
        <v>0</v>
      </c>
      <c r="E245" s="77">
        <v>0</v>
      </c>
      <c r="F245" s="77">
        <v>0</v>
      </c>
      <c r="G245" s="77">
        <v>0</v>
      </c>
      <c r="H245" s="77">
        <v>0</v>
      </c>
      <c r="I245" s="77">
        <v>0</v>
      </c>
      <c r="J245" s="79">
        <f t="shared" si="3"/>
        <v>0</v>
      </c>
    </row>
    <row r="246" spans="1:10" x14ac:dyDescent="0.25">
      <c r="A246" s="24" t="s">
        <v>305</v>
      </c>
      <c r="B246" s="25" t="s">
        <v>49</v>
      </c>
      <c r="C246" s="75">
        <v>0</v>
      </c>
      <c r="D246" s="77">
        <v>0</v>
      </c>
      <c r="E246" s="77">
        <v>0</v>
      </c>
      <c r="F246" s="77">
        <v>0</v>
      </c>
      <c r="G246" s="77">
        <v>0</v>
      </c>
      <c r="H246" s="77">
        <v>0</v>
      </c>
      <c r="I246" s="77">
        <v>0</v>
      </c>
      <c r="J246" s="79">
        <f t="shared" si="3"/>
        <v>0</v>
      </c>
    </row>
    <row r="247" spans="1:10" x14ac:dyDescent="0.25">
      <c r="A247" s="24" t="s">
        <v>306</v>
      </c>
      <c r="B247" s="25" t="s">
        <v>49</v>
      </c>
      <c r="C247" s="75">
        <v>0</v>
      </c>
      <c r="D247" s="77">
        <v>0</v>
      </c>
      <c r="E247" s="77">
        <v>0</v>
      </c>
      <c r="F247" s="77">
        <v>0</v>
      </c>
      <c r="G247" s="77">
        <v>0</v>
      </c>
      <c r="H247" s="77">
        <v>0</v>
      </c>
      <c r="I247" s="77">
        <v>0</v>
      </c>
      <c r="J247" s="79">
        <f t="shared" si="3"/>
        <v>0</v>
      </c>
    </row>
    <row r="248" spans="1:10" x14ac:dyDescent="0.25">
      <c r="A248" s="24" t="s">
        <v>307</v>
      </c>
      <c r="B248" s="25" t="s">
        <v>49</v>
      </c>
      <c r="C248" s="75">
        <v>0</v>
      </c>
      <c r="D248" s="77">
        <v>0</v>
      </c>
      <c r="E248" s="77">
        <v>0</v>
      </c>
      <c r="F248" s="77">
        <v>0</v>
      </c>
      <c r="G248" s="77">
        <v>0</v>
      </c>
      <c r="H248" s="77">
        <v>0</v>
      </c>
      <c r="I248" s="77">
        <v>0</v>
      </c>
      <c r="J248" s="79">
        <f t="shared" si="3"/>
        <v>0</v>
      </c>
    </row>
    <row r="249" spans="1:10" x14ac:dyDescent="0.25">
      <c r="A249" s="24" t="s">
        <v>308</v>
      </c>
      <c r="B249" s="25" t="s">
        <v>49</v>
      </c>
      <c r="C249" s="75">
        <v>0</v>
      </c>
      <c r="D249" s="77">
        <v>0</v>
      </c>
      <c r="E249" s="77">
        <v>0</v>
      </c>
      <c r="F249" s="77">
        <v>0</v>
      </c>
      <c r="G249" s="77">
        <v>0</v>
      </c>
      <c r="H249" s="77">
        <v>0</v>
      </c>
      <c r="I249" s="77">
        <v>0</v>
      </c>
      <c r="J249" s="79">
        <f t="shared" si="3"/>
        <v>0</v>
      </c>
    </row>
    <row r="250" spans="1:10" x14ac:dyDescent="0.25">
      <c r="A250" s="24" t="s">
        <v>309</v>
      </c>
      <c r="B250" s="25" t="s">
        <v>49</v>
      </c>
      <c r="C250" s="75">
        <v>0</v>
      </c>
      <c r="D250" s="77">
        <v>0</v>
      </c>
      <c r="E250" s="77">
        <v>0</v>
      </c>
      <c r="F250" s="77">
        <v>0</v>
      </c>
      <c r="G250" s="77">
        <v>0</v>
      </c>
      <c r="H250" s="77">
        <v>0</v>
      </c>
      <c r="I250" s="77">
        <v>0</v>
      </c>
      <c r="J250" s="79">
        <f t="shared" si="3"/>
        <v>0</v>
      </c>
    </row>
    <row r="251" spans="1:10" x14ac:dyDescent="0.25">
      <c r="A251" s="24" t="s">
        <v>310</v>
      </c>
      <c r="B251" s="25" t="s">
        <v>49</v>
      </c>
      <c r="C251" s="75">
        <v>0</v>
      </c>
      <c r="D251" s="77">
        <v>0</v>
      </c>
      <c r="E251" s="77">
        <v>0</v>
      </c>
      <c r="F251" s="77">
        <v>0</v>
      </c>
      <c r="G251" s="77">
        <v>0</v>
      </c>
      <c r="H251" s="77">
        <v>0</v>
      </c>
      <c r="I251" s="77">
        <v>0</v>
      </c>
      <c r="J251" s="79">
        <f t="shared" si="3"/>
        <v>0</v>
      </c>
    </row>
    <row r="252" spans="1:10" x14ac:dyDescent="0.25">
      <c r="A252" s="24" t="s">
        <v>311</v>
      </c>
      <c r="B252" s="25" t="s">
        <v>49</v>
      </c>
      <c r="C252" s="75">
        <v>0</v>
      </c>
      <c r="D252" s="77">
        <v>0</v>
      </c>
      <c r="E252" s="77">
        <v>0</v>
      </c>
      <c r="F252" s="77">
        <v>0</v>
      </c>
      <c r="G252" s="77">
        <v>0</v>
      </c>
      <c r="H252" s="77">
        <v>0</v>
      </c>
      <c r="I252" s="77">
        <v>0</v>
      </c>
      <c r="J252" s="79">
        <f t="shared" si="3"/>
        <v>0</v>
      </c>
    </row>
    <row r="253" spans="1:10" x14ac:dyDescent="0.25">
      <c r="A253" s="24" t="s">
        <v>3</v>
      </c>
      <c r="B253" s="25" t="s">
        <v>3</v>
      </c>
      <c r="C253" s="75">
        <v>0</v>
      </c>
      <c r="D253" s="77">
        <v>0</v>
      </c>
      <c r="E253" s="77">
        <v>0</v>
      </c>
      <c r="F253" s="77">
        <v>0</v>
      </c>
      <c r="G253" s="77">
        <v>0</v>
      </c>
      <c r="H253" s="77">
        <v>0</v>
      </c>
      <c r="I253" s="77">
        <v>0</v>
      </c>
      <c r="J253" s="79">
        <f t="shared" si="3"/>
        <v>0</v>
      </c>
    </row>
    <row r="254" spans="1:10" x14ac:dyDescent="0.25">
      <c r="A254" s="24" t="s">
        <v>312</v>
      </c>
      <c r="B254" s="25" t="s">
        <v>50</v>
      </c>
      <c r="C254" s="75">
        <v>0</v>
      </c>
      <c r="D254" s="77">
        <v>827327</v>
      </c>
      <c r="E254" s="77">
        <v>515989</v>
      </c>
      <c r="F254" s="77">
        <v>0</v>
      </c>
      <c r="G254" s="77">
        <v>0</v>
      </c>
      <c r="H254" s="77">
        <v>51976</v>
      </c>
      <c r="I254" s="77">
        <v>0</v>
      </c>
      <c r="J254" s="79">
        <f t="shared" si="3"/>
        <v>1395292</v>
      </c>
    </row>
    <row r="255" spans="1:10" x14ac:dyDescent="0.25">
      <c r="A255" s="24" t="s">
        <v>474</v>
      </c>
      <c r="B255" s="25" t="s">
        <v>50</v>
      </c>
      <c r="C255" s="75">
        <v>0</v>
      </c>
      <c r="D255" s="77">
        <v>0</v>
      </c>
      <c r="E255" s="77">
        <v>0</v>
      </c>
      <c r="F255" s="77">
        <v>0</v>
      </c>
      <c r="G255" s="77">
        <v>0</v>
      </c>
      <c r="H255" s="77">
        <v>0</v>
      </c>
      <c r="I255" s="77">
        <v>0</v>
      </c>
      <c r="J255" s="79">
        <f t="shared" si="3"/>
        <v>0</v>
      </c>
    </row>
    <row r="256" spans="1:10" x14ac:dyDescent="0.25">
      <c r="A256" s="24" t="s">
        <v>313</v>
      </c>
      <c r="B256" s="25" t="s">
        <v>50</v>
      </c>
      <c r="C256" s="75">
        <v>0</v>
      </c>
      <c r="D256" s="77">
        <v>0</v>
      </c>
      <c r="E256" s="77">
        <v>0</v>
      </c>
      <c r="F256" s="77">
        <v>0</v>
      </c>
      <c r="G256" s="77">
        <v>0</v>
      </c>
      <c r="H256" s="77">
        <v>0</v>
      </c>
      <c r="I256" s="77">
        <v>0</v>
      </c>
      <c r="J256" s="79">
        <f t="shared" si="3"/>
        <v>0</v>
      </c>
    </row>
    <row r="257" spans="1:10" x14ac:dyDescent="0.25">
      <c r="A257" s="24" t="s">
        <v>314</v>
      </c>
      <c r="B257" s="25" t="s">
        <v>50</v>
      </c>
      <c r="C257" s="75">
        <v>0</v>
      </c>
      <c r="D257" s="77">
        <v>0</v>
      </c>
      <c r="E257" s="77">
        <v>0</v>
      </c>
      <c r="F257" s="77">
        <v>0</v>
      </c>
      <c r="G257" s="77">
        <v>0</v>
      </c>
      <c r="H257" s="77">
        <v>0</v>
      </c>
      <c r="I257" s="77">
        <v>0</v>
      </c>
      <c r="J257" s="79">
        <f t="shared" si="3"/>
        <v>0</v>
      </c>
    </row>
    <row r="258" spans="1:10" x14ac:dyDescent="0.25">
      <c r="A258" s="24" t="s">
        <v>315</v>
      </c>
      <c r="B258" s="25" t="s">
        <v>50</v>
      </c>
      <c r="C258" s="75">
        <v>0</v>
      </c>
      <c r="D258" s="77">
        <v>0</v>
      </c>
      <c r="E258" s="77">
        <v>188817</v>
      </c>
      <c r="F258" s="77">
        <v>0</v>
      </c>
      <c r="G258" s="77">
        <v>0</v>
      </c>
      <c r="H258" s="77">
        <v>0</v>
      </c>
      <c r="I258" s="77">
        <v>12054</v>
      </c>
      <c r="J258" s="79">
        <f t="shared" si="3"/>
        <v>200871</v>
      </c>
    </row>
    <row r="259" spans="1:10" x14ac:dyDescent="0.25">
      <c r="A259" s="24" t="s">
        <v>316</v>
      </c>
      <c r="B259" s="25" t="s">
        <v>50</v>
      </c>
      <c r="C259" s="75">
        <v>0</v>
      </c>
      <c r="D259" s="77">
        <v>0</v>
      </c>
      <c r="E259" s="77">
        <v>0</v>
      </c>
      <c r="F259" s="77">
        <v>0</v>
      </c>
      <c r="G259" s="77">
        <v>0</v>
      </c>
      <c r="H259" s="77">
        <v>0</v>
      </c>
      <c r="I259" s="77">
        <v>0</v>
      </c>
      <c r="J259" s="79">
        <f t="shared" ref="J259:J321" si="4">SUM(C259:I259)</f>
        <v>0</v>
      </c>
    </row>
    <row r="260" spans="1:10" x14ac:dyDescent="0.25">
      <c r="A260" s="24" t="s">
        <v>317</v>
      </c>
      <c r="B260" s="25" t="s">
        <v>50</v>
      </c>
      <c r="C260" s="75">
        <v>0</v>
      </c>
      <c r="D260" s="77">
        <v>517978</v>
      </c>
      <c r="E260" s="77">
        <v>0</v>
      </c>
      <c r="F260" s="77">
        <v>0</v>
      </c>
      <c r="G260" s="77">
        <v>0</v>
      </c>
      <c r="H260" s="77">
        <v>0</v>
      </c>
      <c r="I260" s="77">
        <v>0</v>
      </c>
      <c r="J260" s="79">
        <f t="shared" si="4"/>
        <v>517978</v>
      </c>
    </row>
    <row r="261" spans="1:10" x14ac:dyDescent="0.25">
      <c r="A261" s="24" t="s">
        <v>318</v>
      </c>
      <c r="B261" s="25" t="s">
        <v>50</v>
      </c>
      <c r="C261" s="75">
        <v>0</v>
      </c>
      <c r="D261" s="77">
        <v>0</v>
      </c>
      <c r="E261" s="77">
        <v>0</v>
      </c>
      <c r="F261" s="77">
        <v>0</v>
      </c>
      <c r="G261" s="77">
        <v>0</v>
      </c>
      <c r="H261" s="77">
        <v>0</v>
      </c>
      <c r="I261" s="77">
        <v>0</v>
      </c>
      <c r="J261" s="79">
        <f t="shared" si="4"/>
        <v>0</v>
      </c>
    </row>
    <row r="262" spans="1:10" x14ac:dyDescent="0.25">
      <c r="A262" s="24" t="s">
        <v>319</v>
      </c>
      <c r="B262" s="25" t="s">
        <v>50</v>
      </c>
      <c r="C262" s="75">
        <v>548456</v>
      </c>
      <c r="D262" s="77">
        <v>0</v>
      </c>
      <c r="E262" s="77">
        <v>1298620</v>
      </c>
      <c r="F262" s="77">
        <v>0</v>
      </c>
      <c r="G262" s="77">
        <v>0</v>
      </c>
      <c r="H262" s="77">
        <v>261430</v>
      </c>
      <c r="I262" s="77">
        <v>59371</v>
      </c>
      <c r="J262" s="79">
        <f t="shared" si="4"/>
        <v>2167877</v>
      </c>
    </row>
    <row r="263" spans="1:10" x14ac:dyDescent="0.25">
      <c r="A263" s="24" t="s">
        <v>475</v>
      </c>
      <c r="B263" s="25" t="s">
        <v>50</v>
      </c>
      <c r="C263" s="75">
        <v>0</v>
      </c>
      <c r="D263" s="77">
        <v>12414294</v>
      </c>
      <c r="E263" s="77">
        <v>5998175</v>
      </c>
      <c r="F263" s="77">
        <v>0</v>
      </c>
      <c r="G263" s="77">
        <v>0</v>
      </c>
      <c r="H263" s="77">
        <v>0</v>
      </c>
      <c r="I263" s="77">
        <v>0</v>
      </c>
      <c r="J263" s="79">
        <f t="shared" si="4"/>
        <v>18412469</v>
      </c>
    </row>
    <row r="264" spans="1:10" x14ac:dyDescent="0.25">
      <c r="A264" s="24" t="s">
        <v>320</v>
      </c>
      <c r="B264" s="25" t="s">
        <v>50</v>
      </c>
      <c r="C264" s="75">
        <v>0</v>
      </c>
      <c r="D264" s="77">
        <v>0</v>
      </c>
      <c r="E264" s="77">
        <v>0</v>
      </c>
      <c r="F264" s="77">
        <v>0</v>
      </c>
      <c r="G264" s="77">
        <v>0</v>
      </c>
      <c r="H264" s="77">
        <v>0</v>
      </c>
      <c r="I264" s="77">
        <v>0</v>
      </c>
      <c r="J264" s="79">
        <f t="shared" si="4"/>
        <v>0</v>
      </c>
    </row>
    <row r="265" spans="1:10" x14ac:dyDescent="0.25">
      <c r="A265" s="24" t="s">
        <v>321</v>
      </c>
      <c r="B265" s="25" t="s">
        <v>50</v>
      </c>
      <c r="C265" s="75">
        <v>62411</v>
      </c>
      <c r="D265" s="77">
        <v>640939</v>
      </c>
      <c r="E265" s="77">
        <v>47572</v>
      </c>
      <c r="F265" s="77">
        <v>0</v>
      </c>
      <c r="G265" s="77">
        <v>0</v>
      </c>
      <c r="H265" s="77">
        <v>315446</v>
      </c>
      <c r="I265" s="77">
        <v>0</v>
      </c>
      <c r="J265" s="79">
        <f t="shared" si="4"/>
        <v>1066368</v>
      </c>
    </row>
    <row r="266" spans="1:10" x14ac:dyDescent="0.25">
      <c r="A266" s="24" t="s">
        <v>322</v>
      </c>
      <c r="B266" s="25" t="s">
        <v>50</v>
      </c>
      <c r="C266" s="75">
        <v>0</v>
      </c>
      <c r="D266" s="77">
        <v>0</v>
      </c>
      <c r="E266" s="77">
        <v>0</v>
      </c>
      <c r="F266" s="77">
        <v>0</v>
      </c>
      <c r="G266" s="77">
        <v>0</v>
      </c>
      <c r="H266" s="77">
        <v>0</v>
      </c>
      <c r="I266" s="77">
        <v>0</v>
      </c>
      <c r="J266" s="79">
        <f t="shared" si="4"/>
        <v>0</v>
      </c>
    </row>
    <row r="267" spans="1:10" x14ac:dyDescent="0.25">
      <c r="A267" s="24" t="s">
        <v>476</v>
      </c>
      <c r="B267" s="25" t="s">
        <v>51</v>
      </c>
      <c r="C267" s="75">
        <v>0</v>
      </c>
      <c r="D267" s="77">
        <v>0</v>
      </c>
      <c r="E267" s="77">
        <v>201000</v>
      </c>
      <c r="F267" s="77">
        <v>0</v>
      </c>
      <c r="G267" s="77">
        <v>0</v>
      </c>
      <c r="H267" s="77">
        <v>128000</v>
      </c>
      <c r="I267" s="77">
        <v>0</v>
      </c>
      <c r="J267" s="79">
        <f t="shared" si="4"/>
        <v>329000</v>
      </c>
    </row>
    <row r="268" spans="1:10" x14ac:dyDescent="0.25">
      <c r="A268" s="24" t="s">
        <v>515</v>
      </c>
      <c r="B268" s="25" t="s">
        <v>51</v>
      </c>
      <c r="C268" s="75">
        <v>0</v>
      </c>
      <c r="D268" s="77">
        <v>0</v>
      </c>
      <c r="E268" s="77">
        <v>109438</v>
      </c>
      <c r="F268" s="77">
        <v>0</v>
      </c>
      <c r="G268" s="77">
        <v>0</v>
      </c>
      <c r="H268" s="77">
        <v>39381</v>
      </c>
      <c r="I268" s="77">
        <v>0</v>
      </c>
      <c r="J268" s="79">
        <f t="shared" si="4"/>
        <v>148819</v>
      </c>
    </row>
    <row r="269" spans="1:10" x14ac:dyDescent="0.25">
      <c r="A269" s="24" t="s">
        <v>324</v>
      </c>
      <c r="B269" s="25" t="s">
        <v>4</v>
      </c>
      <c r="C269" s="75">
        <v>0</v>
      </c>
      <c r="D269" s="77">
        <v>0</v>
      </c>
      <c r="E269" s="77">
        <v>0</v>
      </c>
      <c r="F269" s="77">
        <v>0</v>
      </c>
      <c r="G269" s="77">
        <v>0</v>
      </c>
      <c r="H269" s="77">
        <v>0</v>
      </c>
      <c r="I269" s="77">
        <v>0</v>
      </c>
      <c r="J269" s="79">
        <f t="shared" si="4"/>
        <v>0</v>
      </c>
    </row>
    <row r="270" spans="1:10" x14ac:dyDescent="0.25">
      <c r="A270" s="24" t="s">
        <v>325</v>
      </c>
      <c r="B270" s="25" t="s">
        <v>4</v>
      </c>
      <c r="C270" s="75">
        <v>0</v>
      </c>
      <c r="D270" s="77">
        <v>0</v>
      </c>
      <c r="E270" s="77">
        <v>0</v>
      </c>
      <c r="F270" s="77">
        <v>0</v>
      </c>
      <c r="G270" s="77">
        <v>0</v>
      </c>
      <c r="H270" s="77">
        <v>0</v>
      </c>
      <c r="I270" s="77">
        <v>0</v>
      </c>
      <c r="J270" s="79">
        <f t="shared" si="4"/>
        <v>0</v>
      </c>
    </row>
    <row r="271" spans="1:10" x14ac:dyDescent="0.25">
      <c r="A271" s="24" t="s">
        <v>326</v>
      </c>
      <c r="B271" s="25" t="s">
        <v>4</v>
      </c>
      <c r="C271" s="75">
        <v>0</v>
      </c>
      <c r="D271" s="77">
        <v>0</v>
      </c>
      <c r="E271" s="77">
        <v>0</v>
      </c>
      <c r="F271" s="77">
        <v>0</v>
      </c>
      <c r="G271" s="77">
        <v>0</v>
      </c>
      <c r="H271" s="77">
        <v>0</v>
      </c>
      <c r="I271" s="77">
        <v>0</v>
      </c>
      <c r="J271" s="79">
        <f t="shared" si="4"/>
        <v>0</v>
      </c>
    </row>
    <row r="272" spans="1:10" x14ac:dyDescent="0.25">
      <c r="A272" s="24" t="s">
        <v>327</v>
      </c>
      <c r="B272" s="25" t="s">
        <v>4</v>
      </c>
      <c r="C272" s="75">
        <v>0</v>
      </c>
      <c r="D272" s="77">
        <v>0</v>
      </c>
      <c r="E272" s="77">
        <v>0</v>
      </c>
      <c r="F272" s="77">
        <v>0</v>
      </c>
      <c r="G272" s="77">
        <v>0</v>
      </c>
      <c r="H272" s="77">
        <v>0</v>
      </c>
      <c r="I272" s="77">
        <v>0</v>
      </c>
      <c r="J272" s="79">
        <f t="shared" si="4"/>
        <v>0</v>
      </c>
    </row>
    <row r="273" spans="1:10" x14ac:dyDescent="0.25">
      <c r="A273" s="24" t="s">
        <v>542</v>
      </c>
      <c r="B273" s="25" t="s">
        <v>4</v>
      </c>
      <c r="C273" s="75">
        <v>0</v>
      </c>
      <c r="D273" s="77">
        <v>0</v>
      </c>
      <c r="E273" s="77">
        <v>0</v>
      </c>
      <c r="F273" s="77">
        <v>0</v>
      </c>
      <c r="G273" s="77">
        <v>0</v>
      </c>
      <c r="H273" s="77">
        <v>0</v>
      </c>
      <c r="I273" s="77">
        <v>0</v>
      </c>
      <c r="J273" s="79">
        <f t="shared" si="4"/>
        <v>0</v>
      </c>
    </row>
    <row r="274" spans="1:10" x14ac:dyDescent="0.25">
      <c r="A274" s="24" t="s">
        <v>328</v>
      </c>
      <c r="B274" s="25" t="s">
        <v>4</v>
      </c>
      <c r="C274" s="75">
        <v>0</v>
      </c>
      <c r="D274" s="77">
        <v>0</v>
      </c>
      <c r="E274" s="77">
        <v>0</v>
      </c>
      <c r="F274" s="77">
        <v>0</v>
      </c>
      <c r="G274" s="77">
        <v>0</v>
      </c>
      <c r="H274" s="77">
        <v>0</v>
      </c>
      <c r="I274" s="77">
        <v>0</v>
      </c>
      <c r="J274" s="79">
        <f t="shared" si="4"/>
        <v>0</v>
      </c>
    </row>
    <row r="275" spans="1:10" x14ac:dyDescent="0.25">
      <c r="A275" s="24" t="s">
        <v>329</v>
      </c>
      <c r="B275" s="25" t="s">
        <v>4</v>
      </c>
      <c r="C275" s="75">
        <v>0</v>
      </c>
      <c r="D275" s="77">
        <v>0</v>
      </c>
      <c r="E275" s="77">
        <v>0</v>
      </c>
      <c r="F275" s="77">
        <v>0</v>
      </c>
      <c r="G275" s="77">
        <v>0</v>
      </c>
      <c r="H275" s="77">
        <v>0</v>
      </c>
      <c r="I275" s="77">
        <v>0</v>
      </c>
      <c r="J275" s="79">
        <f t="shared" si="4"/>
        <v>0</v>
      </c>
    </row>
    <row r="276" spans="1:10" x14ac:dyDescent="0.25">
      <c r="A276" s="24" t="s">
        <v>330</v>
      </c>
      <c r="B276" s="25" t="s">
        <v>4</v>
      </c>
      <c r="C276" s="75">
        <v>0</v>
      </c>
      <c r="D276" s="77">
        <v>0</v>
      </c>
      <c r="E276" s="77">
        <v>0</v>
      </c>
      <c r="F276" s="77">
        <v>0</v>
      </c>
      <c r="G276" s="77">
        <v>0</v>
      </c>
      <c r="H276" s="77">
        <v>0</v>
      </c>
      <c r="I276" s="77">
        <v>0</v>
      </c>
      <c r="J276" s="79">
        <f t="shared" si="4"/>
        <v>0</v>
      </c>
    </row>
    <row r="277" spans="1:10" x14ac:dyDescent="0.25">
      <c r="A277" s="24" t="s">
        <v>331</v>
      </c>
      <c r="B277" s="25" t="s">
        <v>4</v>
      </c>
      <c r="C277" s="75">
        <v>0</v>
      </c>
      <c r="D277" s="77">
        <v>0</v>
      </c>
      <c r="E277" s="77">
        <v>0</v>
      </c>
      <c r="F277" s="77">
        <v>0</v>
      </c>
      <c r="G277" s="77">
        <v>0</v>
      </c>
      <c r="H277" s="77">
        <v>0</v>
      </c>
      <c r="I277" s="77">
        <v>0</v>
      </c>
      <c r="J277" s="79">
        <f t="shared" si="4"/>
        <v>0</v>
      </c>
    </row>
    <row r="278" spans="1:10" x14ac:dyDescent="0.25">
      <c r="A278" s="24" t="s">
        <v>332</v>
      </c>
      <c r="B278" s="25" t="s">
        <v>4</v>
      </c>
      <c r="C278" s="75">
        <v>0</v>
      </c>
      <c r="D278" s="77">
        <v>144387</v>
      </c>
      <c r="E278" s="77">
        <v>0</v>
      </c>
      <c r="F278" s="77">
        <v>0</v>
      </c>
      <c r="G278" s="77">
        <v>0</v>
      </c>
      <c r="H278" s="77">
        <v>6500</v>
      </c>
      <c r="I278" s="77">
        <v>0</v>
      </c>
      <c r="J278" s="79">
        <f t="shared" si="4"/>
        <v>150887</v>
      </c>
    </row>
    <row r="279" spans="1:10" x14ac:dyDescent="0.25">
      <c r="A279" s="24" t="s">
        <v>477</v>
      </c>
      <c r="B279" s="25" t="s">
        <v>4</v>
      </c>
      <c r="C279" s="75">
        <v>0</v>
      </c>
      <c r="D279" s="77">
        <v>0</v>
      </c>
      <c r="E279" s="77">
        <v>0</v>
      </c>
      <c r="F279" s="77">
        <v>0</v>
      </c>
      <c r="G279" s="77">
        <v>0</v>
      </c>
      <c r="H279" s="77">
        <v>0</v>
      </c>
      <c r="I279" s="77">
        <v>0</v>
      </c>
      <c r="J279" s="79">
        <f t="shared" si="4"/>
        <v>0</v>
      </c>
    </row>
    <row r="280" spans="1:10" x14ac:dyDescent="0.25">
      <c r="A280" s="24" t="s">
        <v>333</v>
      </c>
      <c r="B280" s="25" t="s">
        <v>4</v>
      </c>
      <c r="C280" s="75">
        <v>0</v>
      </c>
      <c r="D280" s="77">
        <v>8500</v>
      </c>
      <c r="E280" s="77">
        <v>0</v>
      </c>
      <c r="F280" s="77">
        <v>0</v>
      </c>
      <c r="G280" s="77">
        <v>0</v>
      </c>
      <c r="H280" s="77">
        <v>0</v>
      </c>
      <c r="I280" s="77">
        <v>0</v>
      </c>
      <c r="J280" s="79">
        <f t="shared" si="4"/>
        <v>8500</v>
      </c>
    </row>
    <row r="281" spans="1:10" x14ac:dyDescent="0.25">
      <c r="A281" s="24" t="s">
        <v>334</v>
      </c>
      <c r="B281" s="25" t="s">
        <v>4</v>
      </c>
      <c r="C281" s="75">
        <v>0</v>
      </c>
      <c r="D281" s="77">
        <v>0</v>
      </c>
      <c r="E281" s="77">
        <v>0</v>
      </c>
      <c r="F281" s="77">
        <v>0</v>
      </c>
      <c r="G281" s="77">
        <v>0</v>
      </c>
      <c r="H281" s="77">
        <v>163000</v>
      </c>
      <c r="I281" s="77">
        <v>0</v>
      </c>
      <c r="J281" s="79">
        <f t="shared" si="4"/>
        <v>163000</v>
      </c>
    </row>
    <row r="282" spans="1:10" x14ac:dyDescent="0.25">
      <c r="A282" s="24" t="s">
        <v>335</v>
      </c>
      <c r="B282" s="25" t="s">
        <v>4</v>
      </c>
      <c r="C282" s="75">
        <v>0</v>
      </c>
      <c r="D282" s="77">
        <v>0</v>
      </c>
      <c r="E282" s="77">
        <v>0</v>
      </c>
      <c r="F282" s="77">
        <v>0</v>
      </c>
      <c r="G282" s="77">
        <v>0</v>
      </c>
      <c r="H282" s="77">
        <v>0</v>
      </c>
      <c r="I282" s="77">
        <v>0</v>
      </c>
      <c r="J282" s="79">
        <f t="shared" si="4"/>
        <v>0</v>
      </c>
    </row>
    <row r="283" spans="1:10" x14ac:dyDescent="0.25">
      <c r="A283" s="24" t="s">
        <v>336</v>
      </c>
      <c r="B283" s="25" t="s">
        <v>4</v>
      </c>
      <c r="C283" s="75">
        <v>1421</v>
      </c>
      <c r="D283" s="77">
        <v>0</v>
      </c>
      <c r="E283" s="77">
        <v>0</v>
      </c>
      <c r="F283" s="77">
        <v>0</v>
      </c>
      <c r="G283" s="77">
        <v>0</v>
      </c>
      <c r="H283" s="77">
        <v>0</v>
      </c>
      <c r="I283" s="77">
        <v>9437</v>
      </c>
      <c r="J283" s="79">
        <f t="shared" si="4"/>
        <v>10858</v>
      </c>
    </row>
    <row r="284" spans="1:10" x14ac:dyDescent="0.25">
      <c r="A284" s="24" t="s">
        <v>337</v>
      </c>
      <c r="B284" s="25" t="s">
        <v>4</v>
      </c>
      <c r="C284" s="75">
        <v>0</v>
      </c>
      <c r="D284" s="77">
        <v>0</v>
      </c>
      <c r="E284" s="77">
        <v>0</v>
      </c>
      <c r="F284" s="77">
        <v>0</v>
      </c>
      <c r="G284" s="77">
        <v>0</v>
      </c>
      <c r="H284" s="77">
        <v>0</v>
      </c>
      <c r="I284" s="77">
        <v>0</v>
      </c>
      <c r="J284" s="79">
        <f t="shared" si="4"/>
        <v>0</v>
      </c>
    </row>
    <row r="285" spans="1:10" x14ac:dyDescent="0.25">
      <c r="A285" s="24" t="s">
        <v>338</v>
      </c>
      <c r="B285" s="25" t="s">
        <v>4</v>
      </c>
      <c r="C285" s="75">
        <v>0</v>
      </c>
      <c r="D285" s="77">
        <v>0</v>
      </c>
      <c r="E285" s="77">
        <v>0</v>
      </c>
      <c r="F285" s="77">
        <v>0</v>
      </c>
      <c r="G285" s="77">
        <v>0</v>
      </c>
      <c r="H285" s="77">
        <v>0</v>
      </c>
      <c r="I285" s="77">
        <v>0</v>
      </c>
      <c r="J285" s="79">
        <f t="shared" si="4"/>
        <v>0</v>
      </c>
    </row>
    <row r="286" spans="1:10" x14ac:dyDescent="0.25">
      <c r="A286" s="24" t="s">
        <v>339</v>
      </c>
      <c r="B286" s="25" t="s">
        <v>4</v>
      </c>
      <c r="C286" s="75">
        <v>0</v>
      </c>
      <c r="D286" s="77">
        <v>0</v>
      </c>
      <c r="E286" s="77">
        <v>0</v>
      </c>
      <c r="F286" s="77">
        <v>0</v>
      </c>
      <c r="G286" s="77">
        <v>0</v>
      </c>
      <c r="H286" s="77">
        <v>0</v>
      </c>
      <c r="I286" s="77">
        <v>0</v>
      </c>
      <c r="J286" s="79">
        <f t="shared" si="4"/>
        <v>0</v>
      </c>
    </row>
    <row r="287" spans="1:10" x14ac:dyDescent="0.25">
      <c r="A287" s="24" t="s">
        <v>340</v>
      </c>
      <c r="B287" s="25" t="s">
        <v>4</v>
      </c>
      <c r="C287" s="75">
        <v>0</v>
      </c>
      <c r="D287" s="77">
        <v>0</v>
      </c>
      <c r="E287" s="77">
        <v>0</v>
      </c>
      <c r="F287" s="77">
        <v>0</v>
      </c>
      <c r="G287" s="77">
        <v>0</v>
      </c>
      <c r="H287" s="77">
        <v>0</v>
      </c>
      <c r="I287" s="77">
        <v>0</v>
      </c>
      <c r="J287" s="79">
        <f t="shared" si="4"/>
        <v>0</v>
      </c>
    </row>
    <row r="288" spans="1:10" x14ac:dyDescent="0.25">
      <c r="A288" s="24" t="s">
        <v>549</v>
      </c>
      <c r="B288" s="25" t="s">
        <v>4</v>
      </c>
      <c r="C288" s="75">
        <v>0</v>
      </c>
      <c r="D288" s="77">
        <v>0</v>
      </c>
      <c r="E288" s="77">
        <v>0</v>
      </c>
      <c r="F288" s="77">
        <v>0</v>
      </c>
      <c r="G288" s="77">
        <v>0</v>
      </c>
      <c r="H288" s="77">
        <v>0</v>
      </c>
      <c r="I288" s="77">
        <v>0</v>
      </c>
      <c r="J288" s="79">
        <f t="shared" si="4"/>
        <v>0</v>
      </c>
    </row>
    <row r="289" spans="1:10" x14ac:dyDescent="0.25">
      <c r="A289" s="24" t="s">
        <v>341</v>
      </c>
      <c r="B289" s="25" t="s">
        <v>4</v>
      </c>
      <c r="C289" s="75">
        <v>0</v>
      </c>
      <c r="D289" s="77">
        <v>0</v>
      </c>
      <c r="E289" s="77">
        <v>0</v>
      </c>
      <c r="F289" s="77">
        <v>0</v>
      </c>
      <c r="G289" s="77">
        <v>0</v>
      </c>
      <c r="H289" s="77">
        <v>0</v>
      </c>
      <c r="I289" s="77">
        <v>0</v>
      </c>
      <c r="J289" s="79">
        <f t="shared" si="4"/>
        <v>0</v>
      </c>
    </row>
    <row r="290" spans="1:10" x14ac:dyDescent="0.25">
      <c r="A290" s="24" t="s">
        <v>506</v>
      </c>
      <c r="B290" s="25" t="s">
        <v>4</v>
      </c>
      <c r="C290" s="75">
        <v>0</v>
      </c>
      <c r="D290" s="77">
        <v>0</v>
      </c>
      <c r="E290" s="77">
        <v>0</v>
      </c>
      <c r="F290" s="77">
        <v>0</v>
      </c>
      <c r="G290" s="77">
        <v>0</v>
      </c>
      <c r="H290" s="77">
        <v>0</v>
      </c>
      <c r="I290" s="77">
        <v>0</v>
      </c>
      <c r="J290" s="79">
        <f t="shared" si="4"/>
        <v>0</v>
      </c>
    </row>
    <row r="291" spans="1:10" x14ac:dyDescent="0.25">
      <c r="A291" s="24" t="s">
        <v>342</v>
      </c>
      <c r="B291" s="25" t="s">
        <v>4</v>
      </c>
      <c r="C291" s="75">
        <v>0</v>
      </c>
      <c r="D291" s="77">
        <v>0</v>
      </c>
      <c r="E291" s="77">
        <v>0</v>
      </c>
      <c r="F291" s="77">
        <v>0</v>
      </c>
      <c r="G291" s="77">
        <v>0</v>
      </c>
      <c r="H291" s="77">
        <v>0</v>
      </c>
      <c r="I291" s="77">
        <v>0</v>
      </c>
      <c r="J291" s="79">
        <f t="shared" si="4"/>
        <v>0</v>
      </c>
    </row>
    <row r="292" spans="1:10" x14ac:dyDescent="0.25">
      <c r="A292" s="24" t="s">
        <v>343</v>
      </c>
      <c r="B292" s="25" t="s">
        <v>4</v>
      </c>
      <c r="C292" s="75">
        <v>0</v>
      </c>
      <c r="D292" s="77">
        <v>0</v>
      </c>
      <c r="E292" s="77">
        <v>0</v>
      </c>
      <c r="F292" s="77">
        <v>0</v>
      </c>
      <c r="G292" s="77">
        <v>0</v>
      </c>
      <c r="H292" s="77">
        <v>0</v>
      </c>
      <c r="I292" s="77">
        <v>0</v>
      </c>
      <c r="J292" s="79">
        <f t="shared" si="4"/>
        <v>0</v>
      </c>
    </row>
    <row r="293" spans="1:10" x14ac:dyDescent="0.25">
      <c r="A293" s="24" t="s">
        <v>344</v>
      </c>
      <c r="B293" s="25" t="s">
        <v>4</v>
      </c>
      <c r="C293" s="75">
        <v>0</v>
      </c>
      <c r="D293" s="77">
        <v>0</v>
      </c>
      <c r="E293" s="77">
        <v>0</v>
      </c>
      <c r="F293" s="77">
        <v>0</v>
      </c>
      <c r="G293" s="77">
        <v>0</v>
      </c>
      <c r="H293" s="77">
        <v>0</v>
      </c>
      <c r="I293" s="77">
        <v>0</v>
      </c>
      <c r="J293" s="79">
        <f t="shared" si="4"/>
        <v>0</v>
      </c>
    </row>
    <row r="294" spans="1:10" x14ac:dyDescent="0.25">
      <c r="A294" s="24" t="s">
        <v>345</v>
      </c>
      <c r="B294" s="25" t="s">
        <v>4</v>
      </c>
      <c r="C294" s="75">
        <v>0</v>
      </c>
      <c r="D294" s="77">
        <v>0</v>
      </c>
      <c r="E294" s="77">
        <v>0</v>
      </c>
      <c r="F294" s="77">
        <v>0</v>
      </c>
      <c r="G294" s="77">
        <v>0</v>
      </c>
      <c r="H294" s="77">
        <v>0</v>
      </c>
      <c r="I294" s="77">
        <v>0</v>
      </c>
      <c r="J294" s="79">
        <f t="shared" si="4"/>
        <v>0</v>
      </c>
    </row>
    <row r="295" spans="1:10" x14ac:dyDescent="0.25">
      <c r="A295" s="24" t="s">
        <v>346</v>
      </c>
      <c r="B295" s="25" t="s">
        <v>4</v>
      </c>
      <c r="C295" s="75">
        <v>0</v>
      </c>
      <c r="D295" s="77">
        <v>0</v>
      </c>
      <c r="E295" s="77">
        <v>0</v>
      </c>
      <c r="F295" s="77">
        <v>0</v>
      </c>
      <c r="G295" s="77">
        <v>0</v>
      </c>
      <c r="H295" s="77">
        <v>0</v>
      </c>
      <c r="I295" s="77">
        <v>0</v>
      </c>
      <c r="J295" s="79">
        <f t="shared" si="4"/>
        <v>0</v>
      </c>
    </row>
    <row r="296" spans="1:10" x14ac:dyDescent="0.25">
      <c r="A296" s="24" t="s">
        <v>4</v>
      </c>
      <c r="B296" s="25" t="s">
        <v>4</v>
      </c>
      <c r="C296" s="75">
        <v>0</v>
      </c>
      <c r="D296" s="77">
        <v>0</v>
      </c>
      <c r="E296" s="77">
        <v>0</v>
      </c>
      <c r="F296" s="77">
        <v>0</v>
      </c>
      <c r="G296" s="77">
        <v>0</v>
      </c>
      <c r="H296" s="77">
        <v>0</v>
      </c>
      <c r="I296" s="77">
        <v>0</v>
      </c>
      <c r="J296" s="79">
        <f t="shared" si="4"/>
        <v>0</v>
      </c>
    </row>
    <row r="297" spans="1:10" x14ac:dyDescent="0.25">
      <c r="A297" s="24" t="s">
        <v>347</v>
      </c>
      <c r="B297" s="25" t="s">
        <v>4</v>
      </c>
      <c r="C297" s="75">
        <v>86061</v>
      </c>
      <c r="D297" s="77">
        <v>0</v>
      </c>
      <c r="E297" s="77">
        <v>0</v>
      </c>
      <c r="F297" s="77">
        <v>0</v>
      </c>
      <c r="G297" s="77">
        <v>0</v>
      </c>
      <c r="H297" s="77">
        <v>105804</v>
      </c>
      <c r="I297" s="77">
        <v>0</v>
      </c>
      <c r="J297" s="79">
        <f t="shared" si="4"/>
        <v>191865</v>
      </c>
    </row>
    <row r="298" spans="1:10" x14ac:dyDescent="0.25">
      <c r="A298" s="24" t="s">
        <v>348</v>
      </c>
      <c r="B298" s="25" t="s">
        <v>4</v>
      </c>
      <c r="C298" s="75">
        <v>0</v>
      </c>
      <c r="D298" s="77">
        <v>0</v>
      </c>
      <c r="E298" s="77">
        <v>0</v>
      </c>
      <c r="F298" s="77">
        <v>0</v>
      </c>
      <c r="G298" s="77">
        <v>0</v>
      </c>
      <c r="H298" s="77">
        <v>0</v>
      </c>
      <c r="I298" s="77">
        <v>0</v>
      </c>
      <c r="J298" s="79">
        <f t="shared" si="4"/>
        <v>0</v>
      </c>
    </row>
    <row r="299" spans="1:10" x14ac:dyDescent="0.25">
      <c r="A299" s="24" t="s">
        <v>349</v>
      </c>
      <c r="B299" s="25" t="s">
        <v>4</v>
      </c>
      <c r="C299" s="75">
        <v>0</v>
      </c>
      <c r="D299" s="77">
        <v>0</v>
      </c>
      <c r="E299" s="77">
        <v>0</v>
      </c>
      <c r="F299" s="77">
        <v>0</v>
      </c>
      <c r="G299" s="77">
        <v>0</v>
      </c>
      <c r="H299" s="77">
        <v>0</v>
      </c>
      <c r="I299" s="77">
        <v>0</v>
      </c>
      <c r="J299" s="79">
        <f t="shared" si="4"/>
        <v>0</v>
      </c>
    </row>
    <row r="300" spans="1:10" x14ac:dyDescent="0.25">
      <c r="A300" s="24" t="s">
        <v>350</v>
      </c>
      <c r="B300" s="25" t="s">
        <v>4</v>
      </c>
      <c r="C300" s="75">
        <v>0</v>
      </c>
      <c r="D300" s="77">
        <v>0</v>
      </c>
      <c r="E300" s="77">
        <v>0</v>
      </c>
      <c r="F300" s="77">
        <v>0</v>
      </c>
      <c r="G300" s="77">
        <v>0</v>
      </c>
      <c r="H300" s="77">
        <v>0</v>
      </c>
      <c r="I300" s="77">
        <v>0</v>
      </c>
      <c r="J300" s="79">
        <f t="shared" si="4"/>
        <v>0</v>
      </c>
    </row>
    <row r="301" spans="1:10" x14ac:dyDescent="0.25">
      <c r="A301" s="24" t="s">
        <v>351</v>
      </c>
      <c r="B301" s="25" t="s">
        <v>4</v>
      </c>
      <c r="C301" s="75">
        <v>118598</v>
      </c>
      <c r="D301" s="77">
        <v>0</v>
      </c>
      <c r="E301" s="77">
        <v>0</v>
      </c>
      <c r="F301" s="77">
        <v>0</v>
      </c>
      <c r="G301" s="77">
        <v>0</v>
      </c>
      <c r="H301" s="77">
        <v>185859</v>
      </c>
      <c r="I301" s="77">
        <v>20049</v>
      </c>
      <c r="J301" s="79">
        <f t="shared" si="4"/>
        <v>324506</v>
      </c>
    </row>
    <row r="302" spans="1:10" x14ac:dyDescent="0.25">
      <c r="A302" s="24" t="s">
        <v>352</v>
      </c>
      <c r="B302" s="25" t="s">
        <v>4</v>
      </c>
      <c r="C302" s="75">
        <v>0</v>
      </c>
      <c r="D302" s="77">
        <v>0</v>
      </c>
      <c r="E302" s="77">
        <v>0</v>
      </c>
      <c r="F302" s="77">
        <v>0</v>
      </c>
      <c r="G302" s="77">
        <v>0</v>
      </c>
      <c r="H302" s="77">
        <v>0</v>
      </c>
      <c r="I302" s="77">
        <v>0</v>
      </c>
      <c r="J302" s="79">
        <f t="shared" si="4"/>
        <v>0</v>
      </c>
    </row>
    <row r="303" spans="1:10" x14ac:dyDescent="0.25">
      <c r="A303" s="24" t="s">
        <v>353</v>
      </c>
      <c r="B303" s="25" t="s">
        <v>4</v>
      </c>
      <c r="C303" s="75">
        <v>0</v>
      </c>
      <c r="D303" s="77">
        <v>0</v>
      </c>
      <c r="E303" s="77">
        <v>0</v>
      </c>
      <c r="F303" s="77">
        <v>0</v>
      </c>
      <c r="G303" s="77">
        <v>0</v>
      </c>
      <c r="H303" s="77">
        <v>0</v>
      </c>
      <c r="I303" s="77">
        <v>0</v>
      </c>
      <c r="J303" s="79">
        <f t="shared" si="4"/>
        <v>0</v>
      </c>
    </row>
    <row r="304" spans="1:10" x14ac:dyDescent="0.25">
      <c r="A304" s="24" t="s">
        <v>354</v>
      </c>
      <c r="B304" s="25" t="s">
        <v>4</v>
      </c>
      <c r="C304" s="75">
        <v>15991</v>
      </c>
      <c r="D304" s="77">
        <v>0</v>
      </c>
      <c r="E304" s="77">
        <v>0</v>
      </c>
      <c r="F304" s="77">
        <v>0</v>
      </c>
      <c r="G304" s="77">
        <v>0</v>
      </c>
      <c r="H304" s="77">
        <v>25631</v>
      </c>
      <c r="I304" s="77">
        <v>0</v>
      </c>
      <c r="J304" s="79">
        <f t="shared" si="4"/>
        <v>41622</v>
      </c>
    </row>
    <row r="305" spans="1:10" x14ac:dyDescent="0.25">
      <c r="A305" s="24" t="s">
        <v>355</v>
      </c>
      <c r="B305" s="25" t="s">
        <v>4</v>
      </c>
      <c r="C305" s="75">
        <v>0</v>
      </c>
      <c r="D305" s="77">
        <v>0</v>
      </c>
      <c r="E305" s="77">
        <v>0</v>
      </c>
      <c r="F305" s="77">
        <v>0</v>
      </c>
      <c r="G305" s="77">
        <v>0</v>
      </c>
      <c r="H305" s="77">
        <v>0</v>
      </c>
      <c r="I305" s="77">
        <v>0</v>
      </c>
      <c r="J305" s="79">
        <f t="shared" si="4"/>
        <v>0</v>
      </c>
    </row>
    <row r="306" spans="1:10" x14ac:dyDescent="0.25">
      <c r="A306" s="24" t="s">
        <v>356</v>
      </c>
      <c r="B306" s="25" t="s">
        <v>4</v>
      </c>
      <c r="C306" s="75">
        <v>0</v>
      </c>
      <c r="D306" s="77">
        <v>0</v>
      </c>
      <c r="E306" s="77">
        <v>0</v>
      </c>
      <c r="F306" s="77">
        <v>0</v>
      </c>
      <c r="G306" s="77">
        <v>0</v>
      </c>
      <c r="H306" s="77">
        <v>0</v>
      </c>
      <c r="I306" s="77">
        <v>269325</v>
      </c>
      <c r="J306" s="79">
        <f t="shared" si="4"/>
        <v>269325</v>
      </c>
    </row>
    <row r="307" spans="1:10" x14ac:dyDescent="0.25">
      <c r="A307" s="24" t="s">
        <v>357</v>
      </c>
      <c r="B307" s="25" t="s">
        <v>52</v>
      </c>
      <c r="C307" s="75">
        <v>6622</v>
      </c>
      <c r="D307" s="77">
        <v>25358</v>
      </c>
      <c r="E307" s="77">
        <v>17737</v>
      </c>
      <c r="F307" s="77">
        <v>0</v>
      </c>
      <c r="G307" s="77">
        <v>0</v>
      </c>
      <c r="H307" s="77">
        <v>0</v>
      </c>
      <c r="I307" s="77">
        <v>0</v>
      </c>
      <c r="J307" s="79">
        <f t="shared" si="4"/>
        <v>49717</v>
      </c>
    </row>
    <row r="308" spans="1:10" x14ac:dyDescent="0.25">
      <c r="A308" s="24" t="s">
        <v>358</v>
      </c>
      <c r="B308" s="25" t="s">
        <v>52</v>
      </c>
      <c r="C308" s="75">
        <v>0</v>
      </c>
      <c r="D308" s="77">
        <v>0</v>
      </c>
      <c r="E308" s="77">
        <v>0</v>
      </c>
      <c r="F308" s="77">
        <v>0</v>
      </c>
      <c r="G308" s="77">
        <v>0</v>
      </c>
      <c r="H308" s="77">
        <v>0</v>
      </c>
      <c r="I308" s="77">
        <v>0</v>
      </c>
      <c r="J308" s="79">
        <f t="shared" si="4"/>
        <v>0</v>
      </c>
    </row>
    <row r="309" spans="1:10" x14ac:dyDescent="0.25">
      <c r="A309" s="24" t="s">
        <v>359</v>
      </c>
      <c r="B309" s="25" t="s">
        <v>52</v>
      </c>
      <c r="C309" s="75">
        <v>0</v>
      </c>
      <c r="D309" s="77">
        <v>0</v>
      </c>
      <c r="E309" s="77">
        <v>0</v>
      </c>
      <c r="F309" s="77">
        <v>0</v>
      </c>
      <c r="G309" s="77">
        <v>0</v>
      </c>
      <c r="H309" s="77">
        <v>0</v>
      </c>
      <c r="I309" s="77">
        <v>0</v>
      </c>
      <c r="J309" s="79">
        <f t="shared" si="4"/>
        <v>0</v>
      </c>
    </row>
    <row r="310" spans="1:10" x14ac:dyDescent="0.25">
      <c r="A310" s="24" t="s">
        <v>361</v>
      </c>
      <c r="B310" s="25" t="s">
        <v>52</v>
      </c>
      <c r="C310" s="75">
        <v>0</v>
      </c>
      <c r="D310" s="77">
        <v>0</v>
      </c>
      <c r="E310" s="77">
        <v>0</v>
      </c>
      <c r="F310" s="77">
        <v>0</v>
      </c>
      <c r="G310" s="77">
        <v>0</v>
      </c>
      <c r="H310" s="77">
        <v>0</v>
      </c>
      <c r="I310" s="77">
        <v>0</v>
      </c>
      <c r="J310" s="79">
        <f t="shared" si="4"/>
        <v>0</v>
      </c>
    </row>
    <row r="311" spans="1:10" x14ac:dyDescent="0.25">
      <c r="A311" s="24" t="s">
        <v>516</v>
      </c>
      <c r="B311" s="25" t="s">
        <v>52</v>
      </c>
      <c r="C311" s="75">
        <v>0</v>
      </c>
      <c r="D311" s="77">
        <v>0</v>
      </c>
      <c r="E311" s="77">
        <v>0</v>
      </c>
      <c r="F311" s="77">
        <v>0</v>
      </c>
      <c r="G311" s="77">
        <v>0</v>
      </c>
      <c r="H311" s="77">
        <v>0</v>
      </c>
      <c r="I311" s="77">
        <v>0</v>
      </c>
      <c r="J311" s="79">
        <f t="shared" si="4"/>
        <v>0</v>
      </c>
    </row>
    <row r="312" spans="1:10" x14ac:dyDescent="0.25">
      <c r="A312" s="24" t="s">
        <v>362</v>
      </c>
      <c r="B312" s="25" t="s">
        <v>52</v>
      </c>
      <c r="C312" s="75">
        <v>0</v>
      </c>
      <c r="D312" s="77">
        <v>0</v>
      </c>
      <c r="E312" s="77">
        <v>799</v>
      </c>
      <c r="F312" s="77">
        <v>0</v>
      </c>
      <c r="G312" s="77">
        <v>0</v>
      </c>
      <c r="H312" s="77">
        <v>0</v>
      </c>
      <c r="I312" s="77">
        <v>0</v>
      </c>
      <c r="J312" s="79">
        <f t="shared" si="4"/>
        <v>799</v>
      </c>
    </row>
    <row r="313" spans="1:10" x14ac:dyDescent="0.25">
      <c r="A313" s="24" t="s">
        <v>363</v>
      </c>
      <c r="B313" s="25" t="s">
        <v>53</v>
      </c>
      <c r="C313" s="75">
        <v>0</v>
      </c>
      <c r="D313" s="77">
        <v>0</v>
      </c>
      <c r="E313" s="77">
        <v>5575</v>
      </c>
      <c r="F313" s="77">
        <v>0</v>
      </c>
      <c r="G313" s="77">
        <v>0</v>
      </c>
      <c r="H313" s="77">
        <v>0</v>
      </c>
      <c r="I313" s="77">
        <v>0</v>
      </c>
      <c r="J313" s="79">
        <f t="shared" si="4"/>
        <v>5575</v>
      </c>
    </row>
    <row r="314" spans="1:10" x14ac:dyDescent="0.25">
      <c r="A314" s="24" t="s">
        <v>364</v>
      </c>
      <c r="B314" s="25" t="s">
        <v>53</v>
      </c>
      <c r="C314" s="75">
        <v>0</v>
      </c>
      <c r="D314" s="77">
        <v>0</v>
      </c>
      <c r="E314" s="77">
        <v>0</v>
      </c>
      <c r="F314" s="77">
        <v>0</v>
      </c>
      <c r="G314" s="77">
        <v>0</v>
      </c>
      <c r="H314" s="77">
        <v>0</v>
      </c>
      <c r="I314" s="77">
        <v>0</v>
      </c>
      <c r="J314" s="79">
        <f t="shared" si="4"/>
        <v>0</v>
      </c>
    </row>
    <row r="315" spans="1:10" x14ac:dyDescent="0.25">
      <c r="A315" s="24" t="s">
        <v>365</v>
      </c>
      <c r="B315" s="25" t="s">
        <v>53</v>
      </c>
      <c r="C315" s="75">
        <v>0</v>
      </c>
      <c r="D315" s="77">
        <v>0</v>
      </c>
      <c r="E315" s="77">
        <v>0</v>
      </c>
      <c r="F315" s="77">
        <v>0</v>
      </c>
      <c r="G315" s="77">
        <v>0</v>
      </c>
      <c r="H315" s="77">
        <v>0</v>
      </c>
      <c r="I315" s="77">
        <v>0</v>
      </c>
      <c r="J315" s="79">
        <f t="shared" si="4"/>
        <v>0</v>
      </c>
    </row>
    <row r="316" spans="1:10" x14ac:dyDescent="0.25">
      <c r="A316" s="24" t="s">
        <v>366</v>
      </c>
      <c r="B316" s="25" t="s">
        <v>53</v>
      </c>
      <c r="C316" s="75">
        <v>0</v>
      </c>
      <c r="D316" s="77">
        <v>0</v>
      </c>
      <c r="E316" s="77">
        <v>0</v>
      </c>
      <c r="F316" s="77">
        <v>0</v>
      </c>
      <c r="G316" s="77">
        <v>0</v>
      </c>
      <c r="H316" s="77">
        <v>0</v>
      </c>
      <c r="I316" s="77">
        <v>0</v>
      </c>
      <c r="J316" s="79">
        <f t="shared" si="4"/>
        <v>0</v>
      </c>
    </row>
    <row r="317" spans="1:10" x14ac:dyDescent="0.25">
      <c r="A317" s="24" t="s">
        <v>367</v>
      </c>
      <c r="B317" s="25" t="s">
        <v>53</v>
      </c>
      <c r="C317" s="75">
        <v>0</v>
      </c>
      <c r="D317" s="77">
        <v>0</v>
      </c>
      <c r="E317" s="77">
        <v>0</v>
      </c>
      <c r="F317" s="77">
        <v>0</v>
      </c>
      <c r="G317" s="77">
        <v>0</v>
      </c>
      <c r="H317" s="77">
        <v>0</v>
      </c>
      <c r="I317" s="77">
        <v>0</v>
      </c>
      <c r="J317" s="79">
        <f t="shared" si="4"/>
        <v>0</v>
      </c>
    </row>
    <row r="318" spans="1:10" x14ac:dyDescent="0.25">
      <c r="A318" s="24" t="s">
        <v>368</v>
      </c>
      <c r="B318" s="25" t="s">
        <v>53</v>
      </c>
      <c r="C318" s="75">
        <v>31859</v>
      </c>
      <c r="D318" s="77">
        <v>0</v>
      </c>
      <c r="E318" s="77">
        <v>0</v>
      </c>
      <c r="F318" s="77">
        <v>0</v>
      </c>
      <c r="G318" s="77">
        <v>0</v>
      </c>
      <c r="H318" s="77">
        <v>0</v>
      </c>
      <c r="I318" s="77">
        <v>0</v>
      </c>
      <c r="J318" s="79">
        <f t="shared" si="4"/>
        <v>31859</v>
      </c>
    </row>
    <row r="319" spans="1:10" x14ac:dyDescent="0.25">
      <c r="A319" s="24" t="s">
        <v>369</v>
      </c>
      <c r="B319" s="25" t="s">
        <v>53</v>
      </c>
      <c r="C319" s="75">
        <v>0</v>
      </c>
      <c r="D319" s="77">
        <v>0</v>
      </c>
      <c r="E319" s="77">
        <v>0</v>
      </c>
      <c r="F319" s="77">
        <v>0</v>
      </c>
      <c r="G319" s="77">
        <v>0</v>
      </c>
      <c r="H319" s="77">
        <v>0</v>
      </c>
      <c r="I319" s="77">
        <v>0</v>
      </c>
      <c r="J319" s="79">
        <f t="shared" si="4"/>
        <v>0</v>
      </c>
    </row>
    <row r="320" spans="1:10" x14ac:dyDescent="0.25">
      <c r="A320" s="24" t="s">
        <v>370</v>
      </c>
      <c r="B320" s="25" t="s">
        <v>53</v>
      </c>
      <c r="C320" s="75">
        <v>0</v>
      </c>
      <c r="D320" s="77">
        <v>12724</v>
      </c>
      <c r="E320" s="77">
        <v>19674</v>
      </c>
      <c r="F320" s="77">
        <v>0</v>
      </c>
      <c r="G320" s="77">
        <v>0</v>
      </c>
      <c r="H320" s="77">
        <v>12724</v>
      </c>
      <c r="I320" s="77">
        <v>0</v>
      </c>
      <c r="J320" s="79">
        <f t="shared" si="4"/>
        <v>45122</v>
      </c>
    </row>
    <row r="321" spans="1:10" x14ac:dyDescent="0.25">
      <c r="A321" s="24" t="s">
        <v>371</v>
      </c>
      <c r="B321" s="25" t="s">
        <v>53</v>
      </c>
      <c r="C321" s="75">
        <v>0</v>
      </c>
      <c r="D321" s="77">
        <v>0</v>
      </c>
      <c r="E321" s="77">
        <v>783</v>
      </c>
      <c r="F321" s="77">
        <v>0</v>
      </c>
      <c r="G321" s="77">
        <v>0</v>
      </c>
      <c r="H321" s="77">
        <v>0</v>
      </c>
      <c r="I321" s="77">
        <v>0</v>
      </c>
      <c r="J321" s="79">
        <f t="shared" si="4"/>
        <v>783</v>
      </c>
    </row>
    <row r="322" spans="1:10" x14ac:dyDescent="0.25">
      <c r="A322" s="24" t="s">
        <v>372</v>
      </c>
      <c r="B322" s="25" t="s">
        <v>53</v>
      </c>
      <c r="C322" s="75">
        <v>0</v>
      </c>
      <c r="D322" s="77">
        <v>0</v>
      </c>
      <c r="E322" s="77">
        <v>0</v>
      </c>
      <c r="F322" s="77">
        <v>0</v>
      </c>
      <c r="G322" s="77">
        <v>0</v>
      </c>
      <c r="H322" s="77">
        <v>0</v>
      </c>
      <c r="I322" s="77">
        <v>0</v>
      </c>
      <c r="J322" s="79">
        <f t="shared" ref="J322:J385" si="5">SUM(C322:I322)</f>
        <v>0</v>
      </c>
    </row>
    <row r="323" spans="1:10" x14ac:dyDescent="0.25">
      <c r="A323" s="24" t="s">
        <v>373</v>
      </c>
      <c r="B323" s="25" t="s">
        <v>53</v>
      </c>
      <c r="C323" s="75">
        <v>0</v>
      </c>
      <c r="D323" s="77">
        <v>0</v>
      </c>
      <c r="E323" s="77">
        <v>117138</v>
      </c>
      <c r="F323" s="77">
        <v>0</v>
      </c>
      <c r="G323" s="77">
        <v>0</v>
      </c>
      <c r="H323" s="77">
        <v>0</v>
      </c>
      <c r="I323" s="77">
        <v>0</v>
      </c>
      <c r="J323" s="79">
        <f t="shared" si="5"/>
        <v>117138</v>
      </c>
    </row>
    <row r="324" spans="1:10" x14ac:dyDescent="0.25">
      <c r="A324" s="24" t="s">
        <v>374</v>
      </c>
      <c r="B324" s="25" t="s">
        <v>53</v>
      </c>
      <c r="C324" s="75">
        <v>0</v>
      </c>
      <c r="D324" s="77">
        <v>0</v>
      </c>
      <c r="E324" s="77">
        <v>0</v>
      </c>
      <c r="F324" s="77">
        <v>0</v>
      </c>
      <c r="G324" s="77">
        <v>0</v>
      </c>
      <c r="H324" s="77">
        <v>0</v>
      </c>
      <c r="I324" s="77">
        <v>0</v>
      </c>
      <c r="J324" s="79">
        <f t="shared" si="5"/>
        <v>0</v>
      </c>
    </row>
    <row r="325" spans="1:10" x14ac:dyDescent="0.25">
      <c r="A325" s="24" t="s">
        <v>375</v>
      </c>
      <c r="B325" s="25" t="s">
        <v>53</v>
      </c>
      <c r="C325" s="75">
        <v>0</v>
      </c>
      <c r="D325" s="77">
        <v>112971</v>
      </c>
      <c r="E325" s="77">
        <v>2476</v>
      </c>
      <c r="F325" s="77">
        <v>0</v>
      </c>
      <c r="G325" s="77">
        <v>0</v>
      </c>
      <c r="H325" s="77">
        <v>64200</v>
      </c>
      <c r="I325" s="77">
        <v>0</v>
      </c>
      <c r="J325" s="79">
        <f t="shared" si="5"/>
        <v>179647</v>
      </c>
    </row>
    <row r="326" spans="1:10" x14ac:dyDescent="0.25">
      <c r="A326" s="24" t="s">
        <v>376</v>
      </c>
      <c r="B326" s="25" t="s">
        <v>53</v>
      </c>
      <c r="C326" s="75">
        <v>165847</v>
      </c>
      <c r="D326" s="77">
        <v>0</v>
      </c>
      <c r="E326" s="77">
        <v>285138</v>
      </c>
      <c r="F326" s="77">
        <v>0</v>
      </c>
      <c r="G326" s="77">
        <v>0</v>
      </c>
      <c r="H326" s="77">
        <v>0</v>
      </c>
      <c r="I326" s="77">
        <v>0</v>
      </c>
      <c r="J326" s="79">
        <f t="shared" si="5"/>
        <v>450985</v>
      </c>
    </row>
    <row r="327" spans="1:10" x14ac:dyDescent="0.25">
      <c r="A327" s="24" t="s">
        <v>377</v>
      </c>
      <c r="B327" s="25" t="s">
        <v>53</v>
      </c>
      <c r="C327" s="75">
        <v>0</v>
      </c>
      <c r="D327" s="77">
        <v>0</v>
      </c>
      <c r="E327" s="77">
        <v>282546</v>
      </c>
      <c r="F327" s="77">
        <v>0</v>
      </c>
      <c r="G327" s="77">
        <v>0</v>
      </c>
      <c r="H327" s="77">
        <v>0</v>
      </c>
      <c r="I327" s="77">
        <v>0</v>
      </c>
      <c r="J327" s="79">
        <f t="shared" si="5"/>
        <v>282546</v>
      </c>
    </row>
    <row r="328" spans="1:10" x14ac:dyDescent="0.25">
      <c r="A328" s="24" t="s">
        <v>378</v>
      </c>
      <c r="B328" s="25" t="s">
        <v>53</v>
      </c>
      <c r="C328" s="75">
        <v>0</v>
      </c>
      <c r="D328" s="77">
        <v>0</v>
      </c>
      <c r="E328" s="77">
        <v>0</v>
      </c>
      <c r="F328" s="77">
        <v>0</v>
      </c>
      <c r="G328" s="77">
        <v>0</v>
      </c>
      <c r="H328" s="77">
        <v>0</v>
      </c>
      <c r="I328" s="77">
        <v>0</v>
      </c>
      <c r="J328" s="79">
        <f t="shared" si="5"/>
        <v>0</v>
      </c>
    </row>
    <row r="329" spans="1:10" x14ac:dyDescent="0.25">
      <c r="A329" s="24" t="s">
        <v>379</v>
      </c>
      <c r="B329" s="25" t="s">
        <v>53</v>
      </c>
      <c r="C329" s="75">
        <v>0</v>
      </c>
      <c r="D329" s="77">
        <v>0</v>
      </c>
      <c r="E329" s="77">
        <v>0</v>
      </c>
      <c r="F329" s="77">
        <v>0</v>
      </c>
      <c r="G329" s="77">
        <v>0</v>
      </c>
      <c r="H329" s="77">
        <v>0</v>
      </c>
      <c r="I329" s="77">
        <v>0</v>
      </c>
      <c r="J329" s="79">
        <f t="shared" si="5"/>
        <v>0</v>
      </c>
    </row>
    <row r="330" spans="1:10" x14ac:dyDescent="0.25">
      <c r="A330" s="24" t="s">
        <v>380</v>
      </c>
      <c r="B330" s="25" t="s">
        <v>53</v>
      </c>
      <c r="C330" s="75">
        <v>0</v>
      </c>
      <c r="D330" s="77">
        <v>0</v>
      </c>
      <c r="E330" s="77">
        <v>0</v>
      </c>
      <c r="F330" s="77">
        <v>0</v>
      </c>
      <c r="G330" s="77">
        <v>0</v>
      </c>
      <c r="H330" s="77">
        <v>0</v>
      </c>
      <c r="I330" s="77">
        <v>0</v>
      </c>
      <c r="J330" s="79">
        <f t="shared" si="5"/>
        <v>0</v>
      </c>
    </row>
    <row r="331" spans="1:10" x14ac:dyDescent="0.25">
      <c r="A331" s="24" t="s">
        <v>5</v>
      </c>
      <c r="B331" s="25" t="s">
        <v>53</v>
      </c>
      <c r="C331" s="75">
        <v>0</v>
      </c>
      <c r="D331" s="77">
        <v>0</v>
      </c>
      <c r="E331" s="77">
        <v>1834</v>
      </c>
      <c r="F331" s="77">
        <v>0</v>
      </c>
      <c r="G331" s="77">
        <v>0</v>
      </c>
      <c r="H331" s="77">
        <v>0</v>
      </c>
      <c r="I331" s="77">
        <v>0</v>
      </c>
      <c r="J331" s="79">
        <f t="shared" si="5"/>
        <v>1834</v>
      </c>
    </row>
    <row r="332" spans="1:10" x14ac:dyDescent="0.25">
      <c r="A332" s="24" t="s">
        <v>383</v>
      </c>
      <c r="B332" s="25" t="s">
        <v>53</v>
      </c>
      <c r="C332" s="75">
        <v>0</v>
      </c>
      <c r="D332" s="77">
        <v>0</v>
      </c>
      <c r="E332" s="77">
        <v>0</v>
      </c>
      <c r="F332" s="77">
        <v>0</v>
      </c>
      <c r="G332" s="77">
        <v>0</v>
      </c>
      <c r="H332" s="77">
        <v>0</v>
      </c>
      <c r="I332" s="77">
        <v>1000</v>
      </c>
      <c r="J332" s="79">
        <f t="shared" si="5"/>
        <v>1000</v>
      </c>
    </row>
    <row r="333" spans="1:10" x14ac:dyDescent="0.25">
      <c r="A333" s="24" t="s">
        <v>525</v>
      </c>
      <c r="B333" s="25" t="s">
        <v>53</v>
      </c>
      <c r="C333" s="75">
        <v>0</v>
      </c>
      <c r="D333" s="77">
        <v>0</v>
      </c>
      <c r="E333" s="77">
        <v>0</v>
      </c>
      <c r="F333" s="77">
        <v>0</v>
      </c>
      <c r="G333" s="77">
        <v>38264</v>
      </c>
      <c r="H333" s="77">
        <v>0</v>
      </c>
      <c r="I333" s="77">
        <v>100199</v>
      </c>
      <c r="J333" s="79">
        <f t="shared" si="5"/>
        <v>138463</v>
      </c>
    </row>
    <row r="334" spans="1:10" x14ac:dyDescent="0.25">
      <c r="A334" s="24" t="s">
        <v>517</v>
      </c>
      <c r="B334" s="25" t="s">
        <v>53</v>
      </c>
      <c r="C334" s="75">
        <v>0</v>
      </c>
      <c r="D334" s="77">
        <v>0</v>
      </c>
      <c r="E334" s="77">
        <v>555266</v>
      </c>
      <c r="F334" s="77">
        <v>0</v>
      </c>
      <c r="G334" s="77">
        <v>0</v>
      </c>
      <c r="H334" s="77">
        <v>0</v>
      </c>
      <c r="I334" s="77">
        <v>0</v>
      </c>
      <c r="J334" s="79">
        <f t="shared" si="5"/>
        <v>555266</v>
      </c>
    </row>
    <row r="335" spans="1:10" x14ac:dyDescent="0.25">
      <c r="A335" s="24" t="s">
        <v>384</v>
      </c>
      <c r="B335" s="25" t="s">
        <v>53</v>
      </c>
      <c r="C335" s="75">
        <v>69936</v>
      </c>
      <c r="D335" s="77">
        <v>0</v>
      </c>
      <c r="E335" s="77">
        <v>148559</v>
      </c>
      <c r="F335" s="77">
        <v>0</v>
      </c>
      <c r="G335" s="77">
        <v>0</v>
      </c>
      <c r="H335" s="77">
        <v>76474</v>
      </c>
      <c r="I335" s="77">
        <v>19987</v>
      </c>
      <c r="J335" s="79">
        <f t="shared" si="5"/>
        <v>314956</v>
      </c>
    </row>
    <row r="336" spans="1:10" x14ac:dyDescent="0.25">
      <c r="A336" s="24" t="s">
        <v>385</v>
      </c>
      <c r="B336" s="25" t="s">
        <v>53</v>
      </c>
      <c r="C336" s="75">
        <v>0</v>
      </c>
      <c r="D336" s="77">
        <v>0</v>
      </c>
      <c r="E336" s="77">
        <v>0</v>
      </c>
      <c r="F336" s="77">
        <v>0</v>
      </c>
      <c r="G336" s="77">
        <v>0</v>
      </c>
      <c r="H336" s="77">
        <v>0</v>
      </c>
      <c r="I336" s="77">
        <v>0</v>
      </c>
      <c r="J336" s="79">
        <f t="shared" si="5"/>
        <v>0</v>
      </c>
    </row>
    <row r="337" spans="1:10" x14ac:dyDescent="0.25">
      <c r="A337" s="24" t="s">
        <v>386</v>
      </c>
      <c r="B337" s="25" t="s">
        <v>54</v>
      </c>
      <c r="C337" s="75">
        <v>41818</v>
      </c>
      <c r="D337" s="77">
        <v>597516</v>
      </c>
      <c r="E337" s="77">
        <v>0</v>
      </c>
      <c r="F337" s="77">
        <v>0</v>
      </c>
      <c r="G337" s="77">
        <v>0</v>
      </c>
      <c r="H337" s="77">
        <v>0</v>
      </c>
      <c r="I337" s="77">
        <v>0</v>
      </c>
      <c r="J337" s="79">
        <f t="shared" si="5"/>
        <v>639334</v>
      </c>
    </row>
    <row r="338" spans="1:10" x14ac:dyDescent="0.25">
      <c r="A338" s="24" t="s">
        <v>387</v>
      </c>
      <c r="B338" s="25" t="s">
        <v>54</v>
      </c>
      <c r="C338" s="75">
        <v>0</v>
      </c>
      <c r="D338" s="77">
        <v>70198</v>
      </c>
      <c r="E338" s="77">
        <v>0</v>
      </c>
      <c r="F338" s="77">
        <v>0</v>
      </c>
      <c r="G338" s="77">
        <v>0</v>
      </c>
      <c r="H338" s="77">
        <v>0</v>
      </c>
      <c r="I338" s="77">
        <v>0</v>
      </c>
      <c r="J338" s="79">
        <f t="shared" si="5"/>
        <v>70198</v>
      </c>
    </row>
    <row r="339" spans="1:10" x14ac:dyDescent="0.25">
      <c r="A339" s="24" t="s">
        <v>388</v>
      </c>
      <c r="B339" s="25" t="s">
        <v>54</v>
      </c>
      <c r="C339" s="75">
        <v>0</v>
      </c>
      <c r="D339" s="77">
        <v>13668</v>
      </c>
      <c r="E339" s="77">
        <v>0</v>
      </c>
      <c r="F339" s="77">
        <v>0</v>
      </c>
      <c r="G339" s="77">
        <v>0</v>
      </c>
      <c r="H339" s="77">
        <v>0</v>
      </c>
      <c r="I339" s="77">
        <v>0</v>
      </c>
      <c r="J339" s="79">
        <f t="shared" si="5"/>
        <v>13668</v>
      </c>
    </row>
    <row r="340" spans="1:10" x14ac:dyDescent="0.25">
      <c r="A340" s="24" t="s">
        <v>389</v>
      </c>
      <c r="B340" s="25" t="s">
        <v>54</v>
      </c>
      <c r="C340" s="75">
        <v>0</v>
      </c>
      <c r="D340" s="77">
        <v>6110</v>
      </c>
      <c r="E340" s="77">
        <v>0</v>
      </c>
      <c r="F340" s="77">
        <v>0</v>
      </c>
      <c r="G340" s="77">
        <v>0</v>
      </c>
      <c r="H340" s="77">
        <v>3200</v>
      </c>
      <c r="I340" s="77">
        <v>0</v>
      </c>
      <c r="J340" s="79">
        <f t="shared" si="5"/>
        <v>9310</v>
      </c>
    </row>
    <row r="341" spans="1:10" x14ac:dyDescent="0.25">
      <c r="A341" s="24" t="s">
        <v>390</v>
      </c>
      <c r="B341" s="25" t="s">
        <v>54</v>
      </c>
      <c r="C341" s="75">
        <v>0</v>
      </c>
      <c r="D341" s="77">
        <v>0</v>
      </c>
      <c r="E341" s="77">
        <v>0</v>
      </c>
      <c r="F341" s="77">
        <v>0</v>
      </c>
      <c r="G341" s="77">
        <v>0</v>
      </c>
      <c r="H341" s="77">
        <v>0</v>
      </c>
      <c r="I341" s="77">
        <v>1914</v>
      </c>
      <c r="J341" s="79">
        <f t="shared" si="5"/>
        <v>1914</v>
      </c>
    </row>
    <row r="342" spans="1:10" x14ac:dyDescent="0.25">
      <c r="A342" s="24" t="s">
        <v>391</v>
      </c>
      <c r="B342" s="25" t="s">
        <v>54</v>
      </c>
      <c r="C342" s="75">
        <v>0</v>
      </c>
      <c r="D342" s="77">
        <v>0</v>
      </c>
      <c r="E342" s="77">
        <v>0</v>
      </c>
      <c r="F342" s="77">
        <v>0</v>
      </c>
      <c r="G342" s="77">
        <v>0</v>
      </c>
      <c r="H342" s="77">
        <v>0</v>
      </c>
      <c r="I342" s="77">
        <v>0</v>
      </c>
      <c r="J342" s="79">
        <f t="shared" si="5"/>
        <v>0</v>
      </c>
    </row>
    <row r="343" spans="1:10" x14ac:dyDescent="0.25">
      <c r="A343" s="24" t="s">
        <v>392</v>
      </c>
      <c r="B343" s="25" t="s">
        <v>54</v>
      </c>
      <c r="C343" s="75">
        <v>0</v>
      </c>
      <c r="D343" s="77">
        <v>0</v>
      </c>
      <c r="E343" s="77">
        <v>0</v>
      </c>
      <c r="F343" s="77">
        <v>0</v>
      </c>
      <c r="G343" s="77">
        <v>0</v>
      </c>
      <c r="H343" s="77">
        <v>0</v>
      </c>
      <c r="I343" s="77">
        <v>0</v>
      </c>
      <c r="J343" s="79">
        <f t="shared" si="5"/>
        <v>0</v>
      </c>
    </row>
    <row r="344" spans="1:10" x14ac:dyDescent="0.25">
      <c r="A344" s="24" t="s">
        <v>393</v>
      </c>
      <c r="B344" s="25" t="s">
        <v>54</v>
      </c>
      <c r="C344" s="75">
        <v>735</v>
      </c>
      <c r="D344" s="77">
        <v>0</v>
      </c>
      <c r="E344" s="77">
        <v>0</v>
      </c>
      <c r="F344" s="77">
        <v>0</v>
      </c>
      <c r="G344" s="77">
        <v>0</v>
      </c>
      <c r="H344" s="77">
        <v>0</v>
      </c>
      <c r="I344" s="77">
        <v>0</v>
      </c>
      <c r="J344" s="79">
        <f t="shared" si="5"/>
        <v>735</v>
      </c>
    </row>
    <row r="345" spans="1:10" x14ac:dyDescent="0.25">
      <c r="A345" s="24" t="s">
        <v>394</v>
      </c>
      <c r="B345" s="25" t="s">
        <v>54</v>
      </c>
      <c r="C345" s="75">
        <v>0</v>
      </c>
      <c r="D345" s="77">
        <v>0</v>
      </c>
      <c r="E345" s="77">
        <v>0</v>
      </c>
      <c r="F345" s="77">
        <v>0</v>
      </c>
      <c r="G345" s="77">
        <v>0</v>
      </c>
      <c r="H345" s="77">
        <v>0</v>
      </c>
      <c r="I345" s="77">
        <v>0</v>
      </c>
      <c r="J345" s="79">
        <f t="shared" si="5"/>
        <v>0</v>
      </c>
    </row>
    <row r="346" spans="1:10" x14ac:dyDescent="0.25">
      <c r="A346" s="24" t="s">
        <v>395</v>
      </c>
      <c r="B346" s="25" t="s">
        <v>54</v>
      </c>
      <c r="C346" s="75">
        <v>0</v>
      </c>
      <c r="D346" s="77">
        <v>0</v>
      </c>
      <c r="E346" s="77">
        <v>0</v>
      </c>
      <c r="F346" s="77">
        <v>0</v>
      </c>
      <c r="G346" s="77">
        <v>0</v>
      </c>
      <c r="H346" s="77">
        <v>0</v>
      </c>
      <c r="I346" s="77">
        <v>0</v>
      </c>
      <c r="J346" s="79">
        <f t="shared" si="5"/>
        <v>0</v>
      </c>
    </row>
    <row r="347" spans="1:10" x14ac:dyDescent="0.25">
      <c r="A347" s="24" t="s">
        <v>396</v>
      </c>
      <c r="B347" s="25" t="s">
        <v>54</v>
      </c>
      <c r="C347" s="75">
        <v>0</v>
      </c>
      <c r="D347" s="77">
        <v>0</v>
      </c>
      <c r="E347" s="77">
        <v>0</v>
      </c>
      <c r="F347" s="77">
        <v>0</v>
      </c>
      <c r="G347" s="77">
        <v>0</v>
      </c>
      <c r="H347" s="77">
        <v>0</v>
      </c>
      <c r="I347" s="77">
        <v>0</v>
      </c>
      <c r="J347" s="79">
        <f t="shared" si="5"/>
        <v>0</v>
      </c>
    </row>
    <row r="348" spans="1:10" x14ac:dyDescent="0.25">
      <c r="A348" s="24" t="s">
        <v>397</v>
      </c>
      <c r="B348" s="25" t="s">
        <v>54</v>
      </c>
      <c r="C348" s="75">
        <v>0</v>
      </c>
      <c r="D348" s="77">
        <v>0</v>
      </c>
      <c r="E348" s="77">
        <v>0</v>
      </c>
      <c r="F348" s="77">
        <v>0</v>
      </c>
      <c r="G348" s="77">
        <v>0</v>
      </c>
      <c r="H348" s="77">
        <v>0</v>
      </c>
      <c r="I348" s="77">
        <v>0</v>
      </c>
      <c r="J348" s="79">
        <f t="shared" si="5"/>
        <v>0</v>
      </c>
    </row>
    <row r="349" spans="1:10" x14ac:dyDescent="0.25">
      <c r="A349" s="24" t="s">
        <v>398</v>
      </c>
      <c r="B349" s="25" t="s">
        <v>54</v>
      </c>
      <c r="C349" s="75">
        <v>0</v>
      </c>
      <c r="D349" s="77">
        <v>0</v>
      </c>
      <c r="E349" s="77">
        <v>0</v>
      </c>
      <c r="F349" s="77">
        <v>0</v>
      </c>
      <c r="G349" s="77">
        <v>0</v>
      </c>
      <c r="H349" s="77">
        <v>0</v>
      </c>
      <c r="I349" s="77">
        <v>0</v>
      </c>
      <c r="J349" s="79">
        <f t="shared" si="5"/>
        <v>0</v>
      </c>
    </row>
    <row r="350" spans="1:10" x14ac:dyDescent="0.25">
      <c r="A350" s="24" t="s">
        <v>399</v>
      </c>
      <c r="B350" s="25" t="s">
        <v>54</v>
      </c>
      <c r="C350" s="75">
        <v>50000</v>
      </c>
      <c r="D350" s="77">
        <v>0</v>
      </c>
      <c r="E350" s="77">
        <v>1882521</v>
      </c>
      <c r="F350" s="77">
        <v>0</v>
      </c>
      <c r="G350" s="77">
        <v>0</v>
      </c>
      <c r="H350" s="77">
        <v>20823</v>
      </c>
      <c r="I350" s="77">
        <v>78781</v>
      </c>
      <c r="J350" s="79">
        <f t="shared" si="5"/>
        <v>2032125</v>
      </c>
    </row>
    <row r="351" spans="1:10" x14ac:dyDescent="0.25">
      <c r="A351" s="24" t="s">
        <v>400</v>
      </c>
      <c r="B351" s="25" t="s">
        <v>54</v>
      </c>
      <c r="C351" s="75">
        <v>0</v>
      </c>
      <c r="D351" s="77">
        <v>15026</v>
      </c>
      <c r="E351" s="77">
        <v>0</v>
      </c>
      <c r="F351" s="77">
        <v>0</v>
      </c>
      <c r="G351" s="77">
        <v>0</v>
      </c>
      <c r="H351" s="77">
        <v>0</v>
      </c>
      <c r="I351" s="77">
        <v>0</v>
      </c>
      <c r="J351" s="79">
        <f t="shared" si="5"/>
        <v>15026</v>
      </c>
    </row>
    <row r="352" spans="1:10" x14ac:dyDescent="0.25">
      <c r="A352" s="24" t="s">
        <v>401</v>
      </c>
      <c r="B352" s="25" t="s">
        <v>54</v>
      </c>
      <c r="C352" s="75">
        <v>0</v>
      </c>
      <c r="D352" s="77">
        <v>0</v>
      </c>
      <c r="E352" s="77">
        <v>0</v>
      </c>
      <c r="F352" s="77">
        <v>0</v>
      </c>
      <c r="G352" s="77">
        <v>0</v>
      </c>
      <c r="H352" s="77">
        <v>0</v>
      </c>
      <c r="I352" s="77">
        <v>0</v>
      </c>
      <c r="J352" s="79">
        <f t="shared" si="5"/>
        <v>0</v>
      </c>
    </row>
    <row r="353" spans="1:10" x14ac:dyDescent="0.25">
      <c r="A353" s="24" t="s">
        <v>402</v>
      </c>
      <c r="B353" s="25" t="s">
        <v>54</v>
      </c>
      <c r="C353" s="75">
        <v>0</v>
      </c>
      <c r="D353" s="77">
        <v>0</v>
      </c>
      <c r="E353" s="77">
        <v>0</v>
      </c>
      <c r="F353" s="77">
        <v>0</v>
      </c>
      <c r="G353" s="77">
        <v>0</v>
      </c>
      <c r="H353" s="77">
        <v>0</v>
      </c>
      <c r="I353" s="77">
        <v>0</v>
      </c>
      <c r="J353" s="79">
        <f t="shared" si="5"/>
        <v>0</v>
      </c>
    </row>
    <row r="354" spans="1:10" x14ac:dyDescent="0.25">
      <c r="A354" s="24" t="s">
        <v>403</v>
      </c>
      <c r="B354" s="25" t="s">
        <v>55</v>
      </c>
      <c r="C354" s="75">
        <v>0</v>
      </c>
      <c r="D354" s="77">
        <v>0</v>
      </c>
      <c r="E354" s="77">
        <v>-1407</v>
      </c>
      <c r="F354" s="77">
        <v>0</v>
      </c>
      <c r="G354" s="77">
        <v>0</v>
      </c>
      <c r="H354" s="77">
        <v>0</v>
      </c>
      <c r="I354" s="77">
        <v>0</v>
      </c>
      <c r="J354" s="79">
        <f t="shared" si="5"/>
        <v>-1407</v>
      </c>
    </row>
    <row r="355" spans="1:10" x14ac:dyDescent="0.25">
      <c r="A355" s="24" t="s">
        <v>404</v>
      </c>
      <c r="B355" s="25" t="s">
        <v>55</v>
      </c>
      <c r="C355" s="75">
        <v>0</v>
      </c>
      <c r="D355" s="77">
        <v>0</v>
      </c>
      <c r="E355" s="77">
        <v>0</v>
      </c>
      <c r="F355" s="77">
        <v>0</v>
      </c>
      <c r="G355" s="77">
        <v>0</v>
      </c>
      <c r="H355" s="77">
        <v>0</v>
      </c>
      <c r="I355" s="77">
        <v>0</v>
      </c>
      <c r="J355" s="79">
        <f t="shared" si="5"/>
        <v>0</v>
      </c>
    </row>
    <row r="356" spans="1:10" x14ac:dyDescent="0.25">
      <c r="A356" s="24" t="s">
        <v>405</v>
      </c>
      <c r="B356" s="25" t="s">
        <v>55</v>
      </c>
      <c r="C356" s="75">
        <v>0</v>
      </c>
      <c r="D356" s="77">
        <v>0</v>
      </c>
      <c r="E356" s="77">
        <v>0</v>
      </c>
      <c r="F356" s="77">
        <v>0</v>
      </c>
      <c r="G356" s="77">
        <v>0</v>
      </c>
      <c r="H356" s="77">
        <v>0</v>
      </c>
      <c r="I356" s="77">
        <v>0</v>
      </c>
      <c r="J356" s="79">
        <f t="shared" si="5"/>
        <v>0</v>
      </c>
    </row>
    <row r="357" spans="1:10" x14ac:dyDescent="0.25">
      <c r="A357" s="24" t="s">
        <v>406</v>
      </c>
      <c r="B357" s="25" t="s">
        <v>55</v>
      </c>
      <c r="C357" s="75">
        <v>0</v>
      </c>
      <c r="D357" s="77">
        <v>0</v>
      </c>
      <c r="E357" s="77">
        <v>0</v>
      </c>
      <c r="F357" s="77">
        <v>0</v>
      </c>
      <c r="G357" s="77">
        <v>0</v>
      </c>
      <c r="H357" s="77">
        <v>0</v>
      </c>
      <c r="I357" s="77">
        <v>0</v>
      </c>
      <c r="J357" s="79">
        <f t="shared" si="5"/>
        <v>0</v>
      </c>
    </row>
    <row r="358" spans="1:10" x14ac:dyDescent="0.25">
      <c r="A358" s="24" t="s">
        <v>407</v>
      </c>
      <c r="B358" s="25" t="s">
        <v>55</v>
      </c>
      <c r="C358" s="75">
        <v>0</v>
      </c>
      <c r="D358" s="77">
        <v>0</v>
      </c>
      <c r="E358" s="77">
        <v>0</v>
      </c>
      <c r="F358" s="77">
        <v>0</v>
      </c>
      <c r="G358" s="77">
        <v>0</v>
      </c>
      <c r="H358" s="77">
        <v>0</v>
      </c>
      <c r="I358" s="77">
        <v>-769</v>
      </c>
      <c r="J358" s="79">
        <f t="shared" si="5"/>
        <v>-769</v>
      </c>
    </row>
    <row r="359" spans="1:10" x14ac:dyDescent="0.25">
      <c r="A359" s="24" t="s">
        <v>412</v>
      </c>
      <c r="B359" s="25" t="s">
        <v>57</v>
      </c>
      <c r="C359" s="75">
        <v>0</v>
      </c>
      <c r="D359" s="77">
        <v>20300</v>
      </c>
      <c r="E359" s="77">
        <v>0</v>
      </c>
      <c r="F359" s="77">
        <v>0</v>
      </c>
      <c r="G359" s="77">
        <v>0</v>
      </c>
      <c r="H359" s="77">
        <v>0</v>
      </c>
      <c r="I359" s="77">
        <v>0</v>
      </c>
      <c r="J359" s="79">
        <f t="shared" si="5"/>
        <v>20300</v>
      </c>
    </row>
    <row r="360" spans="1:10" x14ac:dyDescent="0.25">
      <c r="A360" s="24" t="s">
        <v>413</v>
      </c>
      <c r="B360" s="25" t="s">
        <v>57</v>
      </c>
      <c r="C360" s="75">
        <v>0</v>
      </c>
      <c r="D360" s="77">
        <v>0</v>
      </c>
      <c r="E360" s="77">
        <v>0</v>
      </c>
      <c r="F360" s="77">
        <v>0</v>
      </c>
      <c r="G360" s="77">
        <v>0</v>
      </c>
      <c r="H360" s="77">
        <v>0</v>
      </c>
      <c r="I360" s="77">
        <v>0</v>
      </c>
      <c r="J360" s="79">
        <f t="shared" si="5"/>
        <v>0</v>
      </c>
    </row>
    <row r="361" spans="1:10" x14ac:dyDescent="0.25">
      <c r="A361" s="24" t="s">
        <v>414</v>
      </c>
      <c r="B361" s="25" t="s">
        <v>57</v>
      </c>
      <c r="C361" s="75">
        <v>0</v>
      </c>
      <c r="D361" s="77">
        <v>0</v>
      </c>
      <c r="E361" s="77">
        <v>0</v>
      </c>
      <c r="F361" s="77">
        <v>0</v>
      </c>
      <c r="G361" s="77">
        <v>0</v>
      </c>
      <c r="H361" s="77">
        <v>0</v>
      </c>
      <c r="I361" s="77">
        <v>0</v>
      </c>
      <c r="J361" s="79">
        <f t="shared" si="5"/>
        <v>0</v>
      </c>
    </row>
    <row r="362" spans="1:10" x14ac:dyDescent="0.25">
      <c r="A362" s="24" t="s">
        <v>415</v>
      </c>
      <c r="B362" s="25" t="s">
        <v>7</v>
      </c>
      <c r="C362" s="75">
        <v>37360</v>
      </c>
      <c r="D362" s="77">
        <v>324373</v>
      </c>
      <c r="E362" s="77">
        <v>0</v>
      </c>
      <c r="F362" s="77">
        <v>0</v>
      </c>
      <c r="G362" s="77">
        <v>0</v>
      </c>
      <c r="H362" s="77">
        <v>0</v>
      </c>
      <c r="I362" s="77">
        <v>0</v>
      </c>
      <c r="J362" s="79">
        <f t="shared" si="5"/>
        <v>361733</v>
      </c>
    </row>
    <row r="363" spans="1:10" x14ac:dyDescent="0.25">
      <c r="A363" s="24" t="s">
        <v>7</v>
      </c>
      <c r="B363" s="25" t="s">
        <v>7</v>
      </c>
      <c r="C363" s="75">
        <v>0</v>
      </c>
      <c r="D363" s="77">
        <v>0</v>
      </c>
      <c r="E363" s="77">
        <v>0</v>
      </c>
      <c r="F363" s="77">
        <v>0</v>
      </c>
      <c r="G363" s="77">
        <v>0</v>
      </c>
      <c r="H363" s="77">
        <v>0</v>
      </c>
      <c r="I363" s="77">
        <v>0</v>
      </c>
      <c r="J363" s="79">
        <f t="shared" si="5"/>
        <v>0</v>
      </c>
    </row>
    <row r="364" spans="1:10" x14ac:dyDescent="0.25">
      <c r="A364" s="24" t="s">
        <v>416</v>
      </c>
      <c r="B364" s="25" t="s">
        <v>7</v>
      </c>
      <c r="C364" s="75">
        <v>0</v>
      </c>
      <c r="D364" s="77">
        <v>0</v>
      </c>
      <c r="E364" s="77">
        <v>0</v>
      </c>
      <c r="F364" s="77">
        <v>0</v>
      </c>
      <c r="G364" s="77">
        <v>0</v>
      </c>
      <c r="H364" s="77">
        <v>0</v>
      </c>
      <c r="I364" s="77">
        <v>0</v>
      </c>
      <c r="J364" s="79">
        <f t="shared" si="5"/>
        <v>0</v>
      </c>
    </row>
    <row r="365" spans="1:10" x14ac:dyDescent="0.25">
      <c r="A365" s="24" t="s">
        <v>417</v>
      </c>
      <c r="B365" s="25" t="s">
        <v>5</v>
      </c>
      <c r="C365" s="75">
        <v>111806</v>
      </c>
      <c r="D365" s="77">
        <v>328715</v>
      </c>
      <c r="E365" s="77">
        <v>455659</v>
      </c>
      <c r="F365" s="77">
        <v>0</v>
      </c>
      <c r="G365" s="77">
        <v>0</v>
      </c>
      <c r="H365" s="77">
        <v>7280</v>
      </c>
      <c r="I365" s="77">
        <v>0</v>
      </c>
      <c r="J365" s="79">
        <f t="shared" si="5"/>
        <v>903460</v>
      </c>
    </row>
    <row r="366" spans="1:10" x14ac:dyDescent="0.25">
      <c r="A366" s="24" t="s">
        <v>418</v>
      </c>
      <c r="B366" s="25" t="s">
        <v>5</v>
      </c>
      <c r="C366" s="75">
        <v>0</v>
      </c>
      <c r="D366" s="77">
        <v>0</v>
      </c>
      <c r="E366" s="77">
        <v>6553</v>
      </c>
      <c r="F366" s="77">
        <v>0</v>
      </c>
      <c r="G366" s="77">
        <v>0</v>
      </c>
      <c r="H366" s="77">
        <v>0</v>
      </c>
      <c r="I366" s="77">
        <v>0</v>
      </c>
      <c r="J366" s="79">
        <f t="shared" si="5"/>
        <v>6553</v>
      </c>
    </row>
    <row r="367" spans="1:10" x14ac:dyDescent="0.25">
      <c r="A367" s="24" t="s">
        <v>419</v>
      </c>
      <c r="B367" s="25" t="s">
        <v>5</v>
      </c>
      <c r="C367" s="75">
        <v>154727</v>
      </c>
      <c r="D367" s="77">
        <v>43949</v>
      </c>
      <c r="E367" s="77">
        <v>0</v>
      </c>
      <c r="F367" s="77">
        <v>0</v>
      </c>
      <c r="G367" s="77">
        <v>0</v>
      </c>
      <c r="H367" s="77">
        <v>219132</v>
      </c>
      <c r="I367" s="77">
        <v>0</v>
      </c>
      <c r="J367" s="79">
        <f t="shared" si="5"/>
        <v>417808</v>
      </c>
    </row>
    <row r="368" spans="1:10" x14ac:dyDescent="0.25">
      <c r="A368" s="24" t="s">
        <v>420</v>
      </c>
      <c r="B368" s="25" t="s">
        <v>5</v>
      </c>
      <c r="C368" s="75">
        <v>0</v>
      </c>
      <c r="D368" s="77">
        <v>5216</v>
      </c>
      <c r="E368" s="77">
        <v>0</v>
      </c>
      <c r="F368" s="77">
        <v>0</v>
      </c>
      <c r="G368" s="77">
        <v>0</v>
      </c>
      <c r="H368" s="77">
        <v>0</v>
      </c>
      <c r="I368" s="77">
        <v>0</v>
      </c>
      <c r="J368" s="79">
        <f t="shared" si="5"/>
        <v>5216</v>
      </c>
    </row>
    <row r="369" spans="1:10" x14ac:dyDescent="0.25">
      <c r="A369" s="24" t="s">
        <v>421</v>
      </c>
      <c r="B369" s="25" t="s">
        <v>5</v>
      </c>
      <c r="C369" s="75">
        <v>787271</v>
      </c>
      <c r="D369" s="77">
        <v>0</v>
      </c>
      <c r="E369" s="77">
        <v>433953</v>
      </c>
      <c r="F369" s="77">
        <v>0</v>
      </c>
      <c r="G369" s="77">
        <v>0</v>
      </c>
      <c r="H369" s="77">
        <v>131083</v>
      </c>
      <c r="I369" s="77">
        <v>0</v>
      </c>
      <c r="J369" s="79">
        <f t="shared" si="5"/>
        <v>1352307</v>
      </c>
    </row>
    <row r="370" spans="1:10" x14ac:dyDescent="0.25">
      <c r="A370" s="24" t="s">
        <v>422</v>
      </c>
      <c r="B370" s="25" t="s">
        <v>5</v>
      </c>
      <c r="C370" s="75">
        <v>104513</v>
      </c>
      <c r="D370" s="77">
        <v>0</v>
      </c>
      <c r="E370" s="77">
        <v>0</v>
      </c>
      <c r="F370" s="77">
        <v>0</v>
      </c>
      <c r="G370" s="77">
        <v>0</v>
      </c>
      <c r="H370" s="77">
        <v>50743</v>
      </c>
      <c r="I370" s="77">
        <v>0</v>
      </c>
      <c r="J370" s="79">
        <f t="shared" si="5"/>
        <v>155256</v>
      </c>
    </row>
    <row r="371" spans="1:10" x14ac:dyDescent="0.25">
      <c r="A371" s="24" t="s">
        <v>423</v>
      </c>
      <c r="B371" s="25" t="s">
        <v>5</v>
      </c>
      <c r="C371" s="75">
        <v>79809</v>
      </c>
      <c r="D371" s="77">
        <v>0</v>
      </c>
      <c r="E371" s="77">
        <v>329047</v>
      </c>
      <c r="F371" s="77">
        <v>0</v>
      </c>
      <c r="G371" s="77">
        <v>0</v>
      </c>
      <c r="H371" s="77">
        <v>0</v>
      </c>
      <c r="I371" s="77">
        <v>0</v>
      </c>
      <c r="J371" s="79">
        <f t="shared" si="5"/>
        <v>408856</v>
      </c>
    </row>
    <row r="372" spans="1:10" x14ac:dyDescent="0.25">
      <c r="A372" s="24" t="s">
        <v>408</v>
      </c>
      <c r="B372" s="25" t="s">
        <v>518</v>
      </c>
      <c r="C372" s="75">
        <v>0</v>
      </c>
      <c r="D372" s="77">
        <v>0</v>
      </c>
      <c r="E372" s="77">
        <v>0</v>
      </c>
      <c r="F372" s="77">
        <v>0</v>
      </c>
      <c r="G372" s="77">
        <v>0</v>
      </c>
      <c r="H372" s="77">
        <v>0</v>
      </c>
      <c r="I372" s="77">
        <v>0</v>
      </c>
      <c r="J372" s="79">
        <f t="shared" si="5"/>
        <v>0</v>
      </c>
    </row>
    <row r="373" spans="1:10" x14ac:dyDescent="0.25">
      <c r="A373" s="24" t="s">
        <v>519</v>
      </c>
      <c r="B373" s="25" t="s">
        <v>518</v>
      </c>
      <c r="C373" s="75">
        <v>0</v>
      </c>
      <c r="D373" s="77">
        <v>0</v>
      </c>
      <c r="E373" s="77">
        <v>0</v>
      </c>
      <c r="F373" s="77">
        <v>0</v>
      </c>
      <c r="G373" s="77">
        <v>0</v>
      </c>
      <c r="H373" s="77">
        <v>0</v>
      </c>
      <c r="I373" s="77">
        <v>0</v>
      </c>
      <c r="J373" s="79">
        <f t="shared" si="5"/>
        <v>0</v>
      </c>
    </row>
    <row r="374" spans="1:10" x14ac:dyDescent="0.25">
      <c r="A374" s="24" t="s">
        <v>520</v>
      </c>
      <c r="B374" s="25" t="s">
        <v>518</v>
      </c>
      <c r="C374" s="75">
        <v>0</v>
      </c>
      <c r="D374" s="77">
        <v>0</v>
      </c>
      <c r="E374" s="77">
        <v>0</v>
      </c>
      <c r="F374" s="77">
        <v>0</v>
      </c>
      <c r="G374" s="77">
        <v>0</v>
      </c>
      <c r="H374" s="77">
        <v>0</v>
      </c>
      <c r="I374" s="77">
        <v>0</v>
      </c>
      <c r="J374" s="79">
        <f t="shared" si="5"/>
        <v>0</v>
      </c>
    </row>
    <row r="375" spans="1:10" x14ac:dyDescent="0.25">
      <c r="A375" s="24" t="s">
        <v>478</v>
      </c>
      <c r="B375" s="25" t="s">
        <v>521</v>
      </c>
      <c r="C375" s="75">
        <v>0</v>
      </c>
      <c r="D375" s="77">
        <v>0</v>
      </c>
      <c r="E375" s="77">
        <v>0</v>
      </c>
      <c r="F375" s="77">
        <v>0</v>
      </c>
      <c r="G375" s="77">
        <v>0</v>
      </c>
      <c r="H375" s="77">
        <v>0</v>
      </c>
      <c r="I375" s="77">
        <v>0</v>
      </c>
      <c r="J375" s="79">
        <f t="shared" si="5"/>
        <v>0</v>
      </c>
    </row>
    <row r="376" spans="1:10" x14ac:dyDescent="0.25">
      <c r="A376" s="24" t="s">
        <v>522</v>
      </c>
      <c r="B376" s="25" t="s">
        <v>521</v>
      </c>
      <c r="C376" s="75">
        <v>151954</v>
      </c>
      <c r="D376" s="77">
        <v>685883</v>
      </c>
      <c r="E376" s="77">
        <v>216381</v>
      </c>
      <c r="F376" s="77">
        <v>0</v>
      </c>
      <c r="G376" s="77">
        <v>0</v>
      </c>
      <c r="H376" s="77">
        <v>131844</v>
      </c>
      <c r="I376" s="77">
        <v>0</v>
      </c>
      <c r="J376" s="79">
        <f t="shared" si="5"/>
        <v>1186062</v>
      </c>
    </row>
    <row r="377" spans="1:10" x14ac:dyDescent="0.25">
      <c r="A377" s="24" t="s">
        <v>523</v>
      </c>
      <c r="B377" s="25" t="s">
        <v>521</v>
      </c>
      <c r="C377" s="75">
        <v>0</v>
      </c>
      <c r="D377" s="77">
        <v>0</v>
      </c>
      <c r="E377" s="77">
        <v>0</v>
      </c>
      <c r="F377" s="77">
        <v>0</v>
      </c>
      <c r="G377" s="77">
        <v>0</v>
      </c>
      <c r="H377" s="77">
        <v>0</v>
      </c>
      <c r="I377" s="77">
        <v>0</v>
      </c>
      <c r="J377" s="79">
        <f t="shared" si="5"/>
        <v>0</v>
      </c>
    </row>
    <row r="378" spans="1:10" x14ac:dyDescent="0.25">
      <c r="A378" s="24" t="s">
        <v>424</v>
      </c>
      <c r="B378" s="25" t="s">
        <v>58</v>
      </c>
      <c r="C378" s="75">
        <v>0</v>
      </c>
      <c r="D378" s="77">
        <v>0</v>
      </c>
      <c r="E378" s="77">
        <v>0</v>
      </c>
      <c r="F378" s="77">
        <v>0</v>
      </c>
      <c r="G378" s="77">
        <v>0</v>
      </c>
      <c r="H378" s="77">
        <v>0</v>
      </c>
      <c r="I378" s="77">
        <v>0</v>
      </c>
      <c r="J378" s="79">
        <f t="shared" si="5"/>
        <v>0</v>
      </c>
    </row>
    <row r="379" spans="1:10" x14ac:dyDescent="0.25">
      <c r="A379" s="24" t="s">
        <v>425</v>
      </c>
      <c r="B379" s="25" t="s">
        <v>58</v>
      </c>
      <c r="C379" s="75">
        <v>0</v>
      </c>
      <c r="D379" s="77">
        <v>0</v>
      </c>
      <c r="E379" s="77">
        <v>0</v>
      </c>
      <c r="F379" s="77">
        <v>0</v>
      </c>
      <c r="G379" s="77">
        <v>0</v>
      </c>
      <c r="H379" s="77">
        <v>0</v>
      </c>
      <c r="I379" s="77">
        <v>0</v>
      </c>
      <c r="J379" s="79">
        <f t="shared" si="5"/>
        <v>0</v>
      </c>
    </row>
    <row r="380" spans="1:10" x14ac:dyDescent="0.25">
      <c r="A380" s="24" t="s">
        <v>426</v>
      </c>
      <c r="B380" s="25" t="s">
        <v>58</v>
      </c>
      <c r="C380" s="75">
        <v>0</v>
      </c>
      <c r="D380" s="77">
        <v>0</v>
      </c>
      <c r="E380" s="77">
        <v>0</v>
      </c>
      <c r="F380" s="77">
        <v>0</v>
      </c>
      <c r="G380" s="77">
        <v>0</v>
      </c>
      <c r="H380" s="77">
        <v>0</v>
      </c>
      <c r="I380" s="77">
        <v>0</v>
      </c>
      <c r="J380" s="79">
        <f t="shared" si="5"/>
        <v>0</v>
      </c>
    </row>
    <row r="381" spans="1:10" x14ac:dyDescent="0.25">
      <c r="A381" s="24" t="s">
        <v>427</v>
      </c>
      <c r="B381" s="25" t="s">
        <v>58</v>
      </c>
      <c r="C381" s="75">
        <v>0</v>
      </c>
      <c r="D381" s="77">
        <v>0</v>
      </c>
      <c r="E381" s="77">
        <v>0</v>
      </c>
      <c r="F381" s="77">
        <v>0</v>
      </c>
      <c r="G381" s="77">
        <v>0</v>
      </c>
      <c r="H381" s="77">
        <v>0</v>
      </c>
      <c r="I381" s="77">
        <v>0</v>
      </c>
      <c r="J381" s="79">
        <f t="shared" si="5"/>
        <v>0</v>
      </c>
    </row>
    <row r="382" spans="1:10" x14ac:dyDescent="0.25">
      <c r="A382" s="24" t="s">
        <v>428</v>
      </c>
      <c r="B382" s="25" t="s">
        <v>58</v>
      </c>
      <c r="C382" s="75">
        <v>0</v>
      </c>
      <c r="D382" s="77">
        <v>0</v>
      </c>
      <c r="E382" s="77">
        <v>0</v>
      </c>
      <c r="F382" s="77">
        <v>0</v>
      </c>
      <c r="G382" s="77">
        <v>0</v>
      </c>
      <c r="H382" s="77">
        <v>0</v>
      </c>
      <c r="I382" s="77">
        <v>0</v>
      </c>
      <c r="J382" s="79">
        <f t="shared" si="5"/>
        <v>0</v>
      </c>
    </row>
    <row r="383" spans="1:10" x14ac:dyDescent="0.25">
      <c r="A383" s="24" t="s">
        <v>429</v>
      </c>
      <c r="B383" s="25" t="s">
        <v>59</v>
      </c>
      <c r="C383" s="75">
        <v>0</v>
      </c>
      <c r="D383" s="77">
        <v>0</v>
      </c>
      <c r="E383" s="77">
        <v>0</v>
      </c>
      <c r="F383" s="77">
        <v>0</v>
      </c>
      <c r="G383" s="77">
        <v>0</v>
      </c>
      <c r="H383" s="77">
        <v>0</v>
      </c>
      <c r="I383" s="77">
        <v>0</v>
      </c>
      <c r="J383" s="79">
        <f t="shared" si="5"/>
        <v>0</v>
      </c>
    </row>
    <row r="384" spans="1:10" x14ac:dyDescent="0.25">
      <c r="A384" s="24" t="s">
        <v>430</v>
      </c>
      <c r="B384" s="25" t="s">
        <v>59</v>
      </c>
      <c r="C384" s="75">
        <v>0</v>
      </c>
      <c r="D384" s="77">
        <v>0</v>
      </c>
      <c r="E384" s="77">
        <v>0</v>
      </c>
      <c r="F384" s="77">
        <v>0</v>
      </c>
      <c r="G384" s="77">
        <v>0</v>
      </c>
      <c r="H384" s="77">
        <v>0</v>
      </c>
      <c r="I384" s="77">
        <v>0</v>
      </c>
      <c r="J384" s="79">
        <f t="shared" si="5"/>
        <v>0</v>
      </c>
    </row>
    <row r="385" spans="1:10" x14ac:dyDescent="0.25">
      <c r="A385" s="24" t="s">
        <v>431</v>
      </c>
      <c r="B385" s="25" t="s">
        <v>60</v>
      </c>
      <c r="C385" s="75">
        <v>0</v>
      </c>
      <c r="D385" s="77">
        <v>10345</v>
      </c>
      <c r="E385" s="77">
        <v>0</v>
      </c>
      <c r="F385" s="77">
        <v>0</v>
      </c>
      <c r="G385" s="77">
        <v>0</v>
      </c>
      <c r="H385" s="77">
        <v>0</v>
      </c>
      <c r="I385" s="77">
        <v>0</v>
      </c>
      <c r="J385" s="79">
        <f t="shared" si="5"/>
        <v>10345</v>
      </c>
    </row>
    <row r="386" spans="1:10" x14ac:dyDescent="0.25">
      <c r="A386" s="24" t="s">
        <v>432</v>
      </c>
      <c r="B386" s="25" t="s">
        <v>61</v>
      </c>
      <c r="C386" s="75">
        <v>0</v>
      </c>
      <c r="D386" s="77">
        <v>0</v>
      </c>
      <c r="E386" s="77">
        <v>0</v>
      </c>
      <c r="F386" s="77">
        <v>0</v>
      </c>
      <c r="G386" s="77">
        <v>0</v>
      </c>
      <c r="H386" s="77">
        <v>0</v>
      </c>
      <c r="I386" s="77">
        <v>0</v>
      </c>
      <c r="J386" s="79">
        <f t="shared" ref="J386:J415" si="6">SUM(C386:I386)</f>
        <v>0</v>
      </c>
    </row>
    <row r="387" spans="1:10" x14ac:dyDescent="0.25">
      <c r="A387" s="24" t="s">
        <v>433</v>
      </c>
      <c r="B387" s="25" t="s">
        <v>61</v>
      </c>
      <c r="C387" s="75">
        <v>0</v>
      </c>
      <c r="D387" s="77">
        <v>0</v>
      </c>
      <c r="E387" s="77">
        <v>0</v>
      </c>
      <c r="F387" s="77">
        <v>0</v>
      </c>
      <c r="G387" s="77">
        <v>0</v>
      </c>
      <c r="H387" s="77">
        <v>0</v>
      </c>
      <c r="I387" s="77">
        <v>0</v>
      </c>
      <c r="J387" s="79">
        <f t="shared" si="6"/>
        <v>0</v>
      </c>
    </row>
    <row r="388" spans="1:10" x14ac:dyDescent="0.25">
      <c r="A388" s="24" t="s">
        <v>434</v>
      </c>
      <c r="B388" s="25" t="s">
        <v>61</v>
      </c>
      <c r="C388" s="75">
        <v>0</v>
      </c>
      <c r="D388" s="77">
        <v>0</v>
      </c>
      <c r="E388" s="77">
        <v>0</v>
      </c>
      <c r="F388" s="77">
        <v>0</v>
      </c>
      <c r="G388" s="77">
        <v>0</v>
      </c>
      <c r="H388" s="77">
        <v>0</v>
      </c>
      <c r="I388" s="77">
        <v>0</v>
      </c>
      <c r="J388" s="79">
        <f t="shared" si="6"/>
        <v>0</v>
      </c>
    </row>
    <row r="389" spans="1:10" x14ac:dyDescent="0.25">
      <c r="A389" s="24" t="s">
        <v>435</v>
      </c>
      <c r="B389" s="25" t="s">
        <v>62</v>
      </c>
      <c r="C389" s="75">
        <v>0</v>
      </c>
      <c r="D389" s="77">
        <v>0</v>
      </c>
      <c r="E389" s="77">
        <v>0</v>
      </c>
      <c r="F389" s="77">
        <v>0</v>
      </c>
      <c r="G389" s="77">
        <v>0</v>
      </c>
      <c r="H389" s="77">
        <v>0</v>
      </c>
      <c r="I389" s="77">
        <v>0</v>
      </c>
      <c r="J389" s="79">
        <f t="shared" si="6"/>
        <v>0</v>
      </c>
    </row>
    <row r="390" spans="1:10" x14ac:dyDescent="0.25">
      <c r="A390" s="24" t="s">
        <v>436</v>
      </c>
      <c r="B390" s="25" t="s">
        <v>62</v>
      </c>
      <c r="C390" s="75">
        <v>0</v>
      </c>
      <c r="D390" s="77">
        <v>0</v>
      </c>
      <c r="E390" s="77">
        <v>0</v>
      </c>
      <c r="F390" s="77">
        <v>0</v>
      </c>
      <c r="G390" s="77">
        <v>0</v>
      </c>
      <c r="H390" s="77">
        <v>0</v>
      </c>
      <c r="I390" s="77">
        <v>0</v>
      </c>
      <c r="J390" s="79">
        <f t="shared" si="6"/>
        <v>0</v>
      </c>
    </row>
    <row r="391" spans="1:10" x14ac:dyDescent="0.25">
      <c r="A391" s="24" t="s">
        <v>480</v>
      </c>
      <c r="B391" s="25" t="s">
        <v>62</v>
      </c>
      <c r="C391" s="75">
        <v>0</v>
      </c>
      <c r="D391" s="77">
        <v>0</v>
      </c>
      <c r="E391" s="77">
        <v>0</v>
      </c>
      <c r="F391" s="77">
        <v>0</v>
      </c>
      <c r="G391" s="77">
        <v>0</v>
      </c>
      <c r="H391" s="77">
        <v>0</v>
      </c>
      <c r="I391" s="77">
        <v>0</v>
      </c>
      <c r="J391" s="79">
        <f t="shared" si="6"/>
        <v>0</v>
      </c>
    </row>
    <row r="392" spans="1:10" x14ac:dyDescent="0.25">
      <c r="A392" s="24" t="s">
        <v>481</v>
      </c>
      <c r="B392" s="25" t="s">
        <v>62</v>
      </c>
      <c r="C392" s="75">
        <v>0</v>
      </c>
      <c r="D392" s="77">
        <v>347266</v>
      </c>
      <c r="E392" s="77">
        <v>0</v>
      </c>
      <c r="F392" s="77">
        <v>0</v>
      </c>
      <c r="G392" s="77">
        <v>0</v>
      </c>
      <c r="H392" s="77">
        <v>0</v>
      </c>
      <c r="I392" s="77">
        <v>0</v>
      </c>
      <c r="J392" s="79">
        <f t="shared" si="6"/>
        <v>347266</v>
      </c>
    </row>
    <row r="393" spans="1:10" x14ac:dyDescent="0.25">
      <c r="A393" s="24" t="s">
        <v>437</v>
      </c>
      <c r="B393" s="25" t="s">
        <v>62</v>
      </c>
      <c r="C393" s="75">
        <v>102979</v>
      </c>
      <c r="D393" s="77">
        <v>0</v>
      </c>
      <c r="E393" s="77">
        <v>0</v>
      </c>
      <c r="F393" s="77">
        <v>0</v>
      </c>
      <c r="G393" s="77">
        <v>0</v>
      </c>
      <c r="H393" s="77">
        <v>343552</v>
      </c>
      <c r="I393" s="77">
        <v>3833</v>
      </c>
      <c r="J393" s="79">
        <f t="shared" si="6"/>
        <v>450364</v>
      </c>
    </row>
    <row r="394" spans="1:10" x14ac:dyDescent="0.25">
      <c r="A394" s="24" t="s">
        <v>438</v>
      </c>
      <c r="B394" s="25" t="s">
        <v>62</v>
      </c>
      <c r="C394" s="75">
        <v>0</v>
      </c>
      <c r="D394" s="77">
        <v>0</v>
      </c>
      <c r="E394" s="77">
        <v>0</v>
      </c>
      <c r="F394" s="77">
        <v>0</v>
      </c>
      <c r="G394" s="77">
        <v>0</v>
      </c>
      <c r="H394" s="77">
        <v>0</v>
      </c>
      <c r="I394" s="77">
        <v>0</v>
      </c>
      <c r="J394" s="79">
        <f t="shared" si="6"/>
        <v>0</v>
      </c>
    </row>
    <row r="395" spans="1:10" x14ac:dyDescent="0.25">
      <c r="A395" s="24" t="s">
        <v>439</v>
      </c>
      <c r="B395" s="25" t="s">
        <v>62</v>
      </c>
      <c r="C395" s="75">
        <v>0</v>
      </c>
      <c r="D395" s="77">
        <v>0</v>
      </c>
      <c r="E395" s="77">
        <v>0</v>
      </c>
      <c r="F395" s="77">
        <v>0</v>
      </c>
      <c r="G395" s="77">
        <v>0</v>
      </c>
      <c r="H395" s="77">
        <v>0</v>
      </c>
      <c r="I395" s="77">
        <v>0</v>
      </c>
      <c r="J395" s="79">
        <f t="shared" si="6"/>
        <v>0</v>
      </c>
    </row>
    <row r="396" spans="1:10" x14ac:dyDescent="0.25">
      <c r="A396" s="24" t="s">
        <v>440</v>
      </c>
      <c r="B396" s="25" t="s">
        <v>62</v>
      </c>
      <c r="C396" s="75">
        <v>950</v>
      </c>
      <c r="D396" s="77">
        <v>0</v>
      </c>
      <c r="E396" s="77">
        <v>9386</v>
      </c>
      <c r="F396" s="77">
        <v>0</v>
      </c>
      <c r="G396" s="77">
        <v>0</v>
      </c>
      <c r="H396" s="77">
        <v>2880</v>
      </c>
      <c r="I396" s="77">
        <v>0</v>
      </c>
      <c r="J396" s="79">
        <f t="shared" si="6"/>
        <v>13216</v>
      </c>
    </row>
    <row r="397" spans="1:10" x14ac:dyDescent="0.25">
      <c r="A397" s="24" t="s">
        <v>441</v>
      </c>
      <c r="B397" s="25" t="s">
        <v>62</v>
      </c>
      <c r="C397" s="75">
        <v>96782</v>
      </c>
      <c r="D397" s="77">
        <v>0</v>
      </c>
      <c r="E397" s="77">
        <v>0</v>
      </c>
      <c r="F397" s="77">
        <v>0</v>
      </c>
      <c r="G397" s="77">
        <v>0</v>
      </c>
      <c r="H397" s="77">
        <v>10757</v>
      </c>
      <c r="I397" s="77">
        <v>0</v>
      </c>
      <c r="J397" s="79">
        <f t="shared" si="6"/>
        <v>107539</v>
      </c>
    </row>
    <row r="398" spans="1:10" x14ac:dyDescent="0.25">
      <c r="A398" s="24" t="s">
        <v>442</v>
      </c>
      <c r="B398" s="25" t="s">
        <v>62</v>
      </c>
      <c r="C398" s="75">
        <v>0</v>
      </c>
      <c r="D398" s="77">
        <v>0</v>
      </c>
      <c r="E398" s="77">
        <v>0</v>
      </c>
      <c r="F398" s="77">
        <v>0</v>
      </c>
      <c r="G398" s="77">
        <v>0</v>
      </c>
      <c r="H398" s="77">
        <v>0</v>
      </c>
      <c r="I398" s="77">
        <v>0</v>
      </c>
      <c r="J398" s="79">
        <f t="shared" si="6"/>
        <v>0</v>
      </c>
    </row>
    <row r="399" spans="1:10" x14ac:dyDescent="0.25">
      <c r="A399" s="24" t="s">
        <v>443</v>
      </c>
      <c r="B399" s="25" t="s">
        <v>62</v>
      </c>
      <c r="C399" s="75">
        <v>24953</v>
      </c>
      <c r="D399" s="77">
        <v>0</v>
      </c>
      <c r="E399" s="77">
        <v>0</v>
      </c>
      <c r="F399" s="77">
        <v>0</v>
      </c>
      <c r="G399" s="77">
        <v>0</v>
      </c>
      <c r="H399" s="77">
        <v>4440</v>
      </c>
      <c r="I399" s="77">
        <v>0</v>
      </c>
      <c r="J399" s="79">
        <f t="shared" si="6"/>
        <v>29393</v>
      </c>
    </row>
    <row r="400" spans="1:10" x14ac:dyDescent="0.25">
      <c r="A400" s="24" t="s">
        <v>444</v>
      </c>
      <c r="B400" s="25" t="s">
        <v>62</v>
      </c>
      <c r="C400" s="75">
        <v>4000</v>
      </c>
      <c r="D400" s="77">
        <v>39000</v>
      </c>
      <c r="E400" s="77">
        <v>70000</v>
      </c>
      <c r="F400" s="77">
        <v>0</v>
      </c>
      <c r="G400" s="77">
        <v>0</v>
      </c>
      <c r="H400" s="77">
        <v>201000</v>
      </c>
      <c r="I400" s="77">
        <v>1000</v>
      </c>
      <c r="J400" s="79">
        <f t="shared" si="6"/>
        <v>315000</v>
      </c>
    </row>
    <row r="401" spans="1:10" x14ac:dyDescent="0.25">
      <c r="A401" s="24" t="s">
        <v>445</v>
      </c>
      <c r="B401" s="25" t="s">
        <v>62</v>
      </c>
      <c r="C401" s="75">
        <v>0</v>
      </c>
      <c r="D401" s="77">
        <v>0</v>
      </c>
      <c r="E401" s="77">
        <v>0</v>
      </c>
      <c r="F401" s="77">
        <v>0</v>
      </c>
      <c r="G401" s="77">
        <v>0</v>
      </c>
      <c r="H401" s="77">
        <v>0</v>
      </c>
      <c r="I401" s="77">
        <v>0</v>
      </c>
      <c r="J401" s="79">
        <f t="shared" si="6"/>
        <v>0</v>
      </c>
    </row>
    <row r="402" spans="1:10" x14ac:dyDescent="0.25">
      <c r="A402" s="24" t="s">
        <v>446</v>
      </c>
      <c r="B402" s="25" t="s">
        <v>62</v>
      </c>
      <c r="C402" s="75">
        <v>0</v>
      </c>
      <c r="D402" s="77">
        <v>154066</v>
      </c>
      <c r="E402" s="77">
        <v>0</v>
      </c>
      <c r="F402" s="77">
        <v>0</v>
      </c>
      <c r="G402" s="77">
        <v>0</v>
      </c>
      <c r="H402" s="77">
        <v>17302</v>
      </c>
      <c r="I402" s="77">
        <v>0</v>
      </c>
      <c r="J402" s="79">
        <f t="shared" si="6"/>
        <v>171368</v>
      </c>
    </row>
    <row r="403" spans="1:10" x14ac:dyDescent="0.25">
      <c r="A403" s="24" t="s">
        <v>447</v>
      </c>
      <c r="B403" s="25" t="s">
        <v>62</v>
      </c>
      <c r="C403" s="75">
        <v>0</v>
      </c>
      <c r="D403" s="77">
        <v>0</v>
      </c>
      <c r="E403" s="77">
        <v>0</v>
      </c>
      <c r="F403" s="77">
        <v>0</v>
      </c>
      <c r="G403" s="77">
        <v>0</v>
      </c>
      <c r="H403" s="77">
        <v>0</v>
      </c>
      <c r="I403" s="77">
        <v>0</v>
      </c>
      <c r="J403" s="79">
        <f t="shared" si="6"/>
        <v>0</v>
      </c>
    </row>
    <row r="404" spans="1:10" x14ac:dyDescent="0.25">
      <c r="A404" s="24" t="s">
        <v>448</v>
      </c>
      <c r="B404" s="25" t="s">
        <v>62</v>
      </c>
      <c r="C404" s="75">
        <v>0</v>
      </c>
      <c r="D404" s="77">
        <v>0</v>
      </c>
      <c r="E404" s="77">
        <v>0</v>
      </c>
      <c r="F404" s="77">
        <v>0</v>
      </c>
      <c r="G404" s="77">
        <v>0</v>
      </c>
      <c r="H404" s="77">
        <v>8861</v>
      </c>
      <c r="I404" s="77">
        <v>0</v>
      </c>
      <c r="J404" s="79">
        <f t="shared" si="6"/>
        <v>8861</v>
      </c>
    </row>
    <row r="405" spans="1:10" x14ac:dyDescent="0.25">
      <c r="A405" s="24" t="s">
        <v>450</v>
      </c>
      <c r="B405" s="25" t="s">
        <v>63</v>
      </c>
      <c r="C405" s="75">
        <v>0</v>
      </c>
      <c r="D405" s="77">
        <v>0</v>
      </c>
      <c r="E405" s="77">
        <v>0</v>
      </c>
      <c r="F405" s="77">
        <v>0</v>
      </c>
      <c r="G405" s="77">
        <v>0</v>
      </c>
      <c r="H405" s="77">
        <v>0</v>
      </c>
      <c r="I405" s="77">
        <v>0</v>
      </c>
      <c r="J405" s="79">
        <f t="shared" si="6"/>
        <v>0</v>
      </c>
    </row>
    <row r="406" spans="1:10" x14ac:dyDescent="0.25">
      <c r="A406" s="24" t="s">
        <v>524</v>
      </c>
      <c r="B406" s="25" t="s">
        <v>63</v>
      </c>
      <c r="C406" s="75">
        <v>0</v>
      </c>
      <c r="D406" s="77">
        <v>0</v>
      </c>
      <c r="E406" s="77">
        <v>0</v>
      </c>
      <c r="F406" s="77">
        <v>0</v>
      </c>
      <c r="G406" s="77">
        <v>0</v>
      </c>
      <c r="H406" s="77">
        <v>0</v>
      </c>
      <c r="I406" s="77">
        <v>0</v>
      </c>
      <c r="J406" s="79">
        <f t="shared" si="6"/>
        <v>0</v>
      </c>
    </row>
    <row r="407" spans="1:10" x14ac:dyDescent="0.25">
      <c r="A407" s="24" t="s">
        <v>451</v>
      </c>
      <c r="B407" s="25" t="s">
        <v>64</v>
      </c>
      <c r="C407" s="75">
        <v>0</v>
      </c>
      <c r="D407" s="77">
        <v>0</v>
      </c>
      <c r="E407" s="77">
        <v>0</v>
      </c>
      <c r="F407" s="77">
        <v>0</v>
      </c>
      <c r="G407" s="77">
        <v>0</v>
      </c>
      <c r="H407" s="77">
        <v>0</v>
      </c>
      <c r="I407" s="77">
        <v>0</v>
      </c>
      <c r="J407" s="79">
        <f t="shared" si="6"/>
        <v>0</v>
      </c>
    </row>
    <row r="408" spans="1:10" x14ac:dyDescent="0.25">
      <c r="A408" s="24" t="s">
        <v>452</v>
      </c>
      <c r="B408" s="25" t="s">
        <v>64</v>
      </c>
      <c r="C408" s="75">
        <v>0</v>
      </c>
      <c r="D408" s="77">
        <v>0</v>
      </c>
      <c r="E408" s="77">
        <v>0</v>
      </c>
      <c r="F408" s="77">
        <v>0</v>
      </c>
      <c r="G408" s="77">
        <v>0</v>
      </c>
      <c r="H408" s="77">
        <v>0</v>
      </c>
      <c r="I408" s="77">
        <v>0</v>
      </c>
      <c r="J408" s="79">
        <f t="shared" si="6"/>
        <v>0</v>
      </c>
    </row>
    <row r="409" spans="1:10" x14ac:dyDescent="0.25">
      <c r="A409" s="24" t="s">
        <v>453</v>
      </c>
      <c r="B409" s="25" t="s">
        <v>64</v>
      </c>
      <c r="C409" s="75">
        <v>0</v>
      </c>
      <c r="D409" s="77">
        <v>0</v>
      </c>
      <c r="E409" s="77">
        <v>0</v>
      </c>
      <c r="F409" s="77">
        <v>0</v>
      </c>
      <c r="G409" s="77">
        <v>0</v>
      </c>
      <c r="H409" s="77">
        <v>0</v>
      </c>
      <c r="I409" s="77">
        <v>0</v>
      </c>
      <c r="J409" s="79">
        <f t="shared" si="6"/>
        <v>0</v>
      </c>
    </row>
    <row r="410" spans="1:10" x14ac:dyDescent="0.25">
      <c r="A410" s="24" t="s">
        <v>454</v>
      </c>
      <c r="B410" s="25" t="s">
        <v>65</v>
      </c>
      <c r="C410" s="75">
        <v>0</v>
      </c>
      <c r="D410" s="77">
        <v>0</v>
      </c>
      <c r="E410" s="77">
        <v>0</v>
      </c>
      <c r="F410" s="77">
        <v>0</v>
      </c>
      <c r="G410" s="77">
        <v>0</v>
      </c>
      <c r="H410" s="77">
        <v>0</v>
      </c>
      <c r="I410" s="77">
        <v>0</v>
      </c>
      <c r="J410" s="79">
        <f t="shared" si="6"/>
        <v>0</v>
      </c>
    </row>
    <row r="411" spans="1:10" x14ac:dyDescent="0.25">
      <c r="A411" s="24" t="s">
        <v>455</v>
      </c>
      <c r="B411" s="25" t="s">
        <v>65</v>
      </c>
      <c r="C411" s="75">
        <v>0</v>
      </c>
      <c r="D411" s="77">
        <v>4400</v>
      </c>
      <c r="E411" s="77">
        <v>0</v>
      </c>
      <c r="F411" s="77">
        <v>0</v>
      </c>
      <c r="G411" s="77">
        <v>0</v>
      </c>
      <c r="H411" s="77">
        <v>0</v>
      </c>
      <c r="I411" s="77">
        <v>0</v>
      </c>
      <c r="J411" s="79">
        <f t="shared" si="6"/>
        <v>4400</v>
      </c>
    </row>
    <row r="412" spans="1:10" x14ac:dyDescent="0.25">
      <c r="A412" s="24" t="s">
        <v>456</v>
      </c>
      <c r="B412" s="25" t="s">
        <v>65</v>
      </c>
      <c r="C412" s="75">
        <v>0</v>
      </c>
      <c r="D412" s="77">
        <v>0</v>
      </c>
      <c r="E412" s="77">
        <v>0</v>
      </c>
      <c r="F412" s="77">
        <v>0</v>
      </c>
      <c r="G412" s="77">
        <v>0</v>
      </c>
      <c r="H412" s="77">
        <v>0</v>
      </c>
      <c r="I412" s="77">
        <v>0</v>
      </c>
      <c r="J412" s="79">
        <f t="shared" si="6"/>
        <v>0</v>
      </c>
    </row>
    <row r="413" spans="1:10" x14ac:dyDescent="0.25">
      <c r="A413" s="24" t="s">
        <v>457</v>
      </c>
      <c r="B413" s="25" t="s">
        <v>65</v>
      </c>
      <c r="C413" s="75">
        <v>0</v>
      </c>
      <c r="D413" s="77">
        <v>3300</v>
      </c>
      <c r="E413" s="77">
        <v>0</v>
      </c>
      <c r="F413" s="77">
        <v>0</v>
      </c>
      <c r="G413" s="77">
        <v>0</v>
      </c>
      <c r="H413" s="77">
        <v>0</v>
      </c>
      <c r="I413" s="77">
        <v>0</v>
      </c>
      <c r="J413" s="79">
        <f t="shared" si="6"/>
        <v>3300</v>
      </c>
    </row>
    <row r="414" spans="1:10" x14ac:dyDescent="0.25">
      <c r="A414" s="24" t="s">
        <v>458</v>
      </c>
      <c r="B414" s="25" t="s">
        <v>65</v>
      </c>
      <c r="C414" s="75">
        <v>0</v>
      </c>
      <c r="D414" s="77">
        <v>0</v>
      </c>
      <c r="E414" s="77">
        <v>0</v>
      </c>
      <c r="F414" s="77">
        <v>0</v>
      </c>
      <c r="G414" s="77">
        <v>0</v>
      </c>
      <c r="H414" s="77">
        <v>0</v>
      </c>
      <c r="I414" s="77">
        <v>0</v>
      </c>
      <c r="J414" s="79">
        <f t="shared" si="6"/>
        <v>0</v>
      </c>
    </row>
    <row r="415" spans="1:10" x14ac:dyDescent="0.25">
      <c r="A415" s="51" t="s">
        <v>498</v>
      </c>
      <c r="B415" s="48"/>
      <c r="C415" s="52">
        <f t="shared" ref="C415:I415" si="7">SUM(C5:C414)</f>
        <v>7125453</v>
      </c>
      <c r="D415" s="52">
        <f t="shared" si="7"/>
        <v>26323648</v>
      </c>
      <c r="E415" s="52">
        <f t="shared" si="7"/>
        <v>17027749</v>
      </c>
      <c r="F415" s="52">
        <f t="shared" si="7"/>
        <v>0</v>
      </c>
      <c r="G415" s="52">
        <f t="shared" si="7"/>
        <v>38264</v>
      </c>
      <c r="H415" s="52">
        <f t="shared" si="7"/>
        <v>6070771</v>
      </c>
      <c r="I415" s="52">
        <f t="shared" si="7"/>
        <v>1014116</v>
      </c>
      <c r="J415" s="53">
        <f t="shared" si="6"/>
        <v>57600001</v>
      </c>
    </row>
    <row r="416" spans="1:10" x14ac:dyDescent="0.25">
      <c r="A416" s="51" t="s">
        <v>461</v>
      </c>
      <c r="B416" s="84"/>
      <c r="C416" s="58">
        <f>(C415/$J415)</f>
        <v>0.12370577910233023</v>
      </c>
      <c r="D416" s="58">
        <f t="shared" ref="D416:J416" si="8">(D415/$J415)</f>
        <v>0.45700776984361513</v>
      </c>
      <c r="E416" s="58">
        <f t="shared" si="8"/>
        <v>0.29562063722880838</v>
      </c>
      <c r="F416" s="58">
        <f t="shared" si="8"/>
        <v>0</v>
      </c>
      <c r="G416" s="58">
        <f t="shared" si="8"/>
        <v>6.6430554402247325E-4</v>
      </c>
      <c r="H416" s="58">
        <f t="shared" si="8"/>
        <v>0.10539532803133111</v>
      </c>
      <c r="I416" s="58">
        <f t="shared" si="8"/>
        <v>1.7606180249892703E-2</v>
      </c>
      <c r="J416" s="59">
        <f t="shared" si="8"/>
        <v>1</v>
      </c>
    </row>
    <row r="417" spans="1:10" x14ac:dyDescent="0.25">
      <c r="A417" s="47" t="s">
        <v>500</v>
      </c>
      <c r="B417" s="48"/>
      <c r="C417" s="54">
        <f>COUNTIF(C5:C414,"&gt;0")</f>
        <v>48</v>
      </c>
      <c r="D417" s="54">
        <f t="shared" ref="D417:J417" si="9">COUNTIF(D5:D414,"&gt;0")</f>
        <v>51</v>
      </c>
      <c r="E417" s="54">
        <f t="shared" si="9"/>
        <v>42</v>
      </c>
      <c r="F417" s="54">
        <f t="shared" si="9"/>
        <v>0</v>
      </c>
      <c r="G417" s="54">
        <f t="shared" si="9"/>
        <v>1</v>
      </c>
      <c r="H417" s="54">
        <f t="shared" si="9"/>
        <v>55</v>
      </c>
      <c r="I417" s="54">
        <f t="shared" si="9"/>
        <v>24</v>
      </c>
      <c r="J417" s="57">
        <f t="shared" si="9"/>
        <v>118</v>
      </c>
    </row>
    <row r="418" spans="1:10" x14ac:dyDescent="0.25">
      <c r="A418" s="37"/>
      <c r="B418" s="28"/>
      <c r="C418" s="14"/>
      <c r="D418" s="26"/>
      <c r="E418" s="26"/>
      <c r="F418" s="26"/>
      <c r="G418" s="26"/>
      <c r="H418" s="26"/>
      <c r="I418" s="26"/>
      <c r="J418" s="27"/>
    </row>
    <row r="419" spans="1:10" ht="13.8" thickBot="1" x14ac:dyDescent="0.3">
      <c r="A419" s="29" t="s">
        <v>465</v>
      </c>
      <c r="B419" s="31"/>
      <c r="C419" s="31"/>
      <c r="D419" s="32"/>
      <c r="E419" s="32"/>
      <c r="F419" s="32"/>
      <c r="G419" s="32"/>
      <c r="H419" s="32"/>
      <c r="I419" s="32"/>
      <c r="J419" s="33"/>
    </row>
    <row r="420" spans="1:10" x14ac:dyDescent="0.25">
      <c r="D420" s="1"/>
      <c r="E420" s="1"/>
      <c r="F420" s="1"/>
      <c r="G420" s="1"/>
      <c r="H420" s="1"/>
      <c r="I420" s="1"/>
      <c r="J420" s="1"/>
    </row>
  </sheetData>
  <phoneticPr fontId="6" type="noConversion"/>
  <printOptions horizontalCentered="1"/>
  <pageMargins left="0.5" right="0.5" top="0.5" bottom="0.5" header="0.3" footer="0.3"/>
  <pageSetup scale="80" fitToHeight="0" orientation="landscape" horizontalDpi="1200" verticalDpi="1200" r:id="rId1"/>
  <headerFooter>
    <oddFooter>&amp;LOffice of Economic and Demographic Research&amp;RPage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J420"/>
  <sheetViews>
    <sheetView workbookViewId="0"/>
  </sheetViews>
  <sheetFormatPr defaultRowHeight="13.2" x14ac:dyDescent="0.25"/>
  <cols>
    <col min="1" max="1" width="24.6640625" customWidth="1"/>
    <col min="2" max="2" width="17.6640625" customWidth="1"/>
    <col min="3" max="10" width="14.6640625" customWidth="1"/>
  </cols>
  <sheetData>
    <row r="1" spans="1:10" ht="22.8" x14ac:dyDescent="0.4">
      <c r="A1" s="3" t="s">
        <v>78</v>
      </c>
      <c r="B1" s="4"/>
      <c r="C1" s="5"/>
      <c r="D1" s="6"/>
      <c r="E1" s="6"/>
      <c r="F1" s="6"/>
      <c r="G1" s="6"/>
      <c r="H1" s="6"/>
      <c r="I1" s="6"/>
      <c r="J1" s="7"/>
    </row>
    <row r="2" spans="1:10" ht="18" thickBot="1" x14ac:dyDescent="0.35">
      <c r="A2" s="8" t="s">
        <v>490</v>
      </c>
      <c r="B2" s="9"/>
      <c r="C2" s="10"/>
      <c r="D2" s="11"/>
      <c r="E2" s="11"/>
      <c r="F2" s="11"/>
      <c r="G2" s="11"/>
      <c r="H2" s="11"/>
      <c r="I2" s="11"/>
      <c r="J2" s="12"/>
    </row>
    <row r="3" spans="1:10" x14ac:dyDescent="0.25">
      <c r="A3" s="38"/>
      <c r="B3" s="42"/>
      <c r="C3" s="43"/>
      <c r="D3" s="43" t="s">
        <v>67</v>
      </c>
      <c r="E3" s="43"/>
      <c r="F3" s="43" t="s">
        <v>70</v>
      </c>
      <c r="G3" s="43" t="s">
        <v>71</v>
      </c>
      <c r="H3" s="43" t="s">
        <v>73</v>
      </c>
      <c r="I3" s="43"/>
      <c r="J3" s="39" t="s">
        <v>460</v>
      </c>
    </row>
    <row r="4" spans="1:10" ht="13.8" thickBot="1" x14ac:dyDescent="0.3">
      <c r="A4" s="40" t="s">
        <v>77</v>
      </c>
      <c r="B4" s="44" t="s">
        <v>459</v>
      </c>
      <c r="C4" s="45" t="s">
        <v>66</v>
      </c>
      <c r="D4" s="45" t="s">
        <v>68</v>
      </c>
      <c r="E4" s="45" t="s">
        <v>69</v>
      </c>
      <c r="F4" s="45" t="s">
        <v>68</v>
      </c>
      <c r="G4" s="45" t="s">
        <v>72</v>
      </c>
      <c r="H4" s="45" t="s">
        <v>74</v>
      </c>
      <c r="I4" s="45" t="s">
        <v>75</v>
      </c>
      <c r="J4" s="41" t="s">
        <v>76</v>
      </c>
    </row>
    <row r="5" spans="1:10" x14ac:dyDescent="0.25">
      <c r="A5" s="18" t="s">
        <v>0</v>
      </c>
      <c r="B5" s="19" t="s">
        <v>0</v>
      </c>
      <c r="C5" s="20">
        <v>0</v>
      </c>
      <c r="D5" s="20">
        <v>0</v>
      </c>
      <c r="E5" s="46">
        <v>0</v>
      </c>
      <c r="F5" s="46">
        <v>0</v>
      </c>
      <c r="G5" s="20">
        <v>0</v>
      </c>
      <c r="H5" s="20">
        <v>0</v>
      </c>
      <c r="I5" s="20">
        <v>0</v>
      </c>
      <c r="J5" s="36">
        <f t="shared" ref="J5:J67" si="0">SUM(C5:I5)</f>
        <v>0</v>
      </c>
    </row>
    <row r="6" spans="1:10" x14ac:dyDescent="0.25">
      <c r="A6" s="24" t="s">
        <v>79</v>
      </c>
      <c r="B6" s="25" t="s">
        <v>0</v>
      </c>
      <c r="C6" s="75">
        <v>0</v>
      </c>
      <c r="D6" s="77">
        <v>0</v>
      </c>
      <c r="E6" s="77">
        <v>0</v>
      </c>
      <c r="F6" s="77">
        <v>0</v>
      </c>
      <c r="G6" s="77">
        <v>0</v>
      </c>
      <c r="H6" s="77">
        <v>0</v>
      </c>
      <c r="I6" s="77">
        <v>0</v>
      </c>
      <c r="J6" s="79">
        <f t="shared" si="0"/>
        <v>0</v>
      </c>
    </row>
    <row r="7" spans="1:10" x14ac:dyDescent="0.25">
      <c r="A7" s="24" t="s">
        <v>80</v>
      </c>
      <c r="B7" s="25" t="s">
        <v>0</v>
      </c>
      <c r="C7" s="75">
        <v>0</v>
      </c>
      <c r="D7" s="77">
        <v>0</v>
      </c>
      <c r="E7" s="77">
        <v>0</v>
      </c>
      <c r="F7" s="77">
        <v>0</v>
      </c>
      <c r="G7" s="77">
        <v>0</v>
      </c>
      <c r="H7" s="77">
        <v>0</v>
      </c>
      <c r="I7" s="77">
        <v>0</v>
      </c>
      <c r="J7" s="79">
        <f t="shared" si="0"/>
        <v>0</v>
      </c>
    </row>
    <row r="8" spans="1:10" x14ac:dyDescent="0.25">
      <c r="A8" s="24" t="s">
        <v>81</v>
      </c>
      <c r="B8" s="25" t="s">
        <v>0</v>
      </c>
      <c r="C8" s="75">
        <v>0</v>
      </c>
      <c r="D8" s="77">
        <v>0</v>
      </c>
      <c r="E8" s="77">
        <v>0</v>
      </c>
      <c r="F8" s="77">
        <v>0</v>
      </c>
      <c r="G8" s="77">
        <v>0</v>
      </c>
      <c r="H8" s="77">
        <v>0</v>
      </c>
      <c r="I8" s="77">
        <v>0</v>
      </c>
      <c r="J8" s="79">
        <f t="shared" si="0"/>
        <v>0</v>
      </c>
    </row>
    <row r="9" spans="1:10" x14ac:dyDescent="0.25">
      <c r="A9" s="24" t="s">
        <v>82</v>
      </c>
      <c r="B9" s="25" t="s">
        <v>0</v>
      </c>
      <c r="C9" s="75">
        <v>0</v>
      </c>
      <c r="D9" s="77">
        <v>0</v>
      </c>
      <c r="E9" s="77">
        <v>0</v>
      </c>
      <c r="F9" s="77">
        <v>0</v>
      </c>
      <c r="G9" s="77">
        <v>0</v>
      </c>
      <c r="H9" s="77">
        <v>0</v>
      </c>
      <c r="I9" s="77">
        <v>0</v>
      </c>
      <c r="J9" s="79">
        <f t="shared" si="0"/>
        <v>0</v>
      </c>
    </row>
    <row r="10" spans="1:10" x14ac:dyDescent="0.25">
      <c r="A10" s="60" t="s">
        <v>534</v>
      </c>
      <c r="B10" s="25" t="s">
        <v>0</v>
      </c>
      <c r="C10" s="75">
        <v>0</v>
      </c>
      <c r="D10" s="77">
        <v>0</v>
      </c>
      <c r="E10" s="77">
        <v>0</v>
      </c>
      <c r="F10" s="77">
        <v>0</v>
      </c>
      <c r="G10" s="77">
        <v>0</v>
      </c>
      <c r="H10" s="77">
        <v>0</v>
      </c>
      <c r="I10" s="77">
        <v>0</v>
      </c>
      <c r="J10" s="79">
        <f t="shared" si="0"/>
        <v>0</v>
      </c>
    </row>
    <row r="11" spans="1:10" x14ac:dyDescent="0.25">
      <c r="A11" s="24" t="s">
        <v>83</v>
      </c>
      <c r="B11" s="25" t="s">
        <v>0</v>
      </c>
      <c r="C11" s="75">
        <v>0</v>
      </c>
      <c r="D11" s="77">
        <v>0</v>
      </c>
      <c r="E11" s="77">
        <v>0</v>
      </c>
      <c r="F11" s="77">
        <v>0</v>
      </c>
      <c r="G11" s="77">
        <v>0</v>
      </c>
      <c r="H11" s="77">
        <v>0</v>
      </c>
      <c r="I11" s="77">
        <v>0</v>
      </c>
      <c r="J11" s="79">
        <f t="shared" si="0"/>
        <v>0</v>
      </c>
    </row>
    <row r="12" spans="1:10" x14ac:dyDescent="0.25">
      <c r="A12" s="24" t="s">
        <v>84</v>
      </c>
      <c r="B12" s="25" t="s">
        <v>0</v>
      </c>
      <c r="C12" s="75">
        <v>0</v>
      </c>
      <c r="D12" s="77">
        <v>0</v>
      </c>
      <c r="E12" s="77">
        <v>0</v>
      </c>
      <c r="F12" s="77">
        <v>0</v>
      </c>
      <c r="G12" s="77">
        <v>0</v>
      </c>
      <c r="H12" s="77">
        <v>0</v>
      </c>
      <c r="I12" s="77">
        <v>0</v>
      </c>
      <c r="J12" s="79">
        <f t="shared" si="0"/>
        <v>0</v>
      </c>
    </row>
    <row r="13" spans="1:10" x14ac:dyDescent="0.25">
      <c r="A13" s="24" t="s">
        <v>85</v>
      </c>
      <c r="B13" s="25" t="s">
        <v>0</v>
      </c>
      <c r="C13" s="75">
        <v>0</v>
      </c>
      <c r="D13" s="77">
        <v>0</v>
      </c>
      <c r="E13" s="77">
        <v>0</v>
      </c>
      <c r="F13" s="77">
        <v>0</v>
      </c>
      <c r="G13" s="77">
        <v>0</v>
      </c>
      <c r="H13" s="77">
        <v>0</v>
      </c>
      <c r="I13" s="77">
        <v>0</v>
      </c>
      <c r="J13" s="79">
        <f t="shared" si="0"/>
        <v>0</v>
      </c>
    </row>
    <row r="14" spans="1:10" x14ac:dyDescent="0.25">
      <c r="A14" s="24" t="s">
        <v>512</v>
      </c>
      <c r="B14" s="25" t="s">
        <v>8</v>
      </c>
      <c r="C14" s="75">
        <v>0</v>
      </c>
      <c r="D14" s="77">
        <v>0</v>
      </c>
      <c r="E14" s="77">
        <v>0</v>
      </c>
      <c r="F14" s="77">
        <v>0</v>
      </c>
      <c r="G14" s="77">
        <v>0</v>
      </c>
      <c r="H14" s="77">
        <v>0</v>
      </c>
      <c r="I14" s="77">
        <v>0</v>
      </c>
      <c r="J14" s="79">
        <f t="shared" si="0"/>
        <v>0</v>
      </c>
    </row>
    <row r="15" spans="1:10" x14ac:dyDescent="0.25">
      <c r="A15" s="24" t="s">
        <v>87</v>
      </c>
      <c r="B15" s="25" t="s">
        <v>8</v>
      </c>
      <c r="C15" s="75">
        <v>0</v>
      </c>
      <c r="D15" s="77">
        <v>0</v>
      </c>
      <c r="E15" s="77">
        <v>0</v>
      </c>
      <c r="F15" s="77">
        <v>0</v>
      </c>
      <c r="G15" s="77">
        <v>0</v>
      </c>
      <c r="H15" s="77">
        <v>0</v>
      </c>
      <c r="I15" s="77">
        <v>0</v>
      </c>
      <c r="J15" s="79">
        <f t="shared" si="0"/>
        <v>0</v>
      </c>
    </row>
    <row r="16" spans="1:10" x14ac:dyDescent="0.25">
      <c r="A16" s="24" t="s">
        <v>88</v>
      </c>
      <c r="B16" s="25" t="s">
        <v>9</v>
      </c>
      <c r="C16" s="75">
        <v>0</v>
      </c>
      <c r="D16" s="77">
        <v>0</v>
      </c>
      <c r="E16" s="77">
        <v>0</v>
      </c>
      <c r="F16" s="77">
        <v>0</v>
      </c>
      <c r="G16" s="77">
        <v>0</v>
      </c>
      <c r="H16" s="77">
        <v>0</v>
      </c>
      <c r="I16" s="77">
        <v>0</v>
      </c>
      <c r="J16" s="79">
        <f t="shared" si="0"/>
        <v>0</v>
      </c>
    </row>
    <row r="17" spans="1:10" x14ac:dyDescent="0.25">
      <c r="A17" s="24" t="s">
        <v>89</v>
      </c>
      <c r="B17" s="25" t="s">
        <v>9</v>
      </c>
      <c r="C17" s="75">
        <v>0</v>
      </c>
      <c r="D17" s="77">
        <v>218386</v>
      </c>
      <c r="E17" s="77">
        <v>0</v>
      </c>
      <c r="F17" s="77">
        <v>0</v>
      </c>
      <c r="G17" s="77">
        <v>0</v>
      </c>
      <c r="H17" s="77">
        <v>0</v>
      </c>
      <c r="I17" s="77">
        <v>0</v>
      </c>
      <c r="J17" s="79">
        <f t="shared" si="0"/>
        <v>218386</v>
      </c>
    </row>
    <row r="18" spans="1:10" x14ac:dyDescent="0.25">
      <c r="A18" s="24" t="s">
        <v>90</v>
      </c>
      <c r="B18" s="25" t="s">
        <v>9</v>
      </c>
      <c r="C18" s="75">
        <v>0</v>
      </c>
      <c r="D18" s="77">
        <v>0</v>
      </c>
      <c r="E18" s="77">
        <v>0</v>
      </c>
      <c r="F18" s="77">
        <v>0</v>
      </c>
      <c r="G18" s="77">
        <v>0</v>
      </c>
      <c r="H18" s="77">
        <v>0</v>
      </c>
      <c r="I18" s="77">
        <v>0</v>
      </c>
      <c r="J18" s="79">
        <f t="shared" si="0"/>
        <v>0</v>
      </c>
    </row>
    <row r="19" spans="1:10" x14ac:dyDescent="0.25">
      <c r="A19" s="24" t="s">
        <v>91</v>
      </c>
      <c r="B19" s="25" t="s">
        <v>9</v>
      </c>
      <c r="C19" s="75">
        <v>0</v>
      </c>
      <c r="D19" s="77">
        <v>0</v>
      </c>
      <c r="E19" s="77">
        <v>0</v>
      </c>
      <c r="F19" s="77">
        <v>0</v>
      </c>
      <c r="G19" s="77">
        <v>0</v>
      </c>
      <c r="H19" s="77">
        <v>0</v>
      </c>
      <c r="I19" s="77">
        <v>0</v>
      </c>
      <c r="J19" s="79">
        <f t="shared" si="0"/>
        <v>0</v>
      </c>
    </row>
    <row r="20" spans="1:10" x14ac:dyDescent="0.25">
      <c r="A20" s="24" t="s">
        <v>92</v>
      </c>
      <c r="B20" s="25" t="s">
        <v>9</v>
      </c>
      <c r="C20" s="75">
        <v>0</v>
      </c>
      <c r="D20" s="77">
        <v>0</v>
      </c>
      <c r="E20" s="77">
        <v>0</v>
      </c>
      <c r="F20" s="77">
        <v>0</v>
      </c>
      <c r="G20" s="77">
        <v>0</v>
      </c>
      <c r="H20" s="77">
        <v>0</v>
      </c>
      <c r="I20" s="77">
        <v>0</v>
      </c>
      <c r="J20" s="79">
        <f t="shared" si="0"/>
        <v>0</v>
      </c>
    </row>
    <row r="21" spans="1:10" x14ac:dyDescent="0.25">
      <c r="A21" s="24" t="s">
        <v>93</v>
      </c>
      <c r="B21" s="25" t="s">
        <v>9</v>
      </c>
      <c r="C21" s="75">
        <v>0</v>
      </c>
      <c r="D21" s="77">
        <v>19600</v>
      </c>
      <c r="E21" s="77">
        <v>0</v>
      </c>
      <c r="F21" s="77">
        <v>0</v>
      </c>
      <c r="G21" s="77">
        <v>0</v>
      </c>
      <c r="H21" s="77">
        <v>0</v>
      </c>
      <c r="I21" s="77">
        <v>0</v>
      </c>
      <c r="J21" s="79">
        <f t="shared" si="0"/>
        <v>19600</v>
      </c>
    </row>
    <row r="22" spans="1:10" x14ac:dyDescent="0.25">
      <c r="A22" s="24" t="s">
        <v>94</v>
      </c>
      <c r="B22" s="25" t="s">
        <v>9</v>
      </c>
      <c r="C22" s="75">
        <v>0</v>
      </c>
      <c r="D22" s="77">
        <v>0</v>
      </c>
      <c r="E22" s="77">
        <v>0</v>
      </c>
      <c r="F22" s="77">
        <v>0</v>
      </c>
      <c r="G22" s="77">
        <v>0</v>
      </c>
      <c r="H22" s="77">
        <v>0</v>
      </c>
      <c r="I22" s="77">
        <v>0</v>
      </c>
      <c r="J22" s="79">
        <f t="shared" si="0"/>
        <v>0</v>
      </c>
    </row>
    <row r="23" spans="1:10" x14ac:dyDescent="0.25">
      <c r="A23" s="24" t="s">
        <v>95</v>
      </c>
      <c r="B23" s="25" t="s">
        <v>10</v>
      </c>
      <c r="C23" s="75">
        <v>0</v>
      </c>
      <c r="D23" s="77">
        <v>0</v>
      </c>
      <c r="E23" s="77">
        <v>0</v>
      </c>
      <c r="F23" s="77">
        <v>0</v>
      </c>
      <c r="G23" s="77">
        <v>0</v>
      </c>
      <c r="H23" s="77">
        <v>0</v>
      </c>
      <c r="I23" s="77">
        <v>0</v>
      </c>
      <c r="J23" s="79">
        <f t="shared" si="0"/>
        <v>0</v>
      </c>
    </row>
    <row r="24" spans="1:10" x14ac:dyDescent="0.25">
      <c r="A24" s="24" t="s">
        <v>96</v>
      </c>
      <c r="B24" s="25" t="s">
        <v>10</v>
      </c>
      <c r="C24" s="75">
        <v>0</v>
      </c>
      <c r="D24" s="77">
        <v>0</v>
      </c>
      <c r="E24" s="77">
        <v>0</v>
      </c>
      <c r="F24" s="77">
        <v>0</v>
      </c>
      <c r="G24" s="77">
        <v>0</v>
      </c>
      <c r="H24" s="77">
        <v>0</v>
      </c>
      <c r="I24" s="77">
        <v>0</v>
      </c>
      <c r="J24" s="79">
        <f t="shared" si="0"/>
        <v>0</v>
      </c>
    </row>
    <row r="25" spans="1:10" x14ac:dyDescent="0.25">
      <c r="A25" s="24" t="s">
        <v>97</v>
      </c>
      <c r="B25" s="25" t="s">
        <v>10</v>
      </c>
      <c r="C25" s="75">
        <v>0</v>
      </c>
      <c r="D25" s="77">
        <v>0</v>
      </c>
      <c r="E25" s="77">
        <v>0</v>
      </c>
      <c r="F25" s="77">
        <v>0</v>
      </c>
      <c r="G25" s="77">
        <v>0</v>
      </c>
      <c r="H25" s="77">
        <v>0</v>
      </c>
      <c r="I25" s="77">
        <v>0</v>
      </c>
      <c r="J25" s="79">
        <f t="shared" si="0"/>
        <v>0</v>
      </c>
    </row>
    <row r="26" spans="1:10" x14ac:dyDescent="0.25">
      <c r="A26" s="24" t="s">
        <v>98</v>
      </c>
      <c r="B26" s="25" t="s">
        <v>10</v>
      </c>
      <c r="C26" s="75">
        <v>0</v>
      </c>
      <c r="D26" s="77">
        <v>0</v>
      </c>
      <c r="E26" s="77">
        <v>0</v>
      </c>
      <c r="F26" s="77">
        <v>0</v>
      </c>
      <c r="G26" s="77">
        <v>0</v>
      </c>
      <c r="H26" s="77">
        <v>0</v>
      </c>
      <c r="I26" s="77">
        <v>0</v>
      </c>
      <c r="J26" s="79">
        <f t="shared" si="0"/>
        <v>0</v>
      </c>
    </row>
    <row r="27" spans="1:10" x14ac:dyDescent="0.25">
      <c r="A27" s="24" t="s">
        <v>99</v>
      </c>
      <c r="B27" s="25" t="s">
        <v>11</v>
      </c>
      <c r="C27" s="75">
        <v>50915</v>
      </c>
      <c r="D27" s="77">
        <v>0</v>
      </c>
      <c r="E27" s="77">
        <v>0</v>
      </c>
      <c r="F27" s="77">
        <v>0</v>
      </c>
      <c r="G27" s="77">
        <v>0</v>
      </c>
      <c r="H27" s="77">
        <v>32421</v>
      </c>
      <c r="I27" s="77">
        <v>18991</v>
      </c>
      <c r="J27" s="79">
        <f t="shared" si="0"/>
        <v>102327</v>
      </c>
    </row>
    <row r="28" spans="1:10" x14ac:dyDescent="0.25">
      <c r="A28" s="24" t="s">
        <v>100</v>
      </c>
      <c r="B28" s="25" t="s">
        <v>11</v>
      </c>
      <c r="C28" s="75">
        <v>0</v>
      </c>
      <c r="D28" s="77">
        <v>1477287</v>
      </c>
      <c r="E28" s="77">
        <v>0</v>
      </c>
      <c r="F28" s="77">
        <v>0</v>
      </c>
      <c r="G28" s="77">
        <v>0</v>
      </c>
      <c r="H28" s="77">
        <v>0</v>
      </c>
      <c r="I28" s="77">
        <v>0</v>
      </c>
      <c r="J28" s="79">
        <f t="shared" si="0"/>
        <v>1477287</v>
      </c>
    </row>
    <row r="29" spans="1:10" x14ac:dyDescent="0.25">
      <c r="A29" s="24" t="s">
        <v>101</v>
      </c>
      <c r="B29" s="25" t="s">
        <v>11</v>
      </c>
      <c r="C29" s="75">
        <v>0</v>
      </c>
      <c r="D29" s="77">
        <v>0</v>
      </c>
      <c r="E29" s="77">
        <v>0</v>
      </c>
      <c r="F29" s="77">
        <v>0</v>
      </c>
      <c r="G29" s="77">
        <v>0</v>
      </c>
      <c r="H29" s="77">
        <v>0</v>
      </c>
      <c r="I29" s="77">
        <v>0</v>
      </c>
      <c r="J29" s="79">
        <f t="shared" si="0"/>
        <v>0</v>
      </c>
    </row>
    <row r="30" spans="1:10" x14ac:dyDescent="0.25">
      <c r="A30" s="24" t="s">
        <v>507</v>
      </c>
      <c r="B30" s="25" t="s">
        <v>11</v>
      </c>
      <c r="C30" s="75">
        <v>0</v>
      </c>
      <c r="D30" s="77">
        <v>0</v>
      </c>
      <c r="E30" s="77">
        <v>0</v>
      </c>
      <c r="F30" s="77">
        <v>0</v>
      </c>
      <c r="G30" s="77">
        <v>0</v>
      </c>
      <c r="H30" s="77">
        <v>0</v>
      </c>
      <c r="I30" s="77">
        <v>0</v>
      </c>
      <c r="J30" s="79">
        <f t="shared" si="0"/>
        <v>0</v>
      </c>
    </row>
    <row r="31" spans="1:10" x14ac:dyDescent="0.25">
      <c r="A31" s="24" t="s">
        <v>102</v>
      </c>
      <c r="B31" s="25" t="s">
        <v>11</v>
      </c>
      <c r="C31" s="75">
        <v>0</v>
      </c>
      <c r="D31" s="77">
        <v>0</v>
      </c>
      <c r="E31" s="77">
        <v>0</v>
      </c>
      <c r="F31" s="77">
        <v>0</v>
      </c>
      <c r="G31" s="77">
        <v>0</v>
      </c>
      <c r="H31" s="77">
        <v>0</v>
      </c>
      <c r="I31" s="77">
        <v>0</v>
      </c>
      <c r="J31" s="79">
        <f t="shared" si="0"/>
        <v>0</v>
      </c>
    </row>
    <row r="32" spans="1:10" x14ac:dyDescent="0.25">
      <c r="A32" s="24" t="s">
        <v>103</v>
      </c>
      <c r="B32" s="25" t="s">
        <v>11</v>
      </c>
      <c r="C32" s="75">
        <v>0</v>
      </c>
      <c r="D32" s="77">
        <v>0</v>
      </c>
      <c r="E32" s="77">
        <v>0</v>
      </c>
      <c r="F32" s="77">
        <v>0</v>
      </c>
      <c r="G32" s="77">
        <v>0</v>
      </c>
      <c r="H32" s="77">
        <v>0</v>
      </c>
      <c r="I32" s="77">
        <v>0</v>
      </c>
      <c r="J32" s="79">
        <f t="shared" si="0"/>
        <v>0</v>
      </c>
    </row>
    <row r="33" spans="1:10" x14ac:dyDescent="0.25">
      <c r="A33" s="24" t="s">
        <v>104</v>
      </c>
      <c r="B33" s="25" t="s">
        <v>11</v>
      </c>
      <c r="C33" s="75">
        <v>0</v>
      </c>
      <c r="D33" s="77">
        <v>0</v>
      </c>
      <c r="E33" s="77">
        <v>78212</v>
      </c>
      <c r="F33" s="77">
        <v>0</v>
      </c>
      <c r="G33" s="77">
        <v>0</v>
      </c>
      <c r="H33" s="77">
        <v>0</v>
      </c>
      <c r="I33" s="77">
        <v>0</v>
      </c>
      <c r="J33" s="79">
        <f t="shared" si="0"/>
        <v>78212</v>
      </c>
    </row>
    <row r="34" spans="1:10" x14ac:dyDescent="0.25">
      <c r="A34" s="24" t="s">
        <v>105</v>
      </c>
      <c r="B34" s="25" t="s">
        <v>11</v>
      </c>
      <c r="C34" s="75">
        <v>0</v>
      </c>
      <c r="D34" s="77">
        <v>1429018</v>
      </c>
      <c r="E34" s="77">
        <v>792417</v>
      </c>
      <c r="F34" s="77">
        <v>0</v>
      </c>
      <c r="G34" s="77">
        <v>0</v>
      </c>
      <c r="H34" s="77">
        <v>40032</v>
      </c>
      <c r="I34" s="77">
        <v>0</v>
      </c>
      <c r="J34" s="79">
        <f t="shared" si="0"/>
        <v>2261467</v>
      </c>
    </row>
    <row r="35" spans="1:10" x14ac:dyDescent="0.25">
      <c r="A35" s="24" t="s">
        <v>106</v>
      </c>
      <c r="B35" s="25" t="s">
        <v>11</v>
      </c>
      <c r="C35" s="75">
        <v>0</v>
      </c>
      <c r="D35" s="77">
        <v>0</v>
      </c>
      <c r="E35" s="77">
        <v>0</v>
      </c>
      <c r="F35" s="77">
        <v>0</v>
      </c>
      <c r="G35" s="77">
        <v>0</v>
      </c>
      <c r="H35" s="77">
        <v>0</v>
      </c>
      <c r="I35" s="77">
        <v>0</v>
      </c>
      <c r="J35" s="79">
        <f t="shared" si="0"/>
        <v>0</v>
      </c>
    </row>
    <row r="36" spans="1:10" x14ac:dyDescent="0.25">
      <c r="A36" s="24" t="s">
        <v>107</v>
      </c>
      <c r="B36" s="25" t="s">
        <v>11</v>
      </c>
      <c r="C36" s="75">
        <v>10098</v>
      </c>
      <c r="D36" s="77">
        <v>0</v>
      </c>
      <c r="E36" s="77">
        <v>22707</v>
      </c>
      <c r="F36" s="77">
        <v>0</v>
      </c>
      <c r="G36" s="77">
        <v>0</v>
      </c>
      <c r="H36" s="77">
        <v>0</v>
      </c>
      <c r="I36" s="77">
        <v>1023</v>
      </c>
      <c r="J36" s="79">
        <f t="shared" si="0"/>
        <v>33828</v>
      </c>
    </row>
    <row r="37" spans="1:10" x14ac:dyDescent="0.25">
      <c r="A37" s="24" t="s">
        <v>108</v>
      </c>
      <c r="B37" s="25" t="s">
        <v>11</v>
      </c>
      <c r="C37" s="75">
        <v>61778</v>
      </c>
      <c r="D37" s="77">
        <v>0</v>
      </c>
      <c r="E37" s="77">
        <v>779965</v>
      </c>
      <c r="F37" s="77">
        <v>0</v>
      </c>
      <c r="G37" s="77">
        <v>0</v>
      </c>
      <c r="H37" s="77">
        <v>83475</v>
      </c>
      <c r="I37" s="77">
        <v>0</v>
      </c>
      <c r="J37" s="79">
        <f t="shared" si="0"/>
        <v>925218</v>
      </c>
    </row>
    <row r="38" spans="1:10" x14ac:dyDescent="0.25">
      <c r="A38" s="24" t="s">
        <v>109</v>
      </c>
      <c r="B38" s="25" t="s">
        <v>11</v>
      </c>
      <c r="C38" s="75">
        <v>0</v>
      </c>
      <c r="D38" s="77">
        <v>0</v>
      </c>
      <c r="E38" s="77">
        <v>0</v>
      </c>
      <c r="F38" s="77">
        <v>0</v>
      </c>
      <c r="G38" s="77">
        <v>0</v>
      </c>
      <c r="H38" s="77">
        <v>0</v>
      </c>
      <c r="I38" s="77">
        <v>0</v>
      </c>
      <c r="J38" s="79">
        <f t="shared" si="0"/>
        <v>0</v>
      </c>
    </row>
    <row r="39" spans="1:10" x14ac:dyDescent="0.25">
      <c r="A39" s="24" t="s">
        <v>110</v>
      </c>
      <c r="B39" s="25" t="s">
        <v>11</v>
      </c>
      <c r="C39" s="75">
        <v>0</v>
      </c>
      <c r="D39" s="77">
        <v>0</v>
      </c>
      <c r="E39" s="77">
        <v>0</v>
      </c>
      <c r="F39" s="77">
        <v>0</v>
      </c>
      <c r="G39" s="77">
        <v>0</v>
      </c>
      <c r="H39" s="77">
        <v>0</v>
      </c>
      <c r="I39" s="77">
        <v>0</v>
      </c>
      <c r="J39" s="79">
        <f t="shared" si="0"/>
        <v>0</v>
      </c>
    </row>
    <row r="40" spans="1:10" x14ac:dyDescent="0.25">
      <c r="A40" s="24" t="s">
        <v>111</v>
      </c>
      <c r="B40" s="25" t="s">
        <v>11</v>
      </c>
      <c r="C40" s="75">
        <v>0</v>
      </c>
      <c r="D40" s="77">
        <v>0</v>
      </c>
      <c r="E40" s="77">
        <v>0</v>
      </c>
      <c r="F40" s="77">
        <v>0</v>
      </c>
      <c r="G40" s="77">
        <v>0</v>
      </c>
      <c r="H40" s="77">
        <v>0</v>
      </c>
      <c r="I40" s="77">
        <v>0</v>
      </c>
      <c r="J40" s="79">
        <f t="shared" si="0"/>
        <v>0</v>
      </c>
    </row>
    <row r="41" spans="1:10" x14ac:dyDescent="0.25">
      <c r="A41" s="24" t="s">
        <v>112</v>
      </c>
      <c r="B41" s="25" t="s">
        <v>11</v>
      </c>
      <c r="C41" s="75">
        <v>0</v>
      </c>
      <c r="D41" s="77">
        <v>0</v>
      </c>
      <c r="E41" s="77">
        <v>0</v>
      </c>
      <c r="F41" s="77">
        <v>0</v>
      </c>
      <c r="G41" s="77">
        <v>0</v>
      </c>
      <c r="H41" s="77">
        <v>0</v>
      </c>
      <c r="I41" s="77">
        <v>0</v>
      </c>
      <c r="J41" s="79">
        <f t="shared" si="0"/>
        <v>0</v>
      </c>
    </row>
    <row r="42" spans="1:10" x14ac:dyDescent="0.25">
      <c r="A42" s="24" t="s">
        <v>113</v>
      </c>
      <c r="B42" s="25" t="s">
        <v>11</v>
      </c>
      <c r="C42" s="75">
        <v>0</v>
      </c>
      <c r="D42" s="77">
        <v>0</v>
      </c>
      <c r="E42" s="77">
        <v>38123</v>
      </c>
      <c r="F42" s="77">
        <v>0</v>
      </c>
      <c r="G42" s="77">
        <v>0</v>
      </c>
      <c r="H42" s="77">
        <v>6125</v>
      </c>
      <c r="I42" s="77">
        <v>0</v>
      </c>
      <c r="J42" s="79">
        <f t="shared" si="0"/>
        <v>44248</v>
      </c>
    </row>
    <row r="43" spans="1:10" x14ac:dyDescent="0.25">
      <c r="A43" s="24" t="s">
        <v>114</v>
      </c>
      <c r="B43" s="25" t="s">
        <v>12</v>
      </c>
      <c r="C43" s="75">
        <v>0</v>
      </c>
      <c r="D43" s="77">
        <v>0</v>
      </c>
      <c r="E43" s="77">
        <v>0</v>
      </c>
      <c r="F43" s="77">
        <v>0</v>
      </c>
      <c r="G43" s="77">
        <v>0</v>
      </c>
      <c r="H43" s="77">
        <v>107931</v>
      </c>
      <c r="I43" s="77">
        <v>0</v>
      </c>
      <c r="J43" s="79">
        <f t="shared" si="0"/>
        <v>107931</v>
      </c>
    </row>
    <row r="44" spans="1:10" x14ac:dyDescent="0.25">
      <c r="A44" s="24" t="s">
        <v>115</v>
      </c>
      <c r="B44" s="25" t="s">
        <v>12</v>
      </c>
      <c r="C44" s="75">
        <v>9621</v>
      </c>
      <c r="D44" s="77">
        <v>0</v>
      </c>
      <c r="E44" s="77">
        <v>0</v>
      </c>
      <c r="F44" s="77">
        <v>0</v>
      </c>
      <c r="G44" s="77">
        <v>0</v>
      </c>
      <c r="H44" s="77">
        <v>37488</v>
      </c>
      <c r="I44" s="77">
        <v>38372</v>
      </c>
      <c r="J44" s="79">
        <f t="shared" si="0"/>
        <v>85481</v>
      </c>
    </row>
    <row r="45" spans="1:10" x14ac:dyDescent="0.25">
      <c r="A45" s="24" t="s">
        <v>116</v>
      </c>
      <c r="B45" s="25" t="s">
        <v>12</v>
      </c>
      <c r="C45" s="75">
        <v>0</v>
      </c>
      <c r="D45" s="77">
        <v>1229096</v>
      </c>
      <c r="E45" s="77">
        <v>0</v>
      </c>
      <c r="F45" s="77">
        <v>0</v>
      </c>
      <c r="G45" s="77">
        <v>0</v>
      </c>
      <c r="H45" s="77">
        <v>0</v>
      </c>
      <c r="I45" s="77">
        <v>0</v>
      </c>
      <c r="J45" s="79">
        <f t="shared" si="0"/>
        <v>1229096</v>
      </c>
    </row>
    <row r="46" spans="1:10" x14ac:dyDescent="0.25">
      <c r="A46" s="24" t="s">
        <v>467</v>
      </c>
      <c r="B46" s="25" t="s">
        <v>12</v>
      </c>
      <c r="C46" s="75">
        <v>43883</v>
      </c>
      <c r="D46" s="77">
        <v>2181</v>
      </c>
      <c r="E46" s="77">
        <v>0</v>
      </c>
      <c r="F46" s="77">
        <v>0</v>
      </c>
      <c r="G46" s="77">
        <v>0</v>
      </c>
      <c r="H46" s="77">
        <v>64445</v>
      </c>
      <c r="I46" s="77">
        <v>0</v>
      </c>
      <c r="J46" s="79">
        <f t="shared" si="0"/>
        <v>110509</v>
      </c>
    </row>
    <row r="47" spans="1:10" x14ac:dyDescent="0.25">
      <c r="A47" s="24" t="s">
        <v>117</v>
      </c>
      <c r="B47" s="25" t="s">
        <v>12</v>
      </c>
      <c r="C47" s="75">
        <v>0</v>
      </c>
      <c r="D47" s="77">
        <v>0</v>
      </c>
      <c r="E47" s="77">
        <v>0</v>
      </c>
      <c r="F47" s="77">
        <v>0</v>
      </c>
      <c r="G47" s="77">
        <v>0</v>
      </c>
      <c r="H47" s="77">
        <v>268454</v>
      </c>
      <c r="I47" s="77">
        <v>0</v>
      </c>
      <c r="J47" s="79">
        <f t="shared" si="0"/>
        <v>268454</v>
      </c>
    </row>
    <row r="48" spans="1:10" x14ac:dyDescent="0.25">
      <c r="A48" s="24" t="s">
        <v>118</v>
      </c>
      <c r="B48" s="25" t="s">
        <v>12</v>
      </c>
      <c r="C48" s="75">
        <v>0</v>
      </c>
      <c r="D48" s="77">
        <v>0</v>
      </c>
      <c r="E48" s="77">
        <v>0</v>
      </c>
      <c r="F48" s="77">
        <v>0</v>
      </c>
      <c r="G48" s="77">
        <v>0</v>
      </c>
      <c r="H48" s="77">
        <v>0</v>
      </c>
      <c r="I48" s="77">
        <v>0</v>
      </c>
      <c r="J48" s="79">
        <f t="shared" si="0"/>
        <v>0</v>
      </c>
    </row>
    <row r="49" spans="1:10" x14ac:dyDescent="0.25">
      <c r="A49" s="24" t="s">
        <v>119</v>
      </c>
      <c r="B49" s="25" t="s">
        <v>12</v>
      </c>
      <c r="C49" s="75">
        <v>0</v>
      </c>
      <c r="D49" s="77">
        <v>0</v>
      </c>
      <c r="E49" s="77">
        <v>0</v>
      </c>
      <c r="F49" s="77">
        <v>0</v>
      </c>
      <c r="G49" s="77">
        <v>0</v>
      </c>
      <c r="H49" s="77">
        <v>0</v>
      </c>
      <c r="I49" s="77">
        <v>0</v>
      </c>
      <c r="J49" s="79">
        <f t="shared" si="0"/>
        <v>0</v>
      </c>
    </row>
    <row r="50" spans="1:10" x14ac:dyDescent="0.25">
      <c r="A50" s="24" t="s">
        <v>468</v>
      </c>
      <c r="B50" s="25" t="s">
        <v>12</v>
      </c>
      <c r="C50" s="75">
        <v>0</v>
      </c>
      <c r="D50" s="77">
        <v>0</v>
      </c>
      <c r="E50" s="77">
        <v>0</v>
      </c>
      <c r="F50" s="77">
        <v>0</v>
      </c>
      <c r="G50" s="77">
        <v>0</v>
      </c>
      <c r="H50" s="77">
        <v>0</v>
      </c>
      <c r="I50" s="77">
        <v>0</v>
      </c>
      <c r="J50" s="79">
        <f t="shared" si="0"/>
        <v>0</v>
      </c>
    </row>
    <row r="51" spans="1:10" x14ac:dyDescent="0.25">
      <c r="A51" s="24" t="s">
        <v>120</v>
      </c>
      <c r="B51" s="25" t="s">
        <v>12</v>
      </c>
      <c r="C51" s="75">
        <v>0</v>
      </c>
      <c r="D51" s="77">
        <v>0</v>
      </c>
      <c r="E51" s="77">
        <v>0</v>
      </c>
      <c r="F51" s="77">
        <v>0</v>
      </c>
      <c r="G51" s="77">
        <v>0</v>
      </c>
      <c r="H51" s="77">
        <v>0</v>
      </c>
      <c r="I51" s="77">
        <v>0</v>
      </c>
      <c r="J51" s="79">
        <f t="shared" si="0"/>
        <v>0</v>
      </c>
    </row>
    <row r="52" spans="1:10" x14ac:dyDescent="0.25">
      <c r="A52" s="24" t="s">
        <v>121</v>
      </c>
      <c r="B52" s="25" t="s">
        <v>12</v>
      </c>
      <c r="C52" s="75">
        <v>0</v>
      </c>
      <c r="D52" s="77">
        <v>0</v>
      </c>
      <c r="E52" s="77">
        <v>0</v>
      </c>
      <c r="F52" s="77">
        <v>0</v>
      </c>
      <c r="G52" s="77">
        <v>0</v>
      </c>
      <c r="H52" s="77">
        <v>0</v>
      </c>
      <c r="I52" s="77">
        <v>0</v>
      </c>
      <c r="J52" s="79">
        <f t="shared" si="0"/>
        <v>0</v>
      </c>
    </row>
    <row r="53" spans="1:10" x14ac:dyDescent="0.25">
      <c r="A53" s="24" t="s">
        <v>122</v>
      </c>
      <c r="B53" s="25" t="s">
        <v>12</v>
      </c>
      <c r="C53" s="75">
        <v>0</v>
      </c>
      <c r="D53" s="77">
        <v>0</v>
      </c>
      <c r="E53" s="77">
        <v>0</v>
      </c>
      <c r="F53" s="77">
        <v>0</v>
      </c>
      <c r="G53" s="77">
        <v>0</v>
      </c>
      <c r="H53" s="77">
        <v>0</v>
      </c>
      <c r="I53" s="77">
        <v>0</v>
      </c>
      <c r="J53" s="79">
        <f t="shared" si="0"/>
        <v>0</v>
      </c>
    </row>
    <row r="54" spans="1:10" x14ac:dyDescent="0.25">
      <c r="A54" s="24" t="s">
        <v>123</v>
      </c>
      <c r="B54" s="25" t="s">
        <v>12</v>
      </c>
      <c r="C54" s="75">
        <v>0</v>
      </c>
      <c r="D54" s="77">
        <v>0</v>
      </c>
      <c r="E54" s="77">
        <v>0</v>
      </c>
      <c r="F54" s="77">
        <v>0</v>
      </c>
      <c r="G54" s="77">
        <v>0</v>
      </c>
      <c r="H54" s="77">
        <v>0</v>
      </c>
      <c r="I54" s="77">
        <v>0</v>
      </c>
      <c r="J54" s="79">
        <f t="shared" si="0"/>
        <v>0</v>
      </c>
    </row>
    <row r="55" spans="1:10" x14ac:dyDescent="0.25">
      <c r="A55" s="24" t="s">
        <v>124</v>
      </c>
      <c r="B55" s="25" t="s">
        <v>12</v>
      </c>
      <c r="C55" s="75">
        <v>0</v>
      </c>
      <c r="D55" s="77">
        <v>0</v>
      </c>
      <c r="E55" s="77">
        <v>0</v>
      </c>
      <c r="F55" s="77">
        <v>0</v>
      </c>
      <c r="G55" s="77">
        <v>0</v>
      </c>
      <c r="H55" s="77">
        <v>0</v>
      </c>
      <c r="I55" s="77">
        <v>0</v>
      </c>
      <c r="J55" s="79">
        <f t="shared" si="0"/>
        <v>0</v>
      </c>
    </row>
    <row r="56" spans="1:10" x14ac:dyDescent="0.25">
      <c r="A56" s="24" t="s">
        <v>125</v>
      </c>
      <c r="B56" s="25" t="s">
        <v>12</v>
      </c>
      <c r="C56" s="75">
        <v>0</v>
      </c>
      <c r="D56" s="77">
        <v>0</v>
      </c>
      <c r="E56" s="77">
        <v>0</v>
      </c>
      <c r="F56" s="77">
        <v>0</v>
      </c>
      <c r="G56" s="77">
        <v>0</v>
      </c>
      <c r="H56" s="77">
        <v>0</v>
      </c>
      <c r="I56" s="77">
        <v>0</v>
      </c>
      <c r="J56" s="79">
        <f t="shared" si="0"/>
        <v>0</v>
      </c>
    </row>
    <row r="57" spans="1:10" x14ac:dyDescent="0.25">
      <c r="A57" s="24" t="s">
        <v>126</v>
      </c>
      <c r="B57" s="25" t="s">
        <v>12</v>
      </c>
      <c r="C57" s="75">
        <v>0</v>
      </c>
      <c r="D57" s="77">
        <v>0</v>
      </c>
      <c r="E57" s="77">
        <v>0</v>
      </c>
      <c r="F57" s="77">
        <v>0</v>
      </c>
      <c r="G57" s="77">
        <v>0</v>
      </c>
      <c r="H57" s="77">
        <v>0</v>
      </c>
      <c r="I57" s="77">
        <v>0</v>
      </c>
      <c r="J57" s="79">
        <f t="shared" si="0"/>
        <v>0</v>
      </c>
    </row>
    <row r="58" spans="1:10" x14ac:dyDescent="0.25">
      <c r="A58" s="24" t="s">
        <v>127</v>
      </c>
      <c r="B58" s="25" t="s">
        <v>12</v>
      </c>
      <c r="C58" s="75">
        <v>0</v>
      </c>
      <c r="D58" s="77">
        <v>0</v>
      </c>
      <c r="E58" s="77">
        <v>0</v>
      </c>
      <c r="F58" s="77">
        <v>0</v>
      </c>
      <c r="G58" s="77">
        <v>0</v>
      </c>
      <c r="H58" s="77">
        <v>0</v>
      </c>
      <c r="I58" s="77">
        <v>0</v>
      </c>
      <c r="J58" s="79">
        <f t="shared" si="0"/>
        <v>0</v>
      </c>
    </row>
    <row r="59" spans="1:10" x14ac:dyDescent="0.25">
      <c r="A59" s="24" t="s">
        <v>128</v>
      </c>
      <c r="B59" s="25" t="s">
        <v>12</v>
      </c>
      <c r="C59" s="75">
        <v>359458</v>
      </c>
      <c r="D59" s="77">
        <v>0</v>
      </c>
      <c r="E59" s="77">
        <v>0</v>
      </c>
      <c r="F59" s="77">
        <v>0</v>
      </c>
      <c r="G59" s="77">
        <v>0</v>
      </c>
      <c r="H59" s="77">
        <v>393253</v>
      </c>
      <c r="I59" s="77">
        <v>0</v>
      </c>
      <c r="J59" s="79">
        <f t="shared" si="0"/>
        <v>752711</v>
      </c>
    </row>
    <row r="60" spans="1:10" x14ac:dyDescent="0.25">
      <c r="A60" s="24" t="s">
        <v>129</v>
      </c>
      <c r="B60" s="25" t="s">
        <v>12</v>
      </c>
      <c r="C60" s="75">
        <v>0</v>
      </c>
      <c r="D60" s="77">
        <v>0</v>
      </c>
      <c r="E60" s="77">
        <v>0</v>
      </c>
      <c r="F60" s="77">
        <v>0</v>
      </c>
      <c r="G60" s="77">
        <v>0</v>
      </c>
      <c r="H60" s="77">
        <v>75000</v>
      </c>
      <c r="I60" s="77">
        <v>0</v>
      </c>
      <c r="J60" s="79">
        <f t="shared" si="0"/>
        <v>75000</v>
      </c>
    </row>
    <row r="61" spans="1:10" x14ac:dyDescent="0.25">
      <c r="A61" s="24" t="s">
        <v>130</v>
      </c>
      <c r="B61" s="25" t="s">
        <v>12</v>
      </c>
      <c r="C61" s="75">
        <v>0</v>
      </c>
      <c r="D61" s="77">
        <v>0</v>
      </c>
      <c r="E61" s="77">
        <v>0</v>
      </c>
      <c r="F61" s="77">
        <v>0</v>
      </c>
      <c r="G61" s="77">
        <v>0</v>
      </c>
      <c r="H61" s="77">
        <v>0</v>
      </c>
      <c r="I61" s="77">
        <v>0</v>
      </c>
      <c r="J61" s="79">
        <f t="shared" si="0"/>
        <v>0</v>
      </c>
    </row>
    <row r="62" spans="1:10" x14ac:dyDescent="0.25">
      <c r="A62" s="24" t="s">
        <v>131</v>
      </c>
      <c r="B62" s="25" t="s">
        <v>12</v>
      </c>
      <c r="C62" s="75">
        <v>0</v>
      </c>
      <c r="D62" s="77">
        <v>0</v>
      </c>
      <c r="E62" s="77">
        <v>0</v>
      </c>
      <c r="F62" s="77">
        <v>0</v>
      </c>
      <c r="G62" s="77">
        <v>0</v>
      </c>
      <c r="H62" s="77">
        <v>28023</v>
      </c>
      <c r="I62" s="77">
        <v>0</v>
      </c>
      <c r="J62" s="79">
        <f t="shared" si="0"/>
        <v>28023</v>
      </c>
    </row>
    <row r="63" spans="1:10" x14ac:dyDescent="0.25">
      <c r="A63" s="24" t="s">
        <v>132</v>
      </c>
      <c r="B63" s="25" t="s">
        <v>12</v>
      </c>
      <c r="C63" s="75">
        <v>14000</v>
      </c>
      <c r="D63" s="77">
        <v>0</v>
      </c>
      <c r="E63" s="77">
        <v>0</v>
      </c>
      <c r="F63" s="77">
        <v>0</v>
      </c>
      <c r="G63" s="77">
        <v>0</v>
      </c>
      <c r="H63" s="77">
        <v>10754</v>
      </c>
      <c r="I63" s="77">
        <v>11782</v>
      </c>
      <c r="J63" s="79">
        <f t="shared" si="0"/>
        <v>36536</v>
      </c>
    </row>
    <row r="64" spans="1:10" x14ac:dyDescent="0.25">
      <c r="A64" s="24" t="s">
        <v>133</v>
      </c>
      <c r="B64" s="25" t="s">
        <v>12</v>
      </c>
      <c r="C64" s="75">
        <v>0</v>
      </c>
      <c r="D64" s="77">
        <v>0</v>
      </c>
      <c r="E64" s="77">
        <v>0</v>
      </c>
      <c r="F64" s="77">
        <v>0</v>
      </c>
      <c r="G64" s="77">
        <v>0</v>
      </c>
      <c r="H64" s="77">
        <v>0</v>
      </c>
      <c r="I64" s="77">
        <v>0</v>
      </c>
      <c r="J64" s="79">
        <f t="shared" si="0"/>
        <v>0</v>
      </c>
    </row>
    <row r="65" spans="1:10" x14ac:dyDescent="0.25">
      <c r="A65" s="24" t="s">
        <v>134</v>
      </c>
      <c r="B65" s="25" t="s">
        <v>12</v>
      </c>
      <c r="C65" s="75">
        <v>0</v>
      </c>
      <c r="D65" s="77">
        <v>0</v>
      </c>
      <c r="E65" s="77">
        <v>8192</v>
      </c>
      <c r="F65" s="77">
        <v>0</v>
      </c>
      <c r="G65" s="77">
        <v>0</v>
      </c>
      <c r="H65" s="77">
        <v>0</v>
      </c>
      <c r="I65" s="77">
        <v>0</v>
      </c>
      <c r="J65" s="79">
        <f t="shared" si="0"/>
        <v>8192</v>
      </c>
    </row>
    <row r="66" spans="1:10" x14ac:dyDescent="0.25">
      <c r="A66" s="24" t="s">
        <v>135</v>
      </c>
      <c r="B66" s="25" t="s">
        <v>12</v>
      </c>
      <c r="C66" s="75">
        <v>0</v>
      </c>
      <c r="D66" s="77">
        <v>0</v>
      </c>
      <c r="E66" s="77">
        <v>0</v>
      </c>
      <c r="F66" s="77">
        <v>0</v>
      </c>
      <c r="G66" s="77">
        <v>0</v>
      </c>
      <c r="H66" s="77">
        <v>104165</v>
      </c>
      <c r="I66" s="77">
        <v>0</v>
      </c>
      <c r="J66" s="79">
        <f t="shared" si="0"/>
        <v>104165</v>
      </c>
    </row>
    <row r="67" spans="1:10" x14ac:dyDescent="0.25">
      <c r="A67" s="24" t="s">
        <v>136</v>
      </c>
      <c r="B67" s="25" t="s">
        <v>12</v>
      </c>
      <c r="C67" s="75">
        <v>0</v>
      </c>
      <c r="D67" s="77">
        <v>0</v>
      </c>
      <c r="E67" s="77">
        <v>0</v>
      </c>
      <c r="F67" s="77">
        <v>0</v>
      </c>
      <c r="G67" s="77">
        <v>0</v>
      </c>
      <c r="H67" s="77">
        <v>0</v>
      </c>
      <c r="I67" s="77">
        <v>0</v>
      </c>
      <c r="J67" s="79">
        <f t="shared" si="0"/>
        <v>0</v>
      </c>
    </row>
    <row r="68" spans="1:10" x14ac:dyDescent="0.25">
      <c r="A68" s="24" t="s">
        <v>137</v>
      </c>
      <c r="B68" s="25" t="s">
        <v>12</v>
      </c>
      <c r="C68" s="75">
        <v>0</v>
      </c>
      <c r="D68" s="77">
        <v>0</v>
      </c>
      <c r="E68" s="77">
        <v>0</v>
      </c>
      <c r="F68" s="77">
        <v>0</v>
      </c>
      <c r="G68" s="77">
        <v>0</v>
      </c>
      <c r="H68" s="77">
        <v>0</v>
      </c>
      <c r="I68" s="77">
        <v>0</v>
      </c>
      <c r="J68" s="79">
        <f t="shared" ref="J68:J131" si="1">SUM(C68:I68)</f>
        <v>0</v>
      </c>
    </row>
    <row r="69" spans="1:10" x14ac:dyDescent="0.25">
      <c r="A69" s="24" t="s">
        <v>138</v>
      </c>
      <c r="B69" s="25" t="s">
        <v>12</v>
      </c>
      <c r="C69" s="75">
        <v>117524</v>
      </c>
      <c r="D69" s="77">
        <v>75066</v>
      </c>
      <c r="E69" s="77">
        <v>0</v>
      </c>
      <c r="F69" s="77">
        <v>0</v>
      </c>
      <c r="G69" s="77">
        <v>0</v>
      </c>
      <c r="H69" s="77">
        <v>74954</v>
      </c>
      <c r="I69" s="77">
        <v>0</v>
      </c>
      <c r="J69" s="79">
        <f t="shared" si="1"/>
        <v>267544</v>
      </c>
    </row>
    <row r="70" spans="1:10" x14ac:dyDescent="0.25">
      <c r="A70" s="24" t="s">
        <v>139</v>
      </c>
      <c r="B70" s="25" t="s">
        <v>12</v>
      </c>
      <c r="C70" s="75">
        <v>0</v>
      </c>
      <c r="D70" s="77">
        <v>0</v>
      </c>
      <c r="E70" s="77">
        <v>46732</v>
      </c>
      <c r="F70" s="77">
        <v>0</v>
      </c>
      <c r="G70" s="77">
        <v>0</v>
      </c>
      <c r="H70" s="77">
        <v>26373</v>
      </c>
      <c r="I70" s="77">
        <v>0</v>
      </c>
      <c r="J70" s="79">
        <f t="shared" si="1"/>
        <v>73105</v>
      </c>
    </row>
    <row r="71" spans="1:10" x14ac:dyDescent="0.25">
      <c r="A71" s="24" t="s">
        <v>508</v>
      </c>
      <c r="B71" s="25" t="s">
        <v>12</v>
      </c>
      <c r="C71" s="75">
        <v>0</v>
      </c>
      <c r="D71" s="77">
        <v>0</v>
      </c>
      <c r="E71" s="77">
        <v>0</v>
      </c>
      <c r="F71" s="77">
        <v>0</v>
      </c>
      <c r="G71" s="77">
        <v>0</v>
      </c>
      <c r="H71" s="77">
        <v>0</v>
      </c>
      <c r="I71" s="77">
        <v>0</v>
      </c>
      <c r="J71" s="79">
        <f t="shared" si="1"/>
        <v>0</v>
      </c>
    </row>
    <row r="72" spans="1:10" x14ac:dyDescent="0.25">
      <c r="A72" s="24" t="s">
        <v>140</v>
      </c>
      <c r="B72" s="25" t="s">
        <v>12</v>
      </c>
      <c r="C72" s="75">
        <v>0</v>
      </c>
      <c r="D72" s="77">
        <v>0</v>
      </c>
      <c r="E72" s="77">
        <v>0</v>
      </c>
      <c r="F72" s="77">
        <v>0</v>
      </c>
      <c r="G72" s="77">
        <v>0</v>
      </c>
      <c r="H72" s="77">
        <v>0</v>
      </c>
      <c r="I72" s="77">
        <v>0</v>
      </c>
      <c r="J72" s="79">
        <f t="shared" si="1"/>
        <v>0</v>
      </c>
    </row>
    <row r="73" spans="1:10" x14ac:dyDescent="0.25">
      <c r="A73" s="24" t="s">
        <v>141</v>
      </c>
      <c r="B73" s="25" t="s">
        <v>12</v>
      </c>
      <c r="C73" s="75">
        <v>0</v>
      </c>
      <c r="D73" s="77">
        <v>0</v>
      </c>
      <c r="E73" s="77">
        <v>0</v>
      </c>
      <c r="F73" s="77">
        <v>0</v>
      </c>
      <c r="G73" s="77">
        <v>0</v>
      </c>
      <c r="H73" s="77">
        <v>0</v>
      </c>
      <c r="I73" s="77">
        <v>0</v>
      </c>
      <c r="J73" s="79">
        <f t="shared" si="1"/>
        <v>0</v>
      </c>
    </row>
    <row r="74" spans="1:10" x14ac:dyDescent="0.25">
      <c r="A74" s="24" t="s">
        <v>142</v>
      </c>
      <c r="B74" s="25" t="s">
        <v>13</v>
      </c>
      <c r="C74" s="75">
        <v>0</v>
      </c>
      <c r="D74" s="77">
        <v>0</v>
      </c>
      <c r="E74" s="77">
        <v>0</v>
      </c>
      <c r="F74" s="77">
        <v>0</v>
      </c>
      <c r="G74" s="77">
        <v>0</v>
      </c>
      <c r="H74" s="77">
        <v>0</v>
      </c>
      <c r="I74" s="77">
        <v>0</v>
      </c>
      <c r="J74" s="79">
        <f t="shared" si="1"/>
        <v>0</v>
      </c>
    </row>
    <row r="75" spans="1:10" x14ac:dyDescent="0.25">
      <c r="A75" s="24" t="s">
        <v>143</v>
      </c>
      <c r="B75" s="25" t="s">
        <v>13</v>
      </c>
      <c r="C75" s="75">
        <v>0</v>
      </c>
      <c r="D75" s="77">
        <v>0</v>
      </c>
      <c r="E75" s="77">
        <v>0</v>
      </c>
      <c r="F75" s="77">
        <v>0</v>
      </c>
      <c r="G75" s="77">
        <v>0</v>
      </c>
      <c r="H75" s="77">
        <v>0</v>
      </c>
      <c r="I75" s="77">
        <v>0</v>
      </c>
      <c r="J75" s="79">
        <f t="shared" si="1"/>
        <v>0</v>
      </c>
    </row>
    <row r="76" spans="1:10" x14ac:dyDescent="0.25">
      <c r="A76" s="24" t="s">
        <v>144</v>
      </c>
      <c r="B76" s="25" t="s">
        <v>14</v>
      </c>
      <c r="C76" s="75">
        <v>0</v>
      </c>
      <c r="D76" s="77">
        <v>43525</v>
      </c>
      <c r="E76" s="77">
        <v>23900</v>
      </c>
      <c r="F76" s="77">
        <v>0</v>
      </c>
      <c r="G76" s="77">
        <v>0</v>
      </c>
      <c r="H76" s="77">
        <v>20679</v>
      </c>
      <c r="I76" s="77">
        <v>0</v>
      </c>
      <c r="J76" s="79">
        <f t="shared" si="1"/>
        <v>88104</v>
      </c>
    </row>
    <row r="77" spans="1:10" x14ac:dyDescent="0.25">
      <c r="A77" s="24" t="s">
        <v>145</v>
      </c>
      <c r="B77" s="25" t="s">
        <v>15</v>
      </c>
      <c r="C77" s="75">
        <v>4232</v>
      </c>
      <c r="D77" s="77">
        <v>0</v>
      </c>
      <c r="E77" s="77">
        <v>0</v>
      </c>
      <c r="F77" s="77">
        <v>0</v>
      </c>
      <c r="G77" s="77">
        <v>0</v>
      </c>
      <c r="H77" s="77">
        <v>38657</v>
      </c>
      <c r="I77" s="77">
        <v>928</v>
      </c>
      <c r="J77" s="79">
        <f t="shared" si="1"/>
        <v>43817</v>
      </c>
    </row>
    <row r="78" spans="1:10" x14ac:dyDescent="0.25">
      <c r="A78" s="24" t="s">
        <v>146</v>
      </c>
      <c r="B78" s="25" t="s">
        <v>15</v>
      </c>
      <c r="C78" s="75">
        <v>0</v>
      </c>
      <c r="D78" s="77">
        <v>2837</v>
      </c>
      <c r="E78" s="77">
        <v>0</v>
      </c>
      <c r="F78" s="77">
        <v>0</v>
      </c>
      <c r="G78" s="77">
        <v>0</v>
      </c>
      <c r="H78" s="77">
        <v>0</v>
      </c>
      <c r="I78" s="77">
        <v>0</v>
      </c>
      <c r="J78" s="79">
        <f t="shared" si="1"/>
        <v>2837</v>
      </c>
    </row>
    <row r="79" spans="1:10" x14ac:dyDescent="0.25">
      <c r="A79" s="24" t="s">
        <v>147</v>
      </c>
      <c r="B79" s="25" t="s">
        <v>16</v>
      </c>
      <c r="C79" s="75">
        <v>0</v>
      </c>
      <c r="D79" s="77">
        <v>0</v>
      </c>
      <c r="E79" s="77">
        <v>0</v>
      </c>
      <c r="F79" s="77">
        <v>0</v>
      </c>
      <c r="G79" s="77">
        <v>0</v>
      </c>
      <c r="H79" s="77">
        <v>0</v>
      </c>
      <c r="I79" s="77">
        <v>0</v>
      </c>
      <c r="J79" s="79">
        <f t="shared" si="1"/>
        <v>0</v>
      </c>
    </row>
    <row r="80" spans="1:10" x14ac:dyDescent="0.25">
      <c r="A80" s="24" t="s">
        <v>148</v>
      </c>
      <c r="B80" s="25" t="s">
        <v>16</v>
      </c>
      <c r="C80" s="75">
        <v>0</v>
      </c>
      <c r="D80" s="77">
        <v>0</v>
      </c>
      <c r="E80" s="77">
        <v>0</v>
      </c>
      <c r="F80" s="77">
        <v>0</v>
      </c>
      <c r="G80" s="77">
        <v>0</v>
      </c>
      <c r="H80" s="77">
        <v>0</v>
      </c>
      <c r="I80" s="77">
        <v>0</v>
      </c>
      <c r="J80" s="79">
        <f t="shared" si="1"/>
        <v>0</v>
      </c>
    </row>
    <row r="81" spans="1:10" x14ac:dyDescent="0.25">
      <c r="A81" s="24" t="s">
        <v>149</v>
      </c>
      <c r="B81" s="25" t="s">
        <v>16</v>
      </c>
      <c r="C81" s="75">
        <v>0</v>
      </c>
      <c r="D81" s="77">
        <v>0</v>
      </c>
      <c r="E81" s="77">
        <v>0</v>
      </c>
      <c r="F81" s="77">
        <v>0</v>
      </c>
      <c r="G81" s="77">
        <v>0</v>
      </c>
      <c r="H81" s="77">
        <v>0</v>
      </c>
      <c r="I81" s="77">
        <v>0</v>
      </c>
      <c r="J81" s="79">
        <f t="shared" si="1"/>
        <v>0</v>
      </c>
    </row>
    <row r="82" spans="1:10" x14ac:dyDescent="0.25">
      <c r="A82" s="24" t="s">
        <v>150</v>
      </c>
      <c r="B82" s="25" t="s">
        <v>16</v>
      </c>
      <c r="C82" s="75">
        <v>0</v>
      </c>
      <c r="D82" s="77">
        <v>2400</v>
      </c>
      <c r="E82" s="77">
        <v>0</v>
      </c>
      <c r="F82" s="77">
        <v>0</v>
      </c>
      <c r="G82" s="77">
        <v>0</v>
      </c>
      <c r="H82" s="77">
        <v>0</v>
      </c>
      <c r="I82" s="77">
        <v>0</v>
      </c>
      <c r="J82" s="79">
        <f t="shared" si="1"/>
        <v>2400</v>
      </c>
    </row>
    <row r="83" spans="1:10" x14ac:dyDescent="0.25">
      <c r="A83" s="24" t="s">
        <v>151</v>
      </c>
      <c r="B83" s="25" t="s">
        <v>17</v>
      </c>
      <c r="C83" s="75">
        <v>0</v>
      </c>
      <c r="D83" s="77">
        <v>0</v>
      </c>
      <c r="E83" s="77">
        <v>0</v>
      </c>
      <c r="F83" s="77">
        <v>0</v>
      </c>
      <c r="G83" s="77">
        <v>0</v>
      </c>
      <c r="H83" s="77">
        <v>0</v>
      </c>
      <c r="I83" s="77">
        <v>0</v>
      </c>
      <c r="J83" s="79">
        <f t="shared" si="1"/>
        <v>0</v>
      </c>
    </row>
    <row r="84" spans="1:10" x14ac:dyDescent="0.25">
      <c r="A84" s="24" t="s">
        <v>152</v>
      </c>
      <c r="B84" s="25" t="s">
        <v>17</v>
      </c>
      <c r="C84" s="75">
        <v>0</v>
      </c>
      <c r="D84" s="77">
        <v>0</v>
      </c>
      <c r="E84" s="77">
        <v>0</v>
      </c>
      <c r="F84" s="77">
        <v>0</v>
      </c>
      <c r="G84" s="77">
        <v>0</v>
      </c>
      <c r="H84" s="77">
        <v>0</v>
      </c>
      <c r="I84" s="77">
        <v>0</v>
      </c>
      <c r="J84" s="79">
        <f t="shared" si="1"/>
        <v>0</v>
      </c>
    </row>
    <row r="85" spans="1:10" x14ac:dyDescent="0.25">
      <c r="A85" s="24" t="s">
        <v>153</v>
      </c>
      <c r="B85" s="25" t="s">
        <v>17</v>
      </c>
      <c r="C85" s="75">
        <v>118016</v>
      </c>
      <c r="D85" s="77">
        <v>0</v>
      </c>
      <c r="E85" s="77">
        <v>200000</v>
      </c>
      <c r="F85" s="77">
        <v>0</v>
      </c>
      <c r="G85" s="77">
        <v>0</v>
      </c>
      <c r="H85" s="77">
        <v>6339</v>
      </c>
      <c r="I85" s="77">
        <v>50881</v>
      </c>
      <c r="J85" s="79">
        <f t="shared" si="1"/>
        <v>375236</v>
      </c>
    </row>
    <row r="86" spans="1:10" x14ac:dyDescent="0.25">
      <c r="A86" s="24" t="s">
        <v>154</v>
      </c>
      <c r="B86" s="25" t="s">
        <v>18</v>
      </c>
      <c r="C86" s="75">
        <v>0</v>
      </c>
      <c r="D86" s="77">
        <v>0</v>
      </c>
      <c r="E86" s="77">
        <v>0</v>
      </c>
      <c r="F86" s="77">
        <v>0</v>
      </c>
      <c r="G86" s="77">
        <v>0</v>
      </c>
      <c r="H86" s="77">
        <v>0</v>
      </c>
      <c r="I86" s="77">
        <v>0</v>
      </c>
      <c r="J86" s="79">
        <f t="shared" si="1"/>
        <v>0</v>
      </c>
    </row>
    <row r="87" spans="1:10" x14ac:dyDescent="0.25">
      <c r="A87" s="24" t="s">
        <v>155</v>
      </c>
      <c r="B87" s="25" t="s">
        <v>18</v>
      </c>
      <c r="C87" s="75">
        <v>0</v>
      </c>
      <c r="D87" s="77">
        <v>254759</v>
      </c>
      <c r="E87" s="77">
        <v>0</v>
      </c>
      <c r="F87" s="77">
        <v>0</v>
      </c>
      <c r="G87" s="77">
        <v>0</v>
      </c>
      <c r="H87" s="77">
        <v>0</v>
      </c>
      <c r="I87" s="77">
        <v>0</v>
      </c>
      <c r="J87" s="79">
        <f t="shared" si="1"/>
        <v>254759</v>
      </c>
    </row>
    <row r="88" spans="1:10" x14ac:dyDescent="0.25">
      <c r="A88" s="24" t="s">
        <v>156</v>
      </c>
      <c r="B88" s="25" t="s">
        <v>464</v>
      </c>
      <c r="C88" s="75">
        <v>0</v>
      </c>
      <c r="D88" s="77">
        <v>0</v>
      </c>
      <c r="E88" s="77">
        <v>0</v>
      </c>
      <c r="F88" s="77">
        <v>0</v>
      </c>
      <c r="G88" s="77">
        <v>0</v>
      </c>
      <c r="H88" s="77">
        <v>0</v>
      </c>
      <c r="I88" s="77">
        <v>0</v>
      </c>
      <c r="J88" s="79">
        <f t="shared" si="1"/>
        <v>0</v>
      </c>
    </row>
    <row r="89" spans="1:10" x14ac:dyDescent="0.25">
      <c r="A89" s="24" t="s">
        <v>157</v>
      </c>
      <c r="B89" s="25" t="s">
        <v>19</v>
      </c>
      <c r="C89" s="75">
        <v>0</v>
      </c>
      <c r="D89" s="77">
        <v>0</v>
      </c>
      <c r="E89" s="77">
        <v>0</v>
      </c>
      <c r="F89" s="77">
        <v>0</v>
      </c>
      <c r="G89" s="77">
        <v>0</v>
      </c>
      <c r="H89" s="77">
        <v>0</v>
      </c>
      <c r="I89" s="77">
        <v>0</v>
      </c>
      <c r="J89" s="79">
        <f t="shared" si="1"/>
        <v>0</v>
      </c>
    </row>
    <row r="90" spans="1:10" x14ac:dyDescent="0.25">
      <c r="A90" s="24" t="s">
        <v>158</v>
      </c>
      <c r="B90" s="25" t="s">
        <v>19</v>
      </c>
      <c r="C90" s="75">
        <v>0</v>
      </c>
      <c r="D90" s="77">
        <v>0</v>
      </c>
      <c r="E90" s="77">
        <v>0</v>
      </c>
      <c r="F90" s="77">
        <v>0</v>
      </c>
      <c r="G90" s="77">
        <v>0</v>
      </c>
      <c r="H90" s="77">
        <v>0</v>
      </c>
      <c r="I90" s="77">
        <v>0</v>
      </c>
      <c r="J90" s="79">
        <f t="shared" si="1"/>
        <v>0</v>
      </c>
    </row>
    <row r="91" spans="1:10" x14ac:dyDescent="0.25">
      <c r="A91" s="24" t="s">
        <v>159</v>
      </c>
      <c r="B91" s="25" t="s">
        <v>20</v>
      </c>
      <c r="C91" s="75">
        <v>0</v>
      </c>
      <c r="D91" s="77">
        <v>0</v>
      </c>
      <c r="E91" s="77">
        <v>25703</v>
      </c>
      <c r="F91" s="77">
        <v>0</v>
      </c>
      <c r="G91" s="77">
        <v>0</v>
      </c>
      <c r="H91" s="77">
        <v>0</v>
      </c>
      <c r="I91" s="77">
        <v>0</v>
      </c>
      <c r="J91" s="79">
        <f t="shared" si="1"/>
        <v>25703</v>
      </c>
    </row>
    <row r="92" spans="1:10" x14ac:dyDescent="0.25">
      <c r="A92" s="24" t="s">
        <v>160</v>
      </c>
      <c r="B92" s="25" t="s">
        <v>20</v>
      </c>
      <c r="C92" s="75">
        <v>0</v>
      </c>
      <c r="D92" s="77">
        <v>38073</v>
      </c>
      <c r="E92" s="77">
        <v>0</v>
      </c>
      <c r="F92" s="77">
        <v>0</v>
      </c>
      <c r="G92" s="77">
        <v>0</v>
      </c>
      <c r="H92" s="77">
        <v>0</v>
      </c>
      <c r="I92" s="77">
        <v>0</v>
      </c>
      <c r="J92" s="79">
        <f t="shared" si="1"/>
        <v>38073</v>
      </c>
    </row>
    <row r="93" spans="1:10" x14ac:dyDescent="0.25">
      <c r="A93" s="24" t="s">
        <v>469</v>
      </c>
      <c r="B93" s="25" t="s">
        <v>20</v>
      </c>
      <c r="C93" s="75">
        <v>0</v>
      </c>
      <c r="D93" s="77">
        <v>0</v>
      </c>
      <c r="E93" s="77">
        <v>0</v>
      </c>
      <c r="F93" s="77">
        <v>0</v>
      </c>
      <c r="G93" s="77">
        <v>0</v>
      </c>
      <c r="H93" s="77">
        <v>0</v>
      </c>
      <c r="I93" s="77">
        <v>0</v>
      </c>
      <c r="J93" s="79">
        <f t="shared" si="1"/>
        <v>0</v>
      </c>
    </row>
    <row r="94" spans="1:10" x14ac:dyDescent="0.25">
      <c r="A94" s="24" t="s">
        <v>161</v>
      </c>
      <c r="B94" s="25" t="s">
        <v>20</v>
      </c>
      <c r="C94" s="75">
        <v>0</v>
      </c>
      <c r="D94" s="77">
        <v>0</v>
      </c>
      <c r="E94" s="77">
        <v>0</v>
      </c>
      <c r="F94" s="77">
        <v>0</v>
      </c>
      <c r="G94" s="77">
        <v>0</v>
      </c>
      <c r="H94" s="77">
        <v>0</v>
      </c>
      <c r="I94" s="77">
        <v>0</v>
      </c>
      <c r="J94" s="79">
        <f t="shared" si="1"/>
        <v>0</v>
      </c>
    </row>
    <row r="95" spans="1:10" x14ac:dyDescent="0.25">
      <c r="A95" s="24" t="s">
        <v>162</v>
      </c>
      <c r="B95" s="25" t="s">
        <v>20</v>
      </c>
      <c r="C95" s="75">
        <v>0</v>
      </c>
      <c r="D95" s="77">
        <v>45121</v>
      </c>
      <c r="E95" s="77">
        <v>0</v>
      </c>
      <c r="F95" s="77">
        <v>0</v>
      </c>
      <c r="G95" s="77">
        <v>0</v>
      </c>
      <c r="H95" s="77">
        <v>0</v>
      </c>
      <c r="I95" s="77">
        <v>0</v>
      </c>
      <c r="J95" s="79">
        <f t="shared" si="1"/>
        <v>45121</v>
      </c>
    </row>
    <row r="96" spans="1:10" x14ac:dyDescent="0.25">
      <c r="A96" s="24" t="s">
        <v>163</v>
      </c>
      <c r="B96" s="25" t="s">
        <v>22</v>
      </c>
      <c r="C96" s="75">
        <v>0</v>
      </c>
      <c r="D96" s="77">
        <v>0</v>
      </c>
      <c r="E96" s="77">
        <v>0</v>
      </c>
      <c r="F96" s="77">
        <v>0</v>
      </c>
      <c r="G96" s="77">
        <v>0</v>
      </c>
      <c r="H96" s="77">
        <v>0</v>
      </c>
      <c r="I96" s="77">
        <v>0</v>
      </c>
      <c r="J96" s="79">
        <f t="shared" si="1"/>
        <v>0</v>
      </c>
    </row>
    <row r="97" spans="1:10" x14ac:dyDescent="0.25">
      <c r="A97" s="24" t="s">
        <v>164</v>
      </c>
      <c r="B97" s="25" t="s">
        <v>22</v>
      </c>
      <c r="C97" s="75">
        <v>0</v>
      </c>
      <c r="D97" s="77">
        <v>0</v>
      </c>
      <c r="E97" s="77">
        <v>0</v>
      </c>
      <c r="F97" s="77">
        <v>0</v>
      </c>
      <c r="G97" s="77">
        <v>0</v>
      </c>
      <c r="H97" s="77">
        <v>0</v>
      </c>
      <c r="I97" s="77">
        <v>0</v>
      </c>
      <c r="J97" s="79">
        <f t="shared" si="1"/>
        <v>0</v>
      </c>
    </row>
    <row r="98" spans="1:10" x14ac:dyDescent="0.25">
      <c r="A98" s="24" t="s">
        <v>165</v>
      </c>
      <c r="B98" s="25" t="s">
        <v>21</v>
      </c>
      <c r="C98" s="75">
        <v>0</v>
      </c>
      <c r="D98" s="77">
        <v>0</v>
      </c>
      <c r="E98" s="77">
        <v>0</v>
      </c>
      <c r="F98" s="77">
        <v>0</v>
      </c>
      <c r="G98" s="77">
        <v>0</v>
      </c>
      <c r="H98" s="77">
        <v>0</v>
      </c>
      <c r="I98" s="77">
        <v>0</v>
      </c>
      <c r="J98" s="79">
        <f t="shared" si="1"/>
        <v>0</v>
      </c>
    </row>
    <row r="99" spans="1:10" x14ac:dyDescent="0.25">
      <c r="A99" s="24" t="s">
        <v>166</v>
      </c>
      <c r="B99" s="25" t="s">
        <v>21</v>
      </c>
      <c r="C99" s="75">
        <v>0</v>
      </c>
      <c r="D99" s="77">
        <v>0</v>
      </c>
      <c r="E99" s="77">
        <v>0</v>
      </c>
      <c r="F99" s="77">
        <v>0</v>
      </c>
      <c r="G99" s="77">
        <v>0</v>
      </c>
      <c r="H99" s="77">
        <v>0</v>
      </c>
      <c r="I99" s="77">
        <v>0</v>
      </c>
      <c r="J99" s="79">
        <f t="shared" si="1"/>
        <v>0</v>
      </c>
    </row>
    <row r="100" spans="1:10" x14ac:dyDescent="0.25">
      <c r="A100" s="24" t="s">
        <v>462</v>
      </c>
      <c r="B100" s="25" t="s">
        <v>21</v>
      </c>
      <c r="C100" s="75">
        <v>0</v>
      </c>
      <c r="D100" s="77">
        <v>0</v>
      </c>
      <c r="E100" s="77">
        <v>0</v>
      </c>
      <c r="F100" s="77">
        <v>0</v>
      </c>
      <c r="G100" s="77">
        <v>0</v>
      </c>
      <c r="H100" s="77">
        <v>0</v>
      </c>
      <c r="I100" s="77">
        <v>0</v>
      </c>
      <c r="J100" s="79">
        <f t="shared" si="1"/>
        <v>0</v>
      </c>
    </row>
    <row r="101" spans="1:10" x14ac:dyDescent="0.25">
      <c r="A101" s="24" t="s">
        <v>167</v>
      </c>
      <c r="B101" s="25" t="s">
        <v>513</v>
      </c>
      <c r="C101" s="75">
        <v>0</v>
      </c>
      <c r="D101" s="77">
        <v>0</v>
      </c>
      <c r="E101" s="77">
        <v>0</v>
      </c>
      <c r="F101" s="77">
        <v>0</v>
      </c>
      <c r="G101" s="77">
        <v>0</v>
      </c>
      <c r="H101" s="77">
        <v>0</v>
      </c>
      <c r="I101" s="77">
        <v>0</v>
      </c>
      <c r="J101" s="79">
        <f t="shared" si="1"/>
        <v>0</v>
      </c>
    </row>
    <row r="102" spans="1:10" x14ac:dyDescent="0.25">
      <c r="A102" s="24" t="s">
        <v>169</v>
      </c>
      <c r="B102" s="25" t="s">
        <v>170</v>
      </c>
      <c r="C102" s="75">
        <v>0</v>
      </c>
      <c r="D102" s="77">
        <v>0</v>
      </c>
      <c r="E102" s="77">
        <v>0</v>
      </c>
      <c r="F102" s="77">
        <v>0</v>
      </c>
      <c r="G102" s="77">
        <v>0</v>
      </c>
      <c r="H102" s="77">
        <v>0</v>
      </c>
      <c r="I102" s="77">
        <v>0</v>
      </c>
      <c r="J102" s="79">
        <f t="shared" si="1"/>
        <v>0</v>
      </c>
    </row>
    <row r="103" spans="1:10" x14ac:dyDescent="0.25">
      <c r="A103" s="24" t="s">
        <v>171</v>
      </c>
      <c r="B103" s="25" t="s">
        <v>23</v>
      </c>
      <c r="C103" s="75">
        <v>0</v>
      </c>
      <c r="D103" s="77">
        <v>0</v>
      </c>
      <c r="E103" s="77">
        <v>0</v>
      </c>
      <c r="F103" s="77">
        <v>0</v>
      </c>
      <c r="G103" s="77">
        <v>0</v>
      </c>
      <c r="H103" s="77">
        <v>0</v>
      </c>
      <c r="I103" s="77">
        <v>0</v>
      </c>
      <c r="J103" s="79">
        <f t="shared" si="1"/>
        <v>0</v>
      </c>
    </row>
    <row r="104" spans="1:10" x14ac:dyDescent="0.25">
      <c r="A104" s="24" t="s">
        <v>172</v>
      </c>
      <c r="B104" s="25" t="s">
        <v>23</v>
      </c>
      <c r="C104" s="75">
        <v>0</v>
      </c>
      <c r="D104" s="77">
        <v>0</v>
      </c>
      <c r="E104" s="77">
        <v>0</v>
      </c>
      <c r="F104" s="77">
        <v>0</v>
      </c>
      <c r="G104" s="77">
        <v>0</v>
      </c>
      <c r="H104" s="77">
        <v>0</v>
      </c>
      <c r="I104" s="77">
        <v>0</v>
      </c>
      <c r="J104" s="79">
        <f t="shared" si="1"/>
        <v>0</v>
      </c>
    </row>
    <row r="105" spans="1:10" x14ac:dyDescent="0.25">
      <c r="A105" s="24" t="s">
        <v>173</v>
      </c>
      <c r="B105" s="25" t="s">
        <v>24</v>
      </c>
      <c r="C105" s="75">
        <v>0</v>
      </c>
      <c r="D105" s="77">
        <v>0</v>
      </c>
      <c r="E105" s="77">
        <v>0</v>
      </c>
      <c r="F105" s="77">
        <v>0</v>
      </c>
      <c r="G105" s="77">
        <v>0</v>
      </c>
      <c r="H105" s="77">
        <v>0</v>
      </c>
      <c r="I105" s="77">
        <v>0</v>
      </c>
      <c r="J105" s="79">
        <f t="shared" si="1"/>
        <v>0</v>
      </c>
    </row>
    <row r="106" spans="1:10" x14ac:dyDescent="0.25">
      <c r="A106" s="24" t="s">
        <v>174</v>
      </c>
      <c r="B106" s="25" t="s">
        <v>24</v>
      </c>
      <c r="C106" s="75">
        <v>0</v>
      </c>
      <c r="D106" s="77">
        <v>0</v>
      </c>
      <c r="E106" s="77">
        <v>0</v>
      </c>
      <c r="F106" s="77">
        <v>0</v>
      </c>
      <c r="G106" s="77">
        <v>0</v>
      </c>
      <c r="H106" s="77">
        <v>0</v>
      </c>
      <c r="I106" s="77">
        <v>0</v>
      </c>
      <c r="J106" s="79">
        <f t="shared" si="1"/>
        <v>0</v>
      </c>
    </row>
    <row r="107" spans="1:10" x14ac:dyDescent="0.25">
      <c r="A107" s="24" t="s">
        <v>175</v>
      </c>
      <c r="B107" s="25" t="s">
        <v>24</v>
      </c>
      <c r="C107" s="75">
        <v>0</v>
      </c>
      <c r="D107" s="77">
        <v>0</v>
      </c>
      <c r="E107" s="77">
        <v>0</v>
      </c>
      <c r="F107" s="77">
        <v>0</v>
      </c>
      <c r="G107" s="77">
        <v>0</v>
      </c>
      <c r="H107" s="77">
        <v>0</v>
      </c>
      <c r="I107" s="77">
        <v>0</v>
      </c>
      <c r="J107" s="79">
        <f t="shared" si="1"/>
        <v>0</v>
      </c>
    </row>
    <row r="108" spans="1:10" x14ac:dyDescent="0.25">
      <c r="A108" s="24" t="s">
        <v>176</v>
      </c>
      <c r="B108" s="25" t="s">
        <v>24</v>
      </c>
      <c r="C108" s="75">
        <v>0</v>
      </c>
      <c r="D108" s="77">
        <v>0</v>
      </c>
      <c r="E108" s="77">
        <v>0</v>
      </c>
      <c r="F108" s="77">
        <v>0</v>
      </c>
      <c r="G108" s="77">
        <v>0</v>
      </c>
      <c r="H108" s="77">
        <v>0</v>
      </c>
      <c r="I108" s="77">
        <v>0</v>
      </c>
      <c r="J108" s="79">
        <f t="shared" si="1"/>
        <v>0</v>
      </c>
    </row>
    <row r="109" spans="1:10" x14ac:dyDescent="0.25">
      <c r="A109" s="24" t="s">
        <v>177</v>
      </c>
      <c r="B109" s="25" t="s">
        <v>24</v>
      </c>
      <c r="C109" s="75">
        <v>0</v>
      </c>
      <c r="D109" s="77">
        <v>0</v>
      </c>
      <c r="E109" s="77">
        <v>0</v>
      </c>
      <c r="F109" s="77">
        <v>0</v>
      </c>
      <c r="G109" s="77">
        <v>0</v>
      </c>
      <c r="H109" s="77">
        <v>0</v>
      </c>
      <c r="I109" s="77">
        <v>0</v>
      </c>
      <c r="J109" s="79">
        <f t="shared" si="1"/>
        <v>0</v>
      </c>
    </row>
    <row r="110" spans="1:10" x14ac:dyDescent="0.25">
      <c r="A110" s="24" t="s">
        <v>178</v>
      </c>
      <c r="B110" s="25" t="s">
        <v>24</v>
      </c>
      <c r="C110" s="75">
        <v>0</v>
      </c>
      <c r="D110" s="77">
        <v>0</v>
      </c>
      <c r="E110" s="77">
        <v>0</v>
      </c>
      <c r="F110" s="77">
        <v>0</v>
      </c>
      <c r="G110" s="77">
        <v>0</v>
      </c>
      <c r="H110" s="77">
        <v>0</v>
      </c>
      <c r="I110" s="77">
        <v>0</v>
      </c>
      <c r="J110" s="79">
        <f t="shared" si="1"/>
        <v>0</v>
      </c>
    </row>
    <row r="111" spans="1:10" x14ac:dyDescent="0.25">
      <c r="A111" s="24" t="s">
        <v>179</v>
      </c>
      <c r="B111" s="25" t="s">
        <v>25</v>
      </c>
      <c r="C111" s="75">
        <v>0</v>
      </c>
      <c r="D111" s="77">
        <v>0</v>
      </c>
      <c r="E111" s="77">
        <v>0</v>
      </c>
      <c r="F111" s="77">
        <v>0</v>
      </c>
      <c r="G111" s="77">
        <v>0</v>
      </c>
      <c r="H111" s="77">
        <v>0</v>
      </c>
      <c r="I111" s="77">
        <v>0</v>
      </c>
      <c r="J111" s="79">
        <f t="shared" si="1"/>
        <v>0</v>
      </c>
    </row>
    <row r="112" spans="1:10" x14ac:dyDescent="0.25">
      <c r="A112" s="24" t="s">
        <v>180</v>
      </c>
      <c r="B112" s="25" t="s">
        <v>25</v>
      </c>
      <c r="C112" s="75">
        <v>0</v>
      </c>
      <c r="D112" s="77">
        <v>0</v>
      </c>
      <c r="E112" s="77">
        <v>0</v>
      </c>
      <c r="F112" s="77">
        <v>0</v>
      </c>
      <c r="G112" s="77">
        <v>0</v>
      </c>
      <c r="H112" s="77">
        <v>0</v>
      </c>
      <c r="I112" s="77">
        <v>0</v>
      </c>
      <c r="J112" s="79">
        <f t="shared" si="1"/>
        <v>0</v>
      </c>
    </row>
    <row r="113" spans="1:10" x14ac:dyDescent="0.25">
      <c r="A113" s="24" t="s">
        <v>181</v>
      </c>
      <c r="B113" s="25" t="s">
        <v>182</v>
      </c>
      <c r="C113" s="75">
        <v>0</v>
      </c>
      <c r="D113" s="77">
        <v>0</v>
      </c>
      <c r="E113" s="77">
        <v>0</v>
      </c>
      <c r="F113" s="77">
        <v>0</v>
      </c>
      <c r="G113" s="77">
        <v>0</v>
      </c>
      <c r="H113" s="77">
        <v>0</v>
      </c>
      <c r="I113" s="77">
        <v>0</v>
      </c>
      <c r="J113" s="79">
        <f t="shared" si="1"/>
        <v>0</v>
      </c>
    </row>
    <row r="114" spans="1:10" x14ac:dyDescent="0.25">
      <c r="A114" s="24" t="s">
        <v>183</v>
      </c>
      <c r="B114" s="25" t="s">
        <v>26</v>
      </c>
      <c r="C114" s="75">
        <v>0</v>
      </c>
      <c r="D114" s="77">
        <v>0</v>
      </c>
      <c r="E114" s="77">
        <v>0</v>
      </c>
      <c r="F114" s="77">
        <v>0</v>
      </c>
      <c r="G114" s="77">
        <v>0</v>
      </c>
      <c r="H114" s="77">
        <v>0</v>
      </c>
      <c r="I114" s="77">
        <v>0</v>
      </c>
      <c r="J114" s="79">
        <f t="shared" si="1"/>
        <v>0</v>
      </c>
    </row>
    <row r="115" spans="1:10" x14ac:dyDescent="0.25">
      <c r="A115" s="24" t="s">
        <v>514</v>
      </c>
      <c r="B115" s="25" t="s">
        <v>27</v>
      </c>
      <c r="C115" s="75">
        <v>0</v>
      </c>
      <c r="D115" s="77">
        <v>0</v>
      </c>
      <c r="E115" s="77">
        <v>0</v>
      </c>
      <c r="F115" s="77">
        <v>0</v>
      </c>
      <c r="G115" s="77">
        <v>0</v>
      </c>
      <c r="H115" s="77">
        <v>0</v>
      </c>
      <c r="I115" s="77">
        <v>0</v>
      </c>
      <c r="J115" s="79">
        <f t="shared" si="1"/>
        <v>0</v>
      </c>
    </row>
    <row r="116" spans="1:10" x14ac:dyDescent="0.25">
      <c r="A116" s="24" t="s">
        <v>185</v>
      </c>
      <c r="B116" s="25" t="s">
        <v>27</v>
      </c>
      <c r="C116" s="75">
        <v>0</v>
      </c>
      <c r="D116" s="77">
        <v>0</v>
      </c>
      <c r="E116" s="77">
        <v>0</v>
      </c>
      <c r="F116" s="77">
        <v>0</v>
      </c>
      <c r="G116" s="77">
        <v>0</v>
      </c>
      <c r="H116" s="77">
        <v>0</v>
      </c>
      <c r="I116" s="77">
        <v>0</v>
      </c>
      <c r="J116" s="79">
        <f t="shared" si="1"/>
        <v>0</v>
      </c>
    </row>
    <row r="117" spans="1:10" x14ac:dyDescent="0.25">
      <c r="A117" s="24" t="s">
        <v>186</v>
      </c>
      <c r="B117" s="25" t="s">
        <v>28</v>
      </c>
      <c r="C117" s="75">
        <v>0</v>
      </c>
      <c r="D117" s="77">
        <v>0</v>
      </c>
      <c r="E117" s="77">
        <v>0</v>
      </c>
      <c r="F117" s="77">
        <v>0</v>
      </c>
      <c r="G117" s="77">
        <v>0</v>
      </c>
      <c r="H117" s="77">
        <v>0</v>
      </c>
      <c r="I117" s="77">
        <v>0</v>
      </c>
      <c r="J117" s="79">
        <f t="shared" si="1"/>
        <v>0</v>
      </c>
    </row>
    <row r="118" spans="1:10" x14ac:dyDescent="0.25">
      <c r="A118" s="24" t="s">
        <v>187</v>
      </c>
      <c r="B118" s="25" t="s">
        <v>28</v>
      </c>
      <c r="C118" s="75">
        <v>0</v>
      </c>
      <c r="D118" s="77">
        <v>0</v>
      </c>
      <c r="E118" s="77">
        <v>0</v>
      </c>
      <c r="F118" s="77">
        <v>0</v>
      </c>
      <c r="G118" s="77">
        <v>0</v>
      </c>
      <c r="H118" s="77">
        <v>0</v>
      </c>
      <c r="I118" s="77">
        <v>0</v>
      </c>
      <c r="J118" s="79">
        <f t="shared" si="1"/>
        <v>0</v>
      </c>
    </row>
    <row r="119" spans="1:10" x14ac:dyDescent="0.25">
      <c r="A119" s="24" t="s">
        <v>188</v>
      </c>
      <c r="B119" s="25" t="s">
        <v>28</v>
      </c>
      <c r="C119" s="75">
        <v>0</v>
      </c>
      <c r="D119" s="77">
        <v>0</v>
      </c>
      <c r="E119" s="77">
        <v>0</v>
      </c>
      <c r="F119" s="77">
        <v>0</v>
      </c>
      <c r="G119" s="77">
        <v>0</v>
      </c>
      <c r="H119" s="77">
        <v>0</v>
      </c>
      <c r="I119" s="77">
        <v>0</v>
      </c>
      <c r="J119" s="79">
        <f t="shared" si="1"/>
        <v>0</v>
      </c>
    </row>
    <row r="120" spans="1:10" x14ac:dyDescent="0.25">
      <c r="A120" s="24" t="s">
        <v>189</v>
      </c>
      <c r="B120" s="25" t="s">
        <v>29</v>
      </c>
      <c r="C120" s="75">
        <v>0</v>
      </c>
      <c r="D120" s="77">
        <v>0</v>
      </c>
      <c r="E120" s="77">
        <v>0</v>
      </c>
      <c r="F120" s="77">
        <v>0</v>
      </c>
      <c r="G120" s="77">
        <v>0</v>
      </c>
      <c r="H120" s="77">
        <v>0</v>
      </c>
      <c r="I120" s="77">
        <v>0</v>
      </c>
      <c r="J120" s="79">
        <f t="shared" si="1"/>
        <v>0</v>
      </c>
    </row>
    <row r="121" spans="1:10" x14ac:dyDescent="0.25">
      <c r="A121" s="24" t="s">
        <v>190</v>
      </c>
      <c r="B121" s="25" t="s">
        <v>29</v>
      </c>
      <c r="C121" s="75">
        <v>0</v>
      </c>
      <c r="D121" s="77">
        <v>12197</v>
      </c>
      <c r="E121" s="77">
        <v>0</v>
      </c>
      <c r="F121" s="77">
        <v>0</v>
      </c>
      <c r="G121" s="77">
        <v>0</v>
      </c>
      <c r="H121" s="77">
        <v>0</v>
      </c>
      <c r="I121" s="77">
        <v>0</v>
      </c>
      <c r="J121" s="79">
        <f t="shared" si="1"/>
        <v>12197</v>
      </c>
    </row>
    <row r="122" spans="1:10" x14ac:dyDescent="0.25">
      <c r="A122" s="24" t="s">
        <v>191</v>
      </c>
      <c r="B122" s="25" t="s">
        <v>29</v>
      </c>
      <c r="C122" s="75">
        <v>0</v>
      </c>
      <c r="D122" s="77">
        <v>0</v>
      </c>
      <c r="E122" s="77">
        <v>0</v>
      </c>
      <c r="F122" s="77">
        <v>0</v>
      </c>
      <c r="G122" s="77">
        <v>0</v>
      </c>
      <c r="H122" s="77">
        <v>0</v>
      </c>
      <c r="I122" s="77">
        <v>0</v>
      </c>
      <c r="J122" s="79">
        <f t="shared" si="1"/>
        <v>0</v>
      </c>
    </row>
    <row r="123" spans="1:10" x14ac:dyDescent="0.25">
      <c r="A123" s="24" t="s">
        <v>192</v>
      </c>
      <c r="B123" s="25" t="s">
        <v>30</v>
      </c>
      <c r="C123" s="75">
        <v>0</v>
      </c>
      <c r="D123" s="77">
        <v>0</v>
      </c>
      <c r="E123" s="77">
        <v>0</v>
      </c>
      <c r="F123" s="77">
        <v>0</v>
      </c>
      <c r="G123" s="77">
        <v>0</v>
      </c>
      <c r="H123" s="77">
        <v>0</v>
      </c>
      <c r="I123" s="77">
        <v>0</v>
      </c>
      <c r="J123" s="79">
        <f t="shared" si="1"/>
        <v>0</v>
      </c>
    </row>
    <row r="124" spans="1:10" x14ac:dyDescent="0.25">
      <c r="A124" s="60" t="s">
        <v>533</v>
      </c>
      <c r="B124" s="25" t="s">
        <v>30</v>
      </c>
      <c r="C124" s="75">
        <v>0</v>
      </c>
      <c r="D124" s="77">
        <v>0</v>
      </c>
      <c r="E124" s="77">
        <v>0</v>
      </c>
      <c r="F124" s="77">
        <v>0</v>
      </c>
      <c r="G124" s="77">
        <v>0</v>
      </c>
      <c r="H124" s="77">
        <v>0</v>
      </c>
      <c r="I124" s="77">
        <v>0</v>
      </c>
      <c r="J124" s="79">
        <f t="shared" si="1"/>
        <v>0</v>
      </c>
    </row>
    <row r="125" spans="1:10" x14ac:dyDescent="0.25">
      <c r="A125" s="24" t="s">
        <v>194</v>
      </c>
      <c r="B125" s="25" t="s">
        <v>31</v>
      </c>
      <c r="C125" s="75">
        <v>0</v>
      </c>
      <c r="D125" s="77">
        <v>0</v>
      </c>
      <c r="E125" s="77">
        <v>0</v>
      </c>
      <c r="F125" s="77">
        <v>0</v>
      </c>
      <c r="G125" s="77">
        <v>0</v>
      </c>
      <c r="H125" s="77">
        <v>0</v>
      </c>
      <c r="I125" s="77">
        <v>0</v>
      </c>
      <c r="J125" s="79">
        <f t="shared" si="1"/>
        <v>0</v>
      </c>
    </row>
    <row r="126" spans="1:10" x14ac:dyDescent="0.25">
      <c r="A126" s="24" t="s">
        <v>195</v>
      </c>
      <c r="B126" s="25" t="s">
        <v>31</v>
      </c>
      <c r="C126" s="75">
        <v>0</v>
      </c>
      <c r="D126" s="77">
        <v>0</v>
      </c>
      <c r="E126" s="77">
        <v>0</v>
      </c>
      <c r="F126" s="77">
        <v>0</v>
      </c>
      <c r="G126" s="77">
        <v>0</v>
      </c>
      <c r="H126" s="77">
        <v>0</v>
      </c>
      <c r="I126" s="77">
        <v>0</v>
      </c>
      <c r="J126" s="79">
        <f t="shared" si="1"/>
        <v>0</v>
      </c>
    </row>
    <row r="127" spans="1:10" x14ac:dyDescent="0.25">
      <c r="A127" s="24" t="s">
        <v>196</v>
      </c>
      <c r="B127" s="25" t="s">
        <v>32</v>
      </c>
      <c r="C127" s="75">
        <v>0</v>
      </c>
      <c r="D127" s="77">
        <v>0</v>
      </c>
      <c r="E127" s="77">
        <v>0</v>
      </c>
      <c r="F127" s="77">
        <v>0</v>
      </c>
      <c r="G127" s="77">
        <v>0</v>
      </c>
      <c r="H127" s="77">
        <v>0</v>
      </c>
      <c r="I127" s="77">
        <v>0</v>
      </c>
      <c r="J127" s="79">
        <f t="shared" si="1"/>
        <v>0</v>
      </c>
    </row>
    <row r="128" spans="1:10" x14ac:dyDescent="0.25">
      <c r="A128" s="24" t="s">
        <v>197</v>
      </c>
      <c r="B128" s="25" t="s">
        <v>32</v>
      </c>
      <c r="C128" s="75">
        <v>0</v>
      </c>
      <c r="D128" s="77">
        <v>0</v>
      </c>
      <c r="E128" s="77">
        <v>0</v>
      </c>
      <c r="F128" s="77">
        <v>0</v>
      </c>
      <c r="G128" s="77">
        <v>0</v>
      </c>
      <c r="H128" s="77">
        <v>0</v>
      </c>
      <c r="I128" s="77">
        <v>0</v>
      </c>
      <c r="J128" s="79">
        <f t="shared" si="1"/>
        <v>0</v>
      </c>
    </row>
    <row r="129" spans="1:10" x14ac:dyDescent="0.25">
      <c r="A129" s="24" t="s">
        <v>198</v>
      </c>
      <c r="B129" s="25" t="s">
        <v>32</v>
      </c>
      <c r="C129" s="75">
        <v>0</v>
      </c>
      <c r="D129" s="77">
        <v>0</v>
      </c>
      <c r="E129" s="77">
        <v>0</v>
      </c>
      <c r="F129" s="77">
        <v>0</v>
      </c>
      <c r="G129" s="77">
        <v>0</v>
      </c>
      <c r="H129" s="77">
        <v>0</v>
      </c>
      <c r="I129" s="77">
        <v>0</v>
      </c>
      <c r="J129" s="79">
        <f t="shared" si="1"/>
        <v>0</v>
      </c>
    </row>
    <row r="130" spans="1:10" x14ac:dyDescent="0.25">
      <c r="A130" s="24" t="s">
        <v>199</v>
      </c>
      <c r="B130" s="25" t="s">
        <v>33</v>
      </c>
      <c r="C130" s="75">
        <v>212072</v>
      </c>
      <c r="D130" s="77">
        <v>474073</v>
      </c>
      <c r="E130" s="77">
        <v>49477</v>
      </c>
      <c r="F130" s="77">
        <v>0</v>
      </c>
      <c r="G130" s="77">
        <v>0</v>
      </c>
      <c r="H130" s="77">
        <v>37932</v>
      </c>
      <c r="I130" s="77">
        <v>0</v>
      </c>
      <c r="J130" s="79">
        <f t="shared" si="1"/>
        <v>773554</v>
      </c>
    </row>
    <row r="131" spans="1:10" x14ac:dyDescent="0.25">
      <c r="A131" s="24" t="s">
        <v>200</v>
      </c>
      <c r="B131" s="25" t="s">
        <v>33</v>
      </c>
      <c r="C131" s="75">
        <v>0</v>
      </c>
      <c r="D131" s="77">
        <v>0</v>
      </c>
      <c r="E131" s="77">
        <v>0</v>
      </c>
      <c r="F131" s="77">
        <v>0</v>
      </c>
      <c r="G131" s="77">
        <v>0</v>
      </c>
      <c r="H131" s="77">
        <v>0</v>
      </c>
      <c r="I131" s="77">
        <v>0</v>
      </c>
      <c r="J131" s="79">
        <f t="shared" si="1"/>
        <v>0</v>
      </c>
    </row>
    <row r="132" spans="1:10" x14ac:dyDescent="0.25">
      <c r="A132" s="24" t="s">
        <v>201</v>
      </c>
      <c r="B132" s="25" t="s">
        <v>33</v>
      </c>
      <c r="C132" s="75">
        <v>0</v>
      </c>
      <c r="D132" s="77">
        <v>0</v>
      </c>
      <c r="E132" s="77">
        <v>0</v>
      </c>
      <c r="F132" s="77">
        <v>0</v>
      </c>
      <c r="G132" s="77">
        <v>0</v>
      </c>
      <c r="H132" s="77">
        <v>0</v>
      </c>
      <c r="I132" s="77">
        <v>0</v>
      </c>
      <c r="J132" s="79">
        <f t="shared" ref="J132:J195" si="2">SUM(C132:I132)</f>
        <v>0</v>
      </c>
    </row>
    <row r="133" spans="1:10" x14ac:dyDescent="0.25">
      <c r="A133" s="24" t="s">
        <v>202</v>
      </c>
      <c r="B133" s="25" t="s">
        <v>34</v>
      </c>
      <c r="C133" s="75">
        <v>0</v>
      </c>
      <c r="D133" s="77">
        <v>0</v>
      </c>
      <c r="E133" s="77">
        <v>0</v>
      </c>
      <c r="F133" s="77">
        <v>0</v>
      </c>
      <c r="G133" s="77">
        <v>0</v>
      </c>
      <c r="H133" s="77">
        <v>0</v>
      </c>
      <c r="I133" s="77">
        <v>0</v>
      </c>
      <c r="J133" s="79">
        <f t="shared" si="2"/>
        <v>0</v>
      </c>
    </row>
    <row r="134" spans="1:10" x14ac:dyDescent="0.25">
      <c r="A134" s="24" t="s">
        <v>203</v>
      </c>
      <c r="B134" s="25" t="s">
        <v>34</v>
      </c>
      <c r="C134" s="75">
        <v>0</v>
      </c>
      <c r="D134" s="77">
        <v>0</v>
      </c>
      <c r="E134" s="77">
        <v>0</v>
      </c>
      <c r="F134" s="77">
        <v>0</v>
      </c>
      <c r="G134" s="77">
        <v>0</v>
      </c>
      <c r="H134" s="77">
        <v>0</v>
      </c>
      <c r="I134" s="77">
        <v>0</v>
      </c>
      <c r="J134" s="79">
        <f t="shared" si="2"/>
        <v>0</v>
      </c>
    </row>
    <row r="135" spans="1:10" x14ac:dyDescent="0.25">
      <c r="A135" s="24" t="s">
        <v>204</v>
      </c>
      <c r="B135" s="25" t="s">
        <v>34</v>
      </c>
      <c r="C135" s="75">
        <v>0</v>
      </c>
      <c r="D135" s="77">
        <v>0</v>
      </c>
      <c r="E135" s="77">
        <v>0</v>
      </c>
      <c r="F135" s="77">
        <v>0</v>
      </c>
      <c r="G135" s="77">
        <v>0</v>
      </c>
      <c r="H135" s="77">
        <v>0</v>
      </c>
      <c r="I135" s="77">
        <v>0</v>
      </c>
      <c r="J135" s="79">
        <f t="shared" si="2"/>
        <v>0</v>
      </c>
    </row>
    <row r="136" spans="1:10" x14ac:dyDescent="0.25">
      <c r="A136" s="24" t="s">
        <v>205</v>
      </c>
      <c r="B136" s="25" t="s">
        <v>34</v>
      </c>
      <c r="C136" s="75">
        <v>0</v>
      </c>
      <c r="D136" s="77">
        <v>0</v>
      </c>
      <c r="E136" s="77">
        <v>0</v>
      </c>
      <c r="F136" s="77">
        <v>0</v>
      </c>
      <c r="G136" s="77">
        <v>0</v>
      </c>
      <c r="H136" s="77">
        <v>0</v>
      </c>
      <c r="I136" s="77">
        <v>0</v>
      </c>
      <c r="J136" s="79">
        <f t="shared" si="2"/>
        <v>0</v>
      </c>
    </row>
    <row r="137" spans="1:10" x14ac:dyDescent="0.25">
      <c r="A137" s="24" t="s">
        <v>206</v>
      </c>
      <c r="B137" s="25" t="s">
        <v>34</v>
      </c>
      <c r="C137" s="75">
        <v>0</v>
      </c>
      <c r="D137" s="77">
        <v>0</v>
      </c>
      <c r="E137" s="77">
        <v>0</v>
      </c>
      <c r="F137" s="77">
        <v>0</v>
      </c>
      <c r="G137" s="77">
        <v>0</v>
      </c>
      <c r="H137" s="77">
        <v>0</v>
      </c>
      <c r="I137" s="77">
        <v>0</v>
      </c>
      <c r="J137" s="79">
        <f t="shared" si="2"/>
        <v>0</v>
      </c>
    </row>
    <row r="138" spans="1:10" x14ac:dyDescent="0.25">
      <c r="A138" s="24" t="s">
        <v>207</v>
      </c>
      <c r="B138" s="25" t="s">
        <v>35</v>
      </c>
      <c r="C138" s="75">
        <v>0</v>
      </c>
      <c r="D138" s="77">
        <v>0</v>
      </c>
      <c r="E138" s="77">
        <v>0</v>
      </c>
      <c r="F138" s="77">
        <v>0</v>
      </c>
      <c r="G138" s="77">
        <v>0</v>
      </c>
      <c r="H138" s="77">
        <v>0</v>
      </c>
      <c r="I138" s="77">
        <v>0</v>
      </c>
      <c r="J138" s="79">
        <f t="shared" si="2"/>
        <v>0</v>
      </c>
    </row>
    <row r="139" spans="1:10" x14ac:dyDescent="0.25">
      <c r="A139" s="24" t="s">
        <v>208</v>
      </c>
      <c r="B139" s="25" t="s">
        <v>35</v>
      </c>
      <c r="C139" s="75">
        <v>0</v>
      </c>
      <c r="D139" s="77">
        <v>21007</v>
      </c>
      <c r="E139" s="77">
        <v>0</v>
      </c>
      <c r="F139" s="77">
        <v>0</v>
      </c>
      <c r="G139" s="77">
        <v>0</v>
      </c>
      <c r="H139" s="77">
        <v>0</v>
      </c>
      <c r="I139" s="77">
        <v>0</v>
      </c>
      <c r="J139" s="79">
        <f t="shared" si="2"/>
        <v>21007</v>
      </c>
    </row>
    <row r="140" spans="1:10" x14ac:dyDescent="0.25">
      <c r="A140" s="24" t="s">
        <v>209</v>
      </c>
      <c r="B140" s="25" t="s">
        <v>35</v>
      </c>
      <c r="C140" s="75">
        <v>0</v>
      </c>
      <c r="D140" s="77">
        <v>0</v>
      </c>
      <c r="E140" s="77">
        <v>0</v>
      </c>
      <c r="F140" s="77">
        <v>0</v>
      </c>
      <c r="G140" s="77">
        <v>0</v>
      </c>
      <c r="H140" s="77">
        <v>0</v>
      </c>
      <c r="I140" s="77">
        <v>0</v>
      </c>
      <c r="J140" s="79">
        <f t="shared" si="2"/>
        <v>0</v>
      </c>
    </row>
    <row r="141" spans="1:10" x14ac:dyDescent="0.25">
      <c r="A141" s="24" t="s">
        <v>210</v>
      </c>
      <c r="B141" s="25" t="s">
        <v>35</v>
      </c>
      <c r="C141" s="75">
        <v>0</v>
      </c>
      <c r="D141" s="77">
        <v>0</v>
      </c>
      <c r="E141" s="77">
        <v>0</v>
      </c>
      <c r="F141" s="77">
        <v>0</v>
      </c>
      <c r="G141" s="77">
        <v>0</v>
      </c>
      <c r="H141" s="77">
        <v>0</v>
      </c>
      <c r="I141" s="77">
        <v>0</v>
      </c>
      <c r="J141" s="79">
        <f t="shared" si="2"/>
        <v>0</v>
      </c>
    </row>
    <row r="142" spans="1:10" x14ac:dyDescent="0.25">
      <c r="A142" s="24" t="s">
        <v>211</v>
      </c>
      <c r="B142" s="25" t="s">
        <v>35</v>
      </c>
      <c r="C142" s="75">
        <v>0</v>
      </c>
      <c r="D142" s="77">
        <v>0</v>
      </c>
      <c r="E142" s="77">
        <v>365000</v>
      </c>
      <c r="F142" s="77">
        <v>0</v>
      </c>
      <c r="G142" s="77">
        <v>0</v>
      </c>
      <c r="H142" s="77">
        <v>0</v>
      </c>
      <c r="I142" s="77">
        <v>0</v>
      </c>
      <c r="J142" s="79">
        <f t="shared" si="2"/>
        <v>365000</v>
      </c>
    </row>
    <row r="143" spans="1:10" x14ac:dyDescent="0.25">
      <c r="A143" s="24" t="s">
        <v>212</v>
      </c>
      <c r="B143" s="25" t="s">
        <v>36</v>
      </c>
      <c r="C143" s="75">
        <v>0</v>
      </c>
      <c r="D143" s="77">
        <v>0</v>
      </c>
      <c r="E143" s="77">
        <v>0</v>
      </c>
      <c r="F143" s="77">
        <v>0</v>
      </c>
      <c r="G143" s="77">
        <v>0</v>
      </c>
      <c r="H143" s="77">
        <v>0</v>
      </c>
      <c r="I143" s="77">
        <v>0</v>
      </c>
      <c r="J143" s="79">
        <f t="shared" si="2"/>
        <v>0</v>
      </c>
    </row>
    <row r="144" spans="1:10" x14ac:dyDescent="0.25">
      <c r="A144" s="24" t="s">
        <v>213</v>
      </c>
      <c r="B144" s="25" t="s">
        <v>36</v>
      </c>
      <c r="C144" s="75">
        <v>0</v>
      </c>
      <c r="D144" s="77">
        <v>0</v>
      </c>
      <c r="E144" s="77">
        <v>0</v>
      </c>
      <c r="F144" s="77">
        <v>0</v>
      </c>
      <c r="G144" s="77">
        <v>0</v>
      </c>
      <c r="H144" s="77">
        <v>0</v>
      </c>
      <c r="I144" s="77">
        <v>0</v>
      </c>
      <c r="J144" s="79">
        <f t="shared" si="2"/>
        <v>0</v>
      </c>
    </row>
    <row r="145" spans="1:10" x14ac:dyDescent="0.25">
      <c r="A145" s="24" t="s">
        <v>214</v>
      </c>
      <c r="B145" s="25" t="s">
        <v>36</v>
      </c>
      <c r="C145" s="75">
        <v>0</v>
      </c>
      <c r="D145" s="77">
        <v>0</v>
      </c>
      <c r="E145" s="77">
        <v>0</v>
      </c>
      <c r="F145" s="77">
        <v>0</v>
      </c>
      <c r="G145" s="77">
        <v>0</v>
      </c>
      <c r="H145" s="77">
        <v>0</v>
      </c>
      <c r="I145" s="77">
        <v>0</v>
      </c>
      <c r="J145" s="79">
        <f t="shared" si="2"/>
        <v>0</v>
      </c>
    </row>
    <row r="146" spans="1:10" x14ac:dyDescent="0.25">
      <c r="A146" s="24" t="s">
        <v>215</v>
      </c>
      <c r="B146" s="25" t="s">
        <v>36</v>
      </c>
      <c r="C146" s="75">
        <v>0</v>
      </c>
      <c r="D146" s="77">
        <v>0</v>
      </c>
      <c r="E146" s="77">
        <v>0</v>
      </c>
      <c r="F146" s="77">
        <v>0</v>
      </c>
      <c r="G146" s="77">
        <v>0</v>
      </c>
      <c r="H146" s="77">
        <v>0</v>
      </c>
      <c r="I146" s="77">
        <v>0</v>
      </c>
      <c r="J146" s="79">
        <f t="shared" si="2"/>
        <v>0</v>
      </c>
    </row>
    <row r="147" spans="1:10" x14ac:dyDescent="0.25">
      <c r="A147" s="24" t="s">
        <v>216</v>
      </c>
      <c r="B147" s="25" t="s">
        <v>36</v>
      </c>
      <c r="C147" s="75">
        <v>0</v>
      </c>
      <c r="D147" s="77">
        <v>0</v>
      </c>
      <c r="E147" s="77">
        <v>0</v>
      </c>
      <c r="F147" s="77">
        <v>0</v>
      </c>
      <c r="G147" s="77">
        <v>0</v>
      </c>
      <c r="H147" s="77">
        <v>0</v>
      </c>
      <c r="I147" s="77">
        <v>5600</v>
      </c>
      <c r="J147" s="79">
        <f t="shared" si="2"/>
        <v>5600</v>
      </c>
    </row>
    <row r="148" spans="1:10" x14ac:dyDescent="0.25">
      <c r="A148" s="24" t="s">
        <v>217</v>
      </c>
      <c r="B148" s="25" t="s">
        <v>36</v>
      </c>
      <c r="C148" s="75">
        <v>0</v>
      </c>
      <c r="D148" s="77">
        <v>0</v>
      </c>
      <c r="E148" s="77">
        <v>0</v>
      </c>
      <c r="F148" s="77">
        <v>0</v>
      </c>
      <c r="G148" s="77">
        <v>0</v>
      </c>
      <c r="H148" s="77">
        <v>0</v>
      </c>
      <c r="I148" s="77">
        <v>0</v>
      </c>
      <c r="J148" s="79">
        <f t="shared" si="2"/>
        <v>0</v>
      </c>
    </row>
    <row r="149" spans="1:10" x14ac:dyDescent="0.25">
      <c r="A149" s="24" t="s">
        <v>218</v>
      </c>
      <c r="B149" s="25" t="s">
        <v>36</v>
      </c>
      <c r="C149" s="75">
        <v>0</v>
      </c>
      <c r="D149" s="77">
        <v>0</v>
      </c>
      <c r="E149" s="77">
        <v>0</v>
      </c>
      <c r="F149" s="77">
        <v>0</v>
      </c>
      <c r="G149" s="77">
        <v>0</v>
      </c>
      <c r="H149" s="77">
        <v>0</v>
      </c>
      <c r="I149" s="77">
        <v>0</v>
      </c>
      <c r="J149" s="79">
        <f t="shared" si="2"/>
        <v>0</v>
      </c>
    </row>
    <row r="150" spans="1:10" x14ac:dyDescent="0.25">
      <c r="A150" s="24" t="s">
        <v>219</v>
      </c>
      <c r="B150" s="25" t="s">
        <v>36</v>
      </c>
      <c r="C150" s="75">
        <v>0</v>
      </c>
      <c r="D150" s="77">
        <v>0</v>
      </c>
      <c r="E150" s="77">
        <v>0</v>
      </c>
      <c r="F150" s="77">
        <v>0</v>
      </c>
      <c r="G150" s="77">
        <v>0</v>
      </c>
      <c r="H150" s="77">
        <v>0</v>
      </c>
      <c r="I150" s="77">
        <v>0</v>
      </c>
      <c r="J150" s="79">
        <f t="shared" si="2"/>
        <v>0</v>
      </c>
    </row>
    <row r="151" spans="1:10" x14ac:dyDescent="0.25">
      <c r="A151" s="24" t="s">
        <v>220</v>
      </c>
      <c r="B151" s="25" t="s">
        <v>36</v>
      </c>
      <c r="C151" s="75">
        <v>0</v>
      </c>
      <c r="D151" s="77">
        <v>0</v>
      </c>
      <c r="E151" s="77">
        <v>0</v>
      </c>
      <c r="F151" s="77">
        <v>0</v>
      </c>
      <c r="G151" s="77">
        <v>0</v>
      </c>
      <c r="H151" s="77">
        <v>0</v>
      </c>
      <c r="I151" s="77">
        <v>0</v>
      </c>
      <c r="J151" s="79">
        <f t="shared" si="2"/>
        <v>0</v>
      </c>
    </row>
    <row r="152" spans="1:10" x14ac:dyDescent="0.25">
      <c r="A152" s="24" t="s">
        <v>221</v>
      </c>
      <c r="B152" s="25" t="s">
        <v>36</v>
      </c>
      <c r="C152" s="75">
        <v>0</v>
      </c>
      <c r="D152" s="77">
        <v>0</v>
      </c>
      <c r="E152" s="77">
        <v>0</v>
      </c>
      <c r="F152" s="77">
        <v>0</v>
      </c>
      <c r="G152" s="77">
        <v>0</v>
      </c>
      <c r="H152" s="77">
        <v>0</v>
      </c>
      <c r="I152" s="77">
        <v>0</v>
      </c>
      <c r="J152" s="79">
        <f t="shared" si="2"/>
        <v>0</v>
      </c>
    </row>
    <row r="153" spans="1:10" x14ac:dyDescent="0.25">
      <c r="A153" s="24" t="s">
        <v>222</v>
      </c>
      <c r="B153" s="25" t="s">
        <v>36</v>
      </c>
      <c r="C153" s="75">
        <v>0</v>
      </c>
      <c r="D153" s="77">
        <v>0</v>
      </c>
      <c r="E153" s="77">
        <v>0</v>
      </c>
      <c r="F153" s="77">
        <v>0</v>
      </c>
      <c r="G153" s="77">
        <v>0</v>
      </c>
      <c r="H153" s="77">
        <v>0</v>
      </c>
      <c r="I153" s="77">
        <v>0</v>
      </c>
      <c r="J153" s="79">
        <f t="shared" si="2"/>
        <v>0</v>
      </c>
    </row>
    <row r="154" spans="1:10" x14ac:dyDescent="0.25">
      <c r="A154" s="24" t="s">
        <v>223</v>
      </c>
      <c r="B154" s="25" t="s">
        <v>37</v>
      </c>
      <c r="C154" s="75">
        <v>0</v>
      </c>
      <c r="D154" s="77">
        <v>0</v>
      </c>
      <c r="E154" s="77">
        <v>0</v>
      </c>
      <c r="F154" s="77">
        <v>0</v>
      </c>
      <c r="G154" s="77">
        <v>0</v>
      </c>
      <c r="H154" s="77">
        <v>0</v>
      </c>
      <c r="I154" s="77">
        <v>0</v>
      </c>
      <c r="J154" s="79">
        <f t="shared" si="2"/>
        <v>0</v>
      </c>
    </row>
    <row r="155" spans="1:10" x14ac:dyDescent="0.25">
      <c r="A155" s="24" t="s">
        <v>224</v>
      </c>
      <c r="B155" s="25" t="s">
        <v>38</v>
      </c>
      <c r="C155" s="75">
        <v>0</v>
      </c>
      <c r="D155" s="77">
        <v>0</v>
      </c>
      <c r="E155" s="77">
        <v>0</v>
      </c>
      <c r="F155" s="77">
        <v>0</v>
      </c>
      <c r="G155" s="77">
        <v>0</v>
      </c>
      <c r="H155" s="77">
        <v>0</v>
      </c>
      <c r="I155" s="77">
        <v>0</v>
      </c>
      <c r="J155" s="79">
        <f t="shared" si="2"/>
        <v>0</v>
      </c>
    </row>
    <row r="156" spans="1:10" x14ac:dyDescent="0.25">
      <c r="A156" s="24" t="s">
        <v>225</v>
      </c>
      <c r="B156" s="25" t="s">
        <v>39</v>
      </c>
      <c r="C156" s="75">
        <v>0</v>
      </c>
      <c r="D156" s="77">
        <v>0</v>
      </c>
      <c r="E156" s="77">
        <v>0</v>
      </c>
      <c r="F156" s="77">
        <v>0</v>
      </c>
      <c r="G156" s="77">
        <v>0</v>
      </c>
      <c r="H156" s="77">
        <v>0</v>
      </c>
      <c r="I156" s="77">
        <v>0</v>
      </c>
      <c r="J156" s="79">
        <f t="shared" si="2"/>
        <v>0</v>
      </c>
    </row>
    <row r="157" spans="1:10" x14ac:dyDescent="0.25">
      <c r="A157" s="24" t="s">
        <v>226</v>
      </c>
      <c r="B157" s="25" t="s">
        <v>39</v>
      </c>
      <c r="C157" s="75">
        <v>35185</v>
      </c>
      <c r="D157" s="77">
        <v>0</v>
      </c>
      <c r="E157" s="77">
        <v>0</v>
      </c>
      <c r="F157" s="77">
        <v>0</v>
      </c>
      <c r="G157" s="77">
        <v>0</v>
      </c>
      <c r="H157" s="77">
        <v>63566</v>
      </c>
      <c r="I157" s="77">
        <v>0</v>
      </c>
      <c r="J157" s="79">
        <f t="shared" si="2"/>
        <v>98751</v>
      </c>
    </row>
    <row r="158" spans="1:10" x14ac:dyDescent="0.25">
      <c r="A158" s="24" t="s">
        <v>227</v>
      </c>
      <c r="B158" s="25" t="s">
        <v>39</v>
      </c>
      <c r="C158" s="75">
        <v>22191</v>
      </c>
      <c r="D158" s="77">
        <v>0</v>
      </c>
      <c r="E158" s="77">
        <v>0</v>
      </c>
      <c r="F158" s="77">
        <v>0</v>
      </c>
      <c r="G158" s="77">
        <v>0</v>
      </c>
      <c r="H158" s="77">
        <v>18056</v>
      </c>
      <c r="I158" s="77">
        <v>0</v>
      </c>
      <c r="J158" s="79">
        <f t="shared" si="2"/>
        <v>40247</v>
      </c>
    </row>
    <row r="159" spans="1:10" x14ac:dyDescent="0.25">
      <c r="A159" s="24" t="s">
        <v>228</v>
      </c>
      <c r="B159" s="25" t="s">
        <v>39</v>
      </c>
      <c r="C159" s="75">
        <v>0</v>
      </c>
      <c r="D159" s="77">
        <v>0</v>
      </c>
      <c r="E159" s="77">
        <v>0</v>
      </c>
      <c r="F159" s="77">
        <v>0</v>
      </c>
      <c r="G159" s="77">
        <v>0</v>
      </c>
      <c r="H159" s="77">
        <v>0</v>
      </c>
      <c r="I159" s="77">
        <v>0</v>
      </c>
      <c r="J159" s="79">
        <f t="shared" si="2"/>
        <v>0</v>
      </c>
    </row>
    <row r="160" spans="1:10" x14ac:dyDescent="0.25">
      <c r="A160" s="24" t="s">
        <v>229</v>
      </c>
      <c r="B160" s="25" t="s">
        <v>39</v>
      </c>
      <c r="C160" s="75">
        <v>0</v>
      </c>
      <c r="D160" s="77">
        <v>0</v>
      </c>
      <c r="E160" s="77">
        <v>0</v>
      </c>
      <c r="F160" s="77">
        <v>0</v>
      </c>
      <c r="G160" s="77">
        <v>0</v>
      </c>
      <c r="H160" s="77">
        <v>0</v>
      </c>
      <c r="I160" s="77">
        <v>0</v>
      </c>
      <c r="J160" s="79">
        <f t="shared" si="2"/>
        <v>0</v>
      </c>
    </row>
    <row r="161" spans="1:10" x14ac:dyDescent="0.25">
      <c r="A161" s="24" t="s">
        <v>230</v>
      </c>
      <c r="B161" s="25" t="s">
        <v>39</v>
      </c>
      <c r="C161" s="75">
        <v>0</v>
      </c>
      <c r="D161" s="77">
        <v>0</v>
      </c>
      <c r="E161" s="77">
        <v>0</v>
      </c>
      <c r="F161" s="77">
        <v>0</v>
      </c>
      <c r="G161" s="77">
        <v>0</v>
      </c>
      <c r="H161" s="77">
        <v>0</v>
      </c>
      <c r="I161" s="77">
        <v>0</v>
      </c>
      <c r="J161" s="79">
        <f t="shared" si="2"/>
        <v>0</v>
      </c>
    </row>
    <row r="162" spans="1:10" x14ac:dyDescent="0.25">
      <c r="A162" s="24" t="s">
        <v>231</v>
      </c>
      <c r="B162" s="25" t="s">
        <v>39</v>
      </c>
      <c r="C162" s="75">
        <v>0</v>
      </c>
      <c r="D162" s="77">
        <v>0</v>
      </c>
      <c r="E162" s="77">
        <v>0</v>
      </c>
      <c r="F162" s="77">
        <v>0</v>
      </c>
      <c r="G162" s="77">
        <v>0</v>
      </c>
      <c r="H162" s="77">
        <v>0</v>
      </c>
      <c r="I162" s="77">
        <v>0</v>
      </c>
      <c r="J162" s="79">
        <f t="shared" si="2"/>
        <v>0</v>
      </c>
    </row>
    <row r="163" spans="1:10" x14ac:dyDescent="0.25">
      <c r="A163" s="24" t="s">
        <v>232</v>
      </c>
      <c r="B163" s="25" t="s">
        <v>39</v>
      </c>
      <c r="C163" s="75">
        <v>0</v>
      </c>
      <c r="D163" s="77">
        <v>0</v>
      </c>
      <c r="E163" s="77">
        <v>0</v>
      </c>
      <c r="F163" s="77">
        <v>0</v>
      </c>
      <c r="G163" s="77">
        <v>0</v>
      </c>
      <c r="H163" s="77">
        <v>0</v>
      </c>
      <c r="I163" s="77">
        <v>0</v>
      </c>
      <c r="J163" s="79">
        <f t="shared" si="2"/>
        <v>0</v>
      </c>
    </row>
    <row r="164" spans="1:10" x14ac:dyDescent="0.25">
      <c r="A164" s="24" t="s">
        <v>233</v>
      </c>
      <c r="B164" s="25" t="s">
        <v>39</v>
      </c>
      <c r="C164" s="75">
        <v>0</v>
      </c>
      <c r="D164" s="77">
        <v>0</v>
      </c>
      <c r="E164" s="77">
        <v>0</v>
      </c>
      <c r="F164" s="77">
        <v>0</v>
      </c>
      <c r="G164" s="77">
        <v>0</v>
      </c>
      <c r="H164" s="77">
        <v>0</v>
      </c>
      <c r="I164" s="77">
        <v>0</v>
      </c>
      <c r="J164" s="79">
        <f t="shared" si="2"/>
        <v>0</v>
      </c>
    </row>
    <row r="165" spans="1:10" x14ac:dyDescent="0.25">
      <c r="A165" s="24" t="s">
        <v>234</v>
      </c>
      <c r="B165" s="25" t="s">
        <v>39</v>
      </c>
      <c r="C165" s="75">
        <v>0</v>
      </c>
      <c r="D165" s="77">
        <v>0</v>
      </c>
      <c r="E165" s="77">
        <v>0</v>
      </c>
      <c r="F165" s="77">
        <v>0</v>
      </c>
      <c r="G165" s="77">
        <v>0</v>
      </c>
      <c r="H165" s="77">
        <v>22550</v>
      </c>
      <c r="I165" s="77">
        <v>0</v>
      </c>
      <c r="J165" s="79">
        <f t="shared" si="2"/>
        <v>22550</v>
      </c>
    </row>
    <row r="166" spans="1:10" x14ac:dyDescent="0.25">
      <c r="A166" s="24" t="s">
        <v>235</v>
      </c>
      <c r="B166" s="25" t="s">
        <v>39</v>
      </c>
      <c r="C166" s="75">
        <v>0</v>
      </c>
      <c r="D166" s="77">
        <v>0</v>
      </c>
      <c r="E166" s="77">
        <v>0</v>
      </c>
      <c r="F166" s="77">
        <v>0</v>
      </c>
      <c r="G166" s="77">
        <v>0</v>
      </c>
      <c r="H166" s="77">
        <v>0</v>
      </c>
      <c r="I166" s="77">
        <v>0</v>
      </c>
      <c r="J166" s="79">
        <f t="shared" si="2"/>
        <v>0</v>
      </c>
    </row>
    <row r="167" spans="1:10" x14ac:dyDescent="0.25">
      <c r="A167" s="24" t="s">
        <v>236</v>
      </c>
      <c r="B167" s="25" t="s">
        <v>39</v>
      </c>
      <c r="C167" s="75">
        <v>18232</v>
      </c>
      <c r="D167" s="77">
        <v>0</v>
      </c>
      <c r="E167" s="77">
        <v>0</v>
      </c>
      <c r="F167" s="77">
        <v>0</v>
      </c>
      <c r="G167" s="77">
        <v>0</v>
      </c>
      <c r="H167" s="77">
        <v>31087</v>
      </c>
      <c r="I167" s="77">
        <v>0</v>
      </c>
      <c r="J167" s="79">
        <f t="shared" si="2"/>
        <v>49319</v>
      </c>
    </row>
    <row r="168" spans="1:10" x14ac:dyDescent="0.25">
      <c r="A168" s="24" t="s">
        <v>237</v>
      </c>
      <c r="B168" s="25" t="s">
        <v>39</v>
      </c>
      <c r="C168" s="75">
        <v>20653</v>
      </c>
      <c r="D168" s="77">
        <v>0</v>
      </c>
      <c r="E168" s="77">
        <v>0</v>
      </c>
      <c r="F168" s="77">
        <v>0</v>
      </c>
      <c r="G168" s="77">
        <v>0</v>
      </c>
      <c r="H168" s="77">
        <v>0</v>
      </c>
      <c r="I168" s="77">
        <v>0</v>
      </c>
      <c r="J168" s="79">
        <f t="shared" si="2"/>
        <v>20653</v>
      </c>
    </row>
    <row r="169" spans="1:10" x14ac:dyDescent="0.25">
      <c r="A169" s="24" t="s">
        <v>238</v>
      </c>
      <c r="B169" s="25" t="s">
        <v>39</v>
      </c>
      <c r="C169" s="75">
        <v>0</v>
      </c>
      <c r="D169" s="77">
        <v>154348</v>
      </c>
      <c r="E169" s="77">
        <v>0</v>
      </c>
      <c r="F169" s="77">
        <v>0</v>
      </c>
      <c r="G169" s="77">
        <v>0</v>
      </c>
      <c r="H169" s="77">
        <v>0</v>
      </c>
      <c r="I169" s="77">
        <v>0</v>
      </c>
      <c r="J169" s="79">
        <f t="shared" si="2"/>
        <v>154348</v>
      </c>
    </row>
    <row r="170" spans="1:10" x14ac:dyDescent="0.25">
      <c r="A170" s="24" t="s">
        <v>239</v>
      </c>
      <c r="B170" s="25" t="s">
        <v>1</v>
      </c>
      <c r="C170" s="75">
        <v>0</v>
      </c>
      <c r="D170" s="77">
        <v>0</v>
      </c>
      <c r="E170" s="77">
        <v>0</v>
      </c>
      <c r="F170" s="77">
        <v>0</v>
      </c>
      <c r="G170" s="77">
        <v>0</v>
      </c>
      <c r="H170" s="77">
        <v>0</v>
      </c>
      <c r="I170" s="77">
        <v>0</v>
      </c>
      <c r="J170" s="79">
        <f t="shared" si="2"/>
        <v>0</v>
      </c>
    </row>
    <row r="171" spans="1:10" x14ac:dyDescent="0.25">
      <c r="A171" s="24" t="s">
        <v>240</v>
      </c>
      <c r="B171" s="25" t="s">
        <v>1</v>
      </c>
      <c r="C171" s="75">
        <v>90769</v>
      </c>
      <c r="D171" s="77">
        <v>0</v>
      </c>
      <c r="E171" s="77">
        <v>776677</v>
      </c>
      <c r="F171" s="77">
        <v>0</v>
      </c>
      <c r="G171" s="77">
        <v>0</v>
      </c>
      <c r="H171" s="77">
        <v>410970</v>
      </c>
      <c r="I171" s="77">
        <v>0</v>
      </c>
      <c r="J171" s="79">
        <f t="shared" si="2"/>
        <v>1278416</v>
      </c>
    </row>
    <row r="172" spans="1:10" x14ac:dyDescent="0.25">
      <c r="A172" s="24" t="s">
        <v>241</v>
      </c>
      <c r="B172" s="25" t="s">
        <v>1</v>
      </c>
      <c r="C172" s="75">
        <v>318143</v>
      </c>
      <c r="D172" s="77">
        <v>0</v>
      </c>
      <c r="E172" s="77">
        <v>0</v>
      </c>
      <c r="F172" s="77">
        <v>0</v>
      </c>
      <c r="G172" s="77">
        <v>0</v>
      </c>
      <c r="H172" s="77">
        <v>0</v>
      </c>
      <c r="I172" s="77">
        <v>0</v>
      </c>
      <c r="J172" s="79">
        <f t="shared" si="2"/>
        <v>318143</v>
      </c>
    </row>
    <row r="173" spans="1:10" x14ac:dyDescent="0.25">
      <c r="A173" s="24" t="s">
        <v>242</v>
      </c>
      <c r="B173" s="25" t="s">
        <v>1</v>
      </c>
      <c r="C173" s="75">
        <v>0</v>
      </c>
      <c r="D173" s="77">
        <v>0</v>
      </c>
      <c r="E173" s="77">
        <v>0</v>
      </c>
      <c r="F173" s="77">
        <v>0</v>
      </c>
      <c r="G173" s="77">
        <v>0</v>
      </c>
      <c r="H173" s="77">
        <v>0</v>
      </c>
      <c r="I173" s="77">
        <v>0</v>
      </c>
      <c r="J173" s="79">
        <f t="shared" si="2"/>
        <v>0</v>
      </c>
    </row>
    <row r="174" spans="1:10" x14ac:dyDescent="0.25">
      <c r="A174" s="24" t="s">
        <v>243</v>
      </c>
      <c r="B174" s="25" t="s">
        <v>1</v>
      </c>
      <c r="C174" s="75">
        <v>0</v>
      </c>
      <c r="D174" s="77">
        <v>0</v>
      </c>
      <c r="E174" s="77">
        <v>42323</v>
      </c>
      <c r="F174" s="77">
        <v>0</v>
      </c>
      <c r="G174" s="77">
        <v>0</v>
      </c>
      <c r="H174" s="77">
        <v>25066</v>
      </c>
      <c r="I174" s="77">
        <v>0</v>
      </c>
      <c r="J174" s="79">
        <f t="shared" si="2"/>
        <v>67389</v>
      </c>
    </row>
    <row r="175" spans="1:10" x14ac:dyDescent="0.25">
      <c r="A175" s="24" t="s">
        <v>244</v>
      </c>
      <c r="B175" s="25" t="s">
        <v>40</v>
      </c>
      <c r="C175" s="75">
        <v>0</v>
      </c>
      <c r="D175" s="77">
        <v>0</v>
      </c>
      <c r="E175" s="77">
        <v>32000</v>
      </c>
      <c r="F175" s="77">
        <v>0</v>
      </c>
      <c r="G175" s="77">
        <v>0</v>
      </c>
      <c r="H175" s="77">
        <v>0</v>
      </c>
      <c r="I175" s="77">
        <v>0</v>
      </c>
      <c r="J175" s="79">
        <f t="shared" si="2"/>
        <v>32000</v>
      </c>
    </row>
    <row r="176" spans="1:10" x14ac:dyDescent="0.25">
      <c r="A176" s="24" t="s">
        <v>245</v>
      </c>
      <c r="B176" s="25" t="s">
        <v>41</v>
      </c>
      <c r="C176" s="75">
        <v>0</v>
      </c>
      <c r="D176" s="77">
        <v>0</v>
      </c>
      <c r="E176" s="77">
        <v>0</v>
      </c>
      <c r="F176" s="77">
        <v>0</v>
      </c>
      <c r="G176" s="77">
        <v>0</v>
      </c>
      <c r="H176" s="77">
        <v>0</v>
      </c>
      <c r="I176" s="77">
        <v>0</v>
      </c>
      <c r="J176" s="79">
        <f t="shared" si="2"/>
        <v>0</v>
      </c>
    </row>
    <row r="177" spans="1:10" x14ac:dyDescent="0.25">
      <c r="A177" s="24" t="s">
        <v>246</v>
      </c>
      <c r="B177" s="25" t="s">
        <v>41</v>
      </c>
      <c r="C177" s="75">
        <v>0</v>
      </c>
      <c r="D177" s="77">
        <v>0</v>
      </c>
      <c r="E177" s="77">
        <v>0</v>
      </c>
      <c r="F177" s="77">
        <v>0</v>
      </c>
      <c r="G177" s="77">
        <v>0</v>
      </c>
      <c r="H177" s="77">
        <v>0</v>
      </c>
      <c r="I177" s="77">
        <v>0</v>
      </c>
      <c r="J177" s="79">
        <f t="shared" si="2"/>
        <v>0</v>
      </c>
    </row>
    <row r="178" spans="1:10" x14ac:dyDescent="0.25">
      <c r="A178" s="24" t="s">
        <v>247</v>
      </c>
      <c r="B178" s="25" t="s">
        <v>41</v>
      </c>
      <c r="C178" s="75">
        <v>0</v>
      </c>
      <c r="D178" s="77">
        <v>0</v>
      </c>
      <c r="E178" s="77">
        <v>0</v>
      </c>
      <c r="F178" s="77">
        <v>0</v>
      </c>
      <c r="G178" s="77">
        <v>0</v>
      </c>
      <c r="H178" s="77">
        <v>0</v>
      </c>
      <c r="I178" s="77">
        <v>0</v>
      </c>
      <c r="J178" s="79">
        <f t="shared" si="2"/>
        <v>0</v>
      </c>
    </row>
    <row r="179" spans="1:10" x14ac:dyDescent="0.25">
      <c r="A179" s="24" t="s">
        <v>248</v>
      </c>
      <c r="B179" s="25" t="s">
        <v>41</v>
      </c>
      <c r="C179" s="75">
        <v>0</v>
      </c>
      <c r="D179" s="77">
        <v>0</v>
      </c>
      <c r="E179" s="77">
        <v>0</v>
      </c>
      <c r="F179" s="77">
        <v>0</v>
      </c>
      <c r="G179" s="77">
        <v>0</v>
      </c>
      <c r="H179" s="77">
        <v>0</v>
      </c>
      <c r="I179" s="77">
        <v>0</v>
      </c>
      <c r="J179" s="79">
        <f t="shared" si="2"/>
        <v>0</v>
      </c>
    </row>
    <row r="180" spans="1:10" x14ac:dyDescent="0.25">
      <c r="A180" s="24" t="s">
        <v>249</v>
      </c>
      <c r="B180" s="25" t="s">
        <v>41</v>
      </c>
      <c r="C180" s="75">
        <v>0</v>
      </c>
      <c r="D180" s="77">
        <v>0</v>
      </c>
      <c r="E180" s="77">
        <v>0</v>
      </c>
      <c r="F180" s="77">
        <v>0</v>
      </c>
      <c r="G180" s="77">
        <v>0</v>
      </c>
      <c r="H180" s="77">
        <v>0</v>
      </c>
      <c r="I180" s="77">
        <v>0</v>
      </c>
      <c r="J180" s="79">
        <f t="shared" si="2"/>
        <v>0</v>
      </c>
    </row>
    <row r="181" spans="1:10" x14ac:dyDescent="0.25">
      <c r="A181" s="24" t="s">
        <v>250</v>
      </c>
      <c r="B181" s="25" t="s">
        <v>41</v>
      </c>
      <c r="C181" s="75">
        <v>2239</v>
      </c>
      <c r="D181" s="77">
        <v>0</v>
      </c>
      <c r="E181" s="77">
        <v>0</v>
      </c>
      <c r="F181" s="77">
        <v>0</v>
      </c>
      <c r="G181" s="77">
        <v>0</v>
      </c>
      <c r="H181" s="77">
        <v>0</v>
      </c>
      <c r="I181" s="77">
        <v>0</v>
      </c>
      <c r="J181" s="79">
        <f t="shared" si="2"/>
        <v>2239</v>
      </c>
    </row>
    <row r="182" spans="1:10" x14ac:dyDescent="0.25">
      <c r="A182" s="24" t="s">
        <v>251</v>
      </c>
      <c r="B182" s="25" t="s">
        <v>41</v>
      </c>
      <c r="C182" s="75">
        <v>0</v>
      </c>
      <c r="D182" s="77">
        <v>0</v>
      </c>
      <c r="E182" s="77">
        <v>0</v>
      </c>
      <c r="F182" s="77">
        <v>0</v>
      </c>
      <c r="G182" s="77">
        <v>0</v>
      </c>
      <c r="H182" s="77">
        <v>0</v>
      </c>
      <c r="I182" s="77">
        <v>0</v>
      </c>
      <c r="J182" s="79">
        <f t="shared" si="2"/>
        <v>0</v>
      </c>
    </row>
    <row r="183" spans="1:10" x14ac:dyDescent="0.25">
      <c r="A183" s="24" t="s">
        <v>252</v>
      </c>
      <c r="B183" s="25" t="s">
        <v>42</v>
      </c>
      <c r="C183" s="75">
        <v>0</v>
      </c>
      <c r="D183" s="77">
        <v>0</v>
      </c>
      <c r="E183" s="77">
        <v>0</v>
      </c>
      <c r="F183" s="77">
        <v>0</v>
      </c>
      <c r="G183" s="77">
        <v>0</v>
      </c>
      <c r="H183" s="77">
        <v>0</v>
      </c>
      <c r="I183" s="77">
        <v>0</v>
      </c>
      <c r="J183" s="79">
        <f t="shared" si="2"/>
        <v>0</v>
      </c>
    </row>
    <row r="184" spans="1:10" x14ac:dyDescent="0.25">
      <c r="A184" s="24" t="s">
        <v>253</v>
      </c>
      <c r="B184" s="25" t="s">
        <v>2</v>
      </c>
      <c r="C184" s="75">
        <v>0</v>
      </c>
      <c r="D184" s="77">
        <v>0</v>
      </c>
      <c r="E184" s="77">
        <v>0</v>
      </c>
      <c r="F184" s="77">
        <v>0</v>
      </c>
      <c r="G184" s="77">
        <v>0</v>
      </c>
      <c r="H184" s="77">
        <v>0</v>
      </c>
      <c r="I184" s="77">
        <v>0</v>
      </c>
      <c r="J184" s="79">
        <f t="shared" si="2"/>
        <v>0</v>
      </c>
    </row>
    <row r="185" spans="1:10" x14ac:dyDescent="0.25">
      <c r="A185" s="24" t="s">
        <v>1</v>
      </c>
      <c r="B185" s="25" t="s">
        <v>2</v>
      </c>
      <c r="C185" s="75">
        <v>0</v>
      </c>
      <c r="D185" s="77">
        <v>0</v>
      </c>
      <c r="E185" s="77">
        <v>0</v>
      </c>
      <c r="F185" s="77">
        <v>0</v>
      </c>
      <c r="G185" s="77">
        <v>0</v>
      </c>
      <c r="H185" s="77">
        <v>0</v>
      </c>
      <c r="I185" s="77">
        <v>0</v>
      </c>
      <c r="J185" s="79">
        <f t="shared" si="2"/>
        <v>0</v>
      </c>
    </row>
    <row r="186" spans="1:10" x14ac:dyDescent="0.25">
      <c r="A186" s="24" t="s">
        <v>2</v>
      </c>
      <c r="B186" s="25" t="s">
        <v>2</v>
      </c>
      <c r="C186" s="75">
        <v>0</v>
      </c>
      <c r="D186" s="77">
        <v>0</v>
      </c>
      <c r="E186" s="77">
        <v>0</v>
      </c>
      <c r="F186" s="77">
        <v>0</v>
      </c>
      <c r="G186" s="77">
        <v>0</v>
      </c>
      <c r="H186" s="77">
        <v>0</v>
      </c>
      <c r="I186" s="77">
        <v>0</v>
      </c>
      <c r="J186" s="79">
        <f t="shared" si="2"/>
        <v>0</v>
      </c>
    </row>
    <row r="187" spans="1:10" x14ac:dyDescent="0.25">
      <c r="A187" s="24" t="s">
        <v>254</v>
      </c>
      <c r="B187" s="25" t="s">
        <v>43</v>
      </c>
      <c r="C187" s="75">
        <v>0</v>
      </c>
      <c r="D187" s="77">
        <v>0</v>
      </c>
      <c r="E187" s="77">
        <v>0</v>
      </c>
      <c r="F187" s="77">
        <v>0</v>
      </c>
      <c r="G187" s="77">
        <v>0</v>
      </c>
      <c r="H187" s="77">
        <v>0</v>
      </c>
      <c r="I187" s="77">
        <v>0</v>
      </c>
      <c r="J187" s="79">
        <f t="shared" si="2"/>
        <v>0</v>
      </c>
    </row>
    <row r="188" spans="1:10" x14ac:dyDescent="0.25">
      <c r="A188" s="24" t="s">
        <v>255</v>
      </c>
      <c r="B188" s="25" t="s">
        <v>43</v>
      </c>
      <c r="C188" s="75">
        <v>0</v>
      </c>
      <c r="D188" s="77">
        <v>157893</v>
      </c>
      <c r="E188" s="77">
        <v>0</v>
      </c>
      <c r="F188" s="77">
        <v>0</v>
      </c>
      <c r="G188" s="77">
        <v>0</v>
      </c>
      <c r="H188" s="77">
        <v>0</v>
      </c>
      <c r="I188" s="77">
        <v>0</v>
      </c>
      <c r="J188" s="79">
        <f t="shared" si="2"/>
        <v>157893</v>
      </c>
    </row>
    <row r="189" spans="1:10" x14ac:dyDescent="0.25">
      <c r="A189" s="24" t="s">
        <v>256</v>
      </c>
      <c r="B189" s="25" t="s">
        <v>43</v>
      </c>
      <c r="C189" s="75">
        <v>0</v>
      </c>
      <c r="D189" s="77">
        <v>0</v>
      </c>
      <c r="E189" s="77">
        <v>0</v>
      </c>
      <c r="F189" s="77">
        <v>0</v>
      </c>
      <c r="G189" s="77">
        <v>0</v>
      </c>
      <c r="H189" s="77">
        <v>0</v>
      </c>
      <c r="I189" s="77">
        <v>0</v>
      </c>
      <c r="J189" s="79">
        <f t="shared" si="2"/>
        <v>0</v>
      </c>
    </row>
    <row r="190" spans="1:10" x14ac:dyDescent="0.25">
      <c r="A190" s="24" t="s">
        <v>257</v>
      </c>
      <c r="B190" s="25" t="s">
        <v>43</v>
      </c>
      <c r="C190" s="75">
        <v>0</v>
      </c>
      <c r="D190" s="77">
        <v>0</v>
      </c>
      <c r="E190" s="77">
        <v>0</v>
      </c>
      <c r="F190" s="77">
        <v>0</v>
      </c>
      <c r="G190" s="77">
        <v>0</v>
      </c>
      <c r="H190" s="77">
        <v>0</v>
      </c>
      <c r="I190" s="77">
        <v>0</v>
      </c>
      <c r="J190" s="79">
        <f t="shared" si="2"/>
        <v>0</v>
      </c>
    </row>
    <row r="191" spans="1:10" x14ac:dyDescent="0.25">
      <c r="A191" s="24" t="s">
        <v>258</v>
      </c>
      <c r="B191" s="25" t="s">
        <v>43</v>
      </c>
      <c r="C191" s="75">
        <v>0</v>
      </c>
      <c r="D191" s="77">
        <v>78980</v>
      </c>
      <c r="E191" s="77">
        <v>0</v>
      </c>
      <c r="F191" s="77">
        <v>0</v>
      </c>
      <c r="G191" s="77">
        <v>0</v>
      </c>
      <c r="H191" s="77">
        <v>0</v>
      </c>
      <c r="I191" s="77">
        <v>0</v>
      </c>
      <c r="J191" s="79">
        <f t="shared" si="2"/>
        <v>78980</v>
      </c>
    </row>
    <row r="192" spans="1:10" x14ac:dyDescent="0.25">
      <c r="A192" s="24" t="s">
        <v>259</v>
      </c>
      <c r="B192" s="25" t="s">
        <v>260</v>
      </c>
      <c r="C192" s="75">
        <v>0</v>
      </c>
      <c r="D192" s="77">
        <v>0</v>
      </c>
      <c r="E192" s="77">
        <v>0</v>
      </c>
      <c r="F192" s="77">
        <v>0</v>
      </c>
      <c r="G192" s="77">
        <v>0</v>
      </c>
      <c r="H192" s="77">
        <v>0</v>
      </c>
      <c r="I192" s="77">
        <v>0</v>
      </c>
      <c r="J192" s="79">
        <f t="shared" si="2"/>
        <v>0</v>
      </c>
    </row>
    <row r="193" spans="1:10" x14ac:dyDescent="0.25">
      <c r="A193" s="24" t="s">
        <v>261</v>
      </c>
      <c r="B193" s="25" t="s">
        <v>44</v>
      </c>
      <c r="C193" s="75">
        <v>0</v>
      </c>
      <c r="D193" s="77">
        <v>0</v>
      </c>
      <c r="E193" s="77">
        <v>0</v>
      </c>
      <c r="F193" s="77">
        <v>0</v>
      </c>
      <c r="G193" s="77">
        <v>0</v>
      </c>
      <c r="H193" s="77">
        <v>0</v>
      </c>
      <c r="I193" s="77">
        <v>0</v>
      </c>
      <c r="J193" s="79">
        <f t="shared" si="2"/>
        <v>0</v>
      </c>
    </row>
    <row r="194" spans="1:10" x14ac:dyDescent="0.25">
      <c r="A194" s="24" t="s">
        <v>262</v>
      </c>
      <c r="B194" s="25" t="s">
        <v>44</v>
      </c>
      <c r="C194" s="75">
        <v>0</v>
      </c>
      <c r="D194" s="77">
        <v>0</v>
      </c>
      <c r="E194" s="77">
        <v>0</v>
      </c>
      <c r="F194" s="77">
        <v>0</v>
      </c>
      <c r="G194" s="77">
        <v>0</v>
      </c>
      <c r="H194" s="77">
        <v>0</v>
      </c>
      <c r="I194" s="77">
        <v>0</v>
      </c>
      <c r="J194" s="79">
        <f t="shared" si="2"/>
        <v>0</v>
      </c>
    </row>
    <row r="195" spans="1:10" x14ac:dyDescent="0.25">
      <c r="A195" s="24" t="s">
        <v>263</v>
      </c>
      <c r="B195" s="25" t="s">
        <v>44</v>
      </c>
      <c r="C195" s="75">
        <v>0</v>
      </c>
      <c r="D195" s="77">
        <v>0</v>
      </c>
      <c r="E195" s="77">
        <v>0</v>
      </c>
      <c r="F195" s="77">
        <v>0</v>
      </c>
      <c r="G195" s="77">
        <v>0</v>
      </c>
      <c r="H195" s="77">
        <v>0</v>
      </c>
      <c r="I195" s="77">
        <v>0</v>
      </c>
      <c r="J195" s="79">
        <f t="shared" si="2"/>
        <v>0</v>
      </c>
    </row>
    <row r="196" spans="1:10" x14ac:dyDescent="0.25">
      <c r="A196" s="24" t="s">
        <v>264</v>
      </c>
      <c r="B196" s="25" t="s">
        <v>44</v>
      </c>
      <c r="C196" s="75">
        <v>0</v>
      </c>
      <c r="D196" s="77">
        <v>143378</v>
      </c>
      <c r="E196" s="77">
        <v>0</v>
      </c>
      <c r="F196" s="77">
        <v>0</v>
      </c>
      <c r="G196" s="77">
        <v>0</v>
      </c>
      <c r="H196" s="77">
        <v>0</v>
      </c>
      <c r="I196" s="77">
        <v>0</v>
      </c>
      <c r="J196" s="79">
        <f t="shared" ref="J196:J258" si="3">SUM(C196:I196)</f>
        <v>143378</v>
      </c>
    </row>
    <row r="197" spans="1:10" x14ac:dyDescent="0.25">
      <c r="A197" s="24" t="s">
        <v>265</v>
      </c>
      <c r="B197" s="25" t="s">
        <v>44</v>
      </c>
      <c r="C197" s="75">
        <v>0</v>
      </c>
      <c r="D197" s="77">
        <v>0</v>
      </c>
      <c r="E197" s="77">
        <v>0</v>
      </c>
      <c r="F197" s="77">
        <v>0</v>
      </c>
      <c r="G197" s="77">
        <v>0</v>
      </c>
      <c r="H197" s="77">
        <v>0</v>
      </c>
      <c r="I197" s="77">
        <v>0</v>
      </c>
      <c r="J197" s="79">
        <f t="shared" si="3"/>
        <v>0</v>
      </c>
    </row>
    <row r="198" spans="1:10" x14ac:dyDescent="0.25">
      <c r="A198" s="24" t="s">
        <v>266</v>
      </c>
      <c r="B198" s="25" t="s">
        <v>45</v>
      </c>
      <c r="C198" s="75">
        <v>0</v>
      </c>
      <c r="D198" s="77">
        <v>699</v>
      </c>
      <c r="E198" s="77">
        <v>0</v>
      </c>
      <c r="F198" s="77">
        <v>0</v>
      </c>
      <c r="G198" s="77">
        <v>0</v>
      </c>
      <c r="H198" s="77">
        <v>0</v>
      </c>
      <c r="I198" s="77">
        <v>120</v>
      </c>
      <c r="J198" s="79">
        <f t="shared" si="3"/>
        <v>819</v>
      </c>
    </row>
    <row r="199" spans="1:10" x14ac:dyDescent="0.25">
      <c r="A199" s="24" t="s">
        <v>536</v>
      </c>
      <c r="B199" s="25" t="s">
        <v>45</v>
      </c>
      <c r="C199" s="75">
        <v>0</v>
      </c>
      <c r="D199" s="77">
        <v>0</v>
      </c>
      <c r="E199" s="77">
        <v>0</v>
      </c>
      <c r="F199" s="77">
        <v>0</v>
      </c>
      <c r="G199" s="77">
        <v>0</v>
      </c>
      <c r="H199" s="77">
        <v>0</v>
      </c>
      <c r="I199" s="77">
        <v>0</v>
      </c>
      <c r="J199" s="79">
        <f t="shared" si="3"/>
        <v>0</v>
      </c>
    </row>
    <row r="200" spans="1:10" x14ac:dyDescent="0.25">
      <c r="A200" s="24" t="s">
        <v>267</v>
      </c>
      <c r="B200" s="25" t="s">
        <v>45</v>
      </c>
      <c r="C200" s="75">
        <v>0</v>
      </c>
      <c r="D200" s="77">
        <v>0</v>
      </c>
      <c r="E200" s="77">
        <v>0</v>
      </c>
      <c r="F200" s="77">
        <v>0</v>
      </c>
      <c r="G200" s="77">
        <v>0</v>
      </c>
      <c r="H200" s="77">
        <v>0</v>
      </c>
      <c r="I200" s="77">
        <v>0</v>
      </c>
      <c r="J200" s="79">
        <f t="shared" si="3"/>
        <v>0</v>
      </c>
    </row>
    <row r="201" spans="1:10" x14ac:dyDescent="0.25">
      <c r="A201" s="24" t="s">
        <v>268</v>
      </c>
      <c r="B201" s="25" t="s">
        <v>45</v>
      </c>
      <c r="C201" s="75">
        <v>23905</v>
      </c>
      <c r="D201" s="77">
        <v>0</v>
      </c>
      <c r="E201" s="77">
        <v>0</v>
      </c>
      <c r="F201" s="77">
        <v>0</v>
      </c>
      <c r="G201" s="77">
        <v>0</v>
      </c>
      <c r="H201" s="77">
        <v>6707</v>
      </c>
      <c r="I201" s="77">
        <v>0</v>
      </c>
      <c r="J201" s="79">
        <f t="shared" si="3"/>
        <v>30612</v>
      </c>
    </row>
    <row r="202" spans="1:10" x14ac:dyDescent="0.25">
      <c r="A202" s="24" t="s">
        <v>269</v>
      </c>
      <c r="B202" s="25" t="s">
        <v>46</v>
      </c>
      <c r="C202" s="75">
        <v>0</v>
      </c>
      <c r="D202" s="77">
        <v>0</v>
      </c>
      <c r="E202" s="77">
        <v>0</v>
      </c>
      <c r="F202" s="77">
        <v>0</v>
      </c>
      <c r="G202" s="77">
        <v>0</v>
      </c>
      <c r="H202" s="77">
        <v>0</v>
      </c>
      <c r="I202" s="77">
        <v>0</v>
      </c>
      <c r="J202" s="79">
        <f t="shared" si="3"/>
        <v>0</v>
      </c>
    </row>
    <row r="203" spans="1:10" x14ac:dyDescent="0.25">
      <c r="A203" s="24" t="s">
        <v>470</v>
      </c>
      <c r="B203" s="25" t="s">
        <v>46</v>
      </c>
      <c r="C203" s="75">
        <v>0</v>
      </c>
      <c r="D203" s="77">
        <v>0</v>
      </c>
      <c r="E203" s="77">
        <v>0</v>
      </c>
      <c r="F203" s="77">
        <v>0</v>
      </c>
      <c r="G203" s="77">
        <v>0</v>
      </c>
      <c r="H203" s="77">
        <v>0</v>
      </c>
      <c r="I203" s="77">
        <v>0</v>
      </c>
      <c r="J203" s="79">
        <f t="shared" si="3"/>
        <v>0</v>
      </c>
    </row>
    <row r="204" spans="1:10" x14ac:dyDescent="0.25">
      <c r="A204" s="24" t="s">
        <v>270</v>
      </c>
      <c r="B204" s="25" t="s">
        <v>46</v>
      </c>
      <c r="C204" s="75">
        <v>0</v>
      </c>
      <c r="D204" s="77">
        <v>0</v>
      </c>
      <c r="E204" s="77">
        <v>0</v>
      </c>
      <c r="F204" s="77">
        <v>0</v>
      </c>
      <c r="G204" s="77">
        <v>0</v>
      </c>
      <c r="H204" s="77">
        <v>0</v>
      </c>
      <c r="I204" s="77">
        <v>0</v>
      </c>
      <c r="J204" s="79">
        <f t="shared" si="3"/>
        <v>0</v>
      </c>
    </row>
    <row r="205" spans="1:10" x14ac:dyDescent="0.25">
      <c r="A205" s="24" t="s">
        <v>271</v>
      </c>
      <c r="B205" s="25" t="s">
        <v>46</v>
      </c>
      <c r="C205" s="75">
        <v>0</v>
      </c>
      <c r="D205" s="77">
        <v>0</v>
      </c>
      <c r="E205" s="77">
        <v>0</v>
      </c>
      <c r="F205" s="77">
        <v>0</v>
      </c>
      <c r="G205" s="77">
        <v>0</v>
      </c>
      <c r="H205" s="77">
        <v>0</v>
      </c>
      <c r="I205" s="77">
        <v>0</v>
      </c>
      <c r="J205" s="79">
        <f t="shared" si="3"/>
        <v>0</v>
      </c>
    </row>
    <row r="206" spans="1:10" x14ac:dyDescent="0.25">
      <c r="A206" s="24" t="s">
        <v>272</v>
      </c>
      <c r="B206" s="25" t="s">
        <v>46</v>
      </c>
      <c r="C206" s="75">
        <v>0</v>
      </c>
      <c r="D206" s="77">
        <v>0</v>
      </c>
      <c r="E206" s="77">
        <v>0</v>
      </c>
      <c r="F206" s="77">
        <v>0</v>
      </c>
      <c r="G206" s="77">
        <v>0</v>
      </c>
      <c r="H206" s="77">
        <v>0</v>
      </c>
      <c r="I206" s="77">
        <v>0</v>
      </c>
      <c r="J206" s="79">
        <f t="shared" si="3"/>
        <v>0</v>
      </c>
    </row>
    <row r="207" spans="1:10" x14ac:dyDescent="0.25">
      <c r="A207" s="24" t="s">
        <v>505</v>
      </c>
      <c r="B207" s="25" t="s">
        <v>46</v>
      </c>
      <c r="C207" s="75">
        <v>0</v>
      </c>
      <c r="D207" s="77">
        <v>0</v>
      </c>
      <c r="E207" s="77">
        <v>0</v>
      </c>
      <c r="F207" s="77">
        <v>0</v>
      </c>
      <c r="G207" s="77">
        <v>0</v>
      </c>
      <c r="H207" s="77">
        <v>0</v>
      </c>
      <c r="I207" s="77">
        <v>0</v>
      </c>
      <c r="J207" s="79">
        <f t="shared" si="3"/>
        <v>0</v>
      </c>
    </row>
    <row r="208" spans="1:10" x14ac:dyDescent="0.25">
      <c r="A208" s="24" t="s">
        <v>503</v>
      </c>
      <c r="B208" s="25" t="s">
        <v>46</v>
      </c>
      <c r="C208" s="75">
        <v>0</v>
      </c>
      <c r="D208" s="77">
        <v>0</v>
      </c>
      <c r="E208" s="77">
        <v>0</v>
      </c>
      <c r="F208" s="77">
        <v>0</v>
      </c>
      <c r="G208" s="77">
        <v>0</v>
      </c>
      <c r="H208" s="77">
        <v>0</v>
      </c>
      <c r="I208" s="77">
        <v>0</v>
      </c>
      <c r="J208" s="79">
        <f t="shared" si="3"/>
        <v>0</v>
      </c>
    </row>
    <row r="209" spans="1:10" x14ac:dyDescent="0.25">
      <c r="A209" s="24" t="s">
        <v>273</v>
      </c>
      <c r="B209" s="25" t="s">
        <v>46</v>
      </c>
      <c r="C209" s="75">
        <v>0</v>
      </c>
      <c r="D209" s="77">
        <v>0</v>
      </c>
      <c r="E209" s="77">
        <v>0</v>
      </c>
      <c r="F209" s="77">
        <v>0</v>
      </c>
      <c r="G209" s="77">
        <v>0</v>
      </c>
      <c r="H209" s="77">
        <v>0</v>
      </c>
      <c r="I209" s="77">
        <v>0</v>
      </c>
      <c r="J209" s="79">
        <f t="shared" si="3"/>
        <v>0</v>
      </c>
    </row>
    <row r="210" spans="1:10" x14ac:dyDescent="0.25">
      <c r="A210" s="24" t="s">
        <v>274</v>
      </c>
      <c r="B210" s="25" t="s">
        <v>46</v>
      </c>
      <c r="C210" s="75">
        <v>0</v>
      </c>
      <c r="D210" s="77">
        <v>0</v>
      </c>
      <c r="E210" s="77">
        <v>0</v>
      </c>
      <c r="F210" s="77">
        <v>0</v>
      </c>
      <c r="G210" s="77">
        <v>0</v>
      </c>
      <c r="H210" s="77">
        <v>0</v>
      </c>
      <c r="I210" s="77">
        <v>157035</v>
      </c>
      <c r="J210" s="79">
        <f t="shared" si="3"/>
        <v>157035</v>
      </c>
    </row>
    <row r="211" spans="1:10" x14ac:dyDescent="0.25">
      <c r="A211" s="24" t="s">
        <v>275</v>
      </c>
      <c r="B211" s="25" t="s">
        <v>46</v>
      </c>
      <c r="C211" s="75">
        <v>0</v>
      </c>
      <c r="D211" s="77">
        <v>75972</v>
      </c>
      <c r="E211" s="77">
        <v>0</v>
      </c>
      <c r="F211" s="77">
        <v>0</v>
      </c>
      <c r="G211" s="77">
        <v>0</v>
      </c>
      <c r="H211" s="77">
        <v>0</v>
      </c>
      <c r="I211" s="77">
        <v>0</v>
      </c>
      <c r="J211" s="79">
        <f t="shared" si="3"/>
        <v>75972</v>
      </c>
    </row>
    <row r="212" spans="1:10" x14ac:dyDescent="0.25">
      <c r="A212" s="24" t="s">
        <v>276</v>
      </c>
      <c r="B212" s="25" t="s">
        <v>46</v>
      </c>
      <c r="C212" s="75">
        <v>0</v>
      </c>
      <c r="D212" s="77">
        <v>0</v>
      </c>
      <c r="E212" s="77">
        <v>0</v>
      </c>
      <c r="F212" s="77">
        <v>0</v>
      </c>
      <c r="G212" s="77">
        <v>0</v>
      </c>
      <c r="H212" s="77">
        <v>339150</v>
      </c>
      <c r="I212" s="77">
        <v>0</v>
      </c>
      <c r="J212" s="79">
        <f t="shared" si="3"/>
        <v>339150</v>
      </c>
    </row>
    <row r="213" spans="1:10" x14ac:dyDescent="0.25">
      <c r="A213" s="24" t="s">
        <v>277</v>
      </c>
      <c r="B213" s="25" t="s">
        <v>46</v>
      </c>
      <c r="C213" s="75">
        <v>0</v>
      </c>
      <c r="D213" s="77">
        <v>0</v>
      </c>
      <c r="E213" s="77">
        <v>0</v>
      </c>
      <c r="F213" s="77">
        <v>0</v>
      </c>
      <c r="G213" s="77">
        <v>0</v>
      </c>
      <c r="H213" s="77">
        <v>95040</v>
      </c>
      <c r="I213" s="77">
        <v>0</v>
      </c>
      <c r="J213" s="79">
        <f t="shared" si="3"/>
        <v>95040</v>
      </c>
    </row>
    <row r="214" spans="1:10" x14ac:dyDescent="0.25">
      <c r="A214" s="24" t="s">
        <v>278</v>
      </c>
      <c r="B214" s="25" t="s">
        <v>46</v>
      </c>
      <c r="C214" s="75">
        <v>0</v>
      </c>
      <c r="D214" s="77">
        <v>0</v>
      </c>
      <c r="E214" s="77">
        <v>0</v>
      </c>
      <c r="F214" s="77">
        <v>0</v>
      </c>
      <c r="G214" s="77">
        <v>0</v>
      </c>
      <c r="H214" s="77">
        <v>0</v>
      </c>
      <c r="I214" s="77">
        <v>0</v>
      </c>
      <c r="J214" s="79">
        <f t="shared" si="3"/>
        <v>0</v>
      </c>
    </row>
    <row r="215" spans="1:10" x14ac:dyDescent="0.25">
      <c r="A215" s="24" t="s">
        <v>279</v>
      </c>
      <c r="B215" s="25" t="s">
        <v>46</v>
      </c>
      <c r="C215" s="75">
        <v>0</v>
      </c>
      <c r="D215" s="77">
        <v>0</v>
      </c>
      <c r="E215" s="77">
        <v>0</v>
      </c>
      <c r="F215" s="77">
        <v>0</v>
      </c>
      <c r="G215" s="77">
        <v>0</v>
      </c>
      <c r="H215" s="77">
        <v>0</v>
      </c>
      <c r="I215" s="77">
        <v>0</v>
      </c>
      <c r="J215" s="79">
        <f t="shared" si="3"/>
        <v>0</v>
      </c>
    </row>
    <row r="216" spans="1:10" x14ac:dyDescent="0.25">
      <c r="A216" s="24" t="s">
        <v>280</v>
      </c>
      <c r="B216" s="25" t="s">
        <v>46</v>
      </c>
      <c r="C216" s="75">
        <v>0</v>
      </c>
      <c r="D216" s="77">
        <v>0</v>
      </c>
      <c r="E216" s="77">
        <v>0</v>
      </c>
      <c r="F216" s="77">
        <v>0</v>
      </c>
      <c r="G216" s="77">
        <v>0</v>
      </c>
      <c r="H216" s="77">
        <v>0</v>
      </c>
      <c r="I216" s="77">
        <v>0</v>
      </c>
      <c r="J216" s="79">
        <f t="shared" si="3"/>
        <v>0</v>
      </c>
    </row>
    <row r="217" spans="1:10" x14ac:dyDescent="0.25">
      <c r="A217" s="24" t="s">
        <v>281</v>
      </c>
      <c r="B217" s="25" t="s">
        <v>46</v>
      </c>
      <c r="C217" s="75">
        <v>0</v>
      </c>
      <c r="D217" s="77">
        <v>0</v>
      </c>
      <c r="E217" s="77">
        <v>0</v>
      </c>
      <c r="F217" s="77">
        <v>0</v>
      </c>
      <c r="G217" s="77">
        <v>0</v>
      </c>
      <c r="H217" s="77">
        <v>0</v>
      </c>
      <c r="I217" s="77">
        <v>0</v>
      </c>
      <c r="J217" s="79">
        <f t="shared" si="3"/>
        <v>0</v>
      </c>
    </row>
    <row r="218" spans="1:10" x14ac:dyDescent="0.25">
      <c r="A218" s="24" t="s">
        <v>471</v>
      </c>
      <c r="B218" s="25" t="s">
        <v>46</v>
      </c>
      <c r="C218" s="75">
        <v>0</v>
      </c>
      <c r="D218" s="77">
        <v>0</v>
      </c>
      <c r="E218" s="77">
        <v>0</v>
      </c>
      <c r="F218" s="77">
        <v>0</v>
      </c>
      <c r="G218" s="77">
        <v>0</v>
      </c>
      <c r="H218" s="77">
        <v>364000</v>
      </c>
      <c r="I218" s="77">
        <v>0</v>
      </c>
      <c r="J218" s="79">
        <f t="shared" si="3"/>
        <v>364000</v>
      </c>
    </row>
    <row r="219" spans="1:10" x14ac:dyDescent="0.25">
      <c r="A219" s="24" t="s">
        <v>282</v>
      </c>
      <c r="B219" s="25" t="s">
        <v>46</v>
      </c>
      <c r="C219" s="75">
        <v>0</v>
      </c>
      <c r="D219" s="77">
        <v>155975</v>
      </c>
      <c r="E219" s="77">
        <v>452525</v>
      </c>
      <c r="F219" s="77">
        <v>0</v>
      </c>
      <c r="G219" s="77">
        <v>0</v>
      </c>
      <c r="H219" s="77">
        <v>0</v>
      </c>
      <c r="I219" s="77">
        <v>0</v>
      </c>
      <c r="J219" s="79">
        <f t="shared" si="3"/>
        <v>608500</v>
      </c>
    </row>
    <row r="220" spans="1:10" x14ac:dyDescent="0.25">
      <c r="A220" s="24" t="s">
        <v>504</v>
      </c>
      <c r="B220" s="25" t="s">
        <v>46</v>
      </c>
      <c r="C220" s="75">
        <v>0</v>
      </c>
      <c r="D220" s="77">
        <v>0</v>
      </c>
      <c r="E220" s="77">
        <v>0</v>
      </c>
      <c r="F220" s="77">
        <v>0</v>
      </c>
      <c r="G220" s="77">
        <v>0</v>
      </c>
      <c r="H220" s="77">
        <v>0</v>
      </c>
      <c r="I220" s="77">
        <v>0</v>
      </c>
      <c r="J220" s="79">
        <f t="shared" si="3"/>
        <v>0</v>
      </c>
    </row>
    <row r="221" spans="1:10" x14ac:dyDescent="0.25">
      <c r="A221" s="24" t="s">
        <v>283</v>
      </c>
      <c r="B221" s="25" t="s">
        <v>46</v>
      </c>
      <c r="C221" s="75">
        <v>0</v>
      </c>
      <c r="D221" s="77">
        <v>0</v>
      </c>
      <c r="E221" s="77">
        <v>0</v>
      </c>
      <c r="F221" s="77">
        <v>0</v>
      </c>
      <c r="G221" s="77">
        <v>0</v>
      </c>
      <c r="H221" s="77">
        <v>0</v>
      </c>
      <c r="I221" s="77">
        <v>0</v>
      </c>
      <c r="J221" s="79">
        <f t="shared" si="3"/>
        <v>0</v>
      </c>
    </row>
    <row r="222" spans="1:10" x14ac:dyDescent="0.25">
      <c r="A222" s="24" t="s">
        <v>284</v>
      </c>
      <c r="B222" s="25" t="s">
        <v>46</v>
      </c>
      <c r="C222" s="75">
        <v>0</v>
      </c>
      <c r="D222" s="77">
        <v>19641</v>
      </c>
      <c r="E222" s="77">
        <v>0</v>
      </c>
      <c r="F222" s="77">
        <v>0</v>
      </c>
      <c r="G222" s="77">
        <v>0</v>
      </c>
      <c r="H222" s="77">
        <v>0</v>
      </c>
      <c r="I222" s="77">
        <v>0</v>
      </c>
      <c r="J222" s="79">
        <f t="shared" si="3"/>
        <v>19641</v>
      </c>
    </row>
    <row r="223" spans="1:10" x14ac:dyDescent="0.25">
      <c r="A223" s="24" t="s">
        <v>285</v>
      </c>
      <c r="B223" s="25" t="s">
        <v>46</v>
      </c>
      <c r="C223" s="75">
        <v>0</v>
      </c>
      <c r="D223" s="77">
        <v>0</v>
      </c>
      <c r="E223" s="77">
        <v>0</v>
      </c>
      <c r="F223" s="77">
        <v>0</v>
      </c>
      <c r="G223" s="77">
        <v>0</v>
      </c>
      <c r="H223" s="77">
        <v>0</v>
      </c>
      <c r="I223" s="77">
        <v>0</v>
      </c>
      <c r="J223" s="79">
        <f t="shared" si="3"/>
        <v>0</v>
      </c>
    </row>
    <row r="224" spans="1:10" x14ac:dyDescent="0.25">
      <c r="A224" s="24" t="s">
        <v>286</v>
      </c>
      <c r="B224" s="25" t="s">
        <v>46</v>
      </c>
      <c r="C224" s="75">
        <v>0</v>
      </c>
      <c r="D224" s="77">
        <v>0</v>
      </c>
      <c r="E224" s="77">
        <v>0</v>
      </c>
      <c r="F224" s="77">
        <v>0</v>
      </c>
      <c r="G224" s="77">
        <v>0</v>
      </c>
      <c r="H224" s="77">
        <v>0</v>
      </c>
      <c r="I224" s="77">
        <v>0</v>
      </c>
      <c r="J224" s="79">
        <f t="shared" si="3"/>
        <v>0</v>
      </c>
    </row>
    <row r="225" spans="1:10" x14ac:dyDescent="0.25">
      <c r="A225" s="24" t="s">
        <v>287</v>
      </c>
      <c r="B225" s="25" t="s">
        <v>46</v>
      </c>
      <c r="C225" s="75">
        <v>0</v>
      </c>
      <c r="D225" s="77">
        <v>0</v>
      </c>
      <c r="E225" s="77">
        <v>0</v>
      </c>
      <c r="F225" s="77">
        <v>0</v>
      </c>
      <c r="G225" s="77">
        <v>0</v>
      </c>
      <c r="H225" s="77">
        <v>0</v>
      </c>
      <c r="I225" s="77">
        <v>0</v>
      </c>
      <c r="J225" s="79">
        <f t="shared" si="3"/>
        <v>0</v>
      </c>
    </row>
    <row r="226" spans="1:10" x14ac:dyDescent="0.25">
      <c r="A226" s="24" t="s">
        <v>288</v>
      </c>
      <c r="B226" s="25" t="s">
        <v>46</v>
      </c>
      <c r="C226" s="75">
        <v>0</v>
      </c>
      <c r="D226" s="77">
        <v>0</v>
      </c>
      <c r="E226" s="77">
        <v>0</v>
      </c>
      <c r="F226" s="77">
        <v>0</v>
      </c>
      <c r="G226" s="77">
        <v>0</v>
      </c>
      <c r="H226" s="77">
        <v>0</v>
      </c>
      <c r="I226" s="77">
        <v>0</v>
      </c>
      <c r="J226" s="79">
        <f t="shared" si="3"/>
        <v>0</v>
      </c>
    </row>
    <row r="227" spans="1:10" x14ac:dyDescent="0.25">
      <c r="A227" s="24" t="s">
        <v>289</v>
      </c>
      <c r="B227" s="25" t="s">
        <v>46</v>
      </c>
      <c r="C227" s="75">
        <v>0</v>
      </c>
      <c r="D227" s="77">
        <v>0</v>
      </c>
      <c r="E227" s="77">
        <v>0</v>
      </c>
      <c r="F227" s="77">
        <v>0</v>
      </c>
      <c r="G227" s="77">
        <v>0</v>
      </c>
      <c r="H227" s="77">
        <v>0</v>
      </c>
      <c r="I227" s="77">
        <v>0</v>
      </c>
      <c r="J227" s="79">
        <f t="shared" si="3"/>
        <v>0</v>
      </c>
    </row>
    <row r="228" spans="1:10" x14ac:dyDescent="0.25">
      <c r="A228" s="24" t="s">
        <v>472</v>
      </c>
      <c r="B228" s="25" t="s">
        <v>46</v>
      </c>
      <c r="C228" s="75">
        <v>0</v>
      </c>
      <c r="D228" s="77">
        <v>0</v>
      </c>
      <c r="E228" s="77">
        <v>0</v>
      </c>
      <c r="F228" s="77">
        <v>0</v>
      </c>
      <c r="G228" s="77">
        <v>0</v>
      </c>
      <c r="H228" s="77">
        <v>0</v>
      </c>
      <c r="I228" s="77">
        <v>0</v>
      </c>
      <c r="J228" s="79">
        <f t="shared" si="3"/>
        <v>0</v>
      </c>
    </row>
    <row r="229" spans="1:10" x14ac:dyDescent="0.25">
      <c r="A229" s="24" t="s">
        <v>290</v>
      </c>
      <c r="B229" s="25" t="s">
        <v>46</v>
      </c>
      <c r="C229" s="75">
        <v>0</v>
      </c>
      <c r="D229" s="77">
        <v>0</v>
      </c>
      <c r="E229" s="77">
        <v>0</v>
      </c>
      <c r="F229" s="77">
        <v>0</v>
      </c>
      <c r="G229" s="77">
        <v>0</v>
      </c>
      <c r="H229" s="77">
        <v>0</v>
      </c>
      <c r="I229" s="77">
        <v>0</v>
      </c>
      <c r="J229" s="79">
        <f t="shared" si="3"/>
        <v>0</v>
      </c>
    </row>
    <row r="230" spans="1:10" x14ac:dyDescent="0.25">
      <c r="A230" s="24" t="s">
        <v>291</v>
      </c>
      <c r="B230" s="25" t="s">
        <v>46</v>
      </c>
      <c r="C230" s="75">
        <v>0</v>
      </c>
      <c r="D230" s="77">
        <v>0</v>
      </c>
      <c r="E230" s="77">
        <v>0</v>
      </c>
      <c r="F230" s="77">
        <v>0</v>
      </c>
      <c r="G230" s="77">
        <v>0</v>
      </c>
      <c r="H230" s="77">
        <v>0</v>
      </c>
      <c r="I230" s="77">
        <v>0</v>
      </c>
      <c r="J230" s="79">
        <f t="shared" si="3"/>
        <v>0</v>
      </c>
    </row>
    <row r="231" spans="1:10" x14ac:dyDescent="0.25">
      <c r="A231" s="24" t="s">
        <v>292</v>
      </c>
      <c r="B231" s="25" t="s">
        <v>46</v>
      </c>
      <c r="C231" s="75">
        <v>0</v>
      </c>
      <c r="D231" s="77">
        <v>0</v>
      </c>
      <c r="E231" s="77">
        <v>0</v>
      </c>
      <c r="F231" s="77">
        <v>0</v>
      </c>
      <c r="G231" s="77">
        <v>0</v>
      </c>
      <c r="H231" s="77">
        <v>0</v>
      </c>
      <c r="I231" s="77">
        <v>0</v>
      </c>
      <c r="J231" s="79">
        <f t="shared" si="3"/>
        <v>0</v>
      </c>
    </row>
    <row r="232" spans="1:10" x14ac:dyDescent="0.25">
      <c r="A232" s="24" t="s">
        <v>293</v>
      </c>
      <c r="B232" s="25" t="s">
        <v>46</v>
      </c>
      <c r="C232" s="75">
        <v>0</v>
      </c>
      <c r="D232" s="77">
        <v>0</v>
      </c>
      <c r="E232" s="77">
        <v>0</v>
      </c>
      <c r="F232" s="77">
        <v>0</v>
      </c>
      <c r="G232" s="77">
        <v>0</v>
      </c>
      <c r="H232" s="77">
        <v>0</v>
      </c>
      <c r="I232" s="77">
        <v>0</v>
      </c>
      <c r="J232" s="79">
        <f t="shared" si="3"/>
        <v>0</v>
      </c>
    </row>
    <row r="233" spans="1:10" x14ac:dyDescent="0.25">
      <c r="A233" s="24" t="s">
        <v>294</v>
      </c>
      <c r="B233" s="25" t="s">
        <v>46</v>
      </c>
      <c r="C233" s="75">
        <v>0</v>
      </c>
      <c r="D233" s="77">
        <v>0</v>
      </c>
      <c r="E233" s="77">
        <v>0</v>
      </c>
      <c r="F233" s="77">
        <v>0</v>
      </c>
      <c r="G233" s="77">
        <v>0</v>
      </c>
      <c r="H233" s="77">
        <v>0</v>
      </c>
      <c r="I233" s="77">
        <v>0</v>
      </c>
      <c r="J233" s="79">
        <f t="shared" si="3"/>
        <v>0</v>
      </c>
    </row>
    <row r="234" spans="1:10" x14ac:dyDescent="0.25">
      <c r="A234" s="24" t="s">
        <v>295</v>
      </c>
      <c r="B234" s="25" t="s">
        <v>46</v>
      </c>
      <c r="C234" s="75">
        <v>0</v>
      </c>
      <c r="D234" s="77">
        <v>0</v>
      </c>
      <c r="E234" s="77">
        <v>0</v>
      </c>
      <c r="F234" s="77">
        <v>0</v>
      </c>
      <c r="G234" s="77">
        <v>0</v>
      </c>
      <c r="H234" s="77">
        <v>0</v>
      </c>
      <c r="I234" s="77">
        <v>0</v>
      </c>
      <c r="J234" s="79">
        <f t="shared" si="3"/>
        <v>0</v>
      </c>
    </row>
    <row r="235" spans="1:10" x14ac:dyDescent="0.25">
      <c r="A235" s="24" t="s">
        <v>296</v>
      </c>
      <c r="B235" s="25" t="s">
        <v>46</v>
      </c>
      <c r="C235" s="75">
        <v>0</v>
      </c>
      <c r="D235" s="77">
        <v>0</v>
      </c>
      <c r="E235" s="77">
        <v>0</v>
      </c>
      <c r="F235" s="77">
        <v>0</v>
      </c>
      <c r="G235" s="77">
        <v>0</v>
      </c>
      <c r="H235" s="77">
        <v>0</v>
      </c>
      <c r="I235" s="77">
        <v>0</v>
      </c>
      <c r="J235" s="79">
        <f t="shared" si="3"/>
        <v>0</v>
      </c>
    </row>
    <row r="236" spans="1:10" x14ac:dyDescent="0.25">
      <c r="A236" s="24" t="s">
        <v>297</v>
      </c>
      <c r="B236" s="25" t="s">
        <v>47</v>
      </c>
      <c r="C236" s="75">
        <v>0</v>
      </c>
      <c r="D236" s="77">
        <v>0</v>
      </c>
      <c r="E236" s="77">
        <v>0</v>
      </c>
      <c r="F236" s="77">
        <v>0</v>
      </c>
      <c r="G236" s="77">
        <v>0</v>
      </c>
      <c r="H236" s="77">
        <v>0</v>
      </c>
      <c r="I236" s="77">
        <v>0</v>
      </c>
      <c r="J236" s="79">
        <f t="shared" si="3"/>
        <v>0</v>
      </c>
    </row>
    <row r="237" spans="1:10" x14ac:dyDescent="0.25">
      <c r="A237" s="24" t="s">
        <v>298</v>
      </c>
      <c r="B237" s="25" t="s">
        <v>47</v>
      </c>
      <c r="C237" s="75">
        <v>0</v>
      </c>
      <c r="D237" s="77">
        <v>0</v>
      </c>
      <c r="E237" s="77">
        <v>0</v>
      </c>
      <c r="F237" s="77">
        <v>0</v>
      </c>
      <c r="G237" s="77">
        <v>0</v>
      </c>
      <c r="H237" s="77">
        <v>0</v>
      </c>
      <c r="I237" s="77">
        <v>0</v>
      </c>
      <c r="J237" s="79">
        <f t="shared" si="3"/>
        <v>0</v>
      </c>
    </row>
    <row r="238" spans="1:10" x14ac:dyDescent="0.25">
      <c r="A238" s="24" t="s">
        <v>473</v>
      </c>
      <c r="B238" s="25" t="s">
        <v>47</v>
      </c>
      <c r="C238" s="75">
        <v>0</v>
      </c>
      <c r="D238" s="77">
        <v>281774</v>
      </c>
      <c r="E238" s="77">
        <v>873303</v>
      </c>
      <c r="F238" s="77">
        <v>0</v>
      </c>
      <c r="G238" s="77">
        <v>0</v>
      </c>
      <c r="H238" s="77">
        <v>0</v>
      </c>
      <c r="I238" s="77">
        <v>0</v>
      </c>
      <c r="J238" s="79">
        <f t="shared" si="3"/>
        <v>1155077</v>
      </c>
    </row>
    <row r="239" spans="1:10" x14ac:dyDescent="0.25">
      <c r="A239" s="24" t="s">
        <v>299</v>
      </c>
      <c r="B239" s="25" t="s">
        <v>47</v>
      </c>
      <c r="C239" s="75">
        <v>0</v>
      </c>
      <c r="D239" s="77">
        <v>0</v>
      </c>
      <c r="E239" s="77">
        <v>0</v>
      </c>
      <c r="F239" s="77">
        <v>0</v>
      </c>
      <c r="G239" s="77">
        <v>0</v>
      </c>
      <c r="H239" s="77">
        <v>0</v>
      </c>
      <c r="I239" s="77">
        <v>0</v>
      </c>
      <c r="J239" s="79">
        <f t="shared" si="3"/>
        <v>0</v>
      </c>
    </row>
    <row r="240" spans="1:10" x14ac:dyDescent="0.25">
      <c r="A240" s="24" t="s">
        <v>463</v>
      </c>
      <c r="B240" s="25" t="s">
        <v>47</v>
      </c>
      <c r="C240" s="75">
        <v>0</v>
      </c>
      <c r="D240" s="77">
        <v>0</v>
      </c>
      <c r="E240" s="77">
        <v>0</v>
      </c>
      <c r="F240" s="77">
        <v>0</v>
      </c>
      <c r="G240" s="77">
        <v>0</v>
      </c>
      <c r="H240" s="77">
        <v>0</v>
      </c>
      <c r="I240" s="77">
        <v>0</v>
      </c>
      <c r="J240" s="79">
        <f t="shared" si="3"/>
        <v>0</v>
      </c>
    </row>
    <row r="241" spans="1:10" x14ac:dyDescent="0.25">
      <c r="A241" s="24" t="s">
        <v>300</v>
      </c>
      <c r="B241" s="25" t="s">
        <v>48</v>
      </c>
      <c r="C241" s="75">
        <v>0</v>
      </c>
      <c r="D241" s="77">
        <v>0</v>
      </c>
      <c r="E241" s="77">
        <v>0</v>
      </c>
      <c r="F241" s="77">
        <v>0</v>
      </c>
      <c r="G241" s="77">
        <v>0</v>
      </c>
      <c r="H241" s="77">
        <v>0</v>
      </c>
      <c r="I241" s="77">
        <v>0</v>
      </c>
      <c r="J241" s="79">
        <f t="shared" si="3"/>
        <v>0</v>
      </c>
    </row>
    <row r="242" spans="1:10" x14ac:dyDescent="0.25">
      <c r="A242" s="24" t="s">
        <v>301</v>
      </c>
      <c r="B242" s="25" t="s">
        <v>48</v>
      </c>
      <c r="C242" s="75">
        <v>29075</v>
      </c>
      <c r="D242" s="77">
        <v>7216</v>
      </c>
      <c r="E242" s="77">
        <v>0</v>
      </c>
      <c r="F242" s="77">
        <v>0</v>
      </c>
      <c r="G242" s="77">
        <v>0</v>
      </c>
      <c r="H242" s="77">
        <v>90645</v>
      </c>
      <c r="I242" s="77">
        <v>12479</v>
      </c>
      <c r="J242" s="79">
        <f t="shared" si="3"/>
        <v>139415</v>
      </c>
    </row>
    <row r="243" spans="1:10" x14ac:dyDescent="0.25">
      <c r="A243" s="24" t="s">
        <v>302</v>
      </c>
      <c r="B243" s="25" t="s">
        <v>48</v>
      </c>
      <c r="C243" s="75">
        <v>0</v>
      </c>
      <c r="D243" s="77">
        <v>0</v>
      </c>
      <c r="E243" s="77">
        <v>0</v>
      </c>
      <c r="F243" s="77">
        <v>0</v>
      </c>
      <c r="G243" s="77">
        <v>0</v>
      </c>
      <c r="H243" s="77">
        <v>0</v>
      </c>
      <c r="I243" s="77">
        <v>0</v>
      </c>
      <c r="J243" s="79">
        <f t="shared" si="3"/>
        <v>0</v>
      </c>
    </row>
    <row r="244" spans="1:10" x14ac:dyDescent="0.25">
      <c r="A244" s="24" t="s">
        <v>303</v>
      </c>
      <c r="B244" s="25" t="s">
        <v>49</v>
      </c>
      <c r="C244" s="75">
        <v>0</v>
      </c>
      <c r="D244" s="77">
        <v>0</v>
      </c>
      <c r="E244" s="77">
        <v>0</v>
      </c>
      <c r="F244" s="77">
        <v>0</v>
      </c>
      <c r="G244" s="77">
        <v>0</v>
      </c>
      <c r="H244" s="77">
        <v>0</v>
      </c>
      <c r="I244" s="77">
        <v>0</v>
      </c>
      <c r="J244" s="79">
        <f t="shared" si="3"/>
        <v>0</v>
      </c>
    </row>
    <row r="245" spans="1:10" x14ac:dyDescent="0.25">
      <c r="A245" s="24" t="s">
        <v>304</v>
      </c>
      <c r="B245" s="25" t="s">
        <v>49</v>
      </c>
      <c r="C245" s="75">
        <v>0</v>
      </c>
      <c r="D245" s="77">
        <v>0</v>
      </c>
      <c r="E245" s="77">
        <v>0</v>
      </c>
      <c r="F245" s="77">
        <v>0</v>
      </c>
      <c r="G245" s="77">
        <v>0</v>
      </c>
      <c r="H245" s="77">
        <v>0</v>
      </c>
      <c r="I245" s="77">
        <v>0</v>
      </c>
      <c r="J245" s="79">
        <f t="shared" si="3"/>
        <v>0</v>
      </c>
    </row>
    <row r="246" spans="1:10" x14ac:dyDescent="0.25">
      <c r="A246" s="24" t="s">
        <v>305</v>
      </c>
      <c r="B246" s="25" t="s">
        <v>49</v>
      </c>
      <c r="C246" s="75">
        <v>0</v>
      </c>
      <c r="D246" s="77">
        <v>0</v>
      </c>
      <c r="E246" s="77">
        <v>0</v>
      </c>
      <c r="F246" s="77">
        <v>0</v>
      </c>
      <c r="G246" s="77">
        <v>0</v>
      </c>
      <c r="H246" s="77">
        <v>0</v>
      </c>
      <c r="I246" s="77">
        <v>0</v>
      </c>
      <c r="J246" s="79">
        <f t="shared" si="3"/>
        <v>0</v>
      </c>
    </row>
    <row r="247" spans="1:10" x14ac:dyDescent="0.25">
      <c r="A247" s="24" t="s">
        <v>306</v>
      </c>
      <c r="B247" s="25" t="s">
        <v>49</v>
      </c>
      <c r="C247" s="75">
        <v>0</v>
      </c>
      <c r="D247" s="77">
        <v>0</v>
      </c>
      <c r="E247" s="77">
        <v>0</v>
      </c>
      <c r="F247" s="77">
        <v>0</v>
      </c>
      <c r="G247" s="77">
        <v>0</v>
      </c>
      <c r="H247" s="77">
        <v>0</v>
      </c>
      <c r="I247" s="77">
        <v>0</v>
      </c>
      <c r="J247" s="79">
        <f t="shared" si="3"/>
        <v>0</v>
      </c>
    </row>
    <row r="248" spans="1:10" x14ac:dyDescent="0.25">
      <c r="A248" s="24" t="s">
        <v>307</v>
      </c>
      <c r="B248" s="25" t="s">
        <v>49</v>
      </c>
      <c r="C248" s="75">
        <v>0</v>
      </c>
      <c r="D248" s="77">
        <v>0</v>
      </c>
      <c r="E248" s="77">
        <v>0</v>
      </c>
      <c r="F248" s="77">
        <v>0</v>
      </c>
      <c r="G248" s="77">
        <v>0</v>
      </c>
      <c r="H248" s="77">
        <v>0</v>
      </c>
      <c r="I248" s="77">
        <v>0</v>
      </c>
      <c r="J248" s="79">
        <f t="shared" si="3"/>
        <v>0</v>
      </c>
    </row>
    <row r="249" spans="1:10" x14ac:dyDescent="0.25">
      <c r="A249" s="24" t="s">
        <v>308</v>
      </c>
      <c r="B249" s="25" t="s">
        <v>49</v>
      </c>
      <c r="C249" s="75">
        <v>0</v>
      </c>
      <c r="D249" s="77">
        <v>0</v>
      </c>
      <c r="E249" s="77">
        <v>0</v>
      </c>
      <c r="F249" s="77">
        <v>0</v>
      </c>
      <c r="G249" s="77">
        <v>0</v>
      </c>
      <c r="H249" s="77">
        <v>0</v>
      </c>
      <c r="I249" s="77">
        <v>0</v>
      </c>
      <c r="J249" s="79">
        <f t="shared" si="3"/>
        <v>0</v>
      </c>
    </row>
    <row r="250" spans="1:10" x14ac:dyDescent="0.25">
      <c r="A250" s="24" t="s">
        <v>309</v>
      </c>
      <c r="B250" s="25" t="s">
        <v>49</v>
      </c>
      <c r="C250" s="75">
        <v>0</v>
      </c>
      <c r="D250" s="77">
        <v>0</v>
      </c>
      <c r="E250" s="77">
        <v>0</v>
      </c>
      <c r="F250" s="77">
        <v>0</v>
      </c>
      <c r="G250" s="77">
        <v>0</v>
      </c>
      <c r="H250" s="77">
        <v>0</v>
      </c>
      <c r="I250" s="77">
        <v>0</v>
      </c>
      <c r="J250" s="79">
        <f t="shared" si="3"/>
        <v>0</v>
      </c>
    </row>
    <row r="251" spans="1:10" x14ac:dyDescent="0.25">
      <c r="A251" s="24" t="s">
        <v>310</v>
      </c>
      <c r="B251" s="25" t="s">
        <v>49</v>
      </c>
      <c r="C251" s="75">
        <v>0</v>
      </c>
      <c r="D251" s="77">
        <v>0</v>
      </c>
      <c r="E251" s="77">
        <v>0</v>
      </c>
      <c r="F251" s="77">
        <v>0</v>
      </c>
      <c r="G251" s="77">
        <v>0</v>
      </c>
      <c r="H251" s="77">
        <v>0</v>
      </c>
      <c r="I251" s="77">
        <v>0</v>
      </c>
      <c r="J251" s="79">
        <f t="shared" si="3"/>
        <v>0</v>
      </c>
    </row>
    <row r="252" spans="1:10" x14ac:dyDescent="0.25">
      <c r="A252" s="24" t="s">
        <v>311</v>
      </c>
      <c r="B252" s="25" t="s">
        <v>49</v>
      </c>
      <c r="C252" s="75">
        <v>0</v>
      </c>
      <c r="D252" s="77">
        <v>0</v>
      </c>
      <c r="E252" s="77">
        <v>0</v>
      </c>
      <c r="F252" s="77">
        <v>0</v>
      </c>
      <c r="G252" s="77">
        <v>0</v>
      </c>
      <c r="H252" s="77">
        <v>0</v>
      </c>
      <c r="I252" s="77">
        <v>0</v>
      </c>
      <c r="J252" s="79">
        <f t="shared" si="3"/>
        <v>0</v>
      </c>
    </row>
    <row r="253" spans="1:10" x14ac:dyDescent="0.25">
      <c r="A253" s="24" t="s">
        <v>3</v>
      </c>
      <c r="B253" s="25" t="s">
        <v>3</v>
      </c>
      <c r="C253" s="75">
        <v>0</v>
      </c>
      <c r="D253" s="77">
        <v>0</v>
      </c>
      <c r="E253" s="77">
        <v>0</v>
      </c>
      <c r="F253" s="77">
        <v>0</v>
      </c>
      <c r="G253" s="77">
        <v>0</v>
      </c>
      <c r="H253" s="77">
        <v>0</v>
      </c>
      <c r="I253" s="77">
        <v>0</v>
      </c>
      <c r="J253" s="79">
        <f t="shared" si="3"/>
        <v>0</v>
      </c>
    </row>
    <row r="254" spans="1:10" x14ac:dyDescent="0.25">
      <c r="A254" s="24" t="s">
        <v>312</v>
      </c>
      <c r="B254" s="25" t="s">
        <v>50</v>
      </c>
      <c r="C254" s="75">
        <v>0</v>
      </c>
      <c r="D254" s="77">
        <v>845579</v>
      </c>
      <c r="E254" s="77">
        <v>323752</v>
      </c>
      <c r="F254" s="77">
        <v>0</v>
      </c>
      <c r="G254" s="77">
        <v>0</v>
      </c>
      <c r="H254" s="77">
        <v>55924</v>
      </c>
      <c r="I254" s="77">
        <v>0</v>
      </c>
      <c r="J254" s="79">
        <f t="shared" si="3"/>
        <v>1225255</v>
      </c>
    </row>
    <row r="255" spans="1:10" x14ac:dyDescent="0.25">
      <c r="A255" s="24" t="s">
        <v>474</v>
      </c>
      <c r="B255" s="25" t="s">
        <v>50</v>
      </c>
      <c r="C255" s="75">
        <v>0</v>
      </c>
      <c r="D255" s="77">
        <v>0</v>
      </c>
      <c r="E255" s="77">
        <v>0</v>
      </c>
      <c r="F255" s="77">
        <v>0</v>
      </c>
      <c r="G255" s="77">
        <v>0</v>
      </c>
      <c r="H255" s="77">
        <v>0</v>
      </c>
      <c r="I255" s="77">
        <v>0</v>
      </c>
      <c r="J255" s="79">
        <f t="shared" si="3"/>
        <v>0</v>
      </c>
    </row>
    <row r="256" spans="1:10" x14ac:dyDescent="0.25">
      <c r="A256" s="24" t="s">
        <v>313</v>
      </c>
      <c r="B256" s="25" t="s">
        <v>50</v>
      </c>
      <c r="C256" s="75">
        <v>0</v>
      </c>
      <c r="D256" s="77">
        <v>0</v>
      </c>
      <c r="E256" s="77">
        <v>0</v>
      </c>
      <c r="F256" s="77">
        <v>0</v>
      </c>
      <c r="G256" s="77">
        <v>0</v>
      </c>
      <c r="H256" s="77">
        <v>0</v>
      </c>
      <c r="I256" s="77">
        <v>0</v>
      </c>
      <c r="J256" s="79">
        <f t="shared" si="3"/>
        <v>0</v>
      </c>
    </row>
    <row r="257" spans="1:10" x14ac:dyDescent="0.25">
      <c r="A257" s="24" t="s">
        <v>314</v>
      </c>
      <c r="B257" s="25" t="s">
        <v>50</v>
      </c>
      <c r="C257" s="75">
        <v>0</v>
      </c>
      <c r="D257" s="77">
        <v>0</v>
      </c>
      <c r="E257" s="77">
        <v>0</v>
      </c>
      <c r="F257" s="77">
        <v>0</v>
      </c>
      <c r="G257" s="77">
        <v>0</v>
      </c>
      <c r="H257" s="77">
        <v>0</v>
      </c>
      <c r="I257" s="77">
        <v>0</v>
      </c>
      <c r="J257" s="79">
        <f t="shared" si="3"/>
        <v>0</v>
      </c>
    </row>
    <row r="258" spans="1:10" x14ac:dyDescent="0.25">
      <c r="A258" s="24" t="s">
        <v>315</v>
      </c>
      <c r="B258" s="25" t="s">
        <v>50</v>
      </c>
      <c r="C258" s="75">
        <v>0</v>
      </c>
      <c r="D258" s="77">
        <v>0</v>
      </c>
      <c r="E258" s="77">
        <v>5451</v>
      </c>
      <c r="F258" s="77">
        <v>0</v>
      </c>
      <c r="G258" s="77">
        <v>0</v>
      </c>
      <c r="H258" s="77">
        <v>0</v>
      </c>
      <c r="I258" s="77">
        <v>0</v>
      </c>
      <c r="J258" s="79">
        <f t="shared" si="3"/>
        <v>5451</v>
      </c>
    </row>
    <row r="259" spans="1:10" x14ac:dyDescent="0.25">
      <c r="A259" s="24" t="s">
        <v>316</v>
      </c>
      <c r="B259" s="25" t="s">
        <v>50</v>
      </c>
      <c r="C259" s="75">
        <v>0</v>
      </c>
      <c r="D259" s="77">
        <v>0</v>
      </c>
      <c r="E259" s="77">
        <v>0</v>
      </c>
      <c r="F259" s="77">
        <v>0</v>
      </c>
      <c r="G259" s="77">
        <v>0</v>
      </c>
      <c r="H259" s="77">
        <v>0</v>
      </c>
      <c r="I259" s="77">
        <v>0</v>
      </c>
      <c r="J259" s="79">
        <f t="shared" ref="J259:J321" si="4">SUM(C259:I259)</f>
        <v>0</v>
      </c>
    </row>
    <row r="260" spans="1:10" x14ac:dyDescent="0.25">
      <c r="A260" s="24" t="s">
        <v>317</v>
      </c>
      <c r="B260" s="25" t="s">
        <v>50</v>
      </c>
      <c r="C260" s="75">
        <v>0</v>
      </c>
      <c r="D260" s="77">
        <v>172357</v>
      </c>
      <c r="E260" s="77">
        <v>0</v>
      </c>
      <c r="F260" s="77">
        <v>0</v>
      </c>
      <c r="G260" s="77">
        <v>0</v>
      </c>
      <c r="H260" s="77">
        <v>0</v>
      </c>
      <c r="I260" s="77">
        <v>0</v>
      </c>
      <c r="J260" s="79">
        <f t="shared" si="4"/>
        <v>172357</v>
      </c>
    </row>
    <row r="261" spans="1:10" x14ac:dyDescent="0.25">
      <c r="A261" s="24" t="s">
        <v>318</v>
      </c>
      <c r="B261" s="25" t="s">
        <v>50</v>
      </c>
      <c r="C261" s="75">
        <v>3998</v>
      </c>
      <c r="D261" s="77">
        <v>9110</v>
      </c>
      <c r="E261" s="77">
        <v>5910</v>
      </c>
      <c r="F261" s="77">
        <v>0</v>
      </c>
      <c r="G261" s="77">
        <v>0</v>
      </c>
      <c r="H261" s="77">
        <v>3000</v>
      </c>
      <c r="I261" s="77">
        <v>0</v>
      </c>
      <c r="J261" s="79">
        <f t="shared" si="4"/>
        <v>22018</v>
      </c>
    </row>
    <row r="262" spans="1:10" x14ac:dyDescent="0.25">
      <c r="A262" s="24" t="s">
        <v>319</v>
      </c>
      <c r="B262" s="25" t="s">
        <v>50</v>
      </c>
      <c r="C262" s="75">
        <v>385059</v>
      </c>
      <c r="D262" s="77">
        <v>0</v>
      </c>
      <c r="E262" s="77">
        <v>813352</v>
      </c>
      <c r="F262" s="77">
        <v>0</v>
      </c>
      <c r="G262" s="77">
        <v>0</v>
      </c>
      <c r="H262" s="77">
        <v>77358</v>
      </c>
      <c r="I262" s="77">
        <v>18995</v>
      </c>
      <c r="J262" s="79">
        <f t="shared" si="4"/>
        <v>1294764</v>
      </c>
    </row>
    <row r="263" spans="1:10" x14ac:dyDescent="0.25">
      <c r="A263" s="24" t="s">
        <v>475</v>
      </c>
      <c r="B263" s="25" t="s">
        <v>50</v>
      </c>
      <c r="C263" s="75">
        <v>0</v>
      </c>
      <c r="D263" s="77">
        <v>10784373</v>
      </c>
      <c r="E263" s="77">
        <v>0</v>
      </c>
      <c r="F263" s="77">
        <v>0</v>
      </c>
      <c r="G263" s="77">
        <v>0</v>
      </c>
      <c r="H263" s="77">
        <v>0</v>
      </c>
      <c r="I263" s="77">
        <v>0</v>
      </c>
      <c r="J263" s="79">
        <f t="shared" si="4"/>
        <v>10784373</v>
      </c>
    </row>
    <row r="264" spans="1:10" x14ac:dyDescent="0.25">
      <c r="A264" s="24" t="s">
        <v>320</v>
      </c>
      <c r="B264" s="25" t="s">
        <v>50</v>
      </c>
      <c r="C264" s="75">
        <v>0</v>
      </c>
      <c r="D264" s="77">
        <v>0</v>
      </c>
      <c r="E264" s="77">
        <v>0</v>
      </c>
      <c r="F264" s="77">
        <v>0</v>
      </c>
      <c r="G264" s="77">
        <v>0</v>
      </c>
      <c r="H264" s="77">
        <v>0</v>
      </c>
      <c r="I264" s="77">
        <v>0</v>
      </c>
      <c r="J264" s="79">
        <f t="shared" si="4"/>
        <v>0</v>
      </c>
    </row>
    <row r="265" spans="1:10" x14ac:dyDescent="0.25">
      <c r="A265" s="24" t="s">
        <v>321</v>
      </c>
      <c r="B265" s="25" t="s">
        <v>50</v>
      </c>
      <c r="C265" s="75">
        <v>53802</v>
      </c>
      <c r="D265" s="77">
        <v>608994</v>
      </c>
      <c r="E265" s="77">
        <v>419327</v>
      </c>
      <c r="F265" s="77">
        <v>0</v>
      </c>
      <c r="G265" s="77">
        <v>0</v>
      </c>
      <c r="H265" s="77">
        <v>30019</v>
      </c>
      <c r="I265" s="77">
        <v>0</v>
      </c>
      <c r="J265" s="79">
        <f t="shared" si="4"/>
        <v>1112142</v>
      </c>
    </row>
    <row r="266" spans="1:10" x14ac:dyDescent="0.25">
      <c r="A266" s="24" t="s">
        <v>322</v>
      </c>
      <c r="B266" s="25" t="s">
        <v>50</v>
      </c>
      <c r="C266" s="75">
        <v>0</v>
      </c>
      <c r="D266" s="77">
        <v>0</v>
      </c>
      <c r="E266" s="77">
        <v>0</v>
      </c>
      <c r="F266" s="77">
        <v>0</v>
      </c>
      <c r="G266" s="77">
        <v>0</v>
      </c>
      <c r="H266" s="77">
        <v>0</v>
      </c>
      <c r="I266" s="77">
        <v>0</v>
      </c>
      <c r="J266" s="79">
        <f t="shared" si="4"/>
        <v>0</v>
      </c>
    </row>
    <row r="267" spans="1:10" x14ac:dyDescent="0.25">
      <c r="A267" s="24" t="s">
        <v>476</v>
      </c>
      <c r="B267" s="25" t="s">
        <v>51</v>
      </c>
      <c r="C267" s="75">
        <v>0</v>
      </c>
      <c r="D267" s="77">
        <v>0</v>
      </c>
      <c r="E267" s="77">
        <v>438000</v>
      </c>
      <c r="F267" s="77">
        <v>0</v>
      </c>
      <c r="G267" s="77">
        <v>0</v>
      </c>
      <c r="H267" s="77">
        <v>114000</v>
      </c>
      <c r="I267" s="77">
        <v>0</v>
      </c>
      <c r="J267" s="79">
        <f t="shared" si="4"/>
        <v>552000</v>
      </c>
    </row>
    <row r="268" spans="1:10" x14ac:dyDescent="0.25">
      <c r="A268" s="24" t="s">
        <v>515</v>
      </c>
      <c r="B268" s="25" t="s">
        <v>51</v>
      </c>
      <c r="C268" s="75">
        <v>0</v>
      </c>
      <c r="D268" s="77">
        <v>0</v>
      </c>
      <c r="E268" s="77">
        <v>129049</v>
      </c>
      <c r="F268" s="77">
        <v>0</v>
      </c>
      <c r="G268" s="77">
        <v>0</v>
      </c>
      <c r="H268" s="77">
        <v>37383</v>
      </c>
      <c r="I268" s="77">
        <v>0</v>
      </c>
      <c r="J268" s="79">
        <f t="shared" si="4"/>
        <v>166432</v>
      </c>
    </row>
    <row r="269" spans="1:10" x14ac:dyDescent="0.25">
      <c r="A269" s="24" t="s">
        <v>324</v>
      </c>
      <c r="B269" s="25" t="s">
        <v>4</v>
      </c>
      <c r="C269" s="75">
        <v>0</v>
      </c>
      <c r="D269" s="77">
        <v>0</v>
      </c>
      <c r="E269" s="77">
        <v>0</v>
      </c>
      <c r="F269" s="77">
        <v>0</v>
      </c>
      <c r="G269" s="77">
        <v>0</v>
      </c>
      <c r="H269" s="77">
        <v>0</v>
      </c>
      <c r="I269" s="77">
        <v>0</v>
      </c>
      <c r="J269" s="79">
        <f t="shared" si="4"/>
        <v>0</v>
      </c>
    </row>
    <row r="270" spans="1:10" x14ac:dyDescent="0.25">
      <c r="A270" s="24" t="s">
        <v>325</v>
      </c>
      <c r="B270" s="25" t="s">
        <v>4</v>
      </c>
      <c r="C270" s="75">
        <v>0</v>
      </c>
      <c r="D270" s="77">
        <v>0</v>
      </c>
      <c r="E270" s="77">
        <v>0</v>
      </c>
      <c r="F270" s="77">
        <v>0</v>
      </c>
      <c r="G270" s="77">
        <v>0</v>
      </c>
      <c r="H270" s="77">
        <v>0</v>
      </c>
      <c r="I270" s="77">
        <v>0</v>
      </c>
      <c r="J270" s="79">
        <f t="shared" si="4"/>
        <v>0</v>
      </c>
    </row>
    <row r="271" spans="1:10" x14ac:dyDescent="0.25">
      <c r="A271" s="24" t="s">
        <v>326</v>
      </c>
      <c r="B271" s="25" t="s">
        <v>4</v>
      </c>
      <c r="C271" s="75">
        <v>0</v>
      </c>
      <c r="D271" s="77">
        <v>0</v>
      </c>
      <c r="E271" s="77">
        <v>0</v>
      </c>
      <c r="F271" s="77">
        <v>0</v>
      </c>
      <c r="G271" s="77">
        <v>0</v>
      </c>
      <c r="H271" s="77">
        <v>0</v>
      </c>
      <c r="I271" s="77">
        <v>0</v>
      </c>
      <c r="J271" s="79">
        <f t="shared" si="4"/>
        <v>0</v>
      </c>
    </row>
    <row r="272" spans="1:10" x14ac:dyDescent="0.25">
      <c r="A272" s="24" t="s">
        <v>327</v>
      </c>
      <c r="B272" s="25" t="s">
        <v>4</v>
      </c>
      <c r="C272" s="75">
        <v>0</v>
      </c>
      <c r="D272" s="77">
        <v>0</v>
      </c>
      <c r="E272" s="77">
        <v>0</v>
      </c>
      <c r="F272" s="77">
        <v>0</v>
      </c>
      <c r="G272" s="77">
        <v>0</v>
      </c>
      <c r="H272" s="77">
        <v>427677</v>
      </c>
      <c r="I272" s="77">
        <v>0</v>
      </c>
      <c r="J272" s="79">
        <f t="shared" si="4"/>
        <v>427677</v>
      </c>
    </row>
    <row r="273" spans="1:10" x14ac:dyDescent="0.25">
      <c r="A273" s="24" t="s">
        <v>542</v>
      </c>
      <c r="B273" s="25" t="s">
        <v>4</v>
      </c>
      <c r="C273" s="75">
        <v>0</v>
      </c>
      <c r="D273" s="77">
        <v>0</v>
      </c>
      <c r="E273" s="77">
        <v>0</v>
      </c>
      <c r="F273" s="77">
        <v>0</v>
      </c>
      <c r="G273" s="77">
        <v>0</v>
      </c>
      <c r="H273" s="77">
        <v>0</v>
      </c>
      <c r="I273" s="77">
        <v>0</v>
      </c>
      <c r="J273" s="79">
        <f t="shared" si="4"/>
        <v>0</v>
      </c>
    </row>
    <row r="274" spans="1:10" x14ac:dyDescent="0.25">
      <c r="A274" s="24" t="s">
        <v>328</v>
      </c>
      <c r="B274" s="25" t="s">
        <v>4</v>
      </c>
      <c r="C274" s="75">
        <v>0</v>
      </c>
      <c r="D274" s="77">
        <v>0</v>
      </c>
      <c r="E274" s="77">
        <v>0</v>
      </c>
      <c r="F274" s="77">
        <v>0</v>
      </c>
      <c r="G274" s="77">
        <v>0</v>
      </c>
      <c r="H274" s="77">
        <v>0</v>
      </c>
      <c r="I274" s="77">
        <v>0</v>
      </c>
      <c r="J274" s="79">
        <f t="shared" si="4"/>
        <v>0</v>
      </c>
    </row>
    <row r="275" spans="1:10" x14ac:dyDescent="0.25">
      <c r="A275" s="24" t="s">
        <v>329</v>
      </c>
      <c r="B275" s="25" t="s">
        <v>4</v>
      </c>
      <c r="C275" s="75">
        <v>0</v>
      </c>
      <c r="D275" s="77">
        <v>0</v>
      </c>
      <c r="E275" s="77">
        <v>0</v>
      </c>
      <c r="F275" s="77">
        <v>0</v>
      </c>
      <c r="G275" s="77">
        <v>0</v>
      </c>
      <c r="H275" s="77">
        <v>0</v>
      </c>
      <c r="I275" s="77">
        <v>0</v>
      </c>
      <c r="J275" s="79">
        <f t="shared" si="4"/>
        <v>0</v>
      </c>
    </row>
    <row r="276" spans="1:10" x14ac:dyDescent="0.25">
      <c r="A276" s="24" t="s">
        <v>330</v>
      </c>
      <c r="B276" s="25" t="s">
        <v>4</v>
      </c>
      <c r="C276" s="75">
        <v>0</v>
      </c>
      <c r="D276" s="77">
        <v>0</v>
      </c>
      <c r="E276" s="77">
        <v>0</v>
      </c>
      <c r="F276" s="77">
        <v>0</v>
      </c>
      <c r="G276" s="77">
        <v>0</v>
      </c>
      <c r="H276" s="77">
        <v>0</v>
      </c>
      <c r="I276" s="77">
        <v>0</v>
      </c>
      <c r="J276" s="79">
        <f t="shared" si="4"/>
        <v>0</v>
      </c>
    </row>
    <row r="277" spans="1:10" x14ac:dyDescent="0.25">
      <c r="A277" s="24" t="s">
        <v>331</v>
      </c>
      <c r="B277" s="25" t="s">
        <v>4</v>
      </c>
      <c r="C277" s="75">
        <v>0</v>
      </c>
      <c r="D277" s="77">
        <v>0</v>
      </c>
      <c r="E277" s="77">
        <v>0</v>
      </c>
      <c r="F277" s="77">
        <v>0</v>
      </c>
      <c r="G277" s="77">
        <v>0</v>
      </c>
      <c r="H277" s="77">
        <v>0</v>
      </c>
      <c r="I277" s="77">
        <v>0</v>
      </c>
      <c r="J277" s="79">
        <f t="shared" si="4"/>
        <v>0</v>
      </c>
    </row>
    <row r="278" spans="1:10" x14ac:dyDescent="0.25">
      <c r="A278" s="24" t="s">
        <v>332</v>
      </c>
      <c r="B278" s="25" t="s">
        <v>4</v>
      </c>
      <c r="C278" s="75">
        <v>0</v>
      </c>
      <c r="D278" s="77">
        <v>18791</v>
      </c>
      <c r="E278" s="77">
        <v>0</v>
      </c>
      <c r="F278" s="77">
        <v>0</v>
      </c>
      <c r="G278" s="77">
        <v>0</v>
      </c>
      <c r="H278" s="77">
        <v>20450</v>
      </c>
      <c r="I278" s="77">
        <v>0</v>
      </c>
      <c r="J278" s="79">
        <f t="shared" si="4"/>
        <v>39241</v>
      </c>
    </row>
    <row r="279" spans="1:10" x14ac:dyDescent="0.25">
      <c r="A279" s="24" t="s">
        <v>477</v>
      </c>
      <c r="B279" s="25" t="s">
        <v>4</v>
      </c>
      <c r="C279" s="75">
        <v>0</v>
      </c>
      <c r="D279" s="77">
        <v>0</v>
      </c>
      <c r="E279" s="77">
        <v>0</v>
      </c>
      <c r="F279" s="77">
        <v>0</v>
      </c>
      <c r="G279" s="77">
        <v>0</v>
      </c>
      <c r="H279" s="77">
        <v>0</v>
      </c>
      <c r="I279" s="77">
        <v>0</v>
      </c>
      <c r="J279" s="79">
        <f t="shared" si="4"/>
        <v>0</v>
      </c>
    </row>
    <row r="280" spans="1:10" x14ac:dyDescent="0.25">
      <c r="A280" s="24" t="s">
        <v>333</v>
      </c>
      <c r="B280" s="25" t="s">
        <v>4</v>
      </c>
      <c r="C280" s="75">
        <v>0</v>
      </c>
      <c r="D280" s="77">
        <v>29000</v>
      </c>
      <c r="E280" s="77">
        <v>0</v>
      </c>
      <c r="F280" s="77">
        <v>0</v>
      </c>
      <c r="G280" s="77">
        <v>0</v>
      </c>
      <c r="H280" s="77">
        <v>0</v>
      </c>
      <c r="I280" s="77">
        <v>0</v>
      </c>
      <c r="J280" s="79">
        <f t="shared" si="4"/>
        <v>29000</v>
      </c>
    </row>
    <row r="281" spans="1:10" x14ac:dyDescent="0.25">
      <c r="A281" s="24" t="s">
        <v>334</v>
      </c>
      <c r="B281" s="25" t="s">
        <v>4</v>
      </c>
      <c r="C281" s="75">
        <v>0</v>
      </c>
      <c r="D281" s="77">
        <v>0</v>
      </c>
      <c r="E281" s="77">
        <v>0</v>
      </c>
      <c r="F281" s="77">
        <v>0</v>
      </c>
      <c r="G281" s="77">
        <v>0</v>
      </c>
      <c r="H281" s="77">
        <v>5000</v>
      </c>
      <c r="I281" s="77">
        <v>0</v>
      </c>
      <c r="J281" s="79">
        <f t="shared" si="4"/>
        <v>5000</v>
      </c>
    </row>
    <row r="282" spans="1:10" x14ac:dyDescent="0.25">
      <c r="A282" s="24" t="s">
        <v>335</v>
      </c>
      <c r="B282" s="25" t="s">
        <v>4</v>
      </c>
      <c r="C282" s="75">
        <v>0</v>
      </c>
      <c r="D282" s="77">
        <v>0</v>
      </c>
      <c r="E282" s="77">
        <v>0</v>
      </c>
      <c r="F282" s="77">
        <v>0</v>
      </c>
      <c r="G282" s="77">
        <v>0</v>
      </c>
      <c r="H282" s="77">
        <v>0</v>
      </c>
      <c r="I282" s="77">
        <v>0</v>
      </c>
      <c r="J282" s="79">
        <f t="shared" si="4"/>
        <v>0</v>
      </c>
    </row>
    <row r="283" spans="1:10" x14ac:dyDescent="0.25">
      <c r="A283" s="24" t="s">
        <v>336</v>
      </c>
      <c r="B283" s="25" t="s">
        <v>4</v>
      </c>
      <c r="C283" s="75">
        <v>1823</v>
      </c>
      <c r="D283" s="77">
        <v>0</v>
      </c>
      <c r="E283" s="77">
        <v>0</v>
      </c>
      <c r="F283" s="77">
        <v>0</v>
      </c>
      <c r="G283" s="77">
        <v>0</v>
      </c>
      <c r="H283" s="77">
        <v>0</v>
      </c>
      <c r="I283" s="77">
        <v>20534</v>
      </c>
      <c r="J283" s="79">
        <f t="shared" si="4"/>
        <v>22357</v>
      </c>
    </row>
    <row r="284" spans="1:10" x14ac:dyDescent="0.25">
      <c r="A284" s="24" t="s">
        <v>337</v>
      </c>
      <c r="B284" s="25" t="s">
        <v>4</v>
      </c>
      <c r="C284" s="75">
        <v>0</v>
      </c>
      <c r="D284" s="77">
        <v>0</v>
      </c>
      <c r="E284" s="77">
        <v>0</v>
      </c>
      <c r="F284" s="77">
        <v>0</v>
      </c>
      <c r="G284" s="77">
        <v>0</v>
      </c>
      <c r="H284" s="77">
        <v>0</v>
      </c>
      <c r="I284" s="77">
        <v>0</v>
      </c>
      <c r="J284" s="79">
        <f t="shared" si="4"/>
        <v>0</v>
      </c>
    </row>
    <row r="285" spans="1:10" x14ac:dyDescent="0.25">
      <c r="A285" s="24" t="s">
        <v>338</v>
      </c>
      <c r="B285" s="25" t="s">
        <v>4</v>
      </c>
      <c r="C285" s="75">
        <v>0</v>
      </c>
      <c r="D285" s="77">
        <v>0</v>
      </c>
      <c r="E285" s="77">
        <v>0</v>
      </c>
      <c r="F285" s="77">
        <v>0</v>
      </c>
      <c r="G285" s="77">
        <v>0</v>
      </c>
      <c r="H285" s="77">
        <v>0</v>
      </c>
      <c r="I285" s="77">
        <v>0</v>
      </c>
      <c r="J285" s="79">
        <f t="shared" si="4"/>
        <v>0</v>
      </c>
    </row>
    <row r="286" spans="1:10" x14ac:dyDescent="0.25">
      <c r="A286" s="24" t="s">
        <v>339</v>
      </c>
      <c r="B286" s="25" t="s">
        <v>4</v>
      </c>
      <c r="C286" s="75">
        <v>0</v>
      </c>
      <c r="D286" s="77">
        <v>0</v>
      </c>
      <c r="E286" s="77">
        <v>0</v>
      </c>
      <c r="F286" s="77">
        <v>0</v>
      </c>
      <c r="G286" s="77">
        <v>0</v>
      </c>
      <c r="H286" s="77">
        <v>0</v>
      </c>
      <c r="I286" s="77">
        <v>0</v>
      </c>
      <c r="J286" s="79">
        <f t="shared" si="4"/>
        <v>0</v>
      </c>
    </row>
    <row r="287" spans="1:10" x14ac:dyDescent="0.25">
      <c r="A287" s="24" t="s">
        <v>340</v>
      </c>
      <c r="B287" s="25" t="s">
        <v>4</v>
      </c>
      <c r="C287" s="75">
        <v>0</v>
      </c>
      <c r="D287" s="77">
        <v>0</v>
      </c>
      <c r="E287" s="77">
        <v>0</v>
      </c>
      <c r="F287" s="77">
        <v>0</v>
      </c>
      <c r="G287" s="77">
        <v>0</v>
      </c>
      <c r="H287" s="77">
        <v>0</v>
      </c>
      <c r="I287" s="77">
        <v>0</v>
      </c>
      <c r="J287" s="79">
        <f t="shared" si="4"/>
        <v>0</v>
      </c>
    </row>
    <row r="288" spans="1:10" x14ac:dyDescent="0.25">
      <c r="A288" s="24" t="s">
        <v>549</v>
      </c>
      <c r="B288" s="25" t="s">
        <v>4</v>
      </c>
      <c r="C288" s="75">
        <v>0</v>
      </c>
      <c r="D288" s="77">
        <v>0</v>
      </c>
      <c r="E288" s="77">
        <v>0</v>
      </c>
      <c r="F288" s="77">
        <v>0</v>
      </c>
      <c r="G288" s="77">
        <v>0</v>
      </c>
      <c r="H288" s="77">
        <v>0</v>
      </c>
      <c r="I288" s="77">
        <v>0</v>
      </c>
      <c r="J288" s="79">
        <f t="shared" si="4"/>
        <v>0</v>
      </c>
    </row>
    <row r="289" spans="1:10" x14ac:dyDescent="0.25">
      <c r="A289" s="24" t="s">
        <v>341</v>
      </c>
      <c r="B289" s="25" t="s">
        <v>4</v>
      </c>
      <c r="C289" s="75">
        <v>0</v>
      </c>
      <c r="D289" s="77">
        <v>0</v>
      </c>
      <c r="E289" s="77">
        <v>0</v>
      </c>
      <c r="F289" s="77">
        <v>0</v>
      </c>
      <c r="G289" s="77">
        <v>0</v>
      </c>
      <c r="H289" s="77">
        <v>0</v>
      </c>
      <c r="I289" s="77">
        <v>0</v>
      </c>
      <c r="J289" s="79">
        <f t="shared" si="4"/>
        <v>0</v>
      </c>
    </row>
    <row r="290" spans="1:10" x14ac:dyDescent="0.25">
      <c r="A290" s="24" t="s">
        <v>506</v>
      </c>
      <c r="B290" s="25" t="s">
        <v>4</v>
      </c>
      <c r="C290" s="75">
        <v>0</v>
      </c>
      <c r="D290" s="77">
        <v>0</v>
      </c>
      <c r="E290" s="77">
        <v>0</v>
      </c>
      <c r="F290" s="77">
        <v>0</v>
      </c>
      <c r="G290" s="77">
        <v>0</v>
      </c>
      <c r="H290" s="77">
        <v>0</v>
      </c>
      <c r="I290" s="77">
        <v>0</v>
      </c>
      <c r="J290" s="79">
        <f t="shared" si="4"/>
        <v>0</v>
      </c>
    </row>
    <row r="291" spans="1:10" x14ac:dyDescent="0.25">
      <c r="A291" s="24" t="s">
        <v>342</v>
      </c>
      <c r="B291" s="25" t="s">
        <v>4</v>
      </c>
      <c r="C291" s="75">
        <v>0</v>
      </c>
      <c r="D291" s="77">
        <v>0</v>
      </c>
      <c r="E291" s="77">
        <v>0</v>
      </c>
      <c r="F291" s="77">
        <v>0</v>
      </c>
      <c r="G291" s="77">
        <v>0</v>
      </c>
      <c r="H291" s="77">
        <v>0</v>
      </c>
      <c r="I291" s="77">
        <v>0</v>
      </c>
      <c r="J291" s="79">
        <f t="shared" si="4"/>
        <v>0</v>
      </c>
    </row>
    <row r="292" spans="1:10" x14ac:dyDescent="0.25">
      <c r="A292" s="24" t="s">
        <v>343</v>
      </c>
      <c r="B292" s="25" t="s">
        <v>4</v>
      </c>
      <c r="C292" s="75">
        <v>0</v>
      </c>
      <c r="D292" s="77">
        <v>0</v>
      </c>
      <c r="E292" s="77">
        <v>0</v>
      </c>
      <c r="F292" s="77">
        <v>0</v>
      </c>
      <c r="G292" s="77">
        <v>0</v>
      </c>
      <c r="H292" s="77">
        <v>0</v>
      </c>
      <c r="I292" s="77">
        <v>0</v>
      </c>
      <c r="J292" s="79">
        <f t="shared" si="4"/>
        <v>0</v>
      </c>
    </row>
    <row r="293" spans="1:10" x14ac:dyDescent="0.25">
      <c r="A293" s="24" t="s">
        <v>344</v>
      </c>
      <c r="B293" s="25" t="s">
        <v>4</v>
      </c>
      <c r="C293" s="75">
        <v>0</v>
      </c>
      <c r="D293" s="77">
        <v>0</v>
      </c>
      <c r="E293" s="77">
        <v>0</v>
      </c>
      <c r="F293" s="77">
        <v>0</v>
      </c>
      <c r="G293" s="77">
        <v>0</v>
      </c>
      <c r="H293" s="77">
        <v>0</v>
      </c>
      <c r="I293" s="77">
        <v>0</v>
      </c>
      <c r="J293" s="79">
        <f t="shared" si="4"/>
        <v>0</v>
      </c>
    </row>
    <row r="294" spans="1:10" x14ac:dyDescent="0.25">
      <c r="A294" s="24" t="s">
        <v>345</v>
      </c>
      <c r="B294" s="25" t="s">
        <v>4</v>
      </c>
      <c r="C294" s="75">
        <v>0</v>
      </c>
      <c r="D294" s="77">
        <v>0</v>
      </c>
      <c r="E294" s="77">
        <v>0</v>
      </c>
      <c r="F294" s="77">
        <v>0</v>
      </c>
      <c r="G294" s="77">
        <v>0</v>
      </c>
      <c r="H294" s="77">
        <v>0</v>
      </c>
      <c r="I294" s="77">
        <v>0</v>
      </c>
      <c r="J294" s="79">
        <f t="shared" si="4"/>
        <v>0</v>
      </c>
    </row>
    <row r="295" spans="1:10" x14ac:dyDescent="0.25">
      <c r="A295" s="24" t="s">
        <v>346</v>
      </c>
      <c r="B295" s="25" t="s">
        <v>4</v>
      </c>
      <c r="C295" s="75">
        <v>0</v>
      </c>
      <c r="D295" s="77">
        <v>0</v>
      </c>
      <c r="E295" s="77">
        <v>0</v>
      </c>
      <c r="F295" s="77">
        <v>0</v>
      </c>
      <c r="G295" s="77">
        <v>0</v>
      </c>
      <c r="H295" s="77">
        <v>0</v>
      </c>
      <c r="I295" s="77">
        <v>0</v>
      </c>
      <c r="J295" s="79">
        <f t="shared" si="4"/>
        <v>0</v>
      </c>
    </row>
    <row r="296" spans="1:10" x14ac:dyDescent="0.25">
      <c r="A296" s="24" t="s">
        <v>4</v>
      </c>
      <c r="B296" s="25" t="s">
        <v>4</v>
      </c>
      <c r="C296" s="75">
        <v>0</v>
      </c>
      <c r="D296" s="77">
        <v>0</v>
      </c>
      <c r="E296" s="77">
        <v>0</v>
      </c>
      <c r="F296" s="77">
        <v>0</v>
      </c>
      <c r="G296" s="77">
        <v>0</v>
      </c>
      <c r="H296" s="77">
        <v>0</v>
      </c>
      <c r="I296" s="77">
        <v>0</v>
      </c>
      <c r="J296" s="79">
        <f t="shared" si="4"/>
        <v>0</v>
      </c>
    </row>
    <row r="297" spans="1:10" x14ac:dyDescent="0.25">
      <c r="A297" s="24" t="s">
        <v>347</v>
      </c>
      <c r="B297" s="25" t="s">
        <v>4</v>
      </c>
      <c r="C297" s="75">
        <v>30513</v>
      </c>
      <c r="D297" s="77">
        <v>0</v>
      </c>
      <c r="E297" s="77">
        <v>0</v>
      </c>
      <c r="F297" s="77">
        <v>0</v>
      </c>
      <c r="G297" s="77">
        <v>0</v>
      </c>
      <c r="H297" s="77">
        <v>98289</v>
      </c>
      <c r="I297" s="77">
        <v>0</v>
      </c>
      <c r="J297" s="79">
        <f t="shared" si="4"/>
        <v>128802</v>
      </c>
    </row>
    <row r="298" spans="1:10" x14ac:dyDescent="0.25">
      <c r="A298" s="24" t="s">
        <v>348</v>
      </c>
      <c r="B298" s="25" t="s">
        <v>4</v>
      </c>
      <c r="C298" s="75">
        <v>0</v>
      </c>
      <c r="D298" s="77">
        <v>0</v>
      </c>
      <c r="E298" s="77">
        <v>0</v>
      </c>
      <c r="F298" s="77">
        <v>0</v>
      </c>
      <c r="G298" s="77">
        <v>0</v>
      </c>
      <c r="H298" s="77">
        <v>0</v>
      </c>
      <c r="I298" s="77">
        <v>0</v>
      </c>
      <c r="J298" s="79">
        <f t="shared" si="4"/>
        <v>0</v>
      </c>
    </row>
    <row r="299" spans="1:10" x14ac:dyDescent="0.25">
      <c r="A299" s="24" t="s">
        <v>349</v>
      </c>
      <c r="B299" s="25" t="s">
        <v>4</v>
      </c>
      <c r="C299" s="75">
        <v>0</v>
      </c>
      <c r="D299" s="77">
        <v>0</v>
      </c>
      <c r="E299" s="77">
        <v>0</v>
      </c>
      <c r="F299" s="77">
        <v>0</v>
      </c>
      <c r="G299" s="77">
        <v>0</v>
      </c>
      <c r="H299" s="77">
        <v>0</v>
      </c>
      <c r="I299" s="77">
        <v>0</v>
      </c>
      <c r="J299" s="79">
        <f t="shared" si="4"/>
        <v>0</v>
      </c>
    </row>
    <row r="300" spans="1:10" x14ac:dyDescent="0.25">
      <c r="A300" s="24" t="s">
        <v>350</v>
      </c>
      <c r="B300" s="25" t="s">
        <v>4</v>
      </c>
      <c r="C300" s="75">
        <v>0</v>
      </c>
      <c r="D300" s="77">
        <v>0</v>
      </c>
      <c r="E300" s="77">
        <v>0</v>
      </c>
      <c r="F300" s="77">
        <v>0</v>
      </c>
      <c r="G300" s="77">
        <v>0</v>
      </c>
      <c r="H300" s="77">
        <v>0</v>
      </c>
      <c r="I300" s="77">
        <v>0</v>
      </c>
      <c r="J300" s="79">
        <f t="shared" si="4"/>
        <v>0</v>
      </c>
    </row>
    <row r="301" spans="1:10" x14ac:dyDescent="0.25">
      <c r="A301" s="24" t="s">
        <v>351</v>
      </c>
      <c r="B301" s="25" t="s">
        <v>4</v>
      </c>
      <c r="C301" s="75">
        <v>44805</v>
      </c>
      <c r="D301" s="77">
        <v>0</v>
      </c>
      <c r="E301" s="77">
        <v>0</v>
      </c>
      <c r="F301" s="77">
        <v>0</v>
      </c>
      <c r="G301" s="77">
        <v>0</v>
      </c>
      <c r="H301" s="77">
        <v>202592</v>
      </c>
      <c r="I301" s="77">
        <v>1649</v>
      </c>
      <c r="J301" s="79">
        <f t="shared" si="4"/>
        <v>249046</v>
      </c>
    </row>
    <row r="302" spans="1:10" x14ac:dyDescent="0.25">
      <c r="A302" s="24" t="s">
        <v>352</v>
      </c>
      <c r="B302" s="25" t="s">
        <v>4</v>
      </c>
      <c r="C302" s="75">
        <v>0</v>
      </c>
      <c r="D302" s="77">
        <v>0</v>
      </c>
      <c r="E302" s="77">
        <v>0</v>
      </c>
      <c r="F302" s="77">
        <v>0</v>
      </c>
      <c r="G302" s="77">
        <v>0</v>
      </c>
      <c r="H302" s="77">
        <v>0</v>
      </c>
      <c r="I302" s="77">
        <v>0</v>
      </c>
      <c r="J302" s="79">
        <f t="shared" si="4"/>
        <v>0</v>
      </c>
    </row>
    <row r="303" spans="1:10" x14ac:dyDescent="0.25">
      <c r="A303" s="24" t="s">
        <v>353</v>
      </c>
      <c r="B303" s="25" t="s">
        <v>4</v>
      </c>
      <c r="C303" s="75">
        <v>0</v>
      </c>
      <c r="D303" s="77">
        <v>0</v>
      </c>
      <c r="E303" s="77">
        <v>0</v>
      </c>
      <c r="F303" s="77">
        <v>0</v>
      </c>
      <c r="G303" s="77">
        <v>0</v>
      </c>
      <c r="H303" s="77">
        <v>0</v>
      </c>
      <c r="I303" s="77">
        <v>0</v>
      </c>
      <c r="J303" s="79">
        <f t="shared" si="4"/>
        <v>0</v>
      </c>
    </row>
    <row r="304" spans="1:10" x14ac:dyDescent="0.25">
      <c r="A304" s="24" t="s">
        <v>354</v>
      </c>
      <c r="B304" s="25" t="s">
        <v>4</v>
      </c>
      <c r="C304" s="75">
        <v>7576</v>
      </c>
      <c r="D304" s="77">
        <v>0</v>
      </c>
      <c r="E304" s="77">
        <v>0</v>
      </c>
      <c r="F304" s="77">
        <v>0</v>
      </c>
      <c r="G304" s="77">
        <v>0</v>
      </c>
      <c r="H304" s="77">
        <v>1378</v>
      </c>
      <c r="I304" s="77">
        <v>0</v>
      </c>
      <c r="J304" s="79">
        <f t="shared" si="4"/>
        <v>8954</v>
      </c>
    </row>
    <row r="305" spans="1:10" x14ac:dyDescent="0.25">
      <c r="A305" s="24" t="s">
        <v>355</v>
      </c>
      <c r="B305" s="25" t="s">
        <v>4</v>
      </c>
      <c r="C305" s="75">
        <v>0</v>
      </c>
      <c r="D305" s="77">
        <v>0</v>
      </c>
      <c r="E305" s="77">
        <v>0</v>
      </c>
      <c r="F305" s="77">
        <v>0</v>
      </c>
      <c r="G305" s="77">
        <v>0</v>
      </c>
      <c r="H305" s="77">
        <v>0</v>
      </c>
      <c r="I305" s="77">
        <v>0</v>
      </c>
      <c r="J305" s="79">
        <f t="shared" si="4"/>
        <v>0</v>
      </c>
    </row>
    <row r="306" spans="1:10" x14ac:dyDescent="0.25">
      <c r="A306" s="24" t="s">
        <v>356</v>
      </c>
      <c r="B306" s="25" t="s">
        <v>4</v>
      </c>
      <c r="C306" s="75">
        <v>0</v>
      </c>
      <c r="D306" s="77">
        <v>0</v>
      </c>
      <c r="E306" s="77">
        <v>0</v>
      </c>
      <c r="F306" s="77">
        <v>249749</v>
      </c>
      <c r="G306" s="77">
        <v>0</v>
      </c>
      <c r="H306" s="77">
        <v>0</v>
      </c>
      <c r="I306" s="77">
        <v>0</v>
      </c>
      <c r="J306" s="79">
        <f t="shared" si="4"/>
        <v>249749</v>
      </c>
    </row>
    <row r="307" spans="1:10" x14ac:dyDescent="0.25">
      <c r="A307" s="24" t="s">
        <v>357</v>
      </c>
      <c r="B307" s="25" t="s">
        <v>52</v>
      </c>
      <c r="C307" s="75">
        <v>6262</v>
      </c>
      <c r="D307" s="77">
        <v>0</v>
      </c>
      <c r="E307" s="77">
        <v>9635</v>
      </c>
      <c r="F307" s="77">
        <v>0</v>
      </c>
      <c r="G307" s="77">
        <v>0</v>
      </c>
      <c r="H307" s="77">
        <v>0</v>
      </c>
      <c r="I307" s="77">
        <v>0</v>
      </c>
      <c r="J307" s="79">
        <f t="shared" si="4"/>
        <v>15897</v>
      </c>
    </row>
    <row r="308" spans="1:10" x14ac:dyDescent="0.25">
      <c r="A308" s="24" t="s">
        <v>358</v>
      </c>
      <c r="B308" s="25" t="s">
        <v>52</v>
      </c>
      <c r="C308" s="75">
        <v>0</v>
      </c>
      <c r="D308" s="77">
        <v>0</v>
      </c>
      <c r="E308" s="77">
        <v>0</v>
      </c>
      <c r="F308" s="77">
        <v>0</v>
      </c>
      <c r="G308" s="77">
        <v>0</v>
      </c>
      <c r="H308" s="77">
        <v>0</v>
      </c>
      <c r="I308" s="77">
        <v>0</v>
      </c>
      <c r="J308" s="79">
        <f t="shared" si="4"/>
        <v>0</v>
      </c>
    </row>
    <row r="309" spans="1:10" x14ac:dyDescent="0.25">
      <c r="A309" s="24" t="s">
        <v>359</v>
      </c>
      <c r="B309" s="25" t="s">
        <v>52</v>
      </c>
      <c r="C309" s="75">
        <v>0</v>
      </c>
      <c r="D309" s="77">
        <v>0</v>
      </c>
      <c r="E309" s="77">
        <v>0</v>
      </c>
      <c r="F309" s="77">
        <v>0</v>
      </c>
      <c r="G309" s="77">
        <v>0</v>
      </c>
      <c r="H309" s="77">
        <v>0</v>
      </c>
      <c r="I309" s="77">
        <v>0</v>
      </c>
      <c r="J309" s="79">
        <f t="shared" si="4"/>
        <v>0</v>
      </c>
    </row>
    <row r="310" spans="1:10" x14ac:dyDescent="0.25">
      <c r="A310" s="24" t="s">
        <v>361</v>
      </c>
      <c r="B310" s="25" t="s">
        <v>52</v>
      </c>
      <c r="C310" s="75">
        <v>0</v>
      </c>
      <c r="D310" s="77">
        <v>0</v>
      </c>
      <c r="E310" s="77">
        <v>0</v>
      </c>
      <c r="F310" s="77">
        <v>0</v>
      </c>
      <c r="G310" s="77">
        <v>0</v>
      </c>
      <c r="H310" s="77">
        <v>0</v>
      </c>
      <c r="I310" s="77">
        <v>0</v>
      </c>
      <c r="J310" s="79">
        <f t="shared" si="4"/>
        <v>0</v>
      </c>
    </row>
    <row r="311" spans="1:10" x14ac:dyDescent="0.25">
      <c r="A311" s="24" t="s">
        <v>516</v>
      </c>
      <c r="B311" s="25" t="s">
        <v>52</v>
      </c>
      <c r="C311" s="75">
        <v>0</v>
      </c>
      <c r="D311" s="77">
        <v>0</v>
      </c>
      <c r="E311" s="77">
        <v>0</v>
      </c>
      <c r="F311" s="77">
        <v>0</v>
      </c>
      <c r="G311" s="77">
        <v>0</v>
      </c>
      <c r="H311" s="77">
        <v>0</v>
      </c>
      <c r="I311" s="77">
        <v>0</v>
      </c>
      <c r="J311" s="79">
        <f t="shared" si="4"/>
        <v>0</v>
      </c>
    </row>
    <row r="312" spans="1:10" x14ac:dyDescent="0.25">
      <c r="A312" s="24" t="s">
        <v>362</v>
      </c>
      <c r="B312" s="25" t="s">
        <v>52</v>
      </c>
      <c r="C312" s="75">
        <v>0</v>
      </c>
      <c r="D312" s="77">
        <v>0</v>
      </c>
      <c r="E312" s="77">
        <v>981</v>
      </c>
      <c r="F312" s="77">
        <v>0</v>
      </c>
      <c r="G312" s="77">
        <v>0</v>
      </c>
      <c r="H312" s="77">
        <v>0</v>
      </c>
      <c r="I312" s="77">
        <v>0</v>
      </c>
      <c r="J312" s="79">
        <f t="shared" si="4"/>
        <v>981</v>
      </c>
    </row>
    <row r="313" spans="1:10" x14ac:dyDescent="0.25">
      <c r="A313" s="24" t="s">
        <v>363</v>
      </c>
      <c r="B313" s="25" t="s">
        <v>53</v>
      </c>
      <c r="C313" s="75">
        <v>0</v>
      </c>
      <c r="D313" s="77">
        <v>0</v>
      </c>
      <c r="E313" s="77">
        <v>2622</v>
      </c>
      <c r="F313" s="77">
        <v>0</v>
      </c>
      <c r="G313" s="77">
        <v>0</v>
      </c>
      <c r="H313" s="77">
        <v>0</v>
      </c>
      <c r="I313" s="77">
        <v>0</v>
      </c>
      <c r="J313" s="79">
        <f t="shared" si="4"/>
        <v>2622</v>
      </c>
    </row>
    <row r="314" spans="1:10" x14ac:dyDescent="0.25">
      <c r="A314" s="24" t="s">
        <v>364</v>
      </c>
      <c r="B314" s="25" t="s">
        <v>53</v>
      </c>
      <c r="C314" s="75">
        <v>0</v>
      </c>
      <c r="D314" s="77">
        <v>4000</v>
      </c>
      <c r="E314" s="77">
        <v>3264</v>
      </c>
      <c r="F314" s="77">
        <v>0</v>
      </c>
      <c r="G314" s="77">
        <v>0</v>
      </c>
      <c r="H314" s="77">
        <v>0</v>
      </c>
      <c r="I314" s="77">
        <v>0</v>
      </c>
      <c r="J314" s="79">
        <f t="shared" si="4"/>
        <v>7264</v>
      </c>
    </row>
    <row r="315" spans="1:10" x14ac:dyDescent="0.25">
      <c r="A315" s="24" t="s">
        <v>365</v>
      </c>
      <c r="B315" s="25" t="s">
        <v>53</v>
      </c>
      <c r="C315" s="75">
        <v>0</v>
      </c>
      <c r="D315" s="77">
        <v>0</v>
      </c>
      <c r="E315" s="77">
        <v>0</v>
      </c>
      <c r="F315" s="77">
        <v>0</v>
      </c>
      <c r="G315" s="77">
        <v>0</v>
      </c>
      <c r="H315" s="77">
        <v>0</v>
      </c>
      <c r="I315" s="77">
        <v>0</v>
      </c>
      <c r="J315" s="79">
        <f t="shared" si="4"/>
        <v>0</v>
      </c>
    </row>
    <row r="316" spans="1:10" x14ac:dyDescent="0.25">
      <c r="A316" s="24" t="s">
        <v>366</v>
      </c>
      <c r="B316" s="25" t="s">
        <v>53</v>
      </c>
      <c r="C316" s="75">
        <v>0</v>
      </c>
      <c r="D316" s="77">
        <v>0</v>
      </c>
      <c r="E316" s="77">
        <v>0</v>
      </c>
      <c r="F316" s="77">
        <v>0</v>
      </c>
      <c r="G316" s="77">
        <v>0</v>
      </c>
      <c r="H316" s="77">
        <v>0</v>
      </c>
      <c r="I316" s="77">
        <v>0</v>
      </c>
      <c r="J316" s="79">
        <f t="shared" si="4"/>
        <v>0</v>
      </c>
    </row>
    <row r="317" spans="1:10" x14ac:dyDescent="0.25">
      <c r="A317" s="24" t="s">
        <v>367</v>
      </c>
      <c r="B317" s="25" t="s">
        <v>53</v>
      </c>
      <c r="C317" s="75">
        <v>0</v>
      </c>
      <c r="D317" s="77">
        <v>0</v>
      </c>
      <c r="E317" s="77">
        <v>0</v>
      </c>
      <c r="F317" s="77">
        <v>0</v>
      </c>
      <c r="G317" s="77">
        <v>0</v>
      </c>
      <c r="H317" s="77">
        <v>0</v>
      </c>
      <c r="I317" s="77">
        <v>0</v>
      </c>
      <c r="J317" s="79">
        <f t="shared" si="4"/>
        <v>0</v>
      </c>
    </row>
    <row r="318" spans="1:10" x14ac:dyDescent="0.25">
      <c r="A318" s="24" t="s">
        <v>368</v>
      </c>
      <c r="B318" s="25" t="s">
        <v>53</v>
      </c>
      <c r="C318" s="75">
        <v>70327</v>
      </c>
      <c r="D318" s="77">
        <v>0</v>
      </c>
      <c r="E318" s="77">
        <v>0</v>
      </c>
      <c r="F318" s="77">
        <v>0</v>
      </c>
      <c r="G318" s="77">
        <v>0</v>
      </c>
      <c r="H318" s="77">
        <v>0</v>
      </c>
      <c r="I318" s="77">
        <v>0</v>
      </c>
      <c r="J318" s="79">
        <f t="shared" si="4"/>
        <v>70327</v>
      </c>
    </row>
    <row r="319" spans="1:10" x14ac:dyDescent="0.25">
      <c r="A319" s="24" t="s">
        <v>369</v>
      </c>
      <c r="B319" s="25" t="s">
        <v>53</v>
      </c>
      <c r="C319" s="75">
        <v>0</v>
      </c>
      <c r="D319" s="77">
        <v>0</v>
      </c>
      <c r="E319" s="77">
        <v>0</v>
      </c>
      <c r="F319" s="77">
        <v>0</v>
      </c>
      <c r="G319" s="77">
        <v>0</v>
      </c>
      <c r="H319" s="77">
        <v>0</v>
      </c>
      <c r="I319" s="77">
        <v>0</v>
      </c>
      <c r="J319" s="79">
        <f t="shared" si="4"/>
        <v>0</v>
      </c>
    </row>
    <row r="320" spans="1:10" x14ac:dyDescent="0.25">
      <c r="A320" s="24" t="s">
        <v>370</v>
      </c>
      <c r="B320" s="25" t="s">
        <v>53</v>
      </c>
      <c r="C320" s="75">
        <v>0</v>
      </c>
      <c r="D320" s="77">
        <v>8737</v>
      </c>
      <c r="E320" s="77">
        <v>10885</v>
      </c>
      <c r="F320" s="77">
        <v>0</v>
      </c>
      <c r="G320" s="77">
        <v>0</v>
      </c>
      <c r="H320" s="77">
        <v>8737</v>
      </c>
      <c r="I320" s="77">
        <v>0</v>
      </c>
      <c r="J320" s="79">
        <f t="shared" si="4"/>
        <v>28359</v>
      </c>
    </row>
    <row r="321" spans="1:10" x14ac:dyDescent="0.25">
      <c r="A321" s="24" t="s">
        <v>371</v>
      </c>
      <c r="B321" s="25" t="s">
        <v>53</v>
      </c>
      <c r="C321" s="75">
        <v>0</v>
      </c>
      <c r="D321" s="77">
        <v>0</v>
      </c>
      <c r="E321" s="77">
        <v>0</v>
      </c>
      <c r="F321" s="77">
        <v>0</v>
      </c>
      <c r="G321" s="77">
        <v>0</v>
      </c>
      <c r="H321" s="77">
        <v>0</v>
      </c>
      <c r="I321" s="77">
        <v>0</v>
      </c>
      <c r="J321" s="79">
        <f t="shared" si="4"/>
        <v>0</v>
      </c>
    </row>
    <row r="322" spans="1:10" x14ac:dyDescent="0.25">
      <c r="A322" s="24" t="s">
        <v>372</v>
      </c>
      <c r="B322" s="25" t="s">
        <v>53</v>
      </c>
      <c r="C322" s="75">
        <v>0</v>
      </c>
      <c r="D322" s="77">
        <v>0</v>
      </c>
      <c r="E322" s="77">
        <v>0</v>
      </c>
      <c r="F322" s="77">
        <v>0</v>
      </c>
      <c r="G322" s="77">
        <v>0</v>
      </c>
      <c r="H322" s="77">
        <v>0</v>
      </c>
      <c r="I322" s="77">
        <v>0</v>
      </c>
      <c r="J322" s="79">
        <f t="shared" ref="J322:J385" si="5">SUM(C322:I322)</f>
        <v>0</v>
      </c>
    </row>
    <row r="323" spans="1:10" x14ac:dyDescent="0.25">
      <c r="A323" s="24" t="s">
        <v>373</v>
      </c>
      <c r="B323" s="25" t="s">
        <v>53</v>
      </c>
      <c r="C323" s="75">
        <v>0</v>
      </c>
      <c r="D323" s="77">
        <v>0</v>
      </c>
      <c r="E323" s="77">
        <v>0</v>
      </c>
      <c r="F323" s="77">
        <v>0</v>
      </c>
      <c r="G323" s="77">
        <v>0</v>
      </c>
      <c r="H323" s="77">
        <v>0</v>
      </c>
      <c r="I323" s="77">
        <v>0</v>
      </c>
      <c r="J323" s="79">
        <f t="shared" si="5"/>
        <v>0</v>
      </c>
    </row>
    <row r="324" spans="1:10" x14ac:dyDescent="0.25">
      <c r="A324" s="24" t="s">
        <v>374</v>
      </c>
      <c r="B324" s="25" t="s">
        <v>53</v>
      </c>
      <c r="C324" s="75">
        <v>0</v>
      </c>
      <c r="D324" s="77">
        <v>0</v>
      </c>
      <c r="E324" s="77">
        <v>0</v>
      </c>
      <c r="F324" s="77">
        <v>0</v>
      </c>
      <c r="G324" s="77">
        <v>0</v>
      </c>
      <c r="H324" s="77">
        <v>0</v>
      </c>
      <c r="I324" s="77">
        <v>0</v>
      </c>
      <c r="J324" s="79">
        <f t="shared" si="5"/>
        <v>0</v>
      </c>
    </row>
    <row r="325" spans="1:10" x14ac:dyDescent="0.25">
      <c r="A325" s="24" t="s">
        <v>375</v>
      </c>
      <c r="B325" s="25" t="s">
        <v>53</v>
      </c>
      <c r="C325" s="75">
        <v>0</v>
      </c>
      <c r="D325" s="77">
        <v>0</v>
      </c>
      <c r="E325" s="77">
        <v>2577</v>
      </c>
      <c r="F325" s="77">
        <v>0</v>
      </c>
      <c r="G325" s="77">
        <v>0</v>
      </c>
      <c r="H325" s="77">
        <v>0</v>
      </c>
      <c r="I325" s="77">
        <v>0</v>
      </c>
      <c r="J325" s="79">
        <f t="shared" si="5"/>
        <v>2577</v>
      </c>
    </row>
    <row r="326" spans="1:10" x14ac:dyDescent="0.25">
      <c r="A326" s="24" t="s">
        <v>376</v>
      </c>
      <c r="B326" s="25" t="s">
        <v>53</v>
      </c>
      <c r="C326" s="75">
        <v>71197</v>
      </c>
      <c r="D326" s="77">
        <v>0</v>
      </c>
      <c r="E326" s="77">
        <v>117364</v>
      </c>
      <c r="F326" s="77">
        <v>0</v>
      </c>
      <c r="G326" s="77">
        <v>0</v>
      </c>
      <c r="H326" s="77">
        <v>0</v>
      </c>
      <c r="I326" s="77">
        <v>0</v>
      </c>
      <c r="J326" s="79">
        <f t="shared" si="5"/>
        <v>188561</v>
      </c>
    </row>
    <row r="327" spans="1:10" x14ac:dyDescent="0.25">
      <c r="A327" s="24" t="s">
        <v>377</v>
      </c>
      <c r="B327" s="25" t="s">
        <v>53</v>
      </c>
      <c r="C327" s="75">
        <v>0</v>
      </c>
      <c r="D327" s="77">
        <v>0</v>
      </c>
      <c r="E327" s="77">
        <v>170152</v>
      </c>
      <c r="F327" s="77">
        <v>0</v>
      </c>
      <c r="G327" s="77">
        <v>0</v>
      </c>
      <c r="H327" s="77">
        <v>0</v>
      </c>
      <c r="I327" s="77">
        <v>0</v>
      </c>
      <c r="J327" s="79">
        <f t="shared" si="5"/>
        <v>170152</v>
      </c>
    </row>
    <row r="328" spans="1:10" x14ac:dyDescent="0.25">
      <c r="A328" s="24" t="s">
        <v>378</v>
      </c>
      <c r="B328" s="25" t="s">
        <v>53</v>
      </c>
      <c r="C328" s="75">
        <v>0</v>
      </c>
      <c r="D328" s="77">
        <v>0</v>
      </c>
      <c r="E328" s="77">
        <v>0</v>
      </c>
      <c r="F328" s="77">
        <v>0</v>
      </c>
      <c r="G328" s="77">
        <v>0</v>
      </c>
      <c r="H328" s="77">
        <v>0</v>
      </c>
      <c r="I328" s="77">
        <v>0</v>
      </c>
      <c r="J328" s="79">
        <f t="shared" si="5"/>
        <v>0</v>
      </c>
    </row>
    <row r="329" spans="1:10" x14ac:dyDescent="0.25">
      <c r="A329" s="24" t="s">
        <v>379</v>
      </c>
      <c r="B329" s="25" t="s">
        <v>53</v>
      </c>
      <c r="C329" s="75">
        <v>0</v>
      </c>
      <c r="D329" s="77">
        <v>0</v>
      </c>
      <c r="E329" s="77">
        <v>0</v>
      </c>
      <c r="F329" s="77">
        <v>0</v>
      </c>
      <c r="G329" s="77">
        <v>0</v>
      </c>
      <c r="H329" s="77">
        <v>0</v>
      </c>
      <c r="I329" s="77">
        <v>0</v>
      </c>
      <c r="J329" s="79">
        <f t="shared" si="5"/>
        <v>0</v>
      </c>
    </row>
    <row r="330" spans="1:10" x14ac:dyDescent="0.25">
      <c r="A330" s="24" t="s">
        <v>380</v>
      </c>
      <c r="B330" s="25" t="s">
        <v>53</v>
      </c>
      <c r="C330" s="75">
        <v>19263</v>
      </c>
      <c r="D330" s="77">
        <v>0</v>
      </c>
      <c r="E330" s="77">
        <v>0</v>
      </c>
      <c r="F330" s="77">
        <v>0</v>
      </c>
      <c r="G330" s="77">
        <v>0</v>
      </c>
      <c r="H330" s="77">
        <v>0</v>
      </c>
      <c r="I330" s="77">
        <v>0</v>
      </c>
      <c r="J330" s="79">
        <f t="shared" si="5"/>
        <v>19263</v>
      </c>
    </row>
    <row r="331" spans="1:10" x14ac:dyDescent="0.25">
      <c r="A331" s="24" t="s">
        <v>5</v>
      </c>
      <c r="B331" s="25" t="s">
        <v>53</v>
      </c>
      <c r="C331" s="75">
        <v>0</v>
      </c>
      <c r="D331" s="77">
        <v>0</v>
      </c>
      <c r="E331" s="77">
        <v>0</v>
      </c>
      <c r="F331" s="77">
        <v>0</v>
      </c>
      <c r="G331" s="77">
        <v>0</v>
      </c>
      <c r="H331" s="77">
        <v>0</v>
      </c>
      <c r="I331" s="77">
        <v>0</v>
      </c>
      <c r="J331" s="79">
        <f t="shared" si="5"/>
        <v>0</v>
      </c>
    </row>
    <row r="332" spans="1:10" x14ac:dyDescent="0.25">
      <c r="A332" s="24" t="s">
        <v>383</v>
      </c>
      <c r="B332" s="25" t="s">
        <v>53</v>
      </c>
      <c r="C332" s="75">
        <v>0</v>
      </c>
      <c r="D332" s="77">
        <v>0</v>
      </c>
      <c r="E332" s="77">
        <v>22993</v>
      </c>
      <c r="F332" s="77">
        <v>0</v>
      </c>
      <c r="G332" s="77">
        <v>0</v>
      </c>
      <c r="H332" s="77">
        <v>0</v>
      </c>
      <c r="I332" s="77">
        <v>17500</v>
      </c>
      <c r="J332" s="79">
        <f t="shared" si="5"/>
        <v>40493</v>
      </c>
    </row>
    <row r="333" spans="1:10" x14ac:dyDescent="0.25">
      <c r="A333" s="24" t="s">
        <v>525</v>
      </c>
      <c r="B333" s="25" t="s">
        <v>53</v>
      </c>
      <c r="C333" s="75">
        <v>0</v>
      </c>
      <c r="D333" s="77">
        <v>98694</v>
      </c>
      <c r="E333" s="77">
        <v>0</v>
      </c>
      <c r="F333" s="77">
        <v>0</v>
      </c>
      <c r="G333" s="77">
        <v>32070</v>
      </c>
      <c r="H333" s="77">
        <v>0</v>
      </c>
      <c r="I333" s="77">
        <v>0</v>
      </c>
      <c r="J333" s="79">
        <f t="shared" si="5"/>
        <v>130764</v>
      </c>
    </row>
    <row r="334" spans="1:10" x14ac:dyDescent="0.25">
      <c r="A334" s="24" t="s">
        <v>517</v>
      </c>
      <c r="B334" s="25" t="s">
        <v>53</v>
      </c>
      <c r="C334" s="75">
        <v>0</v>
      </c>
      <c r="D334" s="77">
        <v>0</v>
      </c>
      <c r="E334" s="77">
        <v>0</v>
      </c>
      <c r="F334" s="77">
        <v>0</v>
      </c>
      <c r="G334" s="77">
        <v>0</v>
      </c>
      <c r="H334" s="77">
        <v>0</v>
      </c>
      <c r="I334" s="77">
        <v>0</v>
      </c>
      <c r="J334" s="79">
        <f t="shared" si="5"/>
        <v>0</v>
      </c>
    </row>
    <row r="335" spans="1:10" x14ac:dyDescent="0.25">
      <c r="A335" s="24" t="s">
        <v>384</v>
      </c>
      <c r="B335" s="25" t="s">
        <v>53</v>
      </c>
      <c r="C335" s="75">
        <v>78629</v>
      </c>
      <c r="D335" s="77">
        <v>0</v>
      </c>
      <c r="E335" s="77">
        <v>148156</v>
      </c>
      <c r="F335" s="77">
        <v>0</v>
      </c>
      <c r="G335" s="77">
        <v>0</v>
      </c>
      <c r="H335" s="77">
        <v>95542</v>
      </c>
      <c r="I335" s="77">
        <v>24595</v>
      </c>
      <c r="J335" s="79">
        <f t="shared" si="5"/>
        <v>346922</v>
      </c>
    </row>
    <row r="336" spans="1:10" x14ac:dyDescent="0.25">
      <c r="A336" s="24" t="s">
        <v>385</v>
      </c>
      <c r="B336" s="25" t="s">
        <v>53</v>
      </c>
      <c r="C336" s="75">
        <v>0</v>
      </c>
      <c r="D336" s="77">
        <v>0</v>
      </c>
      <c r="E336" s="77">
        <v>0</v>
      </c>
      <c r="F336" s="77">
        <v>0</v>
      </c>
      <c r="G336" s="77">
        <v>0</v>
      </c>
      <c r="H336" s="77">
        <v>0</v>
      </c>
      <c r="I336" s="77">
        <v>0</v>
      </c>
      <c r="J336" s="79">
        <f t="shared" si="5"/>
        <v>0</v>
      </c>
    </row>
    <row r="337" spans="1:10" x14ac:dyDescent="0.25">
      <c r="A337" s="24" t="s">
        <v>386</v>
      </c>
      <c r="B337" s="25" t="s">
        <v>54</v>
      </c>
      <c r="C337" s="75">
        <v>32985</v>
      </c>
      <c r="D337" s="77">
        <v>861980</v>
      </c>
      <c r="E337" s="77">
        <v>0</v>
      </c>
      <c r="F337" s="77">
        <v>0</v>
      </c>
      <c r="G337" s="77">
        <v>0</v>
      </c>
      <c r="H337" s="77">
        <v>0</v>
      </c>
      <c r="I337" s="77">
        <v>0</v>
      </c>
      <c r="J337" s="79">
        <f t="shared" si="5"/>
        <v>894965</v>
      </c>
    </row>
    <row r="338" spans="1:10" x14ac:dyDescent="0.25">
      <c r="A338" s="24" t="s">
        <v>387</v>
      </c>
      <c r="B338" s="25" t="s">
        <v>54</v>
      </c>
      <c r="C338" s="75">
        <v>0</v>
      </c>
      <c r="D338" s="77">
        <v>0</v>
      </c>
      <c r="E338" s="77">
        <v>0</v>
      </c>
      <c r="F338" s="77">
        <v>0</v>
      </c>
      <c r="G338" s="77">
        <v>0</v>
      </c>
      <c r="H338" s="77">
        <v>0</v>
      </c>
      <c r="I338" s="77">
        <v>0</v>
      </c>
      <c r="J338" s="79">
        <f t="shared" si="5"/>
        <v>0</v>
      </c>
    </row>
    <row r="339" spans="1:10" x14ac:dyDescent="0.25">
      <c r="A339" s="24" t="s">
        <v>388</v>
      </c>
      <c r="B339" s="25" t="s">
        <v>54</v>
      </c>
      <c r="C339" s="75">
        <v>0</v>
      </c>
      <c r="D339" s="77">
        <v>39740</v>
      </c>
      <c r="E339" s="77">
        <v>0</v>
      </c>
      <c r="F339" s="77">
        <v>0</v>
      </c>
      <c r="G339" s="77">
        <v>0</v>
      </c>
      <c r="H339" s="77">
        <v>0</v>
      </c>
      <c r="I339" s="77">
        <v>0</v>
      </c>
      <c r="J339" s="79">
        <f t="shared" si="5"/>
        <v>39740</v>
      </c>
    </row>
    <row r="340" spans="1:10" x14ac:dyDescent="0.25">
      <c r="A340" s="24" t="s">
        <v>389</v>
      </c>
      <c r="B340" s="25" t="s">
        <v>54</v>
      </c>
      <c r="C340" s="75">
        <v>0</v>
      </c>
      <c r="D340" s="77">
        <v>10210</v>
      </c>
      <c r="E340" s="77">
        <v>0</v>
      </c>
      <c r="F340" s="77">
        <v>0</v>
      </c>
      <c r="G340" s="77">
        <v>0</v>
      </c>
      <c r="H340" s="77">
        <v>4600</v>
      </c>
      <c r="I340" s="77">
        <v>0</v>
      </c>
      <c r="J340" s="79">
        <f t="shared" si="5"/>
        <v>14810</v>
      </c>
    </row>
    <row r="341" spans="1:10" x14ac:dyDescent="0.25">
      <c r="A341" s="24" t="s">
        <v>390</v>
      </c>
      <c r="B341" s="25" t="s">
        <v>54</v>
      </c>
      <c r="C341" s="75">
        <v>0</v>
      </c>
      <c r="D341" s="77">
        <v>1350</v>
      </c>
      <c r="E341" s="77">
        <v>0</v>
      </c>
      <c r="F341" s="77">
        <v>0</v>
      </c>
      <c r="G341" s="77">
        <v>0</v>
      </c>
      <c r="H341" s="77">
        <v>0</v>
      </c>
      <c r="I341" s="77">
        <v>313</v>
      </c>
      <c r="J341" s="79">
        <f t="shared" si="5"/>
        <v>1663</v>
      </c>
    </row>
    <row r="342" spans="1:10" x14ac:dyDescent="0.25">
      <c r="A342" s="24" t="s">
        <v>391</v>
      </c>
      <c r="B342" s="25" t="s">
        <v>54</v>
      </c>
      <c r="C342" s="75">
        <v>0</v>
      </c>
      <c r="D342" s="77">
        <v>0</v>
      </c>
      <c r="E342" s="77">
        <v>0</v>
      </c>
      <c r="F342" s="77">
        <v>0</v>
      </c>
      <c r="G342" s="77">
        <v>0</v>
      </c>
      <c r="H342" s="77">
        <v>0</v>
      </c>
      <c r="I342" s="77">
        <v>0</v>
      </c>
      <c r="J342" s="79">
        <f t="shared" si="5"/>
        <v>0</v>
      </c>
    </row>
    <row r="343" spans="1:10" x14ac:dyDescent="0.25">
      <c r="A343" s="24" t="s">
        <v>392</v>
      </c>
      <c r="B343" s="25" t="s">
        <v>54</v>
      </c>
      <c r="C343" s="75">
        <v>0</v>
      </c>
      <c r="D343" s="77">
        <v>0</v>
      </c>
      <c r="E343" s="77">
        <v>0</v>
      </c>
      <c r="F343" s="77">
        <v>0</v>
      </c>
      <c r="G343" s="77">
        <v>0</v>
      </c>
      <c r="H343" s="77">
        <v>0</v>
      </c>
      <c r="I343" s="77">
        <v>799</v>
      </c>
      <c r="J343" s="79">
        <f t="shared" si="5"/>
        <v>799</v>
      </c>
    </row>
    <row r="344" spans="1:10" x14ac:dyDescent="0.25">
      <c r="A344" s="24" t="s">
        <v>393</v>
      </c>
      <c r="B344" s="25" t="s">
        <v>54</v>
      </c>
      <c r="C344" s="75">
        <v>1009</v>
      </c>
      <c r="D344" s="77">
        <v>0</v>
      </c>
      <c r="E344" s="77">
        <v>0</v>
      </c>
      <c r="F344" s="77">
        <v>0</v>
      </c>
      <c r="G344" s="77">
        <v>0</v>
      </c>
      <c r="H344" s="77">
        <v>0</v>
      </c>
      <c r="I344" s="77">
        <v>0</v>
      </c>
      <c r="J344" s="79">
        <f t="shared" si="5"/>
        <v>1009</v>
      </c>
    </row>
    <row r="345" spans="1:10" x14ac:dyDescent="0.25">
      <c r="A345" s="24" t="s">
        <v>394</v>
      </c>
      <c r="B345" s="25" t="s">
        <v>54</v>
      </c>
      <c r="C345" s="75">
        <v>0</v>
      </c>
      <c r="D345" s="77">
        <v>0</v>
      </c>
      <c r="E345" s="77">
        <v>0</v>
      </c>
      <c r="F345" s="77">
        <v>0</v>
      </c>
      <c r="G345" s="77">
        <v>0</v>
      </c>
      <c r="H345" s="77">
        <v>0</v>
      </c>
      <c r="I345" s="77">
        <v>0</v>
      </c>
      <c r="J345" s="79">
        <f t="shared" si="5"/>
        <v>0</v>
      </c>
    </row>
    <row r="346" spans="1:10" x14ac:dyDescent="0.25">
      <c r="A346" s="24" t="s">
        <v>395</v>
      </c>
      <c r="B346" s="25" t="s">
        <v>54</v>
      </c>
      <c r="C346" s="75">
        <v>0</v>
      </c>
      <c r="D346" s="77">
        <v>0</v>
      </c>
      <c r="E346" s="77">
        <v>0</v>
      </c>
      <c r="F346" s="77">
        <v>0</v>
      </c>
      <c r="G346" s="77">
        <v>0</v>
      </c>
      <c r="H346" s="77">
        <v>0</v>
      </c>
      <c r="I346" s="77">
        <v>0</v>
      </c>
      <c r="J346" s="79">
        <f t="shared" si="5"/>
        <v>0</v>
      </c>
    </row>
    <row r="347" spans="1:10" x14ac:dyDescent="0.25">
      <c r="A347" s="24" t="s">
        <v>396</v>
      </c>
      <c r="B347" s="25" t="s">
        <v>54</v>
      </c>
      <c r="C347" s="75">
        <v>14580</v>
      </c>
      <c r="D347" s="77">
        <v>0</v>
      </c>
      <c r="E347" s="77">
        <v>0</v>
      </c>
      <c r="F347" s="77">
        <v>0</v>
      </c>
      <c r="G347" s="77">
        <v>0</v>
      </c>
      <c r="H347" s="77">
        <v>0</v>
      </c>
      <c r="I347" s="77">
        <v>0</v>
      </c>
      <c r="J347" s="79">
        <f t="shared" si="5"/>
        <v>14580</v>
      </c>
    </row>
    <row r="348" spans="1:10" x14ac:dyDescent="0.25">
      <c r="A348" s="24" t="s">
        <v>397</v>
      </c>
      <c r="B348" s="25" t="s">
        <v>54</v>
      </c>
      <c r="C348" s="75">
        <v>0</v>
      </c>
      <c r="D348" s="77">
        <v>0</v>
      </c>
      <c r="E348" s="77">
        <v>0</v>
      </c>
      <c r="F348" s="77">
        <v>0</v>
      </c>
      <c r="G348" s="77">
        <v>0</v>
      </c>
      <c r="H348" s="77">
        <v>0</v>
      </c>
      <c r="I348" s="77">
        <v>0</v>
      </c>
      <c r="J348" s="79">
        <f t="shared" si="5"/>
        <v>0</v>
      </c>
    </row>
    <row r="349" spans="1:10" x14ac:dyDescent="0.25">
      <c r="A349" s="24" t="s">
        <v>398</v>
      </c>
      <c r="B349" s="25" t="s">
        <v>54</v>
      </c>
      <c r="C349" s="75">
        <v>57784</v>
      </c>
      <c r="D349" s="77">
        <v>148569</v>
      </c>
      <c r="E349" s="77">
        <v>0</v>
      </c>
      <c r="F349" s="77">
        <v>0</v>
      </c>
      <c r="G349" s="77">
        <v>0</v>
      </c>
      <c r="H349" s="77">
        <v>7400</v>
      </c>
      <c r="I349" s="77">
        <v>0</v>
      </c>
      <c r="J349" s="79">
        <f t="shared" si="5"/>
        <v>213753</v>
      </c>
    </row>
    <row r="350" spans="1:10" x14ac:dyDescent="0.25">
      <c r="A350" s="24" t="s">
        <v>399</v>
      </c>
      <c r="B350" s="25" t="s">
        <v>54</v>
      </c>
      <c r="C350" s="75">
        <v>102943</v>
      </c>
      <c r="D350" s="77">
        <v>0</v>
      </c>
      <c r="E350" s="77">
        <v>493211</v>
      </c>
      <c r="F350" s="77">
        <v>0</v>
      </c>
      <c r="G350" s="77">
        <v>0</v>
      </c>
      <c r="H350" s="77">
        <v>30259</v>
      </c>
      <c r="I350" s="77">
        <v>71807</v>
      </c>
      <c r="J350" s="79">
        <f t="shared" si="5"/>
        <v>698220</v>
      </c>
    </row>
    <row r="351" spans="1:10" x14ac:dyDescent="0.25">
      <c r="A351" s="24" t="s">
        <v>400</v>
      </c>
      <c r="B351" s="25" t="s">
        <v>54</v>
      </c>
      <c r="C351" s="75">
        <v>0</v>
      </c>
      <c r="D351" s="77">
        <v>15089</v>
      </c>
      <c r="E351" s="77">
        <v>0</v>
      </c>
      <c r="F351" s="77">
        <v>0</v>
      </c>
      <c r="G351" s="77">
        <v>0</v>
      </c>
      <c r="H351" s="77">
        <v>0</v>
      </c>
      <c r="I351" s="77">
        <v>0</v>
      </c>
      <c r="J351" s="79">
        <f t="shared" si="5"/>
        <v>15089</v>
      </c>
    </row>
    <row r="352" spans="1:10" x14ac:dyDescent="0.25">
      <c r="A352" s="24" t="s">
        <v>401</v>
      </c>
      <c r="B352" s="25" t="s">
        <v>54</v>
      </c>
      <c r="C352" s="75">
        <v>0</v>
      </c>
      <c r="D352" s="77">
        <v>0</v>
      </c>
      <c r="E352" s="77">
        <v>0</v>
      </c>
      <c r="F352" s="77">
        <v>0</v>
      </c>
      <c r="G352" s="77">
        <v>0</v>
      </c>
      <c r="H352" s="77">
        <v>0</v>
      </c>
      <c r="I352" s="77">
        <v>0</v>
      </c>
      <c r="J352" s="79">
        <f t="shared" si="5"/>
        <v>0</v>
      </c>
    </row>
    <row r="353" spans="1:10" x14ac:dyDescent="0.25">
      <c r="A353" s="24" t="s">
        <v>402</v>
      </c>
      <c r="B353" s="25" t="s">
        <v>54</v>
      </c>
      <c r="C353" s="75">
        <v>0</v>
      </c>
      <c r="D353" s="77">
        <v>0</v>
      </c>
      <c r="E353" s="77">
        <v>0</v>
      </c>
      <c r="F353" s="77">
        <v>0</v>
      </c>
      <c r="G353" s="77">
        <v>0</v>
      </c>
      <c r="H353" s="77">
        <v>0</v>
      </c>
      <c r="I353" s="77">
        <v>0</v>
      </c>
      <c r="J353" s="79">
        <f t="shared" si="5"/>
        <v>0</v>
      </c>
    </row>
    <row r="354" spans="1:10" x14ac:dyDescent="0.25">
      <c r="A354" s="24" t="s">
        <v>403</v>
      </c>
      <c r="B354" s="25" t="s">
        <v>55</v>
      </c>
      <c r="C354" s="75">
        <v>0</v>
      </c>
      <c r="D354" s="77">
        <v>0</v>
      </c>
      <c r="E354" s="77">
        <v>1407</v>
      </c>
      <c r="F354" s="77">
        <v>0</v>
      </c>
      <c r="G354" s="77">
        <v>0</v>
      </c>
      <c r="H354" s="77">
        <v>0</v>
      </c>
      <c r="I354" s="77">
        <v>0</v>
      </c>
      <c r="J354" s="79">
        <f t="shared" si="5"/>
        <v>1407</v>
      </c>
    </row>
    <row r="355" spans="1:10" x14ac:dyDescent="0.25">
      <c r="A355" s="24" t="s">
        <v>404</v>
      </c>
      <c r="B355" s="25" t="s">
        <v>55</v>
      </c>
      <c r="C355" s="75">
        <v>0</v>
      </c>
      <c r="D355" s="77">
        <v>0</v>
      </c>
      <c r="E355" s="77">
        <v>0</v>
      </c>
      <c r="F355" s="77">
        <v>0</v>
      </c>
      <c r="G355" s="77">
        <v>0</v>
      </c>
      <c r="H355" s="77">
        <v>0</v>
      </c>
      <c r="I355" s="77">
        <v>0</v>
      </c>
      <c r="J355" s="79">
        <f t="shared" si="5"/>
        <v>0</v>
      </c>
    </row>
    <row r="356" spans="1:10" x14ac:dyDescent="0.25">
      <c r="A356" s="24" t="s">
        <v>405</v>
      </c>
      <c r="B356" s="25" t="s">
        <v>55</v>
      </c>
      <c r="C356" s="75">
        <v>0</v>
      </c>
      <c r="D356" s="77">
        <v>0</v>
      </c>
      <c r="E356" s="77">
        <v>0</v>
      </c>
      <c r="F356" s="77">
        <v>0</v>
      </c>
      <c r="G356" s="77">
        <v>0</v>
      </c>
      <c r="H356" s="77">
        <v>0</v>
      </c>
      <c r="I356" s="77">
        <v>0</v>
      </c>
      <c r="J356" s="79">
        <f t="shared" si="5"/>
        <v>0</v>
      </c>
    </row>
    <row r="357" spans="1:10" x14ac:dyDescent="0.25">
      <c r="A357" s="24" t="s">
        <v>406</v>
      </c>
      <c r="B357" s="25" t="s">
        <v>55</v>
      </c>
      <c r="C357" s="75">
        <v>0</v>
      </c>
      <c r="D357" s="77">
        <v>0</v>
      </c>
      <c r="E357" s="77">
        <v>0</v>
      </c>
      <c r="F357" s="77">
        <v>0</v>
      </c>
      <c r="G357" s="77">
        <v>0</v>
      </c>
      <c r="H357" s="77">
        <v>0</v>
      </c>
      <c r="I357" s="77">
        <v>0</v>
      </c>
      <c r="J357" s="79">
        <f t="shared" si="5"/>
        <v>0</v>
      </c>
    </row>
    <row r="358" spans="1:10" x14ac:dyDescent="0.25">
      <c r="A358" s="24" t="s">
        <v>407</v>
      </c>
      <c r="B358" s="25" t="s">
        <v>55</v>
      </c>
      <c r="C358" s="75">
        <v>0</v>
      </c>
      <c r="D358" s="77">
        <v>0</v>
      </c>
      <c r="E358" s="77">
        <v>0</v>
      </c>
      <c r="F358" s="77">
        <v>0</v>
      </c>
      <c r="G358" s="77">
        <v>0</v>
      </c>
      <c r="H358" s="77">
        <v>0</v>
      </c>
      <c r="I358" s="77">
        <v>757</v>
      </c>
      <c r="J358" s="79">
        <f t="shared" si="5"/>
        <v>757</v>
      </c>
    </row>
    <row r="359" spans="1:10" x14ac:dyDescent="0.25">
      <c r="A359" s="24" t="s">
        <v>412</v>
      </c>
      <c r="B359" s="25" t="s">
        <v>57</v>
      </c>
      <c r="C359" s="75">
        <v>0</v>
      </c>
      <c r="D359" s="77">
        <v>33445</v>
      </c>
      <c r="E359" s="77">
        <v>0</v>
      </c>
      <c r="F359" s="77">
        <v>0</v>
      </c>
      <c r="G359" s="77">
        <v>0</v>
      </c>
      <c r="H359" s="77">
        <v>0</v>
      </c>
      <c r="I359" s="77">
        <v>0</v>
      </c>
      <c r="J359" s="79">
        <f t="shared" si="5"/>
        <v>33445</v>
      </c>
    </row>
    <row r="360" spans="1:10" x14ac:dyDescent="0.25">
      <c r="A360" s="24" t="s">
        <v>413</v>
      </c>
      <c r="B360" s="25" t="s">
        <v>57</v>
      </c>
      <c r="C360" s="75">
        <v>0</v>
      </c>
      <c r="D360" s="77">
        <v>0</v>
      </c>
      <c r="E360" s="77">
        <v>0</v>
      </c>
      <c r="F360" s="77">
        <v>0</v>
      </c>
      <c r="G360" s="77">
        <v>0</v>
      </c>
      <c r="H360" s="77">
        <v>0</v>
      </c>
      <c r="I360" s="77">
        <v>0</v>
      </c>
      <c r="J360" s="79">
        <f t="shared" si="5"/>
        <v>0</v>
      </c>
    </row>
    <row r="361" spans="1:10" x14ac:dyDescent="0.25">
      <c r="A361" s="24" t="s">
        <v>414</v>
      </c>
      <c r="B361" s="25" t="s">
        <v>57</v>
      </c>
      <c r="C361" s="75">
        <v>0</v>
      </c>
      <c r="D361" s="77">
        <v>0</v>
      </c>
      <c r="E361" s="77">
        <v>0</v>
      </c>
      <c r="F361" s="77">
        <v>0</v>
      </c>
      <c r="G361" s="77">
        <v>0</v>
      </c>
      <c r="H361" s="77">
        <v>0</v>
      </c>
      <c r="I361" s="77">
        <v>0</v>
      </c>
      <c r="J361" s="79">
        <f t="shared" si="5"/>
        <v>0</v>
      </c>
    </row>
    <row r="362" spans="1:10" x14ac:dyDescent="0.25">
      <c r="A362" s="24" t="s">
        <v>415</v>
      </c>
      <c r="B362" s="25" t="s">
        <v>7</v>
      </c>
      <c r="C362" s="75">
        <v>29912</v>
      </c>
      <c r="D362" s="77">
        <v>372730</v>
      </c>
      <c r="E362" s="77">
        <v>0</v>
      </c>
      <c r="F362" s="77">
        <v>0</v>
      </c>
      <c r="G362" s="77">
        <v>0</v>
      </c>
      <c r="H362" s="77">
        <v>0</v>
      </c>
      <c r="I362" s="77">
        <v>0</v>
      </c>
      <c r="J362" s="79">
        <f t="shared" si="5"/>
        <v>402642</v>
      </c>
    </row>
    <row r="363" spans="1:10" x14ac:dyDescent="0.25">
      <c r="A363" s="24" t="s">
        <v>7</v>
      </c>
      <c r="B363" s="25" t="s">
        <v>7</v>
      </c>
      <c r="C363" s="75">
        <v>0</v>
      </c>
      <c r="D363" s="77">
        <v>0</v>
      </c>
      <c r="E363" s="77">
        <v>0</v>
      </c>
      <c r="F363" s="77">
        <v>0</v>
      </c>
      <c r="G363" s="77">
        <v>0</v>
      </c>
      <c r="H363" s="77">
        <v>0</v>
      </c>
      <c r="I363" s="77">
        <v>0</v>
      </c>
      <c r="J363" s="79">
        <f t="shared" si="5"/>
        <v>0</v>
      </c>
    </row>
    <row r="364" spans="1:10" x14ac:dyDescent="0.25">
      <c r="A364" s="24" t="s">
        <v>416</v>
      </c>
      <c r="B364" s="25" t="s">
        <v>7</v>
      </c>
      <c r="C364" s="75">
        <v>0</v>
      </c>
      <c r="D364" s="77">
        <v>0</v>
      </c>
      <c r="E364" s="77">
        <v>0</v>
      </c>
      <c r="F364" s="77">
        <v>0</v>
      </c>
      <c r="G364" s="77">
        <v>0</v>
      </c>
      <c r="H364" s="77">
        <v>0</v>
      </c>
      <c r="I364" s="77">
        <v>0</v>
      </c>
      <c r="J364" s="79">
        <f t="shared" si="5"/>
        <v>0</v>
      </c>
    </row>
    <row r="365" spans="1:10" x14ac:dyDescent="0.25">
      <c r="A365" s="24" t="s">
        <v>417</v>
      </c>
      <c r="B365" s="25" t="s">
        <v>5</v>
      </c>
      <c r="C365" s="75">
        <v>112372</v>
      </c>
      <c r="D365" s="77">
        <v>630599</v>
      </c>
      <c r="E365" s="77">
        <v>617158</v>
      </c>
      <c r="F365" s="77">
        <v>0</v>
      </c>
      <c r="G365" s="77">
        <v>0</v>
      </c>
      <c r="H365" s="77">
        <v>97866</v>
      </c>
      <c r="I365" s="77">
        <v>0</v>
      </c>
      <c r="J365" s="79">
        <f t="shared" si="5"/>
        <v>1457995</v>
      </c>
    </row>
    <row r="366" spans="1:10" x14ac:dyDescent="0.25">
      <c r="A366" s="24" t="s">
        <v>418</v>
      </c>
      <c r="B366" s="25" t="s">
        <v>5</v>
      </c>
      <c r="C366" s="75">
        <v>0</v>
      </c>
      <c r="D366" s="77">
        <v>0</v>
      </c>
      <c r="E366" s="77">
        <v>18529</v>
      </c>
      <c r="F366" s="77">
        <v>0</v>
      </c>
      <c r="G366" s="77">
        <v>0</v>
      </c>
      <c r="H366" s="77">
        <v>12643</v>
      </c>
      <c r="I366" s="77">
        <v>0</v>
      </c>
      <c r="J366" s="79">
        <f t="shared" si="5"/>
        <v>31172</v>
      </c>
    </row>
    <row r="367" spans="1:10" x14ac:dyDescent="0.25">
      <c r="A367" s="24" t="s">
        <v>419</v>
      </c>
      <c r="B367" s="25" t="s">
        <v>5</v>
      </c>
      <c r="C367" s="75">
        <v>96713</v>
      </c>
      <c r="D367" s="77">
        <v>18483</v>
      </c>
      <c r="E367" s="77">
        <v>0</v>
      </c>
      <c r="F367" s="77">
        <v>0</v>
      </c>
      <c r="G367" s="77">
        <v>0</v>
      </c>
      <c r="H367" s="77">
        <v>117017</v>
      </c>
      <c r="I367" s="77">
        <v>0</v>
      </c>
      <c r="J367" s="79">
        <f t="shared" si="5"/>
        <v>232213</v>
      </c>
    </row>
    <row r="368" spans="1:10" x14ac:dyDescent="0.25">
      <c r="A368" s="24" t="s">
        <v>420</v>
      </c>
      <c r="B368" s="25" t="s">
        <v>5</v>
      </c>
      <c r="C368" s="75">
        <v>0</v>
      </c>
      <c r="D368" s="77">
        <v>8756</v>
      </c>
      <c r="E368" s="77">
        <v>0</v>
      </c>
      <c r="F368" s="77">
        <v>0</v>
      </c>
      <c r="G368" s="77">
        <v>0</v>
      </c>
      <c r="H368" s="77">
        <v>0</v>
      </c>
      <c r="I368" s="77">
        <v>0</v>
      </c>
      <c r="J368" s="79">
        <f t="shared" si="5"/>
        <v>8756</v>
      </c>
    </row>
    <row r="369" spans="1:10" x14ac:dyDescent="0.25">
      <c r="A369" s="24" t="s">
        <v>421</v>
      </c>
      <c r="B369" s="25" t="s">
        <v>5</v>
      </c>
      <c r="C369" s="75">
        <v>321289</v>
      </c>
      <c r="D369" s="77">
        <v>0</v>
      </c>
      <c r="E369" s="77">
        <v>437386</v>
      </c>
      <c r="F369" s="77">
        <v>0</v>
      </c>
      <c r="G369" s="77">
        <v>0</v>
      </c>
      <c r="H369" s="77">
        <v>184674</v>
      </c>
      <c r="I369" s="77">
        <v>0</v>
      </c>
      <c r="J369" s="79">
        <f t="shared" si="5"/>
        <v>943349</v>
      </c>
    </row>
    <row r="370" spans="1:10" x14ac:dyDescent="0.25">
      <c r="A370" s="24" t="s">
        <v>422</v>
      </c>
      <c r="B370" s="25" t="s">
        <v>5</v>
      </c>
      <c r="C370" s="75">
        <v>55016</v>
      </c>
      <c r="D370" s="77">
        <v>0</v>
      </c>
      <c r="E370" s="77">
        <v>0</v>
      </c>
      <c r="F370" s="77">
        <v>0</v>
      </c>
      <c r="G370" s="77">
        <v>0</v>
      </c>
      <c r="H370" s="77">
        <v>29626</v>
      </c>
      <c r="I370" s="77">
        <v>0</v>
      </c>
      <c r="J370" s="79">
        <f t="shared" si="5"/>
        <v>84642</v>
      </c>
    </row>
    <row r="371" spans="1:10" x14ac:dyDescent="0.25">
      <c r="A371" s="24" t="s">
        <v>423</v>
      </c>
      <c r="B371" s="25" t="s">
        <v>5</v>
      </c>
      <c r="C371" s="75">
        <v>79338</v>
      </c>
      <c r="D371" s="77">
        <v>0</v>
      </c>
      <c r="E371" s="77">
        <v>282993</v>
      </c>
      <c r="F371" s="77">
        <v>0</v>
      </c>
      <c r="G371" s="77">
        <v>0</v>
      </c>
      <c r="H371" s="77">
        <v>0</v>
      </c>
      <c r="I371" s="77">
        <v>0</v>
      </c>
      <c r="J371" s="79">
        <f t="shared" si="5"/>
        <v>362331</v>
      </c>
    </row>
    <row r="372" spans="1:10" x14ac:dyDescent="0.25">
      <c r="A372" s="24" t="s">
        <v>408</v>
      </c>
      <c r="B372" s="25" t="s">
        <v>518</v>
      </c>
      <c r="C372" s="75">
        <v>0</v>
      </c>
      <c r="D372" s="77">
        <v>0</v>
      </c>
      <c r="E372" s="77">
        <v>0</v>
      </c>
      <c r="F372" s="77">
        <v>0</v>
      </c>
      <c r="G372" s="77">
        <v>0</v>
      </c>
      <c r="H372" s="77">
        <v>0</v>
      </c>
      <c r="I372" s="77">
        <v>0</v>
      </c>
      <c r="J372" s="79">
        <f t="shared" si="5"/>
        <v>0</v>
      </c>
    </row>
    <row r="373" spans="1:10" x14ac:dyDescent="0.25">
      <c r="A373" s="24" t="s">
        <v>519</v>
      </c>
      <c r="B373" s="25" t="s">
        <v>518</v>
      </c>
      <c r="C373" s="75">
        <v>0</v>
      </c>
      <c r="D373" s="77">
        <v>0</v>
      </c>
      <c r="E373" s="77">
        <v>0</v>
      </c>
      <c r="F373" s="77">
        <v>0</v>
      </c>
      <c r="G373" s="77">
        <v>0</v>
      </c>
      <c r="H373" s="77">
        <v>0</v>
      </c>
      <c r="I373" s="77">
        <v>0</v>
      </c>
      <c r="J373" s="79">
        <f t="shared" si="5"/>
        <v>0</v>
      </c>
    </row>
    <row r="374" spans="1:10" x14ac:dyDescent="0.25">
      <c r="A374" s="24" t="s">
        <v>520</v>
      </c>
      <c r="B374" s="25" t="s">
        <v>518</v>
      </c>
      <c r="C374" s="75">
        <v>0</v>
      </c>
      <c r="D374" s="77">
        <v>0</v>
      </c>
      <c r="E374" s="77">
        <v>0</v>
      </c>
      <c r="F374" s="77">
        <v>0</v>
      </c>
      <c r="G374" s="77">
        <v>0</v>
      </c>
      <c r="H374" s="77">
        <v>0</v>
      </c>
      <c r="I374" s="77">
        <v>0</v>
      </c>
      <c r="J374" s="79">
        <f t="shared" si="5"/>
        <v>0</v>
      </c>
    </row>
    <row r="375" spans="1:10" x14ac:dyDescent="0.25">
      <c r="A375" s="24" t="s">
        <v>478</v>
      </c>
      <c r="B375" s="25" t="s">
        <v>521</v>
      </c>
      <c r="C375" s="75">
        <v>0</v>
      </c>
      <c r="D375" s="77">
        <v>0</v>
      </c>
      <c r="E375" s="77">
        <v>0</v>
      </c>
      <c r="F375" s="77">
        <v>0</v>
      </c>
      <c r="G375" s="77">
        <v>0</v>
      </c>
      <c r="H375" s="77">
        <v>0</v>
      </c>
      <c r="I375" s="77">
        <v>0</v>
      </c>
      <c r="J375" s="79">
        <f t="shared" si="5"/>
        <v>0</v>
      </c>
    </row>
    <row r="376" spans="1:10" x14ac:dyDescent="0.25">
      <c r="A376" s="24" t="s">
        <v>522</v>
      </c>
      <c r="B376" s="25" t="s">
        <v>521</v>
      </c>
      <c r="C376" s="75">
        <v>135263</v>
      </c>
      <c r="D376" s="77">
        <v>0</v>
      </c>
      <c r="E376" s="77">
        <v>141351</v>
      </c>
      <c r="F376" s="77">
        <v>0</v>
      </c>
      <c r="G376" s="77">
        <v>0</v>
      </c>
      <c r="H376" s="77">
        <v>53801</v>
      </c>
      <c r="I376" s="77">
        <v>0</v>
      </c>
      <c r="J376" s="79">
        <f t="shared" si="5"/>
        <v>330415</v>
      </c>
    </row>
    <row r="377" spans="1:10" x14ac:dyDescent="0.25">
      <c r="A377" s="24" t="s">
        <v>523</v>
      </c>
      <c r="B377" s="25" t="s">
        <v>521</v>
      </c>
      <c r="C377" s="75">
        <v>0</v>
      </c>
      <c r="D377" s="77">
        <v>0</v>
      </c>
      <c r="E377" s="77">
        <v>0</v>
      </c>
      <c r="F377" s="77">
        <v>0</v>
      </c>
      <c r="G377" s="77">
        <v>0</v>
      </c>
      <c r="H377" s="77">
        <v>0</v>
      </c>
      <c r="I377" s="77">
        <v>0</v>
      </c>
      <c r="J377" s="79">
        <f t="shared" si="5"/>
        <v>0</v>
      </c>
    </row>
    <row r="378" spans="1:10" x14ac:dyDescent="0.25">
      <c r="A378" s="24" t="s">
        <v>424</v>
      </c>
      <c r="B378" s="25" t="s">
        <v>58</v>
      </c>
      <c r="C378" s="75">
        <v>0</v>
      </c>
      <c r="D378" s="77">
        <v>0</v>
      </c>
      <c r="E378" s="77">
        <v>0</v>
      </c>
      <c r="F378" s="77">
        <v>0</v>
      </c>
      <c r="G378" s="77">
        <v>0</v>
      </c>
      <c r="H378" s="77">
        <v>0</v>
      </c>
      <c r="I378" s="77">
        <v>0</v>
      </c>
      <c r="J378" s="79">
        <f t="shared" si="5"/>
        <v>0</v>
      </c>
    </row>
    <row r="379" spans="1:10" x14ac:dyDescent="0.25">
      <c r="A379" s="24" t="s">
        <v>425</v>
      </c>
      <c r="B379" s="25" t="s">
        <v>58</v>
      </c>
      <c r="C379" s="75">
        <v>0</v>
      </c>
      <c r="D379" s="77">
        <v>0</v>
      </c>
      <c r="E379" s="77">
        <v>0</v>
      </c>
      <c r="F379" s="77">
        <v>0</v>
      </c>
      <c r="G379" s="77">
        <v>0</v>
      </c>
      <c r="H379" s="77">
        <v>0</v>
      </c>
      <c r="I379" s="77">
        <v>0</v>
      </c>
      <c r="J379" s="79">
        <f t="shared" si="5"/>
        <v>0</v>
      </c>
    </row>
    <row r="380" spans="1:10" x14ac:dyDescent="0.25">
      <c r="A380" s="24" t="s">
        <v>426</v>
      </c>
      <c r="B380" s="25" t="s">
        <v>58</v>
      </c>
      <c r="C380" s="75">
        <v>0</v>
      </c>
      <c r="D380" s="77">
        <v>0</v>
      </c>
      <c r="E380" s="77">
        <v>0</v>
      </c>
      <c r="F380" s="77">
        <v>0</v>
      </c>
      <c r="G380" s="77">
        <v>0</v>
      </c>
      <c r="H380" s="77">
        <v>0</v>
      </c>
      <c r="I380" s="77">
        <v>0</v>
      </c>
      <c r="J380" s="79">
        <f t="shared" si="5"/>
        <v>0</v>
      </c>
    </row>
    <row r="381" spans="1:10" x14ac:dyDescent="0.25">
      <c r="A381" s="24" t="s">
        <v>427</v>
      </c>
      <c r="B381" s="25" t="s">
        <v>58</v>
      </c>
      <c r="C381" s="75">
        <v>0</v>
      </c>
      <c r="D381" s="77">
        <v>0</v>
      </c>
      <c r="E381" s="77">
        <v>0</v>
      </c>
      <c r="F381" s="77">
        <v>0</v>
      </c>
      <c r="G381" s="77">
        <v>0</v>
      </c>
      <c r="H381" s="77">
        <v>0</v>
      </c>
      <c r="I381" s="77">
        <v>0</v>
      </c>
      <c r="J381" s="79">
        <f t="shared" si="5"/>
        <v>0</v>
      </c>
    </row>
    <row r="382" spans="1:10" x14ac:dyDescent="0.25">
      <c r="A382" s="24" t="s">
        <v>428</v>
      </c>
      <c r="B382" s="25" t="s">
        <v>58</v>
      </c>
      <c r="C382" s="75">
        <v>0</v>
      </c>
      <c r="D382" s="77">
        <v>0</v>
      </c>
      <c r="E382" s="77">
        <v>0</v>
      </c>
      <c r="F382" s="77">
        <v>0</v>
      </c>
      <c r="G382" s="77">
        <v>0</v>
      </c>
      <c r="H382" s="77">
        <v>0</v>
      </c>
      <c r="I382" s="77">
        <v>0</v>
      </c>
      <c r="J382" s="79">
        <f t="shared" si="5"/>
        <v>0</v>
      </c>
    </row>
    <row r="383" spans="1:10" x14ac:dyDescent="0.25">
      <c r="A383" s="24" t="s">
        <v>429</v>
      </c>
      <c r="B383" s="25" t="s">
        <v>59</v>
      </c>
      <c r="C383" s="75">
        <v>0</v>
      </c>
      <c r="D383" s="77">
        <v>0</v>
      </c>
      <c r="E383" s="77">
        <v>0</v>
      </c>
      <c r="F383" s="77">
        <v>0</v>
      </c>
      <c r="G383" s="77">
        <v>0</v>
      </c>
      <c r="H383" s="77">
        <v>0</v>
      </c>
      <c r="I383" s="77">
        <v>0</v>
      </c>
      <c r="J383" s="79">
        <f t="shared" si="5"/>
        <v>0</v>
      </c>
    </row>
    <row r="384" spans="1:10" x14ac:dyDescent="0.25">
      <c r="A384" s="24" t="s">
        <v>430</v>
      </c>
      <c r="B384" s="25" t="s">
        <v>59</v>
      </c>
      <c r="C384" s="75">
        <v>0</v>
      </c>
      <c r="D384" s="77">
        <v>0</v>
      </c>
      <c r="E384" s="77">
        <v>0</v>
      </c>
      <c r="F384" s="77">
        <v>0</v>
      </c>
      <c r="G384" s="77">
        <v>0</v>
      </c>
      <c r="H384" s="77">
        <v>0</v>
      </c>
      <c r="I384" s="77">
        <v>0</v>
      </c>
      <c r="J384" s="79">
        <f t="shared" si="5"/>
        <v>0</v>
      </c>
    </row>
    <row r="385" spans="1:10" x14ac:dyDescent="0.25">
      <c r="A385" s="24" t="s">
        <v>431</v>
      </c>
      <c r="B385" s="25" t="s">
        <v>60</v>
      </c>
      <c r="C385" s="75">
        <v>0</v>
      </c>
      <c r="D385" s="77">
        <v>35361</v>
      </c>
      <c r="E385" s="77">
        <v>0</v>
      </c>
      <c r="F385" s="77">
        <v>0</v>
      </c>
      <c r="G385" s="77">
        <v>0</v>
      </c>
      <c r="H385" s="77">
        <v>0</v>
      </c>
      <c r="I385" s="77">
        <v>0</v>
      </c>
      <c r="J385" s="79">
        <f t="shared" si="5"/>
        <v>35361</v>
      </c>
    </row>
    <row r="386" spans="1:10" x14ac:dyDescent="0.25">
      <c r="A386" s="24" t="s">
        <v>432</v>
      </c>
      <c r="B386" s="25" t="s">
        <v>61</v>
      </c>
      <c r="C386" s="75">
        <v>0</v>
      </c>
      <c r="D386" s="77">
        <v>0</v>
      </c>
      <c r="E386" s="77">
        <v>0</v>
      </c>
      <c r="F386" s="77">
        <v>0</v>
      </c>
      <c r="G386" s="77">
        <v>0</v>
      </c>
      <c r="H386" s="77">
        <v>0</v>
      </c>
      <c r="I386" s="77">
        <v>0</v>
      </c>
      <c r="J386" s="79">
        <f t="shared" ref="J386:J415" si="6">SUM(C386:I386)</f>
        <v>0</v>
      </c>
    </row>
    <row r="387" spans="1:10" x14ac:dyDescent="0.25">
      <c r="A387" s="24" t="s">
        <v>433</v>
      </c>
      <c r="B387" s="25" t="s">
        <v>61</v>
      </c>
      <c r="C387" s="75">
        <v>0</v>
      </c>
      <c r="D387" s="77">
        <v>0</v>
      </c>
      <c r="E387" s="77">
        <v>0</v>
      </c>
      <c r="F387" s="77">
        <v>0</v>
      </c>
      <c r="G387" s="77">
        <v>0</v>
      </c>
      <c r="H387" s="77">
        <v>0</v>
      </c>
      <c r="I387" s="77">
        <v>0</v>
      </c>
      <c r="J387" s="79">
        <f t="shared" si="6"/>
        <v>0</v>
      </c>
    </row>
    <row r="388" spans="1:10" x14ac:dyDescent="0.25">
      <c r="A388" s="24" t="s">
        <v>434</v>
      </c>
      <c r="B388" s="25" t="s">
        <v>61</v>
      </c>
      <c r="C388" s="75">
        <v>0</v>
      </c>
      <c r="D388" s="77">
        <v>0</v>
      </c>
      <c r="E388" s="77">
        <v>0</v>
      </c>
      <c r="F388" s="77">
        <v>0</v>
      </c>
      <c r="G388" s="77">
        <v>0</v>
      </c>
      <c r="H388" s="77">
        <v>0</v>
      </c>
      <c r="I388" s="77">
        <v>0</v>
      </c>
      <c r="J388" s="79">
        <f t="shared" si="6"/>
        <v>0</v>
      </c>
    </row>
    <row r="389" spans="1:10" x14ac:dyDescent="0.25">
      <c r="A389" s="24" t="s">
        <v>435</v>
      </c>
      <c r="B389" s="25" t="s">
        <v>62</v>
      </c>
      <c r="C389" s="75">
        <v>0</v>
      </c>
      <c r="D389" s="77">
        <v>0</v>
      </c>
      <c r="E389" s="77">
        <v>0</v>
      </c>
      <c r="F389" s="77">
        <v>0</v>
      </c>
      <c r="G389" s="77">
        <v>0</v>
      </c>
      <c r="H389" s="77">
        <v>0</v>
      </c>
      <c r="I389" s="77">
        <v>0</v>
      </c>
      <c r="J389" s="79">
        <f t="shared" si="6"/>
        <v>0</v>
      </c>
    </row>
    <row r="390" spans="1:10" x14ac:dyDescent="0.25">
      <c r="A390" s="24" t="s">
        <v>436</v>
      </c>
      <c r="B390" s="25" t="s">
        <v>62</v>
      </c>
      <c r="C390" s="75">
        <v>0</v>
      </c>
      <c r="D390" s="77">
        <v>0</v>
      </c>
      <c r="E390" s="77">
        <v>0</v>
      </c>
      <c r="F390" s="77">
        <v>0</v>
      </c>
      <c r="G390" s="77">
        <v>0</v>
      </c>
      <c r="H390" s="77">
        <v>0</v>
      </c>
      <c r="I390" s="77">
        <v>0</v>
      </c>
      <c r="J390" s="79">
        <f t="shared" si="6"/>
        <v>0</v>
      </c>
    </row>
    <row r="391" spans="1:10" x14ac:dyDescent="0.25">
      <c r="A391" s="24" t="s">
        <v>480</v>
      </c>
      <c r="B391" s="25" t="s">
        <v>62</v>
      </c>
      <c r="C391" s="75">
        <v>0</v>
      </c>
      <c r="D391" s="77">
        <v>0</v>
      </c>
      <c r="E391" s="77">
        <v>42822</v>
      </c>
      <c r="F391" s="77">
        <v>0</v>
      </c>
      <c r="G391" s="77">
        <v>0</v>
      </c>
      <c r="H391" s="77">
        <v>0</v>
      </c>
      <c r="I391" s="77">
        <v>0</v>
      </c>
      <c r="J391" s="79">
        <f t="shared" si="6"/>
        <v>42822</v>
      </c>
    </row>
    <row r="392" spans="1:10" x14ac:dyDescent="0.25">
      <c r="A392" s="24" t="s">
        <v>481</v>
      </c>
      <c r="B392" s="25" t="s">
        <v>62</v>
      </c>
      <c r="C392" s="75">
        <v>0</v>
      </c>
      <c r="D392" s="77">
        <v>550519</v>
      </c>
      <c r="E392" s="77">
        <v>0</v>
      </c>
      <c r="F392" s="77">
        <v>0</v>
      </c>
      <c r="G392" s="77">
        <v>0</v>
      </c>
      <c r="H392" s="77">
        <v>0</v>
      </c>
      <c r="I392" s="77">
        <v>0</v>
      </c>
      <c r="J392" s="79">
        <f t="shared" si="6"/>
        <v>550519</v>
      </c>
    </row>
    <row r="393" spans="1:10" x14ac:dyDescent="0.25">
      <c r="A393" s="24" t="s">
        <v>437</v>
      </c>
      <c r="B393" s="25" t="s">
        <v>62</v>
      </c>
      <c r="C393" s="75">
        <v>66903</v>
      </c>
      <c r="D393" s="77">
        <v>0</v>
      </c>
      <c r="E393" s="77">
        <v>0</v>
      </c>
      <c r="F393" s="77">
        <v>0</v>
      </c>
      <c r="G393" s="77">
        <v>0</v>
      </c>
      <c r="H393" s="77">
        <v>0</v>
      </c>
      <c r="I393" s="77">
        <v>0</v>
      </c>
      <c r="J393" s="79">
        <f t="shared" si="6"/>
        <v>66903</v>
      </c>
    </row>
    <row r="394" spans="1:10" x14ac:dyDescent="0.25">
      <c r="A394" s="24" t="s">
        <v>438</v>
      </c>
      <c r="B394" s="25" t="s">
        <v>62</v>
      </c>
      <c r="C394" s="75">
        <v>0</v>
      </c>
      <c r="D394" s="77">
        <v>0</v>
      </c>
      <c r="E394" s="77">
        <v>0</v>
      </c>
      <c r="F394" s="77">
        <v>0</v>
      </c>
      <c r="G394" s="77">
        <v>0</v>
      </c>
      <c r="H394" s="77">
        <v>0</v>
      </c>
      <c r="I394" s="77">
        <v>0</v>
      </c>
      <c r="J394" s="79">
        <f t="shared" si="6"/>
        <v>0</v>
      </c>
    </row>
    <row r="395" spans="1:10" x14ac:dyDescent="0.25">
      <c r="A395" s="24" t="s">
        <v>439</v>
      </c>
      <c r="B395" s="25" t="s">
        <v>62</v>
      </c>
      <c r="C395" s="75">
        <v>0</v>
      </c>
      <c r="D395" s="77">
        <v>0</v>
      </c>
      <c r="E395" s="77">
        <v>0</v>
      </c>
      <c r="F395" s="77">
        <v>0</v>
      </c>
      <c r="G395" s="77">
        <v>0</v>
      </c>
      <c r="H395" s="77">
        <v>0</v>
      </c>
      <c r="I395" s="77">
        <v>0</v>
      </c>
      <c r="J395" s="79">
        <f t="shared" si="6"/>
        <v>0</v>
      </c>
    </row>
    <row r="396" spans="1:10" x14ac:dyDescent="0.25">
      <c r="A396" s="24" t="s">
        <v>440</v>
      </c>
      <c r="B396" s="25" t="s">
        <v>62</v>
      </c>
      <c r="C396" s="75">
        <v>650</v>
      </c>
      <c r="D396" s="77">
        <v>0</v>
      </c>
      <c r="E396" s="77">
        <v>6422</v>
      </c>
      <c r="F396" s="77">
        <v>0</v>
      </c>
      <c r="G396" s="77">
        <v>0</v>
      </c>
      <c r="H396" s="77">
        <v>2080</v>
      </c>
      <c r="I396" s="77">
        <v>676</v>
      </c>
      <c r="J396" s="79">
        <f t="shared" si="6"/>
        <v>9828</v>
      </c>
    </row>
    <row r="397" spans="1:10" x14ac:dyDescent="0.25">
      <c r="A397" s="24" t="s">
        <v>441</v>
      </c>
      <c r="B397" s="25" t="s">
        <v>62</v>
      </c>
      <c r="C397" s="75">
        <v>69092</v>
      </c>
      <c r="D397" s="77">
        <v>0</v>
      </c>
      <c r="E397" s="77">
        <v>0</v>
      </c>
      <c r="F397" s="77">
        <v>0</v>
      </c>
      <c r="G397" s="77">
        <v>0</v>
      </c>
      <c r="H397" s="77">
        <v>14382</v>
      </c>
      <c r="I397" s="77">
        <v>0</v>
      </c>
      <c r="J397" s="79">
        <f t="shared" si="6"/>
        <v>83474</v>
      </c>
    </row>
    <row r="398" spans="1:10" x14ac:dyDescent="0.25">
      <c r="A398" s="24" t="s">
        <v>442</v>
      </c>
      <c r="B398" s="25" t="s">
        <v>62</v>
      </c>
      <c r="C398" s="75">
        <v>0</v>
      </c>
      <c r="D398" s="77">
        <v>0</v>
      </c>
      <c r="E398" s="77">
        <v>0</v>
      </c>
      <c r="F398" s="77">
        <v>0</v>
      </c>
      <c r="G398" s="77">
        <v>0</v>
      </c>
      <c r="H398" s="77">
        <v>0</v>
      </c>
      <c r="I398" s="77">
        <v>0</v>
      </c>
      <c r="J398" s="79">
        <f t="shared" si="6"/>
        <v>0</v>
      </c>
    </row>
    <row r="399" spans="1:10" x14ac:dyDescent="0.25">
      <c r="A399" s="24" t="s">
        <v>443</v>
      </c>
      <c r="B399" s="25" t="s">
        <v>62</v>
      </c>
      <c r="C399" s="75">
        <v>168996</v>
      </c>
      <c r="D399" s="77">
        <v>0</v>
      </c>
      <c r="E399" s="77">
        <v>0</v>
      </c>
      <c r="F399" s="77">
        <v>0</v>
      </c>
      <c r="G399" s="77">
        <v>0</v>
      </c>
      <c r="H399" s="77">
        <v>4302</v>
      </c>
      <c r="I399" s="77">
        <v>0</v>
      </c>
      <c r="J399" s="79">
        <f t="shared" si="6"/>
        <v>173298</v>
      </c>
    </row>
    <row r="400" spans="1:10" x14ac:dyDescent="0.25">
      <c r="A400" s="24" t="s">
        <v>444</v>
      </c>
      <c r="B400" s="25" t="s">
        <v>62</v>
      </c>
      <c r="C400" s="75">
        <v>177000</v>
      </c>
      <c r="D400" s="77">
        <v>56000</v>
      </c>
      <c r="E400" s="77">
        <v>379000</v>
      </c>
      <c r="F400" s="77">
        <v>0</v>
      </c>
      <c r="G400" s="77">
        <v>0</v>
      </c>
      <c r="H400" s="77">
        <v>185000</v>
      </c>
      <c r="I400" s="77">
        <v>35000</v>
      </c>
      <c r="J400" s="79">
        <f t="shared" si="6"/>
        <v>832000</v>
      </c>
    </row>
    <row r="401" spans="1:10" x14ac:dyDescent="0.25">
      <c r="A401" s="24" t="s">
        <v>445</v>
      </c>
      <c r="B401" s="25" t="s">
        <v>62</v>
      </c>
      <c r="C401" s="75">
        <v>0</v>
      </c>
      <c r="D401" s="77">
        <v>0</v>
      </c>
      <c r="E401" s="77">
        <v>0</v>
      </c>
      <c r="F401" s="77">
        <v>0</v>
      </c>
      <c r="G401" s="77">
        <v>0</v>
      </c>
      <c r="H401" s="77">
        <v>0</v>
      </c>
      <c r="I401" s="77">
        <v>0</v>
      </c>
      <c r="J401" s="79">
        <f t="shared" si="6"/>
        <v>0</v>
      </c>
    </row>
    <row r="402" spans="1:10" x14ac:dyDescent="0.25">
      <c r="A402" s="24" t="s">
        <v>446</v>
      </c>
      <c r="B402" s="25" t="s">
        <v>62</v>
      </c>
      <c r="C402" s="75">
        <v>0</v>
      </c>
      <c r="D402" s="77">
        <v>241609</v>
      </c>
      <c r="E402" s="77">
        <v>0</v>
      </c>
      <c r="F402" s="77">
        <v>0</v>
      </c>
      <c r="G402" s="77">
        <v>0</v>
      </c>
      <c r="H402" s="77">
        <v>27198</v>
      </c>
      <c r="I402" s="77">
        <v>0</v>
      </c>
      <c r="J402" s="79">
        <f t="shared" si="6"/>
        <v>268807</v>
      </c>
    </row>
    <row r="403" spans="1:10" x14ac:dyDescent="0.25">
      <c r="A403" s="24" t="s">
        <v>447</v>
      </c>
      <c r="B403" s="25" t="s">
        <v>62</v>
      </c>
      <c r="C403" s="75">
        <v>0</v>
      </c>
      <c r="D403" s="77">
        <v>0</v>
      </c>
      <c r="E403" s="77">
        <v>0</v>
      </c>
      <c r="F403" s="77">
        <v>0</v>
      </c>
      <c r="G403" s="77">
        <v>0</v>
      </c>
      <c r="H403" s="77">
        <v>0</v>
      </c>
      <c r="I403" s="77">
        <v>0</v>
      </c>
      <c r="J403" s="79">
        <f t="shared" si="6"/>
        <v>0</v>
      </c>
    </row>
    <row r="404" spans="1:10" x14ac:dyDescent="0.25">
      <c r="A404" s="24" t="s">
        <v>448</v>
      </c>
      <c r="B404" s="25" t="s">
        <v>62</v>
      </c>
      <c r="C404" s="75">
        <v>0</v>
      </c>
      <c r="D404" s="77">
        <v>0</v>
      </c>
      <c r="E404" s="77">
        <v>0</v>
      </c>
      <c r="F404" s="77">
        <v>0</v>
      </c>
      <c r="G404" s="77">
        <v>0</v>
      </c>
      <c r="H404" s="77">
        <v>0</v>
      </c>
      <c r="I404" s="77">
        <v>0</v>
      </c>
      <c r="J404" s="79">
        <f t="shared" si="6"/>
        <v>0</v>
      </c>
    </row>
    <row r="405" spans="1:10" x14ac:dyDescent="0.25">
      <c r="A405" s="24" t="s">
        <v>450</v>
      </c>
      <c r="B405" s="25" t="s">
        <v>63</v>
      </c>
      <c r="C405" s="75">
        <v>0</v>
      </c>
      <c r="D405" s="77">
        <v>0</v>
      </c>
      <c r="E405" s="77">
        <v>0</v>
      </c>
      <c r="F405" s="77">
        <v>0</v>
      </c>
      <c r="G405" s="77">
        <v>0</v>
      </c>
      <c r="H405" s="77">
        <v>0</v>
      </c>
      <c r="I405" s="77">
        <v>0</v>
      </c>
      <c r="J405" s="79">
        <f t="shared" si="6"/>
        <v>0</v>
      </c>
    </row>
    <row r="406" spans="1:10" x14ac:dyDescent="0.25">
      <c r="A406" s="24" t="s">
        <v>524</v>
      </c>
      <c r="B406" s="25" t="s">
        <v>63</v>
      </c>
      <c r="C406" s="75">
        <v>0</v>
      </c>
      <c r="D406" s="77">
        <v>0</v>
      </c>
      <c r="E406" s="77">
        <v>0</v>
      </c>
      <c r="F406" s="77">
        <v>0</v>
      </c>
      <c r="G406" s="77">
        <v>0</v>
      </c>
      <c r="H406" s="77">
        <v>0</v>
      </c>
      <c r="I406" s="77">
        <v>0</v>
      </c>
      <c r="J406" s="79">
        <f t="shared" si="6"/>
        <v>0</v>
      </c>
    </row>
    <row r="407" spans="1:10" x14ac:dyDescent="0.25">
      <c r="A407" s="24" t="s">
        <v>451</v>
      </c>
      <c r="B407" s="25" t="s">
        <v>64</v>
      </c>
      <c r="C407" s="75">
        <v>0</v>
      </c>
      <c r="D407" s="77">
        <v>0</v>
      </c>
      <c r="E407" s="77">
        <v>0</v>
      </c>
      <c r="F407" s="77">
        <v>0</v>
      </c>
      <c r="G407" s="77">
        <v>0</v>
      </c>
      <c r="H407" s="77">
        <v>0</v>
      </c>
      <c r="I407" s="77">
        <v>0</v>
      </c>
      <c r="J407" s="79">
        <f t="shared" si="6"/>
        <v>0</v>
      </c>
    </row>
    <row r="408" spans="1:10" x14ac:dyDescent="0.25">
      <c r="A408" s="24" t="s">
        <v>452</v>
      </c>
      <c r="B408" s="25" t="s">
        <v>64</v>
      </c>
      <c r="C408" s="75">
        <v>0</v>
      </c>
      <c r="D408" s="77">
        <v>0</v>
      </c>
      <c r="E408" s="77">
        <v>0</v>
      </c>
      <c r="F408" s="77">
        <v>0</v>
      </c>
      <c r="G408" s="77">
        <v>0</v>
      </c>
      <c r="H408" s="77">
        <v>0</v>
      </c>
      <c r="I408" s="77">
        <v>0</v>
      </c>
      <c r="J408" s="79">
        <f t="shared" si="6"/>
        <v>0</v>
      </c>
    </row>
    <row r="409" spans="1:10" x14ac:dyDescent="0.25">
      <c r="A409" s="24" t="s">
        <v>453</v>
      </c>
      <c r="B409" s="25" t="s">
        <v>64</v>
      </c>
      <c r="C409" s="75">
        <v>0</v>
      </c>
      <c r="D409" s="77">
        <v>0</v>
      </c>
      <c r="E409" s="77">
        <v>0</v>
      </c>
      <c r="F409" s="77">
        <v>0</v>
      </c>
      <c r="G409" s="77">
        <v>0</v>
      </c>
      <c r="H409" s="77">
        <v>0</v>
      </c>
      <c r="I409" s="77">
        <v>0</v>
      </c>
      <c r="J409" s="79">
        <f t="shared" si="6"/>
        <v>0</v>
      </c>
    </row>
    <row r="410" spans="1:10" x14ac:dyDescent="0.25">
      <c r="A410" s="24" t="s">
        <v>454</v>
      </c>
      <c r="B410" s="25" t="s">
        <v>65</v>
      </c>
      <c r="C410" s="75">
        <v>0</v>
      </c>
      <c r="D410" s="77">
        <v>0</v>
      </c>
      <c r="E410" s="77">
        <v>0</v>
      </c>
      <c r="F410" s="77">
        <v>0</v>
      </c>
      <c r="G410" s="77">
        <v>0</v>
      </c>
      <c r="H410" s="77">
        <v>0</v>
      </c>
      <c r="I410" s="77">
        <v>0</v>
      </c>
      <c r="J410" s="79">
        <f t="shared" si="6"/>
        <v>0</v>
      </c>
    </row>
    <row r="411" spans="1:10" x14ac:dyDescent="0.25">
      <c r="A411" s="24" t="s">
        <v>455</v>
      </c>
      <c r="B411" s="25" t="s">
        <v>65</v>
      </c>
      <c r="C411" s="75">
        <v>0</v>
      </c>
      <c r="D411" s="77">
        <v>12000</v>
      </c>
      <c r="E411" s="77">
        <v>0</v>
      </c>
      <c r="F411" s="77">
        <v>0</v>
      </c>
      <c r="G411" s="77">
        <v>0</v>
      </c>
      <c r="H411" s="77">
        <v>0</v>
      </c>
      <c r="I411" s="77">
        <v>0</v>
      </c>
      <c r="J411" s="79">
        <f t="shared" si="6"/>
        <v>12000</v>
      </c>
    </row>
    <row r="412" spans="1:10" x14ac:dyDescent="0.25">
      <c r="A412" s="24" t="s">
        <v>456</v>
      </c>
      <c r="B412" s="25" t="s">
        <v>65</v>
      </c>
      <c r="C412" s="75">
        <v>0</v>
      </c>
      <c r="D412" s="77">
        <v>0</v>
      </c>
      <c r="E412" s="77">
        <v>0</v>
      </c>
      <c r="F412" s="77">
        <v>0</v>
      </c>
      <c r="G412" s="77">
        <v>0</v>
      </c>
      <c r="H412" s="77">
        <v>0</v>
      </c>
      <c r="I412" s="77">
        <v>0</v>
      </c>
      <c r="J412" s="79">
        <f t="shared" si="6"/>
        <v>0</v>
      </c>
    </row>
    <row r="413" spans="1:10" x14ac:dyDescent="0.25">
      <c r="A413" s="24" t="s">
        <v>457</v>
      </c>
      <c r="B413" s="25" t="s">
        <v>65</v>
      </c>
      <c r="C413" s="75">
        <v>0</v>
      </c>
      <c r="D413" s="77">
        <v>2100</v>
      </c>
      <c r="E413" s="77">
        <v>0</v>
      </c>
      <c r="F413" s="77">
        <v>0</v>
      </c>
      <c r="G413" s="77">
        <v>0</v>
      </c>
      <c r="H413" s="77">
        <v>0</v>
      </c>
      <c r="I413" s="77">
        <v>0</v>
      </c>
      <c r="J413" s="79">
        <f t="shared" si="6"/>
        <v>2100</v>
      </c>
    </row>
    <row r="414" spans="1:10" x14ac:dyDescent="0.25">
      <c r="A414" s="24" t="s">
        <v>458</v>
      </c>
      <c r="B414" s="25" t="s">
        <v>65</v>
      </c>
      <c r="C414" s="75">
        <v>0</v>
      </c>
      <c r="D414" s="77">
        <v>0</v>
      </c>
      <c r="E414" s="77">
        <v>0</v>
      </c>
      <c r="F414" s="77">
        <v>0</v>
      </c>
      <c r="G414" s="77">
        <v>0</v>
      </c>
      <c r="H414" s="77">
        <v>0</v>
      </c>
      <c r="I414" s="77">
        <v>0</v>
      </c>
      <c r="J414" s="79">
        <f t="shared" si="6"/>
        <v>0</v>
      </c>
    </row>
    <row r="415" spans="1:10" x14ac:dyDescent="0.25">
      <c r="A415" s="51" t="s">
        <v>498</v>
      </c>
      <c r="B415" s="48"/>
      <c r="C415" s="52">
        <f t="shared" ref="C415:I415" si="7">SUM(C5:C414)</f>
        <v>3857088</v>
      </c>
      <c r="D415" s="52">
        <f t="shared" si="7"/>
        <v>22038677</v>
      </c>
      <c r="E415" s="52">
        <f t="shared" si="7"/>
        <v>9651005</v>
      </c>
      <c r="F415" s="52">
        <f t="shared" si="7"/>
        <v>249749</v>
      </c>
      <c r="G415" s="52">
        <f t="shared" si="7"/>
        <v>32070</v>
      </c>
      <c r="H415" s="52">
        <f t="shared" si="7"/>
        <v>4871534</v>
      </c>
      <c r="I415" s="52">
        <f t="shared" si="7"/>
        <v>489836</v>
      </c>
      <c r="J415" s="53">
        <f t="shared" si="6"/>
        <v>41189959</v>
      </c>
    </row>
    <row r="416" spans="1:10" x14ac:dyDescent="0.25">
      <c r="A416" s="51" t="s">
        <v>461</v>
      </c>
      <c r="B416" s="84"/>
      <c r="C416" s="58">
        <f>(C415/$J415)</f>
        <v>9.3641462473900497E-2</v>
      </c>
      <c r="D416" s="58">
        <f t="shared" ref="D416:J416" si="8">(D415/$J415)</f>
        <v>0.53504974355521939</v>
      </c>
      <c r="E416" s="58">
        <f t="shared" si="8"/>
        <v>0.23430479743861848</v>
      </c>
      <c r="F416" s="58">
        <f t="shared" si="8"/>
        <v>6.0633466520323559E-3</v>
      </c>
      <c r="G416" s="58">
        <f t="shared" si="8"/>
        <v>7.7858781068463798E-4</v>
      </c>
      <c r="H416" s="58">
        <f t="shared" si="8"/>
        <v>0.11826994049690605</v>
      </c>
      <c r="I416" s="58">
        <f t="shared" si="8"/>
        <v>1.1892121572638614E-2</v>
      </c>
      <c r="J416" s="59">
        <f t="shared" si="8"/>
        <v>1</v>
      </c>
    </row>
    <row r="417" spans="1:10" x14ac:dyDescent="0.25">
      <c r="A417" s="47" t="s">
        <v>500</v>
      </c>
      <c r="B417" s="48"/>
      <c r="C417" s="54">
        <f>COUNTIF(C5:C414,"&gt;0")</f>
        <v>49</v>
      </c>
      <c r="D417" s="54">
        <f t="shared" ref="D417:J417" si="9">COUNTIF(D5:D414,"&gt;0")</f>
        <v>53</v>
      </c>
      <c r="E417" s="54">
        <f t="shared" si="9"/>
        <v>44</v>
      </c>
      <c r="F417" s="54">
        <f t="shared" si="9"/>
        <v>1</v>
      </c>
      <c r="G417" s="54">
        <f t="shared" si="9"/>
        <v>1</v>
      </c>
      <c r="H417" s="54">
        <f t="shared" si="9"/>
        <v>58</v>
      </c>
      <c r="I417" s="54">
        <f t="shared" si="9"/>
        <v>21</v>
      </c>
      <c r="J417" s="57">
        <f t="shared" si="9"/>
        <v>125</v>
      </c>
    </row>
    <row r="418" spans="1:10" x14ac:dyDescent="0.25">
      <c r="A418" s="37"/>
      <c r="B418" s="28"/>
      <c r="C418" s="14"/>
      <c r="D418" s="26"/>
      <c r="E418" s="26"/>
      <c r="F418" s="26"/>
      <c r="G418" s="26"/>
      <c r="H418" s="26"/>
      <c r="I418" s="26"/>
      <c r="J418" s="27"/>
    </row>
    <row r="419" spans="1:10" ht="13.8" thickBot="1" x14ac:dyDescent="0.3">
      <c r="A419" s="29" t="s">
        <v>465</v>
      </c>
      <c r="B419" s="31"/>
      <c r="C419" s="31"/>
      <c r="D419" s="32"/>
      <c r="E419" s="32"/>
      <c r="F419" s="32"/>
      <c r="G419" s="32"/>
      <c r="H419" s="32"/>
      <c r="I419" s="32"/>
      <c r="J419" s="33"/>
    </row>
    <row r="420" spans="1:10" x14ac:dyDescent="0.25">
      <c r="D420" s="1"/>
      <c r="E420" s="1"/>
      <c r="F420" s="1"/>
      <c r="G420" s="1"/>
      <c r="H420" s="1"/>
      <c r="I420" s="1"/>
      <c r="J420" s="1"/>
    </row>
  </sheetData>
  <phoneticPr fontId="6" type="noConversion"/>
  <printOptions horizontalCentered="1"/>
  <pageMargins left="0.5" right="0.5" top="0.5" bottom="0.5" header="0.3" footer="0.3"/>
  <pageSetup scale="80" fitToHeight="0" orientation="landscape" horizontalDpi="1200" verticalDpi="1200" r:id="rId1"/>
  <headerFooter>
    <oddFooter>&amp;LOffice of Economic and Demographic Research&amp;RPage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423"/>
  <sheetViews>
    <sheetView workbookViewId="0"/>
  </sheetViews>
  <sheetFormatPr defaultRowHeight="13.2" x14ac:dyDescent="0.25"/>
  <cols>
    <col min="1" max="1" width="24.6640625" customWidth="1"/>
    <col min="2" max="2" width="17.6640625" customWidth="1"/>
    <col min="3" max="19" width="13.6640625" customWidth="1"/>
    <col min="20" max="20" width="14.6640625" customWidth="1"/>
    <col min="22" max="24" width="13.6640625" customWidth="1"/>
  </cols>
  <sheetData>
    <row r="1" spans="1:24" ht="22.8" x14ac:dyDescent="0.4">
      <c r="A1" s="3" t="s">
        <v>78</v>
      </c>
      <c r="B1" s="4"/>
      <c r="C1" s="5"/>
      <c r="D1" s="5"/>
      <c r="E1" s="6"/>
      <c r="F1" s="6"/>
      <c r="G1" s="6"/>
      <c r="H1" s="6"/>
      <c r="I1" s="6"/>
      <c r="J1" s="6"/>
      <c r="K1" s="6"/>
      <c r="L1" s="6"/>
      <c r="M1" s="6"/>
      <c r="N1" s="6"/>
      <c r="O1" s="6"/>
      <c r="P1" s="6"/>
      <c r="Q1" s="6"/>
      <c r="R1" s="6"/>
      <c r="S1" s="6"/>
      <c r="T1" s="7"/>
    </row>
    <row r="2" spans="1:24" ht="18" thickBot="1" x14ac:dyDescent="0.35">
      <c r="A2" s="8" t="s">
        <v>556</v>
      </c>
      <c r="B2" s="9"/>
      <c r="C2" s="10"/>
      <c r="D2" s="10"/>
      <c r="E2" s="11"/>
      <c r="F2" s="11"/>
      <c r="G2" s="11"/>
      <c r="H2" s="11"/>
      <c r="I2" s="11"/>
      <c r="J2" s="11"/>
      <c r="K2" s="11"/>
      <c r="L2" s="11"/>
      <c r="M2" s="11"/>
      <c r="N2" s="11"/>
      <c r="O2" s="11"/>
      <c r="P2" s="11"/>
      <c r="Q2" s="11"/>
      <c r="R2" s="11"/>
      <c r="S2" s="11"/>
      <c r="T2" s="12"/>
    </row>
    <row r="3" spans="1:24" x14ac:dyDescent="0.25">
      <c r="A3" s="38"/>
      <c r="B3" s="42"/>
      <c r="C3" s="104" t="s">
        <v>66</v>
      </c>
      <c r="D3" s="105"/>
      <c r="E3" s="104" t="s">
        <v>526</v>
      </c>
      <c r="F3" s="105"/>
      <c r="G3" s="104" t="s">
        <v>69</v>
      </c>
      <c r="H3" s="105"/>
      <c r="I3" s="104" t="s">
        <v>527</v>
      </c>
      <c r="J3" s="105"/>
      <c r="K3" s="104" t="s">
        <v>528</v>
      </c>
      <c r="L3" s="105"/>
      <c r="M3" s="104" t="s">
        <v>529</v>
      </c>
      <c r="N3" s="105"/>
      <c r="O3" s="104" t="s">
        <v>555</v>
      </c>
      <c r="P3" s="105"/>
      <c r="Q3" s="104" t="s">
        <v>75</v>
      </c>
      <c r="R3" s="105"/>
      <c r="S3" s="98" t="s">
        <v>557</v>
      </c>
      <c r="T3" s="62" t="s">
        <v>460</v>
      </c>
    </row>
    <row r="4" spans="1:24" ht="13.8" thickBot="1" x14ac:dyDescent="0.3">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3" t="s">
        <v>530</v>
      </c>
      <c r="R4" s="63" t="s">
        <v>531</v>
      </c>
      <c r="S4" s="99" t="s">
        <v>558</v>
      </c>
      <c r="T4" s="64" t="s">
        <v>76</v>
      </c>
      <c r="V4" s="63" t="s">
        <v>530</v>
      </c>
      <c r="W4" s="63" t="s">
        <v>531</v>
      </c>
      <c r="X4" s="63" t="s">
        <v>460</v>
      </c>
    </row>
    <row r="5" spans="1:24" x14ac:dyDescent="0.25">
      <c r="A5" s="18" t="s">
        <v>0</v>
      </c>
      <c r="B5" s="19" t="s">
        <v>0</v>
      </c>
      <c r="C5" s="65">
        <v>0</v>
      </c>
      <c r="D5" s="65">
        <v>0</v>
      </c>
      <c r="E5" s="20">
        <v>0</v>
      </c>
      <c r="F5" s="20">
        <v>0</v>
      </c>
      <c r="G5" s="46">
        <v>0</v>
      </c>
      <c r="H5" s="46">
        <v>0</v>
      </c>
      <c r="I5" s="46">
        <v>0</v>
      </c>
      <c r="J5" s="46">
        <v>0</v>
      </c>
      <c r="K5" s="20">
        <v>0</v>
      </c>
      <c r="L5" s="20">
        <v>0</v>
      </c>
      <c r="M5" s="20">
        <v>0</v>
      </c>
      <c r="N5" s="20">
        <v>0</v>
      </c>
      <c r="O5" s="20">
        <v>0</v>
      </c>
      <c r="P5" s="35">
        <v>0</v>
      </c>
      <c r="Q5" s="20">
        <v>0</v>
      </c>
      <c r="R5" s="35">
        <v>0</v>
      </c>
      <c r="S5" s="35">
        <v>0</v>
      </c>
      <c r="T5" s="23">
        <f t="shared" ref="T5:T68" si="0">SUM(C5:S5)</f>
        <v>0</v>
      </c>
      <c r="V5" s="1">
        <f>SUM(C5,E5,G5,I5,K5,M5,O5,Q5)</f>
        <v>0</v>
      </c>
      <c r="W5" s="1">
        <f>SUM(D5,F5,H5,J5,L5,N5,P5,R5)</f>
        <v>0</v>
      </c>
      <c r="X5" s="1">
        <f>SUM(V5:W5)</f>
        <v>0</v>
      </c>
    </row>
    <row r="6" spans="1:24" x14ac:dyDescent="0.25">
      <c r="A6" s="24" t="s">
        <v>79</v>
      </c>
      <c r="B6" s="25" t="s">
        <v>0</v>
      </c>
      <c r="C6" s="81">
        <v>0</v>
      </c>
      <c r="D6" s="81">
        <v>0</v>
      </c>
      <c r="E6" s="77">
        <v>0</v>
      </c>
      <c r="F6" s="77">
        <v>0</v>
      </c>
      <c r="G6" s="77">
        <v>0</v>
      </c>
      <c r="H6" s="77">
        <v>0</v>
      </c>
      <c r="I6" s="77">
        <v>0</v>
      </c>
      <c r="J6" s="77">
        <v>0</v>
      </c>
      <c r="K6" s="77">
        <v>0</v>
      </c>
      <c r="L6" s="77">
        <v>0</v>
      </c>
      <c r="M6" s="77">
        <v>0</v>
      </c>
      <c r="N6" s="77">
        <v>0</v>
      </c>
      <c r="O6" s="77">
        <v>0</v>
      </c>
      <c r="P6" s="82">
        <v>0</v>
      </c>
      <c r="Q6" s="77">
        <v>0</v>
      </c>
      <c r="R6" s="82">
        <v>0</v>
      </c>
      <c r="S6" s="82">
        <v>0</v>
      </c>
      <c r="T6" s="83">
        <f t="shared" si="0"/>
        <v>0</v>
      </c>
      <c r="V6" s="1">
        <f>SUM(C6,E6,G6,I6,K6,M6,O6,Q6)</f>
        <v>0</v>
      </c>
      <c r="W6" s="1">
        <f>SUM(D6,F6,H6,J6,L6,N6,P6,R6)</f>
        <v>0</v>
      </c>
      <c r="X6" s="1">
        <f t="shared" ref="X6:X69" si="1">SUM(V6:W6)</f>
        <v>0</v>
      </c>
    </row>
    <row r="7" spans="1:24" x14ac:dyDescent="0.25">
      <c r="A7" s="24" t="s">
        <v>80</v>
      </c>
      <c r="B7" s="25" t="s">
        <v>0</v>
      </c>
      <c r="C7" s="81">
        <v>0</v>
      </c>
      <c r="D7" s="81">
        <v>0</v>
      </c>
      <c r="E7" s="77">
        <v>0</v>
      </c>
      <c r="F7" s="77">
        <v>0</v>
      </c>
      <c r="G7" s="77">
        <v>0</v>
      </c>
      <c r="H7" s="77">
        <v>0</v>
      </c>
      <c r="I7" s="77">
        <v>0</v>
      </c>
      <c r="J7" s="77">
        <v>0</v>
      </c>
      <c r="K7" s="77">
        <v>0</v>
      </c>
      <c r="L7" s="77">
        <v>0</v>
      </c>
      <c r="M7" s="77">
        <v>0</v>
      </c>
      <c r="N7" s="77">
        <v>0</v>
      </c>
      <c r="O7" s="77">
        <v>0</v>
      </c>
      <c r="P7" s="82">
        <v>0</v>
      </c>
      <c r="Q7" s="77">
        <v>0</v>
      </c>
      <c r="R7" s="82">
        <v>0</v>
      </c>
      <c r="S7" s="82">
        <v>0</v>
      </c>
      <c r="T7" s="83">
        <f t="shared" si="0"/>
        <v>0</v>
      </c>
      <c r="V7" s="1">
        <f t="shared" ref="V7:W70" si="2">SUM(C7,E7,G7,I7,K7,M7,O7,Q7)</f>
        <v>0</v>
      </c>
      <c r="W7" s="1">
        <f t="shared" si="2"/>
        <v>0</v>
      </c>
      <c r="X7" s="1">
        <f t="shared" si="1"/>
        <v>0</v>
      </c>
    </row>
    <row r="8" spans="1:24" x14ac:dyDescent="0.25">
      <c r="A8" s="24" t="s">
        <v>81</v>
      </c>
      <c r="B8" s="25" t="s">
        <v>0</v>
      </c>
      <c r="C8" s="81">
        <v>0</v>
      </c>
      <c r="D8" s="81">
        <v>0</v>
      </c>
      <c r="E8" s="77">
        <v>0</v>
      </c>
      <c r="F8" s="77">
        <v>0</v>
      </c>
      <c r="G8" s="77">
        <v>0</v>
      </c>
      <c r="H8" s="77">
        <v>0</v>
      </c>
      <c r="I8" s="77">
        <v>0</v>
      </c>
      <c r="J8" s="77">
        <v>0</v>
      </c>
      <c r="K8" s="77">
        <v>0</v>
      </c>
      <c r="L8" s="77">
        <v>0</v>
      </c>
      <c r="M8" s="77">
        <v>0</v>
      </c>
      <c r="N8" s="77">
        <v>0</v>
      </c>
      <c r="O8" s="77">
        <v>0</v>
      </c>
      <c r="P8" s="82">
        <v>0</v>
      </c>
      <c r="Q8" s="77">
        <v>0</v>
      </c>
      <c r="R8" s="82">
        <v>5200</v>
      </c>
      <c r="S8" s="82">
        <v>0</v>
      </c>
      <c r="T8" s="83">
        <f t="shared" si="0"/>
        <v>5200</v>
      </c>
      <c r="V8" s="1">
        <f t="shared" si="2"/>
        <v>0</v>
      </c>
      <c r="W8" s="1">
        <f t="shared" si="2"/>
        <v>5200</v>
      </c>
      <c r="X8" s="1">
        <f t="shared" si="1"/>
        <v>5200</v>
      </c>
    </row>
    <row r="9" spans="1:24" x14ac:dyDescent="0.25">
      <c r="A9" s="24" t="s">
        <v>82</v>
      </c>
      <c r="B9" s="25" t="s">
        <v>0</v>
      </c>
      <c r="C9" s="81">
        <v>0</v>
      </c>
      <c r="D9" s="81">
        <v>0</v>
      </c>
      <c r="E9" s="77">
        <v>0</v>
      </c>
      <c r="F9" s="77">
        <v>0</v>
      </c>
      <c r="G9" s="77">
        <v>0</v>
      </c>
      <c r="H9" s="77">
        <v>0</v>
      </c>
      <c r="I9" s="77">
        <v>0</v>
      </c>
      <c r="J9" s="77">
        <v>0</v>
      </c>
      <c r="K9" s="77">
        <v>0</v>
      </c>
      <c r="L9" s="77">
        <v>0</v>
      </c>
      <c r="M9" s="77">
        <v>0</v>
      </c>
      <c r="N9" s="77">
        <v>0</v>
      </c>
      <c r="O9" s="77">
        <v>0</v>
      </c>
      <c r="P9" s="82">
        <v>0</v>
      </c>
      <c r="Q9" s="77">
        <v>250403</v>
      </c>
      <c r="R9" s="82">
        <v>0</v>
      </c>
      <c r="S9" s="82">
        <v>0</v>
      </c>
      <c r="T9" s="83">
        <f t="shared" si="0"/>
        <v>250403</v>
      </c>
      <c r="V9" s="1">
        <f t="shared" si="2"/>
        <v>250403</v>
      </c>
      <c r="W9" s="1">
        <f t="shared" si="2"/>
        <v>0</v>
      </c>
      <c r="X9" s="1">
        <f t="shared" si="1"/>
        <v>250403</v>
      </c>
    </row>
    <row r="10" spans="1:24" x14ac:dyDescent="0.25">
      <c r="A10" s="24" t="s">
        <v>534</v>
      </c>
      <c r="B10" s="25" t="s">
        <v>0</v>
      </c>
      <c r="C10" s="81">
        <v>0</v>
      </c>
      <c r="D10" s="81">
        <v>0</v>
      </c>
      <c r="E10" s="77">
        <v>0</v>
      </c>
      <c r="F10" s="77">
        <v>0</v>
      </c>
      <c r="G10" s="77">
        <v>0</v>
      </c>
      <c r="H10" s="77">
        <v>0</v>
      </c>
      <c r="I10" s="77">
        <v>0</v>
      </c>
      <c r="J10" s="77">
        <v>0</v>
      </c>
      <c r="K10" s="77">
        <v>0</v>
      </c>
      <c r="L10" s="77">
        <v>0</v>
      </c>
      <c r="M10" s="77">
        <v>0</v>
      </c>
      <c r="N10" s="77">
        <v>0</v>
      </c>
      <c r="O10" s="77">
        <v>0</v>
      </c>
      <c r="P10" s="82">
        <v>0</v>
      </c>
      <c r="Q10" s="77">
        <v>0</v>
      </c>
      <c r="R10" s="82">
        <v>0</v>
      </c>
      <c r="S10" s="82">
        <v>0</v>
      </c>
      <c r="T10" s="83">
        <f t="shared" si="0"/>
        <v>0</v>
      </c>
      <c r="V10" s="1">
        <f t="shared" si="2"/>
        <v>0</v>
      </c>
      <c r="W10" s="1">
        <f t="shared" si="2"/>
        <v>0</v>
      </c>
      <c r="X10" s="1">
        <f t="shared" si="1"/>
        <v>0</v>
      </c>
    </row>
    <row r="11" spans="1:24" x14ac:dyDescent="0.25">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77">
        <v>0</v>
      </c>
      <c r="R11" s="82">
        <v>0</v>
      </c>
      <c r="S11" s="82">
        <v>0</v>
      </c>
      <c r="T11" s="83">
        <f t="shared" si="0"/>
        <v>0</v>
      </c>
      <c r="V11" s="1">
        <f t="shared" si="2"/>
        <v>0</v>
      </c>
      <c r="W11" s="1">
        <f t="shared" si="2"/>
        <v>0</v>
      </c>
      <c r="X11" s="1">
        <f t="shared" si="1"/>
        <v>0</v>
      </c>
    </row>
    <row r="12" spans="1:24" x14ac:dyDescent="0.25">
      <c r="A12" s="24" t="s">
        <v>84</v>
      </c>
      <c r="B12" s="25" t="s">
        <v>0</v>
      </c>
      <c r="C12" s="81">
        <v>0</v>
      </c>
      <c r="D12" s="81">
        <v>0</v>
      </c>
      <c r="E12" s="77">
        <v>684598</v>
      </c>
      <c r="F12" s="77">
        <v>0</v>
      </c>
      <c r="G12" s="77">
        <v>0</v>
      </c>
      <c r="H12" s="77">
        <v>0</v>
      </c>
      <c r="I12" s="77">
        <v>0</v>
      </c>
      <c r="J12" s="77">
        <v>0</v>
      </c>
      <c r="K12" s="77">
        <v>0</v>
      </c>
      <c r="L12" s="77">
        <v>0</v>
      </c>
      <c r="M12" s="77">
        <v>0</v>
      </c>
      <c r="N12" s="77">
        <v>0</v>
      </c>
      <c r="O12" s="77">
        <v>0</v>
      </c>
      <c r="P12" s="82">
        <v>0</v>
      </c>
      <c r="Q12" s="77">
        <v>0</v>
      </c>
      <c r="R12" s="82">
        <v>0</v>
      </c>
      <c r="S12" s="82">
        <v>0</v>
      </c>
      <c r="T12" s="83">
        <f t="shared" si="0"/>
        <v>684598</v>
      </c>
      <c r="V12" s="1">
        <f t="shared" si="2"/>
        <v>684598</v>
      </c>
      <c r="W12" s="1">
        <f t="shared" si="2"/>
        <v>0</v>
      </c>
      <c r="X12" s="1">
        <f t="shared" si="1"/>
        <v>684598</v>
      </c>
    </row>
    <row r="13" spans="1:24" x14ac:dyDescent="0.25">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77">
        <v>0</v>
      </c>
      <c r="R13" s="82">
        <v>0</v>
      </c>
      <c r="S13" s="82">
        <v>0</v>
      </c>
      <c r="T13" s="83">
        <f t="shared" si="0"/>
        <v>0</v>
      </c>
      <c r="V13" s="1">
        <f t="shared" si="2"/>
        <v>0</v>
      </c>
      <c r="W13" s="1">
        <f t="shared" si="2"/>
        <v>0</v>
      </c>
      <c r="X13" s="1">
        <f t="shared" si="1"/>
        <v>0</v>
      </c>
    </row>
    <row r="14" spans="1:24" x14ac:dyDescent="0.25">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77">
        <v>0</v>
      </c>
      <c r="R14" s="82">
        <v>0</v>
      </c>
      <c r="S14" s="82">
        <v>0</v>
      </c>
      <c r="T14" s="83">
        <f t="shared" si="0"/>
        <v>0</v>
      </c>
      <c r="V14" s="1">
        <f t="shared" si="2"/>
        <v>0</v>
      </c>
      <c r="W14" s="1">
        <f t="shared" si="2"/>
        <v>0</v>
      </c>
      <c r="X14" s="1">
        <f t="shared" si="1"/>
        <v>0</v>
      </c>
    </row>
    <row r="15" spans="1:24" x14ac:dyDescent="0.25">
      <c r="A15" s="24" t="s">
        <v>87</v>
      </c>
      <c r="B15" s="25" t="s">
        <v>8</v>
      </c>
      <c r="C15" s="81">
        <v>0</v>
      </c>
      <c r="D15" s="81">
        <v>0</v>
      </c>
      <c r="E15" s="77">
        <v>0</v>
      </c>
      <c r="F15" s="77">
        <v>0</v>
      </c>
      <c r="G15" s="77">
        <v>0</v>
      </c>
      <c r="H15" s="77">
        <v>0</v>
      </c>
      <c r="I15" s="77">
        <v>0</v>
      </c>
      <c r="J15" s="77">
        <v>0</v>
      </c>
      <c r="K15" s="77">
        <v>0</v>
      </c>
      <c r="L15" s="77">
        <v>0</v>
      </c>
      <c r="M15" s="77">
        <v>0</v>
      </c>
      <c r="N15" s="77">
        <v>0</v>
      </c>
      <c r="O15" s="77">
        <v>0</v>
      </c>
      <c r="P15" s="82">
        <v>0</v>
      </c>
      <c r="Q15" s="77">
        <v>0</v>
      </c>
      <c r="R15" s="82">
        <v>0</v>
      </c>
      <c r="S15" s="82">
        <v>0</v>
      </c>
      <c r="T15" s="83">
        <f t="shared" si="0"/>
        <v>0</v>
      </c>
      <c r="V15" s="1">
        <f t="shared" si="2"/>
        <v>0</v>
      </c>
      <c r="W15" s="1">
        <f t="shared" si="2"/>
        <v>0</v>
      </c>
      <c r="X15" s="1">
        <f t="shared" si="1"/>
        <v>0</v>
      </c>
    </row>
    <row r="16" spans="1:24" x14ac:dyDescent="0.25">
      <c r="A16" s="24" t="s">
        <v>88</v>
      </c>
      <c r="B16" s="25" t="s">
        <v>9</v>
      </c>
      <c r="C16" s="81">
        <v>0</v>
      </c>
      <c r="D16" s="81">
        <v>0</v>
      </c>
      <c r="E16" s="77">
        <v>513129</v>
      </c>
      <c r="F16" s="77">
        <v>59451</v>
      </c>
      <c r="G16" s="77">
        <v>587253</v>
      </c>
      <c r="H16" s="77">
        <v>237479</v>
      </c>
      <c r="I16" s="77">
        <v>0</v>
      </c>
      <c r="J16" s="77">
        <v>0</v>
      </c>
      <c r="K16" s="77">
        <v>0</v>
      </c>
      <c r="L16" s="77">
        <v>0</v>
      </c>
      <c r="M16" s="77">
        <v>0</v>
      </c>
      <c r="N16" s="77">
        <v>0</v>
      </c>
      <c r="O16" s="77">
        <v>0</v>
      </c>
      <c r="P16" s="82">
        <v>0</v>
      </c>
      <c r="Q16" s="77">
        <v>0</v>
      </c>
      <c r="R16" s="82">
        <v>0</v>
      </c>
      <c r="S16" s="82">
        <v>0</v>
      </c>
      <c r="T16" s="83">
        <f t="shared" si="0"/>
        <v>1397312</v>
      </c>
      <c r="V16" s="1">
        <f t="shared" si="2"/>
        <v>1100382</v>
      </c>
      <c r="W16" s="1">
        <f t="shared" si="2"/>
        <v>296930</v>
      </c>
      <c r="X16" s="1">
        <f t="shared" si="1"/>
        <v>1397312</v>
      </c>
    </row>
    <row r="17" spans="1:24" x14ac:dyDescent="0.25">
      <c r="A17" s="24" t="s">
        <v>89</v>
      </c>
      <c r="B17" s="25" t="s">
        <v>9</v>
      </c>
      <c r="C17" s="81">
        <v>81684</v>
      </c>
      <c r="D17" s="81">
        <v>0</v>
      </c>
      <c r="E17" s="77">
        <v>739633</v>
      </c>
      <c r="F17" s="77">
        <v>0</v>
      </c>
      <c r="G17" s="77">
        <v>98588</v>
      </c>
      <c r="H17" s="77">
        <v>0</v>
      </c>
      <c r="I17" s="77">
        <v>0</v>
      </c>
      <c r="J17" s="77">
        <v>0</v>
      </c>
      <c r="K17" s="77">
        <v>0</v>
      </c>
      <c r="L17" s="77">
        <v>0</v>
      </c>
      <c r="M17" s="77">
        <v>47618</v>
      </c>
      <c r="N17" s="77">
        <v>0</v>
      </c>
      <c r="O17" s="77">
        <v>0</v>
      </c>
      <c r="P17" s="82">
        <v>0</v>
      </c>
      <c r="Q17" s="77">
        <v>0</v>
      </c>
      <c r="R17" s="82">
        <v>0</v>
      </c>
      <c r="S17" s="82">
        <v>967523</v>
      </c>
      <c r="T17" s="83">
        <f t="shared" si="0"/>
        <v>1935046</v>
      </c>
      <c r="V17" s="1">
        <f t="shared" si="2"/>
        <v>967523</v>
      </c>
      <c r="W17" s="1">
        <f t="shared" si="2"/>
        <v>0</v>
      </c>
      <c r="X17" s="1">
        <f t="shared" si="1"/>
        <v>967523</v>
      </c>
    </row>
    <row r="18" spans="1:24" x14ac:dyDescent="0.25">
      <c r="A18" s="24" t="s">
        <v>90</v>
      </c>
      <c r="B18" s="25" t="s">
        <v>9</v>
      </c>
      <c r="C18" s="81">
        <v>373</v>
      </c>
      <c r="D18" s="81">
        <v>0</v>
      </c>
      <c r="E18" s="77">
        <v>1118614</v>
      </c>
      <c r="F18" s="77">
        <v>0</v>
      </c>
      <c r="G18" s="77">
        <v>0</v>
      </c>
      <c r="H18" s="77">
        <v>0</v>
      </c>
      <c r="I18" s="77">
        <v>0</v>
      </c>
      <c r="J18" s="77">
        <v>0</v>
      </c>
      <c r="K18" s="77">
        <v>0</v>
      </c>
      <c r="L18" s="77">
        <v>0</v>
      </c>
      <c r="M18" s="77">
        <v>0</v>
      </c>
      <c r="N18" s="77">
        <v>0</v>
      </c>
      <c r="O18" s="77">
        <v>0</v>
      </c>
      <c r="P18" s="82">
        <v>0</v>
      </c>
      <c r="Q18" s="77">
        <v>0</v>
      </c>
      <c r="R18" s="82">
        <v>0</v>
      </c>
      <c r="S18" s="82">
        <v>0</v>
      </c>
      <c r="T18" s="83">
        <f t="shared" si="0"/>
        <v>1118987</v>
      </c>
      <c r="V18" s="1">
        <f t="shared" si="2"/>
        <v>1118987</v>
      </c>
      <c r="W18" s="1">
        <f t="shared" si="2"/>
        <v>0</v>
      </c>
      <c r="X18" s="1">
        <f t="shared" si="1"/>
        <v>1118987</v>
      </c>
    </row>
    <row r="19" spans="1:24" x14ac:dyDescent="0.25">
      <c r="A19" s="24" t="s">
        <v>91</v>
      </c>
      <c r="B19" s="25" t="s">
        <v>9</v>
      </c>
      <c r="C19" s="81">
        <v>0</v>
      </c>
      <c r="D19" s="81">
        <v>0</v>
      </c>
      <c r="E19" s="77">
        <v>0</v>
      </c>
      <c r="F19" s="77">
        <v>1167281</v>
      </c>
      <c r="G19" s="77">
        <v>0</v>
      </c>
      <c r="H19" s="77">
        <v>0</v>
      </c>
      <c r="I19" s="77">
        <v>0</v>
      </c>
      <c r="J19" s="77">
        <v>0</v>
      </c>
      <c r="K19" s="77">
        <v>0</v>
      </c>
      <c r="L19" s="77">
        <v>0</v>
      </c>
      <c r="M19" s="77">
        <v>0</v>
      </c>
      <c r="N19" s="77">
        <v>0</v>
      </c>
      <c r="O19" s="77">
        <v>0</v>
      </c>
      <c r="P19" s="82">
        <v>0</v>
      </c>
      <c r="Q19" s="77">
        <v>0</v>
      </c>
      <c r="R19" s="82">
        <v>0</v>
      </c>
      <c r="S19" s="82">
        <v>0</v>
      </c>
      <c r="T19" s="83">
        <f t="shared" si="0"/>
        <v>1167281</v>
      </c>
      <c r="V19" s="1">
        <f t="shared" si="2"/>
        <v>0</v>
      </c>
      <c r="W19" s="1">
        <f t="shared" si="2"/>
        <v>1167281</v>
      </c>
      <c r="X19" s="1">
        <f t="shared" si="1"/>
        <v>1167281</v>
      </c>
    </row>
    <row r="20" spans="1:24" x14ac:dyDescent="0.25">
      <c r="A20" s="24" t="s">
        <v>92</v>
      </c>
      <c r="B20" s="25" t="s">
        <v>9</v>
      </c>
      <c r="C20" s="81">
        <v>51483</v>
      </c>
      <c r="D20" s="81">
        <v>450632</v>
      </c>
      <c r="E20" s="77">
        <v>4685713</v>
      </c>
      <c r="F20" s="77">
        <v>1041296</v>
      </c>
      <c r="G20" s="77">
        <v>0</v>
      </c>
      <c r="H20" s="77">
        <v>248000</v>
      </c>
      <c r="I20" s="77">
        <v>0</v>
      </c>
      <c r="J20" s="77">
        <v>0</v>
      </c>
      <c r="K20" s="77">
        <v>0</v>
      </c>
      <c r="L20" s="77">
        <v>0</v>
      </c>
      <c r="M20" s="77">
        <v>123009</v>
      </c>
      <c r="N20" s="77">
        <v>97175</v>
      </c>
      <c r="O20" s="77">
        <v>0</v>
      </c>
      <c r="P20" s="82">
        <v>0</v>
      </c>
      <c r="Q20" s="77">
        <v>0</v>
      </c>
      <c r="R20" s="82">
        <v>0</v>
      </c>
      <c r="S20" s="82">
        <v>0</v>
      </c>
      <c r="T20" s="83">
        <f t="shared" si="0"/>
        <v>6697308</v>
      </c>
      <c r="V20" s="1">
        <f t="shared" si="2"/>
        <v>4860205</v>
      </c>
      <c r="W20" s="1">
        <f t="shared" si="2"/>
        <v>1837103</v>
      </c>
      <c r="X20" s="1">
        <f t="shared" si="1"/>
        <v>6697308</v>
      </c>
    </row>
    <row r="21" spans="1:24" x14ac:dyDescent="0.25">
      <c r="A21" s="24" t="s">
        <v>93</v>
      </c>
      <c r="B21" s="25" t="s">
        <v>9</v>
      </c>
      <c r="C21" s="81">
        <v>0</v>
      </c>
      <c r="D21" s="81">
        <v>0</v>
      </c>
      <c r="E21" s="77">
        <v>8100</v>
      </c>
      <c r="F21" s="77">
        <v>55100</v>
      </c>
      <c r="G21" s="77">
        <v>0</v>
      </c>
      <c r="H21" s="77">
        <v>0</v>
      </c>
      <c r="I21" s="77">
        <v>0</v>
      </c>
      <c r="J21" s="77">
        <v>0</v>
      </c>
      <c r="K21" s="77">
        <v>0</v>
      </c>
      <c r="L21" s="77">
        <v>0</v>
      </c>
      <c r="M21" s="77">
        <v>0</v>
      </c>
      <c r="N21" s="77">
        <v>0</v>
      </c>
      <c r="O21" s="77">
        <v>0</v>
      </c>
      <c r="P21" s="82">
        <v>0</v>
      </c>
      <c r="Q21" s="77">
        <v>0</v>
      </c>
      <c r="R21" s="82">
        <v>0</v>
      </c>
      <c r="S21" s="82">
        <v>0</v>
      </c>
      <c r="T21" s="83">
        <f t="shared" si="0"/>
        <v>63200</v>
      </c>
      <c r="V21" s="1">
        <f t="shared" si="2"/>
        <v>8100</v>
      </c>
      <c r="W21" s="1">
        <f t="shared" si="2"/>
        <v>55100</v>
      </c>
      <c r="X21" s="1">
        <f t="shared" si="1"/>
        <v>63200</v>
      </c>
    </row>
    <row r="22" spans="1:24" x14ac:dyDescent="0.25">
      <c r="A22" s="24" t="s">
        <v>94</v>
      </c>
      <c r="B22" s="25" t="s">
        <v>9</v>
      </c>
      <c r="C22" s="81">
        <v>0</v>
      </c>
      <c r="D22" s="81">
        <v>0</v>
      </c>
      <c r="E22" s="77">
        <v>149512</v>
      </c>
      <c r="F22" s="77">
        <v>0</v>
      </c>
      <c r="G22" s="77">
        <v>0</v>
      </c>
      <c r="H22" s="77">
        <v>0</v>
      </c>
      <c r="I22" s="77">
        <v>0</v>
      </c>
      <c r="J22" s="77">
        <v>0</v>
      </c>
      <c r="K22" s="77">
        <v>0</v>
      </c>
      <c r="L22" s="77">
        <v>0</v>
      </c>
      <c r="M22" s="77">
        <v>0</v>
      </c>
      <c r="N22" s="77">
        <v>0</v>
      </c>
      <c r="O22" s="77">
        <v>0</v>
      </c>
      <c r="P22" s="82">
        <v>0</v>
      </c>
      <c r="Q22" s="77">
        <v>0</v>
      </c>
      <c r="R22" s="82">
        <v>0</v>
      </c>
      <c r="S22" s="82">
        <v>0</v>
      </c>
      <c r="T22" s="83">
        <f t="shared" si="0"/>
        <v>149512</v>
      </c>
      <c r="V22" s="1">
        <f t="shared" si="2"/>
        <v>149512</v>
      </c>
      <c r="W22" s="1">
        <f t="shared" si="2"/>
        <v>0</v>
      </c>
      <c r="X22" s="1">
        <f t="shared" si="1"/>
        <v>149512</v>
      </c>
    </row>
    <row r="23" spans="1:24" x14ac:dyDescent="0.25">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77">
        <v>0</v>
      </c>
      <c r="R23" s="82">
        <v>0</v>
      </c>
      <c r="S23" s="82">
        <v>0</v>
      </c>
      <c r="T23" s="83">
        <f t="shared" si="0"/>
        <v>0</v>
      </c>
      <c r="V23" s="1">
        <f t="shared" si="2"/>
        <v>0</v>
      </c>
      <c r="W23" s="1">
        <f t="shared" si="2"/>
        <v>0</v>
      </c>
      <c r="X23" s="1">
        <f t="shared" si="1"/>
        <v>0</v>
      </c>
    </row>
    <row r="24" spans="1:24" x14ac:dyDescent="0.25">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77">
        <v>0</v>
      </c>
      <c r="R24" s="82">
        <v>0</v>
      </c>
      <c r="S24" s="82">
        <v>0</v>
      </c>
      <c r="T24" s="83">
        <f t="shared" si="0"/>
        <v>0</v>
      </c>
      <c r="V24" s="1">
        <f t="shared" si="2"/>
        <v>0</v>
      </c>
      <c r="W24" s="1">
        <f t="shared" si="2"/>
        <v>0</v>
      </c>
      <c r="X24" s="1">
        <f t="shared" si="1"/>
        <v>0</v>
      </c>
    </row>
    <row r="25" spans="1:24" x14ac:dyDescent="0.25">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77">
        <v>0</v>
      </c>
      <c r="R25" s="82">
        <v>0</v>
      </c>
      <c r="S25" s="82">
        <v>0</v>
      </c>
      <c r="T25" s="83">
        <f t="shared" si="0"/>
        <v>0</v>
      </c>
      <c r="V25" s="1">
        <f t="shared" si="2"/>
        <v>0</v>
      </c>
      <c r="W25" s="1">
        <f t="shared" si="2"/>
        <v>0</v>
      </c>
      <c r="X25" s="1">
        <f t="shared" si="1"/>
        <v>0</v>
      </c>
    </row>
    <row r="26" spans="1:24" x14ac:dyDescent="0.25">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77">
        <v>0</v>
      </c>
      <c r="R26" s="82">
        <v>0</v>
      </c>
      <c r="S26" s="82">
        <v>0</v>
      </c>
      <c r="T26" s="83">
        <f t="shared" si="0"/>
        <v>0</v>
      </c>
      <c r="V26" s="1">
        <f t="shared" si="2"/>
        <v>0</v>
      </c>
      <c r="W26" s="1">
        <f t="shared" si="2"/>
        <v>0</v>
      </c>
      <c r="X26" s="1">
        <f t="shared" si="1"/>
        <v>0</v>
      </c>
    </row>
    <row r="27" spans="1:24" x14ac:dyDescent="0.25">
      <c r="A27" s="24" t="s">
        <v>99</v>
      </c>
      <c r="B27" s="25" t="s">
        <v>11</v>
      </c>
      <c r="C27" s="81">
        <v>1713</v>
      </c>
      <c r="D27" s="81">
        <v>64922</v>
      </c>
      <c r="E27" s="77">
        <v>0</v>
      </c>
      <c r="F27" s="77">
        <v>0</v>
      </c>
      <c r="G27" s="77">
        <v>0</v>
      </c>
      <c r="H27" s="77">
        <v>1618455</v>
      </c>
      <c r="I27" s="77">
        <v>0</v>
      </c>
      <c r="J27" s="77">
        <v>0</v>
      </c>
      <c r="K27" s="77">
        <v>0</v>
      </c>
      <c r="L27" s="77">
        <v>0</v>
      </c>
      <c r="M27" s="77">
        <v>1212</v>
      </c>
      <c r="N27" s="77">
        <v>45920</v>
      </c>
      <c r="O27" s="77">
        <v>0</v>
      </c>
      <c r="P27" s="82">
        <v>0</v>
      </c>
      <c r="Q27" s="77">
        <v>1584</v>
      </c>
      <c r="R27" s="82">
        <v>56280</v>
      </c>
      <c r="S27" s="82">
        <v>0</v>
      </c>
      <c r="T27" s="83">
        <f t="shared" si="0"/>
        <v>1790086</v>
      </c>
      <c r="V27" s="1">
        <f t="shared" si="2"/>
        <v>4509</v>
      </c>
      <c r="W27" s="1">
        <f t="shared" si="2"/>
        <v>1785577</v>
      </c>
      <c r="X27" s="1">
        <f t="shared" si="1"/>
        <v>1790086</v>
      </c>
    </row>
    <row r="28" spans="1:24" x14ac:dyDescent="0.25">
      <c r="A28" s="24" t="s">
        <v>100</v>
      </c>
      <c r="B28" s="25" t="s">
        <v>11</v>
      </c>
      <c r="C28" s="81">
        <v>0</v>
      </c>
      <c r="D28" s="81">
        <v>0</v>
      </c>
      <c r="E28" s="77">
        <v>0</v>
      </c>
      <c r="F28" s="77">
        <v>0</v>
      </c>
      <c r="G28" s="77">
        <v>0</v>
      </c>
      <c r="H28" s="77">
        <v>0</v>
      </c>
      <c r="I28" s="77">
        <v>0</v>
      </c>
      <c r="J28" s="77">
        <v>0</v>
      </c>
      <c r="K28" s="77">
        <v>0</v>
      </c>
      <c r="L28" s="77">
        <v>0</v>
      </c>
      <c r="M28" s="77">
        <v>0</v>
      </c>
      <c r="N28" s="77">
        <v>118650</v>
      </c>
      <c r="O28" s="77">
        <v>0</v>
      </c>
      <c r="P28" s="82">
        <v>23100</v>
      </c>
      <c r="Q28" s="77">
        <v>0</v>
      </c>
      <c r="R28" s="82">
        <v>4768670</v>
      </c>
      <c r="S28" s="82">
        <v>0</v>
      </c>
      <c r="T28" s="83">
        <f t="shared" si="0"/>
        <v>4910420</v>
      </c>
      <c r="V28" s="1">
        <f t="shared" si="2"/>
        <v>0</v>
      </c>
      <c r="W28" s="1">
        <f t="shared" si="2"/>
        <v>4910420</v>
      </c>
      <c r="X28" s="1">
        <f t="shared" si="1"/>
        <v>4910420</v>
      </c>
    </row>
    <row r="29" spans="1:24" x14ac:dyDescent="0.25">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77">
        <v>0</v>
      </c>
      <c r="R29" s="82">
        <v>0</v>
      </c>
      <c r="S29" s="82">
        <v>0</v>
      </c>
      <c r="T29" s="83">
        <f t="shared" si="0"/>
        <v>0</v>
      </c>
      <c r="V29" s="1">
        <f t="shared" si="2"/>
        <v>0</v>
      </c>
      <c r="W29" s="1">
        <f t="shared" si="2"/>
        <v>0</v>
      </c>
      <c r="X29" s="1">
        <f t="shared" si="1"/>
        <v>0</v>
      </c>
    </row>
    <row r="30" spans="1:24" x14ac:dyDescent="0.25">
      <c r="A30" s="24" t="s">
        <v>507</v>
      </c>
      <c r="B30" s="25" t="s">
        <v>11</v>
      </c>
      <c r="C30" s="81">
        <v>0</v>
      </c>
      <c r="D30" s="81">
        <v>0</v>
      </c>
      <c r="E30" s="77">
        <v>0</v>
      </c>
      <c r="F30" s="77">
        <v>0</v>
      </c>
      <c r="G30" s="77">
        <v>9059</v>
      </c>
      <c r="H30" s="77">
        <v>0</v>
      </c>
      <c r="I30" s="77">
        <v>0</v>
      </c>
      <c r="J30" s="77">
        <v>0</v>
      </c>
      <c r="K30" s="77">
        <v>0</v>
      </c>
      <c r="L30" s="77">
        <v>0</v>
      </c>
      <c r="M30" s="77">
        <v>0</v>
      </c>
      <c r="N30" s="77">
        <v>0</v>
      </c>
      <c r="O30" s="77">
        <v>0</v>
      </c>
      <c r="P30" s="82">
        <v>0</v>
      </c>
      <c r="Q30" s="77">
        <v>0</v>
      </c>
      <c r="R30" s="82">
        <v>0</v>
      </c>
      <c r="S30" s="82">
        <v>0</v>
      </c>
      <c r="T30" s="83">
        <f t="shared" si="0"/>
        <v>9059</v>
      </c>
      <c r="V30" s="1">
        <f t="shared" si="2"/>
        <v>9059</v>
      </c>
      <c r="W30" s="1">
        <f t="shared" si="2"/>
        <v>0</v>
      </c>
      <c r="X30" s="1">
        <f t="shared" si="1"/>
        <v>9059</v>
      </c>
    </row>
    <row r="31" spans="1:24" x14ac:dyDescent="0.25">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77">
        <v>0</v>
      </c>
      <c r="R31" s="82">
        <v>0</v>
      </c>
      <c r="S31" s="82">
        <v>0</v>
      </c>
      <c r="T31" s="83">
        <f t="shared" si="0"/>
        <v>0</v>
      </c>
      <c r="V31" s="1">
        <f t="shared" si="2"/>
        <v>0</v>
      </c>
      <c r="W31" s="1">
        <f t="shared" si="2"/>
        <v>0</v>
      </c>
      <c r="X31" s="1">
        <f t="shared" si="1"/>
        <v>0</v>
      </c>
    </row>
    <row r="32" spans="1:24" x14ac:dyDescent="0.25">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77">
        <v>0</v>
      </c>
      <c r="R32" s="82">
        <v>0</v>
      </c>
      <c r="S32" s="82">
        <v>0</v>
      </c>
      <c r="T32" s="83">
        <f t="shared" si="0"/>
        <v>0</v>
      </c>
      <c r="V32" s="1">
        <f t="shared" si="2"/>
        <v>0</v>
      </c>
      <c r="W32" s="1">
        <f t="shared" si="2"/>
        <v>0</v>
      </c>
      <c r="X32" s="1">
        <f t="shared" si="1"/>
        <v>0</v>
      </c>
    </row>
    <row r="33" spans="1:24" x14ac:dyDescent="0.25">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77">
        <v>0</v>
      </c>
      <c r="R33" s="82">
        <v>0</v>
      </c>
      <c r="S33" s="82">
        <v>0</v>
      </c>
      <c r="T33" s="83">
        <f t="shared" si="0"/>
        <v>0</v>
      </c>
      <c r="V33" s="1">
        <f t="shared" si="2"/>
        <v>0</v>
      </c>
      <c r="W33" s="1">
        <f t="shared" si="2"/>
        <v>0</v>
      </c>
      <c r="X33" s="1">
        <f t="shared" si="1"/>
        <v>0</v>
      </c>
    </row>
    <row r="34" spans="1:24" x14ac:dyDescent="0.25">
      <c r="A34" s="24" t="s">
        <v>105</v>
      </c>
      <c r="B34" s="25" t="s">
        <v>11</v>
      </c>
      <c r="C34" s="81">
        <v>0</v>
      </c>
      <c r="D34" s="81">
        <v>0</v>
      </c>
      <c r="E34" s="77">
        <v>1252180</v>
      </c>
      <c r="F34" s="77">
        <v>776030</v>
      </c>
      <c r="G34" s="77">
        <v>1092717</v>
      </c>
      <c r="H34" s="77">
        <v>413048</v>
      </c>
      <c r="I34" s="77">
        <v>0</v>
      </c>
      <c r="J34" s="77">
        <v>0</v>
      </c>
      <c r="K34" s="77">
        <v>0</v>
      </c>
      <c r="L34" s="77">
        <v>0</v>
      </c>
      <c r="M34" s="77">
        <v>181020</v>
      </c>
      <c r="N34" s="77">
        <v>0</v>
      </c>
      <c r="O34" s="77">
        <v>0</v>
      </c>
      <c r="P34" s="82">
        <v>0</v>
      </c>
      <c r="Q34" s="77">
        <v>37250</v>
      </c>
      <c r="R34" s="82">
        <v>265578</v>
      </c>
      <c r="S34" s="82">
        <v>0</v>
      </c>
      <c r="T34" s="83">
        <f t="shared" si="0"/>
        <v>4017823</v>
      </c>
      <c r="V34" s="1">
        <f t="shared" si="2"/>
        <v>2563167</v>
      </c>
      <c r="W34" s="1">
        <f t="shared" si="2"/>
        <v>1454656</v>
      </c>
      <c r="X34" s="1">
        <f t="shared" si="1"/>
        <v>4017823</v>
      </c>
    </row>
    <row r="35" spans="1:24" x14ac:dyDescent="0.25">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77">
        <v>0</v>
      </c>
      <c r="R35" s="82">
        <v>0</v>
      </c>
      <c r="S35" s="82">
        <v>0</v>
      </c>
      <c r="T35" s="83">
        <f t="shared" si="0"/>
        <v>0</v>
      </c>
      <c r="V35" s="1">
        <f t="shared" si="2"/>
        <v>0</v>
      </c>
      <c r="W35" s="1">
        <f t="shared" si="2"/>
        <v>0</v>
      </c>
      <c r="X35" s="1">
        <f t="shared" si="1"/>
        <v>0</v>
      </c>
    </row>
    <row r="36" spans="1:24" x14ac:dyDescent="0.25">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77">
        <v>0</v>
      </c>
      <c r="R36" s="82">
        <v>0</v>
      </c>
      <c r="S36" s="82">
        <v>0</v>
      </c>
      <c r="T36" s="83">
        <f t="shared" si="0"/>
        <v>0</v>
      </c>
      <c r="V36" s="1">
        <f t="shared" si="2"/>
        <v>0</v>
      </c>
      <c r="W36" s="1">
        <f t="shared" si="2"/>
        <v>0</v>
      </c>
      <c r="X36" s="1">
        <f t="shared" si="1"/>
        <v>0</v>
      </c>
    </row>
    <row r="37" spans="1:24" x14ac:dyDescent="0.25">
      <c r="A37" s="24" t="s">
        <v>108</v>
      </c>
      <c r="B37" s="25" t="s">
        <v>11</v>
      </c>
      <c r="C37" s="81">
        <v>0</v>
      </c>
      <c r="D37" s="81">
        <v>2606984</v>
      </c>
      <c r="E37" s="77">
        <v>0</v>
      </c>
      <c r="F37" s="77">
        <v>0</v>
      </c>
      <c r="G37" s="77">
        <v>0</v>
      </c>
      <c r="H37" s="77">
        <v>11374260</v>
      </c>
      <c r="I37" s="77">
        <v>0</v>
      </c>
      <c r="J37" s="77">
        <v>0</v>
      </c>
      <c r="K37" s="77">
        <v>0</v>
      </c>
      <c r="L37" s="77">
        <v>0</v>
      </c>
      <c r="M37" s="77">
        <v>0</v>
      </c>
      <c r="N37" s="77">
        <v>3167548</v>
      </c>
      <c r="O37" s="77">
        <v>0</v>
      </c>
      <c r="P37" s="82">
        <v>0</v>
      </c>
      <c r="Q37" s="77">
        <v>0</v>
      </c>
      <c r="R37" s="82">
        <v>0</v>
      </c>
      <c r="S37" s="82">
        <v>0</v>
      </c>
      <c r="T37" s="83">
        <f t="shared" si="0"/>
        <v>17148792</v>
      </c>
      <c r="V37" s="1">
        <f t="shared" si="2"/>
        <v>0</v>
      </c>
      <c r="W37" s="1">
        <f t="shared" si="2"/>
        <v>17148792</v>
      </c>
      <c r="X37" s="1">
        <f t="shared" si="1"/>
        <v>17148792</v>
      </c>
    </row>
    <row r="38" spans="1:24" x14ac:dyDescent="0.25">
      <c r="A38" s="24" t="s">
        <v>109</v>
      </c>
      <c r="B38" s="25" t="s">
        <v>11</v>
      </c>
      <c r="C38" s="81">
        <v>0</v>
      </c>
      <c r="D38" s="81">
        <v>0</v>
      </c>
      <c r="E38" s="77">
        <v>0</v>
      </c>
      <c r="F38" s="77">
        <v>0</v>
      </c>
      <c r="G38" s="77">
        <v>0</v>
      </c>
      <c r="H38" s="77">
        <v>0</v>
      </c>
      <c r="I38" s="77">
        <v>0</v>
      </c>
      <c r="J38" s="77">
        <v>0</v>
      </c>
      <c r="K38" s="77">
        <v>0</v>
      </c>
      <c r="L38" s="77">
        <v>0</v>
      </c>
      <c r="M38" s="77">
        <v>0</v>
      </c>
      <c r="N38" s="77">
        <v>0</v>
      </c>
      <c r="O38" s="77">
        <v>0</v>
      </c>
      <c r="P38" s="82">
        <v>0</v>
      </c>
      <c r="Q38" s="77">
        <v>0</v>
      </c>
      <c r="R38" s="82">
        <v>0</v>
      </c>
      <c r="S38" s="82">
        <v>0</v>
      </c>
      <c r="T38" s="83">
        <f t="shared" si="0"/>
        <v>0</v>
      </c>
      <c r="V38" s="1">
        <f t="shared" si="2"/>
        <v>0</v>
      </c>
      <c r="W38" s="1">
        <f t="shared" si="2"/>
        <v>0</v>
      </c>
      <c r="X38" s="1">
        <f t="shared" si="1"/>
        <v>0</v>
      </c>
    </row>
    <row r="39" spans="1:24" x14ac:dyDescent="0.25">
      <c r="A39" s="24" t="s">
        <v>110</v>
      </c>
      <c r="B39" s="25" t="s">
        <v>11</v>
      </c>
      <c r="C39" s="81">
        <v>0</v>
      </c>
      <c r="D39" s="81">
        <v>0</v>
      </c>
      <c r="E39" s="77">
        <v>0</v>
      </c>
      <c r="F39" s="77">
        <v>43305</v>
      </c>
      <c r="G39" s="77">
        <v>0</v>
      </c>
      <c r="H39" s="77">
        <v>0</v>
      </c>
      <c r="I39" s="77">
        <v>0</v>
      </c>
      <c r="J39" s="77">
        <v>0</v>
      </c>
      <c r="K39" s="77">
        <v>0</v>
      </c>
      <c r="L39" s="77">
        <v>0</v>
      </c>
      <c r="M39" s="77">
        <v>0</v>
      </c>
      <c r="N39" s="77">
        <v>0</v>
      </c>
      <c r="O39" s="77">
        <v>0</v>
      </c>
      <c r="P39" s="82">
        <v>0</v>
      </c>
      <c r="Q39" s="77">
        <v>0</v>
      </c>
      <c r="R39" s="82">
        <v>0</v>
      </c>
      <c r="S39" s="82">
        <v>0</v>
      </c>
      <c r="T39" s="83">
        <f t="shared" si="0"/>
        <v>43305</v>
      </c>
      <c r="V39" s="1">
        <f t="shared" si="2"/>
        <v>0</v>
      </c>
      <c r="W39" s="1">
        <f t="shared" si="2"/>
        <v>43305</v>
      </c>
      <c r="X39" s="1">
        <f t="shared" si="1"/>
        <v>43305</v>
      </c>
    </row>
    <row r="40" spans="1:24" x14ac:dyDescent="0.25">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77">
        <v>0</v>
      </c>
      <c r="R40" s="82">
        <v>0</v>
      </c>
      <c r="S40" s="82">
        <v>0</v>
      </c>
      <c r="T40" s="83">
        <f t="shared" si="0"/>
        <v>0</v>
      </c>
      <c r="V40" s="1">
        <f t="shared" si="2"/>
        <v>0</v>
      </c>
      <c r="W40" s="1">
        <f t="shared" si="2"/>
        <v>0</v>
      </c>
      <c r="X40" s="1">
        <f t="shared" si="1"/>
        <v>0</v>
      </c>
    </row>
    <row r="41" spans="1:24" x14ac:dyDescent="0.25">
      <c r="A41" s="24" t="s">
        <v>112</v>
      </c>
      <c r="B41" s="25" t="s">
        <v>11</v>
      </c>
      <c r="C41" s="81">
        <v>180735</v>
      </c>
      <c r="D41" s="81">
        <v>0</v>
      </c>
      <c r="E41" s="77">
        <v>0</v>
      </c>
      <c r="F41" s="77">
        <v>31565</v>
      </c>
      <c r="G41" s="77">
        <v>2576</v>
      </c>
      <c r="H41" s="77">
        <v>0</v>
      </c>
      <c r="I41" s="77">
        <v>0</v>
      </c>
      <c r="J41" s="77">
        <v>0</v>
      </c>
      <c r="K41" s="77">
        <v>0</v>
      </c>
      <c r="L41" s="77">
        <v>0</v>
      </c>
      <c r="M41" s="77">
        <v>0</v>
      </c>
      <c r="N41" s="77">
        <v>0</v>
      </c>
      <c r="O41" s="77">
        <v>0</v>
      </c>
      <c r="P41" s="82">
        <v>0</v>
      </c>
      <c r="Q41" s="77">
        <v>0</v>
      </c>
      <c r="R41" s="82">
        <v>0</v>
      </c>
      <c r="S41" s="82">
        <v>214876</v>
      </c>
      <c r="T41" s="83">
        <f t="shared" si="0"/>
        <v>429752</v>
      </c>
      <c r="V41" s="1">
        <f t="shared" si="2"/>
        <v>183311</v>
      </c>
      <c r="W41" s="1">
        <f t="shared" si="2"/>
        <v>31565</v>
      </c>
      <c r="X41" s="1">
        <f t="shared" si="1"/>
        <v>214876</v>
      </c>
    </row>
    <row r="42" spans="1:24" x14ac:dyDescent="0.25">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77">
        <v>0</v>
      </c>
      <c r="R42" s="82">
        <v>0</v>
      </c>
      <c r="S42" s="82">
        <v>0</v>
      </c>
      <c r="T42" s="83">
        <f t="shared" si="0"/>
        <v>0</v>
      </c>
      <c r="V42" s="1">
        <f t="shared" si="2"/>
        <v>0</v>
      </c>
      <c r="W42" s="1">
        <f t="shared" si="2"/>
        <v>0</v>
      </c>
      <c r="X42" s="1">
        <f t="shared" si="1"/>
        <v>0</v>
      </c>
    </row>
    <row r="43" spans="1:24" x14ac:dyDescent="0.25">
      <c r="A43" s="24" t="s">
        <v>114</v>
      </c>
      <c r="B43" s="25" t="s">
        <v>12</v>
      </c>
      <c r="C43" s="81">
        <v>0</v>
      </c>
      <c r="D43" s="81">
        <v>91948</v>
      </c>
      <c r="E43" s="77">
        <v>26289</v>
      </c>
      <c r="F43" s="77">
        <v>7988</v>
      </c>
      <c r="G43" s="77">
        <v>0</v>
      </c>
      <c r="H43" s="77">
        <v>0</v>
      </c>
      <c r="I43" s="77">
        <v>0</v>
      </c>
      <c r="J43" s="77">
        <v>22673</v>
      </c>
      <c r="K43" s="77">
        <v>0</v>
      </c>
      <c r="L43" s="77">
        <v>0</v>
      </c>
      <c r="M43" s="77">
        <v>0</v>
      </c>
      <c r="N43" s="77">
        <v>0</v>
      </c>
      <c r="O43" s="77">
        <v>0</v>
      </c>
      <c r="P43" s="82">
        <v>0</v>
      </c>
      <c r="Q43" s="77">
        <v>0</v>
      </c>
      <c r="R43" s="82">
        <v>0</v>
      </c>
      <c r="S43" s="82">
        <v>0</v>
      </c>
      <c r="T43" s="83">
        <f t="shared" si="0"/>
        <v>148898</v>
      </c>
      <c r="V43" s="1">
        <f t="shared" si="2"/>
        <v>26289</v>
      </c>
      <c r="W43" s="1">
        <f t="shared" si="2"/>
        <v>122609</v>
      </c>
      <c r="X43" s="1">
        <f t="shared" si="1"/>
        <v>148898</v>
      </c>
    </row>
    <row r="44" spans="1:24" x14ac:dyDescent="0.25">
      <c r="A44" s="24" t="s">
        <v>115</v>
      </c>
      <c r="B44" s="25" t="s">
        <v>12</v>
      </c>
      <c r="C44" s="81">
        <v>1897</v>
      </c>
      <c r="D44" s="81">
        <v>0</v>
      </c>
      <c r="E44" s="77">
        <v>0</v>
      </c>
      <c r="F44" s="77">
        <v>0</v>
      </c>
      <c r="G44" s="77">
        <v>0</v>
      </c>
      <c r="H44" s="77">
        <v>0</v>
      </c>
      <c r="I44" s="77">
        <v>0</v>
      </c>
      <c r="J44" s="77">
        <v>0</v>
      </c>
      <c r="K44" s="77">
        <v>0</v>
      </c>
      <c r="L44" s="77">
        <v>0</v>
      </c>
      <c r="M44" s="77">
        <v>213126</v>
      </c>
      <c r="N44" s="77">
        <v>0</v>
      </c>
      <c r="O44" s="77">
        <v>0</v>
      </c>
      <c r="P44" s="82">
        <v>0</v>
      </c>
      <c r="Q44" s="77">
        <v>33941</v>
      </c>
      <c r="R44" s="82">
        <v>0</v>
      </c>
      <c r="S44" s="82">
        <v>0</v>
      </c>
      <c r="T44" s="83">
        <f t="shared" si="0"/>
        <v>248964</v>
      </c>
      <c r="V44" s="1">
        <f t="shared" si="2"/>
        <v>248964</v>
      </c>
      <c r="W44" s="1">
        <f t="shared" si="2"/>
        <v>0</v>
      </c>
      <c r="X44" s="1">
        <f t="shared" si="1"/>
        <v>248964</v>
      </c>
    </row>
    <row r="45" spans="1:24" x14ac:dyDescent="0.25">
      <c r="A45" s="24" t="s">
        <v>116</v>
      </c>
      <c r="B45" s="25" t="s">
        <v>12</v>
      </c>
      <c r="C45" s="81">
        <v>0</v>
      </c>
      <c r="D45" s="81">
        <v>0</v>
      </c>
      <c r="E45" s="77">
        <v>1283</v>
      </c>
      <c r="F45" s="77">
        <v>101300</v>
      </c>
      <c r="G45" s="77">
        <v>0</v>
      </c>
      <c r="H45" s="77">
        <v>0</v>
      </c>
      <c r="I45" s="77">
        <v>0</v>
      </c>
      <c r="J45" s="77">
        <v>0</v>
      </c>
      <c r="K45" s="77">
        <v>0</v>
      </c>
      <c r="L45" s="77">
        <v>0</v>
      </c>
      <c r="M45" s="77">
        <v>139210</v>
      </c>
      <c r="N45" s="77">
        <v>141284</v>
      </c>
      <c r="O45" s="77">
        <v>0</v>
      </c>
      <c r="P45" s="82">
        <v>0</v>
      </c>
      <c r="Q45" s="77">
        <v>0</v>
      </c>
      <c r="R45" s="82">
        <v>0</v>
      </c>
      <c r="S45" s="82">
        <v>0</v>
      </c>
      <c r="T45" s="83">
        <f t="shared" si="0"/>
        <v>383077</v>
      </c>
      <c r="V45" s="1">
        <f t="shared" si="2"/>
        <v>140493</v>
      </c>
      <c r="W45" s="1">
        <f t="shared" si="2"/>
        <v>242584</v>
      </c>
      <c r="X45" s="1">
        <f t="shared" si="1"/>
        <v>383077</v>
      </c>
    </row>
    <row r="46" spans="1:24" x14ac:dyDescent="0.25">
      <c r="A46" s="24" t="s">
        <v>467</v>
      </c>
      <c r="B46" s="25" t="s">
        <v>12</v>
      </c>
      <c r="C46" s="81">
        <v>792842</v>
      </c>
      <c r="D46" s="81">
        <v>106582</v>
      </c>
      <c r="E46" s="77">
        <v>175417</v>
      </c>
      <c r="F46" s="77">
        <v>27927</v>
      </c>
      <c r="G46" s="77">
        <v>14818</v>
      </c>
      <c r="H46" s="77">
        <v>14775</v>
      </c>
      <c r="I46" s="77">
        <v>0</v>
      </c>
      <c r="J46" s="77">
        <v>0</v>
      </c>
      <c r="K46" s="77">
        <v>0</v>
      </c>
      <c r="L46" s="77">
        <v>0</v>
      </c>
      <c r="M46" s="77">
        <v>1472079</v>
      </c>
      <c r="N46" s="77">
        <v>0</v>
      </c>
      <c r="O46" s="77">
        <v>0</v>
      </c>
      <c r="P46" s="82">
        <v>0</v>
      </c>
      <c r="Q46" s="77">
        <v>253620</v>
      </c>
      <c r="R46" s="82">
        <v>5347</v>
      </c>
      <c r="S46" s="82">
        <v>0</v>
      </c>
      <c r="T46" s="83">
        <f t="shared" si="0"/>
        <v>2863407</v>
      </c>
      <c r="V46" s="1">
        <f t="shared" si="2"/>
        <v>2708776</v>
      </c>
      <c r="W46" s="1">
        <f t="shared" si="2"/>
        <v>154631</v>
      </c>
      <c r="X46" s="1">
        <f t="shared" si="1"/>
        <v>2863407</v>
      </c>
    </row>
    <row r="47" spans="1:24" x14ac:dyDescent="0.25">
      <c r="A47" s="24" t="s">
        <v>117</v>
      </c>
      <c r="B47" s="25" t="s">
        <v>12</v>
      </c>
      <c r="C47" s="81">
        <v>77418</v>
      </c>
      <c r="D47" s="81">
        <v>138963</v>
      </c>
      <c r="E47" s="77">
        <v>0</v>
      </c>
      <c r="F47" s="77">
        <v>0</v>
      </c>
      <c r="G47" s="77">
        <v>0</v>
      </c>
      <c r="H47" s="77">
        <v>0</v>
      </c>
      <c r="I47" s="77">
        <v>0</v>
      </c>
      <c r="J47" s="77">
        <v>0</v>
      </c>
      <c r="K47" s="77">
        <v>0</v>
      </c>
      <c r="L47" s="77">
        <v>0</v>
      </c>
      <c r="M47" s="77">
        <v>257082</v>
      </c>
      <c r="N47" s="77">
        <v>0</v>
      </c>
      <c r="O47" s="77">
        <v>0</v>
      </c>
      <c r="P47" s="82">
        <v>0</v>
      </c>
      <c r="Q47" s="77">
        <v>33289</v>
      </c>
      <c r="R47" s="82">
        <v>33625</v>
      </c>
      <c r="S47" s="82">
        <v>0</v>
      </c>
      <c r="T47" s="83">
        <f t="shared" si="0"/>
        <v>540377</v>
      </c>
      <c r="V47" s="1">
        <f t="shared" si="2"/>
        <v>367789</v>
      </c>
      <c r="W47" s="1">
        <f t="shared" si="2"/>
        <v>172588</v>
      </c>
      <c r="X47" s="1">
        <f t="shared" si="1"/>
        <v>540377</v>
      </c>
    </row>
    <row r="48" spans="1:24" x14ac:dyDescent="0.25">
      <c r="A48" s="24" t="s">
        <v>118</v>
      </c>
      <c r="B48" s="25" t="s">
        <v>12</v>
      </c>
      <c r="C48" s="81">
        <v>0</v>
      </c>
      <c r="D48" s="81">
        <v>0</v>
      </c>
      <c r="E48" s="77">
        <v>0</v>
      </c>
      <c r="F48" s="77">
        <v>0</v>
      </c>
      <c r="G48" s="77">
        <v>0</v>
      </c>
      <c r="H48" s="77">
        <v>0</v>
      </c>
      <c r="I48" s="77">
        <v>0</v>
      </c>
      <c r="J48" s="77">
        <v>0</v>
      </c>
      <c r="K48" s="77">
        <v>0</v>
      </c>
      <c r="L48" s="77">
        <v>0</v>
      </c>
      <c r="M48" s="77">
        <v>0</v>
      </c>
      <c r="N48" s="77">
        <v>0</v>
      </c>
      <c r="O48" s="77">
        <v>0</v>
      </c>
      <c r="P48" s="82">
        <v>0</v>
      </c>
      <c r="Q48" s="77">
        <v>0</v>
      </c>
      <c r="R48" s="82">
        <v>0</v>
      </c>
      <c r="S48" s="82">
        <v>0</v>
      </c>
      <c r="T48" s="83">
        <f t="shared" si="0"/>
        <v>0</v>
      </c>
      <c r="V48" s="1">
        <f t="shared" si="2"/>
        <v>0</v>
      </c>
      <c r="W48" s="1">
        <f t="shared" si="2"/>
        <v>0</v>
      </c>
      <c r="X48" s="1">
        <f t="shared" si="1"/>
        <v>0</v>
      </c>
    </row>
    <row r="49" spans="1:24" x14ac:dyDescent="0.25">
      <c r="A49" s="24" t="s">
        <v>119</v>
      </c>
      <c r="B49" s="25" t="s">
        <v>12</v>
      </c>
      <c r="C49" s="81">
        <v>0</v>
      </c>
      <c r="D49" s="81">
        <v>0</v>
      </c>
      <c r="E49" s="77">
        <v>382226</v>
      </c>
      <c r="F49" s="77">
        <v>3706875</v>
      </c>
      <c r="G49" s="77">
        <v>0</v>
      </c>
      <c r="H49" s="77">
        <v>0</v>
      </c>
      <c r="I49" s="77">
        <v>0</v>
      </c>
      <c r="J49" s="77">
        <v>0</v>
      </c>
      <c r="K49" s="77">
        <v>0</v>
      </c>
      <c r="L49" s="77">
        <v>0</v>
      </c>
      <c r="M49" s="77">
        <v>0</v>
      </c>
      <c r="N49" s="77">
        <v>745620</v>
      </c>
      <c r="O49" s="77">
        <v>0</v>
      </c>
      <c r="P49" s="82">
        <v>0</v>
      </c>
      <c r="Q49" s="77">
        <v>0</v>
      </c>
      <c r="R49" s="82">
        <v>0</v>
      </c>
      <c r="S49" s="82">
        <v>0</v>
      </c>
      <c r="T49" s="83">
        <f t="shared" si="0"/>
        <v>4834721</v>
      </c>
      <c r="V49" s="1">
        <f t="shared" si="2"/>
        <v>382226</v>
      </c>
      <c r="W49" s="1">
        <f t="shared" si="2"/>
        <v>4452495</v>
      </c>
      <c r="X49" s="1">
        <f t="shared" si="1"/>
        <v>4834721</v>
      </c>
    </row>
    <row r="50" spans="1:24" x14ac:dyDescent="0.25">
      <c r="A50" s="24" t="s">
        <v>468</v>
      </c>
      <c r="B50" s="25" t="s">
        <v>12</v>
      </c>
      <c r="C50" s="81">
        <v>0</v>
      </c>
      <c r="D50" s="81">
        <v>0</v>
      </c>
      <c r="E50" s="77">
        <v>229032</v>
      </c>
      <c r="F50" s="77">
        <v>0</v>
      </c>
      <c r="G50" s="77">
        <v>0</v>
      </c>
      <c r="H50" s="77">
        <v>0</v>
      </c>
      <c r="I50" s="77">
        <v>0</v>
      </c>
      <c r="J50" s="77">
        <v>0</v>
      </c>
      <c r="K50" s="77">
        <v>0</v>
      </c>
      <c r="L50" s="77">
        <v>0</v>
      </c>
      <c r="M50" s="77">
        <v>0</v>
      </c>
      <c r="N50" s="77">
        <v>0</v>
      </c>
      <c r="O50" s="77">
        <v>0</v>
      </c>
      <c r="P50" s="82">
        <v>0</v>
      </c>
      <c r="Q50" s="77">
        <v>0</v>
      </c>
      <c r="R50" s="82">
        <v>0</v>
      </c>
      <c r="S50" s="82">
        <v>0</v>
      </c>
      <c r="T50" s="83">
        <f t="shared" si="0"/>
        <v>229032</v>
      </c>
      <c r="V50" s="1">
        <f t="shared" si="2"/>
        <v>229032</v>
      </c>
      <c r="W50" s="1">
        <f t="shared" si="2"/>
        <v>0</v>
      </c>
      <c r="X50" s="1">
        <f t="shared" si="1"/>
        <v>229032</v>
      </c>
    </row>
    <row r="51" spans="1:24" x14ac:dyDescent="0.25">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77">
        <v>0</v>
      </c>
      <c r="R51" s="82">
        <v>0</v>
      </c>
      <c r="S51" s="82">
        <v>0</v>
      </c>
      <c r="T51" s="83">
        <f t="shared" si="0"/>
        <v>0</v>
      </c>
      <c r="V51" s="1">
        <f t="shared" si="2"/>
        <v>0</v>
      </c>
      <c r="W51" s="1">
        <f t="shared" si="2"/>
        <v>0</v>
      </c>
      <c r="X51" s="1">
        <f t="shared" si="1"/>
        <v>0</v>
      </c>
    </row>
    <row r="52" spans="1:24" x14ac:dyDescent="0.25">
      <c r="A52" s="24" t="s">
        <v>121</v>
      </c>
      <c r="B52" s="25" t="s">
        <v>12</v>
      </c>
      <c r="C52" s="81">
        <v>0</v>
      </c>
      <c r="D52" s="81">
        <v>0</v>
      </c>
      <c r="E52" s="77">
        <v>0</v>
      </c>
      <c r="F52" s="77">
        <v>0</v>
      </c>
      <c r="G52" s="77">
        <v>0</v>
      </c>
      <c r="H52" s="77">
        <v>0</v>
      </c>
      <c r="I52" s="77">
        <v>0</v>
      </c>
      <c r="J52" s="77">
        <v>0</v>
      </c>
      <c r="K52" s="77">
        <v>0</v>
      </c>
      <c r="L52" s="77">
        <v>0</v>
      </c>
      <c r="M52" s="77">
        <v>0</v>
      </c>
      <c r="N52" s="77">
        <v>395250</v>
      </c>
      <c r="O52" s="77">
        <v>0</v>
      </c>
      <c r="P52" s="82">
        <v>0</v>
      </c>
      <c r="Q52" s="77">
        <v>0</v>
      </c>
      <c r="R52" s="82">
        <v>819178</v>
      </c>
      <c r="S52" s="82">
        <v>0</v>
      </c>
      <c r="T52" s="83">
        <f t="shared" si="0"/>
        <v>1214428</v>
      </c>
      <c r="V52" s="1">
        <f t="shared" si="2"/>
        <v>0</v>
      </c>
      <c r="W52" s="1">
        <f t="shared" si="2"/>
        <v>1214428</v>
      </c>
      <c r="X52" s="1">
        <f t="shared" si="1"/>
        <v>1214428</v>
      </c>
    </row>
    <row r="53" spans="1:24" x14ac:dyDescent="0.25">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77">
        <v>0</v>
      </c>
      <c r="R53" s="82">
        <v>0</v>
      </c>
      <c r="S53" s="82">
        <v>0</v>
      </c>
      <c r="T53" s="83">
        <f t="shared" si="0"/>
        <v>0</v>
      </c>
      <c r="V53" s="1">
        <f t="shared" si="2"/>
        <v>0</v>
      </c>
      <c r="W53" s="1">
        <f t="shared" si="2"/>
        <v>0</v>
      </c>
      <c r="X53" s="1">
        <f t="shared" si="1"/>
        <v>0</v>
      </c>
    </row>
    <row r="54" spans="1:24" x14ac:dyDescent="0.25">
      <c r="A54" s="24" t="s">
        <v>550</v>
      </c>
      <c r="B54" s="25" t="s">
        <v>12</v>
      </c>
      <c r="C54" s="81">
        <v>0</v>
      </c>
      <c r="D54" s="81">
        <v>0</v>
      </c>
      <c r="E54" s="77">
        <v>0</v>
      </c>
      <c r="F54" s="77">
        <v>0</v>
      </c>
      <c r="G54" s="77">
        <v>0</v>
      </c>
      <c r="H54" s="77">
        <v>0</v>
      </c>
      <c r="I54" s="77">
        <v>0</v>
      </c>
      <c r="J54" s="77">
        <v>0</v>
      </c>
      <c r="K54" s="77">
        <v>0</v>
      </c>
      <c r="L54" s="77">
        <v>0</v>
      </c>
      <c r="M54" s="77">
        <v>0</v>
      </c>
      <c r="N54" s="77">
        <v>0</v>
      </c>
      <c r="O54" s="77">
        <v>0</v>
      </c>
      <c r="P54" s="82">
        <v>0</v>
      </c>
      <c r="Q54" s="77">
        <v>0</v>
      </c>
      <c r="R54" s="82">
        <v>0</v>
      </c>
      <c r="S54" s="82">
        <v>0</v>
      </c>
      <c r="T54" s="83">
        <f t="shared" si="0"/>
        <v>0</v>
      </c>
      <c r="V54" s="1">
        <f t="shared" si="2"/>
        <v>0</v>
      </c>
      <c r="W54" s="1">
        <f t="shared" si="2"/>
        <v>0</v>
      </c>
      <c r="X54" s="1">
        <f t="shared" si="1"/>
        <v>0</v>
      </c>
    </row>
    <row r="55" spans="1:24" x14ac:dyDescent="0.25">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77">
        <v>0</v>
      </c>
      <c r="R55" s="82">
        <v>0</v>
      </c>
      <c r="S55" s="82">
        <v>0</v>
      </c>
      <c r="T55" s="83">
        <f t="shared" si="0"/>
        <v>0</v>
      </c>
      <c r="V55" s="1">
        <f t="shared" si="2"/>
        <v>0</v>
      </c>
      <c r="W55" s="1">
        <f t="shared" si="2"/>
        <v>0</v>
      </c>
      <c r="X55" s="1">
        <f t="shared" si="1"/>
        <v>0</v>
      </c>
    </row>
    <row r="56" spans="1:24" x14ac:dyDescent="0.25">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77">
        <v>0</v>
      </c>
      <c r="R56" s="82">
        <v>0</v>
      </c>
      <c r="S56" s="82">
        <v>0</v>
      </c>
      <c r="T56" s="83">
        <f t="shared" si="0"/>
        <v>0</v>
      </c>
      <c r="V56" s="1">
        <f t="shared" si="2"/>
        <v>0</v>
      </c>
      <c r="W56" s="1">
        <f t="shared" si="2"/>
        <v>0</v>
      </c>
      <c r="X56" s="1">
        <f t="shared" si="1"/>
        <v>0</v>
      </c>
    </row>
    <row r="57" spans="1:24" x14ac:dyDescent="0.25">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77">
        <v>0</v>
      </c>
      <c r="R57" s="82">
        <v>0</v>
      </c>
      <c r="S57" s="82">
        <v>0</v>
      </c>
      <c r="T57" s="83">
        <f t="shared" si="0"/>
        <v>0</v>
      </c>
      <c r="V57" s="1">
        <f t="shared" si="2"/>
        <v>0</v>
      </c>
      <c r="W57" s="1">
        <f t="shared" si="2"/>
        <v>0</v>
      </c>
      <c r="X57" s="1">
        <f t="shared" si="1"/>
        <v>0</v>
      </c>
    </row>
    <row r="58" spans="1:24" x14ac:dyDescent="0.25">
      <c r="A58" s="24" t="s">
        <v>127</v>
      </c>
      <c r="B58" s="25" t="s">
        <v>12</v>
      </c>
      <c r="C58" s="81">
        <v>38604</v>
      </c>
      <c r="D58" s="81">
        <v>239169</v>
      </c>
      <c r="E58" s="77">
        <v>73320</v>
      </c>
      <c r="F58" s="77">
        <v>236122</v>
      </c>
      <c r="G58" s="77">
        <v>0</v>
      </c>
      <c r="H58" s="77">
        <v>0</v>
      </c>
      <c r="I58" s="77">
        <v>0</v>
      </c>
      <c r="J58" s="77">
        <v>0</v>
      </c>
      <c r="K58" s="77">
        <v>0</v>
      </c>
      <c r="L58" s="77">
        <v>0</v>
      </c>
      <c r="M58" s="77">
        <v>0</v>
      </c>
      <c r="N58" s="77">
        <v>0</v>
      </c>
      <c r="O58" s="77">
        <v>0</v>
      </c>
      <c r="P58" s="82">
        <v>0</v>
      </c>
      <c r="Q58" s="77">
        <v>0</v>
      </c>
      <c r="R58" s="82">
        <v>0</v>
      </c>
      <c r="S58" s="82">
        <v>587215</v>
      </c>
      <c r="T58" s="83">
        <f t="shared" si="0"/>
        <v>1174430</v>
      </c>
      <c r="V58" s="1">
        <f t="shared" si="2"/>
        <v>111924</v>
      </c>
      <c r="W58" s="1">
        <f t="shared" si="2"/>
        <v>475291</v>
      </c>
      <c r="X58" s="1">
        <f t="shared" si="1"/>
        <v>587215</v>
      </c>
    </row>
    <row r="59" spans="1:24" x14ac:dyDescent="0.25">
      <c r="A59" s="24" t="s">
        <v>128</v>
      </c>
      <c r="B59" s="25" t="s">
        <v>12</v>
      </c>
      <c r="C59" s="81">
        <v>713434</v>
      </c>
      <c r="D59" s="81">
        <v>178358</v>
      </c>
      <c r="E59" s="77">
        <v>1480672</v>
      </c>
      <c r="F59" s="77">
        <v>1195350</v>
      </c>
      <c r="G59" s="77">
        <v>0</v>
      </c>
      <c r="H59" s="77">
        <v>0</v>
      </c>
      <c r="I59" s="77">
        <v>0</v>
      </c>
      <c r="J59" s="77">
        <v>0</v>
      </c>
      <c r="K59" s="77">
        <v>0</v>
      </c>
      <c r="L59" s="77">
        <v>0</v>
      </c>
      <c r="M59" s="77">
        <v>3639153</v>
      </c>
      <c r="N59" s="77">
        <v>0</v>
      </c>
      <c r="O59" s="77">
        <v>0</v>
      </c>
      <c r="P59" s="82">
        <v>0</v>
      </c>
      <c r="Q59" s="77">
        <v>0</v>
      </c>
      <c r="R59" s="82">
        <v>0</v>
      </c>
      <c r="S59" s="82">
        <v>0</v>
      </c>
      <c r="T59" s="83">
        <f t="shared" si="0"/>
        <v>7206967</v>
      </c>
      <c r="V59" s="1">
        <f t="shared" si="2"/>
        <v>5833259</v>
      </c>
      <c r="W59" s="1">
        <f t="shared" si="2"/>
        <v>1373708</v>
      </c>
      <c r="X59" s="1">
        <f t="shared" si="1"/>
        <v>7206967</v>
      </c>
    </row>
    <row r="60" spans="1:24" x14ac:dyDescent="0.25">
      <c r="A60" s="24" t="s">
        <v>129</v>
      </c>
      <c r="B60" s="25" t="s">
        <v>12</v>
      </c>
      <c r="C60" s="81">
        <v>0</v>
      </c>
      <c r="D60" s="81">
        <v>0</v>
      </c>
      <c r="E60" s="77">
        <v>103496</v>
      </c>
      <c r="F60" s="77">
        <v>0</v>
      </c>
      <c r="G60" s="77">
        <v>0</v>
      </c>
      <c r="H60" s="77">
        <v>0</v>
      </c>
      <c r="I60" s="77">
        <v>0</v>
      </c>
      <c r="J60" s="77">
        <v>0</v>
      </c>
      <c r="K60" s="77">
        <v>0</v>
      </c>
      <c r="L60" s="77">
        <v>0</v>
      </c>
      <c r="M60" s="77">
        <v>0</v>
      </c>
      <c r="N60" s="77">
        <v>0</v>
      </c>
      <c r="O60" s="77">
        <v>0</v>
      </c>
      <c r="P60" s="82">
        <v>0</v>
      </c>
      <c r="Q60" s="77">
        <v>0</v>
      </c>
      <c r="R60" s="82">
        <v>0</v>
      </c>
      <c r="S60" s="82">
        <v>0</v>
      </c>
      <c r="T60" s="83">
        <f t="shared" si="0"/>
        <v>103496</v>
      </c>
      <c r="V60" s="1">
        <f t="shared" si="2"/>
        <v>103496</v>
      </c>
      <c r="W60" s="1">
        <f t="shared" si="2"/>
        <v>0</v>
      </c>
      <c r="X60" s="1">
        <f t="shared" si="1"/>
        <v>103496</v>
      </c>
    </row>
    <row r="61" spans="1:24" x14ac:dyDescent="0.25">
      <c r="A61" s="24" t="s">
        <v>130</v>
      </c>
      <c r="B61" s="25" t="s">
        <v>12</v>
      </c>
      <c r="C61" s="81">
        <v>31539</v>
      </c>
      <c r="D61" s="81">
        <v>0</v>
      </c>
      <c r="E61" s="77">
        <v>0</v>
      </c>
      <c r="F61" s="77">
        <v>0</v>
      </c>
      <c r="G61" s="77">
        <v>0</v>
      </c>
      <c r="H61" s="77">
        <v>0</v>
      </c>
      <c r="I61" s="77">
        <v>0</v>
      </c>
      <c r="J61" s="77">
        <v>0</v>
      </c>
      <c r="K61" s="77">
        <v>0</v>
      </c>
      <c r="L61" s="77">
        <v>0</v>
      </c>
      <c r="M61" s="77">
        <v>0</v>
      </c>
      <c r="N61" s="77">
        <v>0</v>
      </c>
      <c r="O61" s="77">
        <v>0</v>
      </c>
      <c r="P61" s="82">
        <v>0</v>
      </c>
      <c r="Q61" s="77">
        <v>0</v>
      </c>
      <c r="R61" s="82">
        <v>0</v>
      </c>
      <c r="S61" s="82">
        <v>0</v>
      </c>
      <c r="T61" s="83">
        <f t="shared" si="0"/>
        <v>31539</v>
      </c>
      <c r="V61" s="1">
        <f t="shared" si="2"/>
        <v>31539</v>
      </c>
      <c r="W61" s="1">
        <f t="shared" si="2"/>
        <v>0</v>
      </c>
      <c r="X61" s="1">
        <f t="shared" si="1"/>
        <v>31539</v>
      </c>
    </row>
    <row r="62" spans="1:24" x14ac:dyDescent="0.25">
      <c r="A62" s="24" t="s">
        <v>131</v>
      </c>
      <c r="B62" s="25" t="s">
        <v>12</v>
      </c>
      <c r="C62" s="81">
        <v>605763</v>
      </c>
      <c r="D62" s="81">
        <v>0</v>
      </c>
      <c r="E62" s="77">
        <v>849902</v>
      </c>
      <c r="F62" s="77">
        <v>0</v>
      </c>
      <c r="G62" s="77">
        <v>0</v>
      </c>
      <c r="H62" s="77">
        <v>0</v>
      </c>
      <c r="I62" s="77">
        <v>0</v>
      </c>
      <c r="J62" s="77">
        <v>0</v>
      </c>
      <c r="K62" s="77">
        <v>0</v>
      </c>
      <c r="L62" s="77">
        <v>0</v>
      </c>
      <c r="M62" s="77">
        <v>11550</v>
      </c>
      <c r="N62" s="77">
        <v>0</v>
      </c>
      <c r="O62" s="77">
        <v>0</v>
      </c>
      <c r="P62" s="82">
        <v>0</v>
      </c>
      <c r="Q62" s="77">
        <v>0</v>
      </c>
      <c r="R62" s="82">
        <v>0</v>
      </c>
      <c r="S62" s="82">
        <v>0</v>
      </c>
      <c r="T62" s="83">
        <f t="shared" si="0"/>
        <v>1467215</v>
      </c>
      <c r="V62" s="1">
        <f t="shared" si="2"/>
        <v>1467215</v>
      </c>
      <c r="W62" s="1">
        <f t="shared" si="2"/>
        <v>0</v>
      </c>
      <c r="X62" s="1">
        <f t="shared" si="1"/>
        <v>1467215</v>
      </c>
    </row>
    <row r="63" spans="1:24" x14ac:dyDescent="0.25">
      <c r="A63" s="24" t="s">
        <v>132</v>
      </c>
      <c r="B63" s="25" t="s">
        <v>12</v>
      </c>
      <c r="C63" s="81">
        <v>0</v>
      </c>
      <c r="D63" s="81">
        <v>0</v>
      </c>
      <c r="E63" s="77">
        <v>302748</v>
      </c>
      <c r="F63" s="77">
        <v>0</v>
      </c>
      <c r="G63" s="77">
        <v>0</v>
      </c>
      <c r="H63" s="77">
        <v>0</v>
      </c>
      <c r="I63" s="77">
        <v>0</v>
      </c>
      <c r="J63" s="77">
        <v>0</v>
      </c>
      <c r="K63" s="77">
        <v>0</v>
      </c>
      <c r="L63" s="77">
        <v>0</v>
      </c>
      <c r="M63" s="77">
        <v>0</v>
      </c>
      <c r="N63" s="77">
        <v>0</v>
      </c>
      <c r="O63" s="77">
        <v>0</v>
      </c>
      <c r="P63" s="82">
        <v>0</v>
      </c>
      <c r="Q63" s="77">
        <v>0</v>
      </c>
      <c r="R63" s="82">
        <v>0</v>
      </c>
      <c r="S63" s="82">
        <v>0</v>
      </c>
      <c r="T63" s="83">
        <f t="shared" si="0"/>
        <v>302748</v>
      </c>
      <c r="V63" s="1">
        <f t="shared" si="2"/>
        <v>302748</v>
      </c>
      <c r="W63" s="1">
        <f t="shared" si="2"/>
        <v>0</v>
      </c>
      <c r="X63" s="1">
        <f t="shared" si="1"/>
        <v>302748</v>
      </c>
    </row>
    <row r="64" spans="1:24" x14ac:dyDescent="0.25">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77">
        <v>0</v>
      </c>
      <c r="R64" s="82">
        <v>0</v>
      </c>
      <c r="S64" s="82">
        <v>0</v>
      </c>
      <c r="T64" s="83">
        <f t="shared" si="0"/>
        <v>0</v>
      </c>
      <c r="V64" s="1">
        <f t="shared" si="2"/>
        <v>0</v>
      </c>
      <c r="W64" s="1">
        <f t="shared" si="2"/>
        <v>0</v>
      </c>
      <c r="X64" s="1">
        <f t="shared" si="1"/>
        <v>0</v>
      </c>
    </row>
    <row r="65" spans="1:24" x14ac:dyDescent="0.25">
      <c r="A65" s="24" t="s">
        <v>134</v>
      </c>
      <c r="B65" s="25" t="s">
        <v>12</v>
      </c>
      <c r="C65" s="81">
        <v>20134</v>
      </c>
      <c r="D65" s="81">
        <v>86275</v>
      </c>
      <c r="E65" s="77">
        <v>13960</v>
      </c>
      <c r="F65" s="77">
        <v>854786.75</v>
      </c>
      <c r="G65" s="77">
        <v>0</v>
      </c>
      <c r="H65" s="77">
        <v>0</v>
      </c>
      <c r="I65" s="77">
        <v>0</v>
      </c>
      <c r="J65" s="77">
        <v>0</v>
      </c>
      <c r="K65" s="77">
        <v>0</v>
      </c>
      <c r="L65" s="77">
        <v>0</v>
      </c>
      <c r="M65" s="77">
        <v>11738</v>
      </c>
      <c r="N65" s="77">
        <v>0</v>
      </c>
      <c r="O65" s="77">
        <v>0</v>
      </c>
      <c r="P65" s="82">
        <v>0</v>
      </c>
      <c r="Q65" s="77">
        <v>6907</v>
      </c>
      <c r="R65" s="82">
        <v>29588.32</v>
      </c>
      <c r="S65" s="82">
        <v>0</v>
      </c>
      <c r="T65" s="83">
        <f t="shared" si="0"/>
        <v>1023389.07</v>
      </c>
      <c r="V65" s="1">
        <f t="shared" si="2"/>
        <v>52739</v>
      </c>
      <c r="W65" s="1">
        <f t="shared" si="2"/>
        <v>970650.07</v>
      </c>
      <c r="X65" s="1">
        <f t="shared" si="1"/>
        <v>1023389.07</v>
      </c>
    </row>
    <row r="66" spans="1:24" x14ac:dyDescent="0.25">
      <c r="A66" s="24" t="s">
        <v>135</v>
      </c>
      <c r="B66" s="25" t="s">
        <v>12</v>
      </c>
      <c r="C66" s="81">
        <v>0</v>
      </c>
      <c r="D66" s="81">
        <v>0</v>
      </c>
      <c r="E66" s="77">
        <v>0</v>
      </c>
      <c r="F66" s="77">
        <v>0</v>
      </c>
      <c r="G66" s="77">
        <v>0</v>
      </c>
      <c r="H66" s="77">
        <v>0</v>
      </c>
      <c r="I66" s="77">
        <v>0</v>
      </c>
      <c r="J66" s="77">
        <v>0</v>
      </c>
      <c r="K66" s="77">
        <v>0</v>
      </c>
      <c r="L66" s="77">
        <v>0</v>
      </c>
      <c r="M66" s="77">
        <v>887786</v>
      </c>
      <c r="N66" s="77">
        <v>0</v>
      </c>
      <c r="O66" s="77">
        <v>0</v>
      </c>
      <c r="P66" s="82">
        <v>0</v>
      </c>
      <c r="Q66" s="77">
        <v>0</v>
      </c>
      <c r="R66" s="82">
        <v>0</v>
      </c>
      <c r="S66" s="82">
        <v>0</v>
      </c>
      <c r="T66" s="83">
        <f t="shared" si="0"/>
        <v>887786</v>
      </c>
      <c r="V66" s="1">
        <f t="shared" si="2"/>
        <v>887786</v>
      </c>
      <c r="W66" s="1">
        <f t="shared" si="2"/>
        <v>0</v>
      </c>
      <c r="X66" s="1">
        <f t="shared" si="1"/>
        <v>887786</v>
      </c>
    </row>
    <row r="67" spans="1:24" x14ac:dyDescent="0.25">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77">
        <v>0</v>
      </c>
      <c r="R67" s="82">
        <v>0</v>
      </c>
      <c r="S67" s="82">
        <v>0</v>
      </c>
      <c r="T67" s="83">
        <f t="shared" si="0"/>
        <v>0</v>
      </c>
      <c r="V67" s="1">
        <f t="shared" si="2"/>
        <v>0</v>
      </c>
      <c r="W67" s="1">
        <f t="shared" si="2"/>
        <v>0</v>
      </c>
      <c r="X67" s="1">
        <f t="shared" si="1"/>
        <v>0</v>
      </c>
    </row>
    <row r="68" spans="1:24" x14ac:dyDescent="0.25">
      <c r="A68" s="24" t="s">
        <v>137</v>
      </c>
      <c r="B68" s="25" t="s">
        <v>12</v>
      </c>
      <c r="C68" s="81">
        <v>0</v>
      </c>
      <c r="D68" s="81">
        <v>0</v>
      </c>
      <c r="E68" s="77">
        <v>0</v>
      </c>
      <c r="F68" s="77">
        <v>0</v>
      </c>
      <c r="G68" s="77">
        <v>0</v>
      </c>
      <c r="H68" s="77">
        <v>0</v>
      </c>
      <c r="I68" s="77">
        <v>0</v>
      </c>
      <c r="J68" s="77">
        <v>0</v>
      </c>
      <c r="K68" s="77">
        <v>0</v>
      </c>
      <c r="L68" s="77">
        <v>0</v>
      </c>
      <c r="M68" s="77">
        <v>9607</v>
      </c>
      <c r="N68" s="77">
        <v>0</v>
      </c>
      <c r="O68" s="77">
        <v>0</v>
      </c>
      <c r="P68" s="82">
        <v>0</v>
      </c>
      <c r="Q68" s="77">
        <v>0</v>
      </c>
      <c r="R68" s="82">
        <v>0</v>
      </c>
      <c r="S68" s="82">
        <v>0</v>
      </c>
      <c r="T68" s="83">
        <f t="shared" si="0"/>
        <v>9607</v>
      </c>
      <c r="V68" s="1">
        <f t="shared" si="2"/>
        <v>9607</v>
      </c>
      <c r="W68" s="1">
        <f t="shared" si="2"/>
        <v>0</v>
      </c>
      <c r="X68" s="1">
        <f t="shared" si="1"/>
        <v>9607</v>
      </c>
    </row>
    <row r="69" spans="1:24" x14ac:dyDescent="0.25">
      <c r="A69" s="24" t="s">
        <v>138</v>
      </c>
      <c r="B69" s="25" t="s">
        <v>12</v>
      </c>
      <c r="C69" s="81">
        <v>0</v>
      </c>
      <c r="D69" s="81">
        <v>0</v>
      </c>
      <c r="E69" s="77">
        <v>0</v>
      </c>
      <c r="F69" s="77">
        <v>0</v>
      </c>
      <c r="G69" s="77">
        <v>0</v>
      </c>
      <c r="H69" s="77">
        <v>0</v>
      </c>
      <c r="I69" s="77">
        <v>0</v>
      </c>
      <c r="J69" s="77">
        <v>0</v>
      </c>
      <c r="K69" s="77">
        <v>0</v>
      </c>
      <c r="L69" s="77">
        <v>0</v>
      </c>
      <c r="M69" s="77">
        <v>0</v>
      </c>
      <c r="N69" s="77">
        <v>0</v>
      </c>
      <c r="O69" s="77">
        <v>0</v>
      </c>
      <c r="P69" s="82">
        <v>0</v>
      </c>
      <c r="Q69" s="77">
        <v>0</v>
      </c>
      <c r="R69" s="82">
        <v>0</v>
      </c>
      <c r="S69" s="82">
        <v>0</v>
      </c>
      <c r="T69" s="83">
        <f t="shared" ref="T69:T132" si="3">SUM(C69:S69)</f>
        <v>0</v>
      </c>
      <c r="V69" s="1">
        <f t="shared" si="2"/>
        <v>0</v>
      </c>
      <c r="W69" s="1">
        <f t="shared" si="2"/>
        <v>0</v>
      </c>
      <c r="X69" s="1">
        <f t="shared" si="1"/>
        <v>0</v>
      </c>
    </row>
    <row r="70" spans="1:24" x14ac:dyDescent="0.25">
      <c r="A70" s="24" t="s">
        <v>139</v>
      </c>
      <c r="B70" s="25" t="s">
        <v>12</v>
      </c>
      <c r="C70" s="81">
        <v>17588</v>
      </c>
      <c r="D70" s="81">
        <v>0</v>
      </c>
      <c r="E70" s="77">
        <v>0</v>
      </c>
      <c r="F70" s="77">
        <v>0</v>
      </c>
      <c r="G70" s="77">
        <v>46778</v>
      </c>
      <c r="H70" s="77">
        <v>0</v>
      </c>
      <c r="I70" s="77">
        <v>65341</v>
      </c>
      <c r="J70" s="77">
        <v>0</v>
      </c>
      <c r="K70" s="77">
        <v>0</v>
      </c>
      <c r="L70" s="77">
        <v>0</v>
      </c>
      <c r="M70" s="77">
        <v>133605</v>
      </c>
      <c r="N70" s="77">
        <v>0</v>
      </c>
      <c r="O70" s="77">
        <v>0</v>
      </c>
      <c r="P70" s="82">
        <v>0</v>
      </c>
      <c r="Q70" s="77">
        <v>0</v>
      </c>
      <c r="R70" s="82">
        <v>0</v>
      </c>
      <c r="S70" s="82">
        <v>0</v>
      </c>
      <c r="T70" s="83">
        <f t="shared" si="3"/>
        <v>263312</v>
      </c>
      <c r="V70" s="1">
        <f t="shared" si="2"/>
        <v>263312</v>
      </c>
      <c r="W70" s="1">
        <f t="shared" si="2"/>
        <v>0</v>
      </c>
      <c r="X70" s="1">
        <f t="shared" ref="X70:X133" si="4">SUM(V70:W70)</f>
        <v>263312</v>
      </c>
    </row>
    <row r="71" spans="1:24" x14ac:dyDescent="0.25">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77">
        <v>0</v>
      </c>
      <c r="R71" s="82">
        <v>0</v>
      </c>
      <c r="S71" s="82">
        <v>0</v>
      </c>
      <c r="T71" s="83">
        <f t="shared" si="3"/>
        <v>0</v>
      </c>
      <c r="V71" s="1">
        <f t="shared" ref="V71:W134" si="5">SUM(C71,E71,G71,I71,K71,M71,O71,Q71)</f>
        <v>0</v>
      </c>
      <c r="W71" s="1">
        <f t="shared" si="5"/>
        <v>0</v>
      </c>
      <c r="X71" s="1">
        <f t="shared" si="4"/>
        <v>0</v>
      </c>
    </row>
    <row r="72" spans="1:24" x14ac:dyDescent="0.25">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77">
        <v>0</v>
      </c>
      <c r="R72" s="82">
        <v>0</v>
      </c>
      <c r="S72" s="82">
        <v>0</v>
      </c>
      <c r="T72" s="83">
        <f t="shared" si="3"/>
        <v>0</v>
      </c>
      <c r="V72" s="1">
        <f t="shared" si="5"/>
        <v>0</v>
      </c>
      <c r="W72" s="1">
        <f t="shared" si="5"/>
        <v>0</v>
      </c>
      <c r="X72" s="1">
        <f t="shared" si="4"/>
        <v>0</v>
      </c>
    </row>
    <row r="73" spans="1:24" x14ac:dyDescent="0.25">
      <c r="A73" s="24" t="s">
        <v>141</v>
      </c>
      <c r="B73" s="25" t="s">
        <v>12</v>
      </c>
      <c r="C73" s="81">
        <v>1212</v>
      </c>
      <c r="D73" s="81">
        <v>0</v>
      </c>
      <c r="E73" s="77">
        <v>13280</v>
      </c>
      <c r="F73" s="77">
        <v>0</v>
      </c>
      <c r="G73" s="77">
        <v>0</v>
      </c>
      <c r="H73" s="77">
        <v>0</v>
      </c>
      <c r="I73" s="77">
        <v>0</v>
      </c>
      <c r="J73" s="77">
        <v>0</v>
      </c>
      <c r="K73" s="77">
        <v>13444</v>
      </c>
      <c r="L73" s="77">
        <v>0</v>
      </c>
      <c r="M73" s="77">
        <v>0</v>
      </c>
      <c r="N73" s="77">
        <v>0</v>
      </c>
      <c r="O73" s="77">
        <v>0</v>
      </c>
      <c r="P73" s="82">
        <v>0</v>
      </c>
      <c r="Q73" s="77">
        <v>0</v>
      </c>
      <c r="R73" s="82">
        <v>0</v>
      </c>
      <c r="S73" s="82">
        <v>0</v>
      </c>
      <c r="T73" s="83">
        <f t="shared" si="3"/>
        <v>27936</v>
      </c>
      <c r="V73" s="1">
        <f t="shared" si="5"/>
        <v>27936</v>
      </c>
      <c r="W73" s="1">
        <f t="shared" si="5"/>
        <v>0</v>
      </c>
      <c r="X73" s="1">
        <f t="shared" si="4"/>
        <v>27936</v>
      </c>
    </row>
    <row r="74" spans="1:24" x14ac:dyDescent="0.25">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77">
        <v>0</v>
      </c>
      <c r="R74" s="82">
        <v>0</v>
      </c>
      <c r="S74" s="82">
        <v>0</v>
      </c>
      <c r="T74" s="83">
        <f t="shared" si="3"/>
        <v>0</v>
      </c>
      <c r="V74" s="1">
        <f t="shared" si="5"/>
        <v>0</v>
      </c>
      <c r="W74" s="1">
        <f t="shared" si="5"/>
        <v>0</v>
      </c>
      <c r="X74" s="1">
        <f t="shared" si="4"/>
        <v>0</v>
      </c>
    </row>
    <row r="75" spans="1:24" x14ac:dyDescent="0.25">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77">
        <v>0</v>
      </c>
      <c r="R75" s="82">
        <v>0</v>
      </c>
      <c r="S75" s="82">
        <v>0</v>
      </c>
      <c r="T75" s="83">
        <f t="shared" si="3"/>
        <v>0</v>
      </c>
      <c r="V75" s="1">
        <f t="shared" si="5"/>
        <v>0</v>
      </c>
      <c r="W75" s="1">
        <f t="shared" si="5"/>
        <v>0</v>
      </c>
      <c r="X75" s="1">
        <f t="shared" si="4"/>
        <v>0</v>
      </c>
    </row>
    <row r="76" spans="1:24" x14ac:dyDescent="0.25">
      <c r="A76" s="24" t="s">
        <v>144</v>
      </c>
      <c r="B76" s="25" t="s">
        <v>14</v>
      </c>
      <c r="C76" s="81">
        <v>235062</v>
      </c>
      <c r="D76" s="81">
        <v>3490</v>
      </c>
      <c r="E76" s="77">
        <v>1869211</v>
      </c>
      <c r="F76" s="77">
        <v>152214</v>
      </c>
      <c r="G76" s="77">
        <v>181345</v>
      </c>
      <c r="H76" s="77">
        <v>3238</v>
      </c>
      <c r="I76" s="77">
        <v>0</v>
      </c>
      <c r="J76" s="77">
        <v>0</v>
      </c>
      <c r="K76" s="77">
        <v>0</v>
      </c>
      <c r="L76" s="77">
        <v>0</v>
      </c>
      <c r="M76" s="77">
        <v>248182</v>
      </c>
      <c r="N76" s="77">
        <v>0</v>
      </c>
      <c r="O76" s="77">
        <v>0</v>
      </c>
      <c r="P76" s="82">
        <v>0</v>
      </c>
      <c r="Q76" s="77">
        <v>0</v>
      </c>
      <c r="R76" s="82">
        <v>0</v>
      </c>
      <c r="S76" s="82">
        <v>0</v>
      </c>
      <c r="T76" s="83">
        <f t="shared" si="3"/>
        <v>2692742</v>
      </c>
      <c r="V76" s="1">
        <f t="shared" si="5"/>
        <v>2533800</v>
      </c>
      <c r="W76" s="1">
        <f t="shared" si="5"/>
        <v>158942</v>
      </c>
      <c r="X76" s="1">
        <f t="shared" si="4"/>
        <v>2692742</v>
      </c>
    </row>
    <row r="77" spans="1:24" x14ac:dyDescent="0.25">
      <c r="A77" s="24" t="s">
        <v>145</v>
      </c>
      <c r="B77" s="25" t="s">
        <v>15</v>
      </c>
      <c r="C77" s="81">
        <v>0</v>
      </c>
      <c r="D77" s="81">
        <v>0</v>
      </c>
      <c r="E77" s="77">
        <v>0</v>
      </c>
      <c r="F77" s="77">
        <v>0</v>
      </c>
      <c r="G77" s="77">
        <v>0</v>
      </c>
      <c r="H77" s="77">
        <v>0</v>
      </c>
      <c r="I77" s="77">
        <v>0</v>
      </c>
      <c r="J77" s="77">
        <v>0</v>
      </c>
      <c r="K77" s="77">
        <v>0</v>
      </c>
      <c r="L77" s="77">
        <v>0</v>
      </c>
      <c r="M77" s="77">
        <v>0</v>
      </c>
      <c r="N77" s="77">
        <v>0</v>
      </c>
      <c r="O77" s="77">
        <v>0</v>
      </c>
      <c r="P77" s="82">
        <v>0</v>
      </c>
      <c r="Q77" s="77">
        <v>0</v>
      </c>
      <c r="R77" s="82">
        <v>0</v>
      </c>
      <c r="S77" s="82">
        <v>0</v>
      </c>
      <c r="T77" s="83">
        <f t="shared" si="3"/>
        <v>0</v>
      </c>
      <c r="V77" s="1">
        <f t="shared" si="5"/>
        <v>0</v>
      </c>
      <c r="W77" s="1">
        <f t="shared" si="5"/>
        <v>0</v>
      </c>
      <c r="X77" s="1">
        <f t="shared" si="4"/>
        <v>0</v>
      </c>
    </row>
    <row r="78" spans="1:24" x14ac:dyDescent="0.25">
      <c r="A78" s="24" t="s">
        <v>146</v>
      </c>
      <c r="B78" s="25" t="s">
        <v>15</v>
      </c>
      <c r="C78" s="81">
        <v>11933</v>
      </c>
      <c r="D78" s="81">
        <v>0</v>
      </c>
      <c r="E78" s="77">
        <v>0</v>
      </c>
      <c r="F78" s="77">
        <v>0</v>
      </c>
      <c r="G78" s="77">
        <v>46691</v>
      </c>
      <c r="H78" s="77">
        <v>1456</v>
      </c>
      <c r="I78" s="77">
        <v>0</v>
      </c>
      <c r="J78" s="77">
        <v>0</v>
      </c>
      <c r="K78" s="77">
        <v>0</v>
      </c>
      <c r="L78" s="77">
        <v>0</v>
      </c>
      <c r="M78" s="77">
        <v>10450</v>
      </c>
      <c r="N78" s="77">
        <v>0</v>
      </c>
      <c r="O78" s="77">
        <v>0</v>
      </c>
      <c r="P78" s="82">
        <v>0</v>
      </c>
      <c r="Q78" s="77">
        <v>0</v>
      </c>
      <c r="R78" s="82">
        <v>0</v>
      </c>
      <c r="S78" s="82">
        <v>0</v>
      </c>
      <c r="T78" s="83">
        <f t="shared" si="3"/>
        <v>70530</v>
      </c>
      <c r="V78" s="1">
        <f t="shared" si="5"/>
        <v>69074</v>
      </c>
      <c r="W78" s="1">
        <f t="shared" si="5"/>
        <v>1456</v>
      </c>
      <c r="X78" s="1">
        <f t="shared" si="4"/>
        <v>70530</v>
      </c>
    </row>
    <row r="79" spans="1:24" x14ac:dyDescent="0.25">
      <c r="A79" s="24" t="s">
        <v>147</v>
      </c>
      <c r="B79" s="25" t="s">
        <v>16</v>
      </c>
      <c r="C79" s="81">
        <v>0</v>
      </c>
      <c r="D79" s="81">
        <v>0</v>
      </c>
      <c r="E79" s="77">
        <v>2022</v>
      </c>
      <c r="F79" s="77">
        <v>0</v>
      </c>
      <c r="G79" s="77">
        <v>0</v>
      </c>
      <c r="H79" s="77">
        <v>0</v>
      </c>
      <c r="I79" s="77">
        <v>0</v>
      </c>
      <c r="J79" s="77">
        <v>0</v>
      </c>
      <c r="K79" s="77">
        <v>0</v>
      </c>
      <c r="L79" s="77">
        <v>0</v>
      </c>
      <c r="M79" s="77">
        <v>0</v>
      </c>
      <c r="N79" s="77">
        <v>0</v>
      </c>
      <c r="O79" s="77">
        <v>0</v>
      </c>
      <c r="P79" s="82">
        <v>0</v>
      </c>
      <c r="Q79" s="77">
        <v>112225</v>
      </c>
      <c r="R79" s="82">
        <v>0</v>
      </c>
      <c r="S79" s="82">
        <v>0</v>
      </c>
      <c r="T79" s="83">
        <f t="shared" si="3"/>
        <v>114247</v>
      </c>
      <c r="V79" s="1">
        <f t="shared" si="5"/>
        <v>114247</v>
      </c>
      <c r="W79" s="1">
        <f t="shared" si="5"/>
        <v>0</v>
      </c>
      <c r="X79" s="1">
        <f t="shared" si="4"/>
        <v>114247</v>
      </c>
    </row>
    <row r="80" spans="1:24" x14ac:dyDescent="0.25">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77">
        <v>0</v>
      </c>
      <c r="R80" s="82">
        <v>0</v>
      </c>
      <c r="S80" s="82">
        <v>0</v>
      </c>
      <c r="T80" s="83">
        <f t="shared" si="3"/>
        <v>0</v>
      </c>
      <c r="V80" s="1">
        <f t="shared" si="5"/>
        <v>0</v>
      </c>
      <c r="W80" s="1">
        <f t="shared" si="5"/>
        <v>0</v>
      </c>
      <c r="X80" s="1">
        <f t="shared" si="4"/>
        <v>0</v>
      </c>
    </row>
    <row r="81" spans="1:24" x14ac:dyDescent="0.25">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77">
        <v>0</v>
      </c>
      <c r="R81" s="82">
        <v>0</v>
      </c>
      <c r="S81" s="82">
        <v>0</v>
      </c>
      <c r="T81" s="83">
        <f t="shared" si="3"/>
        <v>0</v>
      </c>
      <c r="V81" s="1">
        <f t="shared" si="5"/>
        <v>0</v>
      </c>
      <c r="W81" s="1">
        <f t="shared" si="5"/>
        <v>0</v>
      </c>
      <c r="X81" s="1">
        <f t="shared" si="4"/>
        <v>0</v>
      </c>
    </row>
    <row r="82" spans="1:24" x14ac:dyDescent="0.25">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77">
        <v>0</v>
      </c>
      <c r="R82" s="82">
        <v>0</v>
      </c>
      <c r="S82" s="82">
        <v>0</v>
      </c>
      <c r="T82" s="83">
        <f t="shared" si="3"/>
        <v>0</v>
      </c>
      <c r="V82" s="1">
        <f t="shared" si="5"/>
        <v>0</v>
      </c>
      <c r="W82" s="1">
        <f t="shared" si="5"/>
        <v>0</v>
      </c>
      <c r="X82" s="1">
        <f t="shared" si="4"/>
        <v>0</v>
      </c>
    </row>
    <row r="83" spans="1:24" x14ac:dyDescent="0.25">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77">
        <v>0</v>
      </c>
      <c r="R83" s="82">
        <v>0</v>
      </c>
      <c r="S83" s="82">
        <v>0</v>
      </c>
      <c r="T83" s="83">
        <f t="shared" si="3"/>
        <v>0</v>
      </c>
      <c r="V83" s="1">
        <f t="shared" si="5"/>
        <v>0</v>
      </c>
      <c r="W83" s="1">
        <f t="shared" si="5"/>
        <v>0</v>
      </c>
      <c r="X83" s="1">
        <f t="shared" si="4"/>
        <v>0</v>
      </c>
    </row>
    <row r="84" spans="1:24" x14ac:dyDescent="0.25">
      <c r="A84" s="24" t="s">
        <v>152</v>
      </c>
      <c r="B84" s="25" t="s">
        <v>17</v>
      </c>
      <c r="C84" s="81">
        <v>102745</v>
      </c>
      <c r="D84" s="81">
        <v>78962</v>
      </c>
      <c r="E84" s="77">
        <v>2028451</v>
      </c>
      <c r="F84" s="77">
        <v>20136</v>
      </c>
      <c r="G84" s="77">
        <v>200000</v>
      </c>
      <c r="H84" s="77">
        <v>0</v>
      </c>
      <c r="I84" s="77">
        <v>0</v>
      </c>
      <c r="J84" s="77">
        <v>0</v>
      </c>
      <c r="K84" s="77">
        <v>0</v>
      </c>
      <c r="L84" s="77">
        <v>0</v>
      </c>
      <c r="M84" s="77">
        <v>126588</v>
      </c>
      <c r="N84" s="77">
        <v>0</v>
      </c>
      <c r="O84" s="77">
        <v>0</v>
      </c>
      <c r="P84" s="82">
        <v>0</v>
      </c>
      <c r="Q84" s="77">
        <v>0</v>
      </c>
      <c r="R84" s="82">
        <v>0</v>
      </c>
      <c r="S84" s="82">
        <v>0</v>
      </c>
      <c r="T84" s="83">
        <f t="shared" si="3"/>
        <v>2556882</v>
      </c>
      <c r="V84" s="1">
        <f t="shared" si="5"/>
        <v>2457784</v>
      </c>
      <c r="W84" s="1">
        <f t="shared" si="5"/>
        <v>99098</v>
      </c>
      <c r="X84" s="1">
        <f t="shared" si="4"/>
        <v>2556882</v>
      </c>
    </row>
    <row r="85" spans="1:24" x14ac:dyDescent="0.25">
      <c r="A85" s="24" t="s">
        <v>153</v>
      </c>
      <c r="B85" s="25" t="s">
        <v>17</v>
      </c>
      <c r="C85" s="81">
        <v>43764</v>
      </c>
      <c r="D85" s="81">
        <v>202614</v>
      </c>
      <c r="E85" s="77">
        <v>0</v>
      </c>
      <c r="F85" s="77">
        <v>0</v>
      </c>
      <c r="G85" s="77">
        <v>200000</v>
      </c>
      <c r="H85" s="77">
        <v>0</v>
      </c>
      <c r="I85" s="77">
        <v>0</v>
      </c>
      <c r="J85" s="77">
        <v>0</v>
      </c>
      <c r="K85" s="77">
        <v>0</v>
      </c>
      <c r="L85" s="77">
        <v>0</v>
      </c>
      <c r="M85" s="77">
        <v>86380</v>
      </c>
      <c r="N85" s="77">
        <v>0</v>
      </c>
      <c r="O85" s="77">
        <v>0</v>
      </c>
      <c r="P85" s="82">
        <v>0</v>
      </c>
      <c r="Q85" s="77">
        <v>0</v>
      </c>
      <c r="R85" s="82">
        <v>0</v>
      </c>
      <c r="S85" s="82">
        <v>0</v>
      </c>
      <c r="T85" s="83">
        <f t="shared" si="3"/>
        <v>532758</v>
      </c>
      <c r="V85" s="1">
        <f t="shared" si="5"/>
        <v>330144</v>
      </c>
      <c r="W85" s="1">
        <f t="shared" si="5"/>
        <v>202614</v>
      </c>
      <c r="X85" s="1">
        <f t="shared" si="4"/>
        <v>532758</v>
      </c>
    </row>
    <row r="86" spans="1:24" x14ac:dyDescent="0.25">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77">
        <v>0</v>
      </c>
      <c r="R86" s="82">
        <v>0</v>
      </c>
      <c r="S86" s="82">
        <v>0</v>
      </c>
      <c r="T86" s="83">
        <f t="shared" si="3"/>
        <v>0</v>
      </c>
      <c r="V86" s="1">
        <f t="shared" si="5"/>
        <v>0</v>
      </c>
      <c r="W86" s="1">
        <f t="shared" si="5"/>
        <v>0</v>
      </c>
      <c r="X86" s="1">
        <f t="shared" si="4"/>
        <v>0</v>
      </c>
    </row>
    <row r="87" spans="1:24" x14ac:dyDescent="0.25">
      <c r="A87" s="24" t="s">
        <v>155</v>
      </c>
      <c r="B87" s="25" t="s">
        <v>18</v>
      </c>
      <c r="C87" s="81">
        <v>0</v>
      </c>
      <c r="D87" s="81">
        <v>0</v>
      </c>
      <c r="E87" s="77">
        <v>229394</v>
      </c>
      <c r="F87" s="77">
        <v>259125</v>
      </c>
      <c r="G87" s="77">
        <v>0</v>
      </c>
      <c r="H87" s="77">
        <v>0</v>
      </c>
      <c r="I87" s="77">
        <v>0</v>
      </c>
      <c r="J87" s="77">
        <v>0</v>
      </c>
      <c r="K87" s="77">
        <v>0</v>
      </c>
      <c r="L87" s="77">
        <v>0</v>
      </c>
      <c r="M87" s="77">
        <v>0</v>
      </c>
      <c r="N87" s="77">
        <v>0</v>
      </c>
      <c r="O87" s="77">
        <v>0</v>
      </c>
      <c r="P87" s="82">
        <v>0</v>
      </c>
      <c r="Q87" s="77">
        <v>0</v>
      </c>
      <c r="R87" s="82">
        <v>0</v>
      </c>
      <c r="S87" s="82">
        <v>0</v>
      </c>
      <c r="T87" s="83">
        <f t="shared" si="3"/>
        <v>488519</v>
      </c>
      <c r="V87" s="1">
        <f t="shared" si="5"/>
        <v>229394</v>
      </c>
      <c r="W87" s="1">
        <f t="shared" si="5"/>
        <v>259125</v>
      </c>
      <c r="X87" s="1">
        <f t="shared" si="4"/>
        <v>488519</v>
      </c>
    </row>
    <row r="88" spans="1:24" x14ac:dyDescent="0.25">
      <c r="A88" s="24" t="s">
        <v>156</v>
      </c>
      <c r="B88" s="25" t="s">
        <v>552</v>
      </c>
      <c r="C88" s="81">
        <v>0</v>
      </c>
      <c r="D88" s="81">
        <v>0</v>
      </c>
      <c r="E88" s="77">
        <v>0</v>
      </c>
      <c r="F88" s="77">
        <v>0</v>
      </c>
      <c r="G88" s="77">
        <v>0</v>
      </c>
      <c r="H88" s="77">
        <v>0</v>
      </c>
      <c r="I88" s="77">
        <v>0</v>
      </c>
      <c r="J88" s="77">
        <v>0</v>
      </c>
      <c r="K88" s="77">
        <v>0</v>
      </c>
      <c r="L88" s="77">
        <v>0</v>
      </c>
      <c r="M88" s="77">
        <v>0</v>
      </c>
      <c r="N88" s="77">
        <v>0</v>
      </c>
      <c r="O88" s="77">
        <v>0</v>
      </c>
      <c r="P88" s="82">
        <v>0</v>
      </c>
      <c r="Q88" s="77">
        <v>0</v>
      </c>
      <c r="R88" s="82">
        <v>0</v>
      </c>
      <c r="S88" s="82">
        <v>0</v>
      </c>
      <c r="T88" s="83">
        <f t="shared" si="3"/>
        <v>0</v>
      </c>
      <c r="V88" s="1">
        <f t="shared" si="5"/>
        <v>0</v>
      </c>
      <c r="W88" s="1">
        <f t="shared" si="5"/>
        <v>0</v>
      </c>
      <c r="X88" s="1">
        <f t="shared" si="4"/>
        <v>0</v>
      </c>
    </row>
    <row r="89" spans="1:24" x14ac:dyDescent="0.25">
      <c r="A89" s="24" t="s">
        <v>157</v>
      </c>
      <c r="B89" s="25" t="s">
        <v>19</v>
      </c>
      <c r="C89" s="81">
        <v>0</v>
      </c>
      <c r="D89" s="81">
        <v>0</v>
      </c>
      <c r="E89" s="77">
        <v>1950</v>
      </c>
      <c r="F89" s="77">
        <v>0</v>
      </c>
      <c r="G89" s="77">
        <v>0</v>
      </c>
      <c r="H89" s="77">
        <v>0</v>
      </c>
      <c r="I89" s="77">
        <v>0</v>
      </c>
      <c r="J89" s="77">
        <v>0</v>
      </c>
      <c r="K89" s="77">
        <v>0</v>
      </c>
      <c r="L89" s="77">
        <v>0</v>
      </c>
      <c r="M89" s="77">
        <v>0</v>
      </c>
      <c r="N89" s="77">
        <v>0</v>
      </c>
      <c r="O89" s="77">
        <v>0</v>
      </c>
      <c r="P89" s="82">
        <v>0</v>
      </c>
      <c r="Q89" s="77">
        <v>0</v>
      </c>
      <c r="R89" s="82">
        <v>4485</v>
      </c>
      <c r="S89" s="82">
        <v>0</v>
      </c>
      <c r="T89" s="83">
        <f t="shared" si="3"/>
        <v>6435</v>
      </c>
      <c r="V89" s="1">
        <f t="shared" si="5"/>
        <v>1950</v>
      </c>
      <c r="W89" s="1">
        <f t="shared" si="5"/>
        <v>4485</v>
      </c>
      <c r="X89" s="1">
        <f t="shared" si="4"/>
        <v>6435</v>
      </c>
    </row>
    <row r="90" spans="1:24" x14ac:dyDescent="0.25">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77">
        <v>0</v>
      </c>
      <c r="R90" s="82">
        <v>0</v>
      </c>
      <c r="S90" s="82">
        <v>0</v>
      </c>
      <c r="T90" s="83">
        <f t="shared" si="3"/>
        <v>0</v>
      </c>
      <c r="V90" s="1">
        <f t="shared" si="5"/>
        <v>0</v>
      </c>
      <c r="W90" s="1">
        <f t="shared" si="5"/>
        <v>0</v>
      </c>
      <c r="X90" s="1">
        <f t="shared" si="4"/>
        <v>0</v>
      </c>
    </row>
    <row r="91" spans="1:24" x14ac:dyDescent="0.25">
      <c r="A91" s="24" t="s">
        <v>159</v>
      </c>
      <c r="B91" s="25" t="s">
        <v>20</v>
      </c>
      <c r="C91" s="81">
        <v>0</v>
      </c>
      <c r="D91" s="81">
        <v>0</v>
      </c>
      <c r="E91" s="77">
        <v>824665</v>
      </c>
      <c r="F91" s="77">
        <v>106348</v>
      </c>
      <c r="G91" s="77">
        <v>0</v>
      </c>
      <c r="H91" s="77">
        <v>0</v>
      </c>
      <c r="I91" s="77">
        <v>0</v>
      </c>
      <c r="J91" s="77">
        <v>0</v>
      </c>
      <c r="K91" s="77">
        <v>0</v>
      </c>
      <c r="L91" s="77">
        <v>0</v>
      </c>
      <c r="M91" s="77">
        <v>0</v>
      </c>
      <c r="N91" s="77">
        <v>0</v>
      </c>
      <c r="O91" s="77">
        <v>0</v>
      </c>
      <c r="P91" s="82">
        <v>0</v>
      </c>
      <c r="Q91" s="77">
        <v>0</v>
      </c>
      <c r="R91" s="82">
        <v>0</v>
      </c>
      <c r="S91" s="82">
        <v>0</v>
      </c>
      <c r="T91" s="83">
        <f t="shared" si="3"/>
        <v>931013</v>
      </c>
      <c r="V91" s="1">
        <f t="shared" si="5"/>
        <v>824665</v>
      </c>
      <c r="W91" s="1">
        <f t="shared" si="5"/>
        <v>106348</v>
      </c>
      <c r="X91" s="1">
        <f t="shared" si="4"/>
        <v>931013</v>
      </c>
    </row>
    <row r="92" spans="1:24" x14ac:dyDescent="0.25">
      <c r="A92" s="24" t="s">
        <v>160</v>
      </c>
      <c r="B92" s="25" t="s">
        <v>20</v>
      </c>
      <c r="C92" s="81">
        <v>0</v>
      </c>
      <c r="D92" s="81">
        <v>0</v>
      </c>
      <c r="E92" s="77">
        <v>0</v>
      </c>
      <c r="F92" s="77">
        <v>5820</v>
      </c>
      <c r="G92" s="77">
        <v>0</v>
      </c>
      <c r="H92" s="77">
        <v>0</v>
      </c>
      <c r="I92" s="77">
        <v>0</v>
      </c>
      <c r="J92" s="77">
        <v>0</v>
      </c>
      <c r="K92" s="77">
        <v>0</v>
      </c>
      <c r="L92" s="77">
        <v>0</v>
      </c>
      <c r="M92" s="77">
        <v>0</v>
      </c>
      <c r="N92" s="77">
        <v>0</v>
      </c>
      <c r="O92" s="77">
        <v>0</v>
      </c>
      <c r="P92" s="82">
        <v>0</v>
      </c>
      <c r="Q92" s="77">
        <v>0</v>
      </c>
      <c r="R92" s="82">
        <v>0</v>
      </c>
      <c r="S92" s="82">
        <v>0</v>
      </c>
      <c r="T92" s="83">
        <f t="shared" si="3"/>
        <v>5820</v>
      </c>
      <c r="V92" s="1">
        <f t="shared" si="5"/>
        <v>0</v>
      </c>
      <c r="W92" s="1">
        <f t="shared" si="5"/>
        <v>5820</v>
      </c>
      <c r="X92" s="1">
        <f t="shared" si="4"/>
        <v>5820</v>
      </c>
    </row>
    <row r="93" spans="1:24" x14ac:dyDescent="0.25">
      <c r="A93" s="24" t="s">
        <v>469</v>
      </c>
      <c r="B93" s="25" t="s">
        <v>20</v>
      </c>
      <c r="C93" s="81">
        <v>0</v>
      </c>
      <c r="D93" s="81">
        <v>0</v>
      </c>
      <c r="E93" s="77">
        <v>0</v>
      </c>
      <c r="F93" s="77">
        <v>0</v>
      </c>
      <c r="G93" s="77">
        <v>2420467</v>
      </c>
      <c r="H93" s="77">
        <v>9706662</v>
      </c>
      <c r="I93" s="77">
        <v>0</v>
      </c>
      <c r="J93" s="77">
        <v>0</v>
      </c>
      <c r="K93" s="77">
        <v>0</v>
      </c>
      <c r="L93" s="77">
        <v>0</v>
      </c>
      <c r="M93" s="77">
        <v>0</v>
      </c>
      <c r="N93" s="77">
        <v>0</v>
      </c>
      <c r="O93" s="77">
        <v>0</v>
      </c>
      <c r="P93" s="82">
        <v>0</v>
      </c>
      <c r="Q93" s="77">
        <v>0</v>
      </c>
      <c r="R93" s="82">
        <v>0</v>
      </c>
      <c r="S93" s="82">
        <v>0</v>
      </c>
      <c r="T93" s="83">
        <f t="shared" si="3"/>
        <v>12127129</v>
      </c>
      <c r="V93" s="1">
        <f t="shared" si="5"/>
        <v>2420467</v>
      </c>
      <c r="W93" s="1">
        <f t="shared" si="5"/>
        <v>9706662</v>
      </c>
      <c r="X93" s="1">
        <f t="shared" si="4"/>
        <v>12127129</v>
      </c>
    </row>
    <row r="94" spans="1:24" x14ac:dyDescent="0.25">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77">
        <v>0</v>
      </c>
      <c r="R94" s="82">
        <v>0</v>
      </c>
      <c r="S94" s="82">
        <v>0</v>
      </c>
      <c r="T94" s="83">
        <f t="shared" si="3"/>
        <v>0</v>
      </c>
      <c r="V94" s="1">
        <f t="shared" si="5"/>
        <v>0</v>
      </c>
      <c r="W94" s="1">
        <f t="shared" si="5"/>
        <v>0</v>
      </c>
      <c r="X94" s="1">
        <f t="shared" si="4"/>
        <v>0</v>
      </c>
    </row>
    <row r="95" spans="1:24" x14ac:dyDescent="0.25">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77">
        <v>0</v>
      </c>
      <c r="R95" s="82">
        <v>0</v>
      </c>
      <c r="S95" s="82">
        <v>0</v>
      </c>
      <c r="T95" s="83">
        <f t="shared" si="3"/>
        <v>0</v>
      </c>
      <c r="V95" s="1">
        <f t="shared" si="5"/>
        <v>0</v>
      </c>
      <c r="W95" s="1">
        <f t="shared" si="5"/>
        <v>0</v>
      </c>
      <c r="X95" s="1">
        <f t="shared" si="4"/>
        <v>0</v>
      </c>
    </row>
    <row r="96" spans="1:24" x14ac:dyDescent="0.25">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77">
        <v>0</v>
      </c>
      <c r="R96" s="82">
        <v>0</v>
      </c>
      <c r="S96" s="82">
        <v>0</v>
      </c>
      <c r="T96" s="83">
        <f t="shared" si="3"/>
        <v>0</v>
      </c>
      <c r="V96" s="1">
        <f t="shared" si="5"/>
        <v>0</v>
      </c>
      <c r="W96" s="1">
        <f t="shared" si="5"/>
        <v>0</v>
      </c>
      <c r="X96" s="1">
        <f t="shared" si="4"/>
        <v>0</v>
      </c>
    </row>
    <row r="97" spans="1:24" x14ac:dyDescent="0.25">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77">
        <v>0</v>
      </c>
      <c r="R97" s="82">
        <v>0</v>
      </c>
      <c r="S97" s="82">
        <v>0</v>
      </c>
      <c r="T97" s="83">
        <f t="shared" si="3"/>
        <v>0</v>
      </c>
      <c r="V97" s="1">
        <f t="shared" si="5"/>
        <v>0</v>
      </c>
      <c r="W97" s="1">
        <f t="shared" si="5"/>
        <v>0</v>
      </c>
      <c r="X97" s="1">
        <f t="shared" si="4"/>
        <v>0</v>
      </c>
    </row>
    <row r="98" spans="1:24" x14ac:dyDescent="0.25">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77">
        <v>0</v>
      </c>
      <c r="R98" s="82">
        <v>0</v>
      </c>
      <c r="S98" s="82">
        <v>0</v>
      </c>
      <c r="T98" s="83">
        <f t="shared" si="3"/>
        <v>0</v>
      </c>
      <c r="V98" s="1">
        <f t="shared" si="5"/>
        <v>0</v>
      </c>
      <c r="W98" s="1">
        <f t="shared" si="5"/>
        <v>0</v>
      </c>
      <c r="X98" s="1">
        <f t="shared" si="4"/>
        <v>0</v>
      </c>
    </row>
    <row r="99" spans="1:24" x14ac:dyDescent="0.25">
      <c r="A99" s="24" t="s">
        <v>166</v>
      </c>
      <c r="B99" s="25" t="s">
        <v>21</v>
      </c>
      <c r="C99" s="81">
        <v>45135</v>
      </c>
      <c r="D99" s="81">
        <v>9031</v>
      </c>
      <c r="E99" s="77">
        <v>734247</v>
      </c>
      <c r="F99" s="77">
        <v>28998</v>
      </c>
      <c r="G99" s="77">
        <v>206091</v>
      </c>
      <c r="H99" s="77">
        <v>23669</v>
      </c>
      <c r="I99" s="77">
        <v>0</v>
      </c>
      <c r="J99" s="77">
        <v>0</v>
      </c>
      <c r="K99" s="77">
        <v>0</v>
      </c>
      <c r="L99" s="77">
        <v>0</v>
      </c>
      <c r="M99" s="77">
        <v>61812</v>
      </c>
      <c r="N99" s="77">
        <v>0</v>
      </c>
      <c r="O99" s="77">
        <v>0</v>
      </c>
      <c r="P99" s="82">
        <v>0</v>
      </c>
      <c r="Q99" s="77">
        <v>0</v>
      </c>
      <c r="R99" s="82">
        <v>0</v>
      </c>
      <c r="S99" s="82">
        <v>0</v>
      </c>
      <c r="T99" s="83">
        <f t="shared" si="3"/>
        <v>1108983</v>
      </c>
      <c r="V99" s="1">
        <f t="shared" si="5"/>
        <v>1047285</v>
      </c>
      <c r="W99" s="1">
        <f t="shared" si="5"/>
        <v>61698</v>
      </c>
      <c r="X99" s="1">
        <f t="shared" si="4"/>
        <v>1108983</v>
      </c>
    </row>
    <row r="100" spans="1:24" x14ac:dyDescent="0.25">
      <c r="A100" s="24" t="s">
        <v>462</v>
      </c>
      <c r="B100" s="25" t="s">
        <v>21</v>
      </c>
      <c r="C100" s="81">
        <v>968661</v>
      </c>
      <c r="D100" s="81">
        <v>331094</v>
      </c>
      <c r="E100" s="77">
        <v>17371806</v>
      </c>
      <c r="F100" s="77">
        <v>789214</v>
      </c>
      <c r="G100" s="77">
        <v>4854466</v>
      </c>
      <c r="H100" s="77">
        <v>1246852</v>
      </c>
      <c r="I100" s="77">
        <v>0</v>
      </c>
      <c r="J100" s="77">
        <v>0</v>
      </c>
      <c r="K100" s="77">
        <v>0</v>
      </c>
      <c r="L100" s="77">
        <v>0</v>
      </c>
      <c r="M100" s="77">
        <v>3522301</v>
      </c>
      <c r="N100" s="77">
        <v>0</v>
      </c>
      <c r="O100" s="77">
        <v>0</v>
      </c>
      <c r="P100" s="82">
        <v>0</v>
      </c>
      <c r="Q100" s="77">
        <v>0</v>
      </c>
      <c r="R100" s="82">
        <v>0</v>
      </c>
      <c r="S100" s="82">
        <v>0</v>
      </c>
      <c r="T100" s="83">
        <f t="shared" si="3"/>
        <v>29084394</v>
      </c>
      <c r="V100" s="1">
        <f t="shared" si="5"/>
        <v>26717234</v>
      </c>
      <c r="W100" s="1">
        <f t="shared" si="5"/>
        <v>2367160</v>
      </c>
      <c r="X100" s="1">
        <f t="shared" si="4"/>
        <v>29084394</v>
      </c>
    </row>
    <row r="101" spans="1:24" x14ac:dyDescent="0.25">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77">
        <v>0</v>
      </c>
      <c r="R101" s="82">
        <v>0</v>
      </c>
      <c r="S101" s="82">
        <v>0</v>
      </c>
      <c r="T101" s="83">
        <f t="shared" si="3"/>
        <v>0</v>
      </c>
      <c r="V101" s="1">
        <f t="shared" si="5"/>
        <v>0</v>
      </c>
      <c r="W101" s="1">
        <f t="shared" si="5"/>
        <v>0</v>
      </c>
      <c r="X101" s="1">
        <f t="shared" si="4"/>
        <v>0</v>
      </c>
    </row>
    <row r="102" spans="1:24" x14ac:dyDescent="0.25">
      <c r="A102" s="24" t="s">
        <v>169</v>
      </c>
      <c r="B102" s="25" t="s">
        <v>170</v>
      </c>
      <c r="C102" s="81">
        <v>0</v>
      </c>
      <c r="D102" s="81">
        <v>0</v>
      </c>
      <c r="E102" s="77">
        <v>879543</v>
      </c>
      <c r="F102" s="77">
        <v>0</v>
      </c>
      <c r="G102" s="77">
        <v>0</v>
      </c>
      <c r="H102" s="77">
        <v>0</v>
      </c>
      <c r="I102" s="77">
        <v>0</v>
      </c>
      <c r="J102" s="77">
        <v>0</v>
      </c>
      <c r="K102" s="77">
        <v>0</v>
      </c>
      <c r="L102" s="77">
        <v>0</v>
      </c>
      <c r="M102" s="77">
        <v>0</v>
      </c>
      <c r="N102" s="77">
        <v>0</v>
      </c>
      <c r="O102" s="77">
        <v>0</v>
      </c>
      <c r="P102" s="82">
        <v>0</v>
      </c>
      <c r="Q102" s="77">
        <v>0</v>
      </c>
      <c r="R102" s="82">
        <v>0</v>
      </c>
      <c r="S102" s="82">
        <v>0</v>
      </c>
      <c r="T102" s="83">
        <f t="shared" si="3"/>
        <v>879543</v>
      </c>
      <c r="V102" s="1">
        <f t="shared" si="5"/>
        <v>879543</v>
      </c>
      <c r="W102" s="1">
        <f t="shared" si="5"/>
        <v>0</v>
      </c>
      <c r="X102" s="1">
        <f t="shared" si="4"/>
        <v>879543</v>
      </c>
    </row>
    <row r="103" spans="1:24" x14ac:dyDescent="0.25">
      <c r="A103" s="60"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77">
        <v>0</v>
      </c>
      <c r="R103" s="82">
        <v>0</v>
      </c>
      <c r="S103" s="82">
        <v>0</v>
      </c>
      <c r="T103" s="83">
        <f t="shared" si="3"/>
        <v>0</v>
      </c>
      <c r="V103" s="1">
        <f t="shared" si="5"/>
        <v>0</v>
      </c>
      <c r="W103" s="1">
        <f t="shared" si="5"/>
        <v>0</v>
      </c>
      <c r="X103" s="1">
        <f t="shared" si="4"/>
        <v>0</v>
      </c>
    </row>
    <row r="104" spans="1:24" x14ac:dyDescent="0.25">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77">
        <v>0</v>
      </c>
      <c r="R104" s="82">
        <v>0</v>
      </c>
      <c r="S104" s="82">
        <v>0</v>
      </c>
      <c r="T104" s="83">
        <f t="shared" si="3"/>
        <v>0</v>
      </c>
      <c r="V104" s="1">
        <f t="shared" si="5"/>
        <v>0</v>
      </c>
      <c r="W104" s="1">
        <f t="shared" si="5"/>
        <v>0</v>
      </c>
      <c r="X104" s="1">
        <f t="shared" si="4"/>
        <v>0</v>
      </c>
    </row>
    <row r="105" spans="1:24" x14ac:dyDescent="0.25">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77">
        <v>0</v>
      </c>
      <c r="R105" s="82">
        <v>0</v>
      </c>
      <c r="S105" s="82">
        <v>0</v>
      </c>
      <c r="T105" s="83">
        <f t="shared" si="3"/>
        <v>0</v>
      </c>
      <c r="V105" s="1">
        <f t="shared" si="5"/>
        <v>0</v>
      </c>
      <c r="W105" s="1">
        <f t="shared" si="5"/>
        <v>0</v>
      </c>
      <c r="X105" s="1">
        <f t="shared" si="4"/>
        <v>0</v>
      </c>
    </row>
    <row r="106" spans="1:24" x14ac:dyDescent="0.25">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77">
        <v>0</v>
      </c>
      <c r="R106" s="82">
        <v>0</v>
      </c>
      <c r="S106" s="82">
        <v>0</v>
      </c>
      <c r="T106" s="83">
        <f t="shared" si="3"/>
        <v>0</v>
      </c>
      <c r="V106" s="1">
        <f t="shared" si="5"/>
        <v>0</v>
      </c>
      <c r="W106" s="1">
        <f t="shared" si="5"/>
        <v>0</v>
      </c>
      <c r="X106" s="1">
        <f t="shared" si="4"/>
        <v>0</v>
      </c>
    </row>
    <row r="107" spans="1:24" x14ac:dyDescent="0.25">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77">
        <v>0</v>
      </c>
      <c r="R107" s="82">
        <v>0</v>
      </c>
      <c r="S107" s="82">
        <v>0</v>
      </c>
      <c r="T107" s="83">
        <f t="shared" si="3"/>
        <v>0</v>
      </c>
      <c r="V107" s="1">
        <f t="shared" si="5"/>
        <v>0</v>
      </c>
      <c r="W107" s="1">
        <f t="shared" si="5"/>
        <v>0</v>
      </c>
      <c r="X107" s="1">
        <f t="shared" si="4"/>
        <v>0</v>
      </c>
    </row>
    <row r="108" spans="1:24" x14ac:dyDescent="0.25">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77">
        <v>0</v>
      </c>
      <c r="R108" s="82">
        <v>0</v>
      </c>
      <c r="S108" s="82">
        <v>0</v>
      </c>
      <c r="T108" s="83">
        <f t="shared" si="3"/>
        <v>0</v>
      </c>
      <c r="V108" s="1">
        <f t="shared" si="5"/>
        <v>0</v>
      </c>
      <c r="W108" s="1">
        <f t="shared" si="5"/>
        <v>0</v>
      </c>
      <c r="X108" s="1">
        <f t="shared" si="4"/>
        <v>0</v>
      </c>
    </row>
    <row r="109" spans="1:24" x14ac:dyDescent="0.25">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77">
        <v>0</v>
      </c>
      <c r="R109" s="82">
        <v>0</v>
      </c>
      <c r="S109" s="82">
        <v>0</v>
      </c>
      <c r="T109" s="83">
        <f t="shared" si="3"/>
        <v>0</v>
      </c>
      <c r="V109" s="1">
        <f t="shared" si="5"/>
        <v>0</v>
      </c>
      <c r="W109" s="1">
        <f t="shared" si="5"/>
        <v>0</v>
      </c>
      <c r="X109" s="1">
        <f t="shared" si="4"/>
        <v>0</v>
      </c>
    </row>
    <row r="110" spans="1:24" x14ac:dyDescent="0.25">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77">
        <v>0</v>
      </c>
      <c r="R110" s="82">
        <v>0</v>
      </c>
      <c r="S110" s="82">
        <v>0</v>
      </c>
      <c r="T110" s="83">
        <f t="shared" si="3"/>
        <v>0</v>
      </c>
      <c r="V110" s="1">
        <f t="shared" si="5"/>
        <v>0</v>
      </c>
      <c r="W110" s="1">
        <f t="shared" si="5"/>
        <v>0</v>
      </c>
      <c r="X110" s="1">
        <f t="shared" si="4"/>
        <v>0</v>
      </c>
    </row>
    <row r="111" spans="1:24" x14ac:dyDescent="0.25">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77">
        <v>0</v>
      </c>
      <c r="R111" s="82">
        <v>0</v>
      </c>
      <c r="S111" s="82">
        <v>0</v>
      </c>
      <c r="T111" s="83">
        <f t="shared" si="3"/>
        <v>0</v>
      </c>
      <c r="V111" s="1">
        <f t="shared" si="5"/>
        <v>0</v>
      </c>
      <c r="W111" s="1">
        <f t="shared" si="5"/>
        <v>0</v>
      </c>
      <c r="X111" s="1">
        <f t="shared" si="4"/>
        <v>0</v>
      </c>
    </row>
    <row r="112" spans="1:24" x14ac:dyDescent="0.25">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77">
        <v>0</v>
      </c>
      <c r="R112" s="82">
        <v>0</v>
      </c>
      <c r="S112" s="82">
        <v>0</v>
      </c>
      <c r="T112" s="83">
        <f t="shared" si="3"/>
        <v>0</v>
      </c>
      <c r="V112" s="1">
        <f t="shared" si="5"/>
        <v>0</v>
      </c>
      <c r="W112" s="1">
        <f t="shared" si="5"/>
        <v>0</v>
      </c>
      <c r="X112" s="1">
        <f t="shared" si="4"/>
        <v>0</v>
      </c>
    </row>
    <row r="113" spans="1:24" x14ac:dyDescent="0.25">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77">
        <v>0</v>
      </c>
      <c r="R113" s="82">
        <v>0</v>
      </c>
      <c r="S113" s="82">
        <v>0</v>
      </c>
      <c r="T113" s="83">
        <f t="shared" si="3"/>
        <v>0</v>
      </c>
      <c r="V113" s="1">
        <f t="shared" si="5"/>
        <v>0</v>
      </c>
      <c r="W113" s="1">
        <f t="shared" si="5"/>
        <v>0</v>
      </c>
      <c r="X113" s="1">
        <f t="shared" si="4"/>
        <v>0</v>
      </c>
    </row>
    <row r="114" spans="1:24" x14ac:dyDescent="0.25">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77">
        <v>0</v>
      </c>
      <c r="R114" s="82">
        <v>0</v>
      </c>
      <c r="S114" s="82">
        <v>0</v>
      </c>
      <c r="T114" s="83">
        <f t="shared" si="3"/>
        <v>0</v>
      </c>
      <c r="V114" s="1">
        <f t="shared" si="5"/>
        <v>0</v>
      </c>
      <c r="W114" s="1">
        <f t="shared" si="5"/>
        <v>0</v>
      </c>
      <c r="X114" s="1">
        <f t="shared" si="4"/>
        <v>0</v>
      </c>
    </row>
    <row r="115" spans="1:24" x14ac:dyDescent="0.25">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77">
        <v>0</v>
      </c>
      <c r="R115" s="82">
        <v>0</v>
      </c>
      <c r="S115" s="82">
        <v>0</v>
      </c>
      <c r="T115" s="83">
        <f t="shared" si="3"/>
        <v>0</v>
      </c>
      <c r="V115" s="1">
        <f t="shared" si="5"/>
        <v>0</v>
      </c>
      <c r="W115" s="1">
        <f t="shared" si="5"/>
        <v>0</v>
      </c>
      <c r="X115" s="1">
        <f t="shared" si="4"/>
        <v>0</v>
      </c>
    </row>
    <row r="116" spans="1:24" x14ac:dyDescent="0.25">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77">
        <v>0</v>
      </c>
      <c r="R116" s="82">
        <v>0</v>
      </c>
      <c r="S116" s="82">
        <v>0</v>
      </c>
      <c r="T116" s="83">
        <f t="shared" si="3"/>
        <v>0</v>
      </c>
      <c r="V116" s="1">
        <f t="shared" si="5"/>
        <v>0</v>
      </c>
      <c r="W116" s="1">
        <f t="shared" si="5"/>
        <v>0</v>
      </c>
      <c r="X116" s="1">
        <f t="shared" si="4"/>
        <v>0</v>
      </c>
    </row>
    <row r="117" spans="1:24" x14ac:dyDescent="0.25">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77">
        <v>0</v>
      </c>
      <c r="R117" s="82">
        <v>0</v>
      </c>
      <c r="S117" s="82">
        <v>0</v>
      </c>
      <c r="T117" s="83">
        <f t="shared" si="3"/>
        <v>0</v>
      </c>
      <c r="V117" s="1">
        <f t="shared" si="5"/>
        <v>0</v>
      </c>
      <c r="W117" s="1">
        <f t="shared" si="5"/>
        <v>0</v>
      </c>
      <c r="X117" s="1">
        <f t="shared" si="4"/>
        <v>0</v>
      </c>
    </row>
    <row r="118" spans="1:24" x14ac:dyDescent="0.25">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0</v>
      </c>
      <c r="Q118" s="77">
        <v>0</v>
      </c>
      <c r="R118" s="82">
        <v>0</v>
      </c>
      <c r="S118" s="82">
        <v>0</v>
      </c>
      <c r="T118" s="83">
        <f t="shared" si="3"/>
        <v>0</v>
      </c>
      <c r="V118" s="1">
        <f t="shared" si="5"/>
        <v>0</v>
      </c>
      <c r="W118" s="1">
        <f t="shared" si="5"/>
        <v>0</v>
      </c>
      <c r="X118" s="1">
        <f t="shared" si="4"/>
        <v>0</v>
      </c>
    </row>
    <row r="119" spans="1:24" x14ac:dyDescent="0.25">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77">
        <v>0</v>
      </c>
      <c r="R119" s="82">
        <v>0</v>
      </c>
      <c r="S119" s="82">
        <v>0</v>
      </c>
      <c r="T119" s="83">
        <f t="shared" si="3"/>
        <v>0</v>
      </c>
      <c r="V119" s="1">
        <f t="shared" si="5"/>
        <v>0</v>
      </c>
      <c r="W119" s="1">
        <f t="shared" si="5"/>
        <v>0</v>
      </c>
      <c r="X119" s="1">
        <f t="shared" si="4"/>
        <v>0</v>
      </c>
    </row>
    <row r="120" spans="1:24" x14ac:dyDescent="0.25">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77">
        <v>0</v>
      </c>
      <c r="R120" s="82">
        <v>0</v>
      </c>
      <c r="S120" s="82">
        <v>0</v>
      </c>
      <c r="T120" s="83">
        <f t="shared" si="3"/>
        <v>0</v>
      </c>
      <c r="V120" s="1">
        <f t="shared" si="5"/>
        <v>0</v>
      </c>
      <c r="W120" s="1">
        <f t="shared" si="5"/>
        <v>0</v>
      </c>
      <c r="X120" s="1">
        <f t="shared" si="4"/>
        <v>0</v>
      </c>
    </row>
    <row r="121" spans="1:24" x14ac:dyDescent="0.25">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77">
        <v>0</v>
      </c>
      <c r="R121" s="82">
        <v>0</v>
      </c>
      <c r="S121" s="82">
        <v>0</v>
      </c>
      <c r="T121" s="83">
        <f t="shared" si="3"/>
        <v>0</v>
      </c>
      <c r="V121" s="1">
        <f t="shared" si="5"/>
        <v>0</v>
      </c>
      <c r="W121" s="1">
        <f t="shared" si="5"/>
        <v>0</v>
      </c>
      <c r="X121" s="1">
        <f t="shared" si="4"/>
        <v>0</v>
      </c>
    </row>
    <row r="122" spans="1:24" x14ac:dyDescent="0.25">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77">
        <v>0</v>
      </c>
      <c r="R122" s="82">
        <v>0</v>
      </c>
      <c r="S122" s="82">
        <v>0</v>
      </c>
      <c r="T122" s="83">
        <f t="shared" si="3"/>
        <v>0</v>
      </c>
      <c r="V122" s="1">
        <f t="shared" si="5"/>
        <v>0</v>
      </c>
      <c r="W122" s="1">
        <f t="shared" si="5"/>
        <v>0</v>
      </c>
      <c r="X122" s="1">
        <f t="shared" si="4"/>
        <v>0</v>
      </c>
    </row>
    <row r="123" spans="1:24" x14ac:dyDescent="0.25">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77">
        <v>31371</v>
      </c>
      <c r="R123" s="82">
        <v>0</v>
      </c>
      <c r="S123" s="82">
        <v>0</v>
      </c>
      <c r="T123" s="83">
        <f t="shared" si="3"/>
        <v>31371</v>
      </c>
      <c r="V123" s="1">
        <f t="shared" si="5"/>
        <v>31371</v>
      </c>
      <c r="W123" s="1">
        <f t="shared" si="5"/>
        <v>0</v>
      </c>
      <c r="X123" s="1">
        <f t="shared" si="4"/>
        <v>31371</v>
      </c>
    </row>
    <row r="124" spans="1:24" x14ac:dyDescent="0.25">
      <c r="A124" s="24"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77">
        <v>0</v>
      </c>
      <c r="R124" s="82">
        <v>0</v>
      </c>
      <c r="S124" s="82">
        <v>0</v>
      </c>
      <c r="T124" s="83">
        <f t="shared" si="3"/>
        <v>0</v>
      </c>
      <c r="V124" s="1">
        <f t="shared" si="5"/>
        <v>0</v>
      </c>
      <c r="W124" s="1">
        <f t="shared" si="5"/>
        <v>0</v>
      </c>
      <c r="X124" s="1">
        <f t="shared" si="4"/>
        <v>0</v>
      </c>
    </row>
    <row r="125" spans="1:24" x14ac:dyDescent="0.25">
      <c r="A125" s="24" t="s">
        <v>194</v>
      </c>
      <c r="B125" s="25" t="s">
        <v>31</v>
      </c>
      <c r="C125" s="81">
        <v>0</v>
      </c>
      <c r="D125" s="81">
        <v>0</v>
      </c>
      <c r="E125" s="77">
        <v>0</v>
      </c>
      <c r="F125" s="77">
        <v>0</v>
      </c>
      <c r="G125" s="77">
        <v>0</v>
      </c>
      <c r="H125" s="77">
        <v>0</v>
      </c>
      <c r="I125" s="77">
        <v>0</v>
      </c>
      <c r="J125" s="77">
        <v>0</v>
      </c>
      <c r="K125" s="77">
        <v>0</v>
      </c>
      <c r="L125" s="77">
        <v>0</v>
      </c>
      <c r="M125" s="77">
        <v>0</v>
      </c>
      <c r="N125" s="77">
        <v>0</v>
      </c>
      <c r="O125" s="77">
        <v>0</v>
      </c>
      <c r="P125" s="82">
        <v>0</v>
      </c>
      <c r="Q125" s="77">
        <v>0</v>
      </c>
      <c r="R125" s="82">
        <v>0</v>
      </c>
      <c r="S125" s="82">
        <v>0</v>
      </c>
      <c r="T125" s="83">
        <f t="shared" si="3"/>
        <v>0</v>
      </c>
      <c r="V125" s="1">
        <f t="shared" si="5"/>
        <v>0</v>
      </c>
      <c r="W125" s="1">
        <f t="shared" si="5"/>
        <v>0</v>
      </c>
      <c r="X125" s="1">
        <f t="shared" si="4"/>
        <v>0</v>
      </c>
    </row>
    <row r="126" spans="1:24" x14ac:dyDescent="0.25">
      <c r="A126" s="24" t="s">
        <v>196</v>
      </c>
      <c r="B126" s="25" t="s">
        <v>32</v>
      </c>
      <c r="C126" s="81">
        <v>0</v>
      </c>
      <c r="D126" s="81">
        <v>0</v>
      </c>
      <c r="E126" s="77">
        <v>120119</v>
      </c>
      <c r="F126" s="77">
        <v>13495</v>
      </c>
      <c r="G126" s="77">
        <v>0</v>
      </c>
      <c r="H126" s="77">
        <v>0</v>
      </c>
      <c r="I126" s="77">
        <v>0</v>
      </c>
      <c r="J126" s="77">
        <v>0</v>
      </c>
      <c r="K126" s="77">
        <v>0</v>
      </c>
      <c r="L126" s="77">
        <v>0</v>
      </c>
      <c r="M126" s="77">
        <v>0</v>
      </c>
      <c r="N126" s="77">
        <v>0</v>
      </c>
      <c r="O126" s="77">
        <v>0</v>
      </c>
      <c r="P126" s="82">
        <v>0</v>
      </c>
      <c r="Q126" s="77">
        <v>0</v>
      </c>
      <c r="R126" s="82">
        <v>0</v>
      </c>
      <c r="S126" s="82">
        <v>0</v>
      </c>
      <c r="T126" s="83">
        <f t="shared" si="3"/>
        <v>133614</v>
      </c>
      <c r="V126" s="1">
        <f t="shared" si="5"/>
        <v>120119</v>
      </c>
      <c r="W126" s="1">
        <f t="shared" si="5"/>
        <v>13495</v>
      </c>
      <c r="X126" s="1">
        <f t="shared" si="4"/>
        <v>133614</v>
      </c>
    </row>
    <row r="127" spans="1:24" x14ac:dyDescent="0.25">
      <c r="A127" s="24" t="s">
        <v>197</v>
      </c>
      <c r="B127" s="25" t="s">
        <v>32</v>
      </c>
      <c r="C127" s="81">
        <v>0</v>
      </c>
      <c r="D127" s="81">
        <v>0</v>
      </c>
      <c r="E127" s="77">
        <v>39200</v>
      </c>
      <c r="F127" s="77">
        <v>26470</v>
      </c>
      <c r="G127" s="77">
        <v>0</v>
      </c>
      <c r="H127" s="77">
        <v>0</v>
      </c>
      <c r="I127" s="77">
        <v>0</v>
      </c>
      <c r="J127" s="77">
        <v>0</v>
      </c>
      <c r="K127" s="77">
        <v>0</v>
      </c>
      <c r="L127" s="77">
        <v>0</v>
      </c>
      <c r="M127" s="77">
        <v>0</v>
      </c>
      <c r="N127" s="77">
        <v>0</v>
      </c>
      <c r="O127" s="77">
        <v>0</v>
      </c>
      <c r="P127" s="82">
        <v>0</v>
      </c>
      <c r="Q127" s="77">
        <v>0</v>
      </c>
      <c r="R127" s="82">
        <v>0</v>
      </c>
      <c r="S127" s="82">
        <v>0</v>
      </c>
      <c r="T127" s="83">
        <f t="shared" si="3"/>
        <v>65670</v>
      </c>
      <c r="V127" s="1">
        <f t="shared" si="5"/>
        <v>39200</v>
      </c>
      <c r="W127" s="1">
        <f t="shared" si="5"/>
        <v>26470</v>
      </c>
      <c r="X127" s="1">
        <f t="shared" si="4"/>
        <v>65670</v>
      </c>
    </row>
    <row r="128" spans="1:24" x14ac:dyDescent="0.25">
      <c r="A128" s="24" t="s">
        <v>198</v>
      </c>
      <c r="B128" s="25" t="s">
        <v>32</v>
      </c>
      <c r="C128" s="81">
        <v>0</v>
      </c>
      <c r="D128" s="81">
        <v>0</v>
      </c>
      <c r="E128" s="77">
        <v>0</v>
      </c>
      <c r="F128" s="77">
        <v>0</v>
      </c>
      <c r="G128" s="77">
        <v>0</v>
      </c>
      <c r="H128" s="77">
        <v>0</v>
      </c>
      <c r="I128" s="77">
        <v>0</v>
      </c>
      <c r="J128" s="77">
        <v>0</v>
      </c>
      <c r="K128" s="77">
        <v>0</v>
      </c>
      <c r="L128" s="77">
        <v>0</v>
      </c>
      <c r="M128" s="77">
        <v>0</v>
      </c>
      <c r="N128" s="77">
        <v>0</v>
      </c>
      <c r="O128" s="77">
        <v>0</v>
      </c>
      <c r="P128" s="82">
        <v>0</v>
      </c>
      <c r="Q128" s="77">
        <v>0</v>
      </c>
      <c r="R128" s="82">
        <v>0</v>
      </c>
      <c r="S128" s="82">
        <v>0</v>
      </c>
      <c r="T128" s="83">
        <f t="shared" si="3"/>
        <v>0</v>
      </c>
      <c r="V128" s="1">
        <f t="shared" si="5"/>
        <v>0</v>
      </c>
      <c r="W128" s="1">
        <f t="shared" si="5"/>
        <v>0</v>
      </c>
      <c r="X128" s="1">
        <f t="shared" si="4"/>
        <v>0</v>
      </c>
    </row>
    <row r="129" spans="1:24" x14ac:dyDescent="0.25">
      <c r="A129" s="24" t="s">
        <v>199</v>
      </c>
      <c r="B129" s="25" t="s">
        <v>33</v>
      </c>
      <c r="C129" s="81">
        <v>1040386</v>
      </c>
      <c r="D129" s="81">
        <v>492773</v>
      </c>
      <c r="E129" s="77">
        <v>1683267</v>
      </c>
      <c r="F129" s="77">
        <v>701143</v>
      </c>
      <c r="G129" s="77">
        <v>829870</v>
      </c>
      <c r="H129" s="77">
        <v>587443</v>
      </c>
      <c r="I129" s="77">
        <v>0</v>
      </c>
      <c r="J129" s="77">
        <v>0</v>
      </c>
      <c r="K129" s="77">
        <v>0</v>
      </c>
      <c r="L129" s="77">
        <v>0</v>
      </c>
      <c r="M129" s="77">
        <v>0</v>
      </c>
      <c r="N129" s="77">
        <v>0</v>
      </c>
      <c r="O129" s="77">
        <v>0</v>
      </c>
      <c r="P129" s="82">
        <v>0</v>
      </c>
      <c r="Q129" s="77">
        <v>0</v>
      </c>
      <c r="R129" s="82">
        <v>0</v>
      </c>
      <c r="S129" s="82">
        <v>0</v>
      </c>
      <c r="T129" s="83">
        <f t="shared" si="3"/>
        <v>5334882</v>
      </c>
      <c r="V129" s="1">
        <f t="shared" si="5"/>
        <v>3553523</v>
      </c>
      <c r="W129" s="1">
        <f t="shared" si="5"/>
        <v>1781359</v>
      </c>
      <c r="X129" s="1">
        <f t="shared" si="4"/>
        <v>5334882</v>
      </c>
    </row>
    <row r="130" spans="1:24" x14ac:dyDescent="0.25">
      <c r="A130" s="24" t="s">
        <v>200</v>
      </c>
      <c r="B130" s="25" t="s">
        <v>33</v>
      </c>
      <c r="C130" s="81">
        <v>0</v>
      </c>
      <c r="D130" s="81">
        <v>0</v>
      </c>
      <c r="E130" s="77">
        <v>0</v>
      </c>
      <c r="F130" s="77">
        <v>0</v>
      </c>
      <c r="G130" s="77">
        <v>0</v>
      </c>
      <c r="H130" s="77">
        <v>3155209</v>
      </c>
      <c r="I130" s="77">
        <v>0</v>
      </c>
      <c r="J130" s="77">
        <v>0</v>
      </c>
      <c r="K130" s="77">
        <v>0</v>
      </c>
      <c r="L130" s="77">
        <v>0</v>
      </c>
      <c r="M130" s="77">
        <v>0</v>
      </c>
      <c r="N130" s="77">
        <v>0</v>
      </c>
      <c r="O130" s="77">
        <v>0</v>
      </c>
      <c r="P130" s="82">
        <v>0</v>
      </c>
      <c r="Q130" s="77">
        <v>0</v>
      </c>
      <c r="R130" s="82">
        <v>0</v>
      </c>
      <c r="S130" s="82">
        <v>0</v>
      </c>
      <c r="T130" s="83">
        <f t="shared" si="3"/>
        <v>3155209</v>
      </c>
      <c r="V130" s="1">
        <f t="shared" si="5"/>
        <v>0</v>
      </c>
      <c r="W130" s="1">
        <f t="shared" si="5"/>
        <v>3155209</v>
      </c>
      <c r="X130" s="1">
        <f t="shared" si="4"/>
        <v>3155209</v>
      </c>
    </row>
    <row r="131" spans="1:24" x14ac:dyDescent="0.25">
      <c r="A131" s="24" t="s">
        <v>201</v>
      </c>
      <c r="B131" s="25" t="s">
        <v>33</v>
      </c>
      <c r="C131" s="81">
        <v>0</v>
      </c>
      <c r="D131" s="81">
        <v>12425</v>
      </c>
      <c r="E131" s="77">
        <v>1141725</v>
      </c>
      <c r="F131" s="77">
        <v>436596</v>
      </c>
      <c r="G131" s="77">
        <v>0</v>
      </c>
      <c r="H131" s="77">
        <v>1283355</v>
      </c>
      <c r="I131" s="77">
        <v>0</v>
      </c>
      <c r="J131" s="77">
        <v>0</v>
      </c>
      <c r="K131" s="77">
        <v>0</v>
      </c>
      <c r="L131" s="77">
        <v>0</v>
      </c>
      <c r="M131" s="77">
        <v>0</v>
      </c>
      <c r="N131" s="77">
        <v>0</v>
      </c>
      <c r="O131" s="77">
        <v>0</v>
      </c>
      <c r="P131" s="82">
        <v>0</v>
      </c>
      <c r="Q131" s="77">
        <v>0</v>
      </c>
      <c r="R131" s="82">
        <v>0</v>
      </c>
      <c r="S131" s="82">
        <v>0</v>
      </c>
      <c r="T131" s="83">
        <f t="shared" si="3"/>
        <v>2874101</v>
      </c>
      <c r="V131" s="1">
        <f t="shared" si="5"/>
        <v>1141725</v>
      </c>
      <c r="W131" s="1">
        <f t="shared" si="5"/>
        <v>1732376</v>
      </c>
      <c r="X131" s="1">
        <f t="shared" si="4"/>
        <v>2874101</v>
      </c>
    </row>
    <row r="132" spans="1:24" x14ac:dyDescent="0.25">
      <c r="A132" s="24" t="s">
        <v>202</v>
      </c>
      <c r="B132" s="25" t="s">
        <v>34</v>
      </c>
      <c r="C132" s="81">
        <v>0</v>
      </c>
      <c r="D132" s="81">
        <v>0</v>
      </c>
      <c r="E132" s="77">
        <v>0</v>
      </c>
      <c r="F132" s="77">
        <v>0</v>
      </c>
      <c r="G132" s="77">
        <v>0</v>
      </c>
      <c r="H132" s="77">
        <v>0</v>
      </c>
      <c r="I132" s="77">
        <v>0</v>
      </c>
      <c r="J132" s="77">
        <v>0</v>
      </c>
      <c r="K132" s="77">
        <v>0</v>
      </c>
      <c r="L132" s="77">
        <v>0</v>
      </c>
      <c r="M132" s="77">
        <v>0</v>
      </c>
      <c r="N132" s="77">
        <v>0</v>
      </c>
      <c r="O132" s="77">
        <v>0</v>
      </c>
      <c r="P132" s="82">
        <v>0</v>
      </c>
      <c r="Q132" s="77">
        <v>0</v>
      </c>
      <c r="R132" s="82">
        <v>0</v>
      </c>
      <c r="S132" s="82">
        <v>0</v>
      </c>
      <c r="T132" s="83">
        <f t="shared" si="3"/>
        <v>0</v>
      </c>
      <c r="V132" s="1">
        <f t="shared" si="5"/>
        <v>0</v>
      </c>
      <c r="W132" s="1">
        <f t="shared" si="5"/>
        <v>0</v>
      </c>
      <c r="X132" s="1">
        <f t="shared" si="4"/>
        <v>0</v>
      </c>
    </row>
    <row r="133" spans="1:24" x14ac:dyDescent="0.25">
      <c r="A133" s="24" t="s">
        <v>203</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77">
        <v>0</v>
      </c>
      <c r="R133" s="82">
        <v>0</v>
      </c>
      <c r="S133" s="82">
        <v>0</v>
      </c>
      <c r="T133" s="83">
        <f t="shared" ref="T133:T196" si="6">SUM(C133:S133)</f>
        <v>0</v>
      </c>
      <c r="V133" s="1">
        <f t="shared" si="5"/>
        <v>0</v>
      </c>
      <c r="W133" s="1">
        <f t="shared" si="5"/>
        <v>0</v>
      </c>
      <c r="X133" s="1">
        <f t="shared" si="4"/>
        <v>0</v>
      </c>
    </row>
    <row r="134" spans="1:24" x14ac:dyDescent="0.25">
      <c r="A134" s="24" t="s">
        <v>204</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77">
        <v>0</v>
      </c>
      <c r="R134" s="82">
        <v>0</v>
      </c>
      <c r="S134" s="82">
        <v>0</v>
      </c>
      <c r="T134" s="83">
        <f t="shared" si="6"/>
        <v>0</v>
      </c>
      <c r="V134" s="1">
        <f t="shared" si="5"/>
        <v>0</v>
      </c>
      <c r="W134" s="1">
        <f t="shared" si="5"/>
        <v>0</v>
      </c>
      <c r="X134" s="1">
        <f t="shared" ref="X134:X197" si="7">SUM(V134:W134)</f>
        <v>0</v>
      </c>
    </row>
    <row r="135" spans="1:24" x14ac:dyDescent="0.25">
      <c r="A135" s="24" t="s">
        <v>205</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77">
        <v>0</v>
      </c>
      <c r="R135" s="82">
        <v>0</v>
      </c>
      <c r="S135" s="82">
        <v>0</v>
      </c>
      <c r="T135" s="83">
        <f t="shared" si="6"/>
        <v>0</v>
      </c>
      <c r="V135" s="1">
        <f t="shared" ref="V135:W198" si="8">SUM(C135,E135,G135,I135,K135,M135,O135,Q135)</f>
        <v>0</v>
      </c>
      <c r="W135" s="1">
        <f t="shared" si="8"/>
        <v>0</v>
      </c>
      <c r="X135" s="1">
        <f t="shared" si="7"/>
        <v>0</v>
      </c>
    </row>
    <row r="136" spans="1:24" x14ac:dyDescent="0.25">
      <c r="A136" s="24" t="s">
        <v>206</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77">
        <v>0</v>
      </c>
      <c r="R136" s="82">
        <v>0</v>
      </c>
      <c r="S136" s="82">
        <v>0</v>
      </c>
      <c r="T136" s="83">
        <f t="shared" si="6"/>
        <v>0</v>
      </c>
      <c r="V136" s="1">
        <f t="shared" si="8"/>
        <v>0</v>
      </c>
      <c r="W136" s="1">
        <f t="shared" si="8"/>
        <v>0</v>
      </c>
      <c r="X136" s="1">
        <f t="shared" si="7"/>
        <v>0</v>
      </c>
    </row>
    <row r="137" spans="1:24" x14ac:dyDescent="0.25">
      <c r="A137" s="24" t="s">
        <v>207</v>
      </c>
      <c r="B137" s="25" t="s">
        <v>35</v>
      </c>
      <c r="C137" s="81">
        <v>0</v>
      </c>
      <c r="D137" s="81">
        <v>0</v>
      </c>
      <c r="E137" s="77">
        <v>0</v>
      </c>
      <c r="F137" s="77">
        <v>0</v>
      </c>
      <c r="G137" s="77">
        <v>0</v>
      </c>
      <c r="H137" s="77">
        <v>0</v>
      </c>
      <c r="I137" s="77">
        <v>0</v>
      </c>
      <c r="J137" s="77">
        <v>0</v>
      </c>
      <c r="K137" s="77">
        <v>0</v>
      </c>
      <c r="L137" s="77">
        <v>0</v>
      </c>
      <c r="M137" s="77">
        <v>0</v>
      </c>
      <c r="N137" s="77">
        <v>0</v>
      </c>
      <c r="O137" s="77">
        <v>0</v>
      </c>
      <c r="P137" s="82">
        <v>0</v>
      </c>
      <c r="Q137" s="77">
        <v>0</v>
      </c>
      <c r="R137" s="82">
        <v>0</v>
      </c>
      <c r="S137" s="82">
        <v>0</v>
      </c>
      <c r="T137" s="83">
        <f t="shared" si="6"/>
        <v>0</v>
      </c>
      <c r="V137" s="1">
        <f t="shared" si="8"/>
        <v>0</v>
      </c>
      <c r="W137" s="1">
        <f t="shared" si="8"/>
        <v>0</v>
      </c>
      <c r="X137" s="1">
        <f t="shared" si="7"/>
        <v>0</v>
      </c>
    </row>
    <row r="138" spans="1:24" x14ac:dyDescent="0.25">
      <c r="A138" s="24" t="s">
        <v>208</v>
      </c>
      <c r="B138" s="25" t="s">
        <v>35</v>
      </c>
      <c r="C138" s="81">
        <v>0</v>
      </c>
      <c r="D138" s="81">
        <v>0</v>
      </c>
      <c r="E138" s="77">
        <v>0</v>
      </c>
      <c r="F138" s="77">
        <v>0</v>
      </c>
      <c r="G138" s="77">
        <v>16056</v>
      </c>
      <c r="H138" s="77">
        <v>0</v>
      </c>
      <c r="I138" s="77">
        <v>0</v>
      </c>
      <c r="J138" s="77">
        <v>0</v>
      </c>
      <c r="K138" s="77">
        <v>0</v>
      </c>
      <c r="L138" s="77">
        <v>0</v>
      </c>
      <c r="M138" s="77">
        <v>0</v>
      </c>
      <c r="N138" s="77">
        <v>0</v>
      </c>
      <c r="O138" s="77">
        <v>0</v>
      </c>
      <c r="P138" s="82">
        <v>0</v>
      </c>
      <c r="Q138" s="77">
        <v>0</v>
      </c>
      <c r="R138" s="82">
        <v>0</v>
      </c>
      <c r="S138" s="82">
        <v>0</v>
      </c>
      <c r="T138" s="83">
        <f t="shared" si="6"/>
        <v>16056</v>
      </c>
      <c r="V138" s="1">
        <f t="shared" si="8"/>
        <v>16056</v>
      </c>
      <c r="W138" s="1">
        <f t="shared" si="8"/>
        <v>0</v>
      </c>
      <c r="X138" s="1">
        <f t="shared" si="7"/>
        <v>16056</v>
      </c>
    </row>
    <row r="139" spans="1:24" x14ac:dyDescent="0.25">
      <c r="A139" s="24" t="s">
        <v>209</v>
      </c>
      <c r="B139" s="25" t="s">
        <v>35</v>
      </c>
      <c r="C139" s="81">
        <v>0</v>
      </c>
      <c r="D139" s="81">
        <v>0</v>
      </c>
      <c r="E139" s="77">
        <v>0</v>
      </c>
      <c r="F139" s="77">
        <v>0</v>
      </c>
      <c r="G139" s="77">
        <v>0</v>
      </c>
      <c r="H139" s="77">
        <v>0</v>
      </c>
      <c r="I139" s="77">
        <v>0</v>
      </c>
      <c r="J139" s="77">
        <v>0</v>
      </c>
      <c r="K139" s="77">
        <v>0</v>
      </c>
      <c r="L139" s="77">
        <v>0</v>
      </c>
      <c r="M139" s="77">
        <v>0</v>
      </c>
      <c r="N139" s="77">
        <v>0</v>
      </c>
      <c r="O139" s="77">
        <v>0</v>
      </c>
      <c r="P139" s="82">
        <v>0</v>
      </c>
      <c r="Q139" s="77">
        <v>0</v>
      </c>
      <c r="R139" s="82">
        <v>0</v>
      </c>
      <c r="S139" s="82">
        <v>0</v>
      </c>
      <c r="T139" s="83">
        <f t="shared" si="6"/>
        <v>0</v>
      </c>
      <c r="V139" s="1">
        <f t="shared" si="8"/>
        <v>0</v>
      </c>
      <c r="W139" s="1">
        <f t="shared" si="8"/>
        <v>0</v>
      </c>
      <c r="X139" s="1">
        <f t="shared" si="7"/>
        <v>0</v>
      </c>
    </row>
    <row r="140" spans="1:24" x14ac:dyDescent="0.25">
      <c r="A140" s="24" t="s">
        <v>210</v>
      </c>
      <c r="B140" s="25" t="s">
        <v>35</v>
      </c>
      <c r="C140" s="81">
        <v>0</v>
      </c>
      <c r="D140" s="81">
        <v>0</v>
      </c>
      <c r="E140" s="77">
        <v>0</v>
      </c>
      <c r="F140" s="77">
        <v>0</v>
      </c>
      <c r="G140" s="77">
        <v>0</v>
      </c>
      <c r="H140" s="77">
        <v>0</v>
      </c>
      <c r="I140" s="77">
        <v>0</v>
      </c>
      <c r="J140" s="77">
        <v>0</v>
      </c>
      <c r="K140" s="77">
        <v>0</v>
      </c>
      <c r="L140" s="77">
        <v>0</v>
      </c>
      <c r="M140" s="77">
        <v>179400</v>
      </c>
      <c r="N140" s="77">
        <v>0</v>
      </c>
      <c r="O140" s="77">
        <v>0</v>
      </c>
      <c r="P140" s="82">
        <v>0</v>
      </c>
      <c r="Q140" s="77">
        <v>0</v>
      </c>
      <c r="R140" s="82">
        <v>0</v>
      </c>
      <c r="S140" s="82">
        <v>179400</v>
      </c>
      <c r="T140" s="83">
        <f t="shared" si="6"/>
        <v>358800</v>
      </c>
      <c r="V140" s="1">
        <f t="shared" si="8"/>
        <v>179400</v>
      </c>
      <c r="W140" s="1">
        <f t="shared" si="8"/>
        <v>0</v>
      </c>
      <c r="X140" s="1">
        <f t="shared" si="7"/>
        <v>179400</v>
      </c>
    </row>
    <row r="141" spans="1:24" x14ac:dyDescent="0.25">
      <c r="A141" s="24" t="s">
        <v>211</v>
      </c>
      <c r="B141" s="25" t="s">
        <v>35</v>
      </c>
      <c r="C141" s="81">
        <v>0</v>
      </c>
      <c r="D141" s="81">
        <v>0</v>
      </c>
      <c r="E141" s="77">
        <v>0</v>
      </c>
      <c r="F141" s="77">
        <v>0</v>
      </c>
      <c r="G141" s="77">
        <v>0</v>
      </c>
      <c r="H141" s="77">
        <v>0</v>
      </c>
      <c r="I141" s="77">
        <v>0</v>
      </c>
      <c r="J141" s="77">
        <v>0</v>
      </c>
      <c r="K141" s="77">
        <v>0</v>
      </c>
      <c r="L141" s="77">
        <v>0</v>
      </c>
      <c r="M141" s="77">
        <v>0</v>
      </c>
      <c r="N141" s="77">
        <v>0</v>
      </c>
      <c r="O141" s="77">
        <v>0</v>
      </c>
      <c r="P141" s="82">
        <v>0</v>
      </c>
      <c r="Q141" s="77">
        <v>0</v>
      </c>
      <c r="R141" s="82">
        <v>0</v>
      </c>
      <c r="S141" s="82">
        <v>0</v>
      </c>
      <c r="T141" s="83">
        <f t="shared" si="6"/>
        <v>0</v>
      </c>
      <c r="V141" s="1">
        <f t="shared" si="8"/>
        <v>0</v>
      </c>
      <c r="W141" s="1">
        <f t="shared" si="8"/>
        <v>0</v>
      </c>
      <c r="X141" s="1">
        <f t="shared" si="7"/>
        <v>0</v>
      </c>
    </row>
    <row r="142" spans="1:24" x14ac:dyDescent="0.25">
      <c r="A142" s="24" t="s">
        <v>212</v>
      </c>
      <c r="B142" s="25" t="s">
        <v>36</v>
      </c>
      <c r="C142" s="81">
        <v>0</v>
      </c>
      <c r="D142" s="81">
        <v>0</v>
      </c>
      <c r="E142" s="77">
        <v>0</v>
      </c>
      <c r="F142" s="77">
        <v>0</v>
      </c>
      <c r="G142" s="77">
        <v>0</v>
      </c>
      <c r="H142" s="77">
        <v>0</v>
      </c>
      <c r="I142" s="77">
        <v>0</v>
      </c>
      <c r="J142" s="77">
        <v>0</v>
      </c>
      <c r="K142" s="77">
        <v>0</v>
      </c>
      <c r="L142" s="77">
        <v>0</v>
      </c>
      <c r="M142" s="77">
        <v>0</v>
      </c>
      <c r="N142" s="77">
        <v>0</v>
      </c>
      <c r="O142" s="77">
        <v>0</v>
      </c>
      <c r="P142" s="82">
        <v>0</v>
      </c>
      <c r="Q142" s="77">
        <v>0</v>
      </c>
      <c r="R142" s="82">
        <v>0</v>
      </c>
      <c r="S142" s="82">
        <v>0</v>
      </c>
      <c r="T142" s="83">
        <f t="shared" si="6"/>
        <v>0</v>
      </c>
      <c r="V142" s="1">
        <f t="shared" si="8"/>
        <v>0</v>
      </c>
      <c r="W142" s="1">
        <f t="shared" si="8"/>
        <v>0</v>
      </c>
      <c r="X142" s="1">
        <f t="shared" si="7"/>
        <v>0</v>
      </c>
    </row>
    <row r="143" spans="1:24" x14ac:dyDescent="0.25">
      <c r="A143" s="24" t="s">
        <v>213</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77">
        <v>0</v>
      </c>
      <c r="R143" s="82">
        <v>0</v>
      </c>
      <c r="S143" s="82">
        <v>0</v>
      </c>
      <c r="T143" s="83">
        <f t="shared" si="6"/>
        <v>0</v>
      </c>
      <c r="V143" s="1">
        <f t="shared" si="8"/>
        <v>0</v>
      </c>
      <c r="W143" s="1">
        <f t="shared" si="8"/>
        <v>0</v>
      </c>
      <c r="X143" s="1">
        <f t="shared" si="7"/>
        <v>0</v>
      </c>
    </row>
    <row r="144" spans="1:24" x14ac:dyDescent="0.25">
      <c r="A144" s="24" t="s">
        <v>214</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77">
        <v>0</v>
      </c>
      <c r="R144" s="82">
        <v>0</v>
      </c>
      <c r="S144" s="82">
        <v>0</v>
      </c>
      <c r="T144" s="83">
        <f t="shared" si="6"/>
        <v>0</v>
      </c>
      <c r="V144" s="1">
        <f t="shared" si="8"/>
        <v>0</v>
      </c>
      <c r="W144" s="1">
        <f t="shared" si="8"/>
        <v>0</v>
      </c>
      <c r="X144" s="1">
        <f t="shared" si="7"/>
        <v>0</v>
      </c>
    </row>
    <row r="145" spans="1:24" x14ac:dyDescent="0.25">
      <c r="A145" s="24" t="s">
        <v>215</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77">
        <v>0</v>
      </c>
      <c r="R145" s="82">
        <v>0</v>
      </c>
      <c r="S145" s="82">
        <v>0</v>
      </c>
      <c r="T145" s="83">
        <f t="shared" si="6"/>
        <v>0</v>
      </c>
      <c r="V145" s="1">
        <f t="shared" si="8"/>
        <v>0</v>
      </c>
      <c r="W145" s="1">
        <f t="shared" si="8"/>
        <v>0</v>
      </c>
      <c r="X145" s="1">
        <f t="shared" si="7"/>
        <v>0</v>
      </c>
    </row>
    <row r="146" spans="1:24" x14ac:dyDescent="0.25">
      <c r="A146" s="24" t="s">
        <v>216</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77">
        <v>0</v>
      </c>
      <c r="R146" s="82">
        <v>0</v>
      </c>
      <c r="S146" s="82">
        <v>0</v>
      </c>
      <c r="T146" s="83">
        <f t="shared" si="6"/>
        <v>0</v>
      </c>
      <c r="V146" s="1">
        <f t="shared" si="8"/>
        <v>0</v>
      </c>
      <c r="W146" s="1">
        <f t="shared" si="8"/>
        <v>0</v>
      </c>
      <c r="X146" s="1">
        <f t="shared" si="7"/>
        <v>0</v>
      </c>
    </row>
    <row r="147" spans="1:24" x14ac:dyDescent="0.25">
      <c r="A147" s="24" t="s">
        <v>217</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77">
        <v>0</v>
      </c>
      <c r="R147" s="82">
        <v>0</v>
      </c>
      <c r="S147" s="82">
        <v>0</v>
      </c>
      <c r="T147" s="83">
        <f t="shared" si="6"/>
        <v>0</v>
      </c>
      <c r="V147" s="1">
        <f t="shared" si="8"/>
        <v>0</v>
      </c>
      <c r="W147" s="1">
        <f t="shared" si="8"/>
        <v>0</v>
      </c>
      <c r="X147" s="1">
        <f t="shared" si="7"/>
        <v>0</v>
      </c>
    </row>
    <row r="148" spans="1:24" x14ac:dyDescent="0.25">
      <c r="A148" s="24" t="s">
        <v>218</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77">
        <v>0</v>
      </c>
      <c r="R148" s="82">
        <v>0</v>
      </c>
      <c r="S148" s="82">
        <v>0</v>
      </c>
      <c r="T148" s="83">
        <f t="shared" si="6"/>
        <v>0</v>
      </c>
      <c r="V148" s="1">
        <f t="shared" si="8"/>
        <v>0</v>
      </c>
      <c r="W148" s="1">
        <f t="shared" si="8"/>
        <v>0</v>
      </c>
      <c r="X148" s="1">
        <f t="shared" si="7"/>
        <v>0</v>
      </c>
    </row>
    <row r="149" spans="1:24" x14ac:dyDescent="0.25">
      <c r="A149" s="24" t="s">
        <v>219</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77">
        <v>0</v>
      </c>
      <c r="R149" s="82">
        <v>0</v>
      </c>
      <c r="S149" s="82">
        <v>0</v>
      </c>
      <c r="T149" s="83">
        <f t="shared" si="6"/>
        <v>0</v>
      </c>
      <c r="V149" s="1">
        <f t="shared" si="8"/>
        <v>0</v>
      </c>
      <c r="W149" s="1">
        <f t="shared" si="8"/>
        <v>0</v>
      </c>
      <c r="X149" s="1">
        <f t="shared" si="7"/>
        <v>0</v>
      </c>
    </row>
    <row r="150" spans="1:24" x14ac:dyDescent="0.25">
      <c r="A150" s="24" t="s">
        <v>220</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77">
        <v>0</v>
      </c>
      <c r="R150" s="82">
        <v>0</v>
      </c>
      <c r="S150" s="82">
        <v>0</v>
      </c>
      <c r="T150" s="83">
        <f t="shared" si="6"/>
        <v>0</v>
      </c>
      <c r="V150" s="1">
        <f t="shared" si="8"/>
        <v>0</v>
      </c>
      <c r="W150" s="1">
        <f t="shared" si="8"/>
        <v>0</v>
      </c>
      <c r="X150" s="1">
        <f t="shared" si="7"/>
        <v>0</v>
      </c>
    </row>
    <row r="151" spans="1:24" x14ac:dyDescent="0.25">
      <c r="A151" s="24" t="s">
        <v>221</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77">
        <v>0</v>
      </c>
      <c r="R151" s="82">
        <v>0</v>
      </c>
      <c r="S151" s="82">
        <v>0</v>
      </c>
      <c r="T151" s="83">
        <f t="shared" si="6"/>
        <v>0</v>
      </c>
      <c r="V151" s="1">
        <f t="shared" si="8"/>
        <v>0</v>
      </c>
      <c r="W151" s="1">
        <f t="shared" si="8"/>
        <v>0</v>
      </c>
      <c r="X151" s="1">
        <f t="shared" si="7"/>
        <v>0</v>
      </c>
    </row>
    <row r="152" spans="1:24" x14ac:dyDescent="0.25">
      <c r="A152" s="24" t="s">
        <v>222</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77">
        <v>0</v>
      </c>
      <c r="R152" s="82">
        <v>0</v>
      </c>
      <c r="S152" s="82">
        <v>0</v>
      </c>
      <c r="T152" s="83">
        <f t="shared" si="6"/>
        <v>0</v>
      </c>
      <c r="V152" s="1">
        <f t="shared" si="8"/>
        <v>0</v>
      </c>
      <c r="W152" s="1">
        <f t="shared" si="8"/>
        <v>0</v>
      </c>
      <c r="X152" s="1">
        <f t="shared" si="7"/>
        <v>0</v>
      </c>
    </row>
    <row r="153" spans="1:24" x14ac:dyDescent="0.25">
      <c r="A153" s="24" t="s">
        <v>223</v>
      </c>
      <c r="B153" s="25" t="s">
        <v>37</v>
      </c>
      <c r="C153" s="81">
        <v>0</v>
      </c>
      <c r="D153" s="81">
        <v>0</v>
      </c>
      <c r="E153" s="77">
        <v>0</v>
      </c>
      <c r="F153" s="77">
        <v>0</v>
      </c>
      <c r="G153" s="77">
        <v>0</v>
      </c>
      <c r="H153" s="77">
        <v>0</v>
      </c>
      <c r="I153" s="77">
        <v>0</v>
      </c>
      <c r="J153" s="77">
        <v>0</v>
      </c>
      <c r="K153" s="77">
        <v>0</v>
      </c>
      <c r="L153" s="77">
        <v>0</v>
      </c>
      <c r="M153" s="77">
        <v>0</v>
      </c>
      <c r="N153" s="77">
        <v>0</v>
      </c>
      <c r="O153" s="77">
        <v>0</v>
      </c>
      <c r="P153" s="82">
        <v>0</v>
      </c>
      <c r="Q153" s="77">
        <v>0</v>
      </c>
      <c r="R153" s="82">
        <v>0</v>
      </c>
      <c r="S153" s="82">
        <v>0</v>
      </c>
      <c r="T153" s="83">
        <f t="shared" si="6"/>
        <v>0</v>
      </c>
      <c r="V153" s="1">
        <f t="shared" si="8"/>
        <v>0</v>
      </c>
      <c r="W153" s="1">
        <f t="shared" si="8"/>
        <v>0</v>
      </c>
      <c r="X153" s="1">
        <f t="shared" si="7"/>
        <v>0</v>
      </c>
    </row>
    <row r="154" spans="1:24" x14ac:dyDescent="0.25">
      <c r="A154" s="24" t="s">
        <v>224</v>
      </c>
      <c r="B154" s="25" t="s">
        <v>38</v>
      </c>
      <c r="C154" s="81">
        <v>0</v>
      </c>
      <c r="D154" s="81">
        <v>0</v>
      </c>
      <c r="E154" s="77">
        <v>0</v>
      </c>
      <c r="F154" s="77">
        <v>0</v>
      </c>
      <c r="G154" s="77">
        <v>0</v>
      </c>
      <c r="H154" s="77">
        <v>0</v>
      </c>
      <c r="I154" s="77">
        <v>0</v>
      </c>
      <c r="J154" s="77">
        <v>0</v>
      </c>
      <c r="K154" s="77">
        <v>0</v>
      </c>
      <c r="L154" s="77">
        <v>0</v>
      </c>
      <c r="M154" s="77">
        <v>0</v>
      </c>
      <c r="N154" s="77">
        <v>0</v>
      </c>
      <c r="O154" s="77">
        <v>0</v>
      </c>
      <c r="P154" s="82">
        <v>0</v>
      </c>
      <c r="Q154" s="77">
        <v>0</v>
      </c>
      <c r="R154" s="82">
        <v>0</v>
      </c>
      <c r="S154" s="82">
        <v>0</v>
      </c>
      <c r="T154" s="83">
        <f t="shared" si="6"/>
        <v>0</v>
      </c>
      <c r="V154" s="1">
        <f t="shared" si="8"/>
        <v>0</v>
      </c>
      <c r="W154" s="1">
        <f t="shared" si="8"/>
        <v>0</v>
      </c>
      <c r="X154" s="1">
        <f t="shared" si="7"/>
        <v>0</v>
      </c>
    </row>
    <row r="155" spans="1:24" x14ac:dyDescent="0.25">
      <c r="A155" s="24" t="s">
        <v>225</v>
      </c>
      <c r="B155" s="25" t="s">
        <v>39</v>
      </c>
      <c r="C155" s="81">
        <v>6060</v>
      </c>
      <c r="D155" s="81">
        <v>0</v>
      </c>
      <c r="E155" s="77">
        <v>14355</v>
      </c>
      <c r="F155" s="77">
        <v>957</v>
      </c>
      <c r="G155" s="77">
        <v>0</v>
      </c>
      <c r="H155" s="77">
        <v>0</v>
      </c>
      <c r="I155" s="77">
        <v>6720</v>
      </c>
      <c r="J155" s="77">
        <v>0</v>
      </c>
      <c r="K155" s="77">
        <v>0</v>
      </c>
      <c r="L155" s="77">
        <v>0</v>
      </c>
      <c r="M155" s="77">
        <v>14242</v>
      </c>
      <c r="N155" s="77">
        <v>0</v>
      </c>
      <c r="O155" s="77">
        <v>0</v>
      </c>
      <c r="P155" s="82">
        <v>0</v>
      </c>
      <c r="Q155" s="77">
        <v>0</v>
      </c>
      <c r="R155" s="82">
        <v>0</v>
      </c>
      <c r="S155" s="82">
        <v>0</v>
      </c>
      <c r="T155" s="83">
        <f t="shared" si="6"/>
        <v>42334</v>
      </c>
      <c r="V155" s="1">
        <f t="shared" si="8"/>
        <v>41377</v>
      </c>
      <c r="W155" s="1">
        <f t="shared" si="8"/>
        <v>957</v>
      </c>
      <c r="X155" s="1">
        <f t="shared" si="7"/>
        <v>42334</v>
      </c>
    </row>
    <row r="156" spans="1:24" x14ac:dyDescent="0.25">
      <c r="A156" s="24" t="s">
        <v>226</v>
      </c>
      <c r="B156" s="25" t="s">
        <v>39</v>
      </c>
      <c r="C156" s="81">
        <v>725351</v>
      </c>
      <c r="D156" s="81">
        <v>475394</v>
      </c>
      <c r="E156" s="77">
        <v>4386084</v>
      </c>
      <c r="F156" s="77">
        <v>1904889</v>
      </c>
      <c r="G156" s="77">
        <v>0</v>
      </c>
      <c r="H156" s="77">
        <v>0</v>
      </c>
      <c r="I156" s="77">
        <v>0</v>
      </c>
      <c r="J156" s="77">
        <v>0</v>
      </c>
      <c r="K156" s="77">
        <v>0</v>
      </c>
      <c r="L156" s="77">
        <v>0</v>
      </c>
      <c r="M156" s="77">
        <v>2068218</v>
      </c>
      <c r="N156" s="77">
        <v>0</v>
      </c>
      <c r="O156" s="77">
        <v>0</v>
      </c>
      <c r="P156" s="82">
        <v>0</v>
      </c>
      <c r="Q156" s="77">
        <v>0</v>
      </c>
      <c r="R156" s="82">
        <v>0</v>
      </c>
      <c r="S156" s="82">
        <v>0</v>
      </c>
      <c r="T156" s="83">
        <f t="shared" si="6"/>
        <v>9559936</v>
      </c>
      <c r="V156" s="1">
        <f t="shared" si="8"/>
        <v>7179653</v>
      </c>
      <c r="W156" s="1">
        <f t="shared" si="8"/>
        <v>2380283</v>
      </c>
      <c r="X156" s="1">
        <f t="shared" si="7"/>
        <v>9559936</v>
      </c>
    </row>
    <row r="157" spans="1:24" s="96" customFormat="1" x14ac:dyDescent="0.25">
      <c r="A157" s="24" t="s">
        <v>227</v>
      </c>
      <c r="B157" s="25" t="s">
        <v>39</v>
      </c>
      <c r="C157" s="81">
        <v>68124</v>
      </c>
      <c r="D157" s="81">
        <v>7822</v>
      </c>
      <c r="E157" s="77">
        <v>400369</v>
      </c>
      <c r="F157" s="77">
        <v>197198</v>
      </c>
      <c r="G157" s="77">
        <v>0</v>
      </c>
      <c r="H157" s="77">
        <v>0</v>
      </c>
      <c r="I157" s="77">
        <v>0</v>
      </c>
      <c r="J157" s="77">
        <v>0</v>
      </c>
      <c r="K157" s="77">
        <v>0</v>
      </c>
      <c r="L157" s="77">
        <v>0</v>
      </c>
      <c r="M157" s="77">
        <v>110148</v>
      </c>
      <c r="N157" s="77">
        <v>26036</v>
      </c>
      <c r="O157" s="77">
        <v>0</v>
      </c>
      <c r="P157" s="82">
        <v>0</v>
      </c>
      <c r="Q157" s="77">
        <v>0</v>
      </c>
      <c r="R157" s="82">
        <v>0</v>
      </c>
      <c r="S157" s="82">
        <v>0</v>
      </c>
      <c r="T157" s="83">
        <f t="shared" si="6"/>
        <v>809697</v>
      </c>
      <c r="V157" s="1">
        <f t="shared" si="8"/>
        <v>578641</v>
      </c>
      <c r="W157" s="1">
        <f t="shared" si="8"/>
        <v>231056</v>
      </c>
      <c r="X157" s="97">
        <f t="shared" si="7"/>
        <v>809697</v>
      </c>
    </row>
    <row r="158" spans="1:24" x14ac:dyDescent="0.25">
      <c r="A158" s="24" t="s">
        <v>228</v>
      </c>
      <c r="B158" s="25" t="s">
        <v>39</v>
      </c>
      <c r="C158" s="81">
        <v>22430</v>
      </c>
      <c r="D158" s="81">
        <v>0</v>
      </c>
      <c r="E158" s="77">
        <v>23652</v>
      </c>
      <c r="F158" s="77">
        <v>0</v>
      </c>
      <c r="G158" s="77">
        <v>0</v>
      </c>
      <c r="H158" s="77">
        <v>0</v>
      </c>
      <c r="I158" s="77">
        <v>0</v>
      </c>
      <c r="J158" s="77">
        <v>0</v>
      </c>
      <c r="K158" s="77">
        <v>0</v>
      </c>
      <c r="L158" s="77">
        <v>0</v>
      </c>
      <c r="M158" s="77">
        <v>0</v>
      </c>
      <c r="N158" s="77">
        <v>0</v>
      </c>
      <c r="O158" s="77">
        <v>0</v>
      </c>
      <c r="P158" s="82">
        <v>0</v>
      </c>
      <c r="Q158" s="77">
        <v>0</v>
      </c>
      <c r="R158" s="82">
        <v>0</v>
      </c>
      <c r="S158" s="82">
        <v>0</v>
      </c>
      <c r="T158" s="83">
        <f t="shared" si="6"/>
        <v>46082</v>
      </c>
      <c r="V158" s="1">
        <f t="shared" si="8"/>
        <v>46082</v>
      </c>
      <c r="W158" s="1">
        <f t="shared" si="8"/>
        <v>0</v>
      </c>
      <c r="X158" s="1">
        <f t="shared" si="7"/>
        <v>46082</v>
      </c>
    </row>
    <row r="159" spans="1:24" x14ac:dyDescent="0.25">
      <c r="A159" s="24" t="s">
        <v>229</v>
      </c>
      <c r="B159" s="25" t="s">
        <v>39</v>
      </c>
      <c r="C159" s="81">
        <v>553635</v>
      </c>
      <c r="D159" s="81">
        <v>48063</v>
      </c>
      <c r="E159" s="77">
        <v>2964266</v>
      </c>
      <c r="F159" s="77">
        <v>69868</v>
      </c>
      <c r="G159" s="77">
        <v>0</v>
      </c>
      <c r="H159" s="77">
        <v>0</v>
      </c>
      <c r="I159" s="77">
        <v>0</v>
      </c>
      <c r="J159" s="77">
        <v>0</v>
      </c>
      <c r="K159" s="77">
        <v>0</v>
      </c>
      <c r="L159" s="77">
        <v>0</v>
      </c>
      <c r="M159" s="77">
        <v>790799</v>
      </c>
      <c r="N159" s="77">
        <v>0</v>
      </c>
      <c r="O159" s="77">
        <v>0</v>
      </c>
      <c r="P159" s="82">
        <v>0</v>
      </c>
      <c r="Q159" s="77">
        <v>61349</v>
      </c>
      <c r="R159" s="82">
        <v>9741</v>
      </c>
      <c r="S159" s="82">
        <v>0</v>
      </c>
      <c r="T159" s="83">
        <f t="shared" si="6"/>
        <v>4497721</v>
      </c>
      <c r="V159" s="1">
        <f t="shared" si="8"/>
        <v>4370049</v>
      </c>
      <c r="W159" s="1">
        <f t="shared" si="8"/>
        <v>127672</v>
      </c>
      <c r="X159" s="1">
        <f t="shared" si="7"/>
        <v>4497721</v>
      </c>
    </row>
    <row r="160" spans="1:24" x14ac:dyDescent="0.25">
      <c r="A160" s="24" t="s">
        <v>230</v>
      </c>
      <c r="B160" s="25" t="s">
        <v>39</v>
      </c>
      <c r="C160" s="81">
        <v>32557</v>
      </c>
      <c r="D160" s="81">
        <v>0</v>
      </c>
      <c r="E160" s="77">
        <v>53564</v>
      </c>
      <c r="F160" s="77">
        <v>0</v>
      </c>
      <c r="G160" s="77">
        <v>0</v>
      </c>
      <c r="H160" s="77">
        <v>0</v>
      </c>
      <c r="I160" s="77">
        <v>0</v>
      </c>
      <c r="J160" s="77">
        <v>0</v>
      </c>
      <c r="K160" s="77">
        <v>0</v>
      </c>
      <c r="L160" s="77">
        <v>0</v>
      </c>
      <c r="M160" s="77">
        <v>28472</v>
      </c>
      <c r="N160" s="77">
        <v>0</v>
      </c>
      <c r="O160" s="77">
        <v>0</v>
      </c>
      <c r="P160" s="82">
        <v>0</v>
      </c>
      <c r="Q160" s="77">
        <v>0</v>
      </c>
      <c r="R160" s="82">
        <v>0</v>
      </c>
      <c r="S160" s="82">
        <v>0</v>
      </c>
      <c r="T160" s="83">
        <f t="shared" si="6"/>
        <v>114593</v>
      </c>
      <c r="V160" s="1">
        <f t="shared" si="8"/>
        <v>114593</v>
      </c>
      <c r="W160" s="1">
        <f t="shared" si="8"/>
        <v>0</v>
      </c>
      <c r="X160" s="1">
        <f t="shared" si="7"/>
        <v>114593</v>
      </c>
    </row>
    <row r="161" spans="1:24" x14ac:dyDescent="0.25">
      <c r="A161" s="24" t="s">
        <v>231</v>
      </c>
      <c r="B161" s="25" t="s">
        <v>39</v>
      </c>
      <c r="C161" s="81">
        <v>0</v>
      </c>
      <c r="D161" s="81">
        <v>0</v>
      </c>
      <c r="E161" s="77">
        <v>572619</v>
      </c>
      <c r="F161" s="77">
        <v>106089</v>
      </c>
      <c r="G161" s="77">
        <v>0</v>
      </c>
      <c r="H161" s="77">
        <v>0</v>
      </c>
      <c r="I161" s="77">
        <v>0</v>
      </c>
      <c r="J161" s="77">
        <v>0</v>
      </c>
      <c r="K161" s="77">
        <v>0</v>
      </c>
      <c r="L161" s="77">
        <v>0</v>
      </c>
      <c r="M161" s="77">
        <v>0</v>
      </c>
      <c r="N161" s="77">
        <v>0</v>
      </c>
      <c r="O161" s="77">
        <v>0</v>
      </c>
      <c r="P161" s="82">
        <v>0</v>
      </c>
      <c r="Q161" s="77">
        <v>0</v>
      </c>
      <c r="R161" s="82">
        <v>0</v>
      </c>
      <c r="S161" s="82">
        <v>0</v>
      </c>
      <c r="T161" s="83">
        <f t="shared" si="6"/>
        <v>678708</v>
      </c>
      <c r="V161" s="1">
        <f t="shared" si="8"/>
        <v>572619</v>
      </c>
      <c r="W161" s="1">
        <f t="shared" si="8"/>
        <v>106089</v>
      </c>
      <c r="X161" s="1">
        <f t="shared" si="7"/>
        <v>678708</v>
      </c>
    </row>
    <row r="162" spans="1:24" x14ac:dyDescent="0.25">
      <c r="A162" s="24" t="s">
        <v>232</v>
      </c>
      <c r="B162" s="25" t="s">
        <v>39</v>
      </c>
      <c r="C162" s="81">
        <v>291296</v>
      </c>
      <c r="D162" s="81">
        <v>1933</v>
      </c>
      <c r="E162" s="77">
        <v>2313600</v>
      </c>
      <c r="F162" s="77">
        <v>10286</v>
      </c>
      <c r="G162" s="77">
        <v>0</v>
      </c>
      <c r="H162" s="77">
        <v>0</v>
      </c>
      <c r="I162" s="77">
        <v>0</v>
      </c>
      <c r="J162" s="77">
        <v>0</v>
      </c>
      <c r="K162" s="77">
        <v>0</v>
      </c>
      <c r="L162" s="77">
        <v>0</v>
      </c>
      <c r="M162" s="77">
        <v>241128</v>
      </c>
      <c r="N162" s="77">
        <v>0</v>
      </c>
      <c r="O162" s="77">
        <v>0</v>
      </c>
      <c r="P162" s="82">
        <v>0</v>
      </c>
      <c r="Q162" s="77">
        <v>0</v>
      </c>
      <c r="R162" s="82">
        <v>0</v>
      </c>
      <c r="S162" s="82">
        <v>0</v>
      </c>
      <c r="T162" s="83">
        <f t="shared" si="6"/>
        <v>2858243</v>
      </c>
      <c r="V162" s="1">
        <f t="shared" si="8"/>
        <v>2846024</v>
      </c>
      <c r="W162" s="1">
        <f t="shared" si="8"/>
        <v>12219</v>
      </c>
      <c r="X162" s="1">
        <f t="shared" si="7"/>
        <v>2858243</v>
      </c>
    </row>
    <row r="163" spans="1:24" x14ac:dyDescent="0.25">
      <c r="A163" s="24" t="s">
        <v>233</v>
      </c>
      <c r="B163" s="25" t="s">
        <v>39</v>
      </c>
      <c r="C163" s="81">
        <v>61962</v>
      </c>
      <c r="D163" s="81">
        <v>0</v>
      </c>
      <c r="E163" s="77">
        <v>0</v>
      </c>
      <c r="F163" s="77">
        <v>0</v>
      </c>
      <c r="G163" s="77">
        <v>0</v>
      </c>
      <c r="H163" s="77">
        <v>0</v>
      </c>
      <c r="I163" s="77">
        <v>0</v>
      </c>
      <c r="J163" s="77">
        <v>0</v>
      </c>
      <c r="K163" s="77">
        <v>0</v>
      </c>
      <c r="L163" s="77">
        <v>0</v>
      </c>
      <c r="M163" s="77">
        <v>39537</v>
      </c>
      <c r="N163" s="77">
        <v>0</v>
      </c>
      <c r="O163" s="77">
        <v>0</v>
      </c>
      <c r="P163" s="82">
        <v>0</v>
      </c>
      <c r="Q163" s="77">
        <v>0</v>
      </c>
      <c r="R163" s="82">
        <v>0</v>
      </c>
      <c r="S163" s="82">
        <v>0</v>
      </c>
      <c r="T163" s="83">
        <f t="shared" si="6"/>
        <v>101499</v>
      </c>
      <c r="V163" s="1">
        <f t="shared" si="8"/>
        <v>101499</v>
      </c>
      <c r="W163" s="1">
        <f t="shared" si="8"/>
        <v>0</v>
      </c>
      <c r="X163" s="1">
        <f t="shared" si="7"/>
        <v>101499</v>
      </c>
    </row>
    <row r="164" spans="1:24" x14ac:dyDescent="0.25">
      <c r="A164" s="24" t="s">
        <v>234</v>
      </c>
      <c r="B164" s="25" t="s">
        <v>39</v>
      </c>
      <c r="C164" s="81">
        <v>431902</v>
      </c>
      <c r="D164" s="81">
        <v>14303</v>
      </c>
      <c r="E164" s="77">
        <v>3846073</v>
      </c>
      <c r="F164" s="77">
        <v>59480</v>
      </c>
      <c r="G164" s="77">
        <v>0</v>
      </c>
      <c r="H164" s="77">
        <v>0</v>
      </c>
      <c r="I164" s="77">
        <v>0</v>
      </c>
      <c r="J164" s="77">
        <v>0</v>
      </c>
      <c r="K164" s="77">
        <v>0</v>
      </c>
      <c r="L164" s="77">
        <v>0</v>
      </c>
      <c r="M164" s="77">
        <v>242310</v>
      </c>
      <c r="N164" s="77">
        <v>0</v>
      </c>
      <c r="O164" s="77">
        <v>0</v>
      </c>
      <c r="P164" s="82">
        <v>0</v>
      </c>
      <c r="Q164" s="77">
        <v>0</v>
      </c>
      <c r="R164" s="82">
        <v>0</v>
      </c>
      <c r="S164" s="82">
        <v>0</v>
      </c>
      <c r="T164" s="83">
        <f t="shared" si="6"/>
        <v>4594068</v>
      </c>
      <c r="V164" s="1">
        <f t="shared" si="8"/>
        <v>4520285</v>
      </c>
      <c r="W164" s="1">
        <f t="shared" si="8"/>
        <v>73783</v>
      </c>
      <c r="X164" s="1">
        <f t="shared" si="7"/>
        <v>4594068</v>
      </c>
    </row>
    <row r="165" spans="1:24" x14ac:dyDescent="0.25">
      <c r="A165" s="24" t="s">
        <v>235</v>
      </c>
      <c r="B165" s="25" t="s">
        <v>39</v>
      </c>
      <c r="C165" s="81">
        <v>19742</v>
      </c>
      <c r="D165" s="81">
        <v>0</v>
      </c>
      <c r="E165" s="77">
        <v>333042</v>
      </c>
      <c r="F165" s="77">
        <v>0</v>
      </c>
      <c r="G165" s="77">
        <v>11611</v>
      </c>
      <c r="H165" s="77">
        <v>0</v>
      </c>
      <c r="I165" s="77">
        <v>0</v>
      </c>
      <c r="J165" s="77">
        <v>0</v>
      </c>
      <c r="K165" s="77">
        <v>0</v>
      </c>
      <c r="L165" s="77">
        <v>0</v>
      </c>
      <c r="M165" s="77">
        <v>10971</v>
      </c>
      <c r="N165" s="77">
        <v>0</v>
      </c>
      <c r="O165" s="77">
        <v>0</v>
      </c>
      <c r="P165" s="82">
        <v>0</v>
      </c>
      <c r="Q165" s="77">
        <v>27064</v>
      </c>
      <c r="R165" s="82">
        <v>0</v>
      </c>
      <c r="S165" s="82">
        <v>0</v>
      </c>
      <c r="T165" s="83">
        <f t="shared" si="6"/>
        <v>402430</v>
      </c>
      <c r="V165" s="1">
        <f t="shared" si="8"/>
        <v>402430</v>
      </c>
      <c r="W165" s="1">
        <f t="shared" si="8"/>
        <v>0</v>
      </c>
      <c r="X165" s="1">
        <f t="shared" si="7"/>
        <v>402430</v>
      </c>
    </row>
    <row r="166" spans="1:24" x14ac:dyDescent="0.25">
      <c r="A166" s="24" t="s">
        <v>236</v>
      </c>
      <c r="B166" s="25" t="s">
        <v>39</v>
      </c>
      <c r="C166" s="81">
        <v>195233</v>
      </c>
      <c r="D166" s="81">
        <v>168051</v>
      </c>
      <c r="E166" s="77">
        <v>2602705</v>
      </c>
      <c r="F166" s="77">
        <v>399875</v>
      </c>
      <c r="G166" s="77">
        <v>0</v>
      </c>
      <c r="H166" s="77">
        <v>0</v>
      </c>
      <c r="I166" s="77">
        <v>0</v>
      </c>
      <c r="J166" s="77">
        <v>0</v>
      </c>
      <c r="K166" s="77">
        <v>0</v>
      </c>
      <c r="L166" s="77">
        <v>0</v>
      </c>
      <c r="M166" s="77">
        <v>1471974</v>
      </c>
      <c r="N166" s="77">
        <v>0</v>
      </c>
      <c r="O166" s="77">
        <v>0</v>
      </c>
      <c r="P166" s="82">
        <v>0</v>
      </c>
      <c r="Q166" s="77">
        <v>0</v>
      </c>
      <c r="R166" s="82">
        <v>0</v>
      </c>
      <c r="S166" s="82">
        <v>0</v>
      </c>
      <c r="T166" s="83">
        <f t="shared" si="6"/>
        <v>4837838</v>
      </c>
      <c r="V166" s="1">
        <f t="shared" si="8"/>
        <v>4269912</v>
      </c>
      <c r="W166" s="1">
        <f t="shared" si="8"/>
        <v>567926</v>
      </c>
      <c r="X166" s="1">
        <f t="shared" si="7"/>
        <v>4837838</v>
      </c>
    </row>
    <row r="167" spans="1:24" x14ac:dyDescent="0.25">
      <c r="A167" s="24" t="s">
        <v>237</v>
      </c>
      <c r="B167" s="25" t="s">
        <v>39</v>
      </c>
      <c r="C167" s="81">
        <v>251493</v>
      </c>
      <c r="D167" s="81">
        <v>2532</v>
      </c>
      <c r="E167" s="77">
        <v>2058280</v>
      </c>
      <c r="F167" s="77">
        <v>-38902</v>
      </c>
      <c r="G167" s="77">
        <v>0</v>
      </c>
      <c r="H167" s="77">
        <v>0</v>
      </c>
      <c r="I167" s="77">
        <v>0</v>
      </c>
      <c r="J167" s="77">
        <v>0</v>
      </c>
      <c r="K167" s="77">
        <v>0</v>
      </c>
      <c r="L167" s="77">
        <v>0</v>
      </c>
      <c r="M167" s="77">
        <v>178038</v>
      </c>
      <c r="N167" s="77">
        <v>0</v>
      </c>
      <c r="O167" s="77">
        <v>0</v>
      </c>
      <c r="P167" s="82">
        <v>0</v>
      </c>
      <c r="Q167" s="77">
        <v>0</v>
      </c>
      <c r="R167" s="82">
        <v>0</v>
      </c>
      <c r="S167" s="82">
        <v>0</v>
      </c>
      <c r="T167" s="83">
        <f t="shared" si="6"/>
        <v>2451441</v>
      </c>
      <c r="V167" s="1">
        <f t="shared" si="8"/>
        <v>2487811</v>
      </c>
      <c r="W167" s="1">
        <f t="shared" si="8"/>
        <v>-36370</v>
      </c>
      <c r="X167" s="1">
        <f t="shared" si="7"/>
        <v>2451441</v>
      </c>
    </row>
    <row r="168" spans="1:24" x14ac:dyDescent="0.25">
      <c r="A168" s="24" t="s">
        <v>238</v>
      </c>
      <c r="B168" s="25" t="s">
        <v>39</v>
      </c>
      <c r="C168" s="81">
        <v>22949</v>
      </c>
      <c r="D168" s="81">
        <v>61120</v>
      </c>
      <c r="E168" s="77">
        <v>140499</v>
      </c>
      <c r="F168" s="77">
        <v>0</v>
      </c>
      <c r="G168" s="77">
        <v>0</v>
      </c>
      <c r="H168" s="77">
        <v>0</v>
      </c>
      <c r="I168" s="77">
        <v>0</v>
      </c>
      <c r="J168" s="77">
        <v>0</v>
      </c>
      <c r="K168" s="77">
        <v>0</v>
      </c>
      <c r="L168" s="77">
        <v>0</v>
      </c>
      <c r="M168" s="77">
        <v>0</v>
      </c>
      <c r="N168" s="77">
        <v>0</v>
      </c>
      <c r="O168" s="77">
        <v>0</v>
      </c>
      <c r="P168" s="82">
        <v>0</v>
      </c>
      <c r="Q168" s="77">
        <v>0</v>
      </c>
      <c r="R168" s="82">
        <v>0</v>
      </c>
      <c r="S168" s="82">
        <v>0</v>
      </c>
      <c r="T168" s="83">
        <f t="shared" si="6"/>
        <v>224568</v>
      </c>
      <c r="V168" s="1">
        <f t="shared" si="8"/>
        <v>163448</v>
      </c>
      <c r="W168" s="1">
        <f t="shared" si="8"/>
        <v>61120</v>
      </c>
      <c r="X168" s="1">
        <f t="shared" si="7"/>
        <v>224568</v>
      </c>
    </row>
    <row r="169" spans="1:24" x14ac:dyDescent="0.25">
      <c r="A169" s="24" t="s">
        <v>239</v>
      </c>
      <c r="B169" s="25" t="s">
        <v>1</v>
      </c>
      <c r="C169" s="81">
        <v>0</v>
      </c>
      <c r="D169" s="81">
        <v>0</v>
      </c>
      <c r="E169" s="77">
        <v>0</v>
      </c>
      <c r="F169" s="77">
        <v>0</v>
      </c>
      <c r="G169" s="77">
        <v>6708106</v>
      </c>
      <c r="H169" s="77">
        <v>957610</v>
      </c>
      <c r="I169" s="77">
        <v>0</v>
      </c>
      <c r="J169" s="77">
        <v>0</v>
      </c>
      <c r="K169" s="77">
        <v>0</v>
      </c>
      <c r="L169" s="77">
        <v>0</v>
      </c>
      <c r="M169" s="77">
        <v>520602</v>
      </c>
      <c r="N169" s="77">
        <v>0</v>
      </c>
      <c r="O169" s="77">
        <v>0</v>
      </c>
      <c r="P169" s="82">
        <v>0</v>
      </c>
      <c r="Q169" s="77">
        <v>0</v>
      </c>
      <c r="R169" s="82">
        <v>0</v>
      </c>
      <c r="S169" s="82">
        <v>0</v>
      </c>
      <c r="T169" s="83">
        <f t="shared" si="6"/>
        <v>8186318</v>
      </c>
      <c r="V169" s="1">
        <f t="shared" si="8"/>
        <v>7228708</v>
      </c>
      <c r="W169" s="1">
        <f t="shared" si="8"/>
        <v>957610</v>
      </c>
      <c r="X169" s="1">
        <f t="shared" si="7"/>
        <v>8186318</v>
      </c>
    </row>
    <row r="170" spans="1:24" x14ac:dyDescent="0.25">
      <c r="A170" s="24" t="s">
        <v>240</v>
      </c>
      <c r="B170" s="25" t="s">
        <v>1</v>
      </c>
      <c r="C170" s="81">
        <v>5365510.2699999996</v>
      </c>
      <c r="D170" s="81">
        <v>496665.46</v>
      </c>
      <c r="E170" s="77">
        <v>9879694.2200000007</v>
      </c>
      <c r="F170" s="77">
        <v>0</v>
      </c>
      <c r="G170" s="77">
        <v>14760965.91</v>
      </c>
      <c r="H170" s="77">
        <v>2137436.4500000002</v>
      </c>
      <c r="I170" s="77">
        <v>0</v>
      </c>
      <c r="J170" s="77">
        <v>0</v>
      </c>
      <c r="K170" s="77">
        <v>0</v>
      </c>
      <c r="L170" s="77">
        <v>0</v>
      </c>
      <c r="M170" s="77">
        <v>5467385.04</v>
      </c>
      <c r="N170" s="77">
        <v>0</v>
      </c>
      <c r="O170" s="77">
        <v>0</v>
      </c>
      <c r="P170" s="82">
        <v>0</v>
      </c>
      <c r="Q170" s="77">
        <v>0</v>
      </c>
      <c r="R170" s="82">
        <v>0</v>
      </c>
      <c r="S170" s="82">
        <v>0</v>
      </c>
      <c r="T170" s="83">
        <f t="shared" si="6"/>
        <v>38107657.350000001</v>
      </c>
      <c r="V170" s="1">
        <f t="shared" si="8"/>
        <v>35473555.439999998</v>
      </c>
      <c r="W170" s="1">
        <f t="shared" si="8"/>
        <v>2634101.91</v>
      </c>
      <c r="X170" s="1">
        <f t="shared" si="7"/>
        <v>38107657.349999994</v>
      </c>
    </row>
    <row r="171" spans="1:24" x14ac:dyDescent="0.25">
      <c r="A171" s="24" t="s">
        <v>541</v>
      </c>
      <c r="B171" s="25" t="s">
        <v>1</v>
      </c>
      <c r="C171" s="81">
        <v>0</v>
      </c>
      <c r="D171" s="81">
        <v>0</v>
      </c>
      <c r="E171" s="77">
        <v>0</v>
      </c>
      <c r="F171" s="77">
        <v>0</v>
      </c>
      <c r="G171" s="77">
        <v>1088534</v>
      </c>
      <c r="H171" s="77">
        <v>625881</v>
      </c>
      <c r="I171" s="77">
        <v>0</v>
      </c>
      <c r="J171" s="77">
        <v>0</v>
      </c>
      <c r="K171" s="77">
        <v>0</v>
      </c>
      <c r="L171" s="77">
        <v>0</v>
      </c>
      <c r="M171" s="77">
        <v>25634</v>
      </c>
      <c r="N171" s="77">
        <v>237048</v>
      </c>
      <c r="O171" s="77">
        <v>0</v>
      </c>
      <c r="P171" s="82">
        <v>0</v>
      </c>
      <c r="Q171" s="77">
        <v>0</v>
      </c>
      <c r="R171" s="82">
        <v>0</v>
      </c>
      <c r="S171" s="82">
        <v>0</v>
      </c>
      <c r="T171" s="83">
        <f t="shared" si="6"/>
        <v>1977097</v>
      </c>
      <c r="V171" s="1">
        <f t="shared" si="8"/>
        <v>1114168</v>
      </c>
      <c r="W171" s="1">
        <f t="shared" si="8"/>
        <v>862929</v>
      </c>
      <c r="X171" s="1">
        <f t="shared" si="7"/>
        <v>1977097</v>
      </c>
    </row>
    <row r="172" spans="1:24" x14ac:dyDescent="0.25">
      <c r="A172" s="24" t="s">
        <v>241</v>
      </c>
      <c r="B172" s="25" t="s">
        <v>1</v>
      </c>
      <c r="C172" s="81">
        <v>281521</v>
      </c>
      <c r="D172" s="81">
        <v>71360</v>
      </c>
      <c r="E172" s="77">
        <v>3708243</v>
      </c>
      <c r="F172" s="77">
        <v>499632</v>
      </c>
      <c r="G172" s="77">
        <v>1655880</v>
      </c>
      <c r="H172" s="77">
        <v>1416968</v>
      </c>
      <c r="I172" s="77">
        <v>0</v>
      </c>
      <c r="J172" s="77">
        <v>0</v>
      </c>
      <c r="K172" s="77">
        <v>0</v>
      </c>
      <c r="L172" s="77">
        <v>0</v>
      </c>
      <c r="M172" s="77">
        <v>158677</v>
      </c>
      <c r="N172" s="77">
        <v>0</v>
      </c>
      <c r="O172" s="77">
        <v>0</v>
      </c>
      <c r="P172" s="82">
        <v>0</v>
      </c>
      <c r="Q172" s="77">
        <v>0</v>
      </c>
      <c r="R172" s="82">
        <v>0</v>
      </c>
      <c r="S172" s="82">
        <v>0</v>
      </c>
      <c r="T172" s="83">
        <f t="shared" si="6"/>
        <v>7792281</v>
      </c>
      <c r="V172" s="1">
        <f t="shared" si="8"/>
        <v>5804321</v>
      </c>
      <c r="W172" s="1">
        <f t="shared" si="8"/>
        <v>1987960</v>
      </c>
      <c r="X172" s="1">
        <f t="shared" si="7"/>
        <v>7792281</v>
      </c>
    </row>
    <row r="173" spans="1:24" x14ac:dyDescent="0.25">
      <c r="A173" s="24" t="s">
        <v>242</v>
      </c>
      <c r="B173" s="25" t="s">
        <v>1</v>
      </c>
      <c r="C173" s="81">
        <v>0</v>
      </c>
      <c r="D173" s="81">
        <v>0</v>
      </c>
      <c r="E173" s="77">
        <v>0</v>
      </c>
      <c r="F173" s="77">
        <v>0</v>
      </c>
      <c r="G173" s="77">
        <v>23091</v>
      </c>
      <c r="H173" s="77">
        <v>31803</v>
      </c>
      <c r="I173" s="77">
        <v>0</v>
      </c>
      <c r="J173" s="77">
        <v>0</v>
      </c>
      <c r="K173" s="77">
        <v>0</v>
      </c>
      <c r="L173" s="77">
        <v>0</v>
      </c>
      <c r="M173" s="77">
        <v>11531</v>
      </c>
      <c r="N173" s="77">
        <v>0</v>
      </c>
      <c r="O173" s="77">
        <v>0</v>
      </c>
      <c r="P173" s="82">
        <v>0</v>
      </c>
      <c r="Q173" s="77">
        <v>0</v>
      </c>
      <c r="R173" s="82">
        <v>0</v>
      </c>
      <c r="S173" s="82">
        <v>0</v>
      </c>
      <c r="T173" s="83">
        <f t="shared" si="6"/>
        <v>66425</v>
      </c>
      <c r="V173" s="1">
        <f t="shared" si="8"/>
        <v>34622</v>
      </c>
      <c r="W173" s="1">
        <f t="shared" si="8"/>
        <v>31803</v>
      </c>
      <c r="X173" s="1">
        <f t="shared" si="7"/>
        <v>66425</v>
      </c>
    </row>
    <row r="174" spans="1:24" x14ac:dyDescent="0.25">
      <c r="A174" s="24" t="s">
        <v>243</v>
      </c>
      <c r="B174" s="25" t="s">
        <v>1</v>
      </c>
      <c r="C174" s="81">
        <v>0</v>
      </c>
      <c r="D174" s="81">
        <v>0</v>
      </c>
      <c r="E174" s="77">
        <v>0</v>
      </c>
      <c r="F174" s="77">
        <v>0</v>
      </c>
      <c r="G174" s="77">
        <v>299880</v>
      </c>
      <c r="H174" s="77">
        <v>0</v>
      </c>
      <c r="I174" s="77">
        <v>0</v>
      </c>
      <c r="J174" s="77">
        <v>0</v>
      </c>
      <c r="K174" s="77">
        <v>0</v>
      </c>
      <c r="L174" s="77">
        <v>0</v>
      </c>
      <c r="M174" s="77">
        <v>27404</v>
      </c>
      <c r="N174" s="77">
        <v>0</v>
      </c>
      <c r="O174" s="77">
        <v>0</v>
      </c>
      <c r="P174" s="82">
        <v>0</v>
      </c>
      <c r="Q174" s="77">
        <v>0</v>
      </c>
      <c r="R174" s="82">
        <v>0</v>
      </c>
      <c r="S174" s="82">
        <v>0</v>
      </c>
      <c r="T174" s="83">
        <f t="shared" si="6"/>
        <v>327284</v>
      </c>
      <c r="V174" s="1">
        <f t="shared" si="8"/>
        <v>327284</v>
      </c>
      <c r="W174" s="1">
        <f t="shared" si="8"/>
        <v>0</v>
      </c>
      <c r="X174" s="1">
        <f t="shared" si="7"/>
        <v>327284</v>
      </c>
    </row>
    <row r="175" spans="1:24" x14ac:dyDescent="0.25">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77">
        <v>0</v>
      </c>
      <c r="R175" s="82">
        <v>0</v>
      </c>
      <c r="S175" s="82">
        <v>0</v>
      </c>
      <c r="T175" s="83">
        <f t="shared" si="6"/>
        <v>0</v>
      </c>
      <c r="V175" s="1">
        <f t="shared" si="8"/>
        <v>0</v>
      </c>
      <c r="W175" s="1">
        <f t="shared" si="8"/>
        <v>0</v>
      </c>
      <c r="X175" s="1">
        <f t="shared" si="7"/>
        <v>0</v>
      </c>
    </row>
    <row r="176" spans="1:24" x14ac:dyDescent="0.25">
      <c r="A176" s="24" t="s">
        <v>245</v>
      </c>
      <c r="B176" s="25" t="s">
        <v>41</v>
      </c>
      <c r="C176" s="81">
        <v>0</v>
      </c>
      <c r="D176" s="81">
        <v>0</v>
      </c>
      <c r="E176" s="77">
        <v>0</v>
      </c>
      <c r="F176" s="77">
        <v>0</v>
      </c>
      <c r="G176" s="77">
        <v>0</v>
      </c>
      <c r="H176" s="77">
        <v>0</v>
      </c>
      <c r="I176" s="77">
        <v>0</v>
      </c>
      <c r="J176" s="77">
        <v>0</v>
      </c>
      <c r="K176" s="77">
        <v>0</v>
      </c>
      <c r="L176" s="77">
        <v>0</v>
      </c>
      <c r="M176" s="77">
        <v>0</v>
      </c>
      <c r="N176" s="77">
        <v>0</v>
      </c>
      <c r="O176" s="77">
        <v>0</v>
      </c>
      <c r="P176" s="82">
        <v>0</v>
      </c>
      <c r="Q176" s="77">
        <v>0</v>
      </c>
      <c r="R176" s="82">
        <v>0</v>
      </c>
      <c r="S176" s="82">
        <v>0</v>
      </c>
      <c r="T176" s="83">
        <f t="shared" si="6"/>
        <v>0</v>
      </c>
      <c r="V176" s="1">
        <f t="shared" si="8"/>
        <v>0</v>
      </c>
      <c r="W176" s="1">
        <f t="shared" si="8"/>
        <v>0</v>
      </c>
      <c r="X176" s="1">
        <f t="shared" si="7"/>
        <v>0</v>
      </c>
    </row>
    <row r="177" spans="1:24" x14ac:dyDescent="0.25">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77">
        <v>0</v>
      </c>
      <c r="R177" s="82">
        <v>0</v>
      </c>
      <c r="S177" s="82">
        <v>0</v>
      </c>
      <c r="T177" s="83">
        <f t="shared" si="6"/>
        <v>0</v>
      </c>
      <c r="V177" s="1">
        <f t="shared" si="8"/>
        <v>0</v>
      </c>
      <c r="W177" s="1">
        <f t="shared" si="8"/>
        <v>0</v>
      </c>
      <c r="X177" s="1">
        <f t="shared" si="7"/>
        <v>0</v>
      </c>
    </row>
    <row r="178" spans="1:24" x14ac:dyDescent="0.25">
      <c r="A178" s="24" t="s">
        <v>247</v>
      </c>
      <c r="B178" s="25" t="s">
        <v>41</v>
      </c>
      <c r="C178" s="81">
        <v>7335</v>
      </c>
      <c r="D178" s="81">
        <v>3346</v>
      </c>
      <c r="E178" s="77">
        <v>0</v>
      </c>
      <c r="F178" s="77">
        <v>0</v>
      </c>
      <c r="G178" s="77">
        <v>1652</v>
      </c>
      <c r="H178" s="77">
        <v>1580</v>
      </c>
      <c r="I178" s="77">
        <v>0</v>
      </c>
      <c r="J178" s="77">
        <v>0</v>
      </c>
      <c r="K178" s="77">
        <v>0</v>
      </c>
      <c r="L178" s="77">
        <v>0</v>
      </c>
      <c r="M178" s="77">
        <v>453</v>
      </c>
      <c r="N178" s="77">
        <v>0</v>
      </c>
      <c r="O178" s="77">
        <v>0</v>
      </c>
      <c r="P178" s="82">
        <v>0</v>
      </c>
      <c r="Q178" s="77">
        <v>0</v>
      </c>
      <c r="R178" s="82">
        <v>0</v>
      </c>
      <c r="S178" s="82">
        <v>0</v>
      </c>
      <c r="T178" s="83">
        <f t="shared" si="6"/>
        <v>14366</v>
      </c>
      <c r="V178" s="1">
        <f t="shared" si="8"/>
        <v>9440</v>
      </c>
      <c r="W178" s="1">
        <f t="shared" si="8"/>
        <v>4926</v>
      </c>
      <c r="X178" s="1">
        <f t="shared" si="7"/>
        <v>14366</v>
      </c>
    </row>
    <row r="179" spans="1:24" x14ac:dyDescent="0.25">
      <c r="A179" s="86" t="s">
        <v>248</v>
      </c>
      <c r="B179" s="87" t="s">
        <v>41</v>
      </c>
      <c r="C179" s="81">
        <v>0</v>
      </c>
      <c r="D179" s="81">
        <v>0</v>
      </c>
      <c r="E179" s="77">
        <v>0</v>
      </c>
      <c r="F179" s="77">
        <v>0</v>
      </c>
      <c r="G179" s="77">
        <v>0</v>
      </c>
      <c r="H179" s="77">
        <v>0</v>
      </c>
      <c r="I179" s="77">
        <v>0</v>
      </c>
      <c r="J179" s="77">
        <v>0</v>
      </c>
      <c r="K179" s="77">
        <v>0</v>
      </c>
      <c r="L179" s="77">
        <v>0</v>
      </c>
      <c r="M179" s="77">
        <v>0</v>
      </c>
      <c r="N179" s="77">
        <v>0</v>
      </c>
      <c r="O179" s="77">
        <v>0</v>
      </c>
      <c r="P179" s="82">
        <v>0</v>
      </c>
      <c r="Q179" s="77">
        <v>0</v>
      </c>
      <c r="R179" s="82">
        <v>0</v>
      </c>
      <c r="S179" s="82">
        <v>0</v>
      </c>
      <c r="T179" s="83">
        <f t="shared" si="6"/>
        <v>0</v>
      </c>
      <c r="V179" s="1">
        <f t="shared" si="8"/>
        <v>0</v>
      </c>
      <c r="W179" s="1">
        <f t="shared" si="8"/>
        <v>0</v>
      </c>
      <c r="X179" s="1">
        <f t="shared" si="7"/>
        <v>0</v>
      </c>
    </row>
    <row r="180" spans="1:24" x14ac:dyDescent="0.25">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77">
        <v>0</v>
      </c>
      <c r="R180" s="82">
        <v>0</v>
      </c>
      <c r="S180" s="82">
        <v>0</v>
      </c>
      <c r="T180" s="83">
        <f t="shared" si="6"/>
        <v>0</v>
      </c>
      <c r="V180" s="1">
        <f t="shared" si="8"/>
        <v>0</v>
      </c>
      <c r="W180" s="1">
        <f t="shared" si="8"/>
        <v>0</v>
      </c>
      <c r="X180" s="1">
        <f t="shared" si="7"/>
        <v>0</v>
      </c>
    </row>
    <row r="181" spans="1:24" x14ac:dyDescent="0.25">
      <c r="A181" s="24" t="s">
        <v>250</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77">
        <v>0</v>
      </c>
      <c r="R181" s="82">
        <v>0</v>
      </c>
      <c r="S181" s="82">
        <v>0</v>
      </c>
      <c r="T181" s="83">
        <f t="shared" si="6"/>
        <v>0</v>
      </c>
      <c r="V181" s="1">
        <f t="shared" si="8"/>
        <v>0</v>
      </c>
      <c r="W181" s="1">
        <f t="shared" si="8"/>
        <v>0</v>
      </c>
      <c r="X181" s="1">
        <f t="shared" si="7"/>
        <v>0</v>
      </c>
    </row>
    <row r="182" spans="1:24" x14ac:dyDescent="0.25">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77">
        <v>0</v>
      </c>
      <c r="R182" s="82">
        <v>0</v>
      </c>
      <c r="S182" s="82">
        <v>0</v>
      </c>
      <c r="T182" s="83">
        <f t="shared" si="6"/>
        <v>0</v>
      </c>
      <c r="V182" s="1">
        <f t="shared" si="8"/>
        <v>0</v>
      </c>
      <c r="W182" s="1">
        <f t="shared" si="8"/>
        <v>0</v>
      </c>
      <c r="X182" s="1">
        <f t="shared" si="7"/>
        <v>0</v>
      </c>
    </row>
    <row r="183" spans="1:24" x14ac:dyDescent="0.25">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77">
        <v>0</v>
      </c>
      <c r="R183" s="82">
        <v>0</v>
      </c>
      <c r="S183" s="82">
        <v>0</v>
      </c>
      <c r="T183" s="83">
        <f t="shared" si="6"/>
        <v>0</v>
      </c>
      <c r="V183" s="1">
        <f t="shared" si="8"/>
        <v>0</v>
      </c>
      <c r="W183" s="1">
        <f t="shared" si="8"/>
        <v>0</v>
      </c>
      <c r="X183" s="1">
        <f t="shared" si="7"/>
        <v>0</v>
      </c>
    </row>
    <row r="184" spans="1:24" x14ac:dyDescent="0.25">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77">
        <v>0</v>
      </c>
      <c r="R184" s="82">
        <v>0</v>
      </c>
      <c r="S184" s="82">
        <v>0</v>
      </c>
      <c r="T184" s="83">
        <f t="shared" si="6"/>
        <v>0</v>
      </c>
      <c r="V184" s="1">
        <f t="shared" si="8"/>
        <v>0</v>
      </c>
      <c r="W184" s="1">
        <f t="shared" si="8"/>
        <v>0</v>
      </c>
      <c r="X184" s="1">
        <f t="shared" si="7"/>
        <v>0</v>
      </c>
    </row>
    <row r="185" spans="1:24" x14ac:dyDescent="0.25">
      <c r="A185" s="24" t="s">
        <v>1</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77">
        <v>0</v>
      </c>
      <c r="R185" s="82">
        <v>0</v>
      </c>
      <c r="S185" s="82">
        <v>0</v>
      </c>
      <c r="T185" s="83">
        <f t="shared" si="6"/>
        <v>0</v>
      </c>
      <c r="V185" s="1">
        <f t="shared" si="8"/>
        <v>0</v>
      </c>
      <c r="W185" s="1">
        <f t="shared" si="8"/>
        <v>0</v>
      </c>
      <c r="X185" s="1">
        <f t="shared" si="7"/>
        <v>0</v>
      </c>
    </row>
    <row r="186" spans="1:24" x14ac:dyDescent="0.25">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77">
        <v>0</v>
      </c>
      <c r="R186" s="82">
        <v>0</v>
      </c>
      <c r="S186" s="82">
        <v>0</v>
      </c>
      <c r="T186" s="83">
        <f t="shared" si="6"/>
        <v>0</v>
      </c>
      <c r="V186" s="1">
        <f t="shared" si="8"/>
        <v>0</v>
      </c>
      <c r="W186" s="1">
        <f t="shared" si="8"/>
        <v>0</v>
      </c>
      <c r="X186" s="1">
        <f t="shared" si="7"/>
        <v>0</v>
      </c>
    </row>
    <row r="187" spans="1:24" x14ac:dyDescent="0.25">
      <c r="A187" s="24" t="s">
        <v>254</v>
      </c>
      <c r="B187" s="25" t="s">
        <v>43</v>
      </c>
      <c r="C187" s="81">
        <v>0</v>
      </c>
      <c r="D187" s="81">
        <v>0</v>
      </c>
      <c r="E187" s="77">
        <v>0</v>
      </c>
      <c r="F187" s="77">
        <v>0</v>
      </c>
      <c r="G187" s="77">
        <v>43280</v>
      </c>
      <c r="H187" s="77">
        <v>0</v>
      </c>
      <c r="I187" s="77">
        <v>0</v>
      </c>
      <c r="J187" s="77">
        <v>0</v>
      </c>
      <c r="K187" s="77">
        <v>0</v>
      </c>
      <c r="L187" s="77">
        <v>0</v>
      </c>
      <c r="M187" s="77">
        <v>62621</v>
      </c>
      <c r="N187" s="77">
        <v>0</v>
      </c>
      <c r="O187" s="77">
        <v>0</v>
      </c>
      <c r="P187" s="82">
        <v>0</v>
      </c>
      <c r="Q187" s="77">
        <v>0</v>
      </c>
      <c r="R187" s="82">
        <v>0</v>
      </c>
      <c r="S187" s="82">
        <v>0</v>
      </c>
      <c r="T187" s="83">
        <f t="shared" si="6"/>
        <v>105901</v>
      </c>
      <c r="V187" s="1">
        <f t="shared" si="8"/>
        <v>105901</v>
      </c>
      <c r="W187" s="1">
        <f t="shared" si="8"/>
        <v>0</v>
      </c>
      <c r="X187" s="1">
        <f t="shared" si="7"/>
        <v>105901</v>
      </c>
    </row>
    <row r="188" spans="1:24" x14ac:dyDescent="0.25">
      <c r="A188" s="24" t="s">
        <v>255</v>
      </c>
      <c r="B188" s="25" t="s">
        <v>43</v>
      </c>
      <c r="C188" s="81">
        <v>115243</v>
      </c>
      <c r="D188" s="81">
        <v>22713</v>
      </c>
      <c r="E188" s="77">
        <v>797616</v>
      </c>
      <c r="F188" s="77">
        <v>59975</v>
      </c>
      <c r="G188" s="77">
        <v>411412</v>
      </c>
      <c r="H188" s="77">
        <v>73702</v>
      </c>
      <c r="I188" s="77">
        <v>0</v>
      </c>
      <c r="J188" s="77">
        <v>0</v>
      </c>
      <c r="K188" s="77">
        <v>0</v>
      </c>
      <c r="L188" s="77">
        <v>0</v>
      </c>
      <c r="M188" s="77">
        <v>159563</v>
      </c>
      <c r="N188" s="77">
        <v>0</v>
      </c>
      <c r="O188" s="77">
        <v>0</v>
      </c>
      <c r="P188" s="82">
        <v>0</v>
      </c>
      <c r="Q188" s="77">
        <v>0</v>
      </c>
      <c r="R188" s="82">
        <v>0</v>
      </c>
      <c r="S188" s="82">
        <v>0</v>
      </c>
      <c r="T188" s="83">
        <f t="shared" si="6"/>
        <v>1640224</v>
      </c>
      <c r="V188" s="1">
        <f t="shared" si="8"/>
        <v>1483834</v>
      </c>
      <c r="W188" s="1">
        <f t="shared" si="8"/>
        <v>156390</v>
      </c>
      <c r="X188" s="1">
        <f t="shared" si="7"/>
        <v>1640224</v>
      </c>
    </row>
    <row r="189" spans="1:24" x14ac:dyDescent="0.25">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77">
        <v>0</v>
      </c>
      <c r="R189" s="82">
        <v>0</v>
      </c>
      <c r="S189" s="82">
        <v>0</v>
      </c>
      <c r="T189" s="83">
        <f t="shared" si="6"/>
        <v>0</v>
      </c>
      <c r="V189" s="1">
        <f t="shared" si="8"/>
        <v>0</v>
      </c>
      <c r="W189" s="1">
        <f t="shared" si="8"/>
        <v>0</v>
      </c>
      <c r="X189" s="1">
        <f t="shared" si="7"/>
        <v>0</v>
      </c>
    </row>
    <row r="190" spans="1:24" x14ac:dyDescent="0.25">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77">
        <v>0</v>
      </c>
      <c r="R190" s="82">
        <v>0</v>
      </c>
      <c r="S190" s="82">
        <v>0</v>
      </c>
      <c r="T190" s="83">
        <f t="shared" si="6"/>
        <v>0</v>
      </c>
      <c r="V190" s="1">
        <f t="shared" si="8"/>
        <v>0</v>
      </c>
      <c r="W190" s="1">
        <f t="shared" si="8"/>
        <v>0</v>
      </c>
      <c r="X190" s="1">
        <f t="shared" si="7"/>
        <v>0</v>
      </c>
    </row>
    <row r="191" spans="1:24" x14ac:dyDescent="0.25">
      <c r="A191" s="24" t="s">
        <v>258</v>
      </c>
      <c r="B191" s="25" t="s">
        <v>43</v>
      </c>
      <c r="C191" s="81">
        <v>18752</v>
      </c>
      <c r="D191" s="81">
        <v>89007</v>
      </c>
      <c r="E191" s="77">
        <v>118720</v>
      </c>
      <c r="F191" s="77">
        <v>135783</v>
      </c>
      <c r="G191" s="77">
        <v>54509</v>
      </c>
      <c r="H191" s="77">
        <v>505627</v>
      </c>
      <c r="I191" s="77">
        <v>0</v>
      </c>
      <c r="J191" s="77">
        <v>0</v>
      </c>
      <c r="K191" s="77">
        <v>0</v>
      </c>
      <c r="L191" s="77">
        <v>0</v>
      </c>
      <c r="M191" s="77">
        <v>87553</v>
      </c>
      <c r="N191" s="77">
        <v>0</v>
      </c>
      <c r="O191" s="77">
        <v>0</v>
      </c>
      <c r="P191" s="82">
        <v>0</v>
      </c>
      <c r="Q191" s="77">
        <v>21224</v>
      </c>
      <c r="R191" s="82">
        <v>0</v>
      </c>
      <c r="S191" s="82">
        <v>0</v>
      </c>
      <c r="T191" s="83">
        <f t="shared" si="6"/>
        <v>1031175</v>
      </c>
      <c r="V191" s="1">
        <f t="shared" si="8"/>
        <v>300758</v>
      </c>
      <c r="W191" s="1">
        <f t="shared" si="8"/>
        <v>730417</v>
      </c>
      <c r="X191" s="1">
        <f t="shared" si="7"/>
        <v>1031175</v>
      </c>
    </row>
    <row r="192" spans="1:24" x14ac:dyDescent="0.25">
      <c r="A192" s="24" t="s">
        <v>259</v>
      </c>
      <c r="B192" s="25" t="s">
        <v>260</v>
      </c>
      <c r="C192" s="81">
        <v>0</v>
      </c>
      <c r="D192" s="81">
        <v>0</v>
      </c>
      <c r="E192" s="77">
        <v>11796</v>
      </c>
      <c r="F192" s="77">
        <v>0</v>
      </c>
      <c r="G192" s="77">
        <v>0</v>
      </c>
      <c r="H192" s="77">
        <v>0</v>
      </c>
      <c r="I192" s="77">
        <v>0</v>
      </c>
      <c r="J192" s="77">
        <v>0</v>
      </c>
      <c r="K192" s="77">
        <v>0</v>
      </c>
      <c r="L192" s="77">
        <v>0</v>
      </c>
      <c r="M192" s="77">
        <v>0</v>
      </c>
      <c r="N192" s="77">
        <v>0</v>
      </c>
      <c r="O192" s="77">
        <v>0</v>
      </c>
      <c r="P192" s="82">
        <v>0</v>
      </c>
      <c r="Q192" s="77">
        <v>0</v>
      </c>
      <c r="R192" s="82">
        <v>0</v>
      </c>
      <c r="S192" s="82">
        <v>0</v>
      </c>
      <c r="T192" s="83">
        <f t="shared" si="6"/>
        <v>11796</v>
      </c>
      <c r="V192" s="1">
        <f t="shared" si="8"/>
        <v>11796</v>
      </c>
      <c r="W192" s="1">
        <f t="shared" si="8"/>
        <v>0</v>
      </c>
      <c r="X192" s="1">
        <f t="shared" si="7"/>
        <v>11796</v>
      </c>
    </row>
    <row r="193" spans="1:24" x14ac:dyDescent="0.25">
      <c r="A193" s="24" t="s">
        <v>261</v>
      </c>
      <c r="B193" s="25" t="s">
        <v>44</v>
      </c>
      <c r="C193" s="81">
        <v>7232</v>
      </c>
      <c r="D193" s="81">
        <v>0</v>
      </c>
      <c r="E193" s="77">
        <v>1159896</v>
      </c>
      <c r="F193" s="77">
        <v>58725</v>
      </c>
      <c r="G193" s="77">
        <v>0</v>
      </c>
      <c r="H193" s="77">
        <v>0</v>
      </c>
      <c r="I193" s="77">
        <v>0</v>
      </c>
      <c r="J193" s="77">
        <v>0</v>
      </c>
      <c r="K193" s="77">
        <v>0</v>
      </c>
      <c r="L193" s="77">
        <v>0</v>
      </c>
      <c r="M193" s="77">
        <v>72087</v>
      </c>
      <c r="N193" s="77">
        <v>0</v>
      </c>
      <c r="O193" s="77">
        <v>0</v>
      </c>
      <c r="P193" s="82">
        <v>0</v>
      </c>
      <c r="Q193" s="77">
        <v>0</v>
      </c>
      <c r="R193" s="82">
        <v>0</v>
      </c>
      <c r="S193" s="82">
        <v>0</v>
      </c>
      <c r="T193" s="83">
        <f t="shared" si="6"/>
        <v>1297940</v>
      </c>
      <c r="V193" s="1">
        <f t="shared" si="8"/>
        <v>1239215</v>
      </c>
      <c r="W193" s="1">
        <f t="shared" si="8"/>
        <v>58725</v>
      </c>
      <c r="X193" s="1">
        <f t="shared" si="7"/>
        <v>1297940</v>
      </c>
    </row>
    <row r="194" spans="1:24" x14ac:dyDescent="0.25">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77">
        <v>0</v>
      </c>
      <c r="R194" s="82">
        <v>0</v>
      </c>
      <c r="S194" s="82">
        <v>0</v>
      </c>
      <c r="T194" s="83">
        <f t="shared" si="6"/>
        <v>0</v>
      </c>
      <c r="V194" s="1">
        <f t="shared" si="8"/>
        <v>0</v>
      </c>
      <c r="W194" s="1">
        <f t="shared" si="8"/>
        <v>0</v>
      </c>
      <c r="X194" s="1">
        <f t="shared" si="7"/>
        <v>0</v>
      </c>
    </row>
    <row r="195" spans="1:24" x14ac:dyDescent="0.25">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77">
        <v>0</v>
      </c>
      <c r="R195" s="82">
        <v>0</v>
      </c>
      <c r="S195" s="82">
        <v>0</v>
      </c>
      <c r="T195" s="83">
        <f t="shared" si="6"/>
        <v>0</v>
      </c>
      <c r="V195" s="1">
        <f t="shared" si="8"/>
        <v>0</v>
      </c>
      <c r="W195" s="1">
        <f t="shared" si="8"/>
        <v>0</v>
      </c>
      <c r="X195" s="1">
        <f t="shared" si="7"/>
        <v>0</v>
      </c>
    </row>
    <row r="196" spans="1:24" x14ac:dyDescent="0.25">
      <c r="A196" s="24" t="s">
        <v>264</v>
      </c>
      <c r="B196" s="25" t="s">
        <v>44</v>
      </c>
      <c r="C196" s="81">
        <v>315236</v>
      </c>
      <c r="D196" s="81">
        <v>170853</v>
      </c>
      <c r="E196" s="77">
        <v>5555178</v>
      </c>
      <c r="F196" s="77">
        <v>0</v>
      </c>
      <c r="G196" s="77">
        <v>0</v>
      </c>
      <c r="H196" s="77">
        <v>0</v>
      </c>
      <c r="I196" s="77">
        <v>0</v>
      </c>
      <c r="J196" s="77">
        <v>0</v>
      </c>
      <c r="K196" s="77">
        <v>0</v>
      </c>
      <c r="L196" s="77">
        <v>0</v>
      </c>
      <c r="M196" s="77">
        <v>0</v>
      </c>
      <c r="N196" s="77">
        <v>0</v>
      </c>
      <c r="O196" s="77">
        <v>0</v>
      </c>
      <c r="P196" s="82">
        <v>0</v>
      </c>
      <c r="Q196" s="77">
        <v>0</v>
      </c>
      <c r="R196" s="82">
        <v>0</v>
      </c>
      <c r="S196" s="82">
        <v>0</v>
      </c>
      <c r="T196" s="83">
        <f t="shared" si="6"/>
        <v>6041267</v>
      </c>
      <c r="V196" s="1">
        <f t="shared" si="8"/>
        <v>5870414</v>
      </c>
      <c r="W196" s="1">
        <f t="shared" si="8"/>
        <v>170853</v>
      </c>
      <c r="X196" s="1">
        <f t="shared" si="7"/>
        <v>6041267</v>
      </c>
    </row>
    <row r="197" spans="1:24" x14ac:dyDescent="0.25">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77">
        <v>0</v>
      </c>
      <c r="R197" s="82">
        <v>0</v>
      </c>
      <c r="S197" s="82">
        <v>0</v>
      </c>
      <c r="T197" s="83">
        <f t="shared" ref="T197:T260" si="9">SUM(C197:S197)</f>
        <v>0</v>
      </c>
      <c r="V197" s="1">
        <f t="shared" si="8"/>
        <v>0</v>
      </c>
      <c r="W197" s="1">
        <f t="shared" si="8"/>
        <v>0</v>
      </c>
      <c r="X197" s="1">
        <f t="shared" si="7"/>
        <v>0</v>
      </c>
    </row>
    <row r="198" spans="1:24" x14ac:dyDescent="0.25">
      <c r="A198" s="24" t="s">
        <v>548</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77">
        <v>0</v>
      </c>
      <c r="R198" s="82">
        <v>0</v>
      </c>
      <c r="S198" s="82">
        <v>0</v>
      </c>
      <c r="T198" s="83">
        <f t="shared" si="9"/>
        <v>0</v>
      </c>
      <c r="V198" s="1">
        <f t="shared" si="8"/>
        <v>0</v>
      </c>
      <c r="W198" s="1">
        <f t="shared" si="8"/>
        <v>0</v>
      </c>
      <c r="X198" s="1">
        <f t="shared" ref="X198:X261" si="10">SUM(V198:W198)</f>
        <v>0</v>
      </c>
    </row>
    <row r="199" spans="1:24" x14ac:dyDescent="0.25">
      <c r="A199" s="24" t="s">
        <v>266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77">
        <v>0</v>
      </c>
      <c r="R199" s="82">
        <v>0</v>
      </c>
      <c r="S199" s="82">
        <v>0</v>
      </c>
      <c r="T199" s="83">
        <f t="shared" si="9"/>
        <v>0</v>
      </c>
      <c r="V199" s="1">
        <f t="shared" ref="V199:W262" si="11">SUM(C199,E199,G199,I199,K199,M199,O199,Q199)</f>
        <v>0</v>
      </c>
      <c r="W199" s="1">
        <f t="shared" si="11"/>
        <v>0</v>
      </c>
      <c r="X199" s="1">
        <f t="shared" si="10"/>
        <v>0</v>
      </c>
    </row>
    <row r="200" spans="1:24" x14ac:dyDescent="0.25">
      <c r="A200" s="24" t="s">
        <v>536</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77">
        <v>0</v>
      </c>
      <c r="R200" s="82">
        <v>0</v>
      </c>
      <c r="S200" s="82">
        <v>0</v>
      </c>
      <c r="T200" s="83">
        <f t="shared" si="9"/>
        <v>0</v>
      </c>
      <c r="V200" s="1">
        <f t="shared" si="11"/>
        <v>0</v>
      </c>
      <c r="W200" s="1">
        <f t="shared" si="11"/>
        <v>0</v>
      </c>
      <c r="X200" s="1">
        <f t="shared" si="10"/>
        <v>0</v>
      </c>
    </row>
    <row r="201" spans="1:24" x14ac:dyDescent="0.25">
      <c r="A201" s="24" t="s">
        <v>267</v>
      </c>
      <c r="B201" s="25" t="s">
        <v>45</v>
      </c>
      <c r="C201" s="81">
        <v>0</v>
      </c>
      <c r="D201" s="81">
        <v>0</v>
      </c>
      <c r="E201" s="77">
        <v>0</v>
      </c>
      <c r="F201" s="77">
        <v>0</v>
      </c>
      <c r="G201" s="77">
        <v>0</v>
      </c>
      <c r="H201" s="77">
        <v>0</v>
      </c>
      <c r="I201" s="77">
        <v>0</v>
      </c>
      <c r="J201" s="77">
        <v>0</v>
      </c>
      <c r="K201" s="77">
        <v>0</v>
      </c>
      <c r="L201" s="77">
        <v>0</v>
      </c>
      <c r="M201" s="77">
        <v>0</v>
      </c>
      <c r="N201" s="77">
        <v>0</v>
      </c>
      <c r="O201" s="77">
        <v>0</v>
      </c>
      <c r="P201" s="82">
        <v>0</v>
      </c>
      <c r="Q201" s="77">
        <v>0</v>
      </c>
      <c r="R201" s="82">
        <v>0</v>
      </c>
      <c r="S201" s="82">
        <v>0</v>
      </c>
      <c r="T201" s="83">
        <f t="shared" si="9"/>
        <v>0</v>
      </c>
      <c r="V201" s="1">
        <f t="shared" si="11"/>
        <v>0</v>
      </c>
      <c r="W201" s="1">
        <f t="shared" si="11"/>
        <v>0</v>
      </c>
      <c r="X201" s="1">
        <f t="shared" si="10"/>
        <v>0</v>
      </c>
    </row>
    <row r="202" spans="1:24" x14ac:dyDescent="0.25">
      <c r="A202" s="24" t="s">
        <v>268</v>
      </c>
      <c r="B202" s="25" t="s">
        <v>45</v>
      </c>
      <c r="C202" s="81">
        <v>299339.40999999997</v>
      </c>
      <c r="D202" s="81">
        <v>16448</v>
      </c>
      <c r="E202" s="77">
        <v>100520</v>
      </c>
      <c r="F202" s="77">
        <v>902903.45</v>
      </c>
      <c r="G202" s="77">
        <v>802042.54</v>
      </c>
      <c r="H202" s="77">
        <v>36514.17</v>
      </c>
      <c r="I202" s="77">
        <v>0</v>
      </c>
      <c r="J202" s="77">
        <v>0</v>
      </c>
      <c r="K202" s="77">
        <v>0</v>
      </c>
      <c r="L202" s="77">
        <v>0</v>
      </c>
      <c r="M202" s="77">
        <v>47582.03</v>
      </c>
      <c r="N202" s="77">
        <v>0</v>
      </c>
      <c r="O202" s="77">
        <v>0</v>
      </c>
      <c r="P202" s="82">
        <v>0</v>
      </c>
      <c r="Q202" s="77">
        <v>0</v>
      </c>
      <c r="R202" s="82">
        <v>0</v>
      </c>
      <c r="S202" s="82">
        <v>0</v>
      </c>
      <c r="T202" s="83">
        <f t="shared" si="9"/>
        <v>2205349.5999999996</v>
      </c>
      <c r="V202" s="1">
        <f t="shared" si="11"/>
        <v>1249483.98</v>
      </c>
      <c r="W202" s="1">
        <f t="shared" si="11"/>
        <v>955865.62</v>
      </c>
      <c r="X202" s="1">
        <f t="shared" si="10"/>
        <v>2205349.6</v>
      </c>
    </row>
    <row r="203" spans="1:24" x14ac:dyDescent="0.25">
      <c r="A203" s="24" t="s">
        <v>269</v>
      </c>
      <c r="B203" s="25" t="s">
        <v>46</v>
      </c>
      <c r="C203" s="81">
        <v>0</v>
      </c>
      <c r="D203" s="81">
        <v>57760</v>
      </c>
      <c r="E203" s="77">
        <v>0</v>
      </c>
      <c r="F203" s="77">
        <v>0</v>
      </c>
      <c r="G203" s="77">
        <v>0</v>
      </c>
      <c r="H203" s="77">
        <v>335594</v>
      </c>
      <c r="I203" s="77">
        <v>0</v>
      </c>
      <c r="J203" s="77">
        <v>0</v>
      </c>
      <c r="K203" s="77">
        <v>0</v>
      </c>
      <c r="L203" s="77">
        <v>0</v>
      </c>
      <c r="M203" s="77">
        <v>0</v>
      </c>
      <c r="N203" s="77">
        <v>0</v>
      </c>
      <c r="O203" s="77">
        <v>0</v>
      </c>
      <c r="P203" s="82">
        <v>0</v>
      </c>
      <c r="Q203" s="77">
        <v>0</v>
      </c>
      <c r="R203" s="82">
        <v>0</v>
      </c>
      <c r="S203" s="82">
        <v>57760</v>
      </c>
      <c r="T203" s="83">
        <f t="shared" si="9"/>
        <v>451114</v>
      </c>
      <c r="V203" s="1">
        <f t="shared" si="11"/>
        <v>0</v>
      </c>
      <c r="W203" s="1">
        <f t="shared" si="11"/>
        <v>393354</v>
      </c>
      <c r="X203" s="1">
        <f t="shared" si="10"/>
        <v>393354</v>
      </c>
    </row>
    <row r="204" spans="1:24" x14ac:dyDescent="0.25">
      <c r="A204" s="24" t="s">
        <v>470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77">
        <v>0</v>
      </c>
      <c r="R204" s="82">
        <v>0</v>
      </c>
      <c r="S204" s="82">
        <v>0</v>
      </c>
      <c r="T204" s="83">
        <f t="shared" si="9"/>
        <v>0</v>
      </c>
      <c r="V204" s="1">
        <f t="shared" si="11"/>
        <v>0</v>
      </c>
      <c r="W204" s="1">
        <f t="shared" si="11"/>
        <v>0</v>
      </c>
      <c r="X204" s="1">
        <f t="shared" si="10"/>
        <v>0</v>
      </c>
    </row>
    <row r="205" spans="1:24" x14ac:dyDescent="0.25">
      <c r="A205" s="24" t="s">
        <v>270</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77">
        <v>0</v>
      </c>
      <c r="R205" s="82">
        <v>0</v>
      </c>
      <c r="S205" s="82">
        <v>0</v>
      </c>
      <c r="T205" s="83">
        <f t="shared" si="9"/>
        <v>0</v>
      </c>
      <c r="V205" s="1">
        <f t="shared" si="11"/>
        <v>0</v>
      </c>
      <c r="W205" s="1">
        <f t="shared" si="11"/>
        <v>0</v>
      </c>
      <c r="X205" s="1">
        <f t="shared" si="10"/>
        <v>0</v>
      </c>
    </row>
    <row r="206" spans="1:24" x14ac:dyDescent="0.25">
      <c r="A206" s="24" t="s">
        <v>271</v>
      </c>
      <c r="B206" s="25" t="s">
        <v>46</v>
      </c>
      <c r="C206" s="81">
        <v>0</v>
      </c>
      <c r="D206" s="81">
        <v>0</v>
      </c>
      <c r="E206" s="77">
        <v>0</v>
      </c>
      <c r="F206" s="77">
        <v>0</v>
      </c>
      <c r="G206" s="77">
        <v>0</v>
      </c>
      <c r="H206" s="77">
        <v>0</v>
      </c>
      <c r="I206" s="77">
        <v>0</v>
      </c>
      <c r="J206" s="77">
        <v>0</v>
      </c>
      <c r="K206" s="77">
        <v>0</v>
      </c>
      <c r="L206" s="77">
        <v>0</v>
      </c>
      <c r="M206" s="77">
        <v>0</v>
      </c>
      <c r="N206" s="77">
        <v>0</v>
      </c>
      <c r="O206" s="77">
        <v>0</v>
      </c>
      <c r="P206" s="82">
        <v>0</v>
      </c>
      <c r="Q206" s="77">
        <v>0</v>
      </c>
      <c r="R206" s="82">
        <v>0</v>
      </c>
      <c r="S206" s="82">
        <v>0</v>
      </c>
      <c r="T206" s="83">
        <f t="shared" si="9"/>
        <v>0</v>
      </c>
      <c r="V206" s="1">
        <f t="shared" si="11"/>
        <v>0</v>
      </c>
      <c r="W206" s="1">
        <f t="shared" si="11"/>
        <v>0</v>
      </c>
      <c r="X206" s="1">
        <f t="shared" si="10"/>
        <v>0</v>
      </c>
    </row>
    <row r="207" spans="1:24" x14ac:dyDescent="0.25">
      <c r="A207" s="24" t="s">
        <v>272</v>
      </c>
      <c r="B207" s="25" t="s">
        <v>46</v>
      </c>
      <c r="C207" s="81">
        <v>208740</v>
      </c>
      <c r="D207" s="81">
        <v>0</v>
      </c>
      <c r="E207" s="77">
        <v>0</v>
      </c>
      <c r="F207" s="77">
        <v>0</v>
      </c>
      <c r="G207" s="77">
        <v>0</v>
      </c>
      <c r="H207" s="77">
        <v>0</v>
      </c>
      <c r="I207" s="77">
        <v>0</v>
      </c>
      <c r="J207" s="77">
        <v>0</v>
      </c>
      <c r="K207" s="77">
        <v>0</v>
      </c>
      <c r="L207" s="77">
        <v>0</v>
      </c>
      <c r="M207" s="77">
        <v>630379</v>
      </c>
      <c r="N207" s="77">
        <v>0</v>
      </c>
      <c r="O207" s="77">
        <v>0</v>
      </c>
      <c r="P207" s="82">
        <v>0</v>
      </c>
      <c r="Q207" s="77">
        <v>769701</v>
      </c>
      <c r="R207" s="82">
        <v>374773</v>
      </c>
      <c r="S207" s="82">
        <v>0</v>
      </c>
      <c r="T207" s="83">
        <f t="shared" si="9"/>
        <v>1983593</v>
      </c>
      <c r="V207" s="1">
        <f t="shared" si="11"/>
        <v>1608820</v>
      </c>
      <c r="W207" s="1">
        <f t="shared" si="11"/>
        <v>374773</v>
      </c>
      <c r="X207" s="1">
        <f t="shared" si="10"/>
        <v>1983593</v>
      </c>
    </row>
    <row r="208" spans="1:24" x14ac:dyDescent="0.25">
      <c r="A208" s="24" t="s">
        <v>505</v>
      </c>
      <c r="B208" s="25" t="s">
        <v>46</v>
      </c>
      <c r="C208" s="81">
        <v>1270</v>
      </c>
      <c r="D208" s="81">
        <v>543</v>
      </c>
      <c r="E208" s="77">
        <v>0</v>
      </c>
      <c r="F208" s="77">
        <v>0</v>
      </c>
      <c r="G208" s="77">
        <v>3302</v>
      </c>
      <c r="H208" s="77">
        <v>2172</v>
      </c>
      <c r="I208" s="77">
        <v>0</v>
      </c>
      <c r="J208" s="77">
        <v>0</v>
      </c>
      <c r="K208" s="77">
        <v>0</v>
      </c>
      <c r="L208" s="77">
        <v>0</v>
      </c>
      <c r="M208" s="77">
        <v>21844</v>
      </c>
      <c r="N208" s="77">
        <v>0</v>
      </c>
      <c r="O208" s="77">
        <v>0</v>
      </c>
      <c r="P208" s="82">
        <v>0</v>
      </c>
      <c r="Q208" s="77">
        <v>2540</v>
      </c>
      <c r="R208" s="82">
        <v>1086</v>
      </c>
      <c r="S208" s="82">
        <v>0</v>
      </c>
      <c r="T208" s="83">
        <f t="shared" si="9"/>
        <v>32757</v>
      </c>
      <c r="V208" s="1">
        <f t="shared" si="11"/>
        <v>28956</v>
      </c>
      <c r="W208" s="1">
        <f t="shared" si="11"/>
        <v>3801</v>
      </c>
      <c r="X208" s="1">
        <f t="shared" si="10"/>
        <v>32757</v>
      </c>
    </row>
    <row r="209" spans="1:24" x14ac:dyDescent="0.25">
      <c r="A209" s="24" t="s">
        <v>503</v>
      </c>
      <c r="B209" s="25" t="s">
        <v>46</v>
      </c>
      <c r="C209" s="81">
        <v>0</v>
      </c>
      <c r="D209" s="81">
        <v>0</v>
      </c>
      <c r="E209" s="77">
        <v>0</v>
      </c>
      <c r="F209" s="77">
        <v>0</v>
      </c>
      <c r="G209" s="77">
        <v>0</v>
      </c>
      <c r="H209" s="77">
        <v>0</v>
      </c>
      <c r="I209" s="77">
        <v>0</v>
      </c>
      <c r="J209" s="77">
        <v>0</v>
      </c>
      <c r="K209" s="77">
        <v>0</v>
      </c>
      <c r="L209" s="77">
        <v>0</v>
      </c>
      <c r="M209" s="77">
        <v>0</v>
      </c>
      <c r="N209" s="77">
        <v>0</v>
      </c>
      <c r="O209" s="77">
        <v>0</v>
      </c>
      <c r="P209" s="82">
        <v>0</v>
      </c>
      <c r="Q209" s="77">
        <v>0</v>
      </c>
      <c r="R209" s="82">
        <v>0</v>
      </c>
      <c r="S209" s="82">
        <v>0</v>
      </c>
      <c r="T209" s="83">
        <f t="shared" si="9"/>
        <v>0</v>
      </c>
      <c r="V209" s="1">
        <f t="shared" si="11"/>
        <v>0</v>
      </c>
      <c r="W209" s="1">
        <f t="shared" si="11"/>
        <v>0</v>
      </c>
      <c r="X209" s="1">
        <f t="shared" si="10"/>
        <v>0</v>
      </c>
    </row>
    <row r="210" spans="1:24" x14ac:dyDescent="0.25">
      <c r="A210" s="24" t="s">
        <v>273</v>
      </c>
      <c r="B210" s="25" t="s">
        <v>46</v>
      </c>
      <c r="C210" s="81">
        <v>0</v>
      </c>
      <c r="D210" s="81">
        <v>0</v>
      </c>
      <c r="E210" s="77">
        <v>0</v>
      </c>
      <c r="F210" s="77">
        <v>0</v>
      </c>
      <c r="G210" s="77">
        <v>0</v>
      </c>
      <c r="H210" s="77">
        <v>0</v>
      </c>
      <c r="I210" s="77">
        <v>0</v>
      </c>
      <c r="J210" s="77">
        <v>0</v>
      </c>
      <c r="K210" s="77">
        <v>0</v>
      </c>
      <c r="L210" s="77">
        <v>0</v>
      </c>
      <c r="M210" s="77">
        <v>0</v>
      </c>
      <c r="N210" s="77">
        <v>0</v>
      </c>
      <c r="O210" s="77">
        <v>0</v>
      </c>
      <c r="P210" s="82">
        <v>0</v>
      </c>
      <c r="Q210" s="77">
        <v>0</v>
      </c>
      <c r="R210" s="82">
        <v>0</v>
      </c>
      <c r="S210" s="82">
        <v>0</v>
      </c>
      <c r="T210" s="83">
        <f t="shared" si="9"/>
        <v>0</v>
      </c>
      <c r="V210" s="1">
        <f t="shared" si="11"/>
        <v>0</v>
      </c>
      <c r="W210" s="1">
        <f t="shared" si="11"/>
        <v>0</v>
      </c>
      <c r="X210" s="1">
        <f t="shared" si="10"/>
        <v>0</v>
      </c>
    </row>
    <row r="211" spans="1:24" x14ac:dyDescent="0.25">
      <c r="A211" s="24" t="s">
        <v>274</v>
      </c>
      <c r="B211" s="25" t="s">
        <v>46</v>
      </c>
      <c r="C211" s="81">
        <v>42432</v>
      </c>
      <c r="D211" s="81">
        <v>0</v>
      </c>
      <c r="E211" s="77">
        <v>452360</v>
      </c>
      <c r="F211" s="77">
        <v>0</v>
      </c>
      <c r="G211" s="77">
        <v>0</v>
      </c>
      <c r="H211" s="77">
        <v>0</v>
      </c>
      <c r="I211" s="77">
        <v>0</v>
      </c>
      <c r="J211" s="77">
        <v>0</v>
      </c>
      <c r="K211" s="77">
        <v>0</v>
      </c>
      <c r="L211" s="77">
        <v>0</v>
      </c>
      <c r="M211" s="77">
        <v>45105</v>
      </c>
      <c r="N211" s="77">
        <v>0</v>
      </c>
      <c r="O211" s="77">
        <v>0</v>
      </c>
      <c r="P211" s="82">
        <v>0</v>
      </c>
      <c r="Q211" s="77">
        <v>0</v>
      </c>
      <c r="R211" s="82">
        <v>0</v>
      </c>
      <c r="S211" s="82">
        <v>0</v>
      </c>
      <c r="T211" s="83">
        <f t="shared" si="9"/>
        <v>539897</v>
      </c>
      <c r="V211" s="1">
        <f t="shared" si="11"/>
        <v>539897</v>
      </c>
      <c r="W211" s="1">
        <f t="shared" si="11"/>
        <v>0</v>
      </c>
      <c r="X211" s="1">
        <f t="shared" si="10"/>
        <v>539897</v>
      </c>
    </row>
    <row r="212" spans="1:24" x14ac:dyDescent="0.25">
      <c r="A212" s="24" t="s">
        <v>275</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77">
        <v>0</v>
      </c>
      <c r="R212" s="82">
        <v>0</v>
      </c>
      <c r="S212" s="82">
        <v>0</v>
      </c>
      <c r="T212" s="83">
        <f t="shared" si="9"/>
        <v>0</v>
      </c>
      <c r="V212" s="1">
        <f t="shared" si="11"/>
        <v>0</v>
      </c>
      <c r="W212" s="1">
        <f t="shared" si="11"/>
        <v>0</v>
      </c>
      <c r="X212" s="1">
        <f t="shared" si="10"/>
        <v>0</v>
      </c>
    </row>
    <row r="213" spans="1:24" x14ac:dyDescent="0.25">
      <c r="A213" s="24" t="s">
        <v>276</v>
      </c>
      <c r="B213" s="25" t="s">
        <v>46</v>
      </c>
      <c r="C213" s="81">
        <v>0</v>
      </c>
      <c r="D213" s="81">
        <v>506259</v>
      </c>
      <c r="E213" s="77">
        <v>0</v>
      </c>
      <c r="F213" s="77">
        <v>0</v>
      </c>
      <c r="G213" s="77">
        <v>0</v>
      </c>
      <c r="H213" s="77">
        <v>8753</v>
      </c>
      <c r="I213" s="77">
        <v>0</v>
      </c>
      <c r="J213" s="77">
        <v>0</v>
      </c>
      <c r="K213" s="77">
        <v>0</v>
      </c>
      <c r="L213" s="77">
        <v>0</v>
      </c>
      <c r="M213" s="77">
        <v>0</v>
      </c>
      <c r="N213" s="77">
        <v>3248621</v>
      </c>
      <c r="O213" s="77">
        <v>0</v>
      </c>
      <c r="P213" s="82">
        <v>0</v>
      </c>
      <c r="Q213" s="77">
        <v>0</v>
      </c>
      <c r="R213" s="82">
        <v>0</v>
      </c>
      <c r="S213" s="82">
        <v>0</v>
      </c>
      <c r="T213" s="83">
        <f t="shared" si="9"/>
        <v>3763633</v>
      </c>
      <c r="V213" s="1">
        <f t="shared" si="11"/>
        <v>0</v>
      </c>
      <c r="W213" s="1">
        <f t="shared" si="11"/>
        <v>3763633</v>
      </c>
      <c r="X213" s="1">
        <f t="shared" si="10"/>
        <v>3763633</v>
      </c>
    </row>
    <row r="214" spans="1:24" x14ac:dyDescent="0.25">
      <c r="A214" s="24" t="s">
        <v>277</v>
      </c>
      <c r="B214" s="25" t="s">
        <v>46</v>
      </c>
      <c r="C214" s="81">
        <v>0</v>
      </c>
      <c r="D214" s="81">
        <v>0</v>
      </c>
      <c r="E214" s="77">
        <v>0</v>
      </c>
      <c r="F214" s="77">
        <v>0</v>
      </c>
      <c r="G214" s="77">
        <v>0</v>
      </c>
      <c r="H214" s="77">
        <v>0</v>
      </c>
      <c r="I214" s="77">
        <v>0</v>
      </c>
      <c r="J214" s="77">
        <v>0</v>
      </c>
      <c r="K214" s="77">
        <v>0</v>
      </c>
      <c r="L214" s="77">
        <v>0</v>
      </c>
      <c r="M214" s="77">
        <v>0</v>
      </c>
      <c r="N214" s="77">
        <v>0</v>
      </c>
      <c r="O214" s="77">
        <v>0</v>
      </c>
      <c r="P214" s="82">
        <v>0</v>
      </c>
      <c r="Q214" s="77">
        <v>0</v>
      </c>
      <c r="R214" s="82">
        <v>0</v>
      </c>
      <c r="S214" s="82">
        <v>0</v>
      </c>
      <c r="T214" s="83">
        <f t="shared" si="9"/>
        <v>0</v>
      </c>
      <c r="V214" s="1">
        <f t="shared" si="11"/>
        <v>0</v>
      </c>
      <c r="W214" s="1">
        <f t="shared" si="11"/>
        <v>0</v>
      </c>
      <c r="X214" s="1">
        <f t="shared" si="10"/>
        <v>0</v>
      </c>
    </row>
    <row r="215" spans="1:24" x14ac:dyDescent="0.25">
      <c r="A215" s="24" t="s">
        <v>278</v>
      </c>
      <c r="B215" s="25" t="s">
        <v>46</v>
      </c>
      <c r="C215" s="81">
        <v>256933</v>
      </c>
      <c r="D215" s="81">
        <v>39894</v>
      </c>
      <c r="E215" s="77">
        <v>0</v>
      </c>
      <c r="F215" s="77">
        <v>0</v>
      </c>
      <c r="G215" s="77">
        <v>54435</v>
      </c>
      <c r="H215" s="77">
        <v>10499</v>
      </c>
      <c r="I215" s="77">
        <v>0</v>
      </c>
      <c r="J215" s="77">
        <v>0</v>
      </c>
      <c r="K215" s="77">
        <v>0</v>
      </c>
      <c r="L215" s="77">
        <v>0</v>
      </c>
      <c r="M215" s="77">
        <v>649371</v>
      </c>
      <c r="N215" s="77">
        <v>0</v>
      </c>
      <c r="O215" s="77">
        <v>0</v>
      </c>
      <c r="P215" s="82">
        <v>0</v>
      </c>
      <c r="Q215" s="77">
        <v>0</v>
      </c>
      <c r="R215" s="82">
        <v>0</v>
      </c>
      <c r="S215" s="82">
        <v>0</v>
      </c>
      <c r="T215" s="83">
        <f t="shared" si="9"/>
        <v>1011132</v>
      </c>
      <c r="V215" s="1">
        <f t="shared" si="11"/>
        <v>960739</v>
      </c>
      <c r="W215" s="1">
        <f t="shared" si="11"/>
        <v>50393</v>
      </c>
      <c r="X215" s="1">
        <f t="shared" si="10"/>
        <v>1011132</v>
      </c>
    </row>
    <row r="216" spans="1:24" x14ac:dyDescent="0.25">
      <c r="A216" s="24" t="s">
        <v>279</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77">
        <v>0</v>
      </c>
      <c r="R216" s="82">
        <v>0</v>
      </c>
      <c r="S216" s="82">
        <v>0</v>
      </c>
      <c r="T216" s="83">
        <f t="shared" si="9"/>
        <v>0</v>
      </c>
      <c r="V216" s="1">
        <f t="shared" si="11"/>
        <v>0</v>
      </c>
      <c r="W216" s="1">
        <f t="shared" si="11"/>
        <v>0</v>
      </c>
      <c r="X216" s="1">
        <f t="shared" si="10"/>
        <v>0</v>
      </c>
    </row>
    <row r="217" spans="1:24" x14ac:dyDescent="0.25">
      <c r="A217" s="24" t="s">
        <v>280</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77">
        <v>0</v>
      </c>
      <c r="R217" s="82">
        <v>0</v>
      </c>
      <c r="S217" s="82">
        <v>0</v>
      </c>
      <c r="T217" s="83">
        <f t="shared" si="9"/>
        <v>0</v>
      </c>
      <c r="V217" s="1">
        <f t="shared" si="11"/>
        <v>0</v>
      </c>
      <c r="W217" s="1">
        <f t="shared" si="11"/>
        <v>0</v>
      </c>
      <c r="X217" s="1">
        <f t="shared" si="10"/>
        <v>0</v>
      </c>
    </row>
    <row r="218" spans="1:24" x14ac:dyDescent="0.25">
      <c r="A218" s="24" t="s">
        <v>281</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77">
        <v>0</v>
      </c>
      <c r="R218" s="82">
        <v>0</v>
      </c>
      <c r="S218" s="82">
        <v>0</v>
      </c>
      <c r="T218" s="83">
        <f t="shared" si="9"/>
        <v>0</v>
      </c>
      <c r="V218" s="1">
        <f t="shared" si="11"/>
        <v>0</v>
      </c>
      <c r="W218" s="1">
        <f t="shared" si="11"/>
        <v>0</v>
      </c>
      <c r="X218" s="1">
        <f t="shared" si="10"/>
        <v>0</v>
      </c>
    </row>
    <row r="219" spans="1:24" x14ac:dyDescent="0.25">
      <c r="A219" s="24" t="s">
        <v>471</v>
      </c>
      <c r="B219" s="25" t="s">
        <v>46</v>
      </c>
      <c r="C219" s="81">
        <v>2379470</v>
      </c>
      <c r="D219" s="81">
        <v>1452222</v>
      </c>
      <c r="E219" s="77">
        <v>0</v>
      </c>
      <c r="F219" s="77">
        <v>0</v>
      </c>
      <c r="G219" s="77">
        <v>0</v>
      </c>
      <c r="H219" s="77">
        <v>0</v>
      </c>
      <c r="I219" s="77">
        <v>0</v>
      </c>
      <c r="J219" s="77">
        <v>0</v>
      </c>
      <c r="K219" s="77">
        <v>0</v>
      </c>
      <c r="L219" s="77">
        <v>0</v>
      </c>
      <c r="M219" s="77">
        <v>17548180</v>
      </c>
      <c r="N219" s="77">
        <v>0</v>
      </c>
      <c r="O219" s="77">
        <v>0</v>
      </c>
      <c r="P219" s="82">
        <v>0</v>
      </c>
      <c r="Q219" s="77">
        <v>1108526</v>
      </c>
      <c r="R219" s="82">
        <v>222920</v>
      </c>
      <c r="S219" s="82">
        <v>0</v>
      </c>
      <c r="T219" s="83">
        <f t="shared" si="9"/>
        <v>22711318</v>
      </c>
      <c r="V219" s="1">
        <f t="shared" si="11"/>
        <v>21036176</v>
      </c>
      <c r="W219" s="1">
        <f t="shared" si="11"/>
        <v>1675142</v>
      </c>
      <c r="X219" s="1">
        <f t="shared" si="10"/>
        <v>22711318</v>
      </c>
    </row>
    <row r="220" spans="1:24" x14ac:dyDescent="0.25">
      <c r="A220" s="24" t="s">
        <v>282</v>
      </c>
      <c r="B220" s="25" t="s">
        <v>46</v>
      </c>
      <c r="C220" s="81">
        <v>0</v>
      </c>
      <c r="D220" s="81">
        <v>0</v>
      </c>
      <c r="E220" s="77">
        <v>0</v>
      </c>
      <c r="F220" s="77">
        <v>111230</v>
      </c>
      <c r="G220" s="77">
        <v>0</v>
      </c>
      <c r="H220" s="77">
        <v>2189417</v>
      </c>
      <c r="I220" s="77">
        <v>0</v>
      </c>
      <c r="J220" s="77">
        <v>0</v>
      </c>
      <c r="K220" s="77">
        <v>0</v>
      </c>
      <c r="L220" s="77">
        <v>0</v>
      </c>
      <c r="M220" s="77">
        <v>0</v>
      </c>
      <c r="N220" s="77">
        <v>0</v>
      </c>
      <c r="O220" s="77">
        <v>0</v>
      </c>
      <c r="P220" s="82">
        <v>0</v>
      </c>
      <c r="Q220" s="77">
        <v>0</v>
      </c>
      <c r="R220" s="82">
        <v>0</v>
      </c>
      <c r="S220" s="82">
        <v>0</v>
      </c>
      <c r="T220" s="83">
        <f t="shared" si="9"/>
        <v>2300647</v>
      </c>
      <c r="V220" s="1">
        <f t="shared" si="11"/>
        <v>0</v>
      </c>
      <c r="W220" s="1">
        <f t="shared" si="11"/>
        <v>2300647</v>
      </c>
      <c r="X220" s="1">
        <f t="shared" si="10"/>
        <v>2300647</v>
      </c>
    </row>
    <row r="221" spans="1:24" x14ac:dyDescent="0.25">
      <c r="A221" s="24" t="s">
        <v>504</v>
      </c>
      <c r="B221" s="25" t="s">
        <v>46</v>
      </c>
      <c r="C221" s="81">
        <v>65547</v>
      </c>
      <c r="D221" s="81">
        <v>163687</v>
      </c>
      <c r="E221" s="77">
        <v>0</v>
      </c>
      <c r="F221" s="77">
        <v>0</v>
      </c>
      <c r="G221" s="77">
        <v>0</v>
      </c>
      <c r="H221" s="77">
        <v>0</v>
      </c>
      <c r="I221" s="77">
        <v>0</v>
      </c>
      <c r="J221" s="77">
        <v>0</v>
      </c>
      <c r="K221" s="77">
        <v>0</v>
      </c>
      <c r="L221" s="77">
        <v>0</v>
      </c>
      <c r="M221" s="77">
        <v>449556</v>
      </c>
      <c r="N221" s="77">
        <v>31043</v>
      </c>
      <c r="O221" s="77">
        <v>0</v>
      </c>
      <c r="P221" s="82">
        <v>0</v>
      </c>
      <c r="Q221" s="77">
        <v>21321</v>
      </c>
      <c r="R221" s="82">
        <v>23074</v>
      </c>
      <c r="S221" s="82">
        <v>0</v>
      </c>
      <c r="T221" s="83">
        <f t="shared" si="9"/>
        <v>754228</v>
      </c>
      <c r="V221" s="1">
        <f t="shared" si="11"/>
        <v>536424</v>
      </c>
      <c r="W221" s="1">
        <f t="shared" si="11"/>
        <v>217804</v>
      </c>
      <c r="X221" s="1">
        <f t="shared" si="10"/>
        <v>754228</v>
      </c>
    </row>
    <row r="222" spans="1:24" x14ac:dyDescent="0.25">
      <c r="A222" s="24" t="s">
        <v>283</v>
      </c>
      <c r="B222" s="25" t="s">
        <v>46</v>
      </c>
      <c r="C222" s="81">
        <v>0</v>
      </c>
      <c r="D222" s="81">
        <v>4681</v>
      </c>
      <c r="E222" s="77">
        <v>0</v>
      </c>
      <c r="F222" s="77">
        <v>0</v>
      </c>
      <c r="G222" s="77">
        <v>0</v>
      </c>
      <c r="H222" s="77">
        <v>0</v>
      </c>
      <c r="I222" s="77">
        <v>0</v>
      </c>
      <c r="J222" s="77">
        <v>0</v>
      </c>
      <c r="K222" s="77">
        <v>0</v>
      </c>
      <c r="L222" s="77">
        <v>0</v>
      </c>
      <c r="M222" s="77">
        <v>0</v>
      </c>
      <c r="N222" s="77">
        <v>19783</v>
      </c>
      <c r="O222" s="77">
        <v>0</v>
      </c>
      <c r="P222" s="82">
        <v>0</v>
      </c>
      <c r="Q222" s="77">
        <v>0</v>
      </c>
      <c r="R222" s="82">
        <v>0</v>
      </c>
      <c r="S222" s="82">
        <v>0</v>
      </c>
      <c r="T222" s="83">
        <f t="shared" si="9"/>
        <v>24464</v>
      </c>
      <c r="V222" s="1">
        <f t="shared" si="11"/>
        <v>0</v>
      </c>
      <c r="W222" s="1">
        <f t="shared" si="11"/>
        <v>24464</v>
      </c>
      <c r="X222" s="1">
        <f t="shared" si="10"/>
        <v>24464</v>
      </c>
    </row>
    <row r="223" spans="1:24" x14ac:dyDescent="0.25">
      <c r="A223" s="24" t="s">
        <v>284</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77">
        <v>0</v>
      </c>
      <c r="R223" s="82">
        <v>0</v>
      </c>
      <c r="S223" s="82">
        <v>0</v>
      </c>
      <c r="T223" s="83">
        <f t="shared" si="9"/>
        <v>0</v>
      </c>
      <c r="V223" s="1">
        <f t="shared" si="11"/>
        <v>0</v>
      </c>
      <c r="W223" s="1">
        <f t="shared" si="11"/>
        <v>0</v>
      </c>
      <c r="X223" s="1">
        <f t="shared" si="10"/>
        <v>0</v>
      </c>
    </row>
    <row r="224" spans="1:24" x14ac:dyDescent="0.25">
      <c r="A224" s="24" t="s">
        <v>285</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77">
        <v>0</v>
      </c>
      <c r="R224" s="82">
        <v>0</v>
      </c>
      <c r="S224" s="82">
        <v>0</v>
      </c>
      <c r="T224" s="83">
        <f t="shared" si="9"/>
        <v>0</v>
      </c>
      <c r="V224" s="1">
        <f t="shared" si="11"/>
        <v>0</v>
      </c>
      <c r="W224" s="1">
        <f t="shared" si="11"/>
        <v>0</v>
      </c>
      <c r="X224" s="1">
        <f t="shared" si="10"/>
        <v>0</v>
      </c>
    </row>
    <row r="225" spans="1:24" x14ac:dyDescent="0.25">
      <c r="A225" s="24" t="s">
        <v>551</v>
      </c>
      <c r="B225" s="25" t="s">
        <v>46</v>
      </c>
      <c r="C225" s="81">
        <v>0</v>
      </c>
      <c r="D225" s="81">
        <v>0</v>
      </c>
      <c r="E225" s="77">
        <v>0</v>
      </c>
      <c r="F225" s="77">
        <v>0</v>
      </c>
      <c r="G225" s="77">
        <v>0</v>
      </c>
      <c r="H225" s="77">
        <v>0</v>
      </c>
      <c r="I225" s="77">
        <v>0</v>
      </c>
      <c r="J225" s="77">
        <v>0</v>
      </c>
      <c r="K225" s="77">
        <v>0</v>
      </c>
      <c r="L225" s="77">
        <v>0</v>
      </c>
      <c r="M225" s="77">
        <v>0</v>
      </c>
      <c r="N225" s="77">
        <v>0</v>
      </c>
      <c r="O225" s="77">
        <v>0</v>
      </c>
      <c r="P225" s="82">
        <v>0</v>
      </c>
      <c r="Q225" s="77">
        <v>0</v>
      </c>
      <c r="R225" s="82">
        <v>0</v>
      </c>
      <c r="S225" s="82">
        <v>0</v>
      </c>
      <c r="T225" s="83">
        <f t="shared" si="9"/>
        <v>0</v>
      </c>
      <c r="V225" s="1">
        <f t="shared" si="11"/>
        <v>0</v>
      </c>
      <c r="W225" s="1">
        <f t="shared" si="11"/>
        <v>0</v>
      </c>
      <c r="X225" s="1">
        <f t="shared" si="10"/>
        <v>0</v>
      </c>
    </row>
    <row r="226" spans="1:24" x14ac:dyDescent="0.25">
      <c r="A226" s="24" t="s">
        <v>287</v>
      </c>
      <c r="B226" s="25" t="s">
        <v>46</v>
      </c>
      <c r="C226" s="81">
        <v>135719</v>
      </c>
      <c r="D226" s="81">
        <v>0</v>
      </c>
      <c r="E226" s="77">
        <v>0</v>
      </c>
      <c r="F226" s="77">
        <v>0</v>
      </c>
      <c r="G226" s="77">
        <v>2261</v>
      </c>
      <c r="H226" s="77">
        <v>4521</v>
      </c>
      <c r="I226" s="77">
        <v>0</v>
      </c>
      <c r="J226" s="77">
        <v>0</v>
      </c>
      <c r="K226" s="77">
        <v>0</v>
      </c>
      <c r="L226" s="77">
        <v>0</v>
      </c>
      <c r="M226" s="77">
        <v>211057</v>
      </c>
      <c r="N226" s="77">
        <v>0</v>
      </c>
      <c r="O226" s="77">
        <v>0</v>
      </c>
      <c r="P226" s="82">
        <v>0</v>
      </c>
      <c r="Q226" s="77">
        <v>10299</v>
      </c>
      <c r="R226" s="82">
        <v>22070</v>
      </c>
      <c r="S226" s="82">
        <v>0</v>
      </c>
      <c r="T226" s="83">
        <f t="shared" si="9"/>
        <v>385927</v>
      </c>
      <c r="V226" s="1">
        <f t="shared" si="11"/>
        <v>359336</v>
      </c>
      <c r="W226" s="1">
        <f t="shared" si="11"/>
        <v>26591</v>
      </c>
      <c r="X226" s="1">
        <f t="shared" si="10"/>
        <v>385927</v>
      </c>
    </row>
    <row r="227" spans="1:24" x14ac:dyDescent="0.25">
      <c r="A227" s="24" t="s">
        <v>288</v>
      </c>
      <c r="B227" s="25" t="s">
        <v>46</v>
      </c>
      <c r="C227" s="81">
        <v>3412</v>
      </c>
      <c r="D227" s="81">
        <v>0</v>
      </c>
      <c r="E227" s="77">
        <v>0</v>
      </c>
      <c r="F227" s="77">
        <v>1016705</v>
      </c>
      <c r="G227" s="77">
        <v>0</v>
      </c>
      <c r="H227" s="77">
        <v>0</v>
      </c>
      <c r="I227" s="77">
        <v>0</v>
      </c>
      <c r="J227" s="77">
        <v>0</v>
      </c>
      <c r="K227" s="77">
        <v>0</v>
      </c>
      <c r="L227" s="77">
        <v>0</v>
      </c>
      <c r="M227" s="77">
        <v>0</v>
      </c>
      <c r="N227" s="77">
        <v>1262776</v>
      </c>
      <c r="O227" s="77">
        <v>0</v>
      </c>
      <c r="P227" s="82">
        <v>0</v>
      </c>
      <c r="Q227" s="77">
        <v>0</v>
      </c>
      <c r="R227" s="82">
        <v>0</v>
      </c>
      <c r="S227" s="82">
        <v>0</v>
      </c>
      <c r="T227" s="83">
        <f t="shared" si="9"/>
        <v>2282893</v>
      </c>
      <c r="V227" s="1">
        <f t="shared" si="11"/>
        <v>3412</v>
      </c>
      <c r="W227" s="1">
        <f t="shared" si="11"/>
        <v>2279481</v>
      </c>
      <c r="X227" s="1">
        <f t="shared" si="10"/>
        <v>2282893</v>
      </c>
    </row>
    <row r="228" spans="1:24" x14ac:dyDescent="0.25">
      <c r="A228" s="24" t="s">
        <v>289</v>
      </c>
      <c r="B228" s="25" t="s">
        <v>46</v>
      </c>
      <c r="C228" s="81">
        <v>0</v>
      </c>
      <c r="D228" s="81">
        <v>0</v>
      </c>
      <c r="E228" s="77">
        <v>0</v>
      </c>
      <c r="F228" s="77">
        <v>0</v>
      </c>
      <c r="G228" s="77">
        <v>0</v>
      </c>
      <c r="H228" s="77">
        <v>0</v>
      </c>
      <c r="I228" s="77">
        <v>0</v>
      </c>
      <c r="J228" s="77">
        <v>0</v>
      </c>
      <c r="K228" s="77">
        <v>0</v>
      </c>
      <c r="L228" s="77">
        <v>0</v>
      </c>
      <c r="M228" s="77">
        <v>0</v>
      </c>
      <c r="N228" s="77">
        <v>0</v>
      </c>
      <c r="O228" s="77">
        <v>0</v>
      </c>
      <c r="P228" s="82">
        <v>0</v>
      </c>
      <c r="Q228" s="77">
        <v>0</v>
      </c>
      <c r="R228" s="82">
        <v>63206</v>
      </c>
      <c r="S228" s="82">
        <v>0</v>
      </c>
      <c r="T228" s="83">
        <f t="shared" si="9"/>
        <v>63206</v>
      </c>
      <c r="V228" s="1">
        <f t="shared" si="11"/>
        <v>0</v>
      </c>
      <c r="W228" s="1">
        <f t="shared" si="11"/>
        <v>63206</v>
      </c>
      <c r="X228" s="1">
        <f t="shared" si="10"/>
        <v>63206</v>
      </c>
    </row>
    <row r="229" spans="1:24" x14ac:dyDescent="0.25">
      <c r="A229" s="24" t="s">
        <v>472</v>
      </c>
      <c r="B229" s="25" t="s">
        <v>46</v>
      </c>
      <c r="C229" s="81">
        <v>11849</v>
      </c>
      <c r="D229" s="81">
        <v>0</v>
      </c>
      <c r="E229" s="77">
        <v>0</v>
      </c>
      <c r="F229" s="77">
        <v>0</v>
      </c>
      <c r="G229" s="77">
        <v>0</v>
      </c>
      <c r="H229" s="77">
        <v>20302</v>
      </c>
      <c r="I229" s="77">
        <v>0</v>
      </c>
      <c r="J229" s="77">
        <v>0</v>
      </c>
      <c r="K229" s="77">
        <v>0</v>
      </c>
      <c r="L229" s="77">
        <v>0</v>
      </c>
      <c r="M229" s="77">
        <v>17191</v>
      </c>
      <c r="N229" s="77">
        <v>132956</v>
      </c>
      <c r="O229" s="77">
        <v>0</v>
      </c>
      <c r="P229" s="82">
        <v>0</v>
      </c>
      <c r="Q229" s="77">
        <v>0</v>
      </c>
      <c r="R229" s="82">
        <v>0</v>
      </c>
      <c r="S229" s="82">
        <v>182298</v>
      </c>
      <c r="T229" s="83">
        <f t="shared" si="9"/>
        <v>364596</v>
      </c>
      <c r="V229" s="1">
        <f t="shared" si="11"/>
        <v>29040</v>
      </c>
      <c r="W229" s="1">
        <f t="shared" si="11"/>
        <v>153258</v>
      </c>
      <c r="X229" s="1">
        <f t="shared" si="10"/>
        <v>182298</v>
      </c>
    </row>
    <row r="230" spans="1:24" x14ac:dyDescent="0.25">
      <c r="A230" s="24" t="s">
        <v>290</v>
      </c>
      <c r="B230" s="25" t="s">
        <v>46</v>
      </c>
      <c r="C230" s="81">
        <v>27722</v>
      </c>
      <c r="D230" s="81">
        <v>0</v>
      </c>
      <c r="E230" s="77">
        <v>168423</v>
      </c>
      <c r="F230" s="77">
        <v>0</v>
      </c>
      <c r="G230" s="77">
        <v>0</v>
      </c>
      <c r="H230" s="77">
        <v>0</v>
      </c>
      <c r="I230" s="77">
        <v>0</v>
      </c>
      <c r="J230" s="77">
        <v>0</v>
      </c>
      <c r="K230" s="77">
        <v>0</v>
      </c>
      <c r="L230" s="77">
        <v>0</v>
      </c>
      <c r="M230" s="77">
        <v>143613</v>
      </c>
      <c r="N230" s="77">
        <v>0</v>
      </c>
      <c r="O230" s="77">
        <v>0</v>
      </c>
      <c r="P230" s="82">
        <v>0</v>
      </c>
      <c r="Q230" s="77">
        <v>69489</v>
      </c>
      <c r="R230" s="82">
        <v>0</v>
      </c>
      <c r="S230" s="82">
        <v>0</v>
      </c>
      <c r="T230" s="83">
        <f t="shared" si="9"/>
        <v>409247</v>
      </c>
      <c r="V230" s="1">
        <f t="shared" si="11"/>
        <v>409247</v>
      </c>
      <c r="W230" s="1">
        <f t="shared" si="11"/>
        <v>0</v>
      </c>
      <c r="X230" s="1">
        <f t="shared" si="10"/>
        <v>409247</v>
      </c>
    </row>
    <row r="231" spans="1:24" x14ac:dyDescent="0.25">
      <c r="A231" s="24" t="s">
        <v>291</v>
      </c>
      <c r="B231" s="25" t="s">
        <v>46</v>
      </c>
      <c r="C231" s="81">
        <v>0</v>
      </c>
      <c r="D231" s="81">
        <v>0</v>
      </c>
      <c r="E231" s="77">
        <v>0</v>
      </c>
      <c r="F231" s="77">
        <v>0</v>
      </c>
      <c r="G231" s="77">
        <v>0</v>
      </c>
      <c r="H231" s="77">
        <v>0</v>
      </c>
      <c r="I231" s="77">
        <v>0</v>
      </c>
      <c r="J231" s="77">
        <v>0</v>
      </c>
      <c r="K231" s="77">
        <v>0</v>
      </c>
      <c r="L231" s="77">
        <v>0</v>
      </c>
      <c r="M231" s="77">
        <v>111247</v>
      </c>
      <c r="N231" s="77">
        <v>0</v>
      </c>
      <c r="O231" s="77">
        <v>0</v>
      </c>
      <c r="P231" s="82">
        <v>0</v>
      </c>
      <c r="Q231" s="77">
        <v>0</v>
      </c>
      <c r="R231" s="82">
        <v>0</v>
      </c>
      <c r="S231" s="82">
        <v>0</v>
      </c>
      <c r="T231" s="83">
        <f t="shared" si="9"/>
        <v>111247</v>
      </c>
      <c r="V231" s="1">
        <f t="shared" si="11"/>
        <v>111247</v>
      </c>
      <c r="W231" s="1">
        <f t="shared" si="11"/>
        <v>0</v>
      </c>
      <c r="X231" s="1">
        <f t="shared" si="10"/>
        <v>111247</v>
      </c>
    </row>
    <row r="232" spans="1:24" x14ac:dyDescent="0.25">
      <c r="A232" s="24" t="s">
        <v>292</v>
      </c>
      <c r="B232" s="25" t="s">
        <v>46</v>
      </c>
      <c r="C232" s="81">
        <v>1084.5999999999999</v>
      </c>
      <c r="D232" s="81">
        <v>0</v>
      </c>
      <c r="E232" s="77">
        <v>0</v>
      </c>
      <c r="F232" s="77">
        <v>0</v>
      </c>
      <c r="G232" s="77">
        <v>0</v>
      </c>
      <c r="H232" s="77">
        <v>0</v>
      </c>
      <c r="I232" s="77">
        <v>0</v>
      </c>
      <c r="J232" s="77">
        <v>0</v>
      </c>
      <c r="K232" s="77">
        <v>0</v>
      </c>
      <c r="L232" s="77">
        <v>0</v>
      </c>
      <c r="M232" s="77">
        <v>6455</v>
      </c>
      <c r="N232" s="77">
        <v>0</v>
      </c>
      <c r="O232" s="77">
        <v>0</v>
      </c>
      <c r="P232" s="82">
        <v>0</v>
      </c>
      <c r="Q232" s="77">
        <v>4169.9399999999996</v>
      </c>
      <c r="R232" s="82">
        <v>0</v>
      </c>
      <c r="S232" s="82">
        <v>0</v>
      </c>
      <c r="T232" s="83">
        <f t="shared" si="9"/>
        <v>11709.54</v>
      </c>
      <c r="V232" s="1">
        <f t="shared" si="11"/>
        <v>11709.54</v>
      </c>
      <c r="W232" s="1">
        <f t="shared" si="11"/>
        <v>0</v>
      </c>
      <c r="X232" s="1">
        <f t="shared" si="10"/>
        <v>11709.54</v>
      </c>
    </row>
    <row r="233" spans="1:24" x14ac:dyDescent="0.25">
      <c r="A233" s="24" t="s">
        <v>293</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77">
        <v>0</v>
      </c>
      <c r="R233" s="82">
        <v>0</v>
      </c>
      <c r="S233" s="82">
        <v>0</v>
      </c>
      <c r="T233" s="83">
        <f t="shared" si="9"/>
        <v>0</v>
      </c>
      <c r="V233" s="1">
        <f t="shared" si="11"/>
        <v>0</v>
      </c>
      <c r="W233" s="1">
        <f t="shared" si="11"/>
        <v>0</v>
      </c>
      <c r="X233" s="1">
        <f t="shared" si="10"/>
        <v>0</v>
      </c>
    </row>
    <row r="234" spans="1:24" x14ac:dyDescent="0.25">
      <c r="A234" s="24" t="s">
        <v>294</v>
      </c>
      <c r="B234" s="25" t="s">
        <v>46</v>
      </c>
      <c r="C234" s="81">
        <v>71700</v>
      </c>
      <c r="D234" s="81">
        <v>14751</v>
      </c>
      <c r="E234" s="77">
        <v>0</v>
      </c>
      <c r="F234" s="77">
        <v>0</v>
      </c>
      <c r="G234" s="77">
        <v>230100</v>
      </c>
      <c r="H234" s="77">
        <v>114036</v>
      </c>
      <c r="I234" s="77">
        <v>0</v>
      </c>
      <c r="J234" s="77">
        <v>0</v>
      </c>
      <c r="K234" s="77">
        <v>0</v>
      </c>
      <c r="L234" s="77">
        <v>0</v>
      </c>
      <c r="M234" s="77">
        <v>840537</v>
      </c>
      <c r="N234" s="77">
        <v>0</v>
      </c>
      <c r="O234" s="77">
        <v>0</v>
      </c>
      <c r="P234" s="82">
        <v>0</v>
      </c>
      <c r="Q234" s="77">
        <v>48300</v>
      </c>
      <c r="R234" s="82">
        <v>9929</v>
      </c>
      <c r="S234" s="82">
        <v>0</v>
      </c>
      <c r="T234" s="83">
        <f t="shared" si="9"/>
        <v>1329353</v>
      </c>
      <c r="V234" s="1">
        <f t="shared" si="11"/>
        <v>1190637</v>
      </c>
      <c r="W234" s="1">
        <f t="shared" si="11"/>
        <v>138716</v>
      </c>
      <c r="X234" s="1">
        <f t="shared" si="10"/>
        <v>1329353</v>
      </c>
    </row>
    <row r="235" spans="1:24" x14ac:dyDescent="0.25">
      <c r="A235" s="24" t="s">
        <v>295</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77">
        <v>0</v>
      </c>
      <c r="R235" s="82">
        <v>0</v>
      </c>
      <c r="S235" s="82">
        <v>0</v>
      </c>
      <c r="T235" s="83">
        <f t="shared" si="9"/>
        <v>0</v>
      </c>
      <c r="V235" s="1">
        <f t="shared" si="11"/>
        <v>0</v>
      </c>
      <c r="W235" s="1">
        <f t="shared" si="11"/>
        <v>0</v>
      </c>
      <c r="X235" s="1">
        <f t="shared" si="10"/>
        <v>0</v>
      </c>
    </row>
    <row r="236" spans="1:24" x14ac:dyDescent="0.25">
      <c r="A236" s="24" t="s">
        <v>296</v>
      </c>
      <c r="B236" s="25" t="s">
        <v>46</v>
      </c>
      <c r="C236" s="81">
        <v>0</v>
      </c>
      <c r="D236" s="81">
        <v>0</v>
      </c>
      <c r="E236" s="77">
        <v>0</v>
      </c>
      <c r="F236" s="77">
        <v>0</v>
      </c>
      <c r="G236" s="77">
        <v>0</v>
      </c>
      <c r="H236" s="77">
        <v>0</v>
      </c>
      <c r="I236" s="77">
        <v>0</v>
      </c>
      <c r="J236" s="77">
        <v>0</v>
      </c>
      <c r="K236" s="77">
        <v>0</v>
      </c>
      <c r="L236" s="77">
        <v>0</v>
      </c>
      <c r="M236" s="77">
        <v>0</v>
      </c>
      <c r="N236" s="77">
        <v>0</v>
      </c>
      <c r="O236" s="77">
        <v>0</v>
      </c>
      <c r="P236" s="82">
        <v>0</v>
      </c>
      <c r="Q236" s="77">
        <v>7382</v>
      </c>
      <c r="R236" s="82">
        <v>0</v>
      </c>
      <c r="S236" s="82">
        <v>0</v>
      </c>
      <c r="T236" s="83">
        <f t="shared" si="9"/>
        <v>7382</v>
      </c>
      <c r="V236" s="1">
        <f t="shared" si="11"/>
        <v>7382</v>
      </c>
      <c r="W236" s="1">
        <f t="shared" si="11"/>
        <v>0</v>
      </c>
      <c r="X236" s="1">
        <f t="shared" si="10"/>
        <v>7382</v>
      </c>
    </row>
    <row r="237" spans="1:24" x14ac:dyDescent="0.25">
      <c r="A237" s="24" t="s">
        <v>297</v>
      </c>
      <c r="B237" s="25" t="s">
        <v>47</v>
      </c>
      <c r="C237" s="81">
        <v>58571</v>
      </c>
      <c r="D237" s="81">
        <v>60</v>
      </c>
      <c r="E237" s="77">
        <v>0</v>
      </c>
      <c r="F237" s="77">
        <v>0</v>
      </c>
      <c r="G237" s="77">
        <v>76787</v>
      </c>
      <c r="H237" s="77">
        <v>956</v>
      </c>
      <c r="I237" s="77">
        <v>196413</v>
      </c>
      <c r="J237" s="77">
        <v>0</v>
      </c>
      <c r="K237" s="77">
        <v>0</v>
      </c>
      <c r="L237" s="77">
        <v>0</v>
      </c>
      <c r="M237" s="77">
        <v>287346</v>
      </c>
      <c r="N237" s="77">
        <v>0</v>
      </c>
      <c r="O237" s="77">
        <v>0</v>
      </c>
      <c r="P237" s="82">
        <v>0</v>
      </c>
      <c r="Q237" s="77">
        <v>0</v>
      </c>
      <c r="R237" s="82">
        <v>0</v>
      </c>
      <c r="S237" s="82">
        <v>0</v>
      </c>
      <c r="T237" s="83">
        <f t="shared" si="9"/>
        <v>620133</v>
      </c>
      <c r="V237" s="1">
        <f t="shared" si="11"/>
        <v>619117</v>
      </c>
      <c r="W237" s="1">
        <f t="shared" si="11"/>
        <v>1016</v>
      </c>
      <c r="X237" s="1">
        <f t="shared" si="10"/>
        <v>620133</v>
      </c>
    </row>
    <row r="238" spans="1:24" x14ac:dyDescent="0.25">
      <c r="A238" s="24" t="s">
        <v>298</v>
      </c>
      <c r="B238" s="25" t="s">
        <v>47</v>
      </c>
      <c r="C238" s="81">
        <v>470</v>
      </c>
      <c r="D238" s="81">
        <v>0</v>
      </c>
      <c r="E238" s="77">
        <v>0</v>
      </c>
      <c r="F238" s="77">
        <v>0</v>
      </c>
      <c r="G238" s="77">
        <v>1266</v>
      </c>
      <c r="H238" s="77">
        <v>0</v>
      </c>
      <c r="I238" s="77">
        <v>0</v>
      </c>
      <c r="J238" s="77">
        <v>0</v>
      </c>
      <c r="K238" s="77">
        <v>0</v>
      </c>
      <c r="L238" s="77">
        <v>0</v>
      </c>
      <c r="M238" s="77">
        <v>680</v>
      </c>
      <c r="N238" s="77">
        <v>0</v>
      </c>
      <c r="O238" s="77">
        <v>0</v>
      </c>
      <c r="P238" s="82">
        <v>0</v>
      </c>
      <c r="Q238" s="77">
        <v>10426</v>
      </c>
      <c r="R238" s="82">
        <v>0</v>
      </c>
      <c r="S238" s="82">
        <v>0</v>
      </c>
      <c r="T238" s="83">
        <f t="shared" si="9"/>
        <v>12842</v>
      </c>
      <c r="V238" s="1">
        <f t="shared" si="11"/>
        <v>12842</v>
      </c>
      <c r="W238" s="1">
        <f t="shared" si="11"/>
        <v>0</v>
      </c>
      <c r="X238" s="1">
        <f t="shared" si="10"/>
        <v>12842</v>
      </c>
    </row>
    <row r="239" spans="1:24" x14ac:dyDescent="0.25">
      <c r="A239" s="24" t="s">
        <v>473</v>
      </c>
      <c r="B239" s="25" t="s">
        <v>47</v>
      </c>
      <c r="C239" s="81">
        <v>0</v>
      </c>
      <c r="D239" s="81">
        <v>0</v>
      </c>
      <c r="E239" s="77">
        <v>25133</v>
      </c>
      <c r="F239" s="77">
        <v>52760</v>
      </c>
      <c r="G239" s="77">
        <v>0</v>
      </c>
      <c r="H239" s="77">
        <v>0</v>
      </c>
      <c r="I239" s="77">
        <v>0</v>
      </c>
      <c r="J239" s="77">
        <v>0</v>
      </c>
      <c r="K239" s="77">
        <v>0</v>
      </c>
      <c r="L239" s="77">
        <v>0</v>
      </c>
      <c r="M239" s="77">
        <v>0</v>
      </c>
      <c r="N239" s="77">
        <v>0</v>
      </c>
      <c r="O239" s="77">
        <v>0</v>
      </c>
      <c r="P239" s="82">
        <v>0</v>
      </c>
      <c r="Q239" s="77">
        <v>0</v>
      </c>
      <c r="R239" s="82">
        <v>0</v>
      </c>
      <c r="S239" s="82">
        <v>0</v>
      </c>
      <c r="T239" s="83">
        <f t="shared" si="9"/>
        <v>77893</v>
      </c>
      <c r="V239" s="1">
        <f t="shared" si="11"/>
        <v>25133</v>
      </c>
      <c r="W239" s="1">
        <f t="shared" si="11"/>
        <v>52760</v>
      </c>
      <c r="X239" s="1">
        <f t="shared" si="10"/>
        <v>77893</v>
      </c>
    </row>
    <row r="240" spans="1:24" x14ac:dyDescent="0.25">
      <c r="A240" s="24" t="s">
        <v>299</v>
      </c>
      <c r="B240" s="25" t="s">
        <v>47</v>
      </c>
      <c r="C240" s="81">
        <v>0</v>
      </c>
      <c r="D240" s="81">
        <v>0</v>
      </c>
      <c r="E240" s="77">
        <v>0</v>
      </c>
      <c r="F240" s="77">
        <v>0</v>
      </c>
      <c r="G240" s="77">
        <v>0</v>
      </c>
      <c r="H240" s="77">
        <v>0</v>
      </c>
      <c r="I240" s="77">
        <v>0</v>
      </c>
      <c r="J240" s="77">
        <v>0</v>
      </c>
      <c r="K240" s="77">
        <v>0</v>
      </c>
      <c r="L240" s="77">
        <v>0</v>
      </c>
      <c r="M240" s="77">
        <v>0</v>
      </c>
      <c r="N240" s="77">
        <v>0</v>
      </c>
      <c r="O240" s="77">
        <v>0</v>
      </c>
      <c r="P240" s="82">
        <v>0</v>
      </c>
      <c r="Q240" s="77">
        <v>0</v>
      </c>
      <c r="R240" s="82">
        <v>0</v>
      </c>
      <c r="S240" s="82">
        <v>0</v>
      </c>
      <c r="T240" s="83">
        <f t="shared" si="9"/>
        <v>0</v>
      </c>
      <c r="V240" s="1">
        <f t="shared" si="11"/>
        <v>0</v>
      </c>
      <c r="W240" s="1">
        <f t="shared" si="11"/>
        <v>0</v>
      </c>
      <c r="X240" s="1">
        <f t="shared" si="10"/>
        <v>0</v>
      </c>
    </row>
    <row r="241" spans="1:24" x14ac:dyDescent="0.25">
      <c r="A241" s="24" t="s">
        <v>463</v>
      </c>
      <c r="B241" s="25" t="s">
        <v>47</v>
      </c>
      <c r="C241" s="81">
        <v>105704</v>
      </c>
      <c r="D241" s="81">
        <v>1026</v>
      </c>
      <c r="E241" s="77">
        <v>4618</v>
      </c>
      <c r="F241" s="77">
        <v>1639</v>
      </c>
      <c r="G241" s="77">
        <v>160199</v>
      </c>
      <c r="H241" s="77">
        <v>82680</v>
      </c>
      <c r="I241" s="77">
        <v>0</v>
      </c>
      <c r="J241" s="77">
        <v>0</v>
      </c>
      <c r="K241" s="77">
        <v>0</v>
      </c>
      <c r="L241" s="77">
        <v>0</v>
      </c>
      <c r="M241" s="77">
        <v>95415</v>
      </c>
      <c r="N241" s="77">
        <v>0</v>
      </c>
      <c r="O241" s="77">
        <v>0</v>
      </c>
      <c r="P241" s="82">
        <v>0</v>
      </c>
      <c r="Q241" s="77">
        <v>76107</v>
      </c>
      <c r="R241" s="82">
        <v>2238</v>
      </c>
      <c r="S241" s="82">
        <v>0</v>
      </c>
      <c r="T241" s="83">
        <f t="shared" si="9"/>
        <v>529626</v>
      </c>
      <c r="V241" s="1">
        <f t="shared" si="11"/>
        <v>442043</v>
      </c>
      <c r="W241" s="1">
        <f t="shared" si="11"/>
        <v>87583</v>
      </c>
      <c r="X241" s="1">
        <f t="shared" si="10"/>
        <v>529626</v>
      </c>
    </row>
    <row r="242" spans="1:24" x14ac:dyDescent="0.25">
      <c r="A242" s="24" t="s">
        <v>300</v>
      </c>
      <c r="B242" s="25" t="s">
        <v>48</v>
      </c>
      <c r="C242" s="81">
        <v>0</v>
      </c>
      <c r="D242" s="81">
        <v>0</v>
      </c>
      <c r="E242" s="77">
        <v>0</v>
      </c>
      <c r="F242" s="77">
        <v>0</v>
      </c>
      <c r="G242" s="77">
        <v>0</v>
      </c>
      <c r="H242" s="77">
        <v>0</v>
      </c>
      <c r="I242" s="77">
        <v>0</v>
      </c>
      <c r="J242" s="77">
        <v>0</v>
      </c>
      <c r="K242" s="77">
        <v>0</v>
      </c>
      <c r="L242" s="77">
        <v>0</v>
      </c>
      <c r="M242" s="77">
        <v>0</v>
      </c>
      <c r="N242" s="77">
        <v>0</v>
      </c>
      <c r="O242" s="77">
        <v>0</v>
      </c>
      <c r="P242" s="82">
        <v>0</v>
      </c>
      <c r="Q242" s="77">
        <v>0</v>
      </c>
      <c r="R242" s="82">
        <v>0</v>
      </c>
      <c r="S242" s="82">
        <v>0</v>
      </c>
      <c r="T242" s="83">
        <f t="shared" si="9"/>
        <v>0</v>
      </c>
      <c r="V242" s="1">
        <f t="shared" si="11"/>
        <v>0</v>
      </c>
      <c r="W242" s="1">
        <f t="shared" si="11"/>
        <v>0</v>
      </c>
      <c r="X242" s="1">
        <f t="shared" si="10"/>
        <v>0</v>
      </c>
    </row>
    <row r="243" spans="1:24" x14ac:dyDescent="0.25">
      <c r="A243" s="24" t="s">
        <v>301</v>
      </c>
      <c r="B243" s="25" t="s">
        <v>48</v>
      </c>
      <c r="C243" s="81">
        <v>0</v>
      </c>
      <c r="D243" s="81">
        <v>0</v>
      </c>
      <c r="E243" s="77">
        <v>0</v>
      </c>
      <c r="F243" s="77">
        <v>0</v>
      </c>
      <c r="G243" s="77">
        <v>0</v>
      </c>
      <c r="H243" s="77">
        <v>0</v>
      </c>
      <c r="I243" s="77">
        <v>0</v>
      </c>
      <c r="J243" s="77">
        <v>0</v>
      </c>
      <c r="K243" s="77">
        <v>0</v>
      </c>
      <c r="L243" s="77">
        <v>0</v>
      </c>
      <c r="M243" s="77">
        <v>0</v>
      </c>
      <c r="N243" s="77">
        <v>0</v>
      </c>
      <c r="O243" s="77">
        <v>0</v>
      </c>
      <c r="P243" s="82">
        <v>0</v>
      </c>
      <c r="Q243" s="77">
        <v>0</v>
      </c>
      <c r="R243" s="82">
        <v>0</v>
      </c>
      <c r="S243" s="82">
        <v>0</v>
      </c>
      <c r="T243" s="83">
        <f t="shared" si="9"/>
        <v>0</v>
      </c>
      <c r="V243" s="1">
        <f t="shared" si="11"/>
        <v>0</v>
      </c>
      <c r="W243" s="1">
        <f t="shared" si="11"/>
        <v>0</v>
      </c>
      <c r="X243" s="1">
        <f t="shared" si="10"/>
        <v>0</v>
      </c>
    </row>
    <row r="244" spans="1:24" x14ac:dyDescent="0.25">
      <c r="A244" s="24" t="s">
        <v>302</v>
      </c>
      <c r="B244" s="25" t="s">
        <v>48</v>
      </c>
      <c r="C244" s="81">
        <v>0</v>
      </c>
      <c r="D244" s="81">
        <v>0</v>
      </c>
      <c r="E244" s="77">
        <v>0</v>
      </c>
      <c r="F244" s="77">
        <v>0</v>
      </c>
      <c r="G244" s="77">
        <v>0</v>
      </c>
      <c r="H244" s="77">
        <v>0</v>
      </c>
      <c r="I244" s="77">
        <v>0</v>
      </c>
      <c r="J244" s="77">
        <v>0</v>
      </c>
      <c r="K244" s="77">
        <v>0</v>
      </c>
      <c r="L244" s="77">
        <v>0</v>
      </c>
      <c r="M244" s="77">
        <v>0</v>
      </c>
      <c r="N244" s="77">
        <v>0</v>
      </c>
      <c r="O244" s="77">
        <v>0</v>
      </c>
      <c r="P244" s="82">
        <v>0</v>
      </c>
      <c r="Q244" s="77">
        <v>0</v>
      </c>
      <c r="R244" s="82">
        <v>0</v>
      </c>
      <c r="S244" s="82">
        <v>0</v>
      </c>
      <c r="T244" s="83">
        <f t="shared" si="9"/>
        <v>0</v>
      </c>
      <c r="V244" s="1">
        <f t="shared" si="11"/>
        <v>0</v>
      </c>
      <c r="W244" s="1">
        <f t="shared" si="11"/>
        <v>0</v>
      </c>
      <c r="X244" s="1">
        <f t="shared" si="10"/>
        <v>0</v>
      </c>
    </row>
    <row r="245" spans="1:24" x14ac:dyDescent="0.25">
      <c r="A245" s="24" t="s">
        <v>303</v>
      </c>
      <c r="B245" s="25" t="s">
        <v>49</v>
      </c>
      <c r="C245" s="81">
        <v>0</v>
      </c>
      <c r="D245" s="81">
        <v>0</v>
      </c>
      <c r="E245" s="77">
        <v>0</v>
      </c>
      <c r="F245" s="77">
        <v>0</v>
      </c>
      <c r="G245" s="77">
        <v>0</v>
      </c>
      <c r="H245" s="77">
        <v>0</v>
      </c>
      <c r="I245" s="77">
        <v>0</v>
      </c>
      <c r="J245" s="77">
        <v>0</v>
      </c>
      <c r="K245" s="77">
        <v>0</v>
      </c>
      <c r="L245" s="77">
        <v>0</v>
      </c>
      <c r="M245" s="77">
        <v>0</v>
      </c>
      <c r="N245" s="77">
        <v>0</v>
      </c>
      <c r="O245" s="77">
        <v>0</v>
      </c>
      <c r="P245" s="82">
        <v>0</v>
      </c>
      <c r="Q245" s="77">
        <v>0</v>
      </c>
      <c r="R245" s="82">
        <v>0</v>
      </c>
      <c r="S245" s="82">
        <v>0</v>
      </c>
      <c r="T245" s="83">
        <f t="shared" si="9"/>
        <v>0</v>
      </c>
      <c r="V245" s="1">
        <f t="shared" si="11"/>
        <v>0</v>
      </c>
      <c r="W245" s="1">
        <f t="shared" si="11"/>
        <v>0</v>
      </c>
      <c r="X245" s="1">
        <f t="shared" si="10"/>
        <v>0</v>
      </c>
    </row>
    <row r="246" spans="1:24" x14ac:dyDescent="0.25">
      <c r="A246" s="24" t="s">
        <v>304</v>
      </c>
      <c r="B246" s="25" t="s">
        <v>49</v>
      </c>
      <c r="C246" s="81">
        <v>51800</v>
      </c>
      <c r="D246" s="81">
        <v>1200</v>
      </c>
      <c r="E246" s="77">
        <v>789300</v>
      </c>
      <c r="F246" s="77">
        <v>1177400</v>
      </c>
      <c r="G246" s="77">
        <v>0</v>
      </c>
      <c r="H246" s="77">
        <v>0</v>
      </c>
      <c r="I246" s="77">
        <v>0</v>
      </c>
      <c r="J246" s="77">
        <v>0</v>
      </c>
      <c r="K246" s="77">
        <v>0</v>
      </c>
      <c r="L246" s="77">
        <v>0</v>
      </c>
      <c r="M246" s="77">
        <v>0</v>
      </c>
      <c r="N246" s="77">
        <v>0</v>
      </c>
      <c r="O246" s="77">
        <v>0</v>
      </c>
      <c r="P246" s="82">
        <v>0</v>
      </c>
      <c r="Q246" s="77">
        <v>0</v>
      </c>
      <c r="R246" s="82">
        <v>0</v>
      </c>
      <c r="S246" s="82">
        <v>0</v>
      </c>
      <c r="T246" s="83">
        <f t="shared" si="9"/>
        <v>2019700</v>
      </c>
      <c r="V246" s="1">
        <f t="shared" si="11"/>
        <v>841100</v>
      </c>
      <c r="W246" s="1">
        <f t="shared" si="11"/>
        <v>1178600</v>
      </c>
      <c r="X246" s="1">
        <f t="shared" si="10"/>
        <v>2019700</v>
      </c>
    </row>
    <row r="247" spans="1:24" x14ac:dyDescent="0.25">
      <c r="A247" s="24" t="s">
        <v>305</v>
      </c>
      <c r="B247" s="25" t="s">
        <v>49</v>
      </c>
      <c r="C247" s="81">
        <v>1085</v>
      </c>
      <c r="D247" s="81">
        <v>193</v>
      </c>
      <c r="E247" s="77">
        <v>0</v>
      </c>
      <c r="F247" s="77">
        <v>0</v>
      </c>
      <c r="G247" s="77">
        <v>61052</v>
      </c>
      <c r="H247" s="77">
        <v>17788</v>
      </c>
      <c r="I247" s="77">
        <v>0</v>
      </c>
      <c r="J247" s="77">
        <v>0</v>
      </c>
      <c r="K247" s="77">
        <v>0</v>
      </c>
      <c r="L247" s="77">
        <v>0</v>
      </c>
      <c r="M247" s="77">
        <v>31790</v>
      </c>
      <c r="N247" s="77">
        <v>7137</v>
      </c>
      <c r="O247" s="77">
        <v>0</v>
      </c>
      <c r="P247" s="82">
        <v>0</v>
      </c>
      <c r="Q247" s="77">
        <v>0</v>
      </c>
      <c r="R247" s="82">
        <v>0</v>
      </c>
      <c r="S247" s="82">
        <v>119045</v>
      </c>
      <c r="T247" s="83">
        <f t="shared" si="9"/>
        <v>238090</v>
      </c>
      <c r="V247" s="1">
        <f t="shared" si="11"/>
        <v>93927</v>
      </c>
      <c r="W247" s="1">
        <f t="shared" si="11"/>
        <v>25118</v>
      </c>
      <c r="X247" s="1">
        <f t="shared" si="10"/>
        <v>119045</v>
      </c>
    </row>
    <row r="248" spans="1:24" x14ac:dyDescent="0.25">
      <c r="A248" s="24" t="s">
        <v>306</v>
      </c>
      <c r="B248" s="25" t="s">
        <v>49</v>
      </c>
      <c r="C248" s="81">
        <v>0</v>
      </c>
      <c r="D248" s="81">
        <v>0</v>
      </c>
      <c r="E248" s="77">
        <v>9058</v>
      </c>
      <c r="F248" s="77">
        <v>21987</v>
      </c>
      <c r="G248" s="77">
        <v>0</v>
      </c>
      <c r="H248" s="77">
        <v>0</v>
      </c>
      <c r="I248" s="77">
        <v>0</v>
      </c>
      <c r="J248" s="77">
        <v>0</v>
      </c>
      <c r="K248" s="77">
        <v>0</v>
      </c>
      <c r="L248" s="77">
        <v>0</v>
      </c>
      <c r="M248" s="77">
        <v>0</v>
      </c>
      <c r="N248" s="77">
        <v>0</v>
      </c>
      <c r="O248" s="77">
        <v>0</v>
      </c>
      <c r="P248" s="82">
        <v>0</v>
      </c>
      <c r="Q248" s="77">
        <v>0</v>
      </c>
      <c r="R248" s="82">
        <v>0</v>
      </c>
      <c r="S248" s="82">
        <v>0</v>
      </c>
      <c r="T248" s="83">
        <f t="shared" si="9"/>
        <v>31045</v>
      </c>
      <c r="V248" s="1">
        <f t="shared" si="11"/>
        <v>9058</v>
      </c>
      <c r="W248" s="1">
        <f t="shared" si="11"/>
        <v>21987</v>
      </c>
      <c r="X248" s="1">
        <f t="shared" si="10"/>
        <v>31045</v>
      </c>
    </row>
    <row r="249" spans="1:24" x14ac:dyDescent="0.25">
      <c r="A249" s="24" t="s">
        <v>307</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77">
        <v>0</v>
      </c>
      <c r="R249" s="82">
        <v>0</v>
      </c>
      <c r="S249" s="82">
        <v>0</v>
      </c>
      <c r="T249" s="83">
        <f t="shared" si="9"/>
        <v>0</v>
      </c>
      <c r="V249" s="1">
        <f t="shared" si="11"/>
        <v>0</v>
      </c>
      <c r="W249" s="1">
        <f t="shared" si="11"/>
        <v>0</v>
      </c>
      <c r="X249" s="1">
        <f t="shared" si="10"/>
        <v>0</v>
      </c>
    </row>
    <row r="250" spans="1:24" x14ac:dyDescent="0.25">
      <c r="A250" s="24" t="s">
        <v>308</v>
      </c>
      <c r="B250" s="25" t="s">
        <v>49</v>
      </c>
      <c r="C250" s="81">
        <v>2640</v>
      </c>
      <c r="D250" s="81">
        <v>0</v>
      </c>
      <c r="E250" s="77">
        <v>2815</v>
      </c>
      <c r="F250" s="77">
        <v>0</v>
      </c>
      <c r="G250" s="77">
        <v>6000</v>
      </c>
      <c r="H250" s="77">
        <v>0</v>
      </c>
      <c r="I250" s="77">
        <v>0</v>
      </c>
      <c r="J250" s="77">
        <v>0</v>
      </c>
      <c r="K250" s="77">
        <v>0</v>
      </c>
      <c r="L250" s="77">
        <v>0</v>
      </c>
      <c r="M250" s="77">
        <v>600</v>
      </c>
      <c r="N250" s="77">
        <v>0</v>
      </c>
      <c r="O250" s="77">
        <v>0</v>
      </c>
      <c r="P250" s="82">
        <v>0</v>
      </c>
      <c r="Q250" s="77">
        <v>0</v>
      </c>
      <c r="R250" s="82">
        <v>0</v>
      </c>
      <c r="S250" s="82">
        <v>0</v>
      </c>
      <c r="T250" s="83">
        <f t="shared" si="9"/>
        <v>12055</v>
      </c>
      <c r="V250" s="1">
        <f t="shared" si="11"/>
        <v>12055</v>
      </c>
      <c r="W250" s="1">
        <f t="shared" si="11"/>
        <v>0</v>
      </c>
      <c r="X250" s="1">
        <f t="shared" si="10"/>
        <v>12055</v>
      </c>
    </row>
    <row r="251" spans="1:24" x14ac:dyDescent="0.25">
      <c r="A251" s="24" t="s">
        <v>309</v>
      </c>
      <c r="B251" s="25" t="s">
        <v>49</v>
      </c>
      <c r="C251" s="81">
        <v>35000</v>
      </c>
      <c r="D251" s="81">
        <v>0</v>
      </c>
      <c r="E251" s="77">
        <v>1003069</v>
      </c>
      <c r="F251" s="77">
        <v>0</v>
      </c>
      <c r="G251" s="77">
        <v>0</v>
      </c>
      <c r="H251" s="77">
        <v>0</v>
      </c>
      <c r="I251" s="77">
        <v>0</v>
      </c>
      <c r="J251" s="77">
        <v>0</v>
      </c>
      <c r="K251" s="77">
        <v>0</v>
      </c>
      <c r="L251" s="77">
        <v>0</v>
      </c>
      <c r="M251" s="77">
        <v>0</v>
      </c>
      <c r="N251" s="77">
        <v>0</v>
      </c>
      <c r="O251" s="77">
        <v>0</v>
      </c>
      <c r="P251" s="82">
        <v>0</v>
      </c>
      <c r="Q251" s="77">
        <v>0</v>
      </c>
      <c r="R251" s="82">
        <v>0</v>
      </c>
      <c r="S251" s="82">
        <v>0</v>
      </c>
      <c r="T251" s="83">
        <f t="shared" si="9"/>
        <v>1038069</v>
      </c>
      <c r="V251" s="1">
        <f t="shared" si="11"/>
        <v>1038069</v>
      </c>
      <c r="W251" s="1">
        <f t="shared" si="11"/>
        <v>0</v>
      </c>
      <c r="X251" s="1">
        <f t="shared" si="10"/>
        <v>1038069</v>
      </c>
    </row>
    <row r="252" spans="1:24" x14ac:dyDescent="0.25">
      <c r="A252" s="24" t="s">
        <v>310</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77">
        <v>0</v>
      </c>
      <c r="R252" s="82">
        <v>0</v>
      </c>
      <c r="S252" s="82">
        <v>0</v>
      </c>
      <c r="T252" s="83">
        <f t="shared" si="9"/>
        <v>0</v>
      </c>
      <c r="V252" s="1">
        <f t="shared" si="11"/>
        <v>0</v>
      </c>
      <c r="W252" s="1">
        <f t="shared" si="11"/>
        <v>0</v>
      </c>
      <c r="X252" s="1">
        <f t="shared" si="10"/>
        <v>0</v>
      </c>
    </row>
    <row r="253" spans="1:24" x14ac:dyDescent="0.25">
      <c r="A253" s="24" t="s">
        <v>311</v>
      </c>
      <c r="B253" s="25" t="s">
        <v>49</v>
      </c>
      <c r="C253" s="81">
        <v>23219</v>
      </c>
      <c r="D253" s="81">
        <v>0</v>
      </c>
      <c r="E253" s="77">
        <v>188225</v>
      </c>
      <c r="F253" s="77">
        <v>0</v>
      </c>
      <c r="G253" s="77">
        <v>0</v>
      </c>
      <c r="H253" s="77">
        <v>0</v>
      </c>
      <c r="I253" s="77">
        <v>0</v>
      </c>
      <c r="J253" s="77">
        <v>0</v>
      </c>
      <c r="K253" s="77">
        <v>0</v>
      </c>
      <c r="L253" s="77">
        <v>0</v>
      </c>
      <c r="M253" s="77">
        <v>0</v>
      </c>
      <c r="N253" s="77">
        <v>0</v>
      </c>
      <c r="O253" s="77">
        <v>0</v>
      </c>
      <c r="P253" s="82">
        <v>0</v>
      </c>
      <c r="Q253" s="77">
        <v>0</v>
      </c>
      <c r="R253" s="82">
        <v>0</v>
      </c>
      <c r="S253" s="82">
        <v>0</v>
      </c>
      <c r="T253" s="83">
        <f t="shared" si="9"/>
        <v>211444</v>
      </c>
      <c r="V253" s="1">
        <f t="shared" si="11"/>
        <v>211444</v>
      </c>
      <c r="W253" s="1">
        <f t="shared" si="11"/>
        <v>0</v>
      </c>
      <c r="X253" s="1">
        <f t="shared" si="10"/>
        <v>211444</v>
      </c>
    </row>
    <row r="254" spans="1:24" x14ac:dyDescent="0.25">
      <c r="A254" s="24" t="s">
        <v>3</v>
      </c>
      <c r="B254" s="25" t="s">
        <v>3</v>
      </c>
      <c r="C254" s="81">
        <v>0</v>
      </c>
      <c r="D254" s="81">
        <v>0</v>
      </c>
      <c r="E254" s="77">
        <v>0</v>
      </c>
      <c r="F254" s="77">
        <v>0</v>
      </c>
      <c r="G254" s="77">
        <v>0</v>
      </c>
      <c r="H254" s="77">
        <v>0</v>
      </c>
      <c r="I254" s="77">
        <v>0</v>
      </c>
      <c r="J254" s="77">
        <v>0</v>
      </c>
      <c r="K254" s="77">
        <v>0</v>
      </c>
      <c r="L254" s="77">
        <v>0</v>
      </c>
      <c r="M254" s="77">
        <v>0</v>
      </c>
      <c r="N254" s="77">
        <v>0</v>
      </c>
      <c r="O254" s="77">
        <v>0</v>
      </c>
      <c r="P254" s="82">
        <v>0</v>
      </c>
      <c r="Q254" s="77">
        <v>0</v>
      </c>
      <c r="R254" s="82">
        <v>0</v>
      </c>
      <c r="S254" s="82">
        <v>0</v>
      </c>
      <c r="T254" s="83">
        <f t="shared" si="9"/>
        <v>0</v>
      </c>
      <c r="V254" s="1">
        <f t="shared" si="11"/>
        <v>0</v>
      </c>
      <c r="W254" s="1">
        <f t="shared" si="11"/>
        <v>0</v>
      </c>
      <c r="X254" s="1">
        <f t="shared" si="10"/>
        <v>0</v>
      </c>
    </row>
    <row r="255" spans="1:24" x14ac:dyDescent="0.25">
      <c r="A255" s="24" t="s">
        <v>312</v>
      </c>
      <c r="B255" s="25" t="s">
        <v>50</v>
      </c>
      <c r="C255" s="81">
        <v>4734476.4700000007</v>
      </c>
      <c r="D255" s="81">
        <v>0</v>
      </c>
      <c r="E255" s="77">
        <v>3515250.17</v>
      </c>
      <c r="F255" s="77">
        <v>11887396.92</v>
      </c>
      <c r="G255" s="77">
        <v>1338806</v>
      </c>
      <c r="H255" s="77">
        <v>10802610.17</v>
      </c>
      <c r="I255" s="77">
        <v>0</v>
      </c>
      <c r="J255" s="77">
        <v>0</v>
      </c>
      <c r="K255" s="77">
        <v>0</v>
      </c>
      <c r="L255" s="77">
        <v>0</v>
      </c>
      <c r="M255" s="77">
        <v>1586820</v>
      </c>
      <c r="N255" s="77">
        <v>0</v>
      </c>
      <c r="O255" s="77">
        <v>0</v>
      </c>
      <c r="P255" s="82">
        <v>0</v>
      </c>
      <c r="Q255" s="77">
        <v>0</v>
      </c>
      <c r="R255" s="82">
        <v>0</v>
      </c>
      <c r="S255" s="82">
        <v>0</v>
      </c>
      <c r="T255" s="83">
        <f t="shared" si="9"/>
        <v>33865359.730000004</v>
      </c>
      <c r="V255" s="1">
        <f t="shared" si="11"/>
        <v>11175352.640000001</v>
      </c>
      <c r="W255" s="1">
        <f t="shared" si="11"/>
        <v>22690007.09</v>
      </c>
      <c r="X255" s="1">
        <f t="shared" si="10"/>
        <v>33865359.730000004</v>
      </c>
    </row>
    <row r="256" spans="1:24" x14ac:dyDescent="0.25">
      <c r="A256" s="24" t="s">
        <v>474</v>
      </c>
      <c r="B256" s="25" t="s">
        <v>50</v>
      </c>
      <c r="C256" s="81">
        <v>0</v>
      </c>
      <c r="D256" s="81">
        <v>0</v>
      </c>
      <c r="E256" s="77">
        <v>0</v>
      </c>
      <c r="F256" s="77">
        <v>0</v>
      </c>
      <c r="G256" s="77">
        <v>0</v>
      </c>
      <c r="H256" s="77">
        <v>0</v>
      </c>
      <c r="I256" s="77">
        <v>0</v>
      </c>
      <c r="J256" s="77">
        <v>0</v>
      </c>
      <c r="K256" s="77">
        <v>0</v>
      </c>
      <c r="L256" s="77">
        <v>0</v>
      </c>
      <c r="M256" s="77">
        <v>0</v>
      </c>
      <c r="N256" s="77">
        <v>0</v>
      </c>
      <c r="O256" s="77">
        <v>0</v>
      </c>
      <c r="P256" s="82">
        <v>0</v>
      </c>
      <c r="Q256" s="77">
        <v>0</v>
      </c>
      <c r="R256" s="82">
        <v>0</v>
      </c>
      <c r="S256" s="82">
        <v>0</v>
      </c>
      <c r="T256" s="83">
        <f t="shared" si="9"/>
        <v>0</v>
      </c>
      <c r="V256" s="1">
        <f t="shared" si="11"/>
        <v>0</v>
      </c>
      <c r="W256" s="1">
        <f t="shared" si="11"/>
        <v>0</v>
      </c>
      <c r="X256" s="1">
        <f t="shared" si="10"/>
        <v>0</v>
      </c>
    </row>
    <row r="257" spans="1:24" x14ac:dyDescent="0.25">
      <c r="A257" s="24" t="s">
        <v>313</v>
      </c>
      <c r="B257" s="25" t="s">
        <v>50</v>
      </c>
      <c r="C257" s="81">
        <v>0</v>
      </c>
      <c r="D257" s="81">
        <v>0</v>
      </c>
      <c r="E257" s="77">
        <v>0</v>
      </c>
      <c r="F257" s="77">
        <v>0</v>
      </c>
      <c r="G257" s="77">
        <v>2862</v>
      </c>
      <c r="H257" s="77">
        <v>0</v>
      </c>
      <c r="I257" s="77">
        <v>0</v>
      </c>
      <c r="J257" s="77">
        <v>0</v>
      </c>
      <c r="K257" s="77">
        <v>0</v>
      </c>
      <c r="L257" s="77">
        <v>0</v>
      </c>
      <c r="M257" s="77">
        <v>0</v>
      </c>
      <c r="N257" s="77">
        <v>0</v>
      </c>
      <c r="O257" s="77">
        <v>0</v>
      </c>
      <c r="P257" s="82">
        <v>0</v>
      </c>
      <c r="Q257" s="77">
        <v>0</v>
      </c>
      <c r="R257" s="82">
        <v>0</v>
      </c>
      <c r="S257" s="82">
        <v>0</v>
      </c>
      <c r="T257" s="83">
        <f t="shared" si="9"/>
        <v>2862</v>
      </c>
      <c r="V257" s="1">
        <f t="shared" si="11"/>
        <v>2862</v>
      </c>
      <c r="W257" s="1">
        <f t="shared" si="11"/>
        <v>0</v>
      </c>
      <c r="X257" s="1">
        <f t="shared" si="10"/>
        <v>2862</v>
      </c>
    </row>
    <row r="258" spans="1:24" x14ac:dyDescent="0.25">
      <c r="A258" s="24" t="s">
        <v>314</v>
      </c>
      <c r="B258" s="25" t="s">
        <v>50</v>
      </c>
      <c r="C258" s="81">
        <v>0</v>
      </c>
      <c r="D258" s="81">
        <v>0</v>
      </c>
      <c r="E258" s="77">
        <v>0</v>
      </c>
      <c r="F258" s="77">
        <v>0</v>
      </c>
      <c r="G258" s="77">
        <v>0</v>
      </c>
      <c r="H258" s="77">
        <v>0</v>
      </c>
      <c r="I258" s="77">
        <v>0</v>
      </c>
      <c r="J258" s="77">
        <v>0</v>
      </c>
      <c r="K258" s="77">
        <v>0</v>
      </c>
      <c r="L258" s="77">
        <v>0</v>
      </c>
      <c r="M258" s="77">
        <v>0</v>
      </c>
      <c r="N258" s="77">
        <v>0</v>
      </c>
      <c r="O258" s="77">
        <v>0</v>
      </c>
      <c r="P258" s="82">
        <v>0</v>
      </c>
      <c r="Q258" s="77">
        <v>0</v>
      </c>
      <c r="R258" s="82">
        <v>0</v>
      </c>
      <c r="S258" s="82">
        <v>0</v>
      </c>
      <c r="T258" s="83">
        <f t="shared" si="9"/>
        <v>0</v>
      </c>
      <c r="V258" s="1">
        <f t="shared" si="11"/>
        <v>0</v>
      </c>
      <c r="W258" s="1">
        <f t="shared" si="11"/>
        <v>0</v>
      </c>
      <c r="X258" s="1">
        <f t="shared" si="10"/>
        <v>0</v>
      </c>
    </row>
    <row r="259" spans="1:24" x14ac:dyDescent="0.25">
      <c r="A259" s="24" t="s">
        <v>315</v>
      </c>
      <c r="B259" s="25" t="s">
        <v>50</v>
      </c>
      <c r="C259" s="81">
        <v>0</v>
      </c>
      <c r="D259" s="81">
        <v>193</v>
      </c>
      <c r="E259" s="77">
        <v>0</v>
      </c>
      <c r="F259" s="77">
        <v>0</v>
      </c>
      <c r="G259" s="77">
        <v>0</v>
      </c>
      <c r="H259" s="77">
        <v>2075</v>
      </c>
      <c r="I259" s="77">
        <v>0</v>
      </c>
      <c r="J259" s="77">
        <v>0</v>
      </c>
      <c r="K259" s="77">
        <v>0</v>
      </c>
      <c r="L259" s="77">
        <v>0</v>
      </c>
      <c r="M259" s="77">
        <v>0</v>
      </c>
      <c r="N259" s="77">
        <v>0</v>
      </c>
      <c r="O259" s="77">
        <v>264</v>
      </c>
      <c r="P259" s="82">
        <v>0</v>
      </c>
      <c r="Q259" s="77">
        <v>0</v>
      </c>
      <c r="R259" s="82">
        <v>0</v>
      </c>
      <c r="S259" s="82">
        <v>0</v>
      </c>
      <c r="T259" s="83">
        <f t="shared" si="9"/>
        <v>2532</v>
      </c>
      <c r="V259" s="1">
        <f t="shared" si="11"/>
        <v>264</v>
      </c>
      <c r="W259" s="1">
        <f t="shared" si="11"/>
        <v>2268</v>
      </c>
      <c r="X259" s="1">
        <f t="shared" si="10"/>
        <v>2532</v>
      </c>
    </row>
    <row r="260" spans="1:24" x14ac:dyDescent="0.25">
      <c r="A260" s="24" t="s">
        <v>316</v>
      </c>
      <c r="B260" s="25" t="s">
        <v>50</v>
      </c>
      <c r="C260" s="81">
        <v>0</v>
      </c>
      <c r="D260" s="81">
        <v>0</v>
      </c>
      <c r="E260" s="77">
        <v>0</v>
      </c>
      <c r="F260" s="77">
        <v>0</v>
      </c>
      <c r="G260" s="77">
        <v>0</v>
      </c>
      <c r="H260" s="77">
        <v>0</v>
      </c>
      <c r="I260" s="77">
        <v>0</v>
      </c>
      <c r="J260" s="77">
        <v>0</v>
      </c>
      <c r="K260" s="77">
        <v>0</v>
      </c>
      <c r="L260" s="77">
        <v>0</v>
      </c>
      <c r="M260" s="77">
        <v>0</v>
      </c>
      <c r="N260" s="77">
        <v>0</v>
      </c>
      <c r="O260" s="77">
        <v>0</v>
      </c>
      <c r="P260" s="82">
        <v>0</v>
      </c>
      <c r="Q260" s="77">
        <v>0</v>
      </c>
      <c r="R260" s="82">
        <v>0</v>
      </c>
      <c r="S260" s="82">
        <v>0</v>
      </c>
      <c r="T260" s="83">
        <f t="shared" si="9"/>
        <v>0</v>
      </c>
      <c r="V260" s="1">
        <f t="shared" si="11"/>
        <v>0</v>
      </c>
      <c r="W260" s="1">
        <f t="shared" si="11"/>
        <v>0</v>
      </c>
      <c r="X260" s="1">
        <f t="shared" si="10"/>
        <v>0</v>
      </c>
    </row>
    <row r="261" spans="1:24" x14ac:dyDescent="0.25">
      <c r="A261" s="24" t="s">
        <v>317</v>
      </c>
      <c r="B261" s="25" t="s">
        <v>50</v>
      </c>
      <c r="C261" s="81">
        <v>1558</v>
      </c>
      <c r="D261" s="81">
        <v>40973</v>
      </c>
      <c r="E261" s="77">
        <v>116915</v>
      </c>
      <c r="F261" s="77">
        <v>143165</v>
      </c>
      <c r="G261" s="77">
        <v>2009</v>
      </c>
      <c r="H261" s="77">
        <v>228710</v>
      </c>
      <c r="I261" s="77">
        <v>0</v>
      </c>
      <c r="J261" s="77">
        <v>0</v>
      </c>
      <c r="K261" s="77">
        <v>0</v>
      </c>
      <c r="L261" s="77">
        <v>0</v>
      </c>
      <c r="M261" s="77">
        <v>10755</v>
      </c>
      <c r="N261" s="77">
        <v>0</v>
      </c>
      <c r="O261" s="77">
        <v>0</v>
      </c>
      <c r="P261" s="82">
        <v>0</v>
      </c>
      <c r="Q261" s="77">
        <v>0</v>
      </c>
      <c r="R261" s="82">
        <v>0</v>
      </c>
      <c r="S261" s="82">
        <v>544085</v>
      </c>
      <c r="T261" s="83">
        <f t="shared" ref="T261:T324" si="12">SUM(C261:S261)</f>
        <v>1088170</v>
      </c>
      <c r="V261" s="1">
        <f t="shared" si="11"/>
        <v>131237</v>
      </c>
      <c r="W261" s="1">
        <f t="shared" si="11"/>
        <v>412848</v>
      </c>
      <c r="X261" s="1">
        <f t="shared" si="10"/>
        <v>544085</v>
      </c>
    </row>
    <row r="262" spans="1:24" x14ac:dyDescent="0.25">
      <c r="A262" s="24" t="s">
        <v>318</v>
      </c>
      <c r="B262" s="25" t="s">
        <v>50</v>
      </c>
      <c r="C262" s="81">
        <v>84096</v>
      </c>
      <c r="D262" s="81">
        <v>43530</v>
      </c>
      <c r="E262" s="77">
        <v>613598</v>
      </c>
      <c r="F262" s="77">
        <v>7920</v>
      </c>
      <c r="G262" s="77">
        <v>491905</v>
      </c>
      <c r="H262" s="77">
        <v>182384</v>
      </c>
      <c r="I262" s="77">
        <v>0</v>
      </c>
      <c r="J262" s="77">
        <v>0</v>
      </c>
      <c r="K262" s="77">
        <v>0</v>
      </c>
      <c r="L262" s="77">
        <v>0</v>
      </c>
      <c r="M262" s="77">
        <v>149156</v>
      </c>
      <c r="N262" s="77">
        <v>1946</v>
      </c>
      <c r="O262" s="77">
        <v>0</v>
      </c>
      <c r="P262" s="82">
        <v>0</v>
      </c>
      <c r="Q262" s="77">
        <v>54864</v>
      </c>
      <c r="R262" s="82">
        <v>1807</v>
      </c>
      <c r="S262" s="82">
        <v>0</v>
      </c>
      <c r="T262" s="83">
        <f t="shared" si="12"/>
        <v>1631206</v>
      </c>
      <c r="V262" s="1">
        <f t="shared" si="11"/>
        <v>1393619</v>
      </c>
      <c r="W262" s="1">
        <f t="shared" si="11"/>
        <v>237587</v>
      </c>
      <c r="X262" s="1">
        <f t="shared" ref="X262:X326" si="13">SUM(V262:W262)</f>
        <v>1631206</v>
      </c>
    </row>
    <row r="263" spans="1:24" x14ac:dyDescent="0.25">
      <c r="A263" s="24" t="s">
        <v>319</v>
      </c>
      <c r="B263" s="25" t="s">
        <v>50</v>
      </c>
      <c r="C263" s="81">
        <v>148356</v>
      </c>
      <c r="D263" s="81">
        <v>759404</v>
      </c>
      <c r="E263" s="77">
        <v>0</v>
      </c>
      <c r="F263" s="77">
        <v>0</v>
      </c>
      <c r="G263" s="77">
        <v>0</v>
      </c>
      <c r="H263" s="77">
        <v>2003999</v>
      </c>
      <c r="I263" s="77">
        <v>0</v>
      </c>
      <c r="J263" s="77">
        <v>0</v>
      </c>
      <c r="K263" s="77">
        <v>0</v>
      </c>
      <c r="L263" s="77">
        <v>0</v>
      </c>
      <c r="M263" s="77">
        <v>842400</v>
      </c>
      <c r="N263" s="77">
        <v>0</v>
      </c>
      <c r="O263" s="77">
        <v>0</v>
      </c>
      <c r="P263" s="82">
        <v>0</v>
      </c>
      <c r="Q263" s="77">
        <v>0</v>
      </c>
      <c r="R263" s="82">
        <v>0</v>
      </c>
      <c r="S263" s="82">
        <v>0</v>
      </c>
      <c r="T263" s="83">
        <f t="shared" si="12"/>
        <v>3754159</v>
      </c>
      <c r="V263" s="1">
        <f t="shared" ref="V263:W326" si="14">SUM(C263,E263,G263,I263,K263,M263,O263,Q263)</f>
        <v>990756</v>
      </c>
      <c r="W263" s="1">
        <f t="shared" si="14"/>
        <v>2763403</v>
      </c>
      <c r="X263" s="1">
        <f t="shared" si="13"/>
        <v>3754159</v>
      </c>
    </row>
    <row r="264" spans="1:24" x14ac:dyDescent="0.25">
      <c r="A264" s="24" t="s">
        <v>475</v>
      </c>
      <c r="B264" s="25" t="s">
        <v>50</v>
      </c>
      <c r="C264" s="81">
        <v>0</v>
      </c>
      <c r="D264" s="81">
        <v>0</v>
      </c>
      <c r="E264" s="77">
        <v>6008688</v>
      </c>
      <c r="F264" s="77">
        <v>1961011</v>
      </c>
      <c r="G264" s="77">
        <v>7913817</v>
      </c>
      <c r="H264" s="77">
        <v>5593332</v>
      </c>
      <c r="I264" s="77">
        <v>0</v>
      </c>
      <c r="J264" s="77">
        <v>0</v>
      </c>
      <c r="K264" s="77">
        <v>0</v>
      </c>
      <c r="L264" s="77">
        <v>0</v>
      </c>
      <c r="M264" s="77">
        <v>3500129</v>
      </c>
      <c r="N264" s="77">
        <v>0</v>
      </c>
      <c r="O264" s="77">
        <v>0</v>
      </c>
      <c r="P264" s="82">
        <v>0</v>
      </c>
      <c r="Q264" s="77">
        <v>0</v>
      </c>
      <c r="R264" s="82">
        <v>0</v>
      </c>
      <c r="S264" s="82">
        <v>0</v>
      </c>
      <c r="T264" s="83">
        <f t="shared" si="12"/>
        <v>24976977</v>
      </c>
      <c r="V264" s="1">
        <f t="shared" si="14"/>
        <v>17422634</v>
      </c>
      <c r="W264" s="1">
        <f t="shared" si="14"/>
        <v>7554343</v>
      </c>
      <c r="X264" s="1">
        <f t="shared" si="13"/>
        <v>24976977</v>
      </c>
    </row>
    <row r="265" spans="1:24" x14ac:dyDescent="0.25">
      <c r="A265" s="24" t="s">
        <v>320</v>
      </c>
      <c r="B265" s="25" t="s">
        <v>50</v>
      </c>
      <c r="C265" s="81">
        <v>0</v>
      </c>
      <c r="D265" s="81">
        <v>0</v>
      </c>
      <c r="E265" s="77">
        <v>0</v>
      </c>
      <c r="F265" s="77">
        <v>0</v>
      </c>
      <c r="G265" s="77">
        <v>0</v>
      </c>
      <c r="H265" s="77">
        <v>0</v>
      </c>
      <c r="I265" s="77">
        <v>0</v>
      </c>
      <c r="J265" s="77">
        <v>0</v>
      </c>
      <c r="K265" s="77">
        <v>0</v>
      </c>
      <c r="L265" s="77">
        <v>0</v>
      </c>
      <c r="M265" s="77">
        <v>0</v>
      </c>
      <c r="N265" s="77">
        <v>0</v>
      </c>
      <c r="O265" s="77">
        <v>0</v>
      </c>
      <c r="P265" s="82">
        <v>0</v>
      </c>
      <c r="Q265" s="77">
        <v>0</v>
      </c>
      <c r="R265" s="82">
        <v>0</v>
      </c>
      <c r="S265" s="82">
        <v>0</v>
      </c>
      <c r="T265" s="83">
        <f t="shared" si="12"/>
        <v>0</v>
      </c>
      <c r="V265" s="1">
        <f t="shared" si="14"/>
        <v>0</v>
      </c>
      <c r="W265" s="1">
        <f t="shared" si="14"/>
        <v>0</v>
      </c>
      <c r="X265" s="1">
        <f t="shared" si="13"/>
        <v>0</v>
      </c>
    </row>
    <row r="266" spans="1:24" x14ac:dyDescent="0.25">
      <c r="A266" s="24" t="s">
        <v>321</v>
      </c>
      <c r="B266" s="25" t="s">
        <v>50</v>
      </c>
      <c r="C266" s="81">
        <v>100340</v>
      </c>
      <c r="D266" s="81">
        <v>186581</v>
      </c>
      <c r="E266" s="77">
        <v>291824</v>
      </c>
      <c r="F266" s="77">
        <v>362320</v>
      </c>
      <c r="G266" s="77">
        <v>337841</v>
      </c>
      <c r="H266" s="77">
        <v>2201148</v>
      </c>
      <c r="I266" s="77">
        <v>0</v>
      </c>
      <c r="J266" s="77">
        <v>0</v>
      </c>
      <c r="K266" s="77">
        <v>0</v>
      </c>
      <c r="L266" s="77">
        <v>0</v>
      </c>
      <c r="M266" s="77">
        <v>99136</v>
      </c>
      <c r="N266" s="77">
        <v>0</v>
      </c>
      <c r="O266" s="77">
        <v>0</v>
      </c>
      <c r="P266" s="82">
        <v>0</v>
      </c>
      <c r="Q266" s="77">
        <v>0</v>
      </c>
      <c r="R266" s="82">
        <v>0</v>
      </c>
      <c r="S266" s="82">
        <v>0</v>
      </c>
      <c r="T266" s="83">
        <f t="shared" si="12"/>
        <v>3579190</v>
      </c>
      <c r="V266" s="1">
        <f t="shared" si="14"/>
        <v>829141</v>
      </c>
      <c r="W266" s="1">
        <f t="shared" si="14"/>
        <v>2750049</v>
      </c>
      <c r="X266" s="1">
        <f t="shared" si="13"/>
        <v>3579190</v>
      </c>
    </row>
    <row r="267" spans="1:24" x14ac:dyDescent="0.25">
      <c r="A267" s="24" t="s">
        <v>322</v>
      </c>
      <c r="B267" s="25" t="s">
        <v>50</v>
      </c>
      <c r="C267" s="81">
        <v>0</v>
      </c>
      <c r="D267" s="81">
        <v>0</v>
      </c>
      <c r="E267" s="77">
        <v>141933</v>
      </c>
      <c r="F267" s="77">
        <v>562999</v>
      </c>
      <c r="G267" s="77">
        <v>147811</v>
      </c>
      <c r="H267" s="77">
        <v>118417</v>
      </c>
      <c r="I267" s="77">
        <v>0</v>
      </c>
      <c r="J267" s="77">
        <v>0</v>
      </c>
      <c r="K267" s="77">
        <v>0</v>
      </c>
      <c r="L267" s="77">
        <v>0</v>
      </c>
      <c r="M267" s="77">
        <v>46000</v>
      </c>
      <c r="N267" s="77">
        <v>0</v>
      </c>
      <c r="O267" s="77">
        <v>0</v>
      </c>
      <c r="P267" s="82">
        <v>0</v>
      </c>
      <c r="Q267" s="77">
        <v>0</v>
      </c>
      <c r="R267" s="82">
        <v>0</v>
      </c>
      <c r="S267" s="82">
        <v>0</v>
      </c>
      <c r="T267" s="83">
        <f t="shared" si="12"/>
        <v>1017160</v>
      </c>
      <c r="V267" s="1">
        <f t="shared" si="14"/>
        <v>335744</v>
      </c>
      <c r="W267" s="1">
        <f t="shared" si="14"/>
        <v>681416</v>
      </c>
      <c r="X267" s="1">
        <f t="shared" si="13"/>
        <v>1017160</v>
      </c>
    </row>
    <row r="268" spans="1:24" x14ac:dyDescent="0.25">
      <c r="A268" s="24" t="s">
        <v>476</v>
      </c>
      <c r="B268" s="25" t="s">
        <v>51</v>
      </c>
      <c r="C268" s="81">
        <v>0</v>
      </c>
      <c r="D268" s="81">
        <v>0</v>
      </c>
      <c r="E268" s="77">
        <v>0</v>
      </c>
      <c r="F268" s="77">
        <v>0</v>
      </c>
      <c r="G268" s="77">
        <v>654931</v>
      </c>
      <c r="H268" s="77">
        <v>473646</v>
      </c>
      <c r="I268" s="77">
        <v>0</v>
      </c>
      <c r="J268" s="77">
        <v>0</v>
      </c>
      <c r="K268" s="77">
        <v>0</v>
      </c>
      <c r="L268" s="77">
        <v>0</v>
      </c>
      <c r="M268" s="77">
        <v>0</v>
      </c>
      <c r="N268" s="77">
        <v>0</v>
      </c>
      <c r="O268" s="77">
        <v>0</v>
      </c>
      <c r="P268" s="82">
        <v>0</v>
      </c>
      <c r="Q268" s="77">
        <v>0</v>
      </c>
      <c r="R268" s="82">
        <v>0</v>
      </c>
      <c r="S268" s="82">
        <v>0</v>
      </c>
      <c r="T268" s="83">
        <f t="shared" si="12"/>
        <v>1128577</v>
      </c>
      <c r="V268" s="1">
        <f t="shared" si="14"/>
        <v>654931</v>
      </c>
      <c r="W268" s="1">
        <f t="shared" si="14"/>
        <v>473646</v>
      </c>
      <c r="X268" s="1">
        <f t="shared" si="13"/>
        <v>1128577</v>
      </c>
    </row>
    <row r="269" spans="1:24" x14ac:dyDescent="0.25">
      <c r="A269" s="24" t="s">
        <v>515</v>
      </c>
      <c r="B269" s="25" t="s">
        <v>51</v>
      </c>
      <c r="C269" s="81">
        <v>1762745</v>
      </c>
      <c r="D269" s="81">
        <v>148621</v>
      </c>
      <c r="E269" s="77">
        <v>22369025</v>
      </c>
      <c r="F269" s="77">
        <v>34640</v>
      </c>
      <c r="G269" s="77">
        <v>0</v>
      </c>
      <c r="H269" s="77">
        <v>-70</v>
      </c>
      <c r="I269" s="77">
        <v>5197523</v>
      </c>
      <c r="J269" s="77">
        <v>192912</v>
      </c>
      <c r="K269" s="77">
        <v>0</v>
      </c>
      <c r="L269" s="77">
        <v>0</v>
      </c>
      <c r="M269" s="77">
        <v>1891786</v>
      </c>
      <c r="N269" s="77">
        <v>0</v>
      </c>
      <c r="O269" s="77">
        <v>0</v>
      </c>
      <c r="P269" s="82">
        <v>0</v>
      </c>
      <c r="Q269" s="77">
        <v>0</v>
      </c>
      <c r="R269" s="82">
        <v>0</v>
      </c>
      <c r="S269" s="82">
        <v>0</v>
      </c>
      <c r="T269" s="83">
        <f t="shared" si="12"/>
        <v>31597182</v>
      </c>
      <c r="V269" s="1">
        <f t="shared" si="14"/>
        <v>31221079</v>
      </c>
      <c r="W269" s="1">
        <f t="shared" si="14"/>
        <v>376103</v>
      </c>
      <c r="X269" s="1">
        <f t="shared" si="13"/>
        <v>31597182</v>
      </c>
    </row>
    <row r="270" spans="1:24" x14ac:dyDescent="0.25">
      <c r="A270" s="24" t="s">
        <v>324</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77">
        <v>0</v>
      </c>
      <c r="R270" s="82">
        <v>0</v>
      </c>
      <c r="S270" s="82">
        <v>0</v>
      </c>
      <c r="T270" s="83">
        <f t="shared" si="12"/>
        <v>0</v>
      </c>
      <c r="V270" s="1">
        <f t="shared" si="14"/>
        <v>0</v>
      </c>
      <c r="W270" s="1">
        <f t="shared" si="14"/>
        <v>0</v>
      </c>
      <c r="X270" s="1">
        <f t="shared" si="13"/>
        <v>0</v>
      </c>
    </row>
    <row r="271" spans="1:24" x14ac:dyDescent="0.25">
      <c r="A271" s="24" t="s">
        <v>325</v>
      </c>
      <c r="B271" s="25" t="s">
        <v>4</v>
      </c>
      <c r="C271" s="81">
        <v>0</v>
      </c>
      <c r="D271" s="81">
        <v>0</v>
      </c>
      <c r="E271" s="77">
        <v>0</v>
      </c>
      <c r="F271" s="77">
        <v>0</v>
      </c>
      <c r="G271" s="77">
        <v>0</v>
      </c>
      <c r="H271" s="77">
        <v>0</v>
      </c>
      <c r="I271" s="77">
        <v>0</v>
      </c>
      <c r="J271" s="77">
        <v>0</v>
      </c>
      <c r="K271" s="77">
        <v>0</v>
      </c>
      <c r="L271" s="77">
        <v>0</v>
      </c>
      <c r="M271" s="77">
        <v>0</v>
      </c>
      <c r="N271" s="77">
        <v>0</v>
      </c>
      <c r="O271" s="77">
        <v>0</v>
      </c>
      <c r="P271" s="82">
        <v>0</v>
      </c>
      <c r="Q271" s="77">
        <v>0</v>
      </c>
      <c r="R271" s="82">
        <v>0</v>
      </c>
      <c r="S271" s="82">
        <v>0</v>
      </c>
      <c r="T271" s="83">
        <f t="shared" si="12"/>
        <v>0</v>
      </c>
      <c r="V271" s="1">
        <f t="shared" si="14"/>
        <v>0</v>
      </c>
      <c r="W271" s="1">
        <f t="shared" si="14"/>
        <v>0</v>
      </c>
      <c r="X271" s="1">
        <f t="shared" si="13"/>
        <v>0</v>
      </c>
    </row>
    <row r="272" spans="1:24" x14ac:dyDescent="0.25">
      <c r="A272" s="24" t="s">
        <v>326</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77">
        <v>0</v>
      </c>
      <c r="R272" s="82">
        <v>0</v>
      </c>
      <c r="S272" s="82">
        <v>0</v>
      </c>
      <c r="T272" s="83">
        <f t="shared" si="12"/>
        <v>0</v>
      </c>
      <c r="V272" s="1">
        <f t="shared" si="14"/>
        <v>0</v>
      </c>
      <c r="W272" s="1">
        <f t="shared" si="14"/>
        <v>0</v>
      </c>
      <c r="X272" s="1">
        <f t="shared" si="13"/>
        <v>0</v>
      </c>
    </row>
    <row r="273" spans="1:24" x14ac:dyDescent="0.25">
      <c r="A273" s="24" t="s">
        <v>327</v>
      </c>
      <c r="B273" s="25" t="s">
        <v>4</v>
      </c>
      <c r="C273" s="81">
        <v>0</v>
      </c>
      <c r="D273" s="81">
        <v>0</v>
      </c>
      <c r="E273" s="77">
        <v>0</v>
      </c>
      <c r="F273" s="77">
        <v>0</v>
      </c>
      <c r="G273" s="77">
        <v>0</v>
      </c>
      <c r="H273" s="77">
        <v>0</v>
      </c>
      <c r="I273" s="77">
        <v>0</v>
      </c>
      <c r="J273" s="77">
        <v>0</v>
      </c>
      <c r="K273" s="77">
        <v>0</v>
      </c>
      <c r="L273" s="77">
        <v>0</v>
      </c>
      <c r="M273" s="77">
        <v>107030</v>
      </c>
      <c r="N273" s="77">
        <v>0</v>
      </c>
      <c r="O273" s="77">
        <v>0</v>
      </c>
      <c r="P273" s="82">
        <v>0</v>
      </c>
      <c r="Q273" s="77">
        <v>0</v>
      </c>
      <c r="R273" s="82">
        <v>0</v>
      </c>
      <c r="S273" s="82">
        <v>0</v>
      </c>
      <c r="T273" s="83">
        <f t="shared" si="12"/>
        <v>107030</v>
      </c>
      <c r="V273" s="1">
        <f t="shared" si="14"/>
        <v>107030</v>
      </c>
      <c r="W273" s="1">
        <f t="shared" si="14"/>
        <v>0</v>
      </c>
      <c r="X273" s="1">
        <f t="shared" si="13"/>
        <v>107030</v>
      </c>
    </row>
    <row r="274" spans="1:24" x14ac:dyDescent="0.25">
      <c r="A274" s="24" t="s">
        <v>542</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77">
        <v>0</v>
      </c>
      <c r="R274" s="82">
        <v>0</v>
      </c>
      <c r="S274" s="82">
        <v>0</v>
      </c>
      <c r="T274" s="83">
        <f t="shared" si="12"/>
        <v>0</v>
      </c>
      <c r="V274" s="1">
        <f t="shared" si="14"/>
        <v>0</v>
      </c>
      <c r="W274" s="1">
        <f t="shared" si="14"/>
        <v>0</v>
      </c>
      <c r="X274" s="1">
        <f t="shared" si="13"/>
        <v>0</v>
      </c>
    </row>
    <row r="275" spans="1:24" x14ac:dyDescent="0.25">
      <c r="A275" s="24" t="s">
        <v>328</v>
      </c>
      <c r="B275" s="25" t="s">
        <v>4</v>
      </c>
      <c r="C275" s="81">
        <v>0</v>
      </c>
      <c r="D275" s="81">
        <v>0</v>
      </c>
      <c r="E275" s="77">
        <v>0</v>
      </c>
      <c r="F275" s="77">
        <v>0</v>
      </c>
      <c r="G275" s="77">
        <v>0</v>
      </c>
      <c r="H275" s="77">
        <v>0</v>
      </c>
      <c r="I275" s="77">
        <v>0</v>
      </c>
      <c r="J275" s="77">
        <v>0</v>
      </c>
      <c r="K275" s="77">
        <v>0</v>
      </c>
      <c r="L275" s="77">
        <v>0</v>
      </c>
      <c r="M275" s="77">
        <v>0</v>
      </c>
      <c r="N275" s="77">
        <v>0</v>
      </c>
      <c r="O275" s="77">
        <v>0</v>
      </c>
      <c r="P275" s="82">
        <v>0</v>
      </c>
      <c r="Q275" s="77">
        <v>0</v>
      </c>
      <c r="R275" s="82">
        <v>0</v>
      </c>
      <c r="S275" s="82">
        <v>0</v>
      </c>
      <c r="T275" s="83">
        <f t="shared" si="12"/>
        <v>0</v>
      </c>
      <c r="V275" s="1">
        <f t="shared" si="14"/>
        <v>0</v>
      </c>
      <c r="W275" s="1">
        <f t="shared" si="14"/>
        <v>0</v>
      </c>
      <c r="X275" s="1">
        <f t="shared" si="13"/>
        <v>0</v>
      </c>
    </row>
    <row r="276" spans="1:24" x14ac:dyDescent="0.25">
      <c r="A276" s="24" t="s">
        <v>329</v>
      </c>
      <c r="B276" s="25" t="s">
        <v>4</v>
      </c>
      <c r="C276" s="81">
        <v>0</v>
      </c>
      <c r="D276" s="81">
        <v>0</v>
      </c>
      <c r="E276" s="77">
        <v>0</v>
      </c>
      <c r="F276" s="77">
        <v>0</v>
      </c>
      <c r="G276" s="77">
        <v>0</v>
      </c>
      <c r="H276" s="77">
        <v>0</v>
      </c>
      <c r="I276" s="77">
        <v>0</v>
      </c>
      <c r="J276" s="77">
        <v>0</v>
      </c>
      <c r="K276" s="77">
        <v>0</v>
      </c>
      <c r="L276" s="77">
        <v>0</v>
      </c>
      <c r="M276" s="77">
        <v>343000</v>
      </c>
      <c r="N276" s="77">
        <v>0</v>
      </c>
      <c r="O276" s="77">
        <v>0</v>
      </c>
      <c r="P276" s="82">
        <v>0</v>
      </c>
      <c r="Q276" s="77">
        <v>0</v>
      </c>
      <c r="R276" s="82">
        <v>0</v>
      </c>
      <c r="S276" s="82">
        <v>0</v>
      </c>
      <c r="T276" s="83">
        <f t="shared" si="12"/>
        <v>343000</v>
      </c>
      <c r="V276" s="1">
        <f t="shared" si="14"/>
        <v>343000</v>
      </c>
      <c r="W276" s="1">
        <f t="shared" si="14"/>
        <v>0</v>
      </c>
      <c r="X276" s="1">
        <f t="shared" si="13"/>
        <v>343000</v>
      </c>
    </row>
    <row r="277" spans="1:24" x14ac:dyDescent="0.25">
      <c r="A277" s="24" t="s">
        <v>330</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77">
        <v>0</v>
      </c>
      <c r="R277" s="82">
        <v>0</v>
      </c>
      <c r="S277" s="82">
        <v>0</v>
      </c>
      <c r="T277" s="83">
        <f t="shared" si="12"/>
        <v>0</v>
      </c>
      <c r="V277" s="1">
        <f t="shared" si="14"/>
        <v>0</v>
      </c>
      <c r="W277" s="1">
        <f t="shared" si="14"/>
        <v>0</v>
      </c>
      <c r="X277" s="1">
        <f t="shared" si="13"/>
        <v>0</v>
      </c>
    </row>
    <row r="278" spans="1:24" x14ac:dyDescent="0.25">
      <c r="A278" s="24" t="s">
        <v>331</v>
      </c>
      <c r="B278" s="25" t="s">
        <v>4</v>
      </c>
      <c r="C278" s="81">
        <v>0</v>
      </c>
      <c r="D278" s="81">
        <v>0</v>
      </c>
      <c r="E278" s="77">
        <v>0</v>
      </c>
      <c r="F278" s="77">
        <v>0</v>
      </c>
      <c r="G278" s="77">
        <v>0</v>
      </c>
      <c r="H278" s="77">
        <v>0</v>
      </c>
      <c r="I278" s="77">
        <v>0</v>
      </c>
      <c r="J278" s="77">
        <v>0</v>
      </c>
      <c r="K278" s="77">
        <v>0</v>
      </c>
      <c r="L278" s="77">
        <v>0</v>
      </c>
      <c r="M278" s="77">
        <v>0</v>
      </c>
      <c r="N278" s="77">
        <v>0</v>
      </c>
      <c r="O278" s="77">
        <v>0</v>
      </c>
      <c r="P278" s="82">
        <v>0</v>
      </c>
      <c r="Q278" s="77">
        <v>0</v>
      </c>
      <c r="R278" s="82">
        <v>0</v>
      </c>
      <c r="S278" s="82">
        <v>0</v>
      </c>
      <c r="T278" s="83">
        <f t="shared" si="12"/>
        <v>0</v>
      </c>
      <c r="V278" s="1">
        <f t="shared" si="14"/>
        <v>0</v>
      </c>
      <c r="W278" s="1">
        <f t="shared" si="14"/>
        <v>0</v>
      </c>
      <c r="X278" s="1">
        <f t="shared" si="13"/>
        <v>0</v>
      </c>
    </row>
    <row r="279" spans="1:24" x14ac:dyDescent="0.25">
      <c r="A279" s="24" t="s">
        <v>332</v>
      </c>
      <c r="B279" s="25" t="s">
        <v>4</v>
      </c>
      <c r="C279" s="81">
        <v>0</v>
      </c>
      <c r="D279" s="81">
        <v>0</v>
      </c>
      <c r="E279" s="77">
        <v>0</v>
      </c>
      <c r="F279" s="77">
        <v>400</v>
      </c>
      <c r="G279" s="77">
        <v>0</v>
      </c>
      <c r="H279" s="77">
        <v>0</v>
      </c>
      <c r="I279" s="77">
        <v>0</v>
      </c>
      <c r="J279" s="77">
        <v>0</v>
      </c>
      <c r="K279" s="77">
        <v>0</v>
      </c>
      <c r="L279" s="77">
        <v>0</v>
      </c>
      <c r="M279" s="77">
        <v>0</v>
      </c>
      <c r="N279" s="77">
        <v>0</v>
      </c>
      <c r="O279" s="77">
        <v>0</v>
      </c>
      <c r="P279" s="82">
        <v>0</v>
      </c>
      <c r="Q279" s="77">
        <v>0</v>
      </c>
      <c r="R279" s="82">
        <v>0</v>
      </c>
      <c r="S279" s="82">
        <v>0</v>
      </c>
      <c r="T279" s="83">
        <f t="shared" si="12"/>
        <v>400</v>
      </c>
      <c r="V279" s="1">
        <f t="shared" si="14"/>
        <v>0</v>
      </c>
      <c r="W279" s="1">
        <f t="shared" si="14"/>
        <v>400</v>
      </c>
      <c r="X279" s="1">
        <f t="shared" si="13"/>
        <v>400</v>
      </c>
    </row>
    <row r="280" spans="1:24" x14ac:dyDescent="0.25">
      <c r="A280" s="24" t="s">
        <v>477</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77">
        <v>7184</v>
      </c>
      <c r="R280" s="82">
        <v>0</v>
      </c>
      <c r="S280" s="82">
        <v>0</v>
      </c>
      <c r="T280" s="83">
        <f t="shared" si="12"/>
        <v>7184</v>
      </c>
      <c r="V280" s="1">
        <f t="shared" si="14"/>
        <v>7184</v>
      </c>
      <c r="W280" s="1">
        <f t="shared" si="14"/>
        <v>0</v>
      </c>
      <c r="X280" s="1">
        <f t="shared" si="13"/>
        <v>7184</v>
      </c>
    </row>
    <row r="281" spans="1:24" x14ac:dyDescent="0.25">
      <c r="A281" s="24" t="s">
        <v>333</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77">
        <v>0</v>
      </c>
      <c r="R281" s="82">
        <v>0</v>
      </c>
      <c r="S281" s="82">
        <v>0</v>
      </c>
      <c r="T281" s="83">
        <f t="shared" si="12"/>
        <v>0</v>
      </c>
      <c r="V281" s="1">
        <f t="shared" si="14"/>
        <v>0</v>
      </c>
      <c r="W281" s="1">
        <f t="shared" si="14"/>
        <v>0</v>
      </c>
      <c r="X281" s="1">
        <f t="shared" si="13"/>
        <v>0</v>
      </c>
    </row>
    <row r="282" spans="1:24" x14ac:dyDescent="0.25">
      <c r="A282" s="24" t="s">
        <v>334</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77">
        <v>0</v>
      </c>
      <c r="R282" s="82">
        <v>0</v>
      </c>
      <c r="S282" s="82">
        <v>0</v>
      </c>
      <c r="T282" s="83">
        <f t="shared" si="12"/>
        <v>0</v>
      </c>
      <c r="V282" s="1">
        <f t="shared" si="14"/>
        <v>0</v>
      </c>
      <c r="W282" s="1">
        <f t="shared" si="14"/>
        <v>0</v>
      </c>
      <c r="X282" s="1">
        <f t="shared" si="13"/>
        <v>0</v>
      </c>
    </row>
    <row r="283" spans="1:24" x14ac:dyDescent="0.25">
      <c r="A283" s="24" t="s">
        <v>335</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77">
        <v>0</v>
      </c>
      <c r="R283" s="82">
        <v>0</v>
      </c>
      <c r="S283" s="82">
        <v>0</v>
      </c>
      <c r="T283" s="83">
        <f t="shared" si="12"/>
        <v>0</v>
      </c>
      <c r="V283" s="1">
        <f t="shared" si="14"/>
        <v>0</v>
      </c>
      <c r="W283" s="1">
        <f t="shared" si="14"/>
        <v>0</v>
      </c>
      <c r="X283" s="1">
        <f t="shared" si="13"/>
        <v>0</v>
      </c>
    </row>
    <row r="284" spans="1:24" x14ac:dyDescent="0.25">
      <c r="A284" s="24" t="s">
        <v>336</v>
      </c>
      <c r="B284" s="25" t="s">
        <v>4</v>
      </c>
      <c r="C284" s="81">
        <v>135</v>
      </c>
      <c r="D284" s="81">
        <v>0</v>
      </c>
      <c r="E284" s="77">
        <v>0</v>
      </c>
      <c r="F284" s="77">
        <v>0</v>
      </c>
      <c r="G284" s="77">
        <v>0</v>
      </c>
      <c r="H284" s="77">
        <v>0</v>
      </c>
      <c r="I284" s="77">
        <v>0</v>
      </c>
      <c r="J284" s="77">
        <v>0</v>
      </c>
      <c r="K284" s="77">
        <v>0</v>
      </c>
      <c r="L284" s="77">
        <v>0</v>
      </c>
      <c r="M284" s="77">
        <v>0</v>
      </c>
      <c r="N284" s="77">
        <v>0</v>
      </c>
      <c r="O284" s="77">
        <v>0</v>
      </c>
      <c r="P284" s="82">
        <v>0</v>
      </c>
      <c r="Q284" s="77">
        <v>1249</v>
      </c>
      <c r="R284" s="82">
        <v>0</v>
      </c>
      <c r="S284" s="82">
        <v>0</v>
      </c>
      <c r="T284" s="83">
        <f t="shared" si="12"/>
        <v>1384</v>
      </c>
      <c r="V284" s="1">
        <f t="shared" si="14"/>
        <v>1384</v>
      </c>
      <c r="W284" s="1">
        <f t="shared" si="14"/>
        <v>0</v>
      </c>
      <c r="X284" s="1">
        <f t="shared" si="13"/>
        <v>1384</v>
      </c>
    </row>
    <row r="285" spans="1:24" x14ac:dyDescent="0.25">
      <c r="A285" s="24" t="s">
        <v>337</v>
      </c>
      <c r="B285" s="25" t="s">
        <v>4</v>
      </c>
      <c r="C285" s="81">
        <v>1819</v>
      </c>
      <c r="D285" s="81">
        <v>15591</v>
      </c>
      <c r="E285" s="77">
        <v>0</v>
      </c>
      <c r="F285" s="77">
        <v>0</v>
      </c>
      <c r="G285" s="77">
        <v>18237</v>
      </c>
      <c r="H285" s="77">
        <v>125501</v>
      </c>
      <c r="I285" s="77">
        <v>0</v>
      </c>
      <c r="J285" s="77">
        <v>0</v>
      </c>
      <c r="K285" s="77">
        <v>0</v>
      </c>
      <c r="L285" s="77">
        <v>0</v>
      </c>
      <c r="M285" s="77">
        <v>32121</v>
      </c>
      <c r="N285" s="77">
        <v>0</v>
      </c>
      <c r="O285" s="77">
        <v>0</v>
      </c>
      <c r="P285" s="82">
        <v>0</v>
      </c>
      <c r="Q285" s="77">
        <v>0</v>
      </c>
      <c r="R285" s="82">
        <v>0</v>
      </c>
      <c r="S285" s="82">
        <v>0</v>
      </c>
      <c r="T285" s="83">
        <f t="shared" si="12"/>
        <v>193269</v>
      </c>
      <c r="V285" s="1">
        <f t="shared" si="14"/>
        <v>52177</v>
      </c>
      <c r="W285" s="1">
        <f t="shared" si="14"/>
        <v>141092</v>
      </c>
      <c r="X285" s="1">
        <f t="shared" si="13"/>
        <v>193269</v>
      </c>
    </row>
    <row r="286" spans="1:24" x14ac:dyDescent="0.25">
      <c r="A286" s="24" t="s">
        <v>338</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77">
        <v>0</v>
      </c>
      <c r="R286" s="82">
        <v>0</v>
      </c>
      <c r="S286" s="82">
        <v>0</v>
      </c>
      <c r="T286" s="83">
        <f t="shared" si="12"/>
        <v>0</v>
      </c>
      <c r="V286" s="1">
        <f t="shared" si="14"/>
        <v>0</v>
      </c>
      <c r="W286" s="1">
        <f t="shared" si="14"/>
        <v>0</v>
      </c>
      <c r="X286" s="1">
        <f t="shared" si="13"/>
        <v>0</v>
      </c>
    </row>
    <row r="287" spans="1:24" x14ac:dyDescent="0.25">
      <c r="A287" s="24" t="s">
        <v>339</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77">
        <v>0</v>
      </c>
      <c r="R287" s="82">
        <v>0</v>
      </c>
      <c r="S287" s="82">
        <v>0</v>
      </c>
      <c r="T287" s="83">
        <f t="shared" si="12"/>
        <v>0</v>
      </c>
      <c r="V287" s="1">
        <f t="shared" si="14"/>
        <v>0</v>
      </c>
      <c r="W287" s="1">
        <f t="shared" si="14"/>
        <v>0</v>
      </c>
      <c r="X287" s="1">
        <f t="shared" si="13"/>
        <v>0</v>
      </c>
    </row>
    <row r="288" spans="1:24" x14ac:dyDescent="0.25">
      <c r="A288" s="24" t="s">
        <v>340</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77">
        <v>0</v>
      </c>
      <c r="R288" s="82">
        <v>0</v>
      </c>
      <c r="S288" s="82">
        <v>0</v>
      </c>
      <c r="T288" s="83">
        <f t="shared" si="12"/>
        <v>0</v>
      </c>
      <c r="V288" s="1">
        <f t="shared" si="14"/>
        <v>0</v>
      </c>
      <c r="W288" s="1">
        <f t="shared" si="14"/>
        <v>0</v>
      </c>
      <c r="X288" s="1">
        <f t="shared" si="13"/>
        <v>0</v>
      </c>
    </row>
    <row r="289" spans="1:24" x14ac:dyDescent="0.25">
      <c r="A289" s="24" t="s">
        <v>549</v>
      </c>
      <c r="B289" s="25" t="s">
        <v>4</v>
      </c>
      <c r="C289" s="81">
        <v>0</v>
      </c>
      <c r="D289" s="81">
        <v>0</v>
      </c>
      <c r="E289" s="77">
        <v>1138808</v>
      </c>
      <c r="F289" s="77">
        <v>55735</v>
      </c>
      <c r="G289" s="77">
        <v>0</v>
      </c>
      <c r="H289" s="77">
        <v>0</v>
      </c>
      <c r="I289" s="77">
        <v>0</v>
      </c>
      <c r="J289" s="77">
        <v>0</v>
      </c>
      <c r="K289" s="77">
        <v>0</v>
      </c>
      <c r="L289" s="77">
        <v>0</v>
      </c>
      <c r="M289" s="77">
        <v>0</v>
      </c>
      <c r="N289" s="77">
        <v>0</v>
      </c>
      <c r="O289" s="77">
        <v>0</v>
      </c>
      <c r="P289" s="82">
        <v>0</v>
      </c>
      <c r="Q289" s="77">
        <v>0</v>
      </c>
      <c r="R289" s="82">
        <v>0</v>
      </c>
      <c r="S289" s="82">
        <v>0</v>
      </c>
      <c r="T289" s="83">
        <f t="shared" si="12"/>
        <v>1194543</v>
      </c>
      <c r="V289" s="1">
        <f t="shared" si="14"/>
        <v>1138808</v>
      </c>
      <c r="W289" s="1">
        <f t="shared" si="14"/>
        <v>55735</v>
      </c>
      <c r="X289" s="1">
        <f t="shared" si="13"/>
        <v>1194543</v>
      </c>
    </row>
    <row r="290" spans="1:24" x14ac:dyDescent="0.25">
      <c r="A290" s="24" t="s">
        <v>341</v>
      </c>
      <c r="B290" s="25" t="s">
        <v>4</v>
      </c>
      <c r="C290" s="81">
        <v>0</v>
      </c>
      <c r="D290" s="81">
        <v>0</v>
      </c>
      <c r="E290" s="77">
        <v>10533</v>
      </c>
      <c r="F290" s="77">
        <v>0</v>
      </c>
      <c r="G290" s="77">
        <v>0</v>
      </c>
      <c r="H290" s="77">
        <v>0</v>
      </c>
      <c r="I290" s="77">
        <v>0</v>
      </c>
      <c r="J290" s="77">
        <v>0</v>
      </c>
      <c r="K290" s="77">
        <v>0</v>
      </c>
      <c r="L290" s="77">
        <v>0</v>
      </c>
      <c r="M290" s="77">
        <v>0</v>
      </c>
      <c r="N290" s="77">
        <v>0</v>
      </c>
      <c r="O290" s="77">
        <v>0</v>
      </c>
      <c r="P290" s="82">
        <v>0</v>
      </c>
      <c r="Q290" s="77">
        <v>0</v>
      </c>
      <c r="R290" s="82">
        <v>0</v>
      </c>
      <c r="S290" s="82">
        <v>0</v>
      </c>
      <c r="T290" s="83">
        <f t="shared" si="12"/>
        <v>10533</v>
      </c>
      <c r="V290" s="1">
        <f t="shared" si="14"/>
        <v>10533</v>
      </c>
      <c r="W290" s="1">
        <f t="shared" si="14"/>
        <v>0</v>
      </c>
      <c r="X290" s="1">
        <f t="shared" si="13"/>
        <v>10533</v>
      </c>
    </row>
    <row r="291" spans="1:24" x14ac:dyDescent="0.25">
      <c r="A291" s="24" t="s">
        <v>506</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77">
        <v>0</v>
      </c>
      <c r="R291" s="82">
        <v>0</v>
      </c>
      <c r="S291" s="82">
        <v>0</v>
      </c>
      <c r="T291" s="83">
        <f t="shared" si="12"/>
        <v>0</v>
      </c>
      <c r="V291" s="1">
        <f t="shared" si="14"/>
        <v>0</v>
      </c>
      <c r="W291" s="1">
        <f t="shared" si="14"/>
        <v>0</v>
      </c>
      <c r="X291" s="1">
        <f t="shared" si="13"/>
        <v>0</v>
      </c>
    </row>
    <row r="292" spans="1:24" x14ac:dyDescent="0.25">
      <c r="A292" s="24" t="s">
        <v>342</v>
      </c>
      <c r="B292" s="25" t="s">
        <v>4</v>
      </c>
      <c r="C292" s="81">
        <v>0</v>
      </c>
      <c r="D292" s="81">
        <v>0</v>
      </c>
      <c r="E292" s="77">
        <v>5416</v>
      </c>
      <c r="F292" s="77">
        <v>0</v>
      </c>
      <c r="G292" s="77">
        <v>0</v>
      </c>
      <c r="H292" s="77">
        <v>0</v>
      </c>
      <c r="I292" s="77">
        <v>0</v>
      </c>
      <c r="J292" s="77">
        <v>0</v>
      </c>
      <c r="K292" s="77">
        <v>0</v>
      </c>
      <c r="L292" s="77">
        <v>0</v>
      </c>
      <c r="M292" s="77">
        <v>0</v>
      </c>
      <c r="N292" s="77">
        <v>0</v>
      </c>
      <c r="O292" s="77">
        <v>0</v>
      </c>
      <c r="P292" s="82">
        <v>0</v>
      </c>
      <c r="Q292" s="77">
        <v>0</v>
      </c>
      <c r="R292" s="82">
        <v>0</v>
      </c>
      <c r="S292" s="82">
        <v>0</v>
      </c>
      <c r="T292" s="83">
        <f t="shared" si="12"/>
        <v>5416</v>
      </c>
      <c r="V292" s="1">
        <f t="shared" si="14"/>
        <v>5416</v>
      </c>
      <c r="W292" s="1">
        <f t="shared" si="14"/>
        <v>0</v>
      </c>
      <c r="X292" s="1">
        <f t="shared" si="13"/>
        <v>5416</v>
      </c>
    </row>
    <row r="293" spans="1:24" x14ac:dyDescent="0.25">
      <c r="A293" s="24" t="s">
        <v>343</v>
      </c>
      <c r="B293" s="25" t="s">
        <v>4</v>
      </c>
      <c r="C293" s="81">
        <v>0</v>
      </c>
      <c r="D293" s="81">
        <v>0</v>
      </c>
      <c r="E293" s="77">
        <v>0</v>
      </c>
      <c r="F293" s="77">
        <v>0</v>
      </c>
      <c r="G293" s="77">
        <v>89600</v>
      </c>
      <c r="H293" s="77">
        <v>0</v>
      </c>
      <c r="I293" s="77">
        <v>0</v>
      </c>
      <c r="J293" s="77">
        <v>0</v>
      </c>
      <c r="K293" s="77">
        <v>0</v>
      </c>
      <c r="L293" s="77">
        <v>0</v>
      </c>
      <c r="M293" s="77">
        <v>137607</v>
      </c>
      <c r="N293" s="77">
        <v>0</v>
      </c>
      <c r="O293" s="77">
        <v>0</v>
      </c>
      <c r="P293" s="82">
        <v>0</v>
      </c>
      <c r="Q293" s="77">
        <v>64746</v>
      </c>
      <c r="R293" s="82">
        <v>0</v>
      </c>
      <c r="S293" s="82">
        <v>0</v>
      </c>
      <c r="T293" s="83">
        <f t="shared" si="12"/>
        <v>291953</v>
      </c>
      <c r="V293" s="1">
        <f t="shared" si="14"/>
        <v>291953</v>
      </c>
      <c r="W293" s="1">
        <f t="shared" si="14"/>
        <v>0</v>
      </c>
      <c r="X293" s="1">
        <f t="shared" si="13"/>
        <v>291953</v>
      </c>
    </row>
    <row r="294" spans="1:24" x14ac:dyDescent="0.25">
      <c r="A294" s="24" t="s">
        <v>344</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77">
        <v>0</v>
      </c>
      <c r="R294" s="82">
        <v>0</v>
      </c>
      <c r="S294" s="82">
        <v>0</v>
      </c>
      <c r="T294" s="83">
        <f t="shared" si="12"/>
        <v>0</v>
      </c>
      <c r="V294" s="1">
        <f t="shared" si="14"/>
        <v>0</v>
      </c>
      <c r="W294" s="1">
        <f t="shared" si="14"/>
        <v>0</v>
      </c>
      <c r="X294" s="1">
        <f t="shared" si="13"/>
        <v>0</v>
      </c>
    </row>
    <row r="295" spans="1:24" x14ac:dyDescent="0.25">
      <c r="A295" s="24" t="s">
        <v>345</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77">
        <v>0</v>
      </c>
      <c r="R295" s="82">
        <v>0</v>
      </c>
      <c r="S295" s="82">
        <v>0</v>
      </c>
      <c r="T295" s="83">
        <f t="shared" si="12"/>
        <v>0</v>
      </c>
      <c r="V295" s="1">
        <f t="shared" si="14"/>
        <v>0</v>
      </c>
      <c r="W295" s="1">
        <f t="shared" si="14"/>
        <v>0</v>
      </c>
      <c r="X295" s="1">
        <f t="shared" si="13"/>
        <v>0</v>
      </c>
    </row>
    <row r="296" spans="1:24" x14ac:dyDescent="0.25">
      <c r="A296" s="24" t="s">
        <v>346</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77">
        <v>0</v>
      </c>
      <c r="R296" s="82">
        <v>0</v>
      </c>
      <c r="S296" s="82">
        <v>0</v>
      </c>
      <c r="T296" s="83">
        <f t="shared" si="12"/>
        <v>0</v>
      </c>
      <c r="V296" s="1">
        <f t="shared" si="14"/>
        <v>0</v>
      </c>
      <c r="W296" s="1">
        <f t="shared" si="14"/>
        <v>0</v>
      </c>
      <c r="X296" s="1">
        <f t="shared" si="13"/>
        <v>0</v>
      </c>
    </row>
    <row r="297" spans="1:24" x14ac:dyDescent="0.25">
      <c r="A297" s="24" t="s">
        <v>4</v>
      </c>
      <c r="B297" s="25" t="s">
        <v>4</v>
      </c>
      <c r="C297" s="81">
        <v>0</v>
      </c>
      <c r="D297" s="81">
        <v>0</v>
      </c>
      <c r="E297" s="77">
        <v>0</v>
      </c>
      <c r="F297" s="77">
        <v>0</v>
      </c>
      <c r="G297" s="77">
        <v>0</v>
      </c>
      <c r="H297" s="77">
        <v>0</v>
      </c>
      <c r="I297" s="77">
        <v>0</v>
      </c>
      <c r="J297" s="77">
        <v>0</v>
      </c>
      <c r="K297" s="77">
        <v>0</v>
      </c>
      <c r="L297" s="77">
        <v>0</v>
      </c>
      <c r="M297" s="77">
        <v>0</v>
      </c>
      <c r="N297" s="77">
        <v>0</v>
      </c>
      <c r="O297" s="77">
        <v>0</v>
      </c>
      <c r="P297" s="82">
        <v>0</v>
      </c>
      <c r="Q297" s="77">
        <v>0</v>
      </c>
      <c r="R297" s="82">
        <v>0</v>
      </c>
      <c r="S297" s="82">
        <v>0</v>
      </c>
      <c r="T297" s="83">
        <f t="shared" si="12"/>
        <v>0</v>
      </c>
      <c r="V297" s="1">
        <f t="shared" si="14"/>
        <v>0</v>
      </c>
      <c r="W297" s="1">
        <f t="shared" si="14"/>
        <v>0</v>
      </c>
      <c r="X297" s="1">
        <f t="shared" si="13"/>
        <v>0</v>
      </c>
    </row>
    <row r="298" spans="1:24" x14ac:dyDescent="0.25">
      <c r="A298" s="24" t="s">
        <v>347</v>
      </c>
      <c r="B298" s="25" t="s">
        <v>4</v>
      </c>
      <c r="C298" s="81">
        <v>687438</v>
      </c>
      <c r="D298" s="81">
        <v>28190</v>
      </c>
      <c r="E298" s="77">
        <v>0</v>
      </c>
      <c r="F298" s="77">
        <v>0</v>
      </c>
      <c r="G298" s="77">
        <v>2952423</v>
      </c>
      <c r="H298" s="77">
        <v>90469</v>
      </c>
      <c r="I298" s="77">
        <v>0</v>
      </c>
      <c r="J298" s="77">
        <v>0</v>
      </c>
      <c r="K298" s="77">
        <v>0</v>
      </c>
      <c r="L298" s="77">
        <v>0</v>
      </c>
      <c r="M298" s="77">
        <v>1748904</v>
      </c>
      <c r="N298" s="77">
        <v>0</v>
      </c>
      <c r="O298" s="77">
        <v>0</v>
      </c>
      <c r="P298" s="82">
        <v>0</v>
      </c>
      <c r="Q298" s="77">
        <v>123655</v>
      </c>
      <c r="R298" s="82">
        <v>1734</v>
      </c>
      <c r="S298" s="82">
        <v>0</v>
      </c>
      <c r="T298" s="83">
        <f t="shared" si="12"/>
        <v>5632813</v>
      </c>
      <c r="V298" s="1">
        <f t="shared" si="14"/>
        <v>5512420</v>
      </c>
      <c r="W298" s="1">
        <f t="shared" si="14"/>
        <v>120393</v>
      </c>
      <c r="X298" s="1">
        <f t="shared" si="13"/>
        <v>5632813</v>
      </c>
    </row>
    <row r="299" spans="1:24" x14ac:dyDescent="0.25">
      <c r="A299" s="24" t="s">
        <v>348</v>
      </c>
      <c r="B299" s="25" t="s">
        <v>4</v>
      </c>
      <c r="C299" s="81">
        <v>912</v>
      </c>
      <c r="D299" s="81">
        <v>0</v>
      </c>
      <c r="E299" s="77">
        <v>0</v>
      </c>
      <c r="F299" s="77">
        <v>0</v>
      </c>
      <c r="G299" s="77">
        <v>0</v>
      </c>
      <c r="H299" s="77">
        <v>0</v>
      </c>
      <c r="I299" s="77">
        <v>0</v>
      </c>
      <c r="J299" s="77">
        <v>0</v>
      </c>
      <c r="K299" s="77">
        <v>0</v>
      </c>
      <c r="L299" s="77">
        <v>0</v>
      </c>
      <c r="M299" s="77">
        <v>640</v>
      </c>
      <c r="N299" s="77">
        <v>0</v>
      </c>
      <c r="O299" s="77">
        <v>0</v>
      </c>
      <c r="P299" s="82">
        <v>0</v>
      </c>
      <c r="Q299" s="77">
        <v>1649</v>
      </c>
      <c r="R299" s="82">
        <v>0</v>
      </c>
      <c r="S299" s="82">
        <v>0</v>
      </c>
      <c r="T299" s="83">
        <f t="shared" si="12"/>
        <v>3201</v>
      </c>
      <c r="V299" s="1">
        <f t="shared" si="14"/>
        <v>3201</v>
      </c>
      <c r="W299" s="1">
        <f t="shared" si="14"/>
        <v>0</v>
      </c>
      <c r="X299" s="1">
        <f t="shared" si="13"/>
        <v>3201</v>
      </c>
    </row>
    <row r="300" spans="1:24" x14ac:dyDescent="0.25">
      <c r="A300" s="24" t="s">
        <v>349</v>
      </c>
      <c r="B300" s="25" t="s">
        <v>4</v>
      </c>
      <c r="C300" s="81">
        <v>30196</v>
      </c>
      <c r="D300" s="81">
        <v>6139</v>
      </c>
      <c r="E300" s="77">
        <v>0</v>
      </c>
      <c r="F300" s="77">
        <v>0</v>
      </c>
      <c r="G300" s="77">
        <v>0</v>
      </c>
      <c r="H300" s="77">
        <v>0</v>
      </c>
      <c r="I300" s="77">
        <v>0</v>
      </c>
      <c r="J300" s="77">
        <v>0</v>
      </c>
      <c r="K300" s="77">
        <v>0</v>
      </c>
      <c r="L300" s="77">
        <v>0</v>
      </c>
      <c r="M300" s="77">
        <v>73397</v>
      </c>
      <c r="N300" s="77">
        <v>0</v>
      </c>
      <c r="O300" s="77">
        <v>0</v>
      </c>
      <c r="P300" s="82">
        <v>0</v>
      </c>
      <c r="Q300" s="77">
        <v>0</v>
      </c>
      <c r="R300" s="82">
        <v>0</v>
      </c>
      <c r="S300" s="82">
        <v>0</v>
      </c>
      <c r="T300" s="83">
        <f t="shared" si="12"/>
        <v>109732</v>
      </c>
      <c r="V300" s="1">
        <f t="shared" si="14"/>
        <v>103593</v>
      </c>
      <c r="W300" s="1">
        <f t="shared" si="14"/>
        <v>6139</v>
      </c>
      <c r="X300" s="1">
        <f t="shared" si="13"/>
        <v>109732</v>
      </c>
    </row>
    <row r="301" spans="1:24" x14ac:dyDescent="0.25">
      <c r="A301" s="90" t="s">
        <v>350</v>
      </c>
      <c r="B301" s="91" t="s">
        <v>4</v>
      </c>
      <c r="C301" s="81">
        <v>55164</v>
      </c>
      <c r="D301" s="81">
        <v>3091</v>
      </c>
      <c r="E301" s="77">
        <v>0</v>
      </c>
      <c r="F301" s="77">
        <v>365150</v>
      </c>
      <c r="G301" s="77">
        <v>6566</v>
      </c>
      <c r="H301" s="77">
        <v>215606</v>
      </c>
      <c r="I301" s="77">
        <v>0</v>
      </c>
      <c r="J301" s="77">
        <v>0</v>
      </c>
      <c r="K301" s="77">
        <v>0</v>
      </c>
      <c r="L301" s="77">
        <v>0</v>
      </c>
      <c r="M301" s="77">
        <v>163304</v>
      </c>
      <c r="N301" s="77">
        <v>0</v>
      </c>
      <c r="O301" s="77">
        <v>0</v>
      </c>
      <c r="P301" s="82">
        <v>0</v>
      </c>
      <c r="Q301" s="77">
        <v>15099</v>
      </c>
      <c r="R301" s="82">
        <v>2091</v>
      </c>
      <c r="S301" s="82">
        <v>0</v>
      </c>
      <c r="T301" s="83">
        <f t="shared" si="12"/>
        <v>826071</v>
      </c>
      <c r="V301" s="1">
        <f t="shared" si="14"/>
        <v>240133</v>
      </c>
      <c r="W301" s="1">
        <f t="shared" si="14"/>
        <v>585938</v>
      </c>
      <c r="X301" s="1">
        <f t="shared" si="13"/>
        <v>826071</v>
      </c>
    </row>
    <row r="302" spans="1:24" x14ac:dyDescent="0.25">
      <c r="A302" s="24" t="s">
        <v>351</v>
      </c>
      <c r="B302" s="25" t="s">
        <v>4</v>
      </c>
      <c r="C302" s="81">
        <v>0</v>
      </c>
      <c r="D302" s="81">
        <v>0</v>
      </c>
      <c r="E302" s="77">
        <v>0</v>
      </c>
      <c r="F302" s="77">
        <v>0</v>
      </c>
      <c r="G302" s="77">
        <v>81637</v>
      </c>
      <c r="H302" s="77">
        <v>35911</v>
      </c>
      <c r="I302" s="77">
        <v>0</v>
      </c>
      <c r="J302" s="77">
        <v>0</v>
      </c>
      <c r="K302" s="77">
        <v>0</v>
      </c>
      <c r="L302" s="77">
        <v>0</v>
      </c>
      <c r="M302" s="77">
        <v>164557</v>
      </c>
      <c r="N302" s="77">
        <v>0</v>
      </c>
      <c r="O302" s="77">
        <v>0</v>
      </c>
      <c r="P302" s="82">
        <v>0</v>
      </c>
      <c r="Q302" s="77">
        <v>85259</v>
      </c>
      <c r="R302" s="82">
        <v>27366</v>
      </c>
      <c r="S302" s="82">
        <v>0</v>
      </c>
      <c r="T302" s="83">
        <f t="shared" si="12"/>
        <v>394730</v>
      </c>
      <c r="V302" s="1">
        <f t="shared" si="14"/>
        <v>331453</v>
      </c>
      <c r="W302" s="1">
        <f t="shared" si="14"/>
        <v>63277</v>
      </c>
      <c r="X302" s="1">
        <f t="shared" si="13"/>
        <v>394730</v>
      </c>
    </row>
    <row r="303" spans="1:24" x14ac:dyDescent="0.25">
      <c r="A303" s="24" t="s">
        <v>352</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77">
        <v>0</v>
      </c>
      <c r="R303" s="82">
        <v>0</v>
      </c>
      <c r="S303" s="82">
        <v>0</v>
      </c>
      <c r="T303" s="83">
        <f t="shared" si="12"/>
        <v>0</v>
      </c>
      <c r="V303" s="1">
        <f t="shared" si="14"/>
        <v>0</v>
      </c>
      <c r="W303" s="1">
        <f t="shared" si="14"/>
        <v>0</v>
      </c>
      <c r="X303" s="1">
        <f t="shared" si="13"/>
        <v>0</v>
      </c>
    </row>
    <row r="304" spans="1:24" x14ac:dyDescent="0.25">
      <c r="A304" s="24" t="s">
        <v>353</v>
      </c>
      <c r="B304" s="25" t="s">
        <v>4</v>
      </c>
      <c r="C304" s="81">
        <v>0</v>
      </c>
      <c r="D304" s="81">
        <v>0</v>
      </c>
      <c r="E304" s="77">
        <v>0</v>
      </c>
      <c r="F304" s="77">
        <v>0</v>
      </c>
      <c r="G304" s="77">
        <v>0</v>
      </c>
      <c r="H304" s="77">
        <v>0</v>
      </c>
      <c r="I304" s="77">
        <v>0</v>
      </c>
      <c r="J304" s="77">
        <v>0</v>
      </c>
      <c r="K304" s="77">
        <v>0</v>
      </c>
      <c r="L304" s="77">
        <v>0</v>
      </c>
      <c r="M304" s="77">
        <v>0</v>
      </c>
      <c r="N304" s="77">
        <v>0</v>
      </c>
      <c r="O304" s="77">
        <v>0</v>
      </c>
      <c r="P304" s="82">
        <v>0</v>
      </c>
      <c r="Q304" s="77">
        <v>0</v>
      </c>
      <c r="R304" s="82">
        <v>0</v>
      </c>
      <c r="S304" s="82">
        <v>0</v>
      </c>
      <c r="T304" s="83">
        <f t="shared" si="12"/>
        <v>0</v>
      </c>
      <c r="V304" s="1">
        <f t="shared" si="14"/>
        <v>0</v>
      </c>
      <c r="W304" s="1">
        <f t="shared" si="14"/>
        <v>0</v>
      </c>
      <c r="X304" s="1">
        <f t="shared" si="13"/>
        <v>0</v>
      </c>
    </row>
    <row r="305" spans="1:24" x14ac:dyDescent="0.25">
      <c r="A305" s="24" t="s">
        <v>354</v>
      </c>
      <c r="B305" s="25" t="s">
        <v>4</v>
      </c>
      <c r="C305" s="81">
        <v>898</v>
      </c>
      <c r="D305" s="81">
        <v>7050</v>
      </c>
      <c r="E305" s="77">
        <v>0</v>
      </c>
      <c r="F305" s="77">
        <v>0</v>
      </c>
      <c r="G305" s="77">
        <v>0</v>
      </c>
      <c r="H305" s="77">
        <v>0</v>
      </c>
      <c r="I305" s="77">
        <v>0</v>
      </c>
      <c r="J305" s="77">
        <v>0</v>
      </c>
      <c r="K305" s="77">
        <v>0</v>
      </c>
      <c r="L305" s="77">
        <v>0</v>
      </c>
      <c r="M305" s="77">
        <v>1654</v>
      </c>
      <c r="N305" s="77">
        <v>0</v>
      </c>
      <c r="O305" s="77">
        <v>0</v>
      </c>
      <c r="P305" s="82">
        <v>0</v>
      </c>
      <c r="Q305" s="77">
        <v>0</v>
      </c>
      <c r="R305" s="82">
        <v>0</v>
      </c>
      <c r="S305" s="82">
        <v>0</v>
      </c>
      <c r="T305" s="83">
        <f t="shared" si="12"/>
        <v>9602</v>
      </c>
      <c r="V305" s="1">
        <f t="shared" si="14"/>
        <v>2552</v>
      </c>
      <c r="W305" s="1">
        <f t="shared" si="14"/>
        <v>7050</v>
      </c>
      <c r="X305" s="1">
        <f t="shared" si="13"/>
        <v>9602</v>
      </c>
    </row>
    <row r="306" spans="1:24" x14ac:dyDescent="0.25">
      <c r="A306" s="24" t="s">
        <v>355</v>
      </c>
      <c r="B306" s="25" t="s">
        <v>4</v>
      </c>
      <c r="C306" s="81">
        <v>0</v>
      </c>
      <c r="D306" s="81">
        <v>0</v>
      </c>
      <c r="E306" s="77">
        <v>7039733.1600000001</v>
      </c>
      <c r="F306" s="77">
        <v>0</v>
      </c>
      <c r="G306" s="77">
        <v>55641</v>
      </c>
      <c r="H306" s="77">
        <v>0</v>
      </c>
      <c r="I306" s="77">
        <v>0</v>
      </c>
      <c r="J306" s="77">
        <v>0</v>
      </c>
      <c r="K306" s="77">
        <v>0</v>
      </c>
      <c r="L306" s="77">
        <v>0</v>
      </c>
      <c r="M306" s="77">
        <v>208025</v>
      </c>
      <c r="N306" s="77">
        <v>0</v>
      </c>
      <c r="O306" s="77">
        <v>0</v>
      </c>
      <c r="P306" s="82">
        <v>0</v>
      </c>
      <c r="Q306" s="77">
        <v>0</v>
      </c>
      <c r="R306" s="82">
        <v>0</v>
      </c>
      <c r="S306" s="82">
        <v>0</v>
      </c>
      <c r="T306" s="83">
        <f t="shared" si="12"/>
        <v>7303399.1600000001</v>
      </c>
      <c r="V306" s="1">
        <f t="shared" si="14"/>
        <v>7303399.1600000001</v>
      </c>
      <c r="W306" s="1">
        <f t="shared" si="14"/>
        <v>0</v>
      </c>
      <c r="X306" s="1">
        <f t="shared" si="13"/>
        <v>7303399.1600000001</v>
      </c>
    </row>
    <row r="307" spans="1:24" x14ac:dyDescent="0.25">
      <c r="A307" s="24" t="s">
        <v>356</v>
      </c>
      <c r="B307" s="25" t="s">
        <v>4</v>
      </c>
      <c r="C307" s="81">
        <v>0</v>
      </c>
      <c r="D307" s="81">
        <v>0</v>
      </c>
      <c r="E307" s="77">
        <v>0</v>
      </c>
      <c r="F307" s="77">
        <v>0</v>
      </c>
      <c r="G307" s="77">
        <v>0</v>
      </c>
      <c r="H307" s="77">
        <v>0</v>
      </c>
      <c r="I307" s="77">
        <v>0</v>
      </c>
      <c r="J307" s="77">
        <v>0</v>
      </c>
      <c r="K307" s="77">
        <v>0</v>
      </c>
      <c r="L307" s="77">
        <v>0</v>
      </c>
      <c r="M307" s="77">
        <v>0</v>
      </c>
      <c r="N307" s="77">
        <v>0</v>
      </c>
      <c r="O307" s="77">
        <v>0</v>
      </c>
      <c r="P307" s="82">
        <v>0</v>
      </c>
      <c r="Q307" s="77">
        <v>0</v>
      </c>
      <c r="R307" s="82">
        <v>0</v>
      </c>
      <c r="S307" s="82">
        <v>0</v>
      </c>
      <c r="T307" s="83">
        <f t="shared" si="12"/>
        <v>0</v>
      </c>
      <c r="V307" s="1">
        <f t="shared" si="14"/>
        <v>0</v>
      </c>
      <c r="W307" s="1">
        <f t="shared" si="14"/>
        <v>0</v>
      </c>
      <c r="X307" s="1">
        <f t="shared" si="13"/>
        <v>0</v>
      </c>
    </row>
    <row r="308" spans="1:24" x14ac:dyDescent="0.25">
      <c r="A308" s="24" t="s">
        <v>544</v>
      </c>
      <c r="B308" s="25" t="s">
        <v>4</v>
      </c>
      <c r="C308" s="81">
        <v>0</v>
      </c>
      <c r="D308" s="81">
        <v>0</v>
      </c>
      <c r="E308" s="77">
        <v>0</v>
      </c>
      <c r="F308" s="77">
        <v>0</v>
      </c>
      <c r="G308" s="77">
        <v>0</v>
      </c>
      <c r="H308" s="77">
        <v>0</v>
      </c>
      <c r="I308" s="77">
        <v>0</v>
      </c>
      <c r="J308" s="77">
        <v>0</v>
      </c>
      <c r="K308" s="77">
        <v>0</v>
      </c>
      <c r="L308" s="77">
        <v>0</v>
      </c>
      <c r="M308" s="77">
        <v>0</v>
      </c>
      <c r="N308" s="77">
        <v>0</v>
      </c>
      <c r="O308" s="77">
        <v>0</v>
      </c>
      <c r="P308" s="82">
        <v>0</v>
      </c>
      <c r="Q308" s="77">
        <v>0</v>
      </c>
      <c r="R308" s="82">
        <v>0</v>
      </c>
      <c r="S308" s="82">
        <v>0</v>
      </c>
      <c r="T308" s="83">
        <f t="shared" si="12"/>
        <v>0</v>
      </c>
      <c r="V308" s="1">
        <f t="shared" si="14"/>
        <v>0</v>
      </c>
      <c r="W308" s="1">
        <f t="shared" si="14"/>
        <v>0</v>
      </c>
      <c r="X308" s="1">
        <f t="shared" si="13"/>
        <v>0</v>
      </c>
    </row>
    <row r="309" spans="1:24" x14ac:dyDescent="0.25">
      <c r="A309" s="24" t="s">
        <v>357</v>
      </c>
      <c r="B309" s="25" t="s">
        <v>52</v>
      </c>
      <c r="C309" s="81">
        <v>151626</v>
      </c>
      <c r="D309" s="81">
        <v>0</v>
      </c>
      <c r="E309" s="77">
        <v>3184833</v>
      </c>
      <c r="F309" s="77">
        <v>0</v>
      </c>
      <c r="G309" s="77">
        <v>1140196</v>
      </c>
      <c r="H309" s="77">
        <v>0</v>
      </c>
      <c r="I309" s="77">
        <v>0</v>
      </c>
      <c r="J309" s="77">
        <v>0</v>
      </c>
      <c r="K309" s="77">
        <v>0</v>
      </c>
      <c r="L309" s="77">
        <v>0</v>
      </c>
      <c r="M309" s="77">
        <v>0</v>
      </c>
      <c r="N309" s="77">
        <v>0</v>
      </c>
      <c r="O309" s="77">
        <v>0</v>
      </c>
      <c r="P309" s="82">
        <v>0</v>
      </c>
      <c r="Q309" s="77">
        <v>0</v>
      </c>
      <c r="R309" s="82">
        <v>0</v>
      </c>
      <c r="S309" s="82">
        <v>0</v>
      </c>
      <c r="T309" s="83">
        <f t="shared" si="12"/>
        <v>4476655</v>
      </c>
      <c r="V309" s="1">
        <f t="shared" si="14"/>
        <v>4476655</v>
      </c>
      <c r="W309" s="1">
        <f t="shared" si="14"/>
        <v>0</v>
      </c>
      <c r="X309" s="1">
        <f t="shared" si="13"/>
        <v>4476655</v>
      </c>
    </row>
    <row r="310" spans="1:24" x14ac:dyDescent="0.25">
      <c r="A310" s="24" t="s">
        <v>358</v>
      </c>
      <c r="B310" s="25" t="s">
        <v>52</v>
      </c>
      <c r="C310" s="81">
        <v>0</v>
      </c>
      <c r="D310" s="81">
        <v>0</v>
      </c>
      <c r="E310" s="77">
        <v>0</v>
      </c>
      <c r="F310" s="77">
        <v>0</v>
      </c>
      <c r="G310" s="77">
        <v>0</v>
      </c>
      <c r="H310" s="77">
        <v>0</v>
      </c>
      <c r="I310" s="77">
        <v>0</v>
      </c>
      <c r="J310" s="77">
        <v>0</v>
      </c>
      <c r="K310" s="77">
        <v>0</v>
      </c>
      <c r="L310" s="77">
        <v>0</v>
      </c>
      <c r="M310" s="77">
        <v>0</v>
      </c>
      <c r="N310" s="77">
        <v>0</v>
      </c>
      <c r="O310" s="77">
        <v>0</v>
      </c>
      <c r="P310" s="82">
        <v>0</v>
      </c>
      <c r="Q310" s="77">
        <v>0</v>
      </c>
      <c r="R310" s="82">
        <v>0</v>
      </c>
      <c r="S310" s="82">
        <v>0</v>
      </c>
      <c r="T310" s="83">
        <f t="shared" si="12"/>
        <v>0</v>
      </c>
      <c r="V310" s="1">
        <f t="shared" si="14"/>
        <v>0</v>
      </c>
      <c r="W310" s="1">
        <f t="shared" si="14"/>
        <v>0</v>
      </c>
      <c r="X310" s="1">
        <f t="shared" si="13"/>
        <v>0</v>
      </c>
    </row>
    <row r="311" spans="1:24" x14ac:dyDescent="0.25">
      <c r="A311" s="24" t="s">
        <v>359</v>
      </c>
      <c r="B311" s="25" t="s">
        <v>52</v>
      </c>
      <c r="C311" s="81">
        <v>228944</v>
      </c>
      <c r="D311" s="81">
        <v>0</v>
      </c>
      <c r="E311" s="77">
        <v>0</v>
      </c>
      <c r="F311" s="77">
        <v>0</v>
      </c>
      <c r="G311" s="77">
        <v>6349</v>
      </c>
      <c r="H311" s="77">
        <v>0</v>
      </c>
      <c r="I311" s="77">
        <v>0</v>
      </c>
      <c r="J311" s="77">
        <v>0</v>
      </c>
      <c r="K311" s="77">
        <v>0</v>
      </c>
      <c r="L311" s="77">
        <v>0</v>
      </c>
      <c r="M311" s="77">
        <v>0</v>
      </c>
      <c r="N311" s="77">
        <v>0</v>
      </c>
      <c r="O311" s="77">
        <v>0</v>
      </c>
      <c r="P311" s="82">
        <v>0</v>
      </c>
      <c r="Q311" s="77">
        <v>0</v>
      </c>
      <c r="R311" s="82">
        <v>0</v>
      </c>
      <c r="S311" s="82">
        <v>0</v>
      </c>
      <c r="T311" s="83">
        <f t="shared" si="12"/>
        <v>235293</v>
      </c>
      <c r="V311" s="1">
        <f t="shared" si="14"/>
        <v>235293</v>
      </c>
      <c r="W311" s="1">
        <f t="shared" si="14"/>
        <v>0</v>
      </c>
      <c r="X311" s="1">
        <f t="shared" si="13"/>
        <v>235293</v>
      </c>
    </row>
    <row r="312" spans="1:24" x14ac:dyDescent="0.25">
      <c r="A312" s="24" t="s">
        <v>361</v>
      </c>
      <c r="B312" s="25" t="s">
        <v>52</v>
      </c>
      <c r="C312" s="81">
        <v>0</v>
      </c>
      <c r="D312" s="81">
        <v>0</v>
      </c>
      <c r="E312" s="77">
        <v>0</v>
      </c>
      <c r="F312" s="77">
        <v>0</v>
      </c>
      <c r="G312" s="77">
        <v>15400</v>
      </c>
      <c r="H312" s="77">
        <v>0</v>
      </c>
      <c r="I312" s="77">
        <v>0</v>
      </c>
      <c r="J312" s="77">
        <v>0</v>
      </c>
      <c r="K312" s="77">
        <v>0</v>
      </c>
      <c r="L312" s="77">
        <v>0</v>
      </c>
      <c r="M312" s="77">
        <v>0</v>
      </c>
      <c r="N312" s="77">
        <v>0</v>
      </c>
      <c r="O312" s="77">
        <v>0</v>
      </c>
      <c r="P312" s="82">
        <v>0</v>
      </c>
      <c r="Q312" s="77">
        <v>0</v>
      </c>
      <c r="R312" s="82">
        <v>0</v>
      </c>
      <c r="S312" s="82">
        <v>0</v>
      </c>
      <c r="T312" s="83">
        <f t="shared" si="12"/>
        <v>15400</v>
      </c>
      <c r="V312" s="1">
        <f t="shared" si="14"/>
        <v>15400</v>
      </c>
      <c r="W312" s="1">
        <f t="shared" si="14"/>
        <v>0</v>
      </c>
      <c r="X312" s="1">
        <f t="shared" si="13"/>
        <v>15400</v>
      </c>
    </row>
    <row r="313" spans="1:24" x14ac:dyDescent="0.25">
      <c r="A313" s="24" t="s">
        <v>516</v>
      </c>
      <c r="B313" s="25" t="s">
        <v>52</v>
      </c>
      <c r="C313" s="81">
        <v>0</v>
      </c>
      <c r="D313" s="81">
        <v>0</v>
      </c>
      <c r="E313" s="77">
        <v>0</v>
      </c>
      <c r="F313" s="77">
        <v>0</v>
      </c>
      <c r="G313" s="77">
        <v>0</v>
      </c>
      <c r="H313" s="77">
        <v>0</v>
      </c>
      <c r="I313" s="77">
        <v>0</v>
      </c>
      <c r="J313" s="77">
        <v>0</v>
      </c>
      <c r="K313" s="77">
        <v>0</v>
      </c>
      <c r="L313" s="77">
        <v>0</v>
      </c>
      <c r="M313" s="77">
        <v>0</v>
      </c>
      <c r="N313" s="77">
        <v>0</v>
      </c>
      <c r="O313" s="77">
        <v>0</v>
      </c>
      <c r="P313" s="82">
        <v>0</v>
      </c>
      <c r="Q313" s="77">
        <v>0</v>
      </c>
      <c r="R313" s="82">
        <v>0</v>
      </c>
      <c r="S313" s="82">
        <v>0</v>
      </c>
      <c r="T313" s="83">
        <f t="shared" si="12"/>
        <v>0</v>
      </c>
      <c r="V313" s="1">
        <f t="shared" si="14"/>
        <v>0</v>
      </c>
      <c r="W313" s="1">
        <f t="shared" si="14"/>
        <v>0</v>
      </c>
      <c r="X313" s="1">
        <f t="shared" si="13"/>
        <v>0</v>
      </c>
    </row>
    <row r="314" spans="1:24" x14ac:dyDescent="0.25">
      <c r="A314" s="24" t="s">
        <v>362</v>
      </c>
      <c r="B314" s="25" t="s">
        <v>52</v>
      </c>
      <c r="C314" s="81">
        <v>92904.26</v>
      </c>
      <c r="D314" s="81">
        <v>0</v>
      </c>
      <c r="E314" s="77">
        <v>0</v>
      </c>
      <c r="F314" s="77">
        <v>0</v>
      </c>
      <c r="G314" s="77">
        <v>1248852.45</v>
      </c>
      <c r="H314" s="77">
        <v>0</v>
      </c>
      <c r="I314" s="77">
        <v>0</v>
      </c>
      <c r="J314" s="77">
        <v>0</v>
      </c>
      <c r="K314" s="77">
        <v>0</v>
      </c>
      <c r="L314" s="77">
        <v>0</v>
      </c>
      <c r="M314" s="77">
        <v>212006.9</v>
      </c>
      <c r="N314" s="77">
        <v>0</v>
      </c>
      <c r="O314" s="77">
        <v>0</v>
      </c>
      <c r="P314" s="82">
        <v>0</v>
      </c>
      <c r="Q314" s="77">
        <v>0</v>
      </c>
      <c r="R314" s="82">
        <v>0</v>
      </c>
      <c r="S314" s="82">
        <v>0</v>
      </c>
      <c r="T314" s="83">
        <f t="shared" si="12"/>
        <v>1553763.6099999999</v>
      </c>
      <c r="V314" s="1">
        <f t="shared" si="14"/>
        <v>1553763.6099999999</v>
      </c>
      <c r="W314" s="1">
        <f t="shared" si="14"/>
        <v>0</v>
      </c>
      <c r="X314" s="1">
        <f t="shared" si="13"/>
        <v>1553763.6099999999</v>
      </c>
    </row>
    <row r="315" spans="1:24" x14ac:dyDescent="0.25">
      <c r="A315" s="24" t="s">
        <v>363</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77">
        <v>0</v>
      </c>
      <c r="R315" s="82">
        <v>0</v>
      </c>
      <c r="S315" s="82">
        <v>0</v>
      </c>
      <c r="T315" s="83">
        <f t="shared" si="12"/>
        <v>0</v>
      </c>
      <c r="V315" s="1">
        <f t="shared" si="14"/>
        <v>0</v>
      </c>
      <c r="W315" s="1">
        <f t="shared" si="14"/>
        <v>0</v>
      </c>
      <c r="X315" s="1">
        <f t="shared" si="13"/>
        <v>0</v>
      </c>
    </row>
    <row r="316" spans="1:24" x14ac:dyDescent="0.25">
      <c r="A316" s="24" t="s">
        <v>364</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77">
        <v>0</v>
      </c>
      <c r="R316" s="82">
        <v>0</v>
      </c>
      <c r="S316" s="82">
        <v>0</v>
      </c>
      <c r="T316" s="83">
        <f t="shared" si="12"/>
        <v>0</v>
      </c>
      <c r="V316" s="1">
        <f t="shared" si="14"/>
        <v>0</v>
      </c>
      <c r="W316" s="1">
        <f t="shared" si="14"/>
        <v>0</v>
      </c>
      <c r="X316" s="1">
        <f t="shared" si="13"/>
        <v>0</v>
      </c>
    </row>
    <row r="317" spans="1:24" x14ac:dyDescent="0.25">
      <c r="A317" s="24" t="s">
        <v>365</v>
      </c>
      <c r="B317" s="25" t="s">
        <v>53</v>
      </c>
      <c r="C317" s="81">
        <v>0</v>
      </c>
      <c r="D317" s="81">
        <v>0</v>
      </c>
      <c r="E317" s="77">
        <v>0</v>
      </c>
      <c r="F317" s="77">
        <v>0</v>
      </c>
      <c r="G317" s="77">
        <v>0</v>
      </c>
      <c r="H317" s="77">
        <v>0</v>
      </c>
      <c r="I317" s="77">
        <v>0</v>
      </c>
      <c r="J317" s="77">
        <v>0</v>
      </c>
      <c r="K317" s="77">
        <v>0</v>
      </c>
      <c r="L317" s="77">
        <v>0</v>
      </c>
      <c r="M317" s="77">
        <v>0</v>
      </c>
      <c r="N317" s="77">
        <v>0</v>
      </c>
      <c r="O317" s="77">
        <v>0</v>
      </c>
      <c r="P317" s="82">
        <v>0</v>
      </c>
      <c r="Q317" s="77">
        <v>0</v>
      </c>
      <c r="R317" s="82">
        <v>0</v>
      </c>
      <c r="S317" s="82">
        <v>0</v>
      </c>
      <c r="T317" s="83">
        <f t="shared" si="12"/>
        <v>0</v>
      </c>
      <c r="V317" s="1">
        <f t="shared" si="14"/>
        <v>0</v>
      </c>
      <c r="W317" s="1">
        <f t="shared" si="14"/>
        <v>0</v>
      </c>
      <c r="X317" s="1">
        <f t="shared" si="13"/>
        <v>0</v>
      </c>
    </row>
    <row r="318" spans="1:24" x14ac:dyDescent="0.25">
      <c r="A318" s="24" t="s">
        <v>366</v>
      </c>
      <c r="B318" s="25" t="s">
        <v>53</v>
      </c>
      <c r="C318" s="81">
        <v>0</v>
      </c>
      <c r="D318" s="81">
        <v>0</v>
      </c>
      <c r="E318" s="77">
        <v>0</v>
      </c>
      <c r="F318" s="77">
        <v>0</v>
      </c>
      <c r="G318" s="77">
        <v>0</v>
      </c>
      <c r="H318" s="77">
        <v>0</v>
      </c>
      <c r="I318" s="77">
        <v>0</v>
      </c>
      <c r="J318" s="77">
        <v>0</v>
      </c>
      <c r="K318" s="77">
        <v>0</v>
      </c>
      <c r="L318" s="77">
        <v>0</v>
      </c>
      <c r="M318" s="77">
        <v>0</v>
      </c>
      <c r="N318" s="77">
        <v>0</v>
      </c>
      <c r="O318" s="77">
        <v>0</v>
      </c>
      <c r="P318" s="82">
        <v>0</v>
      </c>
      <c r="Q318" s="77">
        <v>0</v>
      </c>
      <c r="R318" s="82">
        <v>0</v>
      </c>
      <c r="S318" s="82">
        <v>0</v>
      </c>
      <c r="T318" s="83">
        <f t="shared" si="12"/>
        <v>0</v>
      </c>
      <c r="V318" s="1">
        <f t="shared" si="14"/>
        <v>0</v>
      </c>
      <c r="W318" s="1">
        <f t="shared" si="14"/>
        <v>0</v>
      </c>
      <c r="X318" s="1">
        <f t="shared" si="13"/>
        <v>0</v>
      </c>
    </row>
    <row r="319" spans="1:24" x14ac:dyDescent="0.25">
      <c r="A319" s="24" t="s">
        <v>367</v>
      </c>
      <c r="B319" s="25" t="s">
        <v>53</v>
      </c>
      <c r="C319" s="81">
        <v>0</v>
      </c>
      <c r="D319" s="81">
        <v>0</v>
      </c>
      <c r="E319" s="77">
        <v>1098270</v>
      </c>
      <c r="F319" s="77">
        <v>111540</v>
      </c>
      <c r="G319" s="77">
        <v>530152</v>
      </c>
      <c r="H319" s="77">
        <v>230490</v>
      </c>
      <c r="I319" s="77">
        <v>0</v>
      </c>
      <c r="J319" s="77">
        <v>0</v>
      </c>
      <c r="K319" s="77">
        <v>0</v>
      </c>
      <c r="L319" s="77">
        <v>0</v>
      </c>
      <c r="M319" s="77">
        <v>988891</v>
      </c>
      <c r="N319" s="77">
        <v>0</v>
      </c>
      <c r="O319" s="77">
        <v>0</v>
      </c>
      <c r="P319" s="82">
        <v>0</v>
      </c>
      <c r="Q319" s="77">
        <v>0</v>
      </c>
      <c r="R319" s="82">
        <v>0</v>
      </c>
      <c r="S319" s="82">
        <v>0</v>
      </c>
      <c r="T319" s="83">
        <f t="shared" si="12"/>
        <v>2959343</v>
      </c>
      <c r="V319" s="1">
        <f t="shared" si="14"/>
        <v>2617313</v>
      </c>
      <c r="W319" s="1">
        <f t="shared" si="14"/>
        <v>342030</v>
      </c>
      <c r="X319" s="1">
        <f t="shared" si="13"/>
        <v>2959343</v>
      </c>
    </row>
    <row r="320" spans="1:24" x14ac:dyDescent="0.25">
      <c r="A320" s="24" t="s">
        <v>368</v>
      </c>
      <c r="B320" s="25" t="s">
        <v>53</v>
      </c>
      <c r="C320" s="81">
        <v>17438</v>
      </c>
      <c r="D320" s="81">
        <v>497</v>
      </c>
      <c r="E320" s="77">
        <v>0</v>
      </c>
      <c r="F320" s="77">
        <v>160767</v>
      </c>
      <c r="G320" s="77">
        <v>0</v>
      </c>
      <c r="H320" s="77">
        <v>27956</v>
      </c>
      <c r="I320" s="77">
        <v>0</v>
      </c>
      <c r="J320" s="77">
        <v>0</v>
      </c>
      <c r="K320" s="77">
        <v>0</v>
      </c>
      <c r="L320" s="77">
        <v>0</v>
      </c>
      <c r="M320" s="77">
        <v>200437</v>
      </c>
      <c r="N320" s="77">
        <v>0</v>
      </c>
      <c r="O320" s="77">
        <v>0</v>
      </c>
      <c r="P320" s="82">
        <v>0</v>
      </c>
      <c r="Q320" s="77">
        <v>0</v>
      </c>
      <c r="R320" s="82">
        <v>0</v>
      </c>
      <c r="S320" s="82">
        <v>0</v>
      </c>
      <c r="T320" s="83">
        <f t="shared" si="12"/>
        <v>407095</v>
      </c>
      <c r="V320" s="1">
        <f t="shared" si="14"/>
        <v>217875</v>
      </c>
      <c r="W320" s="1">
        <f t="shared" si="14"/>
        <v>189220</v>
      </c>
      <c r="X320" s="1">
        <f t="shared" si="13"/>
        <v>407095</v>
      </c>
    </row>
    <row r="321" spans="1:24" x14ac:dyDescent="0.25">
      <c r="A321" s="24" t="s">
        <v>369</v>
      </c>
      <c r="B321" s="25" t="s">
        <v>53</v>
      </c>
      <c r="C321" s="81">
        <v>0</v>
      </c>
      <c r="D321" s="81">
        <v>0</v>
      </c>
      <c r="E321" s="77">
        <v>15716</v>
      </c>
      <c r="F321" s="77">
        <v>1485</v>
      </c>
      <c r="G321" s="77">
        <v>7426</v>
      </c>
      <c r="H321" s="77">
        <v>13411</v>
      </c>
      <c r="I321" s="77">
        <v>0</v>
      </c>
      <c r="J321" s="77">
        <v>0</v>
      </c>
      <c r="K321" s="77">
        <v>0</v>
      </c>
      <c r="L321" s="77">
        <v>0</v>
      </c>
      <c r="M321" s="77">
        <v>0</v>
      </c>
      <c r="N321" s="77">
        <v>0</v>
      </c>
      <c r="O321" s="77">
        <v>0</v>
      </c>
      <c r="P321" s="82">
        <v>0</v>
      </c>
      <c r="Q321" s="77">
        <v>0</v>
      </c>
      <c r="R321" s="82">
        <v>0</v>
      </c>
      <c r="S321" s="82">
        <v>0</v>
      </c>
      <c r="T321" s="83">
        <f t="shared" si="12"/>
        <v>38038</v>
      </c>
      <c r="V321" s="1">
        <f t="shared" si="14"/>
        <v>23142</v>
      </c>
      <c r="W321" s="1">
        <f t="shared" si="14"/>
        <v>14896</v>
      </c>
      <c r="X321" s="1">
        <f t="shared" si="13"/>
        <v>38038</v>
      </c>
    </row>
    <row r="322" spans="1:24" x14ac:dyDescent="0.25">
      <c r="A322" s="24" t="s">
        <v>370</v>
      </c>
      <c r="B322" s="25" t="s">
        <v>53</v>
      </c>
      <c r="C322" s="81">
        <v>0</v>
      </c>
      <c r="D322" s="81">
        <v>0</v>
      </c>
      <c r="E322" s="77">
        <v>16500</v>
      </c>
      <c r="F322" s="77">
        <v>0</v>
      </c>
      <c r="G322" s="77">
        <v>16255</v>
      </c>
      <c r="H322" s="77">
        <v>0</v>
      </c>
      <c r="I322" s="77">
        <v>0</v>
      </c>
      <c r="J322" s="77">
        <v>0</v>
      </c>
      <c r="K322" s="77">
        <v>0</v>
      </c>
      <c r="L322" s="77">
        <v>0</v>
      </c>
      <c r="M322" s="77">
        <v>16500</v>
      </c>
      <c r="N322" s="77">
        <v>0</v>
      </c>
      <c r="O322" s="77">
        <v>0</v>
      </c>
      <c r="P322" s="82">
        <v>0</v>
      </c>
      <c r="Q322" s="77">
        <v>0</v>
      </c>
      <c r="R322" s="82">
        <v>0</v>
      </c>
      <c r="S322" s="82">
        <v>0</v>
      </c>
      <c r="T322" s="83">
        <f t="shared" si="12"/>
        <v>49255</v>
      </c>
      <c r="V322" s="1">
        <f t="shared" si="14"/>
        <v>49255</v>
      </c>
      <c r="W322" s="1">
        <f t="shared" si="14"/>
        <v>0</v>
      </c>
      <c r="X322" s="1">
        <f t="shared" si="13"/>
        <v>49255</v>
      </c>
    </row>
    <row r="323" spans="1:24" x14ac:dyDescent="0.25">
      <c r="A323" s="24" t="s">
        <v>371</v>
      </c>
      <c r="B323" s="25" t="s">
        <v>53</v>
      </c>
      <c r="C323" s="81">
        <v>0</v>
      </c>
      <c r="D323" s="81">
        <v>0</v>
      </c>
      <c r="E323" s="77">
        <v>0</v>
      </c>
      <c r="F323" s="77">
        <v>0</v>
      </c>
      <c r="G323" s="77">
        <v>0</v>
      </c>
      <c r="H323" s="77">
        <v>0</v>
      </c>
      <c r="I323" s="77">
        <v>0</v>
      </c>
      <c r="J323" s="77">
        <v>0</v>
      </c>
      <c r="K323" s="77">
        <v>0</v>
      </c>
      <c r="L323" s="77">
        <v>0</v>
      </c>
      <c r="M323" s="77">
        <v>0</v>
      </c>
      <c r="N323" s="77">
        <v>0</v>
      </c>
      <c r="O323" s="77">
        <v>0</v>
      </c>
      <c r="P323" s="82">
        <v>0</v>
      </c>
      <c r="Q323" s="77">
        <v>3048</v>
      </c>
      <c r="R323" s="82">
        <v>0</v>
      </c>
      <c r="S323" s="82">
        <v>0</v>
      </c>
      <c r="T323" s="83">
        <f t="shared" si="12"/>
        <v>3048</v>
      </c>
      <c r="V323" s="1">
        <f t="shared" si="14"/>
        <v>3048</v>
      </c>
      <c r="W323" s="1">
        <f t="shared" si="14"/>
        <v>0</v>
      </c>
      <c r="X323" s="1">
        <f t="shared" si="13"/>
        <v>3048</v>
      </c>
    </row>
    <row r="324" spans="1:24" x14ac:dyDescent="0.25">
      <c r="A324" s="24" t="s">
        <v>372</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77">
        <v>0</v>
      </c>
      <c r="R324" s="82">
        <v>0</v>
      </c>
      <c r="S324" s="82">
        <v>0</v>
      </c>
      <c r="T324" s="83">
        <f t="shared" si="12"/>
        <v>0</v>
      </c>
      <c r="V324" s="1">
        <f t="shared" si="14"/>
        <v>0</v>
      </c>
      <c r="W324" s="1">
        <f t="shared" si="14"/>
        <v>0</v>
      </c>
      <c r="X324" s="1">
        <f t="shared" si="13"/>
        <v>0</v>
      </c>
    </row>
    <row r="325" spans="1:24" x14ac:dyDescent="0.25">
      <c r="A325" s="24" t="s">
        <v>373</v>
      </c>
      <c r="B325" s="25" t="s">
        <v>53</v>
      </c>
      <c r="C325" s="81">
        <v>0</v>
      </c>
      <c r="D325" s="81">
        <v>0</v>
      </c>
      <c r="E325" s="77">
        <v>109808</v>
      </c>
      <c r="F325" s="77">
        <v>178426</v>
      </c>
      <c r="G325" s="77">
        <v>40382</v>
      </c>
      <c r="H325" s="77">
        <v>186544</v>
      </c>
      <c r="I325" s="77">
        <v>0</v>
      </c>
      <c r="J325" s="77">
        <v>0</v>
      </c>
      <c r="K325" s="77">
        <v>0</v>
      </c>
      <c r="L325" s="77">
        <v>0</v>
      </c>
      <c r="M325" s="77">
        <v>149654</v>
      </c>
      <c r="N325" s="77">
        <v>145350</v>
      </c>
      <c r="O325" s="77">
        <v>0</v>
      </c>
      <c r="P325" s="82">
        <v>0</v>
      </c>
      <c r="Q325" s="77">
        <v>0</v>
      </c>
      <c r="R325" s="82">
        <v>0</v>
      </c>
      <c r="S325" s="82">
        <v>0</v>
      </c>
      <c r="T325" s="83">
        <f t="shared" ref="T325:T388" si="15">SUM(C325:S325)</f>
        <v>810164</v>
      </c>
      <c r="V325" s="1">
        <f t="shared" si="14"/>
        <v>299844</v>
      </c>
      <c r="W325" s="1">
        <f t="shared" si="14"/>
        <v>510320</v>
      </c>
      <c r="X325" s="1">
        <f t="shared" si="13"/>
        <v>810164</v>
      </c>
    </row>
    <row r="326" spans="1:24" x14ac:dyDescent="0.25">
      <c r="A326" s="24" t="s">
        <v>374</v>
      </c>
      <c r="B326" s="25" t="s">
        <v>53</v>
      </c>
      <c r="C326" s="81">
        <v>1379</v>
      </c>
      <c r="D326" s="81">
        <v>0</v>
      </c>
      <c r="E326" s="77">
        <v>0</v>
      </c>
      <c r="F326" s="77">
        <v>0</v>
      </c>
      <c r="G326" s="77">
        <v>3447</v>
      </c>
      <c r="H326" s="77">
        <v>0</v>
      </c>
      <c r="I326" s="77">
        <v>0</v>
      </c>
      <c r="J326" s="77">
        <v>0</v>
      </c>
      <c r="K326" s="77">
        <v>0</v>
      </c>
      <c r="L326" s="77">
        <v>0</v>
      </c>
      <c r="M326" s="77">
        <v>27343</v>
      </c>
      <c r="N326" s="77">
        <v>0</v>
      </c>
      <c r="O326" s="77">
        <v>0</v>
      </c>
      <c r="P326" s="82">
        <v>0</v>
      </c>
      <c r="Q326" s="77">
        <v>0</v>
      </c>
      <c r="R326" s="82">
        <v>0</v>
      </c>
      <c r="S326" s="82">
        <v>0</v>
      </c>
      <c r="T326" s="83">
        <f t="shared" si="15"/>
        <v>32169</v>
      </c>
      <c r="V326" s="1">
        <f t="shared" si="14"/>
        <v>32169</v>
      </c>
      <c r="W326" s="1">
        <f t="shared" si="14"/>
        <v>0</v>
      </c>
      <c r="X326" s="1">
        <f t="shared" si="13"/>
        <v>32169</v>
      </c>
    </row>
    <row r="327" spans="1:24" x14ac:dyDescent="0.25">
      <c r="A327" s="24" t="s">
        <v>375</v>
      </c>
      <c r="B327" s="25" t="s">
        <v>53</v>
      </c>
      <c r="C327" s="81">
        <v>0</v>
      </c>
      <c r="D327" s="81">
        <v>0</v>
      </c>
      <c r="E327" s="77">
        <v>0</v>
      </c>
      <c r="F327" s="77">
        <v>0</v>
      </c>
      <c r="G327" s="77">
        <v>0</v>
      </c>
      <c r="H327" s="77">
        <v>0</v>
      </c>
      <c r="I327" s="77">
        <v>0</v>
      </c>
      <c r="J327" s="77">
        <v>0</v>
      </c>
      <c r="K327" s="77">
        <v>0</v>
      </c>
      <c r="L327" s="77">
        <v>0</v>
      </c>
      <c r="M327" s="77">
        <v>0</v>
      </c>
      <c r="N327" s="77">
        <v>0</v>
      </c>
      <c r="O327" s="77">
        <v>0</v>
      </c>
      <c r="P327" s="82">
        <v>0</v>
      </c>
      <c r="Q327" s="77">
        <v>0</v>
      </c>
      <c r="R327" s="82">
        <v>0</v>
      </c>
      <c r="S327" s="82">
        <v>0</v>
      </c>
      <c r="T327" s="83">
        <f t="shared" si="15"/>
        <v>0</v>
      </c>
      <c r="V327" s="1">
        <f t="shared" ref="V327:W390" si="16">SUM(C327,E327,G327,I327,K327,M327,O327,Q327)</f>
        <v>0</v>
      </c>
      <c r="W327" s="1">
        <f t="shared" si="16"/>
        <v>0</v>
      </c>
      <c r="X327" s="1">
        <f t="shared" ref="X327:X390" si="17">SUM(V327:W327)</f>
        <v>0</v>
      </c>
    </row>
    <row r="328" spans="1:24" x14ac:dyDescent="0.25">
      <c r="A328" s="24" t="s">
        <v>376</v>
      </c>
      <c r="B328" s="25" t="s">
        <v>53</v>
      </c>
      <c r="C328" s="81">
        <v>2219</v>
      </c>
      <c r="D328" s="81">
        <v>32715</v>
      </c>
      <c r="E328" s="77">
        <v>2374</v>
      </c>
      <c r="F328" s="77">
        <v>67955</v>
      </c>
      <c r="G328" s="77">
        <v>2562</v>
      </c>
      <c r="H328" s="77">
        <v>3215</v>
      </c>
      <c r="I328" s="77">
        <v>0</v>
      </c>
      <c r="J328" s="77">
        <v>0</v>
      </c>
      <c r="K328" s="77">
        <v>0</v>
      </c>
      <c r="L328" s="77">
        <v>0</v>
      </c>
      <c r="M328" s="77">
        <v>350</v>
      </c>
      <c r="N328" s="77">
        <v>0</v>
      </c>
      <c r="O328" s="77">
        <v>0</v>
      </c>
      <c r="P328" s="82">
        <v>0</v>
      </c>
      <c r="Q328" s="77">
        <v>0</v>
      </c>
      <c r="R328" s="82">
        <v>0</v>
      </c>
      <c r="S328" s="82">
        <v>0</v>
      </c>
      <c r="T328" s="83">
        <f t="shared" si="15"/>
        <v>111390</v>
      </c>
      <c r="V328" s="1">
        <f t="shared" si="16"/>
        <v>7505</v>
      </c>
      <c r="W328" s="1">
        <f t="shared" si="16"/>
        <v>103885</v>
      </c>
      <c r="X328" s="1">
        <f t="shared" si="17"/>
        <v>111390</v>
      </c>
    </row>
    <row r="329" spans="1:24" x14ac:dyDescent="0.25">
      <c r="A329" s="24" t="s">
        <v>377</v>
      </c>
      <c r="B329" s="25" t="s">
        <v>53</v>
      </c>
      <c r="C329" s="81">
        <v>0</v>
      </c>
      <c r="D329" s="81">
        <v>0</v>
      </c>
      <c r="E329" s="77">
        <v>0</v>
      </c>
      <c r="F329" s="77">
        <v>0</v>
      </c>
      <c r="G329" s="77">
        <v>297576</v>
      </c>
      <c r="H329" s="77">
        <v>134173</v>
      </c>
      <c r="I329" s="77">
        <v>0</v>
      </c>
      <c r="J329" s="77">
        <v>0</v>
      </c>
      <c r="K329" s="77">
        <v>0</v>
      </c>
      <c r="L329" s="77">
        <v>0</v>
      </c>
      <c r="M329" s="77">
        <v>0</v>
      </c>
      <c r="N329" s="77">
        <v>0</v>
      </c>
      <c r="O329" s="77">
        <v>0</v>
      </c>
      <c r="P329" s="82">
        <v>0</v>
      </c>
      <c r="Q329" s="77">
        <v>0</v>
      </c>
      <c r="R329" s="82">
        <v>0</v>
      </c>
      <c r="S329" s="82">
        <v>431749</v>
      </c>
      <c r="T329" s="83">
        <f t="shared" si="15"/>
        <v>863498</v>
      </c>
      <c r="V329" s="1">
        <f t="shared" si="16"/>
        <v>297576</v>
      </c>
      <c r="W329" s="1">
        <f t="shared" si="16"/>
        <v>134173</v>
      </c>
      <c r="X329" s="1">
        <f t="shared" si="17"/>
        <v>431749</v>
      </c>
    </row>
    <row r="330" spans="1:24" x14ac:dyDescent="0.25">
      <c r="A330" s="24" t="s">
        <v>378</v>
      </c>
      <c r="B330" s="25" t="s">
        <v>53</v>
      </c>
      <c r="C330" s="81">
        <v>0</v>
      </c>
      <c r="D330" s="81">
        <v>0</v>
      </c>
      <c r="E330" s="77">
        <v>2776</v>
      </c>
      <c r="F330" s="77">
        <v>0</v>
      </c>
      <c r="G330" s="77">
        <v>0</v>
      </c>
      <c r="H330" s="77">
        <v>0</v>
      </c>
      <c r="I330" s="77">
        <v>0</v>
      </c>
      <c r="J330" s="77">
        <v>0</v>
      </c>
      <c r="K330" s="77">
        <v>0</v>
      </c>
      <c r="L330" s="77">
        <v>0</v>
      </c>
      <c r="M330" s="77">
        <v>0</v>
      </c>
      <c r="N330" s="77">
        <v>0</v>
      </c>
      <c r="O330" s="77">
        <v>0</v>
      </c>
      <c r="P330" s="82">
        <v>0</v>
      </c>
      <c r="Q330" s="77">
        <v>0</v>
      </c>
      <c r="R330" s="82">
        <v>0</v>
      </c>
      <c r="S330" s="82">
        <v>0</v>
      </c>
      <c r="T330" s="83">
        <f t="shared" si="15"/>
        <v>2776</v>
      </c>
      <c r="V330" s="1">
        <f t="shared" si="16"/>
        <v>2776</v>
      </c>
      <c r="W330" s="1">
        <f t="shared" si="16"/>
        <v>0</v>
      </c>
      <c r="X330" s="1">
        <f t="shared" si="17"/>
        <v>2776</v>
      </c>
    </row>
    <row r="331" spans="1:24" x14ac:dyDescent="0.25">
      <c r="A331" s="24" t="s">
        <v>379</v>
      </c>
      <c r="B331" s="25" t="s">
        <v>53</v>
      </c>
      <c r="C331" s="81">
        <v>0</v>
      </c>
      <c r="D331" s="81">
        <v>0</v>
      </c>
      <c r="E331" s="77">
        <v>0</v>
      </c>
      <c r="F331" s="77">
        <v>0</v>
      </c>
      <c r="G331" s="77">
        <v>0</v>
      </c>
      <c r="H331" s="77">
        <v>0</v>
      </c>
      <c r="I331" s="77">
        <v>0</v>
      </c>
      <c r="J331" s="77">
        <v>0</v>
      </c>
      <c r="K331" s="77">
        <v>0</v>
      </c>
      <c r="L331" s="77">
        <v>0</v>
      </c>
      <c r="M331" s="77">
        <v>115500</v>
      </c>
      <c r="N331" s="77">
        <v>0</v>
      </c>
      <c r="O331" s="77">
        <v>0</v>
      </c>
      <c r="P331" s="82">
        <v>0</v>
      </c>
      <c r="Q331" s="77">
        <v>0</v>
      </c>
      <c r="R331" s="82">
        <v>0</v>
      </c>
      <c r="S331" s="82">
        <v>0</v>
      </c>
      <c r="T331" s="83">
        <f t="shared" si="15"/>
        <v>115500</v>
      </c>
      <c r="V331" s="1">
        <f t="shared" si="16"/>
        <v>115500</v>
      </c>
      <c r="W331" s="1">
        <f t="shared" si="16"/>
        <v>0</v>
      </c>
      <c r="X331" s="1">
        <f t="shared" si="17"/>
        <v>115500</v>
      </c>
    </row>
    <row r="332" spans="1:24" x14ac:dyDescent="0.25">
      <c r="A332" s="24" t="s">
        <v>380</v>
      </c>
      <c r="B332" s="25" t="s">
        <v>53</v>
      </c>
      <c r="C332" s="81">
        <v>2800</v>
      </c>
      <c r="D332" s="81">
        <v>0</v>
      </c>
      <c r="E332" s="77">
        <v>0</v>
      </c>
      <c r="F332" s="77">
        <v>0</v>
      </c>
      <c r="G332" s="77">
        <v>0</v>
      </c>
      <c r="H332" s="77">
        <v>10102</v>
      </c>
      <c r="I332" s="77">
        <v>0</v>
      </c>
      <c r="J332" s="77">
        <v>0</v>
      </c>
      <c r="K332" s="77">
        <v>0</v>
      </c>
      <c r="L332" s="77">
        <v>0</v>
      </c>
      <c r="M332" s="77">
        <v>0</v>
      </c>
      <c r="N332" s="77">
        <v>6282</v>
      </c>
      <c r="O332" s="77">
        <v>0</v>
      </c>
      <c r="P332" s="82">
        <v>0</v>
      </c>
      <c r="Q332" s="77">
        <v>0</v>
      </c>
      <c r="R332" s="82">
        <v>0</v>
      </c>
      <c r="S332" s="82">
        <v>0</v>
      </c>
      <c r="T332" s="83">
        <f t="shared" si="15"/>
        <v>19184</v>
      </c>
      <c r="V332" s="1">
        <f t="shared" si="16"/>
        <v>2800</v>
      </c>
      <c r="W332" s="1">
        <f t="shared" si="16"/>
        <v>16384</v>
      </c>
      <c r="X332" s="1">
        <f t="shared" si="17"/>
        <v>19184</v>
      </c>
    </row>
    <row r="333" spans="1:24" x14ac:dyDescent="0.25">
      <c r="A333" s="24" t="s">
        <v>5</v>
      </c>
      <c r="B333" s="25" t="s">
        <v>53</v>
      </c>
      <c r="C333" s="81">
        <v>3619</v>
      </c>
      <c r="D333" s="81">
        <v>0</v>
      </c>
      <c r="E333" s="77">
        <v>0</v>
      </c>
      <c r="F333" s="77">
        <v>0</v>
      </c>
      <c r="G333" s="77">
        <v>0</v>
      </c>
      <c r="H333" s="77">
        <v>0</v>
      </c>
      <c r="I333" s="77">
        <v>0</v>
      </c>
      <c r="J333" s="77">
        <v>0</v>
      </c>
      <c r="K333" s="77">
        <v>0</v>
      </c>
      <c r="L333" s="77">
        <v>0</v>
      </c>
      <c r="M333" s="77">
        <v>0</v>
      </c>
      <c r="N333" s="77">
        <v>0</v>
      </c>
      <c r="O333" s="77">
        <v>0</v>
      </c>
      <c r="P333" s="82">
        <v>0</v>
      </c>
      <c r="Q333" s="77">
        <v>0</v>
      </c>
      <c r="R333" s="82">
        <v>0</v>
      </c>
      <c r="S333" s="82">
        <v>0</v>
      </c>
      <c r="T333" s="83">
        <f t="shared" si="15"/>
        <v>3619</v>
      </c>
      <c r="V333" s="1">
        <f t="shared" si="16"/>
        <v>3619</v>
      </c>
      <c r="W333" s="1">
        <f t="shared" si="16"/>
        <v>0</v>
      </c>
      <c r="X333" s="1">
        <f t="shared" si="17"/>
        <v>3619</v>
      </c>
    </row>
    <row r="334" spans="1:24" s="96" customFormat="1" x14ac:dyDescent="0.25">
      <c r="A334" s="90" t="s">
        <v>383</v>
      </c>
      <c r="B334" s="91" t="s">
        <v>53</v>
      </c>
      <c r="C334" s="81">
        <v>0</v>
      </c>
      <c r="D334" s="81">
        <v>0</v>
      </c>
      <c r="E334" s="77">
        <v>0</v>
      </c>
      <c r="F334" s="77">
        <v>0</v>
      </c>
      <c r="G334" s="77">
        <v>0</v>
      </c>
      <c r="H334" s="77">
        <v>0</v>
      </c>
      <c r="I334" s="77">
        <v>0</v>
      </c>
      <c r="J334" s="77">
        <v>0</v>
      </c>
      <c r="K334" s="77">
        <v>0</v>
      </c>
      <c r="L334" s="77">
        <v>0</v>
      </c>
      <c r="M334" s="77">
        <v>0</v>
      </c>
      <c r="N334" s="77">
        <v>0</v>
      </c>
      <c r="O334" s="77">
        <v>0</v>
      </c>
      <c r="P334" s="82">
        <v>0</v>
      </c>
      <c r="Q334" s="77">
        <v>0</v>
      </c>
      <c r="R334" s="82">
        <v>0</v>
      </c>
      <c r="S334" s="82">
        <v>0</v>
      </c>
      <c r="T334" s="83">
        <f t="shared" si="15"/>
        <v>0</v>
      </c>
      <c r="V334" s="1">
        <f t="shared" si="16"/>
        <v>0</v>
      </c>
      <c r="W334" s="1">
        <f t="shared" si="16"/>
        <v>0</v>
      </c>
      <c r="X334" s="97">
        <f t="shared" si="17"/>
        <v>0</v>
      </c>
    </row>
    <row r="335" spans="1:24" x14ac:dyDescent="0.25">
      <c r="A335" s="24" t="s">
        <v>525</v>
      </c>
      <c r="B335" s="25" t="s">
        <v>53</v>
      </c>
      <c r="C335" s="81">
        <v>0</v>
      </c>
      <c r="D335" s="81">
        <v>0</v>
      </c>
      <c r="E335" s="77">
        <v>0</v>
      </c>
      <c r="F335" s="77">
        <v>0</v>
      </c>
      <c r="G335" s="77">
        <v>0</v>
      </c>
      <c r="H335" s="77">
        <v>0</v>
      </c>
      <c r="I335" s="77">
        <v>0</v>
      </c>
      <c r="J335" s="77">
        <v>0</v>
      </c>
      <c r="K335" s="77">
        <v>0</v>
      </c>
      <c r="L335" s="77">
        <v>0</v>
      </c>
      <c r="M335" s="77">
        <v>0</v>
      </c>
      <c r="N335" s="77">
        <v>0</v>
      </c>
      <c r="O335" s="77">
        <v>0</v>
      </c>
      <c r="P335" s="82">
        <v>0</v>
      </c>
      <c r="Q335" s="77">
        <v>0</v>
      </c>
      <c r="R335" s="82">
        <v>0</v>
      </c>
      <c r="S335" s="82">
        <v>0</v>
      </c>
      <c r="T335" s="83">
        <f t="shared" si="15"/>
        <v>0</v>
      </c>
      <c r="V335" s="1">
        <f t="shared" si="16"/>
        <v>0</v>
      </c>
      <c r="W335" s="1">
        <f t="shared" si="16"/>
        <v>0</v>
      </c>
      <c r="X335" s="1">
        <f t="shared" si="17"/>
        <v>0</v>
      </c>
    </row>
    <row r="336" spans="1:24" x14ac:dyDescent="0.25">
      <c r="A336" s="24" t="s">
        <v>517</v>
      </c>
      <c r="B336" s="25" t="s">
        <v>53</v>
      </c>
      <c r="C336" s="81">
        <v>0</v>
      </c>
      <c r="D336" s="81">
        <v>0</v>
      </c>
      <c r="E336" s="77">
        <v>0</v>
      </c>
      <c r="F336" s="77">
        <v>0</v>
      </c>
      <c r="G336" s="77">
        <v>757561</v>
      </c>
      <c r="H336" s="77">
        <v>717581</v>
      </c>
      <c r="I336" s="77">
        <v>0</v>
      </c>
      <c r="J336" s="77">
        <v>0</v>
      </c>
      <c r="K336" s="77">
        <v>0</v>
      </c>
      <c r="L336" s="77">
        <v>0</v>
      </c>
      <c r="M336" s="77">
        <v>0</v>
      </c>
      <c r="N336" s="77">
        <v>0</v>
      </c>
      <c r="O336" s="77">
        <v>0</v>
      </c>
      <c r="P336" s="82">
        <v>0</v>
      </c>
      <c r="Q336" s="77">
        <v>0</v>
      </c>
      <c r="R336" s="82">
        <v>0</v>
      </c>
      <c r="S336" s="82">
        <v>0</v>
      </c>
      <c r="T336" s="83">
        <f t="shared" si="15"/>
        <v>1475142</v>
      </c>
      <c r="V336" s="1">
        <f t="shared" si="16"/>
        <v>757561</v>
      </c>
      <c r="W336" s="1">
        <f t="shared" si="16"/>
        <v>717581</v>
      </c>
      <c r="X336" s="1">
        <f t="shared" si="17"/>
        <v>1475142</v>
      </c>
    </row>
    <row r="337" spans="1:24" x14ac:dyDescent="0.25">
      <c r="A337" s="24" t="s">
        <v>384</v>
      </c>
      <c r="B337" s="25" t="s">
        <v>53</v>
      </c>
      <c r="C337" s="81">
        <v>53337</v>
      </c>
      <c r="D337" s="81">
        <v>27119</v>
      </c>
      <c r="E337" s="77">
        <v>383249</v>
      </c>
      <c r="F337" s="77">
        <v>38470</v>
      </c>
      <c r="G337" s="77">
        <v>94305</v>
      </c>
      <c r="H337" s="77">
        <v>10082</v>
      </c>
      <c r="I337" s="77">
        <v>0</v>
      </c>
      <c r="J337" s="77">
        <v>0</v>
      </c>
      <c r="K337" s="77">
        <v>0</v>
      </c>
      <c r="L337" s="77">
        <v>0</v>
      </c>
      <c r="M337" s="77">
        <v>112284</v>
      </c>
      <c r="N337" s="77">
        <v>0</v>
      </c>
      <c r="O337" s="77">
        <v>0</v>
      </c>
      <c r="P337" s="82">
        <v>0</v>
      </c>
      <c r="Q337" s="77">
        <v>6191</v>
      </c>
      <c r="R337" s="82">
        <v>3051</v>
      </c>
      <c r="S337" s="82">
        <v>728088</v>
      </c>
      <c r="T337" s="83">
        <f t="shared" si="15"/>
        <v>1456176</v>
      </c>
      <c r="V337" s="1">
        <f t="shared" si="16"/>
        <v>649366</v>
      </c>
      <c r="W337" s="1">
        <f t="shared" si="16"/>
        <v>78722</v>
      </c>
      <c r="X337" s="1">
        <f t="shared" si="17"/>
        <v>728088</v>
      </c>
    </row>
    <row r="338" spans="1:24" x14ac:dyDescent="0.25">
      <c r="A338" s="24" t="s">
        <v>385</v>
      </c>
      <c r="B338" s="25" t="s">
        <v>53</v>
      </c>
      <c r="C338" s="81">
        <v>0</v>
      </c>
      <c r="D338" s="81">
        <v>0</v>
      </c>
      <c r="E338" s="77">
        <v>0</v>
      </c>
      <c r="F338" s="77">
        <v>0</v>
      </c>
      <c r="G338" s="77">
        <v>0</v>
      </c>
      <c r="H338" s="77">
        <v>0</v>
      </c>
      <c r="I338" s="77">
        <v>0</v>
      </c>
      <c r="J338" s="77">
        <v>0</v>
      </c>
      <c r="K338" s="77">
        <v>0</v>
      </c>
      <c r="L338" s="77">
        <v>0</v>
      </c>
      <c r="M338" s="77">
        <v>0</v>
      </c>
      <c r="N338" s="77">
        <v>0</v>
      </c>
      <c r="O338" s="77">
        <v>0</v>
      </c>
      <c r="P338" s="82">
        <v>0</v>
      </c>
      <c r="Q338" s="77">
        <v>0</v>
      </c>
      <c r="R338" s="82">
        <v>0</v>
      </c>
      <c r="S338" s="82">
        <v>0</v>
      </c>
      <c r="T338" s="83">
        <f t="shared" si="15"/>
        <v>0</v>
      </c>
      <c r="V338" s="1">
        <f t="shared" si="16"/>
        <v>0</v>
      </c>
      <c r="W338" s="1">
        <f t="shared" si="16"/>
        <v>0</v>
      </c>
      <c r="X338" s="1">
        <f t="shared" si="17"/>
        <v>0</v>
      </c>
    </row>
    <row r="339" spans="1:24" x14ac:dyDescent="0.25">
      <c r="A339" s="24" t="s">
        <v>386</v>
      </c>
      <c r="B339" s="25" t="s">
        <v>54</v>
      </c>
      <c r="C339" s="81">
        <v>607025</v>
      </c>
      <c r="D339" s="81">
        <v>279693</v>
      </c>
      <c r="E339" s="77">
        <v>8014519</v>
      </c>
      <c r="F339" s="77">
        <v>1450263</v>
      </c>
      <c r="G339" s="77">
        <v>0</v>
      </c>
      <c r="H339" s="77">
        <v>0</v>
      </c>
      <c r="I339" s="77">
        <v>0</v>
      </c>
      <c r="J339" s="77">
        <v>0</v>
      </c>
      <c r="K339" s="77">
        <v>0</v>
      </c>
      <c r="L339" s="77">
        <v>0</v>
      </c>
      <c r="M339" s="77">
        <v>400735</v>
      </c>
      <c r="N339" s="77">
        <v>0</v>
      </c>
      <c r="O339" s="77">
        <v>0</v>
      </c>
      <c r="P339" s="82">
        <v>0</v>
      </c>
      <c r="Q339" s="77">
        <v>0</v>
      </c>
      <c r="R339" s="82">
        <v>0</v>
      </c>
      <c r="S339" s="82">
        <v>0</v>
      </c>
      <c r="T339" s="83">
        <f t="shared" si="15"/>
        <v>10752235</v>
      </c>
      <c r="V339" s="1">
        <f t="shared" si="16"/>
        <v>9022279</v>
      </c>
      <c r="W339" s="1">
        <f t="shared" si="16"/>
        <v>1729956</v>
      </c>
      <c r="X339" s="1">
        <f t="shared" si="17"/>
        <v>10752235</v>
      </c>
    </row>
    <row r="340" spans="1:24" x14ac:dyDescent="0.25">
      <c r="A340" s="24" t="s">
        <v>387</v>
      </c>
      <c r="B340" s="25" t="s">
        <v>54</v>
      </c>
      <c r="C340" s="81">
        <v>0</v>
      </c>
      <c r="D340" s="81">
        <v>0</v>
      </c>
      <c r="E340" s="77">
        <v>1345450</v>
      </c>
      <c r="F340" s="77">
        <v>72545</v>
      </c>
      <c r="G340" s="77">
        <v>250107</v>
      </c>
      <c r="H340" s="77">
        <v>4552</v>
      </c>
      <c r="I340" s="77">
        <v>0</v>
      </c>
      <c r="J340" s="77">
        <v>0</v>
      </c>
      <c r="K340" s="77">
        <v>0</v>
      </c>
      <c r="L340" s="77">
        <v>0</v>
      </c>
      <c r="M340" s="77">
        <v>0</v>
      </c>
      <c r="N340" s="77">
        <v>0</v>
      </c>
      <c r="O340" s="77">
        <v>0</v>
      </c>
      <c r="P340" s="82">
        <v>0</v>
      </c>
      <c r="Q340" s="77">
        <v>196620</v>
      </c>
      <c r="R340" s="82">
        <v>1163</v>
      </c>
      <c r="S340" s="82">
        <v>0</v>
      </c>
      <c r="T340" s="83">
        <f t="shared" si="15"/>
        <v>1870437</v>
      </c>
      <c r="V340" s="1">
        <f t="shared" si="16"/>
        <v>1792177</v>
      </c>
      <c r="W340" s="1">
        <f t="shared" si="16"/>
        <v>78260</v>
      </c>
      <c r="X340" s="1">
        <f t="shared" si="17"/>
        <v>1870437</v>
      </c>
    </row>
    <row r="341" spans="1:24" x14ac:dyDescent="0.25">
      <c r="A341" s="24" t="s">
        <v>388</v>
      </c>
      <c r="B341" s="25" t="s">
        <v>54</v>
      </c>
      <c r="C341" s="81">
        <v>436597</v>
      </c>
      <c r="D341" s="81">
        <v>0</v>
      </c>
      <c r="E341" s="77">
        <v>3179502</v>
      </c>
      <c r="F341" s="77">
        <v>0</v>
      </c>
      <c r="G341" s="77">
        <v>331932</v>
      </c>
      <c r="H341" s="77">
        <v>0</v>
      </c>
      <c r="I341" s="77">
        <v>0</v>
      </c>
      <c r="J341" s="77">
        <v>0</v>
      </c>
      <c r="K341" s="77">
        <v>0</v>
      </c>
      <c r="L341" s="77">
        <v>0</v>
      </c>
      <c r="M341" s="77">
        <v>612703</v>
      </c>
      <c r="N341" s="77">
        <v>0</v>
      </c>
      <c r="O341" s="77">
        <v>0</v>
      </c>
      <c r="P341" s="82">
        <v>0</v>
      </c>
      <c r="Q341" s="77">
        <v>225500</v>
      </c>
      <c r="R341" s="82">
        <v>0</v>
      </c>
      <c r="S341" s="82">
        <v>0</v>
      </c>
      <c r="T341" s="83">
        <f t="shared" si="15"/>
        <v>4786234</v>
      </c>
      <c r="V341" s="1">
        <f t="shared" si="16"/>
        <v>4786234</v>
      </c>
      <c r="W341" s="1">
        <f t="shared" si="16"/>
        <v>0</v>
      </c>
      <c r="X341" s="1">
        <f t="shared" si="17"/>
        <v>4786234</v>
      </c>
    </row>
    <row r="342" spans="1:24" x14ac:dyDescent="0.25">
      <c r="A342" s="24" t="s">
        <v>389</v>
      </c>
      <c r="B342" s="25" t="s">
        <v>54</v>
      </c>
      <c r="C342" s="81">
        <v>11131</v>
      </c>
      <c r="D342" s="81">
        <v>0</v>
      </c>
      <c r="E342" s="77">
        <v>42929</v>
      </c>
      <c r="F342" s="77">
        <v>0</v>
      </c>
      <c r="G342" s="77">
        <v>52557</v>
      </c>
      <c r="H342" s="77">
        <v>0</v>
      </c>
      <c r="I342" s="77">
        <v>0</v>
      </c>
      <c r="J342" s="77">
        <v>0</v>
      </c>
      <c r="K342" s="77">
        <v>0</v>
      </c>
      <c r="L342" s="77">
        <v>0</v>
      </c>
      <c r="M342" s="77">
        <v>12888</v>
      </c>
      <c r="N342" s="77">
        <v>0</v>
      </c>
      <c r="O342" s="77">
        <v>0</v>
      </c>
      <c r="P342" s="82">
        <v>0</v>
      </c>
      <c r="Q342" s="77">
        <v>0</v>
      </c>
      <c r="R342" s="82">
        <v>0</v>
      </c>
      <c r="S342" s="82">
        <v>0</v>
      </c>
      <c r="T342" s="83">
        <f t="shared" si="15"/>
        <v>119505</v>
      </c>
      <c r="V342" s="1">
        <f t="shared" si="16"/>
        <v>119505</v>
      </c>
      <c r="W342" s="1">
        <f t="shared" si="16"/>
        <v>0</v>
      </c>
      <c r="X342" s="1">
        <f t="shared" si="17"/>
        <v>119505</v>
      </c>
    </row>
    <row r="343" spans="1:24" x14ac:dyDescent="0.25">
      <c r="A343" s="24" t="s">
        <v>390</v>
      </c>
      <c r="B343" s="25" t="s">
        <v>54</v>
      </c>
      <c r="C343" s="81">
        <v>0</v>
      </c>
      <c r="D343" s="81">
        <v>0</v>
      </c>
      <c r="E343" s="77">
        <v>1971972</v>
      </c>
      <c r="F343" s="77">
        <v>16500</v>
      </c>
      <c r="G343" s="77">
        <v>0</v>
      </c>
      <c r="H343" s="77">
        <v>0</v>
      </c>
      <c r="I343" s="77">
        <v>0</v>
      </c>
      <c r="J343" s="77">
        <v>0</v>
      </c>
      <c r="K343" s="77">
        <v>0</v>
      </c>
      <c r="L343" s="77">
        <v>0</v>
      </c>
      <c r="M343" s="77">
        <v>130458</v>
      </c>
      <c r="N343" s="77">
        <v>0</v>
      </c>
      <c r="O343" s="77">
        <v>0</v>
      </c>
      <c r="P343" s="82">
        <v>0</v>
      </c>
      <c r="Q343" s="77">
        <v>444720</v>
      </c>
      <c r="R343" s="82">
        <v>0</v>
      </c>
      <c r="S343" s="82">
        <v>0</v>
      </c>
      <c r="T343" s="83">
        <f t="shared" si="15"/>
        <v>2563650</v>
      </c>
      <c r="V343" s="1">
        <f t="shared" si="16"/>
        <v>2547150</v>
      </c>
      <c r="W343" s="1">
        <f t="shared" si="16"/>
        <v>16500</v>
      </c>
      <c r="X343" s="1">
        <f t="shared" si="17"/>
        <v>2563650</v>
      </c>
    </row>
    <row r="344" spans="1:24" x14ac:dyDescent="0.25">
      <c r="A344" s="24" t="s">
        <v>391</v>
      </c>
      <c r="B344" s="25" t="s">
        <v>54</v>
      </c>
      <c r="C344" s="81">
        <v>0</v>
      </c>
      <c r="D344" s="81">
        <v>0</v>
      </c>
      <c r="E344" s="77">
        <v>65530</v>
      </c>
      <c r="F344" s="77">
        <v>0</v>
      </c>
      <c r="G344" s="77">
        <v>0</v>
      </c>
      <c r="H344" s="77">
        <v>0</v>
      </c>
      <c r="I344" s="77">
        <v>0</v>
      </c>
      <c r="J344" s="77">
        <v>0</v>
      </c>
      <c r="K344" s="77">
        <v>0</v>
      </c>
      <c r="L344" s="77">
        <v>0</v>
      </c>
      <c r="M344" s="77">
        <v>0</v>
      </c>
      <c r="N344" s="77">
        <v>0</v>
      </c>
      <c r="O344" s="77">
        <v>0</v>
      </c>
      <c r="P344" s="82">
        <v>0</v>
      </c>
      <c r="Q344" s="77">
        <v>0</v>
      </c>
      <c r="R344" s="82">
        <v>0</v>
      </c>
      <c r="S344" s="82">
        <v>0</v>
      </c>
      <c r="T344" s="83">
        <f t="shared" si="15"/>
        <v>65530</v>
      </c>
      <c r="V344" s="1">
        <f t="shared" si="16"/>
        <v>65530</v>
      </c>
      <c r="W344" s="1">
        <f t="shared" si="16"/>
        <v>0</v>
      </c>
      <c r="X344" s="1">
        <f t="shared" si="17"/>
        <v>65530</v>
      </c>
    </row>
    <row r="345" spans="1:24" x14ac:dyDescent="0.25">
      <c r="A345" s="60" t="s">
        <v>392</v>
      </c>
      <c r="B345" s="25" t="s">
        <v>54</v>
      </c>
      <c r="C345" s="81">
        <v>36639</v>
      </c>
      <c r="D345" s="81">
        <v>0</v>
      </c>
      <c r="E345" s="77">
        <v>58200</v>
      </c>
      <c r="F345" s="77">
        <v>0</v>
      </c>
      <c r="G345" s="77">
        <v>5885</v>
      </c>
      <c r="H345" s="77">
        <v>0</v>
      </c>
      <c r="I345" s="77">
        <v>0</v>
      </c>
      <c r="J345" s="77">
        <v>0</v>
      </c>
      <c r="K345" s="77">
        <v>0</v>
      </c>
      <c r="L345" s="77">
        <v>0</v>
      </c>
      <c r="M345" s="77">
        <v>17678</v>
      </c>
      <c r="N345" s="77">
        <v>0</v>
      </c>
      <c r="O345" s="77">
        <v>0</v>
      </c>
      <c r="P345" s="82">
        <v>0</v>
      </c>
      <c r="Q345" s="77">
        <v>24161</v>
      </c>
      <c r="R345" s="82">
        <v>0</v>
      </c>
      <c r="S345" s="82">
        <v>0</v>
      </c>
      <c r="T345" s="83">
        <f t="shared" si="15"/>
        <v>142563</v>
      </c>
      <c r="V345" s="1">
        <f t="shared" si="16"/>
        <v>142563</v>
      </c>
      <c r="W345" s="1">
        <f t="shared" si="16"/>
        <v>0</v>
      </c>
      <c r="X345" s="1">
        <f t="shared" si="17"/>
        <v>142563</v>
      </c>
    </row>
    <row r="346" spans="1:24" x14ac:dyDescent="0.25">
      <c r="A346" s="24" t="s">
        <v>393</v>
      </c>
      <c r="B346" s="25" t="s">
        <v>54</v>
      </c>
      <c r="C346" s="81">
        <v>888870</v>
      </c>
      <c r="D346" s="81">
        <v>40077</v>
      </c>
      <c r="E346" s="77">
        <v>12095573</v>
      </c>
      <c r="F346" s="77">
        <v>285232</v>
      </c>
      <c r="G346" s="77">
        <v>1764715</v>
      </c>
      <c r="H346" s="77">
        <v>345415</v>
      </c>
      <c r="I346" s="77">
        <v>0</v>
      </c>
      <c r="J346" s="77">
        <v>0</v>
      </c>
      <c r="K346" s="77">
        <v>0</v>
      </c>
      <c r="L346" s="77">
        <v>0</v>
      </c>
      <c r="M346" s="77">
        <v>1418326</v>
      </c>
      <c r="N346" s="77">
        <v>0</v>
      </c>
      <c r="O346" s="77">
        <v>0</v>
      </c>
      <c r="P346" s="82">
        <v>0</v>
      </c>
      <c r="Q346" s="77">
        <v>0</v>
      </c>
      <c r="R346" s="82">
        <v>0</v>
      </c>
      <c r="S346" s="82">
        <v>16838205</v>
      </c>
      <c r="T346" s="83">
        <f t="shared" si="15"/>
        <v>33676413</v>
      </c>
      <c r="V346" s="1">
        <f t="shared" si="16"/>
        <v>16167484</v>
      </c>
      <c r="W346" s="1">
        <f t="shared" si="16"/>
        <v>670724</v>
      </c>
      <c r="X346" s="1">
        <f t="shared" si="17"/>
        <v>16838208</v>
      </c>
    </row>
    <row r="347" spans="1:24" x14ac:dyDescent="0.25">
      <c r="A347" s="24" t="s">
        <v>394</v>
      </c>
      <c r="B347" s="25" t="s">
        <v>54</v>
      </c>
      <c r="C347" s="81">
        <v>0</v>
      </c>
      <c r="D347" s="81">
        <v>0</v>
      </c>
      <c r="E347" s="77">
        <v>0</v>
      </c>
      <c r="F347" s="77">
        <v>0</v>
      </c>
      <c r="G347" s="77">
        <v>0</v>
      </c>
      <c r="H347" s="77">
        <v>0</v>
      </c>
      <c r="I347" s="77">
        <v>0</v>
      </c>
      <c r="J347" s="77">
        <v>0</v>
      </c>
      <c r="K347" s="77">
        <v>0</v>
      </c>
      <c r="L347" s="77">
        <v>0</v>
      </c>
      <c r="M347" s="77">
        <v>0</v>
      </c>
      <c r="N347" s="77">
        <v>0</v>
      </c>
      <c r="O347" s="77">
        <v>0</v>
      </c>
      <c r="P347" s="82">
        <v>0</v>
      </c>
      <c r="Q347" s="77">
        <v>0</v>
      </c>
      <c r="R347" s="82">
        <v>0</v>
      </c>
      <c r="S347" s="82">
        <v>0</v>
      </c>
      <c r="T347" s="83">
        <f t="shared" si="15"/>
        <v>0</v>
      </c>
      <c r="V347" s="1">
        <f t="shared" si="16"/>
        <v>0</v>
      </c>
      <c r="W347" s="1">
        <f t="shared" si="16"/>
        <v>0</v>
      </c>
      <c r="X347" s="1">
        <f t="shared" si="17"/>
        <v>0</v>
      </c>
    </row>
    <row r="348" spans="1:24" x14ac:dyDescent="0.25">
      <c r="A348" s="24" t="s">
        <v>395</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77">
        <v>0</v>
      </c>
      <c r="R348" s="82">
        <v>0</v>
      </c>
      <c r="S348" s="82">
        <v>0</v>
      </c>
      <c r="T348" s="83">
        <f t="shared" si="15"/>
        <v>0</v>
      </c>
      <c r="V348" s="1">
        <f t="shared" si="16"/>
        <v>0</v>
      </c>
      <c r="W348" s="1">
        <f t="shared" si="16"/>
        <v>0</v>
      </c>
      <c r="X348" s="1">
        <f t="shared" si="17"/>
        <v>0</v>
      </c>
    </row>
    <row r="349" spans="1:24" x14ac:dyDescent="0.25">
      <c r="A349" s="24" t="s">
        <v>396</v>
      </c>
      <c r="B349" s="25" t="s">
        <v>54</v>
      </c>
      <c r="C349" s="81">
        <v>67901</v>
      </c>
      <c r="D349" s="81">
        <v>3859</v>
      </c>
      <c r="E349" s="77">
        <v>612228</v>
      </c>
      <c r="F349" s="77">
        <v>35232</v>
      </c>
      <c r="G349" s="77">
        <v>0</v>
      </c>
      <c r="H349" s="77">
        <v>0</v>
      </c>
      <c r="I349" s="77">
        <v>0</v>
      </c>
      <c r="J349" s="77">
        <v>0</v>
      </c>
      <c r="K349" s="77">
        <v>0</v>
      </c>
      <c r="L349" s="77">
        <v>0</v>
      </c>
      <c r="M349" s="77">
        <v>167526</v>
      </c>
      <c r="N349" s="77">
        <v>0</v>
      </c>
      <c r="O349" s="77">
        <v>0</v>
      </c>
      <c r="P349" s="82">
        <v>0</v>
      </c>
      <c r="Q349" s="77">
        <v>30444</v>
      </c>
      <c r="R349" s="82">
        <v>1092</v>
      </c>
      <c r="S349" s="82">
        <v>0</v>
      </c>
      <c r="T349" s="83">
        <f t="shared" si="15"/>
        <v>918282</v>
      </c>
      <c r="V349" s="1">
        <f t="shared" si="16"/>
        <v>878099</v>
      </c>
      <c r="W349" s="1">
        <f t="shared" si="16"/>
        <v>40183</v>
      </c>
      <c r="X349" s="1">
        <f t="shared" si="17"/>
        <v>918282</v>
      </c>
    </row>
    <row r="350" spans="1:24" x14ac:dyDescent="0.25">
      <c r="A350" s="60" t="s">
        <v>397</v>
      </c>
      <c r="B350" s="25" t="s">
        <v>54</v>
      </c>
      <c r="C350" s="81">
        <v>286</v>
      </c>
      <c r="D350" s="81">
        <v>0</v>
      </c>
      <c r="E350" s="77">
        <v>1133263</v>
      </c>
      <c r="F350" s="77">
        <v>2320</v>
      </c>
      <c r="G350" s="77">
        <v>707</v>
      </c>
      <c r="H350" s="77">
        <v>0</v>
      </c>
      <c r="I350" s="77">
        <v>0</v>
      </c>
      <c r="J350" s="77">
        <v>0</v>
      </c>
      <c r="K350" s="77">
        <v>0</v>
      </c>
      <c r="L350" s="77">
        <v>0</v>
      </c>
      <c r="M350" s="77">
        <v>461</v>
      </c>
      <c r="N350" s="77">
        <v>0</v>
      </c>
      <c r="O350" s="77">
        <v>0</v>
      </c>
      <c r="P350" s="82">
        <v>0</v>
      </c>
      <c r="Q350" s="77">
        <v>288</v>
      </c>
      <c r="R350" s="82">
        <v>0</v>
      </c>
      <c r="S350" s="82">
        <v>0</v>
      </c>
      <c r="T350" s="83">
        <f t="shared" si="15"/>
        <v>1137325</v>
      </c>
      <c r="V350" s="1">
        <f t="shared" si="16"/>
        <v>1135005</v>
      </c>
      <c r="W350" s="1">
        <f t="shared" si="16"/>
        <v>2320</v>
      </c>
      <c r="X350" s="1">
        <f t="shared" si="17"/>
        <v>1137325</v>
      </c>
    </row>
    <row r="351" spans="1:24" x14ac:dyDescent="0.25">
      <c r="A351" s="24" t="s">
        <v>398</v>
      </c>
      <c r="B351" s="25" t="s">
        <v>54</v>
      </c>
      <c r="C351" s="81">
        <v>0</v>
      </c>
      <c r="D351" s="81">
        <v>176616</v>
      </c>
      <c r="E351" s="77">
        <v>373505</v>
      </c>
      <c r="F351" s="77">
        <v>47293</v>
      </c>
      <c r="G351" s="77">
        <v>0</v>
      </c>
      <c r="H351" s="77">
        <v>0</v>
      </c>
      <c r="I351" s="77">
        <v>0</v>
      </c>
      <c r="J351" s="77">
        <v>0</v>
      </c>
      <c r="K351" s="77">
        <v>0</v>
      </c>
      <c r="L351" s="77">
        <v>0</v>
      </c>
      <c r="M351" s="77">
        <v>19520</v>
      </c>
      <c r="N351" s="77">
        <v>0</v>
      </c>
      <c r="O351" s="77">
        <v>0</v>
      </c>
      <c r="P351" s="82">
        <v>0</v>
      </c>
      <c r="Q351" s="77">
        <v>0</v>
      </c>
      <c r="R351" s="82">
        <v>0</v>
      </c>
      <c r="S351" s="82">
        <v>0</v>
      </c>
      <c r="T351" s="83">
        <f t="shared" si="15"/>
        <v>616934</v>
      </c>
      <c r="V351" s="1">
        <f t="shared" si="16"/>
        <v>393025</v>
      </c>
      <c r="W351" s="1">
        <f t="shared" si="16"/>
        <v>223909</v>
      </c>
      <c r="X351" s="1">
        <f t="shared" si="17"/>
        <v>616934</v>
      </c>
    </row>
    <row r="352" spans="1:24" x14ac:dyDescent="0.25">
      <c r="A352" s="24" t="s">
        <v>399</v>
      </c>
      <c r="B352" s="25" t="s">
        <v>54</v>
      </c>
      <c r="C352" s="81">
        <v>574652</v>
      </c>
      <c r="D352" s="81">
        <v>335521</v>
      </c>
      <c r="E352" s="77">
        <v>0</v>
      </c>
      <c r="F352" s="77">
        <v>0</v>
      </c>
      <c r="G352" s="77">
        <v>2444851</v>
      </c>
      <c r="H352" s="77">
        <v>1218305</v>
      </c>
      <c r="I352" s="77">
        <v>0</v>
      </c>
      <c r="J352" s="77">
        <v>0</v>
      </c>
      <c r="K352" s="77">
        <v>0</v>
      </c>
      <c r="L352" s="77">
        <v>0</v>
      </c>
      <c r="M352" s="77">
        <v>1979266</v>
      </c>
      <c r="N352" s="77">
        <v>0</v>
      </c>
      <c r="O352" s="77">
        <v>0</v>
      </c>
      <c r="P352" s="82">
        <v>0</v>
      </c>
      <c r="Q352" s="77">
        <v>0</v>
      </c>
      <c r="R352" s="82">
        <v>7245467</v>
      </c>
      <c r="S352" s="82">
        <v>0</v>
      </c>
      <c r="T352" s="83">
        <f t="shared" si="15"/>
        <v>13798062</v>
      </c>
      <c r="V352" s="1">
        <f t="shared" si="16"/>
        <v>4998769</v>
      </c>
      <c r="W352" s="1">
        <f t="shared" si="16"/>
        <v>8799293</v>
      </c>
      <c r="X352" s="1">
        <f t="shared" si="17"/>
        <v>13798062</v>
      </c>
    </row>
    <row r="353" spans="1:24" x14ac:dyDescent="0.25">
      <c r="A353" s="24" t="s">
        <v>400</v>
      </c>
      <c r="B353" s="25" t="s">
        <v>54</v>
      </c>
      <c r="C353" s="81">
        <v>0</v>
      </c>
      <c r="D353" s="81">
        <v>0</v>
      </c>
      <c r="E353" s="77">
        <v>541865</v>
      </c>
      <c r="F353" s="77">
        <v>763040</v>
      </c>
      <c r="G353" s="77">
        <v>0</v>
      </c>
      <c r="H353" s="77">
        <v>0</v>
      </c>
      <c r="I353" s="77">
        <v>0</v>
      </c>
      <c r="J353" s="77">
        <v>0</v>
      </c>
      <c r="K353" s="77">
        <v>0</v>
      </c>
      <c r="L353" s="77">
        <v>0</v>
      </c>
      <c r="M353" s="77">
        <v>71738</v>
      </c>
      <c r="N353" s="77">
        <v>60064</v>
      </c>
      <c r="O353" s="77">
        <v>0</v>
      </c>
      <c r="P353" s="82">
        <v>0</v>
      </c>
      <c r="Q353" s="77">
        <v>184135</v>
      </c>
      <c r="R353" s="82">
        <v>156200</v>
      </c>
      <c r="S353" s="82">
        <v>0</v>
      </c>
      <c r="T353" s="83">
        <f t="shared" si="15"/>
        <v>1777042</v>
      </c>
      <c r="V353" s="1">
        <f t="shared" si="16"/>
        <v>797738</v>
      </c>
      <c r="W353" s="1">
        <f t="shared" si="16"/>
        <v>979304</v>
      </c>
      <c r="X353" s="1">
        <f t="shared" si="17"/>
        <v>1777042</v>
      </c>
    </row>
    <row r="354" spans="1:24" x14ac:dyDescent="0.25">
      <c r="A354" s="24" t="s">
        <v>401</v>
      </c>
      <c r="B354" s="25" t="s">
        <v>54</v>
      </c>
      <c r="C354" s="81">
        <v>14851</v>
      </c>
      <c r="D354" s="81">
        <v>0</v>
      </c>
      <c r="E354" s="77">
        <v>96750</v>
      </c>
      <c r="F354" s="77">
        <v>0</v>
      </c>
      <c r="G354" s="77">
        <v>0</v>
      </c>
      <c r="H354" s="77">
        <v>0</v>
      </c>
      <c r="I354" s="77">
        <v>0</v>
      </c>
      <c r="J354" s="77">
        <v>0</v>
      </c>
      <c r="K354" s="77">
        <v>0</v>
      </c>
      <c r="L354" s="77">
        <v>0</v>
      </c>
      <c r="M354" s="77">
        <v>15602</v>
      </c>
      <c r="N354" s="77">
        <v>0</v>
      </c>
      <c r="O354" s="77">
        <v>0</v>
      </c>
      <c r="P354" s="82">
        <v>0</v>
      </c>
      <c r="Q354" s="77">
        <v>26220</v>
      </c>
      <c r="R354" s="82">
        <v>0</v>
      </c>
      <c r="S354" s="82">
        <v>0</v>
      </c>
      <c r="T354" s="83">
        <f t="shared" si="15"/>
        <v>153423</v>
      </c>
      <c r="V354" s="1">
        <f t="shared" si="16"/>
        <v>153423</v>
      </c>
      <c r="W354" s="1">
        <f t="shared" si="16"/>
        <v>0</v>
      </c>
      <c r="X354" s="1">
        <f t="shared" si="17"/>
        <v>153423</v>
      </c>
    </row>
    <row r="355" spans="1:24" x14ac:dyDescent="0.25">
      <c r="A355" s="24" t="s">
        <v>402</v>
      </c>
      <c r="B355" s="25" t="s">
        <v>54</v>
      </c>
      <c r="C355" s="81">
        <v>671686</v>
      </c>
      <c r="D355" s="81">
        <v>848832</v>
      </c>
      <c r="E355" s="77">
        <v>0</v>
      </c>
      <c r="F355" s="77">
        <v>0</v>
      </c>
      <c r="G355" s="77">
        <v>240843</v>
      </c>
      <c r="H355" s="77">
        <v>208805</v>
      </c>
      <c r="I355" s="77">
        <v>0</v>
      </c>
      <c r="J355" s="77">
        <v>0</v>
      </c>
      <c r="K355" s="77">
        <v>0</v>
      </c>
      <c r="L355" s="77">
        <v>0</v>
      </c>
      <c r="M355" s="77">
        <v>924855</v>
      </c>
      <c r="N355" s="77">
        <v>0</v>
      </c>
      <c r="O355" s="77">
        <v>0</v>
      </c>
      <c r="P355" s="82">
        <v>0</v>
      </c>
      <c r="Q355" s="77">
        <v>0</v>
      </c>
      <c r="R355" s="82">
        <v>0</v>
      </c>
      <c r="S355" s="82">
        <v>0</v>
      </c>
      <c r="T355" s="83">
        <f t="shared" si="15"/>
        <v>2895021</v>
      </c>
      <c r="V355" s="1">
        <f t="shared" si="16"/>
        <v>1837384</v>
      </c>
      <c r="W355" s="1">
        <f t="shared" si="16"/>
        <v>1057637</v>
      </c>
      <c r="X355" s="1">
        <f t="shared" si="17"/>
        <v>2895021</v>
      </c>
    </row>
    <row r="356" spans="1:24" x14ac:dyDescent="0.25">
      <c r="A356" s="24" t="s">
        <v>403</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77">
        <v>0</v>
      </c>
      <c r="R356" s="82">
        <v>0</v>
      </c>
      <c r="S356" s="82">
        <v>0</v>
      </c>
      <c r="T356" s="83">
        <f t="shared" si="15"/>
        <v>0</v>
      </c>
      <c r="V356" s="1">
        <f t="shared" si="16"/>
        <v>0</v>
      </c>
      <c r="W356" s="1">
        <f t="shared" si="16"/>
        <v>0</v>
      </c>
      <c r="X356" s="1">
        <f t="shared" si="17"/>
        <v>0</v>
      </c>
    </row>
    <row r="357" spans="1:24" x14ac:dyDescent="0.25">
      <c r="A357" s="24" t="s">
        <v>404</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77">
        <v>0</v>
      </c>
      <c r="R357" s="82">
        <v>0</v>
      </c>
      <c r="S357" s="82">
        <v>0</v>
      </c>
      <c r="T357" s="83">
        <f t="shared" si="15"/>
        <v>0</v>
      </c>
      <c r="V357" s="1">
        <f t="shared" si="16"/>
        <v>0</v>
      </c>
      <c r="W357" s="1">
        <f t="shared" si="16"/>
        <v>0</v>
      </c>
      <c r="X357" s="1">
        <f t="shared" si="17"/>
        <v>0</v>
      </c>
    </row>
    <row r="358" spans="1:24" x14ac:dyDescent="0.25">
      <c r="A358" s="24" t="s">
        <v>405</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77">
        <v>0</v>
      </c>
      <c r="R358" s="82">
        <v>0</v>
      </c>
      <c r="S358" s="82">
        <v>0</v>
      </c>
      <c r="T358" s="83">
        <f t="shared" si="15"/>
        <v>0</v>
      </c>
      <c r="V358" s="1">
        <f t="shared" si="16"/>
        <v>0</v>
      </c>
      <c r="W358" s="1">
        <f t="shared" si="16"/>
        <v>0</v>
      </c>
      <c r="X358" s="1">
        <f t="shared" si="17"/>
        <v>0</v>
      </c>
    </row>
    <row r="359" spans="1:24" x14ac:dyDescent="0.25">
      <c r="A359" s="24" t="s">
        <v>406</v>
      </c>
      <c r="B359" s="25" t="s">
        <v>55</v>
      </c>
      <c r="C359" s="81">
        <v>0</v>
      </c>
      <c r="D359" s="81">
        <v>0</v>
      </c>
      <c r="E359" s="77">
        <v>0</v>
      </c>
      <c r="F359" s="77">
        <v>0</v>
      </c>
      <c r="G359" s="77">
        <v>0</v>
      </c>
      <c r="H359" s="77">
        <v>0</v>
      </c>
      <c r="I359" s="77">
        <v>0</v>
      </c>
      <c r="J359" s="77">
        <v>0</v>
      </c>
      <c r="K359" s="77">
        <v>0</v>
      </c>
      <c r="L359" s="77">
        <v>0</v>
      </c>
      <c r="M359" s="77">
        <v>0</v>
      </c>
      <c r="N359" s="77">
        <v>0</v>
      </c>
      <c r="O359" s="77">
        <v>0</v>
      </c>
      <c r="P359" s="82">
        <v>0</v>
      </c>
      <c r="Q359" s="77">
        <v>0</v>
      </c>
      <c r="R359" s="82">
        <v>0</v>
      </c>
      <c r="S359" s="82">
        <v>0</v>
      </c>
      <c r="T359" s="83">
        <f t="shared" si="15"/>
        <v>0</v>
      </c>
      <c r="V359" s="1">
        <f t="shared" si="16"/>
        <v>0</v>
      </c>
      <c r="W359" s="1">
        <f t="shared" si="16"/>
        <v>0</v>
      </c>
      <c r="X359" s="1">
        <f t="shared" si="17"/>
        <v>0</v>
      </c>
    </row>
    <row r="360" spans="1:24" x14ac:dyDescent="0.25">
      <c r="A360" s="24" t="s">
        <v>407</v>
      </c>
      <c r="B360" s="25" t="s">
        <v>55</v>
      </c>
      <c r="C360" s="81">
        <v>0</v>
      </c>
      <c r="D360" s="81">
        <v>0</v>
      </c>
      <c r="E360" s="77">
        <v>0</v>
      </c>
      <c r="F360" s="77">
        <v>0</v>
      </c>
      <c r="G360" s="77">
        <v>0</v>
      </c>
      <c r="H360" s="77">
        <v>0</v>
      </c>
      <c r="I360" s="77">
        <v>0</v>
      </c>
      <c r="J360" s="77">
        <v>0</v>
      </c>
      <c r="K360" s="77">
        <v>0</v>
      </c>
      <c r="L360" s="77">
        <v>0</v>
      </c>
      <c r="M360" s="77">
        <v>0</v>
      </c>
      <c r="N360" s="77">
        <v>0</v>
      </c>
      <c r="O360" s="77">
        <v>0</v>
      </c>
      <c r="P360" s="82">
        <v>0</v>
      </c>
      <c r="Q360" s="77">
        <v>0</v>
      </c>
      <c r="R360" s="82">
        <v>0</v>
      </c>
      <c r="S360" s="82">
        <v>0</v>
      </c>
      <c r="T360" s="83">
        <f t="shared" si="15"/>
        <v>0</v>
      </c>
      <c r="V360" s="1">
        <f t="shared" si="16"/>
        <v>0</v>
      </c>
      <c r="W360" s="1">
        <f t="shared" si="16"/>
        <v>0</v>
      </c>
      <c r="X360" s="1">
        <f t="shared" si="17"/>
        <v>0</v>
      </c>
    </row>
    <row r="361" spans="1:24" x14ac:dyDescent="0.25">
      <c r="A361" s="24" t="s">
        <v>412</v>
      </c>
      <c r="B361" s="25" t="s">
        <v>57</v>
      </c>
      <c r="C361" s="81">
        <v>0</v>
      </c>
      <c r="D361" s="81">
        <v>0</v>
      </c>
      <c r="E361" s="77">
        <v>0</v>
      </c>
      <c r="F361" s="77">
        <v>0</v>
      </c>
      <c r="G361" s="77">
        <v>0</v>
      </c>
      <c r="H361" s="77">
        <v>0</v>
      </c>
      <c r="I361" s="77">
        <v>0</v>
      </c>
      <c r="J361" s="77">
        <v>0</v>
      </c>
      <c r="K361" s="77">
        <v>0</v>
      </c>
      <c r="L361" s="77">
        <v>0</v>
      </c>
      <c r="M361" s="77">
        <v>0</v>
      </c>
      <c r="N361" s="77">
        <v>0</v>
      </c>
      <c r="O361" s="77">
        <v>0</v>
      </c>
      <c r="P361" s="82">
        <v>0</v>
      </c>
      <c r="Q361" s="77">
        <v>0</v>
      </c>
      <c r="R361" s="82">
        <v>0</v>
      </c>
      <c r="S361" s="82">
        <v>0</v>
      </c>
      <c r="T361" s="83">
        <f t="shared" si="15"/>
        <v>0</v>
      </c>
      <c r="V361" s="1">
        <f t="shared" si="16"/>
        <v>0</v>
      </c>
      <c r="W361" s="1">
        <f t="shared" si="16"/>
        <v>0</v>
      </c>
      <c r="X361" s="1">
        <f t="shared" si="17"/>
        <v>0</v>
      </c>
    </row>
    <row r="362" spans="1:24" x14ac:dyDescent="0.25">
      <c r="A362" s="24" t="s">
        <v>413</v>
      </c>
      <c r="B362" s="25" t="s">
        <v>57</v>
      </c>
      <c r="C362" s="81">
        <v>0</v>
      </c>
      <c r="D362" s="81">
        <v>0</v>
      </c>
      <c r="E362" s="77">
        <v>0</v>
      </c>
      <c r="F362" s="77">
        <v>0</v>
      </c>
      <c r="G362" s="77">
        <v>0</v>
      </c>
      <c r="H362" s="77">
        <v>0</v>
      </c>
      <c r="I362" s="77">
        <v>0</v>
      </c>
      <c r="J362" s="77">
        <v>0</v>
      </c>
      <c r="K362" s="77">
        <v>0</v>
      </c>
      <c r="L362" s="77">
        <v>0</v>
      </c>
      <c r="M362" s="77">
        <v>0</v>
      </c>
      <c r="N362" s="77">
        <v>0</v>
      </c>
      <c r="O362" s="77">
        <v>0</v>
      </c>
      <c r="P362" s="82">
        <v>0</v>
      </c>
      <c r="Q362" s="77">
        <v>0</v>
      </c>
      <c r="R362" s="82">
        <v>0</v>
      </c>
      <c r="S362" s="82">
        <v>0</v>
      </c>
      <c r="T362" s="83">
        <f t="shared" si="15"/>
        <v>0</v>
      </c>
      <c r="V362" s="1">
        <f t="shared" si="16"/>
        <v>0</v>
      </c>
      <c r="W362" s="1">
        <f t="shared" si="16"/>
        <v>0</v>
      </c>
      <c r="X362" s="1">
        <f t="shared" si="17"/>
        <v>0</v>
      </c>
    </row>
    <row r="363" spans="1:24" x14ac:dyDescent="0.25">
      <c r="A363" s="24" t="s">
        <v>414</v>
      </c>
      <c r="B363" s="25" t="s">
        <v>57</v>
      </c>
      <c r="C363" s="81">
        <v>0</v>
      </c>
      <c r="D363" s="81">
        <v>0</v>
      </c>
      <c r="E363" s="77">
        <v>1128979</v>
      </c>
      <c r="F363" s="77">
        <v>97157</v>
      </c>
      <c r="G363" s="77">
        <v>0</v>
      </c>
      <c r="H363" s="77">
        <v>0</v>
      </c>
      <c r="I363" s="77">
        <v>0</v>
      </c>
      <c r="J363" s="77">
        <v>0</v>
      </c>
      <c r="K363" s="77">
        <v>0</v>
      </c>
      <c r="L363" s="77">
        <v>0</v>
      </c>
      <c r="M363" s="77">
        <v>0</v>
      </c>
      <c r="N363" s="77">
        <v>0</v>
      </c>
      <c r="O363" s="77">
        <v>0</v>
      </c>
      <c r="P363" s="82">
        <v>0</v>
      </c>
      <c r="Q363" s="77">
        <v>0</v>
      </c>
      <c r="R363" s="82">
        <v>0</v>
      </c>
      <c r="S363" s="82">
        <v>0</v>
      </c>
      <c r="T363" s="83">
        <f t="shared" si="15"/>
        <v>1226136</v>
      </c>
      <c r="V363" s="1">
        <f t="shared" si="16"/>
        <v>1128979</v>
      </c>
      <c r="W363" s="1">
        <f t="shared" si="16"/>
        <v>97157</v>
      </c>
      <c r="X363" s="1">
        <f t="shared" si="17"/>
        <v>1226136</v>
      </c>
    </row>
    <row r="364" spans="1:24" x14ac:dyDescent="0.25">
      <c r="A364" s="24" t="s">
        <v>415</v>
      </c>
      <c r="B364" s="25" t="s">
        <v>7</v>
      </c>
      <c r="C364" s="81">
        <v>883709</v>
      </c>
      <c r="D364" s="81">
        <v>67790</v>
      </c>
      <c r="E364" s="77">
        <v>2996290</v>
      </c>
      <c r="F364" s="77">
        <v>496079</v>
      </c>
      <c r="G364" s="77">
        <v>4582823</v>
      </c>
      <c r="H364" s="77">
        <v>526279</v>
      </c>
      <c r="I364" s="77">
        <v>0</v>
      </c>
      <c r="J364" s="77">
        <v>0</v>
      </c>
      <c r="K364" s="77">
        <v>0</v>
      </c>
      <c r="L364" s="77">
        <v>0</v>
      </c>
      <c r="M364" s="77">
        <v>1330310</v>
      </c>
      <c r="N364" s="77">
        <v>48135</v>
      </c>
      <c r="O364" s="77">
        <v>0</v>
      </c>
      <c r="P364" s="82">
        <v>0</v>
      </c>
      <c r="Q364" s="77">
        <v>445865</v>
      </c>
      <c r="R364" s="82">
        <v>34232</v>
      </c>
      <c r="S364" s="82">
        <v>0</v>
      </c>
      <c r="T364" s="83">
        <f t="shared" si="15"/>
        <v>11411512</v>
      </c>
      <c r="V364" s="1">
        <f t="shared" si="16"/>
        <v>10238997</v>
      </c>
      <c r="W364" s="1">
        <f t="shared" si="16"/>
        <v>1172515</v>
      </c>
      <c r="X364" s="1">
        <f t="shared" si="17"/>
        <v>11411512</v>
      </c>
    </row>
    <row r="365" spans="1:24" x14ac:dyDescent="0.25">
      <c r="A365" s="24" t="s">
        <v>7</v>
      </c>
      <c r="B365" s="25" t="s">
        <v>7</v>
      </c>
      <c r="C365" s="81">
        <v>0</v>
      </c>
      <c r="D365" s="81">
        <v>0</v>
      </c>
      <c r="E365" s="77">
        <v>0</v>
      </c>
      <c r="F365" s="77">
        <v>0</v>
      </c>
      <c r="G365" s="77">
        <v>479770</v>
      </c>
      <c r="H365" s="77">
        <v>325262</v>
      </c>
      <c r="I365" s="77">
        <v>0</v>
      </c>
      <c r="J365" s="77">
        <v>0</v>
      </c>
      <c r="K365" s="77">
        <v>0</v>
      </c>
      <c r="L365" s="77">
        <v>0</v>
      </c>
      <c r="M365" s="77">
        <v>0</v>
      </c>
      <c r="N365" s="77">
        <v>0</v>
      </c>
      <c r="O365" s="77">
        <v>0</v>
      </c>
      <c r="P365" s="82">
        <v>0</v>
      </c>
      <c r="Q365" s="77">
        <v>0</v>
      </c>
      <c r="R365" s="82">
        <v>0</v>
      </c>
      <c r="S365" s="82">
        <v>0</v>
      </c>
      <c r="T365" s="83">
        <f t="shared" si="15"/>
        <v>805032</v>
      </c>
      <c r="V365" s="1">
        <f t="shared" si="16"/>
        <v>479770</v>
      </c>
      <c r="W365" s="1">
        <f t="shared" si="16"/>
        <v>325262</v>
      </c>
      <c r="X365" s="1">
        <f t="shared" si="17"/>
        <v>805032</v>
      </c>
    </row>
    <row r="366" spans="1:24" x14ac:dyDescent="0.25">
      <c r="A366" s="24" t="s">
        <v>416</v>
      </c>
      <c r="B366" s="25" t="s">
        <v>7</v>
      </c>
      <c r="C366" s="81">
        <v>751240</v>
      </c>
      <c r="D366" s="81">
        <v>147319</v>
      </c>
      <c r="E366" s="77">
        <v>285132</v>
      </c>
      <c r="F366" s="77">
        <v>0</v>
      </c>
      <c r="G366" s="77">
        <v>0</v>
      </c>
      <c r="H366" s="77">
        <v>0</v>
      </c>
      <c r="I366" s="77">
        <v>0</v>
      </c>
      <c r="J366" s="77">
        <v>0</v>
      </c>
      <c r="K366" s="77">
        <v>0</v>
      </c>
      <c r="L366" s="77">
        <v>0</v>
      </c>
      <c r="M366" s="77">
        <v>0</v>
      </c>
      <c r="N366" s="77">
        <v>0</v>
      </c>
      <c r="O366" s="77">
        <v>0</v>
      </c>
      <c r="P366" s="82">
        <v>0</v>
      </c>
      <c r="Q366" s="77">
        <v>415373</v>
      </c>
      <c r="R366" s="82">
        <v>14628</v>
      </c>
      <c r="S366" s="82">
        <v>1613692</v>
      </c>
      <c r="T366" s="83">
        <f t="shared" si="15"/>
        <v>3227384</v>
      </c>
      <c r="V366" s="1">
        <f t="shared" si="16"/>
        <v>1451745</v>
      </c>
      <c r="W366" s="1">
        <f t="shared" si="16"/>
        <v>161947</v>
      </c>
      <c r="X366" s="1">
        <f t="shared" si="17"/>
        <v>1613692</v>
      </c>
    </row>
    <row r="367" spans="1:24" x14ac:dyDescent="0.25">
      <c r="A367" s="24" t="s">
        <v>417</v>
      </c>
      <c r="B367" s="25" t="s">
        <v>5</v>
      </c>
      <c r="C367" s="81">
        <v>0</v>
      </c>
      <c r="D367" s="81">
        <v>28648</v>
      </c>
      <c r="E367" s="77">
        <v>0</v>
      </c>
      <c r="F367" s="77">
        <v>0</v>
      </c>
      <c r="G367" s="77">
        <v>0</v>
      </c>
      <c r="H367" s="77">
        <v>123411</v>
      </c>
      <c r="I367" s="77">
        <v>0</v>
      </c>
      <c r="J367" s="77">
        <v>0</v>
      </c>
      <c r="K367" s="77">
        <v>0</v>
      </c>
      <c r="L367" s="77">
        <v>0</v>
      </c>
      <c r="M367" s="77">
        <v>0</v>
      </c>
      <c r="N367" s="77">
        <v>0</v>
      </c>
      <c r="O367" s="77">
        <v>0</v>
      </c>
      <c r="P367" s="82">
        <v>0</v>
      </c>
      <c r="Q367" s="77">
        <v>0</v>
      </c>
      <c r="R367" s="82">
        <v>0</v>
      </c>
      <c r="S367" s="82">
        <v>0</v>
      </c>
      <c r="T367" s="83">
        <f t="shared" si="15"/>
        <v>152059</v>
      </c>
      <c r="V367" s="1">
        <f t="shared" si="16"/>
        <v>0</v>
      </c>
      <c r="W367" s="1">
        <f t="shared" si="16"/>
        <v>152059</v>
      </c>
      <c r="X367" s="1">
        <f t="shared" si="17"/>
        <v>152059</v>
      </c>
    </row>
    <row r="368" spans="1:24" x14ac:dyDescent="0.25">
      <c r="A368" s="24" t="s">
        <v>418</v>
      </c>
      <c r="B368" s="25" t="s">
        <v>5</v>
      </c>
      <c r="C368" s="81">
        <v>11974</v>
      </c>
      <c r="D368" s="81">
        <v>3449</v>
      </c>
      <c r="E368" s="77">
        <v>145969</v>
      </c>
      <c r="F368" s="77">
        <v>63802</v>
      </c>
      <c r="G368" s="77">
        <v>18040</v>
      </c>
      <c r="H368" s="77">
        <v>14290</v>
      </c>
      <c r="I368" s="77">
        <v>0</v>
      </c>
      <c r="J368" s="77">
        <v>0</v>
      </c>
      <c r="K368" s="77">
        <v>0</v>
      </c>
      <c r="L368" s="77">
        <v>0</v>
      </c>
      <c r="M368" s="77">
        <v>10819</v>
      </c>
      <c r="N368" s="77">
        <v>0</v>
      </c>
      <c r="O368" s="77">
        <v>0</v>
      </c>
      <c r="P368" s="82">
        <v>0</v>
      </c>
      <c r="Q368" s="77">
        <v>0</v>
      </c>
      <c r="R368" s="82">
        <v>0</v>
      </c>
      <c r="S368" s="82">
        <v>0</v>
      </c>
      <c r="T368" s="83">
        <f t="shared" si="15"/>
        <v>268343</v>
      </c>
      <c r="V368" s="1">
        <f t="shared" si="16"/>
        <v>186802</v>
      </c>
      <c r="W368" s="1">
        <f t="shared" si="16"/>
        <v>81541</v>
      </c>
      <c r="X368" s="1">
        <f t="shared" si="17"/>
        <v>268343</v>
      </c>
    </row>
    <row r="369" spans="1:24" x14ac:dyDescent="0.25">
      <c r="A369" s="24" t="s">
        <v>419</v>
      </c>
      <c r="B369" s="25" t="s">
        <v>5</v>
      </c>
      <c r="C369" s="81">
        <v>2468</v>
      </c>
      <c r="D369" s="81">
        <v>129171</v>
      </c>
      <c r="E369" s="77">
        <v>7940</v>
      </c>
      <c r="F369" s="77">
        <v>179626</v>
      </c>
      <c r="G369" s="77">
        <v>0</v>
      </c>
      <c r="H369" s="77">
        <v>0</v>
      </c>
      <c r="I369" s="77">
        <v>182</v>
      </c>
      <c r="J369" s="77">
        <v>10407</v>
      </c>
      <c r="K369" s="77">
        <v>0</v>
      </c>
      <c r="L369" s="77">
        <v>0</v>
      </c>
      <c r="M369" s="77">
        <v>2345</v>
      </c>
      <c r="N369" s="77">
        <v>18978</v>
      </c>
      <c r="O369" s="77">
        <v>0</v>
      </c>
      <c r="P369" s="82">
        <v>0</v>
      </c>
      <c r="Q369" s="77">
        <v>0</v>
      </c>
      <c r="R369" s="82">
        <v>0</v>
      </c>
      <c r="S369" s="82">
        <v>0</v>
      </c>
      <c r="T369" s="83">
        <f t="shared" si="15"/>
        <v>351117</v>
      </c>
      <c r="V369" s="1">
        <f t="shared" si="16"/>
        <v>12935</v>
      </c>
      <c r="W369" s="1">
        <f t="shared" si="16"/>
        <v>338182</v>
      </c>
      <c r="X369" s="1">
        <f t="shared" si="17"/>
        <v>351117</v>
      </c>
    </row>
    <row r="370" spans="1:24" x14ac:dyDescent="0.25">
      <c r="A370" s="24" t="s">
        <v>420</v>
      </c>
      <c r="B370" s="25" t="s">
        <v>5</v>
      </c>
      <c r="C370" s="81">
        <v>5612</v>
      </c>
      <c r="D370" s="81">
        <v>5358</v>
      </c>
      <c r="E370" s="77">
        <v>5641</v>
      </c>
      <c r="F370" s="77">
        <v>5631</v>
      </c>
      <c r="G370" s="77">
        <v>0</v>
      </c>
      <c r="H370" s="77">
        <v>0</v>
      </c>
      <c r="I370" s="77">
        <v>0</v>
      </c>
      <c r="J370" s="77">
        <v>0</v>
      </c>
      <c r="K370" s="77">
        <v>0</v>
      </c>
      <c r="L370" s="77">
        <v>0</v>
      </c>
      <c r="M370" s="77">
        <v>4288</v>
      </c>
      <c r="N370" s="77">
        <v>0</v>
      </c>
      <c r="O370" s="77">
        <v>0</v>
      </c>
      <c r="P370" s="82">
        <v>0</v>
      </c>
      <c r="Q370" s="77">
        <v>1880</v>
      </c>
      <c r="R370" s="82">
        <v>346</v>
      </c>
      <c r="S370" s="82">
        <v>0</v>
      </c>
      <c r="T370" s="83">
        <f t="shared" si="15"/>
        <v>28756</v>
      </c>
      <c r="V370" s="1">
        <f t="shared" si="16"/>
        <v>17421</v>
      </c>
      <c r="W370" s="1">
        <f t="shared" si="16"/>
        <v>11335</v>
      </c>
      <c r="X370" s="1">
        <f t="shared" si="17"/>
        <v>28756</v>
      </c>
    </row>
    <row r="371" spans="1:24" x14ac:dyDescent="0.25">
      <c r="A371" s="24" t="s">
        <v>421</v>
      </c>
      <c r="B371" s="25" t="s">
        <v>5</v>
      </c>
      <c r="C371" s="81">
        <v>30432</v>
      </c>
      <c r="D371" s="81">
        <v>514207.9</v>
      </c>
      <c r="E371" s="77">
        <v>0</v>
      </c>
      <c r="F371" s="77">
        <v>0</v>
      </c>
      <c r="G371" s="77">
        <v>49724</v>
      </c>
      <c r="H371" s="77">
        <v>558158.81000000006</v>
      </c>
      <c r="I371" s="77">
        <v>0</v>
      </c>
      <c r="J371" s="77">
        <v>0</v>
      </c>
      <c r="K371" s="77">
        <v>0</v>
      </c>
      <c r="L371" s="77">
        <v>0</v>
      </c>
      <c r="M371" s="77">
        <v>92064</v>
      </c>
      <c r="N371" s="77">
        <v>1461392</v>
      </c>
      <c r="O371" s="77">
        <v>0</v>
      </c>
      <c r="P371" s="82">
        <v>0</v>
      </c>
      <c r="Q371" s="77">
        <v>394700</v>
      </c>
      <c r="R371" s="82">
        <v>29841.57</v>
      </c>
      <c r="S371" s="82">
        <v>0</v>
      </c>
      <c r="T371" s="83">
        <f t="shared" si="15"/>
        <v>3130520.28</v>
      </c>
      <c r="V371" s="1">
        <f t="shared" si="16"/>
        <v>566920</v>
      </c>
      <c r="W371" s="1">
        <f t="shared" si="16"/>
        <v>2563600.2799999998</v>
      </c>
      <c r="X371" s="1">
        <f t="shared" si="17"/>
        <v>3130520.28</v>
      </c>
    </row>
    <row r="372" spans="1:24" x14ac:dyDescent="0.25">
      <c r="A372" s="24" t="s">
        <v>422</v>
      </c>
      <c r="B372" s="25" t="s">
        <v>5</v>
      </c>
      <c r="C372" s="81">
        <v>562261</v>
      </c>
      <c r="D372" s="81">
        <v>254430</v>
      </c>
      <c r="E372" s="77">
        <v>5078870</v>
      </c>
      <c r="F372" s="77">
        <v>279648</v>
      </c>
      <c r="G372" s="77">
        <v>0</v>
      </c>
      <c r="H372" s="77">
        <v>0</v>
      </c>
      <c r="I372" s="77">
        <v>0</v>
      </c>
      <c r="J372" s="77">
        <v>0</v>
      </c>
      <c r="K372" s="77">
        <v>0</v>
      </c>
      <c r="L372" s="77">
        <v>0</v>
      </c>
      <c r="M372" s="77">
        <v>355495</v>
      </c>
      <c r="N372" s="77">
        <v>0</v>
      </c>
      <c r="O372" s="77">
        <v>0</v>
      </c>
      <c r="P372" s="82">
        <v>0</v>
      </c>
      <c r="Q372" s="77">
        <v>0</v>
      </c>
      <c r="R372" s="82">
        <v>0</v>
      </c>
      <c r="S372" s="82">
        <v>0</v>
      </c>
      <c r="T372" s="83">
        <f t="shared" si="15"/>
        <v>6530704</v>
      </c>
      <c r="V372" s="1">
        <f t="shared" si="16"/>
        <v>5996626</v>
      </c>
      <c r="W372" s="1">
        <f t="shared" si="16"/>
        <v>534078</v>
      </c>
      <c r="X372" s="1">
        <f t="shared" si="17"/>
        <v>6530704</v>
      </c>
    </row>
    <row r="373" spans="1:24" x14ac:dyDescent="0.25">
      <c r="A373" s="24" t="s">
        <v>423</v>
      </c>
      <c r="B373" s="25" t="s">
        <v>5</v>
      </c>
      <c r="C373" s="81">
        <v>16539</v>
      </c>
      <c r="D373" s="81">
        <v>21677</v>
      </c>
      <c r="E373" s="77">
        <v>508725</v>
      </c>
      <c r="F373" s="77">
        <v>0</v>
      </c>
      <c r="G373" s="77">
        <v>35352</v>
      </c>
      <c r="H373" s="77">
        <v>233647</v>
      </c>
      <c r="I373" s="77">
        <v>0</v>
      </c>
      <c r="J373" s="77">
        <v>0</v>
      </c>
      <c r="K373" s="77">
        <v>0</v>
      </c>
      <c r="L373" s="77">
        <v>0</v>
      </c>
      <c r="M373" s="77">
        <v>61605</v>
      </c>
      <c r="N373" s="77">
        <v>0</v>
      </c>
      <c r="O373" s="77">
        <v>0</v>
      </c>
      <c r="P373" s="82">
        <v>0</v>
      </c>
      <c r="Q373" s="77">
        <v>0</v>
      </c>
      <c r="R373" s="82">
        <v>0</v>
      </c>
      <c r="S373" s="82">
        <v>0</v>
      </c>
      <c r="T373" s="83">
        <f t="shared" si="15"/>
        <v>877545</v>
      </c>
      <c r="V373" s="1">
        <f t="shared" si="16"/>
        <v>622221</v>
      </c>
      <c r="W373" s="1">
        <f t="shared" si="16"/>
        <v>255324</v>
      </c>
      <c r="X373" s="1">
        <f t="shared" si="17"/>
        <v>877545</v>
      </c>
    </row>
    <row r="374" spans="1:24" x14ac:dyDescent="0.25">
      <c r="A374" s="24" t="s">
        <v>519</v>
      </c>
      <c r="B374" s="25" t="s">
        <v>518</v>
      </c>
      <c r="C374" s="81">
        <v>0</v>
      </c>
      <c r="D374" s="81">
        <v>0</v>
      </c>
      <c r="E374" s="77">
        <v>0</v>
      </c>
      <c r="F374" s="77">
        <v>0</v>
      </c>
      <c r="G374" s="77">
        <v>0</v>
      </c>
      <c r="H374" s="77">
        <v>0</v>
      </c>
      <c r="I374" s="77">
        <v>0</v>
      </c>
      <c r="J374" s="77">
        <v>0</v>
      </c>
      <c r="K374" s="77">
        <v>0</v>
      </c>
      <c r="L374" s="77">
        <v>0</v>
      </c>
      <c r="M374" s="77">
        <v>0</v>
      </c>
      <c r="N374" s="77">
        <v>0</v>
      </c>
      <c r="O374" s="77">
        <v>0</v>
      </c>
      <c r="P374" s="82">
        <v>0</v>
      </c>
      <c r="Q374" s="77">
        <v>0</v>
      </c>
      <c r="R374" s="82">
        <v>0</v>
      </c>
      <c r="S374" s="82">
        <v>0</v>
      </c>
      <c r="T374" s="83">
        <f t="shared" si="15"/>
        <v>0</v>
      </c>
      <c r="V374" s="1">
        <f t="shared" si="16"/>
        <v>0</v>
      </c>
      <c r="W374" s="1">
        <f t="shared" si="16"/>
        <v>0</v>
      </c>
      <c r="X374" s="1">
        <f t="shared" si="17"/>
        <v>0</v>
      </c>
    </row>
    <row r="375" spans="1:24" x14ac:dyDescent="0.25">
      <c r="A375" s="24" t="s">
        <v>520</v>
      </c>
      <c r="B375" s="25" t="s">
        <v>518</v>
      </c>
      <c r="C375" s="81">
        <v>9080</v>
      </c>
      <c r="D375" s="81">
        <v>0</v>
      </c>
      <c r="E375" s="77">
        <v>0</v>
      </c>
      <c r="F375" s="77">
        <v>0</v>
      </c>
      <c r="G375" s="77">
        <v>163176</v>
      </c>
      <c r="H375" s="77">
        <v>0</v>
      </c>
      <c r="I375" s="77">
        <v>0</v>
      </c>
      <c r="J375" s="77">
        <v>0</v>
      </c>
      <c r="K375" s="77">
        <v>0</v>
      </c>
      <c r="L375" s="77">
        <v>0</v>
      </c>
      <c r="M375" s="77">
        <v>13061</v>
      </c>
      <c r="N375" s="77">
        <v>0</v>
      </c>
      <c r="O375" s="77">
        <v>0</v>
      </c>
      <c r="P375" s="82">
        <v>0</v>
      </c>
      <c r="Q375" s="77">
        <v>12981</v>
      </c>
      <c r="R375" s="82">
        <v>0</v>
      </c>
      <c r="S375" s="82">
        <v>0</v>
      </c>
      <c r="T375" s="83">
        <f t="shared" si="15"/>
        <v>198298</v>
      </c>
      <c r="V375" s="1">
        <f t="shared" si="16"/>
        <v>198298</v>
      </c>
      <c r="W375" s="1">
        <f t="shared" si="16"/>
        <v>0</v>
      </c>
      <c r="X375" s="1">
        <f t="shared" si="17"/>
        <v>198298</v>
      </c>
    </row>
    <row r="376" spans="1:24" x14ac:dyDescent="0.25">
      <c r="A376" s="24" t="s">
        <v>478</v>
      </c>
      <c r="B376" s="25" t="s">
        <v>521</v>
      </c>
      <c r="C376" s="81">
        <v>0</v>
      </c>
      <c r="D376" s="81">
        <v>0</v>
      </c>
      <c r="E376" s="77">
        <v>315476</v>
      </c>
      <c r="F376" s="77">
        <v>588861</v>
      </c>
      <c r="G376" s="77">
        <v>1493726</v>
      </c>
      <c r="H376" s="77">
        <v>1495685</v>
      </c>
      <c r="I376" s="77">
        <v>0</v>
      </c>
      <c r="J376" s="77">
        <v>0</v>
      </c>
      <c r="K376" s="77">
        <v>0</v>
      </c>
      <c r="L376" s="77">
        <v>0</v>
      </c>
      <c r="M376" s="77">
        <v>867777</v>
      </c>
      <c r="N376" s="77">
        <v>68506</v>
      </c>
      <c r="O376" s="77">
        <v>0</v>
      </c>
      <c r="P376" s="82">
        <v>0</v>
      </c>
      <c r="Q376" s="77">
        <v>0</v>
      </c>
      <c r="R376" s="82">
        <v>0</v>
      </c>
      <c r="S376" s="82">
        <v>0</v>
      </c>
      <c r="T376" s="83">
        <f t="shared" si="15"/>
        <v>4830031</v>
      </c>
      <c r="V376" s="1">
        <f t="shared" si="16"/>
        <v>2676979</v>
      </c>
      <c r="W376" s="1">
        <f t="shared" si="16"/>
        <v>2153052</v>
      </c>
      <c r="X376" s="1">
        <f t="shared" si="17"/>
        <v>4830031</v>
      </c>
    </row>
    <row r="377" spans="1:24" x14ac:dyDescent="0.25">
      <c r="A377" s="24" t="s">
        <v>522</v>
      </c>
      <c r="B377" s="25" t="s">
        <v>521</v>
      </c>
      <c r="C377" s="81">
        <v>1143099</v>
      </c>
      <c r="D377" s="81">
        <v>309383</v>
      </c>
      <c r="E377" s="77">
        <v>0</v>
      </c>
      <c r="F377" s="77">
        <v>0</v>
      </c>
      <c r="G377" s="77">
        <v>11458419</v>
      </c>
      <c r="H377" s="77">
        <v>269413</v>
      </c>
      <c r="I377" s="77">
        <v>8472629</v>
      </c>
      <c r="J377" s="77">
        <v>978676</v>
      </c>
      <c r="K377" s="77">
        <v>0</v>
      </c>
      <c r="L377" s="77">
        <v>0</v>
      </c>
      <c r="M377" s="77">
        <v>2960328</v>
      </c>
      <c r="N377" s="77">
        <v>1000376</v>
      </c>
      <c r="O377" s="77">
        <v>0</v>
      </c>
      <c r="P377" s="82">
        <v>0</v>
      </c>
      <c r="Q377" s="77">
        <v>826132</v>
      </c>
      <c r="R377" s="82">
        <v>825219</v>
      </c>
      <c r="S377" s="82">
        <v>0</v>
      </c>
      <c r="T377" s="83">
        <f t="shared" si="15"/>
        <v>28243674</v>
      </c>
      <c r="V377" s="1">
        <f t="shared" si="16"/>
        <v>24860607</v>
      </c>
      <c r="W377" s="1">
        <f t="shared" si="16"/>
        <v>3383067</v>
      </c>
      <c r="X377" s="1">
        <f t="shared" si="17"/>
        <v>28243674</v>
      </c>
    </row>
    <row r="378" spans="1:24" x14ac:dyDescent="0.25">
      <c r="A378" s="24" t="s">
        <v>523</v>
      </c>
      <c r="B378" s="25" t="s">
        <v>521</v>
      </c>
      <c r="C378" s="81">
        <v>0</v>
      </c>
      <c r="D378" s="81">
        <v>0</v>
      </c>
      <c r="E378" s="77">
        <v>0</v>
      </c>
      <c r="F378" s="77">
        <v>0</v>
      </c>
      <c r="G378" s="77">
        <v>0</v>
      </c>
      <c r="H378" s="77">
        <v>0</v>
      </c>
      <c r="I378" s="77">
        <v>0</v>
      </c>
      <c r="J378" s="77">
        <v>0</v>
      </c>
      <c r="K378" s="77">
        <v>0</v>
      </c>
      <c r="L378" s="77">
        <v>0</v>
      </c>
      <c r="M378" s="77">
        <v>0</v>
      </c>
      <c r="N378" s="77">
        <v>0</v>
      </c>
      <c r="O378" s="77">
        <v>0</v>
      </c>
      <c r="P378" s="82">
        <v>0</v>
      </c>
      <c r="Q378" s="77">
        <v>0</v>
      </c>
      <c r="R378" s="82">
        <v>0</v>
      </c>
      <c r="S378" s="82">
        <v>0</v>
      </c>
      <c r="T378" s="83">
        <f t="shared" si="15"/>
        <v>0</v>
      </c>
      <c r="V378" s="1">
        <f t="shared" si="16"/>
        <v>0</v>
      </c>
      <c r="W378" s="1">
        <f t="shared" si="16"/>
        <v>0</v>
      </c>
      <c r="X378" s="1">
        <f t="shared" si="17"/>
        <v>0</v>
      </c>
    </row>
    <row r="379" spans="1:24" x14ac:dyDescent="0.25">
      <c r="A379" s="24" t="s">
        <v>424</v>
      </c>
      <c r="B379" s="25" t="s">
        <v>58</v>
      </c>
      <c r="C379" s="81">
        <v>0</v>
      </c>
      <c r="D379" s="81">
        <v>0</v>
      </c>
      <c r="E379" s="77">
        <v>60250</v>
      </c>
      <c r="F379" s="77">
        <v>0</v>
      </c>
      <c r="G379" s="77">
        <v>0</v>
      </c>
      <c r="H379" s="77">
        <v>0</v>
      </c>
      <c r="I379" s="77">
        <v>0</v>
      </c>
      <c r="J379" s="77">
        <v>0</v>
      </c>
      <c r="K379" s="77">
        <v>0</v>
      </c>
      <c r="L379" s="77">
        <v>0</v>
      </c>
      <c r="M379" s="77">
        <v>0</v>
      </c>
      <c r="N379" s="77">
        <v>0</v>
      </c>
      <c r="O379" s="77">
        <v>0</v>
      </c>
      <c r="P379" s="82">
        <v>0</v>
      </c>
      <c r="Q379" s="77">
        <v>0</v>
      </c>
      <c r="R379" s="82">
        <v>0</v>
      </c>
      <c r="S379" s="82">
        <v>0</v>
      </c>
      <c r="T379" s="83">
        <f t="shared" si="15"/>
        <v>60250</v>
      </c>
      <c r="V379" s="1">
        <f t="shared" si="16"/>
        <v>60250</v>
      </c>
      <c r="W379" s="1">
        <f t="shared" si="16"/>
        <v>0</v>
      </c>
      <c r="X379" s="1">
        <f t="shared" si="17"/>
        <v>60250</v>
      </c>
    </row>
    <row r="380" spans="1:24" x14ac:dyDescent="0.25">
      <c r="A380" s="24" t="s">
        <v>425</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77">
        <v>0</v>
      </c>
      <c r="R380" s="82">
        <v>0</v>
      </c>
      <c r="S380" s="82">
        <v>0</v>
      </c>
      <c r="T380" s="83">
        <f t="shared" si="15"/>
        <v>0</v>
      </c>
      <c r="V380" s="1">
        <f t="shared" si="16"/>
        <v>0</v>
      </c>
      <c r="W380" s="1">
        <f t="shared" si="16"/>
        <v>0</v>
      </c>
      <c r="X380" s="1">
        <f t="shared" si="17"/>
        <v>0</v>
      </c>
    </row>
    <row r="381" spans="1:24" x14ac:dyDescent="0.25">
      <c r="A381" s="24" t="s">
        <v>426</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77">
        <v>0</v>
      </c>
      <c r="R381" s="82">
        <v>0</v>
      </c>
      <c r="S381" s="82">
        <v>0</v>
      </c>
      <c r="T381" s="83">
        <f t="shared" si="15"/>
        <v>0</v>
      </c>
      <c r="V381" s="1">
        <f t="shared" si="16"/>
        <v>0</v>
      </c>
      <c r="W381" s="1">
        <f t="shared" si="16"/>
        <v>0</v>
      </c>
      <c r="X381" s="1">
        <f t="shared" si="17"/>
        <v>0</v>
      </c>
    </row>
    <row r="382" spans="1:24" x14ac:dyDescent="0.25">
      <c r="A382" s="24" t="s">
        <v>427</v>
      </c>
      <c r="B382" s="25" t="s">
        <v>58</v>
      </c>
      <c r="C382" s="81">
        <v>0</v>
      </c>
      <c r="D382" s="81">
        <v>0</v>
      </c>
      <c r="E382" s="77">
        <v>31500</v>
      </c>
      <c r="F382" s="77">
        <v>0</v>
      </c>
      <c r="G382" s="77">
        <v>0</v>
      </c>
      <c r="H382" s="77">
        <v>0</v>
      </c>
      <c r="I382" s="77">
        <v>0</v>
      </c>
      <c r="J382" s="77">
        <v>0</v>
      </c>
      <c r="K382" s="77">
        <v>0</v>
      </c>
      <c r="L382" s="77">
        <v>0</v>
      </c>
      <c r="M382" s="77">
        <v>0</v>
      </c>
      <c r="N382" s="77">
        <v>0</v>
      </c>
      <c r="O382" s="77">
        <v>0</v>
      </c>
      <c r="P382" s="82">
        <v>0</v>
      </c>
      <c r="Q382" s="77">
        <v>0</v>
      </c>
      <c r="R382" s="82">
        <v>0</v>
      </c>
      <c r="S382" s="82">
        <v>0</v>
      </c>
      <c r="T382" s="83">
        <f t="shared" si="15"/>
        <v>31500</v>
      </c>
      <c r="V382" s="1">
        <f t="shared" si="16"/>
        <v>31500</v>
      </c>
      <c r="W382" s="1">
        <f t="shared" si="16"/>
        <v>0</v>
      </c>
      <c r="X382" s="1">
        <f t="shared" si="17"/>
        <v>31500</v>
      </c>
    </row>
    <row r="383" spans="1:24" x14ac:dyDescent="0.25">
      <c r="A383" s="24" t="s">
        <v>428</v>
      </c>
      <c r="B383" s="25" t="s">
        <v>58</v>
      </c>
      <c r="C383" s="81">
        <v>1090255</v>
      </c>
      <c r="D383" s="81">
        <v>326002</v>
      </c>
      <c r="E383" s="77">
        <v>0</v>
      </c>
      <c r="F383" s="77">
        <v>0</v>
      </c>
      <c r="G383" s="77">
        <v>0</v>
      </c>
      <c r="H383" s="77">
        <v>0</v>
      </c>
      <c r="I383" s="77">
        <v>0</v>
      </c>
      <c r="J383" s="77">
        <v>0</v>
      </c>
      <c r="K383" s="77">
        <v>0</v>
      </c>
      <c r="L383" s="77">
        <v>0</v>
      </c>
      <c r="M383" s="77">
        <v>241017</v>
      </c>
      <c r="N383" s="77">
        <v>0</v>
      </c>
      <c r="O383" s="77">
        <v>0</v>
      </c>
      <c r="P383" s="82">
        <v>0</v>
      </c>
      <c r="Q383" s="77">
        <v>0</v>
      </c>
      <c r="R383" s="82">
        <v>0</v>
      </c>
      <c r="S383" s="82">
        <v>0</v>
      </c>
      <c r="T383" s="83">
        <f t="shared" si="15"/>
        <v>1657274</v>
      </c>
      <c r="V383" s="1">
        <f t="shared" si="16"/>
        <v>1331272</v>
      </c>
      <c r="W383" s="1">
        <f t="shared" si="16"/>
        <v>326002</v>
      </c>
      <c r="X383" s="1">
        <f t="shared" si="17"/>
        <v>1657274</v>
      </c>
    </row>
    <row r="384" spans="1:24" x14ac:dyDescent="0.25">
      <c r="A384" s="24" t="s">
        <v>429</v>
      </c>
      <c r="B384" s="25" t="s">
        <v>59</v>
      </c>
      <c r="C384" s="81">
        <v>0</v>
      </c>
      <c r="D384" s="81">
        <v>0</v>
      </c>
      <c r="E384" s="77">
        <v>0</v>
      </c>
      <c r="F384" s="77">
        <v>0</v>
      </c>
      <c r="G384" s="77">
        <v>0</v>
      </c>
      <c r="H384" s="77">
        <v>0</v>
      </c>
      <c r="I384" s="77">
        <v>0</v>
      </c>
      <c r="J384" s="77">
        <v>0</v>
      </c>
      <c r="K384" s="77">
        <v>0</v>
      </c>
      <c r="L384" s="77">
        <v>0</v>
      </c>
      <c r="M384" s="77">
        <v>0</v>
      </c>
      <c r="N384" s="77">
        <v>0</v>
      </c>
      <c r="O384" s="77">
        <v>0</v>
      </c>
      <c r="P384" s="82">
        <v>0</v>
      </c>
      <c r="Q384" s="77">
        <v>0</v>
      </c>
      <c r="R384" s="82">
        <v>0</v>
      </c>
      <c r="S384" s="82">
        <v>0</v>
      </c>
      <c r="T384" s="83">
        <f t="shared" si="15"/>
        <v>0</v>
      </c>
      <c r="V384" s="1">
        <f t="shared" si="16"/>
        <v>0</v>
      </c>
      <c r="W384" s="1">
        <f t="shared" si="16"/>
        <v>0</v>
      </c>
      <c r="X384" s="1">
        <f t="shared" si="17"/>
        <v>0</v>
      </c>
    </row>
    <row r="385" spans="1:24" x14ac:dyDescent="0.25">
      <c r="A385" s="24" t="s">
        <v>430</v>
      </c>
      <c r="B385" s="25" t="s">
        <v>59</v>
      </c>
      <c r="C385" s="81">
        <v>0</v>
      </c>
      <c r="D385" s="81">
        <v>0</v>
      </c>
      <c r="E385" s="77">
        <v>21376</v>
      </c>
      <c r="F385" s="77">
        <v>20746</v>
      </c>
      <c r="G385" s="77">
        <v>0</v>
      </c>
      <c r="H385" s="77">
        <v>0</v>
      </c>
      <c r="I385" s="77">
        <v>0</v>
      </c>
      <c r="J385" s="77">
        <v>0</v>
      </c>
      <c r="K385" s="77">
        <v>0</v>
      </c>
      <c r="L385" s="77">
        <v>0</v>
      </c>
      <c r="M385" s="77">
        <v>0</v>
      </c>
      <c r="N385" s="77">
        <v>0</v>
      </c>
      <c r="O385" s="77">
        <v>0</v>
      </c>
      <c r="P385" s="82">
        <v>0</v>
      </c>
      <c r="Q385" s="77">
        <v>0</v>
      </c>
      <c r="R385" s="82">
        <v>0</v>
      </c>
      <c r="S385" s="82">
        <v>0</v>
      </c>
      <c r="T385" s="83">
        <f t="shared" si="15"/>
        <v>42122</v>
      </c>
      <c r="V385" s="1">
        <f t="shared" si="16"/>
        <v>21376</v>
      </c>
      <c r="W385" s="1">
        <f t="shared" si="16"/>
        <v>20746</v>
      </c>
      <c r="X385" s="1">
        <f t="shared" si="17"/>
        <v>42122</v>
      </c>
    </row>
    <row r="386" spans="1:24" x14ac:dyDescent="0.25">
      <c r="A386" s="24" t="s">
        <v>431</v>
      </c>
      <c r="B386" s="25" t="s">
        <v>60</v>
      </c>
      <c r="C386" s="81">
        <v>0</v>
      </c>
      <c r="D386" s="81">
        <v>0</v>
      </c>
      <c r="E386" s="77">
        <v>0</v>
      </c>
      <c r="F386" s="77">
        <v>0</v>
      </c>
      <c r="G386" s="77">
        <v>0</v>
      </c>
      <c r="H386" s="77">
        <v>0</v>
      </c>
      <c r="I386" s="77">
        <v>0</v>
      </c>
      <c r="J386" s="77">
        <v>0</v>
      </c>
      <c r="K386" s="77">
        <v>0</v>
      </c>
      <c r="L386" s="77">
        <v>0</v>
      </c>
      <c r="M386" s="77">
        <v>0</v>
      </c>
      <c r="N386" s="77">
        <v>0</v>
      </c>
      <c r="O386" s="77">
        <v>0</v>
      </c>
      <c r="P386" s="82">
        <v>0</v>
      </c>
      <c r="Q386" s="77">
        <v>0</v>
      </c>
      <c r="R386" s="82">
        <v>0</v>
      </c>
      <c r="S386" s="82">
        <v>0</v>
      </c>
      <c r="T386" s="83">
        <f t="shared" si="15"/>
        <v>0</v>
      </c>
      <c r="V386" s="1">
        <f t="shared" si="16"/>
        <v>0</v>
      </c>
      <c r="W386" s="1">
        <f t="shared" si="16"/>
        <v>0</v>
      </c>
      <c r="X386" s="1">
        <f t="shared" si="17"/>
        <v>0</v>
      </c>
    </row>
    <row r="387" spans="1:24" x14ac:dyDescent="0.25">
      <c r="A387" s="24" t="s">
        <v>432</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77">
        <v>0</v>
      </c>
      <c r="R387" s="82">
        <v>0</v>
      </c>
      <c r="S387" s="82">
        <v>0</v>
      </c>
      <c r="T387" s="83">
        <f t="shared" si="15"/>
        <v>0</v>
      </c>
      <c r="V387" s="1">
        <f t="shared" si="16"/>
        <v>0</v>
      </c>
      <c r="W387" s="1">
        <f t="shared" si="16"/>
        <v>0</v>
      </c>
      <c r="X387" s="1">
        <f t="shared" si="17"/>
        <v>0</v>
      </c>
    </row>
    <row r="388" spans="1:24" x14ac:dyDescent="0.25">
      <c r="A388" s="24" t="s">
        <v>433</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77">
        <v>0</v>
      </c>
      <c r="R388" s="82">
        <v>0</v>
      </c>
      <c r="S388" s="82">
        <v>0</v>
      </c>
      <c r="T388" s="83">
        <f t="shared" si="15"/>
        <v>0</v>
      </c>
      <c r="V388" s="1">
        <f t="shared" si="16"/>
        <v>0</v>
      </c>
      <c r="W388" s="1">
        <f t="shared" si="16"/>
        <v>0</v>
      </c>
      <c r="X388" s="1">
        <f t="shared" si="17"/>
        <v>0</v>
      </c>
    </row>
    <row r="389" spans="1:24" x14ac:dyDescent="0.25">
      <c r="A389" s="24" t="s">
        <v>434</v>
      </c>
      <c r="B389" s="25" t="s">
        <v>61</v>
      </c>
      <c r="C389" s="81">
        <v>0</v>
      </c>
      <c r="D389" s="81">
        <v>0</v>
      </c>
      <c r="E389" s="77">
        <v>0</v>
      </c>
      <c r="F389" s="77">
        <v>0</v>
      </c>
      <c r="G389" s="77">
        <v>0</v>
      </c>
      <c r="H389" s="77">
        <v>0</v>
      </c>
      <c r="I389" s="77">
        <v>0</v>
      </c>
      <c r="J389" s="77">
        <v>0</v>
      </c>
      <c r="K389" s="77">
        <v>0</v>
      </c>
      <c r="L389" s="77">
        <v>0</v>
      </c>
      <c r="M389" s="77">
        <v>0</v>
      </c>
      <c r="N389" s="77">
        <v>0</v>
      </c>
      <c r="O389" s="77">
        <v>0</v>
      </c>
      <c r="P389" s="82">
        <v>0</v>
      </c>
      <c r="Q389" s="77">
        <v>0</v>
      </c>
      <c r="R389" s="82">
        <v>0</v>
      </c>
      <c r="S389" s="82">
        <v>0</v>
      </c>
      <c r="T389" s="83">
        <f t="shared" ref="T389:T415" si="18">SUM(C389:S389)</f>
        <v>0</v>
      </c>
      <c r="V389" s="1">
        <f t="shared" si="16"/>
        <v>0</v>
      </c>
      <c r="W389" s="1">
        <f t="shared" si="16"/>
        <v>0</v>
      </c>
      <c r="X389" s="1">
        <f t="shared" si="17"/>
        <v>0</v>
      </c>
    </row>
    <row r="390" spans="1:24" x14ac:dyDescent="0.25">
      <c r="A390" s="24" t="s">
        <v>435</v>
      </c>
      <c r="B390" s="25" t="s">
        <v>62</v>
      </c>
      <c r="C390" s="81">
        <v>1206376</v>
      </c>
      <c r="D390" s="81">
        <v>1280593</v>
      </c>
      <c r="E390" s="77">
        <v>9399239</v>
      </c>
      <c r="F390" s="77">
        <v>496946</v>
      </c>
      <c r="G390" s="77">
        <v>685820</v>
      </c>
      <c r="H390" s="77">
        <v>782131</v>
      </c>
      <c r="I390" s="77">
        <v>0</v>
      </c>
      <c r="J390" s="77">
        <v>0</v>
      </c>
      <c r="K390" s="77">
        <v>0</v>
      </c>
      <c r="L390" s="77">
        <v>0</v>
      </c>
      <c r="M390" s="77">
        <v>3307963</v>
      </c>
      <c r="N390" s="77">
        <v>371873</v>
      </c>
      <c r="O390" s="77">
        <v>0</v>
      </c>
      <c r="P390" s="82">
        <v>0</v>
      </c>
      <c r="Q390" s="77">
        <v>1578222</v>
      </c>
      <c r="R390" s="82">
        <v>1285837</v>
      </c>
      <c r="S390" s="82">
        <v>0</v>
      </c>
      <c r="T390" s="83">
        <f t="shared" si="18"/>
        <v>20395000</v>
      </c>
      <c r="V390" s="1">
        <f t="shared" si="16"/>
        <v>16177620</v>
      </c>
      <c r="W390" s="1">
        <f t="shared" si="16"/>
        <v>4217380</v>
      </c>
      <c r="X390" s="1">
        <f t="shared" si="17"/>
        <v>20395000</v>
      </c>
    </row>
    <row r="391" spans="1:24" x14ac:dyDescent="0.25">
      <c r="A391" s="24" t="s">
        <v>436</v>
      </c>
      <c r="B391" s="25" t="s">
        <v>62</v>
      </c>
      <c r="C391" s="81">
        <v>0</v>
      </c>
      <c r="D391" s="81">
        <v>0</v>
      </c>
      <c r="E391" s="77">
        <v>12569</v>
      </c>
      <c r="F391" s="77">
        <v>124800</v>
      </c>
      <c r="G391" s="77">
        <v>0</v>
      </c>
      <c r="H391" s="77">
        <v>0</v>
      </c>
      <c r="I391" s="77">
        <v>0</v>
      </c>
      <c r="J391" s="77">
        <v>0</v>
      </c>
      <c r="K391" s="77">
        <v>0</v>
      </c>
      <c r="L391" s="77">
        <v>0</v>
      </c>
      <c r="M391" s="77">
        <v>0</v>
      </c>
      <c r="N391" s="77">
        <v>0</v>
      </c>
      <c r="O391" s="77">
        <v>0</v>
      </c>
      <c r="P391" s="82">
        <v>0</v>
      </c>
      <c r="Q391" s="77">
        <v>0</v>
      </c>
      <c r="R391" s="82">
        <v>0</v>
      </c>
      <c r="S391" s="82">
        <v>137369</v>
      </c>
      <c r="T391" s="83">
        <f t="shared" si="18"/>
        <v>274738</v>
      </c>
      <c r="V391" s="1">
        <f t="shared" ref="V391:W415" si="19">SUM(C391,E391,G391,I391,K391,M391,O391,Q391)</f>
        <v>12569</v>
      </c>
      <c r="W391" s="1">
        <f t="shared" si="19"/>
        <v>124800</v>
      </c>
      <c r="X391" s="1">
        <f t="shared" ref="X391:X416" si="20">SUM(V391:W391)</f>
        <v>137369</v>
      </c>
    </row>
    <row r="392" spans="1:24" x14ac:dyDescent="0.25">
      <c r="A392" s="24" t="s">
        <v>480</v>
      </c>
      <c r="B392" s="25" t="s">
        <v>62</v>
      </c>
      <c r="C392" s="81">
        <v>0</v>
      </c>
      <c r="D392" s="81">
        <v>0</v>
      </c>
      <c r="E392" s="77">
        <v>0</v>
      </c>
      <c r="F392" s="77">
        <v>0</v>
      </c>
      <c r="G392" s="77">
        <v>510906</v>
      </c>
      <c r="H392" s="77">
        <v>0</v>
      </c>
      <c r="I392" s="77">
        <v>0</v>
      </c>
      <c r="J392" s="77">
        <v>0</v>
      </c>
      <c r="K392" s="77">
        <v>0</v>
      </c>
      <c r="L392" s="77">
        <v>0</v>
      </c>
      <c r="M392" s="77">
        <v>149517</v>
      </c>
      <c r="N392" s="77">
        <v>0</v>
      </c>
      <c r="O392" s="77">
        <v>0</v>
      </c>
      <c r="P392" s="82">
        <v>0</v>
      </c>
      <c r="Q392" s="77">
        <v>52517</v>
      </c>
      <c r="R392" s="82">
        <v>0</v>
      </c>
      <c r="S392" s="82">
        <v>712940</v>
      </c>
      <c r="T392" s="83">
        <f t="shared" si="18"/>
        <v>1425880</v>
      </c>
      <c r="V392" s="1">
        <f t="shared" si="19"/>
        <v>712940</v>
      </c>
      <c r="W392" s="1">
        <f t="shared" si="19"/>
        <v>0</v>
      </c>
      <c r="X392" s="1">
        <f t="shared" si="20"/>
        <v>712940</v>
      </c>
    </row>
    <row r="393" spans="1:24" x14ac:dyDescent="0.25">
      <c r="A393" s="24" t="s">
        <v>481</v>
      </c>
      <c r="B393" s="25" t="s">
        <v>62</v>
      </c>
      <c r="C393" s="81">
        <v>676400</v>
      </c>
      <c r="D393" s="81">
        <v>28890</v>
      </c>
      <c r="E393" s="77">
        <v>4175544</v>
      </c>
      <c r="F393" s="77">
        <v>155298</v>
      </c>
      <c r="G393" s="77">
        <v>0</v>
      </c>
      <c r="H393" s="77">
        <v>0</v>
      </c>
      <c r="I393" s="77">
        <v>0</v>
      </c>
      <c r="J393" s="77">
        <v>0</v>
      </c>
      <c r="K393" s="77">
        <v>0</v>
      </c>
      <c r="L393" s="77">
        <v>0</v>
      </c>
      <c r="M393" s="77">
        <v>1025330</v>
      </c>
      <c r="N393" s="77">
        <v>0</v>
      </c>
      <c r="O393" s="77">
        <v>0</v>
      </c>
      <c r="P393" s="82">
        <v>0</v>
      </c>
      <c r="Q393" s="77">
        <v>397405</v>
      </c>
      <c r="R393" s="82">
        <v>16876</v>
      </c>
      <c r="S393" s="82">
        <v>6475743</v>
      </c>
      <c r="T393" s="83">
        <f t="shared" si="18"/>
        <v>12951486</v>
      </c>
      <c r="V393" s="1">
        <f t="shared" si="19"/>
        <v>6274679</v>
      </c>
      <c r="W393" s="1">
        <f t="shared" si="19"/>
        <v>201064</v>
      </c>
      <c r="X393" s="1">
        <f t="shared" si="20"/>
        <v>6475743</v>
      </c>
    </row>
    <row r="394" spans="1:24" x14ac:dyDescent="0.25">
      <c r="A394" s="24" t="s">
        <v>437</v>
      </c>
      <c r="B394" s="25" t="s">
        <v>62</v>
      </c>
      <c r="C394" s="81">
        <v>304327</v>
      </c>
      <c r="D394" s="81">
        <v>4651</v>
      </c>
      <c r="E394" s="77">
        <v>0</v>
      </c>
      <c r="F394" s="77">
        <v>0</v>
      </c>
      <c r="G394" s="77">
        <v>761280</v>
      </c>
      <c r="H394" s="77">
        <v>41371</v>
      </c>
      <c r="I394" s="77">
        <v>0</v>
      </c>
      <c r="J394" s="77">
        <v>0</v>
      </c>
      <c r="K394" s="77">
        <v>0</v>
      </c>
      <c r="L394" s="77">
        <v>0</v>
      </c>
      <c r="M394" s="77">
        <v>1043325</v>
      </c>
      <c r="N394" s="77">
        <v>0</v>
      </c>
      <c r="O394" s="77">
        <v>0</v>
      </c>
      <c r="P394" s="82">
        <v>0</v>
      </c>
      <c r="Q394" s="77">
        <v>0</v>
      </c>
      <c r="R394" s="82">
        <v>0</v>
      </c>
      <c r="S394" s="82">
        <v>0</v>
      </c>
      <c r="T394" s="83">
        <f t="shared" si="18"/>
        <v>2154954</v>
      </c>
      <c r="V394" s="1">
        <f t="shared" si="19"/>
        <v>2108932</v>
      </c>
      <c r="W394" s="1">
        <f t="shared" si="19"/>
        <v>46022</v>
      </c>
      <c r="X394" s="1">
        <f t="shared" si="20"/>
        <v>2154954</v>
      </c>
    </row>
    <row r="395" spans="1:24" x14ac:dyDescent="0.25">
      <c r="A395" s="24" t="s">
        <v>438</v>
      </c>
      <c r="B395" s="25" t="s">
        <v>62</v>
      </c>
      <c r="C395" s="81">
        <v>256644</v>
      </c>
      <c r="D395" s="81">
        <v>207823</v>
      </c>
      <c r="E395" s="77">
        <v>79192</v>
      </c>
      <c r="F395" s="77">
        <v>10554</v>
      </c>
      <c r="G395" s="77">
        <v>380184</v>
      </c>
      <c r="H395" s="77">
        <v>177964</v>
      </c>
      <c r="I395" s="77">
        <v>0</v>
      </c>
      <c r="J395" s="77">
        <v>0</v>
      </c>
      <c r="K395" s="77">
        <v>0</v>
      </c>
      <c r="L395" s="77">
        <v>0</v>
      </c>
      <c r="M395" s="77">
        <v>174220</v>
      </c>
      <c r="N395" s="77">
        <v>0</v>
      </c>
      <c r="O395" s="77">
        <v>0</v>
      </c>
      <c r="P395" s="82">
        <v>0</v>
      </c>
      <c r="Q395" s="77">
        <v>1039820</v>
      </c>
      <c r="R395" s="82">
        <v>20940</v>
      </c>
      <c r="S395" s="82">
        <v>0</v>
      </c>
      <c r="T395" s="83">
        <f t="shared" si="18"/>
        <v>2347341</v>
      </c>
      <c r="V395" s="1">
        <f t="shared" si="19"/>
        <v>1930060</v>
      </c>
      <c r="W395" s="1">
        <f t="shared" si="19"/>
        <v>417281</v>
      </c>
      <c r="X395" s="1">
        <f t="shared" si="20"/>
        <v>2347341</v>
      </c>
    </row>
    <row r="396" spans="1:24" x14ac:dyDescent="0.25">
      <c r="A396" s="90" t="s">
        <v>439</v>
      </c>
      <c r="B396" s="91" t="s">
        <v>62</v>
      </c>
      <c r="C396" s="81">
        <v>1906.68</v>
      </c>
      <c r="D396" s="81">
        <v>0</v>
      </c>
      <c r="E396" s="77">
        <v>13320</v>
      </c>
      <c r="F396" s="77">
        <v>2844</v>
      </c>
      <c r="G396" s="77">
        <v>1684.4</v>
      </c>
      <c r="H396" s="77">
        <v>0</v>
      </c>
      <c r="I396" s="77">
        <v>0</v>
      </c>
      <c r="J396" s="77">
        <v>0</v>
      </c>
      <c r="K396" s="77">
        <v>0</v>
      </c>
      <c r="L396" s="77">
        <v>0</v>
      </c>
      <c r="M396" s="77">
        <v>2847.12</v>
      </c>
      <c r="N396" s="77">
        <v>0</v>
      </c>
      <c r="O396" s="77">
        <v>0</v>
      </c>
      <c r="P396" s="82">
        <v>0</v>
      </c>
      <c r="Q396" s="77">
        <v>0</v>
      </c>
      <c r="R396" s="82">
        <v>0</v>
      </c>
      <c r="S396" s="82">
        <v>0</v>
      </c>
      <c r="T396" s="83">
        <f t="shared" si="18"/>
        <v>22602.2</v>
      </c>
      <c r="V396" s="1">
        <f t="shared" si="19"/>
        <v>19758.2</v>
      </c>
      <c r="W396" s="1">
        <f t="shared" si="19"/>
        <v>2844</v>
      </c>
      <c r="X396" s="1">
        <f t="shared" si="20"/>
        <v>22602.2</v>
      </c>
    </row>
    <row r="397" spans="1:24" x14ac:dyDescent="0.25">
      <c r="A397" s="24" t="s">
        <v>440</v>
      </c>
      <c r="B397" s="25" t="s">
        <v>62</v>
      </c>
      <c r="C397" s="81">
        <v>5600</v>
      </c>
      <c r="D397" s="81">
        <v>0</v>
      </c>
      <c r="E397" s="77">
        <v>27000</v>
      </c>
      <c r="F397" s="77">
        <v>0</v>
      </c>
      <c r="G397" s="77">
        <v>15400</v>
      </c>
      <c r="H397" s="77">
        <v>0</v>
      </c>
      <c r="I397" s="77">
        <v>0</v>
      </c>
      <c r="J397" s="77">
        <v>0</v>
      </c>
      <c r="K397" s="77">
        <v>0</v>
      </c>
      <c r="L397" s="77">
        <v>0</v>
      </c>
      <c r="M397" s="77">
        <v>5600</v>
      </c>
      <c r="N397" s="77">
        <v>0</v>
      </c>
      <c r="O397" s="77">
        <v>0</v>
      </c>
      <c r="P397" s="82">
        <v>0</v>
      </c>
      <c r="Q397" s="77">
        <v>20300</v>
      </c>
      <c r="R397" s="82">
        <v>0</v>
      </c>
      <c r="S397" s="82">
        <v>0</v>
      </c>
      <c r="T397" s="83">
        <f t="shared" si="18"/>
        <v>73900</v>
      </c>
      <c r="V397" s="1">
        <f t="shared" si="19"/>
        <v>73900</v>
      </c>
      <c r="W397" s="1">
        <f t="shared" si="19"/>
        <v>0</v>
      </c>
      <c r="X397" s="1">
        <f t="shared" si="20"/>
        <v>73900</v>
      </c>
    </row>
    <row r="398" spans="1:24" x14ac:dyDescent="0.25">
      <c r="A398" s="24" t="s">
        <v>441</v>
      </c>
      <c r="B398" s="25" t="s">
        <v>62</v>
      </c>
      <c r="C398" s="81">
        <v>169430</v>
      </c>
      <c r="D398" s="81">
        <v>440805</v>
      </c>
      <c r="E398" s="77">
        <v>0</v>
      </c>
      <c r="F398" s="77">
        <v>0</v>
      </c>
      <c r="G398" s="77">
        <v>749187</v>
      </c>
      <c r="H398" s="77">
        <v>262568</v>
      </c>
      <c r="I398" s="77">
        <v>0</v>
      </c>
      <c r="J398" s="77">
        <v>0</v>
      </c>
      <c r="K398" s="77">
        <v>0</v>
      </c>
      <c r="L398" s="77">
        <v>0</v>
      </c>
      <c r="M398" s="77">
        <v>578948</v>
      </c>
      <c r="N398" s="77">
        <v>0</v>
      </c>
      <c r="O398" s="77">
        <v>0</v>
      </c>
      <c r="P398" s="82">
        <v>0</v>
      </c>
      <c r="Q398" s="77">
        <v>0</v>
      </c>
      <c r="R398" s="82">
        <v>0</v>
      </c>
      <c r="S398" s="82">
        <v>0</v>
      </c>
      <c r="T398" s="83">
        <f t="shared" si="18"/>
        <v>2200938</v>
      </c>
      <c r="V398" s="1">
        <f t="shared" si="19"/>
        <v>1497565</v>
      </c>
      <c r="W398" s="1">
        <f t="shared" si="19"/>
        <v>703373</v>
      </c>
      <c r="X398" s="1">
        <f t="shared" si="20"/>
        <v>2200938</v>
      </c>
    </row>
    <row r="399" spans="1:24" x14ac:dyDescent="0.25">
      <c r="A399" s="24" t="s">
        <v>442</v>
      </c>
      <c r="B399" s="25" t="s">
        <v>62</v>
      </c>
      <c r="C399" s="81">
        <v>0</v>
      </c>
      <c r="D399" s="81">
        <v>0</v>
      </c>
      <c r="E399" s="77">
        <v>0</v>
      </c>
      <c r="F399" s="77">
        <v>0</v>
      </c>
      <c r="G399" s="77">
        <v>0</v>
      </c>
      <c r="H399" s="77">
        <v>0</v>
      </c>
      <c r="I399" s="77">
        <v>0</v>
      </c>
      <c r="J399" s="77">
        <v>0</v>
      </c>
      <c r="K399" s="77">
        <v>0</v>
      </c>
      <c r="L399" s="77">
        <v>0</v>
      </c>
      <c r="M399" s="77">
        <v>0</v>
      </c>
      <c r="N399" s="77">
        <v>0</v>
      </c>
      <c r="O399" s="77">
        <v>0</v>
      </c>
      <c r="P399" s="82">
        <v>0</v>
      </c>
      <c r="Q399" s="77">
        <v>0</v>
      </c>
      <c r="R399" s="82">
        <v>0</v>
      </c>
      <c r="S399" s="82">
        <v>0</v>
      </c>
      <c r="T399" s="83">
        <f t="shared" si="18"/>
        <v>0</v>
      </c>
      <c r="V399" s="1">
        <f t="shared" si="19"/>
        <v>0</v>
      </c>
      <c r="W399" s="1">
        <f t="shared" si="19"/>
        <v>0</v>
      </c>
      <c r="X399" s="1">
        <f t="shared" si="20"/>
        <v>0</v>
      </c>
    </row>
    <row r="400" spans="1:24" x14ac:dyDescent="0.25">
      <c r="A400" s="24" t="s">
        <v>443</v>
      </c>
      <c r="B400" s="25" t="s">
        <v>62</v>
      </c>
      <c r="C400" s="81">
        <v>150518.76</v>
      </c>
      <c r="D400" s="81">
        <v>83834.26999999999</v>
      </c>
      <c r="E400" s="77">
        <v>545798.30000000005</v>
      </c>
      <c r="F400" s="77">
        <v>130226.26</v>
      </c>
      <c r="G400" s="77">
        <v>195222.16</v>
      </c>
      <c r="H400" s="77">
        <v>78372</v>
      </c>
      <c r="I400" s="77">
        <v>0</v>
      </c>
      <c r="J400" s="77">
        <v>0</v>
      </c>
      <c r="K400" s="77">
        <v>0</v>
      </c>
      <c r="L400" s="77">
        <v>0</v>
      </c>
      <c r="M400" s="77">
        <v>156268.1</v>
      </c>
      <c r="N400" s="77">
        <v>0</v>
      </c>
      <c r="O400" s="77">
        <v>0</v>
      </c>
      <c r="P400" s="82">
        <v>0</v>
      </c>
      <c r="Q400" s="77">
        <v>0</v>
      </c>
      <c r="R400" s="82">
        <v>0</v>
      </c>
      <c r="S400" s="82">
        <v>0</v>
      </c>
      <c r="T400" s="83">
        <f t="shared" si="18"/>
        <v>1340239.8500000001</v>
      </c>
      <c r="V400" s="1">
        <f t="shared" si="19"/>
        <v>1047807.3200000001</v>
      </c>
      <c r="W400" s="1">
        <f t="shared" si="19"/>
        <v>292432.52999999997</v>
      </c>
      <c r="X400" s="1">
        <f t="shared" si="20"/>
        <v>1340239.8500000001</v>
      </c>
    </row>
    <row r="401" spans="1:24" x14ac:dyDescent="0.25">
      <c r="A401" s="24" t="s">
        <v>444</v>
      </c>
      <c r="B401" s="25" t="s">
        <v>62</v>
      </c>
      <c r="C401" s="81">
        <v>0</v>
      </c>
      <c r="D401" s="81">
        <v>0</v>
      </c>
      <c r="E401" s="77">
        <v>0</v>
      </c>
      <c r="F401" s="77">
        <v>1537753</v>
      </c>
      <c r="G401" s="77">
        <v>0</v>
      </c>
      <c r="H401" s="77">
        <v>46935</v>
      </c>
      <c r="I401" s="77">
        <v>0</v>
      </c>
      <c r="J401" s="77">
        <v>0</v>
      </c>
      <c r="K401" s="77">
        <v>0</v>
      </c>
      <c r="L401" s="77">
        <v>0</v>
      </c>
      <c r="M401" s="77">
        <v>0</v>
      </c>
      <c r="N401" s="77">
        <v>222068</v>
      </c>
      <c r="O401" s="77">
        <v>0</v>
      </c>
      <c r="P401" s="82">
        <v>0</v>
      </c>
      <c r="Q401" s="77">
        <v>0</v>
      </c>
      <c r="R401" s="82">
        <v>0</v>
      </c>
      <c r="S401" s="82">
        <v>0</v>
      </c>
      <c r="T401" s="83">
        <f t="shared" si="18"/>
        <v>1806756</v>
      </c>
      <c r="V401" s="1">
        <f t="shared" si="19"/>
        <v>0</v>
      </c>
      <c r="W401" s="1">
        <f t="shared" si="19"/>
        <v>1806756</v>
      </c>
      <c r="X401" s="1">
        <f t="shared" si="20"/>
        <v>1806756</v>
      </c>
    </row>
    <row r="402" spans="1:24" x14ac:dyDescent="0.25">
      <c r="A402" s="24" t="s">
        <v>445</v>
      </c>
      <c r="B402" s="25" t="s">
        <v>62</v>
      </c>
      <c r="C402" s="81">
        <v>0</v>
      </c>
      <c r="D402" s="81">
        <v>0</v>
      </c>
      <c r="E402" s="77">
        <v>0</v>
      </c>
      <c r="F402" s="77">
        <v>0</v>
      </c>
      <c r="G402" s="77">
        <v>0</v>
      </c>
      <c r="H402" s="77">
        <v>0</v>
      </c>
      <c r="I402" s="77">
        <v>0</v>
      </c>
      <c r="J402" s="77">
        <v>0</v>
      </c>
      <c r="K402" s="77">
        <v>0</v>
      </c>
      <c r="L402" s="77">
        <v>0</v>
      </c>
      <c r="M402" s="77">
        <v>0</v>
      </c>
      <c r="N402" s="77">
        <v>0</v>
      </c>
      <c r="O402" s="77">
        <v>0</v>
      </c>
      <c r="P402" s="82">
        <v>0</v>
      </c>
      <c r="Q402" s="77">
        <v>0</v>
      </c>
      <c r="R402" s="82">
        <v>0</v>
      </c>
      <c r="S402" s="82">
        <v>0</v>
      </c>
      <c r="T402" s="83">
        <f t="shared" si="18"/>
        <v>0</v>
      </c>
      <c r="V402" s="1">
        <f t="shared" si="19"/>
        <v>0</v>
      </c>
      <c r="W402" s="1">
        <f t="shared" si="19"/>
        <v>0</v>
      </c>
      <c r="X402" s="1">
        <f t="shared" si="20"/>
        <v>0</v>
      </c>
    </row>
    <row r="403" spans="1:24" x14ac:dyDescent="0.25">
      <c r="A403" s="24" t="s">
        <v>446</v>
      </c>
      <c r="B403" s="25" t="s">
        <v>62</v>
      </c>
      <c r="C403" s="81">
        <v>0</v>
      </c>
      <c r="D403" s="81">
        <v>0</v>
      </c>
      <c r="E403" s="77">
        <v>76466</v>
      </c>
      <c r="F403" s="77">
        <v>0</v>
      </c>
      <c r="G403" s="77">
        <v>0</v>
      </c>
      <c r="H403" s="77">
        <v>0</v>
      </c>
      <c r="I403" s="77">
        <v>0</v>
      </c>
      <c r="J403" s="77">
        <v>0</v>
      </c>
      <c r="K403" s="77">
        <v>0</v>
      </c>
      <c r="L403" s="77">
        <v>0</v>
      </c>
      <c r="M403" s="77">
        <v>3826</v>
      </c>
      <c r="N403" s="77">
        <v>0</v>
      </c>
      <c r="O403" s="77">
        <v>0</v>
      </c>
      <c r="P403" s="82">
        <v>0</v>
      </c>
      <c r="Q403" s="77">
        <v>0</v>
      </c>
      <c r="R403" s="82">
        <v>0</v>
      </c>
      <c r="S403" s="82">
        <v>80292</v>
      </c>
      <c r="T403" s="83">
        <f t="shared" si="18"/>
        <v>160584</v>
      </c>
      <c r="V403" s="1">
        <f t="shared" si="19"/>
        <v>80292</v>
      </c>
      <c r="W403" s="1">
        <f t="shared" si="19"/>
        <v>0</v>
      </c>
      <c r="X403" s="1">
        <f t="shared" si="20"/>
        <v>80292</v>
      </c>
    </row>
    <row r="404" spans="1:24" x14ac:dyDescent="0.25">
      <c r="A404" s="24" t="s">
        <v>447</v>
      </c>
      <c r="B404" s="25" t="s">
        <v>62</v>
      </c>
      <c r="C404" s="81">
        <v>11070</v>
      </c>
      <c r="D404" s="81">
        <v>126631</v>
      </c>
      <c r="E404" s="77">
        <v>585889</v>
      </c>
      <c r="F404" s="77">
        <v>1702432</v>
      </c>
      <c r="G404" s="77">
        <v>186755</v>
      </c>
      <c r="H404" s="77">
        <v>126335</v>
      </c>
      <c r="I404" s="77">
        <v>0</v>
      </c>
      <c r="J404" s="77">
        <v>0</v>
      </c>
      <c r="K404" s="77">
        <v>0</v>
      </c>
      <c r="L404" s="77">
        <v>0</v>
      </c>
      <c r="M404" s="77">
        <v>612216</v>
      </c>
      <c r="N404" s="77">
        <v>0</v>
      </c>
      <c r="O404" s="77">
        <v>0</v>
      </c>
      <c r="P404" s="82">
        <v>0</v>
      </c>
      <c r="Q404" s="77">
        <v>0</v>
      </c>
      <c r="R404" s="82">
        <v>0</v>
      </c>
      <c r="S404" s="82">
        <v>0</v>
      </c>
      <c r="T404" s="83">
        <f t="shared" si="18"/>
        <v>3351328</v>
      </c>
      <c r="V404" s="1">
        <f t="shared" si="19"/>
        <v>1395930</v>
      </c>
      <c r="W404" s="1">
        <f t="shared" si="19"/>
        <v>1955398</v>
      </c>
      <c r="X404" s="1">
        <f t="shared" si="20"/>
        <v>3351328</v>
      </c>
    </row>
    <row r="405" spans="1:24" x14ac:dyDescent="0.25">
      <c r="A405" s="24" t="s">
        <v>448</v>
      </c>
      <c r="B405" s="25" t="s">
        <v>62</v>
      </c>
      <c r="C405" s="81">
        <v>1543</v>
      </c>
      <c r="D405" s="81">
        <v>0</v>
      </c>
      <c r="E405" s="77">
        <v>7895</v>
      </c>
      <c r="F405" s="77">
        <v>0</v>
      </c>
      <c r="G405" s="77">
        <v>667</v>
      </c>
      <c r="H405" s="77">
        <v>0</v>
      </c>
      <c r="I405" s="77">
        <v>0</v>
      </c>
      <c r="J405" s="77">
        <v>0</v>
      </c>
      <c r="K405" s="77">
        <v>0</v>
      </c>
      <c r="L405" s="77">
        <v>0</v>
      </c>
      <c r="M405" s="77">
        <v>0</v>
      </c>
      <c r="N405" s="77">
        <v>0</v>
      </c>
      <c r="O405" s="77">
        <v>0</v>
      </c>
      <c r="P405" s="82">
        <v>0</v>
      </c>
      <c r="Q405" s="77">
        <v>0</v>
      </c>
      <c r="R405" s="82">
        <v>0</v>
      </c>
      <c r="S405" s="82">
        <v>0</v>
      </c>
      <c r="T405" s="83">
        <f t="shared" si="18"/>
        <v>10105</v>
      </c>
      <c r="V405" s="1">
        <f t="shared" si="19"/>
        <v>10105</v>
      </c>
      <c r="W405" s="1">
        <f t="shared" si="19"/>
        <v>0</v>
      </c>
      <c r="X405" s="1">
        <f t="shared" si="20"/>
        <v>10105</v>
      </c>
    </row>
    <row r="406" spans="1:24" x14ac:dyDescent="0.25">
      <c r="A406" s="24" t="s">
        <v>450</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77">
        <v>0</v>
      </c>
      <c r="R406" s="82">
        <v>0</v>
      </c>
      <c r="S406" s="82">
        <v>0</v>
      </c>
      <c r="T406" s="83">
        <f t="shared" si="18"/>
        <v>0</v>
      </c>
      <c r="V406" s="1">
        <f t="shared" si="19"/>
        <v>0</v>
      </c>
      <c r="W406" s="1">
        <f t="shared" si="19"/>
        <v>0</v>
      </c>
      <c r="X406" s="1">
        <f t="shared" si="20"/>
        <v>0</v>
      </c>
    </row>
    <row r="407" spans="1:24" x14ac:dyDescent="0.25">
      <c r="A407" s="24" t="s">
        <v>524</v>
      </c>
      <c r="B407" s="25" t="s">
        <v>63</v>
      </c>
      <c r="C407" s="81">
        <v>0</v>
      </c>
      <c r="D407" s="81">
        <v>0</v>
      </c>
      <c r="E407" s="77">
        <v>0</v>
      </c>
      <c r="F407" s="77">
        <v>0</v>
      </c>
      <c r="G407" s="77">
        <v>0</v>
      </c>
      <c r="H407" s="77">
        <v>0</v>
      </c>
      <c r="I407" s="77">
        <v>0</v>
      </c>
      <c r="J407" s="77">
        <v>0</v>
      </c>
      <c r="K407" s="77">
        <v>0</v>
      </c>
      <c r="L407" s="77">
        <v>0</v>
      </c>
      <c r="M407" s="77">
        <v>0</v>
      </c>
      <c r="N407" s="77">
        <v>0</v>
      </c>
      <c r="O407" s="77">
        <v>0</v>
      </c>
      <c r="P407" s="82">
        <v>0</v>
      </c>
      <c r="Q407" s="77">
        <v>0</v>
      </c>
      <c r="R407" s="82">
        <v>0</v>
      </c>
      <c r="S407" s="82">
        <v>0</v>
      </c>
      <c r="T407" s="83">
        <f t="shared" si="18"/>
        <v>0</v>
      </c>
      <c r="V407" s="1">
        <f t="shared" si="19"/>
        <v>0</v>
      </c>
      <c r="W407" s="1">
        <f t="shared" si="19"/>
        <v>0</v>
      </c>
      <c r="X407" s="1">
        <f t="shared" si="20"/>
        <v>0</v>
      </c>
    </row>
    <row r="408" spans="1:24" x14ac:dyDescent="0.25">
      <c r="A408" s="24" t="s">
        <v>451</v>
      </c>
      <c r="B408" s="25" t="s">
        <v>64</v>
      </c>
      <c r="C408" s="81">
        <v>0</v>
      </c>
      <c r="D408" s="81">
        <v>0</v>
      </c>
      <c r="E408" s="77">
        <v>0</v>
      </c>
      <c r="F408" s="77">
        <v>0</v>
      </c>
      <c r="G408" s="77">
        <v>0</v>
      </c>
      <c r="H408" s="77">
        <v>0</v>
      </c>
      <c r="I408" s="77">
        <v>0</v>
      </c>
      <c r="J408" s="77">
        <v>0</v>
      </c>
      <c r="K408" s="77">
        <v>0</v>
      </c>
      <c r="L408" s="77">
        <v>0</v>
      </c>
      <c r="M408" s="77">
        <v>0</v>
      </c>
      <c r="N408" s="77">
        <v>0</v>
      </c>
      <c r="O408" s="77">
        <v>0</v>
      </c>
      <c r="P408" s="82">
        <v>0</v>
      </c>
      <c r="Q408" s="77">
        <v>0</v>
      </c>
      <c r="R408" s="82">
        <v>0</v>
      </c>
      <c r="S408" s="82">
        <v>0</v>
      </c>
      <c r="T408" s="83">
        <f t="shared" si="18"/>
        <v>0</v>
      </c>
      <c r="V408" s="1">
        <f t="shared" si="19"/>
        <v>0</v>
      </c>
      <c r="W408" s="1">
        <f t="shared" si="19"/>
        <v>0</v>
      </c>
      <c r="X408" s="1">
        <f t="shared" si="20"/>
        <v>0</v>
      </c>
    </row>
    <row r="409" spans="1:24" x14ac:dyDescent="0.25">
      <c r="A409" s="24" t="s">
        <v>452</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77">
        <v>0</v>
      </c>
      <c r="R409" s="82">
        <v>0</v>
      </c>
      <c r="S409" s="82">
        <v>0</v>
      </c>
      <c r="T409" s="83">
        <f t="shared" si="18"/>
        <v>0</v>
      </c>
      <c r="V409" s="1">
        <f t="shared" si="19"/>
        <v>0</v>
      </c>
      <c r="W409" s="1">
        <f t="shared" si="19"/>
        <v>0</v>
      </c>
      <c r="X409" s="1">
        <f t="shared" si="20"/>
        <v>0</v>
      </c>
    </row>
    <row r="410" spans="1:24" x14ac:dyDescent="0.25">
      <c r="A410" s="24" t="s">
        <v>453</v>
      </c>
      <c r="B410" s="25" t="s">
        <v>64</v>
      </c>
      <c r="C410" s="81">
        <v>0</v>
      </c>
      <c r="D410" s="81">
        <v>0</v>
      </c>
      <c r="E410" s="77">
        <v>0</v>
      </c>
      <c r="F410" s="77">
        <v>0</v>
      </c>
      <c r="G410" s="77">
        <v>0</v>
      </c>
      <c r="H410" s="77">
        <v>0</v>
      </c>
      <c r="I410" s="77">
        <v>0</v>
      </c>
      <c r="J410" s="77">
        <v>0</v>
      </c>
      <c r="K410" s="77">
        <v>0</v>
      </c>
      <c r="L410" s="77">
        <v>0</v>
      </c>
      <c r="M410" s="77">
        <v>0</v>
      </c>
      <c r="N410" s="77">
        <v>0</v>
      </c>
      <c r="O410" s="77">
        <v>0</v>
      </c>
      <c r="P410" s="82">
        <v>0</v>
      </c>
      <c r="Q410" s="77">
        <v>2400</v>
      </c>
      <c r="R410" s="82">
        <v>0</v>
      </c>
      <c r="S410" s="82">
        <v>0</v>
      </c>
      <c r="T410" s="83">
        <f t="shared" si="18"/>
        <v>2400</v>
      </c>
      <c r="V410" s="1">
        <f t="shared" si="19"/>
        <v>2400</v>
      </c>
      <c r="W410" s="1">
        <f t="shared" si="19"/>
        <v>0</v>
      </c>
      <c r="X410" s="1">
        <f t="shared" si="20"/>
        <v>2400</v>
      </c>
    </row>
    <row r="411" spans="1:24" x14ac:dyDescent="0.25">
      <c r="A411" s="24" t="s">
        <v>454</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77">
        <v>0</v>
      </c>
      <c r="R411" s="82">
        <v>0</v>
      </c>
      <c r="S411" s="82">
        <v>0</v>
      </c>
      <c r="T411" s="83">
        <f t="shared" si="18"/>
        <v>0</v>
      </c>
      <c r="V411" s="1">
        <f t="shared" si="19"/>
        <v>0</v>
      </c>
      <c r="W411" s="1">
        <f t="shared" si="19"/>
        <v>0</v>
      </c>
      <c r="X411" s="1">
        <f t="shared" si="20"/>
        <v>0</v>
      </c>
    </row>
    <row r="412" spans="1:24" x14ac:dyDescent="0.25">
      <c r="A412" s="24" t="s">
        <v>455</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77">
        <v>0</v>
      </c>
      <c r="R412" s="82">
        <v>0</v>
      </c>
      <c r="S412" s="82">
        <v>0</v>
      </c>
      <c r="T412" s="83">
        <f t="shared" si="18"/>
        <v>0</v>
      </c>
      <c r="V412" s="1">
        <f t="shared" si="19"/>
        <v>0</v>
      </c>
      <c r="W412" s="1">
        <f t="shared" si="19"/>
        <v>0</v>
      </c>
      <c r="X412" s="1">
        <f t="shared" si="20"/>
        <v>0</v>
      </c>
    </row>
    <row r="413" spans="1:24" x14ac:dyDescent="0.25">
      <c r="A413" s="24" t="s">
        <v>456</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77">
        <v>0</v>
      </c>
      <c r="R413" s="82">
        <v>0</v>
      </c>
      <c r="S413" s="82">
        <v>0</v>
      </c>
      <c r="T413" s="83">
        <f t="shared" si="18"/>
        <v>0</v>
      </c>
      <c r="V413" s="1">
        <f t="shared" si="19"/>
        <v>0</v>
      </c>
      <c r="W413" s="1">
        <f t="shared" si="19"/>
        <v>0</v>
      </c>
      <c r="X413" s="1">
        <f>SUM(V413:W413)</f>
        <v>0</v>
      </c>
    </row>
    <row r="414" spans="1:24" x14ac:dyDescent="0.25">
      <c r="A414" s="24" t="s">
        <v>457</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77">
        <v>0</v>
      </c>
      <c r="R414" s="82">
        <v>0</v>
      </c>
      <c r="S414" s="82">
        <v>0</v>
      </c>
      <c r="T414" s="83">
        <f t="shared" si="18"/>
        <v>0</v>
      </c>
      <c r="V414" s="1">
        <f t="shared" si="19"/>
        <v>0</v>
      </c>
      <c r="W414" s="1">
        <f t="shared" si="19"/>
        <v>0</v>
      </c>
      <c r="X414" s="1">
        <f>SUM(V414:W414)</f>
        <v>0</v>
      </c>
    </row>
    <row r="415" spans="1:24" x14ac:dyDescent="0.25">
      <c r="A415" s="24" t="s">
        <v>458</v>
      </c>
      <c r="B415" s="25" t="s">
        <v>65</v>
      </c>
      <c r="C415" s="81">
        <v>0</v>
      </c>
      <c r="D415" s="81">
        <v>0</v>
      </c>
      <c r="E415" s="77">
        <v>0</v>
      </c>
      <c r="F415" s="77">
        <v>0</v>
      </c>
      <c r="G415" s="77">
        <v>0</v>
      </c>
      <c r="H415" s="77">
        <v>0</v>
      </c>
      <c r="I415" s="77">
        <v>0</v>
      </c>
      <c r="J415" s="77">
        <v>0</v>
      </c>
      <c r="K415" s="77">
        <v>0</v>
      </c>
      <c r="L415" s="77">
        <v>0</v>
      </c>
      <c r="M415" s="77">
        <v>0</v>
      </c>
      <c r="N415" s="77">
        <v>0</v>
      </c>
      <c r="O415" s="77">
        <v>0</v>
      </c>
      <c r="P415" s="82">
        <v>0</v>
      </c>
      <c r="Q415" s="77">
        <v>0</v>
      </c>
      <c r="R415" s="82">
        <v>0</v>
      </c>
      <c r="S415" s="82">
        <v>0</v>
      </c>
      <c r="T415" s="83">
        <f t="shared" si="18"/>
        <v>0</v>
      </c>
      <c r="V415" s="1">
        <f t="shared" si="19"/>
        <v>0</v>
      </c>
      <c r="W415" s="1">
        <f t="shared" si="19"/>
        <v>0</v>
      </c>
      <c r="X415" s="1">
        <f>SUM(V415:W415)</f>
        <v>0</v>
      </c>
    </row>
    <row r="416" spans="1:24" x14ac:dyDescent="0.25">
      <c r="A416" s="51" t="s">
        <v>498</v>
      </c>
      <c r="B416" s="70"/>
      <c r="C416" s="49">
        <f t="shared" ref="C416:T416" si="21">SUM(C5:C415)</f>
        <v>36403897.450000003</v>
      </c>
      <c r="D416" s="52">
        <f t="shared" si="21"/>
        <v>15951062.630000001</v>
      </c>
      <c r="E416" s="52">
        <f t="shared" si="21"/>
        <v>184518071.85000002</v>
      </c>
      <c r="F416" s="52">
        <f t="shared" si="21"/>
        <v>43096623.379999995</v>
      </c>
      <c r="G416" s="52">
        <f t="shared" si="21"/>
        <v>82377422.460000008</v>
      </c>
      <c r="H416" s="52">
        <f t="shared" si="21"/>
        <v>68733931.600000009</v>
      </c>
      <c r="I416" s="52">
        <f t="shared" si="21"/>
        <v>13938808</v>
      </c>
      <c r="J416" s="52">
        <f t="shared" si="21"/>
        <v>1204668</v>
      </c>
      <c r="K416" s="52">
        <f t="shared" si="21"/>
        <v>13444</v>
      </c>
      <c r="L416" s="52">
        <f t="shared" si="21"/>
        <v>0</v>
      </c>
      <c r="M416" s="52">
        <f t="shared" si="21"/>
        <v>75990515.189999998</v>
      </c>
      <c r="N416" s="52">
        <f t="shared" si="21"/>
        <v>13081817</v>
      </c>
      <c r="O416" s="52">
        <f t="shared" si="21"/>
        <v>264</v>
      </c>
      <c r="P416" s="52">
        <f t="shared" si="21"/>
        <v>23100</v>
      </c>
      <c r="Q416" s="52">
        <f t="shared" si="21"/>
        <v>9681114.9399999995</v>
      </c>
      <c r="R416" s="52">
        <f t="shared" si="21"/>
        <v>16384878.890000001</v>
      </c>
      <c r="S416" s="52">
        <f t="shared" si="21"/>
        <v>29870280</v>
      </c>
      <c r="T416" s="66">
        <f t="shared" si="21"/>
        <v>591269899.38999999</v>
      </c>
      <c r="V416" s="1">
        <f>SUM(C416,E416,G416,I416,K416,M416,O416,Q416)</f>
        <v>402923537.88999999</v>
      </c>
      <c r="W416" s="1">
        <f>SUM(D416,F416,H416,J416,L416,N416,P416,R416)</f>
        <v>158476081.5</v>
      </c>
      <c r="X416" s="1">
        <f t="shared" si="20"/>
        <v>561399619.38999999</v>
      </c>
    </row>
    <row r="417" spans="1:20" x14ac:dyDescent="0.25">
      <c r="A417" s="51" t="s">
        <v>461</v>
      </c>
      <c r="B417" s="70"/>
      <c r="C417" s="58">
        <f t="shared" ref="C417:T417" si="22">(C416/$T416)</f>
        <v>6.1569001715725921E-2</v>
      </c>
      <c r="D417" s="67">
        <f t="shared" si="22"/>
        <v>2.6977633474080717E-2</v>
      </c>
      <c r="E417" s="58">
        <f t="shared" si="22"/>
        <v>0.31207080225183664</v>
      </c>
      <c r="F417" s="58">
        <f t="shared" si="22"/>
        <v>7.2888241773277865E-2</v>
      </c>
      <c r="G417" s="58">
        <f t="shared" si="22"/>
        <v>0.13932287529770579</v>
      </c>
      <c r="H417" s="58">
        <f t="shared" si="22"/>
        <v>0.11624798027248009</v>
      </c>
      <c r="I417" s="58">
        <f t="shared" si="22"/>
        <v>2.3574357521633282E-2</v>
      </c>
      <c r="J417" s="58">
        <f t="shared" si="22"/>
        <v>2.0374248735523814E-3</v>
      </c>
      <c r="K417" s="58">
        <f t="shared" si="22"/>
        <v>2.273750112067243E-5</v>
      </c>
      <c r="L417" s="58">
        <f t="shared" si="22"/>
        <v>0</v>
      </c>
      <c r="M417" s="58">
        <f t="shared" si="22"/>
        <v>0.12852085869481555</v>
      </c>
      <c r="N417" s="58">
        <f t="shared" si="22"/>
        <v>2.2124950066790511E-2</v>
      </c>
      <c r="O417" s="58">
        <f>(O416/$T416)</f>
        <v>4.4649660040594481E-7</v>
      </c>
      <c r="P417" s="58">
        <f>(P416/$T416)</f>
        <v>3.9068452535520171E-5</v>
      </c>
      <c r="Q417" s="58">
        <f t="shared" si="22"/>
        <v>1.6373427685034855E-2</v>
      </c>
      <c r="R417" s="58">
        <f t="shared" si="22"/>
        <v>2.7711336069879283E-2</v>
      </c>
      <c r="S417" s="58">
        <f t="shared" si="22"/>
        <v>5.0518857852930622E-2</v>
      </c>
      <c r="T417" s="68">
        <f t="shared" si="22"/>
        <v>1</v>
      </c>
    </row>
    <row r="418" spans="1:20" x14ac:dyDescent="0.25">
      <c r="A418" s="47" t="s">
        <v>500</v>
      </c>
      <c r="B418" s="71"/>
      <c r="C418" s="54">
        <f t="shared" ref="C418:T418" si="23">COUNTIF(C5:C415,"&gt;0")</f>
        <v>116</v>
      </c>
      <c r="D418" s="69">
        <f t="shared" si="23"/>
        <v>81</v>
      </c>
      <c r="E418" s="69">
        <f t="shared" si="23"/>
        <v>117</v>
      </c>
      <c r="F418" s="69">
        <f t="shared" si="23"/>
        <v>84</v>
      </c>
      <c r="G418" s="69">
        <f t="shared" si="23"/>
        <v>90</v>
      </c>
      <c r="H418" s="69">
        <f t="shared" si="23"/>
        <v>75</v>
      </c>
      <c r="I418" s="69">
        <f t="shared" si="23"/>
        <v>6</v>
      </c>
      <c r="J418" s="69">
        <f t="shared" si="23"/>
        <v>4</v>
      </c>
      <c r="K418" s="69">
        <f t="shared" si="23"/>
        <v>1</v>
      </c>
      <c r="L418" s="69">
        <f t="shared" si="23"/>
        <v>0</v>
      </c>
      <c r="M418" s="69">
        <f t="shared" si="23"/>
        <v>124</v>
      </c>
      <c r="N418" s="69">
        <f t="shared" si="23"/>
        <v>26</v>
      </c>
      <c r="O418" s="69">
        <f>COUNTIF(O5:O415,"&gt;0")</f>
        <v>1</v>
      </c>
      <c r="P418" s="69">
        <f>COUNTIF(P5:P415,"&gt;0")</f>
        <v>1</v>
      </c>
      <c r="Q418" s="69">
        <f t="shared" si="23"/>
        <v>53</v>
      </c>
      <c r="R418" s="69">
        <f t="shared" si="23"/>
        <v>35</v>
      </c>
      <c r="S418" s="69">
        <f t="shared" si="23"/>
        <v>16</v>
      </c>
      <c r="T418" s="57">
        <f t="shared" si="23"/>
        <v>209</v>
      </c>
    </row>
    <row r="419" spans="1:20" x14ac:dyDescent="0.25">
      <c r="A419" s="37"/>
      <c r="B419" s="28"/>
      <c r="C419" s="26"/>
      <c r="D419" s="26"/>
      <c r="E419" s="26"/>
      <c r="F419" s="26"/>
      <c r="G419" s="26"/>
      <c r="H419" s="26"/>
      <c r="I419" s="26"/>
      <c r="J419" s="26"/>
      <c r="K419" s="26"/>
      <c r="L419" s="26"/>
      <c r="M419" s="26"/>
      <c r="N419" s="26"/>
      <c r="O419" s="26"/>
      <c r="P419" s="26"/>
      <c r="Q419" s="26"/>
      <c r="R419" s="26"/>
      <c r="S419" s="26"/>
      <c r="T419" s="27"/>
    </row>
    <row r="420" spans="1:20" ht="13.8" thickBot="1" x14ac:dyDescent="0.3">
      <c r="A420" s="29" t="s">
        <v>465</v>
      </c>
      <c r="B420" s="31"/>
      <c r="C420" s="32"/>
      <c r="D420" s="32"/>
      <c r="E420" s="32"/>
      <c r="F420" s="32"/>
      <c r="G420" s="32"/>
      <c r="H420" s="32"/>
      <c r="I420" s="32"/>
      <c r="J420" s="32"/>
      <c r="K420" s="32"/>
      <c r="L420" s="32"/>
      <c r="M420" s="32"/>
      <c r="N420" s="32"/>
      <c r="O420" s="32"/>
      <c r="P420" s="32"/>
      <c r="Q420" s="32"/>
      <c r="R420" s="32"/>
      <c r="S420" s="32"/>
      <c r="T420" s="33"/>
    </row>
    <row r="422" spans="1:20" x14ac:dyDescent="0.25">
      <c r="C422" s="1"/>
      <c r="D422" s="1"/>
      <c r="E422" s="1"/>
      <c r="F422" s="1"/>
      <c r="G422" s="1"/>
      <c r="H422" s="1"/>
      <c r="I422" s="1"/>
      <c r="J422" s="1"/>
      <c r="K422" s="1"/>
      <c r="L422" s="1"/>
      <c r="M422" s="1"/>
      <c r="N422" s="1"/>
      <c r="O422" s="1"/>
      <c r="P422" s="1"/>
      <c r="Q422" s="1"/>
      <c r="R422" s="1"/>
      <c r="S422" s="1"/>
      <c r="T422" s="1"/>
    </row>
    <row r="423" spans="1:20" x14ac:dyDescent="0.25">
      <c r="C423" s="1"/>
      <c r="D423" s="1"/>
      <c r="E423" s="1"/>
      <c r="F423" s="1"/>
      <c r="G423" s="1"/>
      <c r="H423" s="1"/>
      <c r="I423" s="1"/>
      <c r="J423" s="1"/>
      <c r="K423" s="1"/>
      <c r="L423" s="1"/>
      <c r="M423" s="1"/>
      <c r="N423" s="1"/>
      <c r="O423" s="1"/>
      <c r="P423" s="1"/>
      <c r="Q423" s="1"/>
      <c r="R423" s="1"/>
      <c r="S423" s="1"/>
      <c r="T423" s="1"/>
    </row>
  </sheetData>
  <sortState xmlns:xlrd2="http://schemas.microsoft.com/office/spreadsheetml/2017/richdata2" ref="A5:T415">
    <sortCondition ref="B5:B415"/>
    <sortCondition ref="A5:A415"/>
  </sortState>
  <mergeCells count="8">
    <mergeCell ref="O3:P3"/>
    <mergeCell ref="Q3:R3"/>
    <mergeCell ref="C3:D3"/>
    <mergeCell ref="E3:F3"/>
    <mergeCell ref="G3:H3"/>
    <mergeCell ref="I3:J3"/>
    <mergeCell ref="K3:L3"/>
    <mergeCell ref="M3:N3"/>
  </mergeCells>
  <printOptions horizontalCentered="1"/>
  <pageMargins left="0.5" right="0.5" top="0.5" bottom="0.5" header="0.3" footer="0.3"/>
  <pageSetup paperSize="5" scale="58" fitToHeight="0" orientation="landscape" verticalDpi="300" r:id="rId1"/>
  <headerFooter>
    <oddFooter>&amp;L&amp;12Office of Economic and Demographic Research&amp;R&amp;12Page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J420"/>
  <sheetViews>
    <sheetView workbookViewId="0"/>
  </sheetViews>
  <sheetFormatPr defaultRowHeight="13.2" x14ac:dyDescent="0.25"/>
  <cols>
    <col min="1" max="1" width="24.6640625" customWidth="1"/>
    <col min="2" max="2" width="17.6640625" customWidth="1"/>
    <col min="3" max="10" width="14.6640625" customWidth="1"/>
  </cols>
  <sheetData>
    <row r="1" spans="1:10" ht="22.8" x14ac:dyDescent="0.4">
      <c r="A1" s="3" t="s">
        <v>78</v>
      </c>
      <c r="B1" s="4"/>
      <c r="C1" s="5"/>
      <c r="D1" s="6"/>
      <c r="E1" s="6"/>
      <c r="F1" s="6"/>
      <c r="G1" s="6"/>
      <c r="H1" s="6"/>
      <c r="I1" s="6"/>
      <c r="J1" s="7"/>
    </row>
    <row r="2" spans="1:10" ht="18" thickBot="1" x14ac:dyDescent="0.35">
      <c r="A2" s="8" t="s">
        <v>491</v>
      </c>
      <c r="B2" s="9"/>
      <c r="C2" s="10"/>
      <c r="D2" s="11"/>
      <c r="E2" s="11"/>
      <c r="F2" s="11"/>
      <c r="G2" s="11"/>
      <c r="H2" s="11"/>
      <c r="I2" s="11"/>
      <c r="J2" s="12"/>
    </row>
    <row r="3" spans="1:10" x14ac:dyDescent="0.25">
      <c r="A3" s="38"/>
      <c r="B3" s="42"/>
      <c r="C3" s="43"/>
      <c r="D3" s="43" t="s">
        <v>67</v>
      </c>
      <c r="E3" s="43"/>
      <c r="F3" s="43" t="s">
        <v>70</v>
      </c>
      <c r="G3" s="43" t="s">
        <v>71</v>
      </c>
      <c r="H3" s="43" t="s">
        <v>73</v>
      </c>
      <c r="I3" s="43"/>
      <c r="J3" s="39" t="s">
        <v>460</v>
      </c>
    </row>
    <row r="4" spans="1:10" ht="13.8" thickBot="1" x14ac:dyDescent="0.3">
      <c r="A4" s="40" t="s">
        <v>77</v>
      </c>
      <c r="B4" s="44" t="s">
        <v>459</v>
      </c>
      <c r="C4" s="45" t="s">
        <v>66</v>
      </c>
      <c r="D4" s="45" t="s">
        <v>68</v>
      </c>
      <c r="E4" s="45" t="s">
        <v>69</v>
      </c>
      <c r="F4" s="45" t="s">
        <v>68</v>
      </c>
      <c r="G4" s="45" t="s">
        <v>72</v>
      </c>
      <c r="H4" s="45" t="s">
        <v>74</v>
      </c>
      <c r="I4" s="45" t="s">
        <v>75</v>
      </c>
      <c r="J4" s="41" t="s">
        <v>76</v>
      </c>
    </row>
    <row r="5" spans="1:10" x14ac:dyDescent="0.25">
      <c r="A5" s="18" t="s">
        <v>0</v>
      </c>
      <c r="B5" s="19" t="s">
        <v>0</v>
      </c>
      <c r="C5" s="20">
        <v>0</v>
      </c>
      <c r="D5" s="20">
        <v>0</v>
      </c>
      <c r="E5" s="46">
        <v>0</v>
      </c>
      <c r="F5" s="46">
        <v>0</v>
      </c>
      <c r="G5" s="20">
        <v>0</v>
      </c>
      <c r="H5" s="20">
        <v>0</v>
      </c>
      <c r="I5" s="20">
        <v>0</v>
      </c>
      <c r="J5" s="36">
        <f t="shared" ref="J5:J67" si="0">SUM(C5:I5)</f>
        <v>0</v>
      </c>
    </row>
    <row r="6" spans="1:10" x14ac:dyDescent="0.25">
      <c r="A6" s="24" t="s">
        <v>79</v>
      </c>
      <c r="B6" s="25" t="s">
        <v>0</v>
      </c>
      <c r="C6" s="75">
        <v>0</v>
      </c>
      <c r="D6" s="77">
        <v>0</v>
      </c>
      <c r="E6" s="77">
        <v>0</v>
      </c>
      <c r="F6" s="77">
        <v>0</v>
      </c>
      <c r="G6" s="77">
        <v>0</v>
      </c>
      <c r="H6" s="77">
        <v>0</v>
      </c>
      <c r="I6" s="77">
        <v>0</v>
      </c>
      <c r="J6" s="79">
        <f t="shared" si="0"/>
        <v>0</v>
      </c>
    </row>
    <row r="7" spans="1:10" x14ac:dyDescent="0.25">
      <c r="A7" s="24" t="s">
        <v>80</v>
      </c>
      <c r="B7" s="25" t="s">
        <v>0</v>
      </c>
      <c r="C7" s="75">
        <v>0</v>
      </c>
      <c r="D7" s="77">
        <v>0</v>
      </c>
      <c r="E7" s="77">
        <v>0</v>
      </c>
      <c r="F7" s="77">
        <v>0</v>
      </c>
      <c r="G7" s="77">
        <v>0</v>
      </c>
      <c r="H7" s="77">
        <v>0</v>
      </c>
      <c r="I7" s="77">
        <v>0</v>
      </c>
      <c r="J7" s="79">
        <f t="shared" si="0"/>
        <v>0</v>
      </c>
    </row>
    <row r="8" spans="1:10" x14ac:dyDescent="0.25">
      <c r="A8" s="24" t="s">
        <v>81</v>
      </c>
      <c r="B8" s="25" t="s">
        <v>0</v>
      </c>
      <c r="C8" s="75">
        <v>0</v>
      </c>
      <c r="D8" s="77">
        <v>0</v>
      </c>
      <c r="E8" s="77">
        <v>0</v>
      </c>
      <c r="F8" s="77">
        <v>0</v>
      </c>
      <c r="G8" s="77">
        <v>0</v>
      </c>
      <c r="H8" s="77">
        <v>0</v>
      </c>
      <c r="I8" s="77">
        <v>0</v>
      </c>
      <c r="J8" s="79">
        <f t="shared" si="0"/>
        <v>0</v>
      </c>
    </row>
    <row r="9" spans="1:10" x14ac:dyDescent="0.25">
      <c r="A9" s="24" t="s">
        <v>82</v>
      </c>
      <c r="B9" s="25" t="s">
        <v>0</v>
      </c>
      <c r="C9" s="75">
        <v>0</v>
      </c>
      <c r="D9" s="77">
        <v>0</v>
      </c>
      <c r="E9" s="77">
        <v>0</v>
      </c>
      <c r="F9" s="77">
        <v>0</v>
      </c>
      <c r="G9" s="77">
        <v>0</v>
      </c>
      <c r="H9" s="77">
        <v>0</v>
      </c>
      <c r="I9" s="77">
        <v>0</v>
      </c>
      <c r="J9" s="79">
        <f t="shared" si="0"/>
        <v>0</v>
      </c>
    </row>
    <row r="10" spans="1:10" x14ac:dyDescent="0.25">
      <c r="A10" s="60" t="s">
        <v>534</v>
      </c>
      <c r="B10" s="25" t="s">
        <v>0</v>
      </c>
      <c r="C10" s="75">
        <v>0</v>
      </c>
      <c r="D10" s="77">
        <v>0</v>
      </c>
      <c r="E10" s="77">
        <v>0</v>
      </c>
      <c r="F10" s="77">
        <v>0</v>
      </c>
      <c r="G10" s="77">
        <v>0</v>
      </c>
      <c r="H10" s="77">
        <v>0</v>
      </c>
      <c r="I10" s="77">
        <v>0</v>
      </c>
      <c r="J10" s="79">
        <f t="shared" si="0"/>
        <v>0</v>
      </c>
    </row>
    <row r="11" spans="1:10" x14ac:dyDescent="0.25">
      <c r="A11" s="24" t="s">
        <v>83</v>
      </c>
      <c r="B11" s="25" t="s">
        <v>0</v>
      </c>
      <c r="C11" s="75">
        <v>0</v>
      </c>
      <c r="D11" s="77">
        <v>0</v>
      </c>
      <c r="E11" s="77">
        <v>0</v>
      </c>
      <c r="F11" s="77">
        <v>0</v>
      </c>
      <c r="G11" s="77">
        <v>0</v>
      </c>
      <c r="H11" s="77">
        <v>0</v>
      </c>
      <c r="I11" s="77">
        <v>0</v>
      </c>
      <c r="J11" s="79">
        <f t="shared" si="0"/>
        <v>0</v>
      </c>
    </row>
    <row r="12" spans="1:10" x14ac:dyDescent="0.25">
      <c r="A12" s="24" t="s">
        <v>84</v>
      </c>
      <c r="B12" s="25" t="s">
        <v>0</v>
      </c>
      <c r="C12" s="75">
        <v>0</v>
      </c>
      <c r="D12" s="77">
        <v>0</v>
      </c>
      <c r="E12" s="77">
        <v>0</v>
      </c>
      <c r="F12" s="77">
        <v>0</v>
      </c>
      <c r="G12" s="77">
        <v>0</v>
      </c>
      <c r="H12" s="77">
        <v>0</v>
      </c>
      <c r="I12" s="77">
        <v>0</v>
      </c>
      <c r="J12" s="79">
        <f t="shared" si="0"/>
        <v>0</v>
      </c>
    </row>
    <row r="13" spans="1:10" x14ac:dyDescent="0.25">
      <c r="A13" s="24" t="s">
        <v>85</v>
      </c>
      <c r="B13" s="25" t="s">
        <v>0</v>
      </c>
      <c r="C13" s="75">
        <v>0</v>
      </c>
      <c r="D13" s="77">
        <v>0</v>
      </c>
      <c r="E13" s="77">
        <v>0</v>
      </c>
      <c r="F13" s="77">
        <v>0</v>
      </c>
      <c r="G13" s="77">
        <v>0</v>
      </c>
      <c r="H13" s="77">
        <v>0</v>
      </c>
      <c r="I13" s="77">
        <v>0</v>
      </c>
      <c r="J13" s="79">
        <f t="shared" si="0"/>
        <v>0</v>
      </c>
    </row>
    <row r="14" spans="1:10" x14ac:dyDescent="0.25">
      <c r="A14" s="24" t="s">
        <v>512</v>
      </c>
      <c r="B14" s="25" t="s">
        <v>8</v>
      </c>
      <c r="C14" s="75">
        <v>0</v>
      </c>
      <c r="D14" s="77">
        <v>0</v>
      </c>
      <c r="E14" s="77">
        <v>0</v>
      </c>
      <c r="F14" s="77">
        <v>0</v>
      </c>
      <c r="G14" s="77">
        <v>0</v>
      </c>
      <c r="H14" s="77">
        <v>0</v>
      </c>
      <c r="I14" s="77">
        <v>0</v>
      </c>
      <c r="J14" s="79">
        <f t="shared" si="0"/>
        <v>0</v>
      </c>
    </row>
    <row r="15" spans="1:10" x14ac:dyDescent="0.25">
      <c r="A15" s="24" t="s">
        <v>87</v>
      </c>
      <c r="B15" s="25" t="s">
        <v>8</v>
      </c>
      <c r="C15" s="75">
        <v>0</v>
      </c>
      <c r="D15" s="77">
        <v>0</v>
      </c>
      <c r="E15" s="77">
        <v>0</v>
      </c>
      <c r="F15" s="77">
        <v>0</v>
      </c>
      <c r="G15" s="77">
        <v>0</v>
      </c>
      <c r="H15" s="77">
        <v>0</v>
      </c>
      <c r="I15" s="77">
        <v>0</v>
      </c>
      <c r="J15" s="79">
        <f t="shared" si="0"/>
        <v>0</v>
      </c>
    </row>
    <row r="16" spans="1:10" x14ac:dyDescent="0.25">
      <c r="A16" s="24" t="s">
        <v>88</v>
      </c>
      <c r="B16" s="25" t="s">
        <v>9</v>
      </c>
      <c r="C16" s="75">
        <v>0</v>
      </c>
      <c r="D16" s="77">
        <v>0</v>
      </c>
      <c r="E16" s="77">
        <v>0</v>
      </c>
      <c r="F16" s="77">
        <v>0</v>
      </c>
      <c r="G16" s="77">
        <v>0</v>
      </c>
      <c r="H16" s="77">
        <v>0</v>
      </c>
      <c r="I16" s="77">
        <v>0</v>
      </c>
      <c r="J16" s="79">
        <f t="shared" si="0"/>
        <v>0</v>
      </c>
    </row>
    <row r="17" spans="1:10" x14ac:dyDescent="0.25">
      <c r="A17" s="24" t="s">
        <v>89</v>
      </c>
      <c r="B17" s="25" t="s">
        <v>9</v>
      </c>
      <c r="C17" s="75">
        <v>0</v>
      </c>
      <c r="D17" s="77">
        <v>352708</v>
      </c>
      <c r="E17" s="77">
        <v>0</v>
      </c>
      <c r="F17" s="77">
        <v>0</v>
      </c>
      <c r="G17" s="77">
        <v>0</v>
      </c>
      <c r="H17" s="77">
        <v>0</v>
      </c>
      <c r="I17" s="77">
        <v>0</v>
      </c>
      <c r="J17" s="79">
        <f t="shared" si="0"/>
        <v>352708</v>
      </c>
    </row>
    <row r="18" spans="1:10" x14ac:dyDescent="0.25">
      <c r="A18" s="24" t="s">
        <v>90</v>
      </c>
      <c r="B18" s="25" t="s">
        <v>9</v>
      </c>
      <c r="C18" s="75">
        <v>0</v>
      </c>
      <c r="D18" s="77">
        <v>0</v>
      </c>
      <c r="E18" s="77">
        <v>0</v>
      </c>
      <c r="F18" s="77">
        <v>0</v>
      </c>
      <c r="G18" s="77">
        <v>0</v>
      </c>
      <c r="H18" s="77">
        <v>0</v>
      </c>
      <c r="I18" s="77">
        <v>0</v>
      </c>
      <c r="J18" s="79">
        <f t="shared" si="0"/>
        <v>0</v>
      </c>
    </row>
    <row r="19" spans="1:10" x14ac:dyDescent="0.25">
      <c r="A19" s="24" t="s">
        <v>91</v>
      </c>
      <c r="B19" s="25" t="s">
        <v>9</v>
      </c>
      <c r="C19" s="75">
        <v>0</v>
      </c>
      <c r="D19" s="77">
        <v>0</v>
      </c>
      <c r="E19" s="77">
        <v>0</v>
      </c>
      <c r="F19" s="77">
        <v>0</v>
      </c>
      <c r="G19" s="77">
        <v>0</v>
      </c>
      <c r="H19" s="77">
        <v>0</v>
      </c>
      <c r="I19" s="77">
        <v>0</v>
      </c>
      <c r="J19" s="79">
        <f t="shared" si="0"/>
        <v>0</v>
      </c>
    </row>
    <row r="20" spans="1:10" x14ac:dyDescent="0.25">
      <c r="A20" s="24" t="s">
        <v>92</v>
      </c>
      <c r="B20" s="25" t="s">
        <v>9</v>
      </c>
      <c r="C20" s="75">
        <v>0</v>
      </c>
      <c r="D20" s="77">
        <v>0</v>
      </c>
      <c r="E20" s="77">
        <v>0</v>
      </c>
      <c r="F20" s="77">
        <v>0</v>
      </c>
      <c r="G20" s="77">
        <v>0</v>
      </c>
      <c r="H20" s="77">
        <v>0</v>
      </c>
      <c r="I20" s="77">
        <v>0</v>
      </c>
      <c r="J20" s="79">
        <f t="shared" si="0"/>
        <v>0</v>
      </c>
    </row>
    <row r="21" spans="1:10" x14ac:dyDescent="0.25">
      <c r="A21" s="24" t="s">
        <v>93</v>
      </c>
      <c r="B21" s="25" t="s">
        <v>9</v>
      </c>
      <c r="C21" s="75">
        <v>0</v>
      </c>
      <c r="D21" s="77">
        <v>7700</v>
      </c>
      <c r="E21" s="77">
        <v>0</v>
      </c>
      <c r="F21" s="77">
        <v>0</v>
      </c>
      <c r="G21" s="77">
        <v>0</v>
      </c>
      <c r="H21" s="77">
        <v>0</v>
      </c>
      <c r="I21" s="77">
        <v>0</v>
      </c>
      <c r="J21" s="79">
        <f t="shared" si="0"/>
        <v>7700</v>
      </c>
    </row>
    <row r="22" spans="1:10" x14ac:dyDescent="0.25">
      <c r="A22" s="24" t="s">
        <v>94</v>
      </c>
      <c r="B22" s="25" t="s">
        <v>9</v>
      </c>
      <c r="C22" s="75">
        <v>0</v>
      </c>
      <c r="D22" s="77">
        <v>0</v>
      </c>
      <c r="E22" s="77">
        <v>0</v>
      </c>
      <c r="F22" s="77">
        <v>0</v>
      </c>
      <c r="G22" s="77">
        <v>0</v>
      </c>
      <c r="H22" s="77">
        <v>0</v>
      </c>
      <c r="I22" s="77">
        <v>0</v>
      </c>
      <c r="J22" s="79">
        <f t="shared" si="0"/>
        <v>0</v>
      </c>
    </row>
    <row r="23" spans="1:10" x14ac:dyDescent="0.25">
      <c r="A23" s="24" t="s">
        <v>95</v>
      </c>
      <c r="B23" s="25" t="s">
        <v>10</v>
      </c>
      <c r="C23" s="75">
        <v>0</v>
      </c>
      <c r="D23" s="77">
        <v>0</v>
      </c>
      <c r="E23" s="77">
        <v>0</v>
      </c>
      <c r="F23" s="77">
        <v>0</v>
      </c>
      <c r="G23" s="77">
        <v>0</v>
      </c>
      <c r="H23" s="77">
        <v>0</v>
      </c>
      <c r="I23" s="77">
        <v>0</v>
      </c>
      <c r="J23" s="79">
        <f t="shared" si="0"/>
        <v>0</v>
      </c>
    </row>
    <row r="24" spans="1:10" x14ac:dyDescent="0.25">
      <c r="A24" s="24" t="s">
        <v>96</v>
      </c>
      <c r="B24" s="25" t="s">
        <v>10</v>
      </c>
      <c r="C24" s="75">
        <v>0</v>
      </c>
      <c r="D24" s="77">
        <v>0</v>
      </c>
      <c r="E24" s="77">
        <v>0</v>
      </c>
      <c r="F24" s="77">
        <v>0</v>
      </c>
      <c r="G24" s="77">
        <v>0</v>
      </c>
      <c r="H24" s="77">
        <v>0</v>
      </c>
      <c r="I24" s="77">
        <v>0</v>
      </c>
      <c r="J24" s="79">
        <f t="shared" si="0"/>
        <v>0</v>
      </c>
    </row>
    <row r="25" spans="1:10" x14ac:dyDescent="0.25">
      <c r="A25" s="24" t="s">
        <v>97</v>
      </c>
      <c r="B25" s="25" t="s">
        <v>10</v>
      </c>
      <c r="C25" s="75">
        <v>0</v>
      </c>
      <c r="D25" s="77">
        <v>0</v>
      </c>
      <c r="E25" s="77">
        <v>0</v>
      </c>
      <c r="F25" s="77">
        <v>0</v>
      </c>
      <c r="G25" s="77">
        <v>0</v>
      </c>
      <c r="H25" s="77">
        <v>0</v>
      </c>
      <c r="I25" s="77">
        <v>0</v>
      </c>
      <c r="J25" s="79">
        <f t="shared" si="0"/>
        <v>0</v>
      </c>
    </row>
    <row r="26" spans="1:10" x14ac:dyDescent="0.25">
      <c r="A26" s="24" t="s">
        <v>98</v>
      </c>
      <c r="B26" s="25" t="s">
        <v>10</v>
      </c>
      <c r="C26" s="75">
        <v>0</v>
      </c>
      <c r="D26" s="77">
        <v>0</v>
      </c>
      <c r="E26" s="77">
        <v>0</v>
      </c>
      <c r="F26" s="77">
        <v>0</v>
      </c>
      <c r="G26" s="77">
        <v>0</v>
      </c>
      <c r="H26" s="77">
        <v>0</v>
      </c>
      <c r="I26" s="77">
        <v>0</v>
      </c>
      <c r="J26" s="79">
        <f t="shared" si="0"/>
        <v>0</v>
      </c>
    </row>
    <row r="27" spans="1:10" x14ac:dyDescent="0.25">
      <c r="A27" s="24" t="s">
        <v>99</v>
      </c>
      <c r="B27" s="25" t="s">
        <v>11</v>
      </c>
      <c r="C27" s="75">
        <v>5706</v>
      </c>
      <c r="D27" s="77">
        <v>0</v>
      </c>
      <c r="E27" s="77">
        <v>0</v>
      </c>
      <c r="F27" s="77">
        <v>0</v>
      </c>
      <c r="G27" s="77">
        <v>0</v>
      </c>
      <c r="H27" s="77">
        <v>3832</v>
      </c>
      <c r="I27" s="77">
        <v>4652</v>
      </c>
      <c r="J27" s="79">
        <f t="shared" si="0"/>
        <v>14190</v>
      </c>
    </row>
    <row r="28" spans="1:10" x14ac:dyDescent="0.25">
      <c r="A28" s="24" t="s">
        <v>100</v>
      </c>
      <c r="B28" s="25" t="s">
        <v>11</v>
      </c>
      <c r="C28" s="75">
        <v>0</v>
      </c>
      <c r="D28" s="77">
        <v>3105434</v>
      </c>
      <c r="E28" s="77">
        <v>0</v>
      </c>
      <c r="F28" s="77">
        <v>0</v>
      </c>
      <c r="G28" s="77">
        <v>0</v>
      </c>
      <c r="H28" s="77">
        <v>0</v>
      </c>
      <c r="I28" s="77">
        <v>0</v>
      </c>
      <c r="J28" s="79">
        <f t="shared" si="0"/>
        <v>3105434</v>
      </c>
    </row>
    <row r="29" spans="1:10" x14ac:dyDescent="0.25">
      <c r="A29" s="24" t="s">
        <v>101</v>
      </c>
      <c r="B29" s="25" t="s">
        <v>11</v>
      </c>
      <c r="C29" s="75">
        <v>0</v>
      </c>
      <c r="D29" s="77">
        <v>0</v>
      </c>
      <c r="E29" s="77">
        <v>0</v>
      </c>
      <c r="F29" s="77">
        <v>0</v>
      </c>
      <c r="G29" s="77">
        <v>0</v>
      </c>
      <c r="H29" s="77">
        <v>0</v>
      </c>
      <c r="I29" s="77">
        <v>0</v>
      </c>
      <c r="J29" s="79">
        <f t="shared" si="0"/>
        <v>0</v>
      </c>
    </row>
    <row r="30" spans="1:10" x14ac:dyDescent="0.25">
      <c r="A30" s="24" t="s">
        <v>507</v>
      </c>
      <c r="B30" s="25" t="s">
        <v>11</v>
      </c>
      <c r="C30" s="75">
        <v>0</v>
      </c>
      <c r="D30" s="77">
        <v>0</v>
      </c>
      <c r="E30" s="77">
        <v>0</v>
      </c>
      <c r="F30" s="77">
        <v>0</v>
      </c>
      <c r="G30" s="77">
        <v>0</v>
      </c>
      <c r="H30" s="77">
        <v>0</v>
      </c>
      <c r="I30" s="77">
        <v>0</v>
      </c>
      <c r="J30" s="79">
        <f t="shared" si="0"/>
        <v>0</v>
      </c>
    </row>
    <row r="31" spans="1:10" x14ac:dyDescent="0.25">
      <c r="A31" s="24" t="s">
        <v>102</v>
      </c>
      <c r="B31" s="25" t="s">
        <v>11</v>
      </c>
      <c r="C31" s="75">
        <v>0</v>
      </c>
      <c r="D31" s="77">
        <v>0</v>
      </c>
      <c r="E31" s="77">
        <v>0</v>
      </c>
      <c r="F31" s="77">
        <v>0</v>
      </c>
      <c r="G31" s="77">
        <v>0</v>
      </c>
      <c r="H31" s="77">
        <v>0</v>
      </c>
      <c r="I31" s="77">
        <v>0</v>
      </c>
      <c r="J31" s="79">
        <f t="shared" si="0"/>
        <v>0</v>
      </c>
    </row>
    <row r="32" spans="1:10" x14ac:dyDescent="0.25">
      <c r="A32" s="24" t="s">
        <v>103</v>
      </c>
      <c r="B32" s="25" t="s">
        <v>11</v>
      </c>
      <c r="C32" s="75">
        <v>0</v>
      </c>
      <c r="D32" s="77">
        <v>0</v>
      </c>
      <c r="E32" s="77">
        <v>0</v>
      </c>
      <c r="F32" s="77">
        <v>0</v>
      </c>
      <c r="G32" s="77">
        <v>0</v>
      </c>
      <c r="H32" s="77">
        <v>0</v>
      </c>
      <c r="I32" s="77">
        <v>0</v>
      </c>
      <c r="J32" s="79">
        <f t="shared" si="0"/>
        <v>0</v>
      </c>
    </row>
    <row r="33" spans="1:10" x14ac:dyDescent="0.25">
      <c r="A33" s="24" t="s">
        <v>104</v>
      </c>
      <c r="B33" s="25" t="s">
        <v>11</v>
      </c>
      <c r="C33" s="75">
        <v>0</v>
      </c>
      <c r="D33" s="77">
        <v>0</v>
      </c>
      <c r="E33" s="77">
        <v>139402</v>
      </c>
      <c r="F33" s="77">
        <v>0</v>
      </c>
      <c r="G33" s="77">
        <v>0</v>
      </c>
      <c r="H33" s="77">
        <v>0</v>
      </c>
      <c r="I33" s="77">
        <v>0</v>
      </c>
      <c r="J33" s="79">
        <f t="shared" si="0"/>
        <v>139402</v>
      </c>
    </row>
    <row r="34" spans="1:10" x14ac:dyDescent="0.25">
      <c r="A34" s="24" t="s">
        <v>105</v>
      </c>
      <c r="B34" s="25" t="s">
        <v>11</v>
      </c>
      <c r="C34" s="75">
        <v>0</v>
      </c>
      <c r="D34" s="77">
        <v>1589566</v>
      </c>
      <c r="E34" s="77">
        <v>0</v>
      </c>
      <c r="F34" s="77">
        <v>0</v>
      </c>
      <c r="G34" s="77">
        <v>0</v>
      </c>
      <c r="H34" s="77">
        <v>78846</v>
      </c>
      <c r="I34" s="77">
        <v>0</v>
      </c>
      <c r="J34" s="79">
        <f t="shared" si="0"/>
        <v>1668412</v>
      </c>
    </row>
    <row r="35" spans="1:10" x14ac:dyDescent="0.25">
      <c r="A35" s="24" t="s">
        <v>106</v>
      </c>
      <c r="B35" s="25" t="s">
        <v>11</v>
      </c>
      <c r="C35" s="75">
        <v>0</v>
      </c>
      <c r="D35" s="77">
        <v>0</v>
      </c>
      <c r="E35" s="77">
        <v>0</v>
      </c>
      <c r="F35" s="77">
        <v>0</v>
      </c>
      <c r="G35" s="77">
        <v>0</v>
      </c>
      <c r="H35" s="77">
        <v>0</v>
      </c>
      <c r="I35" s="77">
        <v>0</v>
      </c>
      <c r="J35" s="79">
        <f t="shared" si="0"/>
        <v>0</v>
      </c>
    </row>
    <row r="36" spans="1:10" x14ac:dyDescent="0.25">
      <c r="A36" s="24" t="s">
        <v>107</v>
      </c>
      <c r="B36" s="25" t="s">
        <v>11</v>
      </c>
      <c r="C36" s="75">
        <v>0</v>
      </c>
      <c r="D36" s="77">
        <v>0</v>
      </c>
      <c r="E36" s="77">
        <v>0</v>
      </c>
      <c r="F36" s="77">
        <v>0</v>
      </c>
      <c r="G36" s="77">
        <v>0</v>
      </c>
      <c r="H36" s="77">
        <v>0</v>
      </c>
      <c r="I36" s="77">
        <v>0</v>
      </c>
      <c r="J36" s="79">
        <f t="shared" si="0"/>
        <v>0</v>
      </c>
    </row>
    <row r="37" spans="1:10" x14ac:dyDescent="0.25">
      <c r="A37" s="24" t="s">
        <v>108</v>
      </c>
      <c r="B37" s="25" t="s">
        <v>11</v>
      </c>
      <c r="C37" s="75">
        <v>56259</v>
      </c>
      <c r="D37" s="77">
        <v>0</v>
      </c>
      <c r="E37" s="77">
        <v>653109</v>
      </c>
      <c r="F37" s="77">
        <v>0</v>
      </c>
      <c r="G37" s="77">
        <v>0</v>
      </c>
      <c r="H37" s="77">
        <v>79572</v>
      </c>
      <c r="I37" s="77">
        <v>0</v>
      </c>
      <c r="J37" s="79">
        <f t="shared" si="0"/>
        <v>788940</v>
      </c>
    </row>
    <row r="38" spans="1:10" x14ac:dyDescent="0.25">
      <c r="A38" s="24" t="s">
        <v>109</v>
      </c>
      <c r="B38" s="25" t="s">
        <v>11</v>
      </c>
      <c r="C38" s="75">
        <v>0</v>
      </c>
      <c r="D38" s="77">
        <v>0</v>
      </c>
      <c r="E38" s="77">
        <v>0</v>
      </c>
      <c r="F38" s="77">
        <v>0</v>
      </c>
      <c r="G38" s="77">
        <v>0</v>
      </c>
      <c r="H38" s="77">
        <v>0</v>
      </c>
      <c r="I38" s="77">
        <v>0</v>
      </c>
      <c r="J38" s="79">
        <f t="shared" si="0"/>
        <v>0</v>
      </c>
    </row>
    <row r="39" spans="1:10" x14ac:dyDescent="0.25">
      <c r="A39" s="24" t="s">
        <v>110</v>
      </c>
      <c r="B39" s="25" t="s">
        <v>11</v>
      </c>
      <c r="C39" s="75">
        <v>0</v>
      </c>
      <c r="D39" s="77">
        <v>0</v>
      </c>
      <c r="E39" s="77">
        <v>0</v>
      </c>
      <c r="F39" s="77">
        <v>0</v>
      </c>
      <c r="G39" s="77">
        <v>0</v>
      </c>
      <c r="H39" s="77">
        <v>0</v>
      </c>
      <c r="I39" s="77">
        <v>0</v>
      </c>
      <c r="J39" s="79">
        <f t="shared" si="0"/>
        <v>0</v>
      </c>
    </row>
    <row r="40" spans="1:10" x14ac:dyDescent="0.25">
      <c r="A40" s="24" t="s">
        <v>111</v>
      </c>
      <c r="B40" s="25" t="s">
        <v>11</v>
      </c>
      <c r="C40" s="75">
        <v>0</v>
      </c>
      <c r="D40" s="77">
        <v>0</v>
      </c>
      <c r="E40" s="77">
        <v>0</v>
      </c>
      <c r="F40" s="77">
        <v>0</v>
      </c>
      <c r="G40" s="77">
        <v>0</v>
      </c>
      <c r="H40" s="77">
        <v>0</v>
      </c>
      <c r="I40" s="77">
        <v>0</v>
      </c>
      <c r="J40" s="79">
        <f t="shared" si="0"/>
        <v>0</v>
      </c>
    </row>
    <row r="41" spans="1:10" x14ac:dyDescent="0.25">
      <c r="A41" s="24" t="s">
        <v>112</v>
      </c>
      <c r="B41" s="25" t="s">
        <v>11</v>
      </c>
      <c r="C41" s="75">
        <v>0</v>
      </c>
      <c r="D41" s="77">
        <v>0</v>
      </c>
      <c r="E41" s="77">
        <v>0</v>
      </c>
      <c r="F41" s="77">
        <v>0</v>
      </c>
      <c r="G41" s="77">
        <v>0</v>
      </c>
      <c r="H41" s="77">
        <v>0</v>
      </c>
      <c r="I41" s="77">
        <v>0</v>
      </c>
      <c r="J41" s="79">
        <f t="shared" si="0"/>
        <v>0</v>
      </c>
    </row>
    <row r="42" spans="1:10" x14ac:dyDescent="0.25">
      <c r="A42" s="24" t="s">
        <v>113</v>
      </c>
      <c r="B42" s="25" t="s">
        <v>11</v>
      </c>
      <c r="C42" s="75">
        <v>0</v>
      </c>
      <c r="D42" s="77">
        <v>0</v>
      </c>
      <c r="E42" s="77">
        <v>0</v>
      </c>
      <c r="F42" s="77">
        <v>0</v>
      </c>
      <c r="G42" s="77">
        <v>0</v>
      </c>
      <c r="H42" s="77">
        <v>0</v>
      </c>
      <c r="I42" s="77">
        <v>0</v>
      </c>
      <c r="J42" s="79">
        <f t="shared" si="0"/>
        <v>0</v>
      </c>
    </row>
    <row r="43" spans="1:10" x14ac:dyDescent="0.25">
      <c r="A43" s="24" t="s">
        <v>114</v>
      </c>
      <c r="B43" s="25" t="s">
        <v>12</v>
      </c>
      <c r="C43" s="75">
        <v>0</v>
      </c>
      <c r="D43" s="77">
        <v>0</v>
      </c>
      <c r="E43" s="77">
        <v>0</v>
      </c>
      <c r="F43" s="77">
        <v>0</v>
      </c>
      <c r="G43" s="77">
        <v>0</v>
      </c>
      <c r="H43" s="77">
        <v>114039</v>
      </c>
      <c r="I43" s="77">
        <v>0</v>
      </c>
      <c r="J43" s="79">
        <f t="shared" si="0"/>
        <v>114039</v>
      </c>
    </row>
    <row r="44" spans="1:10" x14ac:dyDescent="0.25">
      <c r="A44" s="24" t="s">
        <v>115</v>
      </c>
      <c r="B44" s="25" t="s">
        <v>12</v>
      </c>
      <c r="C44" s="75">
        <v>5255</v>
      </c>
      <c r="D44" s="77">
        <v>0</v>
      </c>
      <c r="E44" s="77">
        <v>0</v>
      </c>
      <c r="F44" s="77">
        <v>0</v>
      </c>
      <c r="G44" s="77">
        <v>0</v>
      </c>
      <c r="H44" s="77">
        <v>33280</v>
      </c>
      <c r="I44" s="77">
        <v>45749</v>
      </c>
      <c r="J44" s="79">
        <f t="shared" si="0"/>
        <v>84284</v>
      </c>
    </row>
    <row r="45" spans="1:10" x14ac:dyDescent="0.25">
      <c r="A45" s="24" t="s">
        <v>116</v>
      </c>
      <c r="B45" s="25" t="s">
        <v>12</v>
      </c>
      <c r="C45" s="75">
        <v>0</v>
      </c>
      <c r="D45" s="77">
        <v>656546</v>
      </c>
      <c r="E45" s="77">
        <v>0</v>
      </c>
      <c r="F45" s="77">
        <v>0</v>
      </c>
      <c r="G45" s="77">
        <v>0</v>
      </c>
      <c r="H45" s="77">
        <v>0</v>
      </c>
      <c r="I45" s="77">
        <v>0</v>
      </c>
      <c r="J45" s="79">
        <f t="shared" si="0"/>
        <v>656546</v>
      </c>
    </row>
    <row r="46" spans="1:10" x14ac:dyDescent="0.25">
      <c r="A46" s="24" t="s">
        <v>467</v>
      </c>
      <c r="B46" s="25" t="s">
        <v>12</v>
      </c>
      <c r="C46" s="75">
        <v>27834</v>
      </c>
      <c r="D46" s="77">
        <v>261451</v>
      </c>
      <c r="E46" s="77">
        <v>0</v>
      </c>
      <c r="F46" s="77">
        <v>0</v>
      </c>
      <c r="G46" s="77">
        <v>0</v>
      </c>
      <c r="H46" s="77">
        <v>0</v>
      </c>
      <c r="I46" s="77">
        <v>0</v>
      </c>
      <c r="J46" s="79">
        <f t="shared" si="0"/>
        <v>289285</v>
      </c>
    </row>
    <row r="47" spans="1:10" x14ac:dyDescent="0.25">
      <c r="A47" s="24" t="s">
        <v>117</v>
      </c>
      <c r="B47" s="25" t="s">
        <v>12</v>
      </c>
      <c r="C47" s="75">
        <v>0</v>
      </c>
      <c r="D47" s="77">
        <v>0</v>
      </c>
      <c r="E47" s="77">
        <v>0</v>
      </c>
      <c r="F47" s="77">
        <v>0</v>
      </c>
      <c r="G47" s="77">
        <v>0</v>
      </c>
      <c r="H47" s="77">
        <v>231602</v>
      </c>
      <c r="I47" s="77">
        <v>0</v>
      </c>
      <c r="J47" s="79">
        <f t="shared" si="0"/>
        <v>231602</v>
      </c>
    </row>
    <row r="48" spans="1:10" x14ac:dyDescent="0.25">
      <c r="A48" s="24" t="s">
        <v>118</v>
      </c>
      <c r="B48" s="25" t="s">
        <v>12</v>
      </c>
      <c r="C48" s="75">
        <v>0</v>
      </c>
      <c r="D48" s="77">
        <v>0</v>
      </c>
      <c r="E48" s="77">
        <v>0</v>
      </c>
      <c r="F48" s="77">
        <v>0</v>
      </c>
      <c r="G48" s="77">
        <v>0</v>
      </c>
      <c r="H48" s="77">
        <v>0</v>
      </c>
      <c r="I48" s="77">
        <v>0</v>
      </c>
      <c r="J48" s="79">
        <f t="shared" si="0"/>
        <v>0</v>
      </c>
    </row>
    <row r="49" spans="1:10" x14ac:dyDescent="0.25">
      <c r="A49" s="24" t="s">
        <v>119</v>
      </c>
      <c r="B49" s="25" t="s">
        <v>12</v>
      </c>
      <c r="C49" s="75">
        <v>0</v>
      </c>
      <c r="D49" s="77">
        <v>0</v>
      </c>
      <c r="E49" s="77">
        <v>0</v>
      </c>
      <c r="F49" s="77">
        <v>0</v>
      </c>
      <c r="G49" s="77">
        <v>0</v>
      </c>
      <c r="H49" s="77">
        <v>0</v>
      </c>
      <c r="I49" s="77">
        <v>0</v>
      </c>
      <c r="J49" s="79">
        <f t="shared" si="0"/>
        <v>0</v>
      </c>
    </row>
    <row r="50" spans="1:10" x14ac:dyDescent="0.25">
      <c r="A50" s="24" t="s">
        <v>468</v>
      </c>
      <c r="B50" s="25" t="s">
        <v>12</v>
      </c>
      <c r="C50" s="75">
        <v>0</v>
      </c>
      <c r="D50" s="77">
        <v>0</v>
      </c>
      <c r="E50" s="77">
        <v>0</v>
      </c>
      <c r="F50" s="77">
        <v>0</v>
      </c>
      <c r="G50" s="77">
        <v>0</v>
      </c>
      <c r="H50" s="77">
        <v>0</v>
      </c>
      <c r="I50" s="77">
        <v>0</v>
      </c>
      <c r="J50" s="79">
        <f t="shared" si="0"/>
        <v>0</v>
      </c>
    </row>
    <row r="51" spans="1:10" x14ac:dyDescent="0.25">
      <c r="A51" s="24" t="s">
        <v>120</v>
      </c>
      <c r="B51" s="25" t="s">
        <v>12</v>
      </c>
      <c r="C51" s="75">
        <v>0</v>
      </c>
      <c r="D51" s="77">
        <v>0</v>
      </c>
      <c r="E51" s="77">
        <v>0</v>
      </c>
      <c r="F51" s="77">
        <v>0</v>
      </c>
      <c r="G51" s="77">
        <v>0</v>
      </c>
      <c r="H51" s="77">
        <v>0</v>
      </c>
      <c r="I51" s="77">
        <v>0</v>
      </c>
      <c r="J51" s="79">
        <f t="shared" si="0"/>
        <v>0</v>
      </c>
    </row>
    <row r="52" spans="1:10" x14ac:dyDescent="0.25">
      <c r="A52" s="24" t="s">
        <v>121</v>
      </c>
      <c r="B52" s="25" t="s">
        <v>12</v>
      </c>
      <c r="C52" s="75">
        <v>0</v>
      </c>
      <c r="D52" s="77">
        <v>0</v>
      </c>
      <c r="E52" s="77">
        <v>0</v>
      </c>
      <c r="F52" s="77">
        <v>0</v>
      </c>
      <c r="G52" s="77">
        <v>0</v>
      </c>
      <c r="H52" s="77">
        <v>0</v>
      </c>
      <c r="I52" s="77">
        <v>0</v>
      </c>
      <c r="J52" s="79">
        <f t="shared" si="0"/>
        <v>0</v>
      </c>
    </row>
    <row r="53" spans="1:10" x14ac:dyDescent="0.25">
      <c r="A53" s="24" t="s">
        <v>122</v>
      </c>
      <c r="B53" s="25" t="s">
        <v>12</v>
      </c>
      <c r="C53" s="75">
        <v>0</v>
      </c>
      <c r="D53" s="77">
        <v>0</v>
      </c>
      <c r="E53" s="77">
        <v>0</v>
      </c>
      <c r="F53" s="77">
        <v>0</v>
      </c>
      <c r="G53" s="77">
        <v>0</v>
      </c>
      <c r="H53" s="77">
        <v>0</v>
      </c>
      <c r="I53" s="77">
        <v>0</v>
      </c>
      <c r="J53" s="79">
        <f t="shared" si="0"/>
        <v>0</v>
      </c>
    </row>
    <row r="54" spans="1:10" x14ac:dyDescent="0.25">
      <c r="A54" s="24" t="s">
        <v>123</v>
      </c>
      <c r="B54" s="25" t="s">
        <v>12</v>
      </c>
      <c r="C54" s="75">
        <v>0</v>
      </c>
      <c r="D54" s="77">
        <v>0</v>
      </c>
      <c r="E54" s="77">
        <v>0</v>
      </c>
      <c r="F54" s="77">
        <v>0</v>
      </c>
      <c r="G54" s="77">
        <v>0</v>
      </c>
      <c r="H54" s="77">
        <v>0</v>
      </c>
      <c r="I54" s="77">
        <v>0</v>
      </c>
      <c r="J54" s="79">
        <f t="shared" si="0"/>
        <v>0</v>
      </c>
    </row>
    <row r="55" spans="1:10" x14ac:dyDescent="0.25">
      <c r="A55" s="24" t="s">
        <v>124</v>
      </c>
      <c r="B55" s="25" t="s">
        <v>12</v>
      </c>
      <c r="C55" s="75">
        <v>0</v>
      </c>
      <c r="D55" s="77">
        <v>1626</v>
      </c>
      <c r="E55" s="77">
        <v>0</v>
      </c>
      <c r="F55" s="77">
        <v>0</v>
      </c>
      <c r="G55" s="77">
        <v>0</v>
      </c>
      <c r="H55" s="77">
        <v>0</v>
      </c>
      <c r="I55" s="77">
        <v>0</v>
      </c>
      <c r="J55" s="79">
        <f t="shared" si="0"/>
        <v>1626</v>
      </c>
    </row>
    <row r="56" spans="1:10" x14ac:dyDescent="0.25">
      <c r="A56" s="24" t="s">
        <v>125</v>
      </c>
      <c r="B56" s="25" t="s">
        <v>12</v>
      </c>
      <c r="C56" s="75">
        <v>0</v>
      </c>
      <c r="D56" s="77">
        <v>0</v>
      </c>
      <c r="E56" s="77">
        <v>0</v>
      </c>
      <c r="F56" s="77">
        <v>0</v>
      </c>
      <c r="G56" s="77">
        <v>0</v>
      </c>
      <c r="H56" s="77">
        <v>0</v>
      </c>
      <c r="I56" s="77">
        <v>0</v>
      </c>
      <c r="J56" s="79">
        <f t="shared" si="0"/>
        <v>0</v>
      </c>
    </row>
    <row r="57" spans="1:10" x14ac:dyDescent="0.25">
      <c r="A57" s="24" t="s">
        <v>126</v>
      </c>
      <c r="B57" s="25" t="s">
        <v>12</v>
      </c>
      <c r="C57" s="75">
        <v>0</v>
      </c>
      <c r="D57" s="77">
        <v>0</v>
      </c>
      <c r="E57" s="77">
        <v>0</v>
      </c>
      <c r="F57" s="77">
        <v>0</v>
      </c>
      <c r="G57" s="77">
        <v>0</v>
      </c>
      <c r="H57" s="77">
        <v>0</v>
      </c>
      <c r="I57" s="77">
        <v>0</v>
      </c>
      <c r="J57" s="79">
        <f t="shared" si="0"/>
        <v>0</v>
      </c>
    </row>
    <row r="58" spans="1:10" x14ac:dyDescent="0.25">
      <c r="A58" s="24" t="s">
        <v>127</v>
      </c>
      <c r="B58" s="25" t="s">
        <v>12</v>
      </c>
      <c r="C58" s="75">
        <v>0</v>
      </c>
      <c r="D58" s="77">
        <v>0</v>
      </c>
      <c r="E58" s="77">
        <v>0</v>
      </c>
      <c r="F58" s="77">
        <v>0</v>
      </c>
      <c r="G58" s="77">
        <v>0</v>
      </c>
      <c r="H58" s="77">
        <v>0</v>
      </c>
      <c r="I58" s="77">
        <v>0</v>
      </c>
      <c r="J58" s="79">
        <f t="shared" si="0"/>
        <v>0</v>
      </c>
    </row>
    <row r="59" spans="1:10" x14ac:dyDescent="0.25">
      <c r="A59" s="24" t="s">
        <v>128</v>
      </c>
      <c r="B59" s="25" t="s">
        <v>12</v>
      </c>
      <c r="C59" s="75">
        <v>139634</v>
      </c>
      <c r="D59" s="77">
        <v>0</v>
      </c>
      <c r="E59" s="77">
        <v>0</v>
      </c>
      <c r="F59" s="77">
        <v>0</v>
      </c>
      <c r="G59" s="77">
        <v>0</v>
      </c>
      <c r="H59" s="77">
        <v>184520</v>
      </c>
      <c r="I59" s="77">
        <v>0</v>
      </c>
      <c r="J59" s="79">
        <f t="shared" si="0"/>
        <v>324154</v>
      </c>
    </row>
    <row r="60" spans="1:10" x14ac:dyDescent="0.25">
      <c r="A60" s="24" t="s">
        <v>129</v>
      </c>
      <c r="B60" s="25" t="s">
        <v>12</v>
      </c>
      <c r="C60" s="75">
        <v>0</v>
      </c>
      <c r="D60" s="77">
        <v>0</v>
      </c>
      <c r="E60" s="77">
        <v>0</v>
      </c>
      <c r="F60" s="77">
        <v>0</v>
      </c>
      <c r="G60" s="77">
        <v>0</v>
      </c>
      <c r="H60" s="77">
        <v>0</v>
      </c>
      <c r="I60" s="77">
        <v>0</v>
      </c>
      <c r="J60" s="79">
        <f t="shared" si="0"/>
        <v>0</v>
      </c>
    </row>
    <row r="61" spans="1:10" x14ac:dyDescent="0.25">
      <c r="A61" s="24" t="s">
        <v>130</v>
      </c>
      <c r="B61" s="25" t="s">
        <v>12</v>
      </c>
      <c r="C61" s="75">
        <v>0</v>
      </c>
      <c r="D61" s="77">
        <v>0</v>
      </c>
      <c r="E61" s="77">
        <v>0</v>
      </c>
      <c r="F61" s="77">
        <v>0</v>
      </c>
      <c r="G61" s="77">
        <v>0</v>
      </c>
      <c r="H61" s="77">
        <v>0</v>
      </c>
      <c r="I61" s="77">
        <v>0</v>
      </c>
      <c r="J61" s="79">
        <f t="shared" si="0"/>
        <v>0</v>
      </c>
    </row>
    <row r="62" spans="1:10" x14ac:dyDescent="0.25">
      <c r="A62" s="24" t="s">
        <v>131</v>
      </c>
      <c r="B62" s="25" t="s">
        <v>12</v>
      </c>
      <c r="C62" s="75">
        <v>0</v>
      </c>
      <c r="D62" s="77">
        <v>0</v>
      </c>
      <c r="E62" s="77">
        <v>0</v>
      </c>
      <c r="F62" s="77">
        <v>0</v>
      </c>
      <c r="G62" s="77">
        <v>0</v>
      </c>
      <c r="H62" s="77">
        <v>0</v>
      </c>
      <c r="I62" s="77">
        <v>0</v>
      </c>
      <c r="J62" s="79">
        <f t="shared" si="0"/>
        <v>0</v>
      </c>
    </row>
    <row r="63" spans="1:10" x14ac:dyDescent="0.25">
      <c r="A63" s="24" t="s">
        <v>132</v>
      </c>
      <c r="B63" s="25" t="s">
        <v>12</v>
      </c>
      <c r="C63" s="75">
        <v>0</v>
      </c>
      <c r="D63" s="77">
        <v>0</v>
      </c>
      <c r="E63" s="77">
        <v>0</v>
      </c>
      <c r="F63" s="77">
        <v>0</v>
      </c>
      <c r="G63" s="77">
        <v>0</v>
      </c>
      <c r="H63" s="77">
        <v>3366</v>
      </c>
      <c r="I63" s="77">
        <v>13925</v>
      </c>
      <c r="J63" s="79">
        <f t="shared" si="0"/>
        <v>17291</v>
      </c>
    </row>
    <row r="64" spans="1:10" x14ac:dyDescent="0.25">
      <c r="A64" s="24" t="s">
        <v>133</v>
      </c>
      <c r="B64" s="25" t="s">
        <v>12</v>
      </c>
      <c r="C64" s="75">
        <v>0</v>
      </c>
      <c r="D64" s="77">
        <v>0</v>
      </c>
      <c r="E64" s="77">
        <v>0</v>
      </c>
      <c r="F64" s="77">
        <v>0</v>
      </c>
      <c r="G64" s="77">
        <v>0</v>
      </c>
      <c r="H64" s="77">
        <v>0</v>
      </c>
      <c r="I64" s="77">
        <v>0</v>
      </c>
      <c r="J64" s="79">
        <f t="shared" si="0"/>
        <v>0</v>
      </c>
    </row>
    <row r="65" spans="1:10" x14ac:dyDescent="0.25">
      <c r="A65" s="24" t="s">
        <v>134</v>
      </c>
      <c r="B65" s="25" t="s">
        <v>12</v>
      </c>
      <c r="C65" s="75">
        <v>0</v>
      </c>
      <c r="D65" s="77">
        <v>0</v>
      </c>
      <c r="E65" s="77">
        <v>5392</v>
      </c>
      <c r="F65" s="77">
        <v>0</v>
      </c>
      <c r="G65" s="77">
        <v>0</v>
      </c>
      <c r="H65" s="77">
        <v>0</v>
      </c>
      <c r="I65" s="77">
        <v>0</v>
      </c>
      <c r="J65" s="79">
        <f t="shared" si="0"/>
        <v>5392</v>
      </c>
    </row>
    <row r="66" spans="1:10" x14ac:dyDescent="0.25">
      <c r="A66" s="24" t="s">
        <v>135</v>
      </c>
      <c r="B66" s="25" t="s">
        <v>12</v>
      </c>
      <c r="C66" s="75">
        <v>0</v>
      </c>
      <c r="D66" s="77">
        <v>0</v>
      </c>
      <c r="E66" s="77">
        <v>0</v>
      </c>
      <c r="F66" s="77">
        <v>0</v>
      </c>
      <c r="G66" s="77">
        <v>0</v>
      </c>
      <c r="H66" s="77">
        <v>136082</v>
      </c>
      <c r="I66" s="77">
        <v>0</v>
      </c>
      <c r="J66" s="79">
        <f t="shared" si="0"/>
        <v>136082</v>
      </c>
    </row>
    <row r="67" spans="1:10" x14ac:dyDescent="0.25">
      <c r="A67" s="24" t="s">
        <v>136</v>
      </c>
      <c r="B67" s="25" t="s">
        <v>12</v>
      </c>
      <c r="C67" s="75">
        <v>0</v>
      </c>
      <c r="D67" s="77">
        <v>0</v>
      </c>
      <c r="E67" s="77">
        <v>0</v>
      </c>
      <c r="F67" s="77">
        <v>0</v>
      </c>
      <c r="G67" s="77">
        <v>0</v>
      </c>
      <c r="H67" s="77">
        <v>0</v>
      </c>
      <c r="I67" s="77">
        <v>0</v>
      </c>
      <c r="J67" s="79">
        <f t="shared" si="0"/>
        <v>0</v>
      </c>
    </row>
    <row r="68" spans="1:10" x14ac:dyDescent="0.25">
      <c r="A68" s="24" t="s">
        <v>137</v>
      </c>
      <c r="B68" s="25" t="s">
        <v>12</v>
      </c>
      <c r="C68" s="75">
        <v>0</v>
      </c>
      <c r="D68" s="77">
        <v>0</v>
      </c>
      <c r="E68" s="77">
        <v>0</v>
      </c>
      <c r="F68" s="77">
        <v>0</v>
      </c>
      <c r="G68" s="77">
        <v>0</v>
      </c>
      <c r="H68" s="77">
        <v>0</v>
      </c>
      <c r="I68" s="77">
        <v>0</v>
      </c>
      <c r="J68" s="79">
        <f t="shared" ref="J68:J131" si="1">SUM(C68:I68)</f>
        <v>0</v>
      </c>
    </row>
    <row r="69" spans="1:10" x14ac:dyDescent="0.25">
      <c r="A69" s="24" t="s">
        <v>138</v>
      </c>
      <c r="B69" s="25" t="s">
        <v>12</v>
      </c>
      <c r="C69" s="75">
        <v>94729</v>
      </c>
      <c r="D69" s="77">
        <v>32333</v>
      </c>
      <c r="E69" s="77">
        <v>0</v>
      </c>
      <c r="F69" s="77">
        <v>0</v>
      </c>
      <c r="G69" s="77">
        <v>0</v>
      </c>
      <c r="H69" s="77">
        <v>100849</v>
      </c>
      <c r="I69" s="77">
        <v>0</v>
      </c>
      <c r="J69" s="79">
        <f t="shared" si="1"/>
        <v>227911</v>
      </c>
    </row>
    <row r="70" spans="1:10" x14ac:dyDescent="0.25">
      <c r="A70" s="24" t="s">
        <v>139</v>
      </c>
      <c r="B70" s="25" t="s">
        <v>12</v>
      </c>
      <c r="C70" s="75">
        <v>0</v>
      </c>
      <c r="D70" s="77">
        <v>0</v>
      </c>
      <c r="E70" s="77">
        <v>0</v>
      </c>
      <c r="F70" s="77">
        <v>0</v>
      </c>
      <c r="G70" s="77">
        <v>0</v>
      </c>
      <c r="H70" s="77">
        <v>-4500</v>
      </c>
      <c r="I70" s="77">
        <v>0</v>
      </c>
      <c r="J70" s="79">
        <f t="shared" si="1"/>
        <v>-4500</v>
      </c>
    </row>
    <row r="71" spans="1:10" x14ac:dyDescent="0.25">
      <c r="A71" s="24" t="s">
        <v>508</v>
      </c>
      <c r="B71" s="25" t="s">
        <v>12</v>
      </c>
      <c r="C71" s="75">
        <v>0</v>
      </c>
      <c r="D71" s="77">
        <v>0</v>
      </c>
      <c r="E71" s="77">
        <v>0</v>
      </c>
      <c r="F71" s="77">
        <v>0</v>
      </c>
      <c r="G71" s="77">
        <v>0</v>
      </c>
      <c r="H71" s="77">
        <v>0</v>
      </c>
      <c r="I71" s="77">
        <v>0</v>
      </c>
      <c r="J71" s="79">
        <f t="shared" si="1"/>
        <v>0</v>
      </c>
    </row>
    <row r="72" spans="1:10" x14ac:dyDescent="0.25">
      <c r="A72" s="24" t="s">
        <v>140</v>
      </c>
      <c r="B72" s="25" t="s">
        <v>12</v>
      </c>
      <c r="C72" s="75">
        <v>0</v>
      </c>
      <c r="D72" s="77">
        <v>0</v>
      </c>
      <c r="E72" s="77">
        <v>0</v>
      </c>
      <c r="F72" s="77">
        <v>0</v>
      </c>
      <c r="G72" s="77">
        <v>0</v>
      </c>
      <c r="H72" s="77">
        <v>0</v>
      </c>
      <c r="I72" s="77">
        <v>0</v>
      </c>
      <c r="J72" s="79">
        <f t="shared" si="1"/>
        <v>0</v>
      </c>
    </row>
    <row r="73" spans="1:10" x14ac:dyDescent="0.25">
      <c r="A73" s="24" t="s">
        <v>141</v>
      </c>
      <c r="B73" s="25" t="s">
        <v>12</v>
      </c>
      <c r="C73" s="75">
        <v>0</v>
      </c>
      <c r="D73" s="77">
        <v>0</v>
      </c>
      <c r="E73" s="77">
        <v>0</v>
      </c>
      <c r="F73" s="77">
        <v>0</v>
      </c>
      <c r="G73" s="77">
        <v>0</v>
      </c>
      <c r="H73" s="77">
        <v>0</v>
      </c>
      <c r="I73" s="77">
        <v>0</v>
      </c>
      <c r="J73" s="79">
        <f t="shared" si="1"/>
        <v>0</v>
      </c>
    </row>
    <row r="74" spans="1:10" x14ac:dyDescent="0.25">
      <c r="A74" s="24" t="s">
        <v>142</v>
      </c>
      <c r="B74" s="25" t="s">
        <v>13</v>
      </c>
      <c r="C74" s="75">
        <v>0</v>
      </c>
      <c r="D74" s="77">
        <v>0</v>
      </c>
      <c r="E74" s="77">
        <v>0</v>
      </c>
      <c r="F74" s="77">
        <v>0</v>
      </c>
      <c r="G74" s="77">
        <v>0</v>
      </c>
      <c r="H74" s="77">
        <v>0</v>
      </c>
      <c r="I74" s="77">
        <v>0</v>
      </c>
      <c r="J74" s="79">
        <f t="shared" si="1"/>
        <v>0</v>
      </c>
    </row>
    <row r="75" spans="1:10" x14ac:dyDescent="0.25">
      <c r="A75" s="24" t="s">
        <v>143</v>
      </c>
      <c r="B75" s="25" t="s">
        <v>13</v>
      </c>
      <c r="C75" s="75">
        <v>0</v>
      </c>
      <c r="D75" s="77">
        <v>0</v>
      </c>
      <c r="E75" s="77">
        <v>0</v>
      </c>
      <c r="F75" s="77">
        <v>0</v>
      </c>
      <c r="G75" s="77">
        <v>0</v>
      </c>
      <c r="H75" s="77">
        <v>0</v>
      </c>
      <c r="I75" s="77">
        <v>0</v>
      </c>
      <c r="J75" s="79">
        <f t="shared" si="1"/>
        <v>0</v>
      </c>
    </row>
    <row r="76" spans="1:10" x14ac:dyDescent="0.25">
      <c r="A76" s="24" t="s">
        <v>144</v>
      </c>
      <c r="B76" s="25" t="s">
        <v>14</v>
      </c>
      <c r="C76" s="75">
        <v>129479</v>
      </c>
      <c r="D76" s="77">
        <v>63225</v>
      </c>
      <c r="E76" s="77">
        <v>126758</v>
      </c>
      <c r="F76" s="77">
        <v>0</v>
      </c>
      <c r="G76" s="77">
        <v>0</v>
      </c>
      <c r="H76" s="77">
        <v>14851</v>
      </c>
      <c r="I76" s="77">
        <v>0</v>
      </c>
      <c r="J76" s="79">
        <f t="shared" si="1"/>
        <v>334313</v>
      </c>
    </row>
    <row r="77" spans="1:10" x14ac:dyDescent="0.25">
      <c r="A77" s="24" t="s">
        <v>145</v>
      </c>
      <c r="B77" s="25" t="s">
        <v>15</v>
      </c>
      <c r="C77" s="75">
        <v>4300</v>
      </c>
      <c r="D77" s="77">
        <v>0</v>
      </c>
      <c r="E77" s="77">
        <v>0</v>
      </c>
      <c r="F77" s="77">
        <v>0</v>
      </c>
      <c r="G77" s="77">
        <v>0</v>
      </c>
      <c r="H77" s="77">
        <v>48608</v>
      </c>
      <c r="I77" s="77">
        <v>2686</v>
      </c>
      <c r="J77" s="79">
        <f t="shared" si="1"/>
        <v>55594</v>
      </c>
    </row>
    <row r="78" spans="1:10" x14ac:dyDescent="0.25">
      <c r="A78" s="24" t="s">
        <v>146</v>
      </c>
      <c r="B78" s="25" t="s">
        <v>15</v>
      </c>
      <c r="C78" s="75">
        <v>0</v>
      </c>
      <c r="D78" s="77">
        <v>4205</v>
      </c>
      <c r="E78" s="77">
        <v>0</v>
      </c>
      <c r="F78" s="77">
        <v>0</v>
      </c>
      <c r="G78" s="77">
        <v>0</v>
      </c>
      <c r="H78" s="77">
        <v>0</v>
      </c>
      <c r="I78" s="77">
        <v>0</v>
      </c>
      <c r="J78" s="79">
        <f t="shared" si="1"/>
        <v>4205</v>
      </c>
    </row>
    <row r="79" spans="1:10" x14ac:dyDescent="0.25">
      <c r="A79" s="24" t="s">
        <v>147</v>
      </c>
      <c r="B79" s="25" t="s">
        <v>16</v>
      </c>
      <c r="C79" s="75">
        <v>0</v>
      </c>
      <c r="D79" s="77">
        <v>0</v>
      </c>
      <c r="E79" s="77">
        <v>0</v>
      </c>
      <c r="F79" s="77">
        <v>0</v>
      </c>
      <c r="G79" s="77">
        <v>0</v>
      </c>
      <c r="H79" s="77">
        <v>0</v>
      </c>
      <c r="I79" s="77">
        <v>0</v>
      </c>
      <c r="J79" s="79">
        <f t="shared" si="1"/>
        <v>0</v>
      </c>
    </row>
    <row r="80" spans="1:10" x14ac:dyDescent="0.25">
      <c r="A80" s="24" t="s">
        <v>148</v>
      </c>
      <c r="B80" s="25" t="s">
        <v>16</v>
      </c>
      <c r="C80" s="75">
        <v>0</v>
      </c>
      <c r="D80" s="77">
        <v>0</v>
      </c>
      <c r="E80" s="77">
        <v>0</v>
      </c>
      <c r="F80" s="77">
        <v>0</v>
      </c>
      <c r="G80" s="77">
        <v>0</v>
      </c>
      <c r="H80" s="77">
        <v>0</v>
      </c>
      <c r="I80" s="77">
        <v>0</v>
      </c>
      <c r="J80" s="79">
        <f t="shared" si="1"/>
        <v>0</v>
      </c>
    </row>
    <row r="81" spans="1:10" x14ac:dyDescent="0.25">
      <c r="A81" s="24" t="s">
        <v>149</v>
      </c>
      <c r="B81" s="25" t="s">
        <v>16</v>
      </c>
      <c r="C81" s="75">
        <v>0</v>
      </c>
      <c r="D81" s="77">
        <v>0</v>
      </c>
      <c r="E81" s="77">
        <v>0</v>
      </c>
      <c r="F81" s="77">
        <v>0</v>
      </c>
      <c r="G81" s="77">
        <v>0</v>
      </c>
      <c r="H81" s="77">
        <v>0</v>
      </c>
      <c r="I81" s="77">
        <v>0</v>
      </c>
      <c r="J81" s="79">
        <f t="shared" si="1"/>
        <v>0</v>
      </c>
    </row>
    <row r="82" spans="1:10" x14ac:dyDescent="0.25">
      <c r="A82" s="24" t="s">
        <v>150</v>
      </c>
      <c r="B82" s="25" t="s">
        <v>16</v>
      </c>
      <c r="C82" s="75">
        <v>0</v>
      </c>
      <c r="D82" s="77">
        <v>0</v>
      </c>
      <c r="E82" s="77">
        <v>0</v>
      </c>
      <c r="F82" s="77">
        <v>0</v>
      </c>
      <c r="G82" s="77">
        <v>0</v>
      </c>
      <c r="H82" s="77">
        <v>0</v>
      </c>
      <c r="I82" s="77">
        <v>0</v>
      </c>
      <c r="J82" s="79">
        <f t="shared" si="1"/>
        <v>0</v>
      </c>
    </row>
    <row r="83" spans="1:10" x14ac:dyDescent="0.25">
      <c r="A83" s="24" t="s">
        <v>151</v>
      </c>
      <c r="B83" s="25" t="s">
        <v>17</v>
      </c>
      <c r="C83" s="75">
        <v>0</v>
      </c>
      <c r="D83" s="77">
        <v>0</v>
      </c>
      <c r="E83" s="77">
        <v>0</v>
      </c>
      <c r="F83" s="77">
        <v>0</v>
      </c>
      <c r="G83" s="77">
        <v>0</v>
      </c>
      <c r="H83" s="77">
        <v>0</v>
      </c>
      <c r="I83" s="77">
        <v>0</v>
      </c>
      <c r="J83" s="79">
        <f t="shared" si="1"/>
        <v>0</v>
      </c>
    </row>
    <row r="84" spans="1:10" x14ac:dyDescent="0.25">
      <c r="A84" s="24" t="s">
        <v>152</v>
      </c>
      <c r="B84" s="25" t="s">
        <v>17</v>
      </c>
      <c r="C84" s="75">
        <v>0</v>
      </c>
      <c r="D84" s="77">
        <v>0</v>
      </c>
      <c r="E84" s="77">
        <v>0</v>
      </c>
      <c r="F84" s="77">
        <v>0</v>
      </c>
      <c r="G84" s="77">
        <v>0</v>
      </c>
      <c r="H84" s="77">
        <v>0</v>
      </c>
      <c r="I84" s="77">
        <v>0</v>
      </c>
      <c r="J84" s="79">
        <f t="shared" si="1"/>
        <v>0</v>
      </c>
    </row>
    <row r="85" spans="1:10" x14ac:dyDescent="0.25">
      <c r="A85" s="24" t="s">
        <v>153</v>
      </c>
      <c r="B85" s="25" t="s">
        <v>17</v>
      </c>
      <c r="C85" s="75">
        <v>208460</v>
      </c>
      <c r="D85" s="77">
        <v>0</v>
      </c>
      <c r="E85" s="77">
        <v>200000</v>
      </c>
      <c r="F85" s="77">
        <v>0</v>
      </c>
      <c r="G85" s="77">
        <v>0</v>
      </c>
      <c r="H85" s="77">
        <v>3529</v>
      </c>
      <c r="I85" s="77">
        <v>159136</v>
      </c>
      <c r="J85" s="79">
        <f t="shared" si="1"/>
        <v>571125</v>
      </c>
    </row>
    <row r="86" spans="1:10" x14ac:dyDescent="0.25">
      <c r="A86" s="24" t="s">
        <v>154</v>
      </c>
      <c r="B86" s="25" t="s">
        <v>18</v>
      </c>
      <c r="C86" s="75">
        <v>0</v>
      </c>
      <c r="D86" s="77">
        <v>0</v>
      </c>
      <c r="E86" s="77">
        <v>0</v>
      </c>
      <c r="F86" s="77">
        <v>0</v>
      </c>
      <c r="G86" s="77">
        <v>0</v>
      </c>
      <c r="H86" s="77">
        <v>0</v>
      </c>
      <c r="I86" s="77">
        <v>0</v>
      </c>
      <c r="J86" s="79">
        <f t="shared" si="1"/>
        <v>0</v>
      </c>
    </row>
    <row r="87" spans="1:10" x14ac:dyDescent="0.25">
      <c r="A87" s="24" t="s">
        <v>155</v>
      </c>
      <c r="B87" s="25" t="s">
        <v>18</v>
      </c>
      <c r="C87" s="75">
        <v>0</v>
      </c>
      <c r="D87" s="77">
        <v>139347</v>
      </c>
      <c r="E87" s="77">
        <v>0</v>
      </c>
      <c r="F87" s="77">
        <v>0</v>
      </c>
      <c r="G87" s="77">
        <v>0</v>
      </c>
      <c r="H87" s="77">
        <v>0</v>
      </c>
      <c r="I87" s="77">
        <v>0</v>
      </c>
      <c r="J87" s="79">
        <f t="shared" si="1"/>
        <v>139347</v>
      </c>
    </row>
    <row r="88" spans="1:10" x14ac:dyDescent="0.25">
      <c r="A88" s="24" t="s">
        <v>156</v>
      </c>
      <c r="B88" s="25" t="s">
        <v>464</v>
      </c>
      <c r="C88" s="75">
        <v>0</v>
      </c>
      <c r="D88" s="77">
        <v>0</v>
      </c>
      <c r="E88" s="77">
        <v>0</v>
      </c>
      <c r="F88" s="77">
        <v>0</v>
      </c>
      <c r="G88" s="77">
        <v>0</v>
      </c>
      <c r="H88" s="77">
        <v>0</v>
      </c>
      <c r="I88" s="77">
        <v>0</v>
      </c>
      <c r="J88" s="79">
        <f t="shared" si="1"/>
        <v>0</v>
      </c>
    </row>
    <row r="89" spans="1:10" x14ac:dyDescent="0.25">
      <c r="A89" s="24" t="s">
        <v>157</v>
      </c>
      <c r="B89" s="25" t="s">
        <v>19</v>
      </c>
      <c r="C89" s="75">
        <v>0</v>
      </c>
      <c r="D89" s="77">
        <v>0</v>
      </c>
      <c r="E89" s="77">
        <v>0</v>
      </c>
      <c r="F89" s="77">
        <v>0</v>
      </c>
      <c r="G89" s="77">
        <v>0</v>
      </c>
      <c r="H89" s="77">
        <v>0</v>
      </c>
      <c r="I89" s="77">
        <v>0</v>
      </c>
      <c r="J89" s="79">
        <f t="shared" si="1"/>
        <v>0</v>
      </c>
    </row>
    <row r="90" spans="1:10" x14ac:dyDescent="0.25">
      <c r="A90" s="24" t="s">
        <v>158</v>
      </c>
      <c r="B90" s="25" t="s">
        <v>19</v>
      </c>
      <c r="C90" s="75">
        <v>0</v>
      </c>
      <c r="D90" s="77">
        <v>0</v>
      </c>
      <c r="E90" s="77">
        <v>0</v>
      </c>
      <c r="F90" s="77">
        <v>0</v>
      </c>
      <c r="G90" s="77">
        <v>0</v>
      </c>
      <c r="H90" s="77">
        <v>0</v>
      </c>
      <c r="I90" s="77">
        <v>0</v>
      </c>
      <c r="J90" s="79">
        <f t="shared" si="1"/>
        <v>0</v>
      </c>
    </row>
    <row r="91" spans="1:10" x14ac:dyDescent="0.25">
      <c r="A91" s="24" t="s">
        <v>159</v>
      </c>
      <c r="B91" s="25" t="s">
        <v>20</v>
      </c>
      <c r="C91" s="75">
        <v>0</v>
      </c>
      <c r="D91" s="77">
        <v>0</v>
      </c>
      <c r="E91" s="77">
        <v>12990</v>
      </c>
      <c r="F91" s="77">
        <v>0</v>
      </c>
      <c r="G91" s="77">
        <v>0</v>
      </c>
      <c r="H91" s="77">
        <v>0</v>
      </c>
      <c r="I91" s="77">
        <v>0</v>
      </c>
      <c r="J91" s="79">
        <f t="shared" si="1"/>
        <v>12990</v>
      </c>
    </row>
    <row r="92" spans="1:10" x14ac:dyDescent="0.25">
      <c r="A92" s="24" t="s">
        <v>160</v>
      </c>
      <c r="B92" s="25" t="s">
        <v>20</v>
      </c>
      <c r="C92" s="75">
        <v>0</v>
      </c>
      <c r="D92" s="77">
        <v>50091</v>
      </c>
      <c r="E92" s="77">
        <v>0</v>
      </c>
      <c r="F92" s="77">
        <v>0</v>
      </c>
      <c r="G92" s="77">
        <v>0</v>
      </c>
      <c r="H92" s="77">
        <v>0</v>
      </c>
      <c r="I92" s="77">
        <v>0</v>
      </c>
      <c r="J92" s="79">
        <f t="shared" si="1"/>
        <v>50091</v>
      </c>
    </row>
    <row r="93" spans="1:10" x14ac:dyDescent="0.25">
      <c r="A93" s="24" t="s">
        <v>469</v>
      </c>
      <c r="B93" s="25" t="s">
        <v>20</v>
      </c>
      <c r="C93" s="75">
        <v>0</v>
      </c>
      <c r="D93" s="77">
        <v>0</v>
      </c>
      <c r="E93" s="77">
        <v>0</v>
      </c>
      <c r="F93" s="77">
        <v>0</v>
      </c>
      <c r="G93" s="77">
        <v>0</v>
      </c>
      <c r="H93" s="77">
        <v>0</v>
      </c>
      <c r="I93" s="77">
        <v>0</v>
      </c>
      <c r="J93" s="79">
        <f t="shared" si="1"/>
        <v>0</v>
      </c>
    </row>
    <row r="94" spans="1:10" x14ac:dyDescent="0.25">
      <c r="A94" s="24" t="s">
        <v>161</v>
      </c>
      <c r="B94" s="25" t="s">
        <v>20</v>
      </c>
      <c r="C94" s="75">
        <v>0</v>
      </c>
      <c r="D94" s="77">
        <v>0</v>
      </c>
      <c r="E94" s="77">
        <v>0</v>
      </c>
      <c r="F94" s="77">
        <v>0</v>
      </c>
      <c r="G94" s="77">
        <v>0</v>
      </c>
      <c r="H94" s="77">
        <v>0</v>
      </c>
      <c r="I94" s="77">
        <v>0</v>
      </c>
      <c r="J94" s="79">
        <f t="shared" si="1"/>
        <v>0</v>
      </c>
    </row>
    <row r="95" spans="1:10" x14ac:dyDescent="0.25">
      <c r="A95" s="24" t="s">
        <v>162</v>
      </c>
      <c r="B95" s="25" t="s">
        <v>20</v>
      </c>
      <c r="C95" s="75">
        <v>0</v>
      </c>
      <c r="D95" s="77">
        <v>0</v>
      </c>
      <c r="E95" s="77">
        <v>0</v>
      </c>
      <c r="F95" s="77">
        <v>0</v>
      </c>
      <c r="G95" s="77">
        <v>0</v>
      </c>
      <c r="H95" s="77">
        <v>0</v>
      </c>
      <c r="I95" s="77">
        <v>0</v>
      </c>
      <c r="J95" s="79">
        <f t="shared" si="1"/>
        <v>0</v>
      </c>
    </row>
    <row r="96" spans="1:10" x14ac:dyDescent="0.25">
      <c r="A96" s="24" t="s">
        <v>163</v>
      </c>
      <c r="B96" s="25" t="s">
        <v>22</v>
      </c>
      <c r="C96" s="75">
        <v>0</v>
      </c>
      <c r="D96" s="77">
        <v>0</v>
      </c>
      <c r="E96" s="77">
        <v>0</v>
      </c>
      <c r="F96" s="77">
        <v>0</v>
      </c>
      <c r="G96" s="77">
        <v>0</v>
      </c>
      <c r="H96" s="77">
        <v>0</v>
      </c>
      <c r="I96" s="77">
        <v>0</v>
      </c>
      <c r="J96" s="79">
        <f t="shared" si="1"/>
        <v>0</v>
      </c>
    </row>
    <row r="97" spans="1:10" x14ac:dyDescent="0.25">
      <c r="A97" s="24" t="s">
        <v>164</v>
      </c>
      <c r="B97" s="25" t="s">
        <v>22</v>
      </c>
      <c r="C97" s="75">
        <v>0</v>
      </c>
      <c r="D97" s="77">
        <v>0</v>
      </c>
      <c r="E97" s="77">
        <v>0</v>
      </c>
      <c r="F97" s="77">
        <v>0</v>
      </c>
      <c r="G97" s="77">
        <v>0</v>
      </c>
      <c r="H97" s="77">
        <v>0</v>
      </c>
      <c r="I97" s="77">
        <v>0</v>
      </c>
      <c r="J97" s="79">
        <f t="shared" si="1"/>
        <v>0</v>
      </c>
    </row>
    <row r="98" spans="1:10" x14ac:dyDescent="0.25">
      <c r="A98" s="24" t="s">
        <v>165</v>
      </c>
      <c r="B98" s="25" t="s">
        <v>21</v>
      </c>
      <c r="C98" s="75">
        <v>0</v>
      </c>
      <c r="D98" s="77">
        <v>0</v>
      </c>
      <c r="E98" s="77">
        <v>0</v>
      </c>
      <c r="F98" s="77">
        <v>0</v>
      </c>
      <c r="G98" s="77">
        <v>0</v>
      </c>
      <c r="H98" s="77">
        <v>0</v>
      </c>
      <c r="I98" s="77">
        <v>0</v>
      </c>
      <c r="J98" s="79">
        <f t="shared" si="1"/>
        <v>0</v>
      </c>
    </row>
    <row r="99" spans="1:10" x14ac:dyDescent="0.25">
      <c r="A99" s="24" t="s">
        <v>166</v>
      </c>
      <c r="B99" s="25" t="s">
        <v>21</v>
      </c>
      <c r="C99" s="75">
        <v>0</v>
      </c>
      <c r="D99" s="77">
        <v>0</v>
      </c>
      <c r="E99" s="77">
        <v>0</v>
      </c>
      <c r="F99" s="77">
        <v>0</v>
      </c>
      <c r="G99" s="77">
        <v>0</v>
      </c>
      <c r="H99" s="77">
        <v>0</v>
      </c>
      <c r="I99" s="77">
        <v>0</v>
      </c>
      <c r="J99" s="79">
        <f t="shared" si="1"/>
        <v>0</v>
      </c>
    </row>
    <row r="100" spans="1:10" x14ac:dyDescent="0.25">
      <c r="A100" s="24" t="s">
        <v>462</v>
      </c>
      <c r="B100" s="25" t="s">
        <v>21</v>
      </c>
      <c r="C100" s="75">
        <v>0</v>
      </c>
      <c r="D100" s="77">
        <v>0</v>
      </c>
      <c r="E100" s="77">
        <v>0</v>
      </c>
      <c r="F100" s="77">
        <v>0</v>
      </c>
      <c r="G100" s="77">
        <v>0</v>
      </c>
      <c r="H100" s="77">
        <v>0</v>
      </c>
      <c r="I100" s="77">
        <v>0</v>
      </c>
      <c r="J100" s="79">
        <f t="shared" si="1"/>
        <v>0</v>
      </c>
    </row>
    <row r="101" spans="1:10" x14ac:dyDescent="0.25">
      <c r="A101" s="24" t="s">
        <v>167</v>
      </c>
      <c r="B101" s="25" t="s">
        <v>513</v>
      </c>
      <c r="C101" s="75">
        <v>0</v>
      </c>
      <c r="D101" s="77">
        <v>0</v>
      </c>
      <c r="E101" s="77">
        <v>0</v>
      </c>
      <c r="F101" s="77">
        <v>0</v>
      </c>
      <c r="G101" s="77">
        <v>0</v>
      </c>
      <c r="H101" s="77">
        <v>0</v>
      </c>
      <c r="I101" s="77">
        <v>0</v>
      </c>
      <c r="J101" s="79">
        <f t="shared" si="1"/>
        <v>0</v>
      </c>
    </row>
    <row r="102" spans="1:10" x14ac:dyDescent="0.25">
      <c r="A102" s="24" t="s">
        <v>169</v>
      </c>
      <c r="B102" s="25" t="s">
        <v>170</v>
      </c>
      <c r="C102" s="75">
        <v>0</v>
      </c>
      <c r="D102" s="77">
        <v>0</v>
      </c>
      <c r="E102" s="77">
        <v>0</v>
      </c>
      <c r="F102" s="77">
        <v>0</v>
      </c>
      <c r="G102" s="77">
        <v>0</v>
      </c>
      <c r="H102" s="77">
        <v>0</v>
      </c>
      <c r="I102" s="77">
        <v>0</v>
      </c>
      <c r="J102" s="79">
        <f t="shared" si="1"/>
        <v>0</v>
      </c>
    </row>
    <row r="103" spans="1:10" x14ac:dyDescent="0.25">
      <c r="A103" s="24" t="s">
        <v>171</v>
      </c>
      <c r="B103" s="25" t="s">
        <v>23</v>
      </c>
      <c r="C103" s="75">
        <v>0</v>
      </c>
      <c r="D103" s="77">
        <v>0</v>
      </c>
      <c r="E103" s="77">
        <v>0</v>
      </c>
      <c r="F103" s="77">
        <v>0</v>
      </c>
      <c r="G103" s="77">
        <v>0</v>
      </c>
      <c r="H103" s="77">
        <v>0</v>
      </c>
      <c r="I103" s="77">
        <v>0</v>
      </c>
      <c r="J103" s="79">
        <f t="shared" si="1"/>
        <v>0</v>
      </c>
    </row>
    <row r="104" spans="1:10" x14ac:dyDescent="0.25">
      <c r="A104" s="24" t="s">
        <v>172</v>
      </c>
      <c r="B104" s="25" t="s">
        <v>23</v>
      </c>
      <c r="C104" s="75">
        <v>0</v>
      </c>
      <c r="D104" s="77">
        <v>0</v>
      </c>
      <c r="E104" s="77">
        <v>0</v>
      </c>
      <c r="F104" s="77">
        <v>0</v>
      </c>
      <c r="G104" s="77">
        <v>0</v>
      </c>
      <c r="H104" s="77">
        <v>0</v>
      </c>
      <c r="I104" s="77">
        <v>0</v>
      </c>
      <c r="J104" s="79">
        <f t="shared" si="1"/>
        <v>0</v>
      </c>
    </row>
    <row r="105" spans="1:10" x14ac:dyDescent="0.25">
      <c r="A105" s="24" t="s">
        <v>173</v>
      </c>
      <c r="B105" s="25" t="s">
        <v>24</v>
      </c>
      <c r="C105" s="75">
        <v>0</v>
      </c>
      <c r="D105" s="77">
        <v>0</v>
      </c>
      <c r="E105" s="77">
        <v>0</v>
      </c>
      <c r="F105" s="77">
        <v>0</v>
      </c>
      <c r="G105" s="77">
        <v>0</v>
      </c>
      <c r="H105" s="77">
        <v>0</v>
      </c>
      <c r="I105" s="77">
        <v>0</v>
      </c>
      <c r="J105" s="79">
        <f t="shared" si="1"/>
        <v>0</v>
      </c>
    </row>
    <row r="106" spans="1:10" x14ac:dyDescent="0.25">
      <c r="A106" s="24" t="s">
        <v>174</v>
      </c>
      <c r="B106" s="25" t="s">
        <v>24</v>
      </c>
      <c r="C106" s="75">
        <v>0</v>
      </c>
      <c r="D106" s="77">
        <v>0</v>
      </c>
      <c r="E106" s="77">
        <v>0</v>
      </c>
      <c r="F106" s="77">
        <v>0</v>
      </c>
      <c r="G106" s="77">
        <v>0</v>
      </c>
      <c r="H106" s="77">
        <v>0</v>
      </c>
      <c r="I106" s="77">
        <v>0</v>
      </c>
      <c r="J106" s="79">
        <f t="shared" si="1"/>
        <v>0</v>
      </c>
    </row>
    <row r="107" spans="1:10" x14ac:dyDescent="0.25">
      <c r="A107" s="24" t="s">
        <v>175</v>
      </c>
      <c r="B107" s="25" t="s">
        <v>24</v>
      </c>
      <c r="C107" s="75">
        <v>0</v>
      </c>
      <c r="D107" s="77">
        <v>0</v>
      </c>
      <c r="E107" s="77">
        <v>0</v>
      </c>
      <c r="F107" s="77">
        <v>0</v>
      </c>
      <c r="G107" s="77">
        <v>0</v>
      </c>
      <c r="H107" s="77">
        <v>0</v>
      </c>
      <c r="I107" s="77">
        <v>0</v>
      </c>
      <c r="J107" s="79">
        <f t="shared" si="1"/>
        <v>0</v>
      </c>
    </row>
    <row r="108" spans="1:10" x14ac:dyDescent="0.25">
      <c r="A108" s="24" t="s">
        <v>176</v>
      </c>
      <c r="B108" s="25" t="s">
        <v>24</v>
      </c>
      <c r="C108" s="75">
        <v>0</v>
      </c>
      <c r="D108" s="77">
        <v>0</v>
      </c>
      <c r="E108" s="77">
        <v>0</v>
      </c>
      <c r="F108" s="77">
        <v>0</v>
      </c>
      <c r="G108" s="77">
        <v>0</v>
      </c>
      <c r="H108" s="77">
        <v>0</v>
      </c>
      <c r="I108" s="77">
        <v>0</v>
      </c>
      <c r="J108" s="79">
        <f t="shared" si="1"/>
        <v>0</v>
      </c>
    </row>
    <row r="109" spans="1:10" x14ac:dyDescent="0.25">
      <c r="A109" s="24" t="s">
        <v>177</v>
      </c>
      <c r="B109" s="25" t="s">
        <v>24</v>
      </c>
      <c r="C109" s="75">
        <v>0</v>
      </c>
      <c r="D109" s="77">
        <v>0</v>
      </c>
      <c r="E109" s="77">
        <v>0</v>
      </c>
      <c r="F109" s="77">
        <v>0</v>
      </c>
      <c r="G109" s="77">
        <v>0</v>
      </c>
      <c r="H109" s="77">
        <v>0</v>
      </c>
      <c r="I109" s="77">
        <v>0</v>
      </c>
      <c r="J109" s="79">
        <f t="shared" si="1"/>
        <v>0</v>
      </c>
    </row>
    <row r="110" spans="1:10" x14ac:dyDescent="0.25">
      <c r="A110" s="24" t="s">
        <v>178</v>
      </c>
      <c r="B110" s="25" t="s">
        <v>24</v>
      </c>
      <c r="C110" s="75">
        <v>0</v>
      </c>
      <c r="D110" s="77">
        <v>0</v>
      </c>
      <c r="E110" s="77">
        <v>0</v>
      </c>
      <c r="F110" s="77">
        <v>0</v>
      </c>
      <c r="G110" s="77">
        <v>0</v>
      </c>
      <c r="H110" s="77">
        <v>0</v>
      </c>
      <c r="I110" s="77">
        <v>0</v>
      </c>
      <c r="J110" s="79">
        <f t="shared" si="1"/>
        <v>0</v>
      </c>
    </row>
    <row r="111" spans="1:10" x14ac:dyDescent="0.25">
      <c r="A111" s="24" t="s">
        <v>179</v>
      </c>
      <c r="B111" s="25" t="s">
        <v>25</v>
      </c>
      <c r="C111" s="75">
        <v>0</v>
      </c>
      <c r="D111" s="77">
        <v>0</v>
      </c>
      <c r="E111" s="77">
        <v>0</v>
      </c>
      <c r="F111" s="77">
        <v>0</v>
      </c>
      <c r="G111" s="77">
        <v>0</v>
      </c>
      <c r="H111" s="77">
        <v>0</v>
      </c>
      <c r="I111" s="77">
        <v>0</v>
      </c>
      <c r="J111" s="79">
        <f t="shared" si="1"/>
        <v>0</v>
      </c>
    </row>
    <row r="112" spans="1:10" x14ac:dyDescent="0.25">
      <c r="A112" s="24" t="s">
        <v>180</v>
      </c>
      <c r="B112" s="25" t="s">
        <v>25</v>
      </c>
      <c r="C112" s="75">
        <v>0</v>
      </c>
      <c r="D112" s="77">
        <v>0</v>
      </c>
      <c r="E112" s="77">
        <v>0</v>
      </c>
      <c r="F112" s="77">
        <v>0</v>
      </c>
      <c r="G112" s="77">
        <v>0</v>
      </c>
      <c r="H112" s="77">
        <v>0</v>
      </c>
      <c r="I112" s="77">
        <v>0</v>
      </c>
      <c r="J112" s="79">
        <f t="shared" si="1"/>
        <v>0</v>
      </c>
    </row>
    <row r="113" spans="1:10" x14ac:dyDescent="0.25">
      <c r="A113" s="24" t="s">
        <v>181</v>
      </c>
      <c r="B113" s="25" t="s">
        <v>182</v>
      </c>
      <c r="C113" s="75">
        <v>0</v>
      </c>
      <c r="D113" s="77">
        <v>0</v>
      </c>
      <c r="E113" s="77">
        <v>0</v>
      </c>
      <c r="F113" s="77">
        <v>0</v>
      </c>
      <c r="G113" s="77">
        <v>0</v>
      </c>
      <c r="H113" s="77">
        <v>0</v>
      </c>
      <c r="I113" s="77">
        <v>0</v>
      </c>
      <c r="J113" s="79">
        <f t="shared" si="1"/>
        <v>0</v>
      </c>
    </row>
    <row r="114" spans="1:10" x14ac:dyDescent="0.25">
      <c r="A114" s="24" t="s">
        <v>183</v>
      </c>
      <c r="B114" s="25" t="s">
        <v>26</v>
      </c>
      <c r="C114" s="75">
        <v>0</v>
      </c>
      <c r="D114" s="77">
        <v>0</v>
      </c>
      <c r="E114" s="77">
        <v>0</v>
      </c>
      <c r="F114" s="77">
        <v>0</v>
      </c>
      <c r="G114" s="77">
        <v>0</v>
      </c>
      <c r="H114" s="77">
        <v>0</v>
      </c>
      <c r="I114" s="77">
        <v>0</v>
      </c>
      <c r="J114" s="79">
        <f t="shared" si="1"/>
        <v>0</v>
      </c>
    </row>
    <row r="115" spans="1:10" x14ac:dyDescent="0.25">
      <c r="A115" s="24" t="s">
        <v>514</v>
      </c>
      <c r="B115" s="25" t="s">
        <v>27</v>
      </c>
      <c r="C115" s="75">
        <v>0</v>
      </c>
      <c r="D115" s="77">
        <v>0</v>
      </c>
      <c r="E115" s="77">
        <v>0</v>
      </c>
      <c r="F115" s="77">
        <v>0</v>
      </c>
      <c r="G115" s="77">
        <v>0</v>
      </c>
      <c r="H115" s="77">
        <v>0</v>
      </c>
      <c r="I115" s="77">
        <v>0</v>
      </c>
      <c r="J115" s="79">
        <f t="shared" si="1"/>
        <v>0</v>
      </c>
    </row>
    <row r="116" spans="1:10" x14ac:dyDescent="0.25">
      <c r="A116" s="24" t="s">
        <v>185</v>
      </c>
      <c r="B116" s="25" t="s">
        <v>27</v>
      </c>
      <c r="C116" s="75">
        <v>0</v>
      </c>
      <c r="D116" s="77">
        <v>0</v>
      </c>
      <c r="E116" s="77">
        <v>0</v>
      </c>
      <c r="F116" s="77">
        <v>0</v>
      </c>
      <c r="G116" s="77">
        <v>0</v>
      </c>
      <c r="H116" s="77">
        <v>0</v>
      </c>
      <c r="I116" s="77">
        <v>0</v>
      </c>
      <c r="J116" s="79">
        <f t="shared" si="1"/>
        <v>0</v>
      </c>
    </row>
    <row r="117" spans="1:10" x14ac:dyDescent="0.25">
      <c r="A117" s="24" t="s">
        <v>186</v>
      </c>
      <c r="B117" s="25" t="s">
        <v>28</v>
      </c>
      <c r="C117" s="75">
        <v>0</v>
      </c>
      <c r="D117" s="77">
        <v>0</v>
      </c>
      <c r="E117" s="77">
        <v>0</v>
      </c>
      <c r="F117" s="77">
        <v>0</v>
      </c>
      <c r="G117" s="77">
        <v>0</v>
      </c>
      <c r="H117" s="77">
        <v>0</v>
      </c>
      <c r="I117" s="77">
        <v>0</v>
      </c>
      <c r="J117" s="79">
        <f t="shared" si="1"/>
        <v>0</v>
      </c>
    </row>
    <row r="118" spans="1:10" x14ac:dyDescent="0.25">
      <c r="A118" s="24" t="s">
        <v>187</v>
      </c>
      <c r="B118" s="25" t="s">
        <v>28</v>
      </c>
      <c r="C118" s="75">
        <v>0</v>
      </c>
      <c r="D118" s="77">
        <v>0</v>
      </c>
      <c r="E118" s="77">
        <v>0</v>
      </c>
      <c r="F118" s="77">
        <v>0</v>
      </c>
      <c r="G118" s="77">
        <v>0</v>
      </c>
      <c r="H118" s="77">
        <v>0</v>
      </c>
      <c r="I118" s="77">
        <v>0</v>
      </c>
      <c r="J118" s="79">
        <f t="shared" si="1"/>
        <v>0</v>
      </c>
    </row>
    <row r="119" spans="1:10" x14ac:dyDescent="0.25">
      <c r="A119" s="24" t="s">
        <v>188</v>
      </c>
      <c r="B119" s="25" t="s">
        <v>28</v>
      </c>
      <c r="C119" s="75">
        <v>0</v>
      </c>
      <c r="D119" s="77">
        <v>0</v>
      </c>
      <c r="E119" s="77">
        <v>0</v>
      </c>
      <c r="F119" s="77">
        <v>0</v>
      </c>
      <c r="G119" s="77">
        <v>0</v>
      </c>
      <c r="H119" s="77">
        <v>0</v>
      </c>
      <c r="I119" s="77">
        <v>0</v>
      </c>
      <c r="J119" s="79">
        <f t="shared" si="1"/>
        <v>0</v>
      </c>
    </row>
    <row r="120" spans="1:10" x14ac:dyDescent="0.25">
      <c r="A120" s="24" t="s">
        <v>189</v>
      </c>
      <c r="B120" s="25" t="s">
        <v>29</v>
      </c>
      <c r="C120" s="75">
        <v>0</v>
      </c>
      <c r="D120" s="77">
        <v>0</v>
      </c>
      <c r="E120" s="77">
        <v>0</v>
      </c>
      <c r="F120" s="77">
        <v>0</v>
      </c>
      <c r="G120" s="77">
        <v>0</v>
      </c>
      <c r="H120" s="77">
        <v>0</v>
      </c>
      <c r="I120" s="77">
        <v>0</v>
      </c>
      <c r="J120" s="79">
        <f t="shared" si="1"/>
        <v>0</v>
      </c>
    </row>
    <row r="121" spans="1:10" x14ac:dyDescent="0.25">
      <c r="A121" s="24" t="s">
        <v>190</v>
      </c>
      <c r="B121" s="25" t="s">
        <v>29</v>
      </c>
      <c r="C121" s="75">
        <v>0</v>
      </c>
      <c r="D121" s="77">
        <v>7696</v>
      </c>
      <c r="E121" s="77">
        <v>0</v>
      </c>
      <c r="F121" s="77">
        <v>0</v>
      </c>
      <c r="G121" s="77">
        <v>0</v>
      </c>
      <c r="H121" s="77">
        <v>0</v>
      </c>
      <c r="I121" s="77">
        <v>0</v>
      </c>
      <c r="J121" s="79">
        <f t="shared" si="1"/>
        <v>7696</v>
      </c>
    </row>
    <row r="122" spans="1:10" x14ac:dyDescent="0.25">
      <c r="A122" s="24" t="s">
        <v>191</v>
      </c>
      <c r="B122" s="25" t="s">
        <v>29</v>
      </c>
      <c r="C122" s="75">
        <v>0</v>
      </c>
      <c r="D122" s="77">
        <v>0</v>
      </c>
      <c r="E122" s="77">
        <v>0</v>
      </c>
      <c r="F122" s="77">
        <v>0</v>
      </c>
      <c r="G122" s="77">
        <v>0</v>
      </c>
      <c r="H122" s="77">
        <v>0</v>
      </c>
      <c r="I122" s="77">
        <v>0</v>
      </c>
      <c r="J122" s="79">
        <f t="shared" si="1"/>
        <v>0</v>
      </c>
    </row>
    <row r="123" spans="1:10" x14ac:dyDescent="0.25">
      <c r="A123" s="24" t="s">
        <v>192</v>
      </c>
      <c r="B123" s="25" t="s">
        <v>30</v>
      </c>
      <c r="C123" s="75">
        <v>0</v>
      </c>
      <c r="D123" s="77">
        <v>0</v>
      </c>
      <c r="E123" s="77">
        <v>0</v>
      </c>
      <c r="F123" s="77">
        <v>0</v>
      </c>
      <c r="G123" s="77">
        <v>0</v>
      </c>
      <c r="H123" s="77">
        <v>0</v>
      </c>
      <c r="I123" s="77">
        <v>0</v>
      </c>
      <c r="J123" s="79">
        <f t="shared" si="1"/>
        <v>0</v>
      </c>
    </row>
    <row r="124" spans="1:10" x14ac:dyDescent="0.25">
      <c r="A124" s="60" t="s">
        <v>533</v>
      </c>
      <c r="B124" s="25" t="s">
        <v>30</v>
      </c>
      <c r="C124" s="75">
        <v>0</v>
      </c>
      <c r="D124" s="77">
        <v>0</v>
      </c>
      <c r="E124" s="77">
        <v>0</v>
      </c>
      <c r="F124" s="77">
        <v>0</v>
      </c>
      <c r="G124" s="77">
        <v>0</v>
      </c>
      <c r="H124" s="77">
        <v>0</v>
      </c>
      <c r="I124" s="77">
        <v>0</v>
      </c>
      <c r="J124" s="79">
        <f t="shared" si="1"/>
        <v>0</v>
      </c>
    </row>
    <row r="125" spans="1:10" x14ac:dyDescent="0.25">
      <c r="A125" s="24" t="s">
        <v>194</v>
      </c>
      <c r="B125" s="25" t="s">
        <v>31</v>
      </c>
      <c r="C125" s="75">
        <v>15501</v>
      </c>
      <c r="D125" s="77">
        <v>0</v>
      </c>
      <c r="E125" s="77">
        <v>141745</v>
      </c>
      <c r="F125" s="77">
        <v>0</v>
      </c>
      <c r="G125" s="77">
        <v>0</v>
      </c>
      <c r="H125" s="77">
        <v>1172</v>
      </c>
      <c r="I125" s="77">
        <v>12690</v>
      </c>
      <c r="J125" s="79">
        <f t="shared" si="1"/>
        <v>171108</v>
      </c>
    </row>
    <row r="126" spans="1:10" x14ac:dyDescent="0.25">
      <c r="A126" s="24" t="s">
        <v>195</v>
      </c>
      <c r="B126" s="25" t="s">
        <v>31</v>
      </c>
      <c r="C126" s="75">
        <v>0</v>
      </c>
      <c r="D126" s="77">
        <v>0</v>
      </c>
      <c r="E126" s="77">
        <v>0</v>
      </c>
      <c r="F126" s="77">
        <v>0</v>
      </c>
      <c r="G126" s="77">
        <v>0</v>
      </c>
      <c r="H126" s="77">
        <v>0</v>
      </c>
      <c r="I126" s="77">
        <v>0</v>
      </c>
      <c r="J126" s="79">
        <f t="shared" si="1"/>
        <v>0</v>
      </c>
    </row>
    <row r="127" spans="1:10" x14ac:dyDescent="0.25">
      <c r="A127" s="24" t="s">
        <v>196</v>
      </c>
      <c r="B127" s="25" t="s">
        <v>32</v>
      </c>
      <c r="C127" s="75">
        <v>0</v>
      </c>
      <c r="D127" s="77">
        <v>0</v>
      </c>
      <c r="E127" s="77">
        <v>0</v>
      </c>
      <c r="F127" s="77">
        <v>0</v>
      </c>
      <c r="G127" s="77">
        <v>0</v>
      </c>
      <c r="H127" s="77">
        <v>0</v>
      </c>
      <c r="I127" s="77">
        <v>0</v>
      </c>
      <c r="J127" s="79">
        <f t="shared" si="1"/>
        <v>0</v>
      </c>
    </row>
    <row r="128" spans="1:10" x14ac:dyDescent="0.25">
      <c r="A128" s="24" t="s">
        <v>197</v>
      </c>
      <c r="B128" s="25" t="s">
        <v>32</v>
      </c>
      <c r="C128" s="75">
        <v>0</v>
      </c>
      <c r="D128" s="77">
        <v>0</v>
      </c>
      <c r="E128" s="77">
        <v>0</v>
      </c>
      <c r="F128" s="77">
        <v>0</v>
      </c>
      <c r="G128" s="77">
        <v>0</v>
      </c>
      <c r="H128" s="77">
        <v>0</v>
      </c>
      <c r="I128" s="77">
        <v>0</v>
      </c>
      <c r="J128" s="79">
        <f t="shared" si="1"/>
        <v>0</v>
      </c>
    </row>
    <row r="129" spans="1:10" x14ac:dyDescent="0.25">
      <c r="A129" s="24" t="s">
        <v>198</v>
      </c>
      <c r="B129" s="25" t="s">
        <v>32</v>
      </c>
      <c r="C129" s="75">
        <v>0</v>
      </c>
      <c r="D129" s="77">
        <v>0</v>
      </c>
      <c r="E129" s="77">
        <v>0</v>
      </c>
      <c r="F129" s="77">
        <v>0</v>
      </c>
      <c r="G129" s="77">
        <v>0</v>
      </c>
      <c r="H129" s="77">
        <v>0</v>
      </c>
      <c r="I129" s="77">
        <v>0</v>
      </c>
      <c r="J129" s="79">
        <f t="shared" si="1"/>
        <v>0</v>
      </c>
    </row>
    <row r="130" spans="1:10" x14ac:dyDescent="0.25">
      <c r="A130" s="24" t="s">
        <v>199</v>
      </c>
      <c r="B130" s="25" t="s">
        <v>33</v>
      </c>
      <c r="C130" s="75">
        <v>74875</v>
      </c>
      <c r="D130" s="77">
        <v>202903</v>
      </c>
      <c r="E130" s="77">
        <v>187962</v>
      </c>
      <c r="F130" s="77">
        <v>0</v>
      </c>
      <c r="G130" s="77">
        <v>0</v>
      </c>
      <c r="H130" s="77">
        <v>38259</v>
      </c>
      <c r="I130" s="77">
        <v>0</v>
      </c>
      <c r="J130" s="79">
        <f t="shared" si="1"/>
        <v>503999</v>
      </c>
    </row>
    <row r="131" spans="1:10" x14ac:dyDescent="0.25">
      <c r="A131" s="24" t="s">
        <v>200</v>
      </c>
      <c r="B131" s="25" t="s">
        <v>33</v>
      </c>
      <c r="C131" s="75">
        <v>0</v>
      </c>
      <c r="D131" s="77">
        <v>0</v>
      </c>
      <c r="E131" s="77">
        <v>0</v>
      </c>
      <c r="F131" s="77">
        <v>0</v>
      </c>
      <c r="G131" s="77">
        <v>0</v>
      </c>
      <c r="H131" s="77">
        <v>0</v>
      </c>
      <c r="I131" s="77">
        <v>0</v>
      </c>
      <c r="J131" s="79">
        <f t="shared" si="1"/>
        <v>0</v>
      </c>
    </row>
    <row r="132" spans="1:10" x14ac:dyDescent="0.25">
      <c r="A132" s="24" t="s">
        <v>201</v>
      </c>
      <c r="B132" s="25" t="s">
        <v>33</v>
      </c>
      <c r="C132" s="75">
        <v>0</v>
      </c>
      <c r="D132" s="77">
        <v>0</v>
      </c>
      <c r="E132" s="77">
        <v>0</v>
      </c>
      <c r="F132" s="77">
        <v>0</v>
      </c>
      <c r="G132" s="77">
        <v>0</v>
      </c>
      <c r="H132" s="77">
        <v>0</v>
      </c>
      <c r="I132" s="77">
        <v>0</v>
      </c>
      <c r="J132" s="79">
        <f t="shared" ref="J132:J195" si="2">SUM(C132:I132)</f>
        <v>0</v>
      </c>
    </row>
    <row r="133" spans="1:10" x14ac:dyDescent="0.25">
      <c r="A133" s="24" t="s">
        <v>202</v>
      </c>
      <c r="B133" s="25" t="s">
        <v>34</v>
      </c>
      <c r="C133" s="75">
        <v>0</v>
      </c>
      <c r="D133" s="77">
        <v>0</v>
      </c>
      <c r="E133" s="77">
        <v>0</v>
      </c>
      <c r="F133" s="77">
        <v>0</v>
      </c>
      <c r="G133" s="77">
        <v>0</v>
      </c>
      <c r="H133" s="77">
        <v>0</v>
      </c>
      <c r="I133" s="77">
        <v>0</v>
      </c>
      <c r="J133" s="79">
        <f t="shared" si="2"/>
        <v>0</v>
      </c>
    </row>
    <row r="134" spans="1:10" x14ac:dyDescent="0.25">
      <c r="A134" s="24" t="s">
        <v>203</v>
      </c>
      <c r="B134" s="25" t="s">
        <v>34</v>
      </c>
      <c r="C134" s="75">
        <v>0</v>
      </c>
      <c r="D134" s="77">
        <v>0</v>
      </c>
      <c r="E134" s="77">
        <v>0</v>
      </c>
      <c r="F134" s="77">
        <v>0</v>
      </c>
      <c r="G134" s="77">
        <v>0</v>
      </c>
      <c r="H134" s="77">
        <v>0</v>
      </c>
      <c r="I134" s="77">
        <v>0</v>
      </c>
      <c r="J134" s="79">
        <f t="shared" si="2"/>
        <v>0</v>
      </c>
    </row>
    <row r="135" spans="1:10" x14ac:dyDescent="0.25">
      <c r="A135" s="24" t="s">
        <v>204</v>
      </c>
      <c r="B135" s="25" t="s">
        <v>34</v>
      </c>
      <c r="C135" s="75">
        <v>0</v>
      </c>
      <c r="D135" s="77">
        <v>0</v>
      </c>
      <c r="E135" s="77">
        <v>0</v>
      </c>
      <c r="F135" s="77">
        <v>0</v>
      </c>
      <c r="G135" s="77">
        <v>0</v>
      </c>
      <c r="H135" s="77">
        <v>0</v>
      </c>
      <c r="I135" s="77">
        <v>0</v>
      </c>
      <c r="J135" s="79">
        <f t="shared" si="2"/>
        <v>0</v>
      </c>
    </row>
    <row r="136" spans="1:10" x14ac:dyDescent="0.25">
      <c r="A136" s="24" t="s">
        <v>205</v>
      </c>
      <c r="B136" s="25" t="s">
        <v>34</v>
      </c>
      <c r="C136" s="75">
        <v>0</v>
      </c>
      <c r="D136" s="77">
        <v>0</v>
      </c>
      <c r="E136" s="77">
        <v>0</v>
      </c>
      <c r="F136" s="77">
        <v>0</v>
      </c>
      <c r="G136" s="77">
        <v>0</v>
      </c>
      <c r="H136" s="77">
        <v>0</v>
      </c>
      <c r="I136" s="77">
        <v>0</v>
      </c>
      <c r="J136" s="79">
        <f t="shared" si="2"/>
        <v>0</v>
      </c>
    </row>
    <row r="137" spans="1:10" x14ac:dyDescent="0.25">
      <c r="A137" s="24" t="s">
        <v>206</v>
      </c>
      <c r="B137" s="25" t="s">
        <v>34</v>
      </c>
      <c r="C137" s="75">
        <v>0</v>
      </c>
      <c r="D137" s="77">
        <v>0</v>
      </c>
      <c r="E137" s="77">
        <v>0</v>
      </c>
      <c r="F137" s="77">
        <v>0</v>
      </c>
      <c r="G137" s="77">
        <v>0</v>
      </c>
      <c r="H137" s="77">
        <v>0</v>
      </c>
      <c r="I137" s="77">
        <v>0</v>
      </c>
      <c r="J137" s="79">
        <f t="shared" si="2"/>
        <v>0</v>
      </c>
    </row>
    <row r="138" spans="1:10" x14ac:dyDescent="0.25">
      <c r="A138" s="24" t="s">
        <v>207</v>
      </c>
      <c r="B138" s="25" t="s">
        <v>35</v>
      </c>
      <c r="C138" s="75">
        <v>0</v>
      </c>
      <c r="D138" s="77">
        <v>0</v>
      </c>
      <c r="E138" s="77">
        <v>0</v>
      </c>
      <c r="F138" s="77">
        <v>0</v>
      </c>
      <c r="G138" s="77">
        <v>0</v>
      </c>
      <c r="H138" s="77">
        <v>0</v>
      </c>
      <c r="I138" s="77">
        <v>0</v>
      </c>
      <c r="J138" s="79">
        <f t="shared" si="2"/>
        <v>0</v>
      </c>
    </row>
    <row r="139" spans="1:10" x14ac:dyDescent="0.25">
      <c r="A139" s="24" t="s">
        <v>208</v>
      </c>
      <c r="B139" s="25" t="s">
        <v>35</v>
      </c>
      <c r="C139" s="75">
        <v>0</v>
      </c>
      <c r="D139" s="77">
        <v>23312</v>
      </c>
      <c r="E139" s="77">
        <v>0</v>
      </c>
      <c r="F139" s="77">
        <v>0</v>
      </c>
      <c r="G139" s="77">
        <v>0</v>
      </c>
      <c r="H139" s="77">
        <v>0</v>
      </c>
      <c r="I139" s="77">
        <v>0</v>
      </c>
      <c r="J139" s="79">
        <f t="shared" si="2"/>
        <v>23312</v>
      </c>
    </row>
    <row r="140" spans="1:10" x14ac:dyDescent="0.25">
      <c r="A140" s="24" t="s">
        <v>209</v>
      </c>
      <c r="B140" s="25" t="s">
        <v>35</v>
      </c>
      <c r="C140" s="75">
        <v>0</v>
      </c>
      <c r="D140" s="77">
        <v>0</v>
      </c>
      <c r="E140" s="77">
        <v>0</v>
      </c>
      <c r="F140" s="77">
        <v>0</v>
      </c>
      <c r="G140" s="77">
        <v>0</v>
      </c>
      <c r="H140" s="77">
        <v>0</v>
      </c>
      <c r="I140" s="77">
        <v>0</v>
      </c>
      <c r="J140" s="79">
        <f t="shared" si="2"/>
        <v>0</v>
      </c>
    </row>
    <row r="141" spans="1:10" x14ac:dyDescent="0.25">
      <c r="A141" s="24" t="s">
        <v>210</v>
      </c>
      <c r="B141" s="25" t="s">
        <v>35</v>
      </c>
      <c r="C141" s="75">
        <v>0</v>
      </c>
      <c r="D141" s="77">
        <v>0</v>
      </c>
      <c r="E141" s="77">
        <v>0</v>
      </c>
      <c r="F141" s="77">
        <v>0</v>
      </c>
      <c r="G141" s="77">
        <v>0</v>
      </c>
      <c r="H141" s="77">
        <v>0</v>
      </c>
      <c r="I141" s="77">
        <v>0</v>
      </c>
      <c r="J141" s="79">
        <f t="shared" si="2"/>
        <v>0</v>
      </c>
    </row>
    <row r="142" spans="1:10" x14ac:dyDescent="0.25">
      <c r="A142" s="24" t="s">
        <v>211</v>
      </c>
      <c r="B142" s="25" t="s">
        <v>35</v>
      </c>
      <c r="C142" s="75">
        <v>0</v>
      </c>
      <c r="D142" s="77">
        <v>0</v>
      </c>
      <c r="E142" s="77">
        <v>0</v>
      </c>
      <c r="F142" s="77">
        <v>0</v>
      </c>
      <c r="G142" s="77">
        <v>0</v>
      </c>
      <c r="H142" s="77">
        <v>0</v>
      </c>
      <c r="I142" s="77">
        <v>0</v>
      </c>
      <c r="J142" s="79">
        <f t="shared" si="2"/>
        <v>0</v>
      </c>
    </row>
    <row r="143" spans="1:10" x14ac:dyDescent="0.25">
      <c r="A143" s="24" t="s">
        <v>212</v>
      </c>
      <c r="B143" s="25" t="s">
        <v>36</v>
      </c>
      <c r="C143" s="75">
        <v>0</v>
      </c>
      <c r="D143" s="77">
        <v>0</v>
      </c>
      <c r="E143" s="77">
        <v>0</v>
      </c>
      <c r="F143" s="77">
        <v>0</v>
      </c>
      <c r="G143" s="77">
        <v>0</v>
      </c>
      <c r="H143" s="77">
        <v>0</v>
      </c>
      <c r="I143" s="77">
        <v>0</v>
      </c>
      <c r="J143" s="79">
        <f t="shared" si="2"/>
        <v>0</v>
      </c>
    </row>
    <row r="144" spans="1:10" x14ac:dyDescent="0.25">
      <c r="A144" s="24" t="s">
        <v>213</v>
      </c>
      <c r="B144" s="25" t="s">
        <v>36</v>
      </c>
      <c r="C144" s="75">
        <v>0</v>
      </c>
      <c r="D144" s="77">
        <v>0</v>
      </c>
      <c r="E144" s="77">
        <v>0</v>
      </c>
      <c r="F144" s="77">
        <v>0</v>
      </c>
      <c r="G144" s="77">
        <v>0</v>
      </c>
      <c r="H144" s="77">
        <v>0</v>
      </c>
      <c r="I144" s="77">
        <v>0</v>
      </c>
      <c r="J144" s="79">
        <f t="shared" si="2"/>
        <v>0</v>
      </c>
    </row>
    <row r="145" spans="1:10" x14ac:dyDescent="0.25">
      <c r="A145" s="24" t="s">
        <v>214</v>
      </c>
      <c r="B145" s="25" t="s">
        <v>36</v>
      </c>
      <c r="C145" s="75">
        <v>0</v>
      </c>
      <c r="D145" s="77">
        <v>0</v>
      </c>
      <c r="E145" s="77">
        <v>0</v>
      </c>
      <c r="F145" s="77">
        <v>0</v>
      </c>
      <c r="G145" s="77">
        <v>0</v>
      </c>
      <c r="H145" s="77">
        <v>0</v>
      </c>
      <c r="I145" s="77">
        <v>0</v>
      </c>
      <c r="J145" s="79">
        <f t="shared" si="2"/>
        <v>0</v>
      </c>
    </row>
    <row r="146" spans="1:10" x14ac:dyDescent="0.25">
      <c r="A146" s="24" t="s">
        <v>215</v>
      </c>
      <c r="B146" s="25" t="s">
        <v>36</v>
      </c>
      <c r="C146" s="75">
        <v>0</v>
      </c>
      <c r="D146" s="77">
        <v>0</v>
      </c>
      <c r="E146" s="77">
        <v>0</v>
      </c>
      <c r="F146" s="77">
        <v>0</v>
      </c>
      <c r="G146" s="77">
        <v>0</v>
      </c>
      <c r="H146" s="77">
        <v>0</v>
      </c>
      <c r="I146" s="77">
        <v>0</v>
      </c>
      <c r="J146" s="79">
        <f t="shared" si="2"/>
        <v>0</v>
      </c>
    </row>
    <row r="147" spans="1:10" x14ac:dyDescent="0.25">
      <c r="A147" s="24" t="s">
        <v>216</v>
      </c>
      <c r="B147" s="25" t="s">
        <v>36</v>
      </c>
      <c r="C147" s="75">
        <v>0</v>
      </c>
      <c r="D147" s="77">
        <v>0</v>
      </c>
      <c r="E147" s="77">
        <v>0</v>
      </c>
      <c r="F147" s="77">
        <v>0</v>
      </c>
      <c r="G147" s="77">
        <v>0</v>
      </c>
      <c r="H147" s="77">
        <v>0</v>
      </c>
      <c r="I147" s="77">
        <v>0</v>
      </c>
      <c r="J147" s="79">
        <f t="shared" si="2"/>
        <v>0</v>
      </c>
    </row>
    <row r="148" spans="1:10" x14ac:dyDescent="0.25">
      <c r="A148" s="24" t="s">
        <v>217</v>
      </c>
      <c r="B148" s="25" t="s">
        <v>36</v>
      </c>
      <c r="C148" s="75">
        <v>0</v>
      </c>
      <c r="D148" s="77">
        <v>0</v>
      </c>
      <c r="E148" s="77">
        <v>0</v>
      </c>
      <c r="F148" s="77">
        <v>0</v>
      </c>
      <c r="G148" s="77">
        <v>0</v>
      </c>
      <c r="H148" s="77">
        <v>0</v>
      </c>
      <c r="I148" s="77">
        <v>0</v>
      </c>
      <c r="J148" s="79">
        <f t="shared" si="2"/>
        <v>0</v>
      </c>
    </row>
    <row r="149" spans="1:10" x14ac:dyDescent="0.25">
      <c r="A149" s="24" t="s">
        <v>218</v>
      </c>
      <c r="B149" s="25" t="s">
        <v>36</v>
      </c>
      <c r="C149" s="75">
        <v>0</v>
      </c>
      <c r="D149" s="77">
        <v>0</v>
      </c>
      <c r="E149" s="77">
        <v>0</v>
      </c>
      <c r="F149" s="77">
        <v>0</v>
      </c>
      <c r="G149" s="77">
        <v>0</v>
      </c>
      <c r="H149" s="77">
        <v>0</v>
      </c>
      <c r="I149" s="77">
        <v>0</v>
      </c>
      <c r="J149" s="79">
        <f t="shared" si="2"/>
        <v>0</v>
      </c>
    </row>
    <row r="150" spans="1:10" x14ac:dyDescent="0.25">
      <c r="A150" s="24" t="s">
        <v>219</v>
      </c>
      <c r="B150" s="25" t="s">
        <v>36</v>
      </c>
      <c r="C150" s="75">
        <v>0</v>
      </c>
      <c r="D150" s="77">
        <v>0</v>
      </c>
      <c r="E150" s="77">
        <v>0</v>
      </c>
      <c r="F150" s="77">
        <v>0</v>
      </c>
      <c r="G150" s="77">
        <v>0</v>
      </c>
      <c r="H150" s="77">
        <v>0</v>
      </c>
      <c r="I150" s="77">
        <v>0</v>
      </c>
      <c r="J150" s="79">
        <f t="shared" si="2"/>
        <v>0</v>
      </c>
    </row>
    <row r="151" spans="1:10" x14ac:dyDescent="0.25">
      <c r="A151" s="24" t="s">
        <v>220</v>
      </c>
      <c r="B151" s="25" t="s">
        <v>36</v>
      </c>
      <c r="C151" s="75">
        <v>0</v>
      </c>
      <c r="D151" s="77">
        <v>0</v>
      </c>
      <c r="E151" s="77">
        <v>0</v>
      </c>
      <c r="F151" s="77">
        <v>0</v>
      </c>
      <c r="G151" s="77">
        <v>0</v>
      </c>
      <c r="H151" s="77">
        <v>0</v>
      </c>
      <c r="I151" s="77">
        <v>0</v>
      </c>
      <c r="J151" s="79">
        <f t="shared" si="2"/>
        <v>0</v>
      </c>
    </row>
    <row r="152" spans="1:10" x14ac:dyDescent="0.25">
      <c r="A152" s="24" t="s">
        <v>221</v>
      </c>
      <c r="B152" s="25" t="s">
        <v>36</v>
      </c>
      <c r="C152" s="75">
        <v>0</v>
      </c>
      <c r="D152" s="77">
        <v>0</v>
      </c>
      <c r="E152" s="77">
        <v>0</v>
      </c>
      <c r="F152" s="77">
        <v>0</v>
      </c>
      <c r="G152" s="77">
        <v>0</v>
      </c>
      <c r="H152" s="77">
        <v>0</v>
      </c>
      <c r="I152" s="77">
        <v>0</v>
      </c>
      <c r="J152" s="79">
        <f t="shared" si="2"/>
        <v>0</v>
      </c>
    </row>
    <row r="153" spans="1:10" x14ac:dyDescent="0.25">
      <c r="A153" s="24" t="s">
        <v>222</v>
      </c>
      <c r="B153" s="25" t="s">
        <v>36</v>
      </c>
      <c r="C153" s="75">
        <v>0</v>
      </c>
      <c r="D153" s="77">
        <v>0</v>
      </c>
      <c r="E153" s="77">
        <v>0</v>
      </c>
      <c r="F153" s="77">
        <v>0</v>
      </c>
      <c r="G153" s="77">
        <v>0</v>
      </c>
      <c r="H153" s="77">
        <v>0</v>
      </c>
      <c r="I153" s="77">
        <v>0</v>
      </c>
      <c r="J153" s="79">
        <f t="shared" si="2"/>
        <v>0</v>
      </c>
    </row>
    <row r="154" spans="1:10" x14ac:dyDescent="0.25">
      <c r="A154" s="24" t="s">
        <v>223</v>
      </c>
      <c r="B154" s="25" t="s">
        <v>37</v>
      </c>
      <c r="C154" s="75">
        <v>0</v>
      </c>
      <c r="D154" s="77">
        <v>0</v>
      </c>
      <c r="E154" s="77">
        <v>0</v>
      </c>
      <c r="F154" s="77">
        <v>0</v>
      </c>
      <c r="G154" s="77">
        <v>0</v>
      </c>
      <c r="H154" s="77">
        <v>0</v>
      </c>
      <c r="I154" s="77">
        <v>0</v>
      </c>
      <c r="J154" s="79">
        <f t="shared" si="2"/>
        <v>0</v>
      </c>
    </row>
    <row r="155" spans="1:10" x14ac:dyDescent="0.25">
      <c r="A155" s="24" t="s">
        <v>224</v>
      </c>
      <c r="B155" s="25" t="s">
        <v>38</v>
      </c>
      <c r="C155" s="75">
        <v>0</v>
      </c>
      <c r="D155" s="77">
        <v>0</v>
      </c>
      <c r="E155" s="77">
        <v>0</v>
      </c>
      <c r="F155" s="77">
        <v>0</v>
      </c>
      <c r="G155" s="77">
        <v>0</v>
      </c>
      <c r="H155" s="77">
        <v>0</v>
      </c>
      <c r="I155" s="77">
        <v>0</v>
      </c>
      <c r="J155" s="79">
        <f t="shared" si="2"/>
        <v>0</v>
      </c>
    </row>
    <row r="156" spans="1:10" x14ac:dyDescent="0.25">
      <c r="A156" s="24" t="s">
        <v>225</v>
      </c>
      <c r="B156" s="25" t="s">
        <v>39</v>
      </c>
      <c r="C156" s="75">
        <v>0</v>
      </c>
      <c r="D156" s="77">
        <v>0</v>
      </c>
      <c r="E156" s="77">
        <v>0</v>
      </c>
      <c r="F156" s="77">
        <v>0</v>
      </c>
      <c r="G156" s="77">
        <v>0</v>
      </c>
      <c r="H156" s="77">
        <v>0</v>
      </c>
      <c r="I156" s="77">
        <v>0</v>
      </c>
      <c r="J156" s="79">
        <f t="shared" si="2"/>
        <v>0</v>
      </c>
    </row>
    <row r="157" spans="1:10" x14ac:dyDescent="0.25">
      <c r="A157" s="24" t="s">
        <v>226</v>
      </c>
      <c r="B157" s="25" t="s">
        <v>39</v>
      </c>
      <c r="C157" s="75">
        <v>7243</v>
      </c>
      <c r="D157" s="77">
        <v>0</v>
      </c>
      <c r="E157" s="77">
        <v>0</v>
      </c>
      <c r="F157" s="77">
        <v>0</v>
      </c>
      <c r="G157" s="77">
        <v>0</v>
      </c>
      <c r="H157" s="77">
        <v>9363</v>
      </c>
      <c r="I157" s="77">
        <v>0</v>
      </c>
      <c r="J157" s="79">
        <f t="shared" si="2"/>
        <v>16606</v>
      </c>
    </row>
    <row r="158" spans="1:10" x14ac:dyDescent="0.25">
      <c r="A158" s="24" t="s">
        <v>227</v>
      </c>
      <c r="B158" s="25" t="s">
        <v>39</v>
      </c>
      <c r="C158" s="75">
        <v>22619</v>
      </c>
      <c r="D158" s="77">
        <v>0</v>
      </c>
      <c r="E158" s="77">
        <v>0</v>
      </c>
      <c r="F158" s="77">
        <v>0</v>
      </c>
      <c r="G158" s="77">
        <v>0</v>
      </c>
      <c r="H158" s="77">
        <v>15511</v>
      </c>
      <c r="I158" s="77">
        <v>0</v>
      </c>
      <c r="J158" s="79">
        <f t="shared" si="2"/>
        <v>38130</v>
      </c>
    </row>
    <row r="159" spans="1:10" x14ac:dyDescent="0.25">
      <c r="A159" s="24" t="s">
        <v>228</v>
      </c>
      <c r="B159" s="25" t="s">
        <v>39</v>
      </c>
      <c r="C159" s="75">
        <v>0</v>
      </c>
      <c r="D159" s="77">
        <v>0</v>
      </c>
      <c r="E159" s="77">
        <v>0</v>
      </c>
      <c r="F159" s="77">
        <v>0</v>
      </c>
      <c r="G159" s="77">
        <v>0</v>
      </c>
      <c r="H159" s="77">
        <v>0</v>
      </c>
      <c r="I159" s="77">
        <v>0</v>
      </c>
      <c r="J159" s="79">
        <f t="shared" si="2"/>
        <v>0</v>
      </c>
    </row>
    <row r="160" spans="1:10" x14ac:dyDescent="0.25">
      <c r="A160" s="24" t="s">
        <v>229</v>
      </c>
      <c r="B160" s="25" t="s">
        <v>39</v>
      </c>
      <c r="C160" s="75">
        <v>0</v>
      </c>
      <c r="D160" s="77">
        <v>0</v>
      </c>
      <c r="E160" s="77">
        <v>0</v>
      </c>
      <c r="F160" s="77">
        <v>0</v>
      </c>
      <c r="G160" s="77">
        <v>0</v>
      </c>
      <c r="H160" s="77">
        <v>0</v>
      </c>
      <c r="I160" s="77">
        <v>0</v>
      </c>
      <c r="J160" s="79">
        <f t="shared" si="2"/>
        <v>0</v>
      </c>
    </row>
    <row r="161" spans="1:10" x14ac:dyDescent="0.25">
      <c r="A161" s="24" t="s">
        <v>230</v>
      </c>
      <c r="B161" s="25" t="s">
        <v>39</v>
      </c>
      <c r="C161" s="75">
        <v>0</v>
      </c>
      <c r="D161" s="77">
        <v>0</v>
      </c>
      <c r="E161" s="77">
        <v>0</v>
      </c>
      <c r="F161" s="77">
        <v>0</v>
      </c>
      <c r="G161" s="77">
        <v>0</v>
      </c>
      <c r="H161" s="77">
        <v>0</v>
      </c>
      <c r="I161" s="77">
        <v>0</v>
      </c>
      <c r="J161" s="79">
        <f t="shared" si="2"/>
        <v>0</v>
      </c>
    </row>
    <row r="162" spans="1:10" x14ac:dyDescent="0.25">
      <c r="A162" s="24" t="s">
        <v>231</v>
      </c>
      <c r="B162" s="25" t="s">
        <v>39</v>
      </c>
      <c r="C162" s="75">
        <v>0</v>
      </c>
      <c r="D162" s="77">
        <v>0</v>
      </c>
      <c r="E162" s="77">
        <v>0</v>
      </c>
      <c r="F162" s="77">
        <v>0</v>
      </c>
      <c r="G162" s="77">
        <v>0</v>
      </c>
      <c r="H162" s="77">
        <v>0</v>
      </c>
      <c r="I162" s="77">
        <v>0</v>
      </c>
      <c r="J162" s="79">
        <f t="shared" si="2"/>
        <v>0</v>
      </c>
    </row>
    <row r="163" spans="1:10" x14ac:dyDescent="0.25">
      <c r="A163" s="24" t="s">
        <v>232</v>
      </c>
      <c r="B163" s="25" t="s">
        <v>39</v>
      </c>
      <c r="C163" s="75">
        <v>0</v>
      </c>
      <c r="D163" s="77">
        <v>0</v>
      </c>
      <c r="E163" s="77">
        <v>0</v>
      </c>
      <c r="F163" s="77">
        <v>0</v>
      </c>
      <c r="G163" s="77">
        <v>0</v>
      </c>
      <c r="H163" s="77">
        <v>0</v>
      </c>
      <c r="I163" s="77">
        <v>0</v>
      </c>
      <c r="J163" s="79">
        <f t="shared" si="2"/>
        <v>0</v>
      </c>
    </row>
    <row r="164" spans="1:10" x14ac:dyDescent="0.25">
      <c r="A164" s="24" t="s">
        <v>233</v>
      </c>
      <c r="B164" s="25" t="s">
        <v>39</v>
      </c>
      <c r="C164" s="75">
        <v>0</v>
      </c>
      <c r="D164" s="77">
        <v>0</v>
      </c>
      <c r="E164" s="77">
        <v>0</v>
      </c>
      <c r="F164" s="77">
        <v>0</v>
      </c>
      <c r="G164" s="77">
        <v>0</v>
      </c>
      <c r="H164" s="77">
        <v>0</v>
      </c>
      <c r="I164" s="77">
        <v>0</v>
      </c>
      <c r="J164" s="79">
        <f t="shared" si="2"/>
        <v>0</v>
      </c>
    </row>
    <row r="165" spans="1:10" x14ac:dyDescent="0.25">
      <c r="A165" s="24" t="s">
        <v>234</v>
      </c>
      <c r="B165" s="25" t="s">
        <v>39</v>
      </c>
      <c r="C165" s="75">
        <v>0</v>
      </c>
      <c r="D165" s="77">
        <v>0</v>
      </c>
      <c r="E165" s="77">
        <v>0</v>
      </c>
      <c r="F165" s="77">
        <v>0</v>
      </c>
      <c r="G165" s="77">
        <v>0</v>
      </c>
      <c r="H165" s="77">
        <v>0</v>
      </c>
      <c r="I165" s="77">
        <v>0</v>
      </c>
      <c r="J165" s="79">
        <f t="shared" si="2"/>
        <v>0</v>
      </c>
    </row>
    <row r="166" spans="1:10" x14ac:dyDescent="0.25">
      <c r="A166" s="24" t="s">
        <v>235</v>
      </c>
      <c r="B166" s="25" t="s">
        <v>39</v>
      </c>
      <c r="C166" s="75">
        <v>0</v>
      </c>
      <c r="D166" s="77">
        <v>0</v>
      </c>
      <c r="E166" s="77">
        <v>0</v>
      </c>
      <c r="F166" s="77">
        <v>0</v>
      </c>
      <c r="G166" s="77">
        <v>0</v>
      </c>
      <c r="H166" s="77">
        <v>0</v>
      </c>
      <c r="I166" s="77">
        <v>0</v>
      </c>
      <c r="J166" s="79">
        <f t="shared" si="2"/>
        <v>0</v>
      </c>
    </row>
    <row r="167" spans="1:10" x14ac:dyDescent="0.25">
      <c r="A167" s="24" t="s">
        <v>236</v>
      </c>
      <c r="B167" s="25" t="s">
        <v>39</v>
      </c>
      <c r="C167" s="75">
        <v>13496</v>
      </c>
      <c r="D167" s="77">
        <v>0</v>
      </c>
      <c r="E167" s="77">
        <v>0</v>
      </c>
      <c r="F167" s="77">
        <v>0</v>
      </c>
      <c r="G167" s="77">
        <v>0</v>
      </c>
      <c r="H167" s="77">
        <v>41706</v>
      </c>
      <c r="I167" s="77">
        <v>0</v>
      </c>
      <c r="J167" s="79">
        <f t="shared" si="2"/>
        <v>55202</v>
      </c>
    </row>
    <row r="168" spans="1:10" x14ac:dyDescent="0.25">
      <c r="A168" s="24" t="s">
        <v>237</v>
      </c>
      <c r="B168" s="25" t="s">
        <v>39</v>
      </c>
      <c r="C168" s="75">
        <v>0</v>
      </c>
      <c r="D168" s="77">
        <v>0</v>
      </c>
      <c r="E168" s="77">
        <v>0</v>
      </c>
      <c r="F168" s="77">
        <v>0</v>
      </c>
      <c r="G168" s="77">
        <v>0</v>
      </c>
      <c r="H168" s="77">
        <v>0</v>
      </c>
      <c r="I168" s="77">
        <v>0</v>
      </c>
      <c r="J168" s="79">
        <f t="shared" si="2"/>
        <v>0</v>
      </c>
    </row>
    <row r="169" spans="1:10" x14ac:dyDescent="0.25">
      <c r="A169" s="24" t="s">
        <v>238</v>
      </c>
      <c r="B169" s="25" t="s">
        <v>39</v>
      </c>
      <c r="C169" s="75">
        <v>0</v>
      </c>
      <c r="D169" s="77">
        <v>53856</v>
      </c>
      <c r="E169" s="77">
        <v>0</v>
      </c>
      <c r="F169" s="77">
        <v>0</v>
      </c>
      <c r="G169" s="77">
        <v>0</v>
      </c>
      <c r="H169" s="77">
        <v>0</v>
      </c>
      <c r="I169" s="77">
        <v>0</v>
      </c>
      <c r="J169" s="79">
        <f t="shared" si="2"/>
        <v>53856</v>
      </c>
    </row>
    <row r="170" spans="1:10" x14ac:dyDescent="0.25">
      <c r="A170" s="24" t="s">
        <v>239</v>
      </c>
      <c r="B170" s="25" t="s">
        <v>1</v>
      </c>
      <c r="C170" s="75">
        <v>0</v>
      </c>
      <c r="D170" s="77">
        <v>0</v>
      </c>
      <c r="E170" s="77">
        <v>0</v>
      </c>
      <c r="F170" s="77">
        <v>0</v>
      </c>
      <c r="G170" s="77">
        <v>0</v>
      </c>
      <c r="H170" s="77">
        <v>0</v>
      </c>
      <c r="I170" s="77">
        <v>0</v>
      </c>
      <c r="J170" s="79">
        <f t="shared" si="2"/>
        <v>0</v>
      </c>
    </row>
    <row r="171" spans="1:10" x14ac:dyDescent="0.25">
      <c r="A171" s="24" t="s">
        <v>240</v>
      </c>
      <c r="B171" s="25" t="s">
        <v>1</v>
      </c>
      <c r="C171" s="75">
        <v>141751</v>
      </c>
      <c r="D171" s="77">
        <v>0</v>
      </c>
      <c r="E171" s="77">
        <v>3096236</v>
      </c>
      <c r="F171" s="77">
        <v>0</v>
      </c>
      <c r="G171" s="77">
        <v>0</v>
      </c>
      <c r="H171" s="77">
        <v>453009</v>
      </c>
      <c r="I171" s="77">
        <v>0</v>
      </c>
      <c r="J171" s="79">
        <f t="shared" si="2"/>
        <v>3690996</v>
      </c>
    </row>
    <row r="172" spans="1:10" x14ac:dyDescent="0.25">
      <c r="A172" s="24" t="s">
        <v>241</v>
      </c>
      <c r="B172" s="25" t="s">
        <v>1</v>
      </c>
      <c r="C172" s="75">
        <v>217688</v>
      </c>
      <c r="D172" s="77">
        <v>0</v>
      </c>
      <c r="E172" s="77">
        <v>0</v>
      </c>
      <c r="F172" s="77">
        <v>0</v>
      </c>
      <c r="G172" s="77">
        <v>0</v>
      </c>
      <c r="H172" s="77">
        <v>0</v>
      </c>
      <c r="I172" s="77">
        <v>0</v>
      </c>
      <c r="J172" s="79">
        <f t="shared" si="2"/>
        <v>217688</v>
      </c>
    </row>
    <row r="173" spans="1:10" x14ac:dyDescent="0.25">
      <c r="A173" s="24" t="s">
        <v>242</v>
      </c>
      <c r="B173" s="25" t="s">
        <v>1</v>
      </c>
      <c r="C173" s="75">
        <v>0</v>
      </c>
      <c r="D173" s="77">
        <v>0</v>
      </c>
      <c r="E173" s="77">
        <v>0</v>
      </c>
      <c r="F173" s="77">
        <v>0</v>
      </c>
      <c r="G173" s="77">
        <v>0</v>
      </c>
      <c r="H173" s="77">
        <v>0</v>
      </c>
      <c r="I173" s="77">
        <v>0</v>
      </c>
      <c r="J173" s="79">
        <f t="shared" si="2"/>
        <v>0</v>
      </c>
    </row>
    <row r="174" spans="1:10" x14ac:dyDescent="0.25">
      <c r="A174" s="24" t="s">
        <v>243</v>
      </c>
      <c r="B174" s="25" t="s">
        <v>1</v>
      </c>
      <c r="C174" s="75">
        <v>0</v>
      </c>
      <c r="D174" s="77">
        <v>0</v>
      </c>
      <c r="E174" s="77">
        <v>0</v>
      </c>
      <c r="F174" s="77">
        <v>0</v>
      </c>
      <c r="G174" s="77">
        <v>0</v>
      </c>
      <c r="H174" s="77">
        <v>52775</v>
      </c>
      <c r="I174" s="77">
        <v>0</v>
      </c>
      <c r="J174" s="79">
        <f t="shared" si="2"/>
        <v>52775</v>
      </c>
    </row>
    <row r="175" spans="1:10" x14ac:dyDescent="0.25">
      <c r="A175" s="24" t="s">
        <v>244</v>
      </c>
      <c r="B175" s="25" t="s">
        <v>40</v>
      </c>
      <c r="C175" s="75">
        <v>0</v>
      </c>
      <c r="D175" s="77">
        <v>0</v>
      </c>
      <c r="E175" s="77">
        <v>535000</v>
      </c>
      <c r="F175" s="77">
        <v>0</v>
      </c>
      <c r="G175" s="77">
        <v>0</v>
      </c>
      <c r="H175" s="77">
        <v>0</v>
      </c>
      <c r="I175" s="77">
        <v>0</v>
      </c>
      <c r="J175" s="79">
        <f t="shared" si="2"/>
        <v>535000</v>
      </c>
    </row>
    <row r="176" spans="1:10" x14ac:dyDescent="0.25">
      <c r="A176" s="24" t="s">
        <v>245</v>
      </c>
      <c r="B176" s="25" t="s">
        <v>41</v>
      </c>
      <c r="C176" s="75">
        <v>0</v>
      </c>
      <c r="D176" s="77">
        <v>0</v>
      </c>
      <c r="E176" s="77">
        <v>0</v>
      </c>
      <c r="F176" s="77">
        <v>0</v>
      </c>
      <c r="G176" s="77">
        <v>0</v>
      </c>
      <c r="H176" s="77">
        <v>0</v>
      </c>
      <c r="I176" s="77">
        <v>0</v>
      </c>
      <c r="J176" s="79">
        <f t="shared" si="2"/>
        <v>0</v>
      </c>
    </row>
    <row r="177" spans="1:10" x14ac:dyDescent="0.25">
      <c r="A177" s="24" t="s">
        <v>246</v>
      </c>
      <c r="B177" s="25" t="s">
        <v>41</v>
      </c>
      <c r="C177" s="75">
        <v>0</v>
      </c>
      <c r="D177" s="77">
        <v>0</v>
      </c>
      <c r="E177" s="77">
        <v>0</v>
      </c>
      <c r="F177" s="77">
        <v>0</v>
      </c>
      <c r="G177" s="77">
        <v>0</v>
      </c>
      <c r="H177" s="77">
        <v>0</v>
      </c>
      <c r="I177" s="77">
        <v>0</v>
      </c>
      <c r="J177" s="79">
        <f t="shared" si="2"/>
        <v>0</v>
      </c>
    </row>
    <row r="178" spans="1:10" x14ac:dyDescent="0.25">
      <c r="A178" s="24" t="s">
        <v>247</v>
      </c>
      <c r="B178" s="25" t="s">
        <v>41</v>
      </c>
      <c r="C178" s="75">
        <v>0</v>
      </c>
      <c r="D178" s="77">
        <v>0</v>
      </c>
      <c r="E178" s="77">
        <v>0</v>
      </c>
      <c r="F178" s="77">
        <v>0</v>
      </c>
      <c r="G178" s="77">
        <v>0</v>
      </c>
      <c r="H178" s="77">
        <v>0</v>
      </c>
      <c r="I178" s="77">
        <v>0</v>
      </c>
      <c r="J178" s="79">
        <f t="shared" si="2"/>
        <v>0</v>
      </c>
    </row>
    <row r="179" spans="1:10" x14ac:dyDescent="0.25">
      <c r="A179" s="24" t="s">
        <v>248</v>
      </c>
      <c r="B179" s="25" t="s">
        <v>41</v>
      </c>
      <c r="C179" s="75">
        <v>0</v>
      </c>
      <c r="D179" s="77">
        <v>0</v>
      </c>
      <c r="E179" s="77">
        <v>0</v>
      </c>
      <c r="F179" s="77">
        <v>0</v>
      </c>
      <c r="G179" s="77">
        <v>0</v>
      </c>
      <c r="H179" s="77">
        <v>0</v>
      </c>
      <c r="I179" s="77">
        <v>0</v>
      </c>
      <c r="J179" s="79">
        <f t="shared" si="2"/>
        <v>0</v>
      </c>
    </row>
    <row r="180" spans="1:10" x14ac:dyDescent="0.25">
      <c r="A180" s="24" t="s">
        <v>249</v>
      </c>
      <c r="B180" s="25" t="s">
        <v>41</v>
      </c>
      <c r="C180" s="75">
        <v>0</v>
      </c>
      <c r="D180" s="77">
        <v>0</v>
      </c>
      <c r="E180" s="77">
        <v>0</v>
      </c>
      <c r="F180" s="77">
        <v>0</v>
      </c>
      <c r="G180" s="77">
        <v>0</v>
      </c>
      <c r="H180" s="77">
        <v>0</v>
      </c>
      <c r="I180" s="77">
        <v>0</v>
      </c>
      <c r="J180" s="79">
        <f t="shared" si="2"/>
        <v>0</v>
      </c>
    </row>
    <row r="181" spans="1:10" x14ac:dyDescent="0.25">
      <c r="A181" s="24" t="s">
        <v>250</v>
      </c>
      <c r="B181" s="25" t="s">
        <v>41</v>
      </c>
      <c r="C181" s="75">
        <v>4244</v>
      </c>
      <c r="D181" s="77">
        <v>0</v>
      </c>
      <c r="E181" s="77">
        <v>0</v>
      </c>
      <c r="F181" s="77">
        <v>0</v>
      </c>
      <c r="G181" s="77">
        <v>0</v>
      </c>
      <c r="H181" s="77">
        <v>0</v>
      </c>
      <c r="I181" s="77">
        <v>0</v>
      </c>
      <c r="J181" s="79">
        <f t="shared" si="2"/>
        <v>4244</v>
      </c>
    </row>
    <row r="182" spans="1:10" x14ac:dyDescent="0.25">
      <c r="A182" s="24" t="s">
        <v>251</v>
      </c>
      <c r="B182" s="25" t="s">
        <v>41</v>
      </c>
      <c r="C182" s="75">
        <v>0</v>
      </c>
      <c r="D182" s="77">
        <v>0</v>
      </c>
      <c r="E182" s="77">
        <v>0</v>
      </c>
      <c r="F182" s="77">
        <v>0</v>
      </c>
      <c r="G182" s="77">
        <v>0</v>
      </c>
      <c r="H182" s="77">
        <v>0</v>
      </c>
      <c r="I182" s="77">
        <v>0</v>
      </c>
      <c r="J182" s="79">
        <f t="shared" si="2"/>
        <v>0</v>
      </c>
    </row>
    <row r="183" spans="1:10" x14ac:dyDescent="0.25">
      <c r="A183" s="24" t="s">
        <v>252</v>
      </c>
      <c r="B183" s="25" t="s">
        <v>42</v>
      </c>
      <c r="C183" s="75">
        <v>0</v>
      </c>
      <c r="D183" s="77">
        <v>0</v>
      </c>
      <c r="E183" s="77">
        <v>0</v>
      </c>
      <c r="F183" s="77">
        <v>0</v>
      </c>
      <c r="G183" s="77">
        <v>0</v>
      </c>
      <c r="H183" s="77">
        <v>0</v>
      </c>
      <c r="I183" s="77">
        <v>0</v>
      </c>
      <c r="J183" s="79">
        <f t="shared" si="2"/>
        <v>0</v>
      </c>
    </row>
    <row r="184" spans="1:10" x14ac:dyDescent="0.25">
      <c r="A184" s="24" t="s">
        <v>253</v>
      </c>
      <c r="B184" s="25" t="s">
        <v>2</v>
      </c>
      <c r="C184" s="75">
        <v>0</v>
      </c>
      <c r="D184" s="77">
        <v>0</v>
      </c>
      <c r="E184" s="77">
        <v>0</v>
      </c>
      <c r="F184" s="77">
        <v>0</v>
      </c>
      <c r="G184" s="77">
        <v>0</v>
      </c>
      <c r="H184" s="77">
        <v>0</v>
      </c>
      <c r="I184" s="77">
        <v>0</v>
      </c>
      <c r="J184" s="79">
        <f t="shared" si="2"/>
        <v>0</v>
      </c>
    </row>
    <row r="185" spans="1:10" x14ac:dyDescent="0.25">
      <c r="A185" s="24" t="s">
        <v>1</v>
      </c>
      <c r="B185" s="25" t="s">
        <v>2</v>
      </c>
      <c r="C185" s="75">
        <v>0</v>
      </c>
      <c r="D185" s="77">
        <v>0</v>
      </c>
      <c r="E185" s="77">
        <v>0</v>
      </c>
      <c r="F185" s="77">
        <v>0</v>
      </c>
      <c r="G185" s="77">
        <v>0</v>
      </c>
      <c r="H185" s="77">
        <v>0</v>
      </c>
      <c r="I185" s="77">
        <v>0</v>
      </c>
      <c r="J185" s="79">
        <f t="shared" si="2"/>
        <v>0</v>
      </c>
    </row>
    <row r="186" spans="1:10" x14ac:dyDescent="0.25">
      <c r="A186" s="24" t="s">
        <v>2</v>
      </c>
      <c r="B186" s="25" t="s">
        <v>2</v>
      </c>
      <c r="C186" s="75">
        <v>0</v>
      </c>
      <c r="D186" s="77">
        <v>0</v>
      </c>
      <c r="E186" s="77">
        <v>0</v>
      </c>
      <c r="F186" s="77">
        <v>0</v>
      </c>
      <c r="G186" s="77">
        <v>0</v>
      </c>
      <c r="H186" s="77">
        <v>0</v>
      </c>
      <c r="I186" s="77">
        <v>0</v>
      </c>
      <c r="J186" s="79">
        <f t="shared" si="2"/>
        <v>0</v>
      </c>
    </row>
    <row r="187" spans="1:10" x14ac:dyDescent="0.25">
      <c r="A187" s="24" t="s">
        <v>254</v>
      </c>
      <c r="B187" s="25" t="s">
        <v>43</v>
      </c>
      <c r="C187" s="75">
        <v>0</v>
      </c>
      <c r="D187" s="77">
        <v>0</v>
      </c>
      <c r="E187" s="77">
        <v>0</v>
      </c>
      <c r="F187" s="77">
        <v>0</v>
      </c>
      <c r="G187" s="77">
        <v>0</v>
      </c>
      <c r="H187" s="77">
        <v>0</v>
      </c>
      <c r="I187" s="77">
        <v>0</v>
      </c>
      <c r="J187" s="79">
        <f t="shared" si="2"/>
        <v>0</v>
      </c>
    </row>
    <row r="188" spans="1:10" x14ac:dyDescent="0.25">
      <c r="A188" s="24" t="s">
        <v>255</v>
      </c>
      <c r="B188" s="25" t="s">
        <v>43</v>
      </c>
      <c r="C188" s="75">
        <v>0</v>
      </c>
      <c r="D188" s="77">
        <v>269261</v>
      </c>
      <c r="E188" s="77">
        <v>0</v>
      </c>
      <c r="F188" s="77">
        <v>0</v>
      </c>
      <c r="G188" s="77">
        <v>0</v>
      </c>
      <c r="H188" s="77">
        <v>0</v>
      </c>
      <c r="I188" s="77">
        <v>0</v>
      </c>
      <c r="J188" s="79">
        <f t="shared" si="2"/>
        <v>269261</v>
      </c>
    </row>
    <row r="189" spans="1:10" x14ac:dyDescent="0.25">
      <c r="A189" s="24" t="s">
        <v>256</v>
      </c>
      <c r="B189" s="25" t="s">
        <v>43</v>
      </c>
      <c r="C189" s="75">
        <v>0</v>
      </c>
      <c r="D189" s="77">
        <v>0</v>
      </c>
      <c r="E189" s="77">
        <v>0</v>
      </c>
      <c r="F189" s="77">
        <v>0</v>
      </c>
      <c r="G189" s="77">
        <v>0</v>
      </c>
      <c r="H189" s="77">
        <v>0</v>
      </c>
      <c r="I189" s="77">
        <v>0</v>
      </c>
      <c r="J189" s="79">
        <f t="shared" si="2"/>
        <v>0</v>
      </c>
    </row>
    <row r="190" spans="1:10" x14ac:dyDescent="0.25">
      <c r="A190" s="24" t="s">
        <v>257</v>
      </c>
      <c r="B190" s="25" t="s">
        <v>43</v>
      </c>
      <c r="C190" s="75">
        <v>0</v>
      </c>
      <c r="D190" s="77">
        <v>0</v>
      </c>
      <c r="E190" s="77">
        <v>0</v>
      </c>
      <c r="F190" s="77">
        <v>0</v>
      </c>
      <c r="G190" s="77">
        <v>0</v>
      </c>
      <c r="H190" s="77">
        <v>0</v>
      </c>
      <c r="I190" s="77">
        <v>0</v>
      </c>
      <c r="J190" s="79">
        <f t="shared" si="2"/>
        <v>0</v>
      </c>
    </row>
    <row r="191" spans="1:10" x14ac:dyDescent="0.25">
      <c r="A191" s="24" t="s">
        <v>258</v>
      </c>
      <c r="B191" s="25" t="s">
        <v>43</v>
      </c>
      <c r="C191" s="75">
        <v>0</v>
      </c>
      <c r="D191" s="77">
        <v>0</v>
      </c>
      <c r="E191" s="77">
        <v>0</v>
      </c>
      <c r="F191" s="77">
        <v>0</v>
      </c>
      <c r="G191" s="77">
        <v>0</v>
      </c>
      <c r="H191" s="77">
        <v>0</v>
      </c>
      <c r="I191" s="77">
        <v>0</v>
      </c>
      <c r="J191" s="79">
        <f t="shared" si="2"/>
        <v>0</v>
      </c>
    </row>
    <row r="192" spans="1:10" x14ac:dyDescent="0.25">
      <c r="A192" s="24" t="s">
        <v>259</v>
      </c>
      <c r="B192" s="25" t="s">
        <v>260</v>
      </c>
      <c r="C192" s="75">
        <v>0</v>
      </c>
      <c r="D192" s="77">
        <v>0</v>
      </c>
      <c r="E192" s="77">
        <v>0</v>
      </c>
      <c r="F192" s="77">
        <v>0</v>
      </c>
      <c r="G192" s="77">
        <v>0</v>
      </c>
      <c r="H192" s="77">
        <v>0</v>
      </c>
      <c r="I192" s="77">
        <v>0</v>
      </c>
      <c r="J192" s="79">
        <f t="shared" si="2"/>
        <v>0</v>
      </c>
    </row>
    <row r="193" spans="1:10" x14ac:dyDescent="0.25">
      <c r="A193" s="24" t="s">
        <v>261</v>
      </c>
      <c r="B193" s="25" t="s">
        <v>44</v>
      </c>
      <c r="C193" s="75">
        <v>0</v>
      </c>
      <c r="D193" s="77">
        <v>0</v>
      </c>
      <c r="E193" s="77">
        <v>0</v>
      </c>
      <c r="F193" s="77">
        <v>0</v>
      </c>
      <c r="G193" s="77">
        <v>0</v>
      </c>
      <c r="H193" s="77">
        <v>0</v>
      </c>
      <c r="I193" s="77">
        <v>0</v>
      </c>
      <c r="J193" s="79">
        <f t="shared" si="2"/>
        <v>0</v>
      </c>
    </row>
    <row r="194" spans="1:10" x14ac:dyDescent="0.25">
      <c r="A194" s="24" t="s">
        <v>262</v>
      </c>
      <c r="B194" s="25" t="s">
        <v>44</v>
      </c>
      <c r="C194" s="75">
        <v>0</v>
      </c>
      <c r="D194" s="77">
        <v>0</v>
      </c>
      <c r="E194" s="77">
        <v>0</v>
      </c>
      <c r="F194" s="77">
        <v>0</v>
      </c>
      <c r="G194" s="77">
        <v>0</v>
      </c>
      <c r="H194" s="77">
        <v>0</v>
      </c>
      <c r="I194" s="77">
        <v>0</v>
      </c>
      <c r="J194" s="79">
        <f t="shared" si="2"/>
        <v>0</v>
      </c>
    </row>
    <row r="195" spans="1:10" x14ac:dyDescent="0.25">
      <c r="A195" s="24" t="s">
        <v>263</v>
      </c>
      <c r="B195" s="25" t="s">
        <v>44</v>
      </c>
      <c r="C195" s="75">
        <v>0</v>
      </c>
      <c r="D195" s="77">
        <v>0</v>
      </c>
      <c r="E195" s="77">
        <v>0</v>
      </c>
      <c r="F195" s="77">
        <v>0</v>
      </c>
      <c r="G195" s="77">
        <v>0</v>
      </c>
      <c r="H195" s="77">
        <v>0</v>
      </c>
      <c r="I195" s="77">
        <v>0</v>
      </c>
      <c r="J195" s="79">
        <f t="shared" si="2"/>
        <v>0</v>
      </c>
    </row>
    <row r="196" spans="1:10" x14ac:dyDescent="0.25">
      <c r="A196" s="24" t="s">
        <v>264</v>
      </c>
      <c r="B196" s="25" t="s">
        <v>44</v>
      </c>
      <c r="C196" s="75">
        <v>0</v>
      </c>
      <c r="D196" s="77">
        <v>55039</v>
      </c>
      <c r="E196" s="77">
        <v>0</v>
      </c>
      <c r="F196" s="77">
        <v>0</v>
      </c>
      <c r="G196" s="77">
        <v>0</v>
      </c>
      <c r="H196" s="77">
        <v>0</v>
      </c>
      <c r="I196" s="77">
        <v>0</v>
      </c>
      <c r="J196" s="79">
        <f t="shared" ref="J196:J258" si="3">SUM(C196:I196)</f>
        <v>55039</v>
      </c>
    </row>
    <row r="197" spans="1:10" x14ac:dyDescent="0.25">
      <c r="A197" s="24" t="s">
        <v>265</v>
      </c>
      <c r="B197" s="25" t="s">
        <v>44</v>
      </c>
      <c r="C197" s="75">
        <v>0</v>
      </c>
      <c r="D197" s="77">
        <v>0</v>
      </c>
      <c r="E197" s="77">
        <v>0</v>
      </c>
      <c r="F197" s="77">
        <v>0</v>
      </c>
      <c r="G197" s="77">
        <v>0</v>
      </c>
      <c r="H197" s="77">
        <v>0</v>
      </c>
      <c r="I197" s="77">
        <v>0</v>
      </c>
      <c r="J197" s="79">
        <f t="shared" si="3"/>
        <v>0</v>
      </c>
    </row>
    <row r="198" spans="1:10" x14ac:dyDescent="0.25">
      <c r="A198" s="24" t="s">
        <v>266</v>
      </c>
      <c r="B198" s="25" t="s">
        <v>45</v>
      </c>
      <c r="C198" s="75">
        <v>0</v>
      </c>
      <c r="D198" s="77">
        <v>168</v>
      </c>
      <c r="E198" s="77">
        <v>0</v>
      </c>
      <c r="F198" s="77">
        <v>0</v>
      </c>
      <c r="G198" s="77">
        <v>0</v>
      </c>
      <c r="H198" s="77">
        <v>0</v>
      </c>
      <c r="I198" s="77">
        <v>0</v>
      </c>
      <c r="J198" s="79">
        <f t="shared" si="3"/>
        <v>168</v>
      </c>
    </row>
    <row r="199" spans="1:10" x14ac:dyDescent="0.25">
      <c r="A199" s="24" t="s">
        <v>536</v>
      </c>
      <c r="B199" s="25" t="s">
        <v>45</v>
      </c>
      <c r="C199" s="75">
        <v>0</v>
      </c>
      <c r="D199" s="77">
        <v>0</v>
      </c>
      <c r="E199" s="77">
        <v>0</v>
      </c>
      <c r="F199" s="77">
        <v>0</v>
      </c>
      <c r="G199" s="77">
        <v>0</v>
      </c>
      <c r="H199" s="77">
        <v>0</v>
      </c>
      <c r="I199" s="77">
        <v>0</v>
      </c>
      <c r="J199" s="79">
        <f t="shared" si="3"/>
        <v>0</v>
      </c>
    </row>
    <row r="200" spans="1:10" x14ac:dyDescent="0.25">
      <c r="A200" s="24" t="s">
        <v>267</v>
      </c>
      <c r="B200" s="25" t="s">
        <v>45</v>
      </c>
      <c r="C200" s="75">
        <v>0</v>
      </c>
      <c r="D200" s="77">
        <v>0</v>
      </c>
      <c r="E200" s="77">
        <v>0</v>
      </c>
      <c r="F200" s="77">
        <v>0</v>
      </c>
      <c r="G200" s="77">
        <v>0</v>
      </c>
      <c r="H200" s="77">
        <v>0</v>
      </c>
      <c r="I200" s="77">
        <v>0</v>
      </c>
      <c r="J200" s="79">
        <f t="shared" si="3"/>
        <v>0</v>
      </c>
    </row>
    <row r="201" spans="1:10" x14ac:dyDescent="0.25">
      <c r="A201" s="24" t="s">
        <v>268</v>
      </c>
      <c r="B201" s="25" t="s">
        <v>45</v>
      </c>
      <c r="C201" s="75">
        <v>56205</v>
      </c>
      <c r="D201" s="77">
        <v>0</v>
      </c>
      <c r="E201" s="77">
        <v>0</v>
      </c>
      <c r="F201" s="77">
        <v>0</v>
      </c>
      <c r="G201" s="77">
        <v>0</v>
      </c>
      <c r="H201" s="77">
        <v>162509</v>
      </c>
      <c r="I201" s="77">
        <v>0</v>
      </c>
      <c r="J201" s="79">
        <f t="shared" si="3"/>
        <v>218714</v>
      </c>
    </row>
    <row r="202" spans="1:10" x14ac:dyDescent="0.25">
      <c r="A202" s="24" t="s">
        <v>269</v>
      </c>
      <c r="B202" s="25" t="s">
        <v>46</v>
      </c>
      <c r="C202" s="75">
        <v>0</v>
      </c>
      <c r="D202" s="77">
        <v>0</v>
      </c>
      <c r="E202" s="77">
        <v>0</v>
      </c>
      <c r="F202" s="77">
        <v>0</v>
      </c>
      <c r="G202" s="77">
        <v>0</v>
      </c>
      <c r="H202" s="77">
        <v>0</v>
      </c>
      <c r="I202" s="77">
        <v>0</v>
      </c>
      <c r="J202" s="79">
        <f t="shared" si="3"/>
        <v>0</v>
      </c>
    </row>
    <row r="203" spans="1:10" x14ac:dyDescent="0.25">
      <c r="A203" s="24" t="s">
        <v>470</v>
      </c>
      <c r="B203" s="25" t="s">
        <v>46</v>
      </c>
      <c r="C203" s="75">
        <v>0</v>
      </c>
      <c r="D203" s="77">
        <v>0</v>
      </c>
      <c r="E203" s="77">
        <v>0</v>
      </c>
      <c r="F203" s="77">
        <v>0</v>
      </c>
      <c r="G203" s="77">
        <v>0</v>
      </c>
      <c r="H203" s="77">
        <v>0</v>
      </c>
      <c r="I203" s="77">
        <v>0</v>
      </c>
      <c r="J203" s="79">
        <f t="shared" si="3"/>
        <v>0</v>
      </c>
    </row>
    <row r="204" spans="1:10" x14ac:dyDescent="0.25">
      <c r="A204" s="24" t="s">
        <v>270</v>
      </c>
      <c r="B204" s="25" t="s">
        <v>46</v>
      </c>
      <c r="C204" s="75">
        <v>0</v>
      </c>
      <c r="D204" s="77">
        <v>0</v>
      </c>
      <c r="E204" s="77">
        <v>0</v>
      </c>
      <c r="F204" s="77">
        <v>0</v>
      </c>
      <c r="G204" s="77">
        <v>0</v>
      </c>
      <c r="H204" s="77">
        <v>0</v>
      </c>
      <c r="I204" s="77">
        <v>0</v>
      </c>
      <c r="J204" s="79">
        <f t="shared" si="3"/>
        <v>0</v>
      </c>
    </row>
    <row r="205" spans="1:10" x14ac:dyDescent="0.25">
      <c r="A205" s="24" t="s">
        <v>271</v>
      </c>
      <c r="B205" s="25" t="s">
        <v>46</v>
      </c>
      <c r="C205" s="75">
        <v>0</v>
      </c>
      <c r="D205" s="77">
        <v>0</v>
      </c>
      <c r="E205" s="77">
        <v>0</v>
      </c>
      <c r="F205" s="77">
        <v>0</v>
      </c>
      <c r="G205" s="77">
        <v>0</v>
      </c>
      <c r="H205" s="77">
        <v>0</v>
      </c>
      <c r="I205" s="77">
        <v>0</v>
      </c>
      <c r="J205" s="79">
        <f t="shared" si="3"/>
        <v>0</v>
      </c>
    </row>
    <row r="206" spans="1:10" x14ac:dyDescent="0.25">
      <c r="A206" s="24" t="s">
        <v>272</v>
      </c>
      <c r="B206" s="25" t="s">
        <v>46</v>
      </c>
      <c r="C206" s="75">
        <v>0</v>
      </c>
      <c r="D206" s="77">
        <v>0</v>
      </c>
      <c r="E206" s="77">
        <v>0</v>
      </c>
      <c r="F206" s="77">
        <v>0</v>
      </c>
      <c r="G206" s="77">
        <v>0</v>
      </c>
      <c r="H206" s="77">
        <v>0</v>
      </c>
      <c r="I206" s="77">
        <v>0</v>
      </c>
      <c r="J206" s="79">
        <f t="shared" si="3"/>
        <v>0</v>
      </c>
    </row>
    <row r="207" spans="1:10" x14ac:dyDescent="0.25">
      <c r="A207" s="24" t="s">
        <v>505</v>
      </c>
      <c r="B207" s="25" t="s">
        <v>46</v>
      </c>
      <c r="C207" s="75">
        <v>0</v>
      </c>
      <c r="D207" s="77">
        <v>0</v>
      </c>
      <c r="E207" s="77">
        <v>0</v>
      </c>
      <c r="F207" s="77">
        <v>0</v>
      </c>
      <c r="G207" s="77">
        <v>0</v>
      </c>
      <c r="H207" s="77">
        <v>0</v>
      </c>
      <c r="I207" s="77">
        <v>0</v>
      </c>
      <c r="J207" s="79">
        <f t="shared" si="3"/>
        <v>0</v>
      </c>
    </row>
    <row r="208" spans="1:10" x14ac:dyDescent="0.25">
      <c r="A208" s="24" t="s">
        <v>503</v>
      </c>
      <c r="B208" s="25" t="s">
        <v>46</v>
      </c>
      <c r="C208" s="75">
        <v>0</v>
      </c>
      <c r="D208" s="77">
        <v>0</v>
      </c>
      <c r="E208" s="77">
        <v>0</v>
      </c>
      <c r="F208" s="77">
        <v>0</v>
      </c>
      <c r="G208" s="77">
        <v>0</v>
      </c>
      <c r="H208" s="77">
        <v>0</v>
      </c>
      <c r="I208" s="77">
        <v>0</v>
      </c>
      <c r="J208" s="79">
        <f t="shared" si="3"/>
        <v>0</v>
      </c>
    </row>
    <row r="209" spans="1:10" x14ac:dyDescent="0.25">
      <c r="A209" s="24" t="s">
        <v>273</v>
      </c>
      <c r="B209" s="25" t="s">
        <v>46</v>
      </c>
      <c r="C209" s="75">
        <v>0</v>
      </c>
      <c r="D209" s="77">
        <v>0</v>
      </c>
      <c r="E209" s="77">
        <v>0</v>
      </c>
      <c r="F209" s="77">
        <v>0</v>
      </c>
      <c r="G209" s="77">
        <v>0</v>
      </c>
      <c r="H209" s="77">
        <v>0</v>
      </c>
      <c r="I209" s="77">
        <v>0</v>
      </c>
      <c r="J209" s="79">
        <f t="shared" si="3"/>
        <v>0</v>
      </c>
    </row>
    <row r="210" spans="1:10" x14ac:dyDescent="0.25">
      <c r="A210" s="24" t="s">
        <v>274</v>
      </c>
      <c r="B210" s="25" t="s">
        <v>46</v>
      </c>
      <c r="C210" s="75">
        <v>0</v>
      </c>
      <c r="D210" s="77">
        <v>0</v>
      </c>
      <c r="E210" s="77">
        <v>0</v>
      </c>
      <c r="F210" s="77">
        <v>0</v>
      </c>
      <c r="G210" s="77">
        <v>0</v>
      </c>
      <c r="H210" s="77">
        <v>0</v>
      </c>
      <c r="I210" s="77">
        <v>0</v>
      </c>
      <c r="J210" s="79">
        <f t="shared" si="3"/>
        <v>0</v>
      </c>
    </row>
    <row r="211" spans="1:10" x14ac:dyDescent="0.25">
      <c r="A211" s="24" t="s">
        <v>275</v>
      </c>
      <c r="B211" s="25" t="s">
        <v>46</v>
      </c>
      <c r="C211" s="75">
        <v>0</v>
      </c>
      <c r="D211" s="77">
        <v>0</v>
      </c>
      <c r="E211" s="77">
        <v>0</v>
      </c>
      <c r="F211" s="77">
        <v>0</v>
      </c>
      <c r="G211" s="77">
        <v>0</v>
      </c>
      <c r="H211" s="77">
        <v>0</v>
      </c>
      <c r="I211" s="77">
        <v>0</v>
      </c>
      <c r="J211" s="79">
        <f t="shared" si="3"/>
        <v>0</v>
      </c>
    </row>
    <row r="212" spans="1:10" x14ac:dyDescent="0.25">
      <c r="A212" s="24" t="s">
        <v>276</v>
      </c>
      <c r="B212" s="25" t="s">
        <v>46</v>
      </c>
      <c r="C212" s="75">
        <v>0</v>
      </c>
      <c r="D212" s="77">
        <v>0</v>
      </c>
      <c r="E212" s="77">
        <v>0</v>
      </c>
      <c r="F212" s="77">
        <v>0</v>
      </c>
      <c r="G212" s="77">
        <v>0</v>
      </c>
      <c r="H212" s="77">
        <v>1721486</v>
      </c>
      <c r="I212" s="77">
        <v>0</v>
      </c>
      <c r="J212" s="79">
        <f t="shared" si="3"/>
        <v>1721486</v>
      </c>
    </row>
    <row r="213" spans="1:10" x14ac:dyDescent="0.25">
      <c r="A213" s="24" t="s">
        <v>277</v>
      </c>
      <c r="B213" s="25" t="s">
        <v>46</v>
      </c>
      <c r="C213" s="75">
        <v>0</v>
      </c>
      <c r="D213" s="77">
        <v>0</v>
      </c>
      <c r="E213" s="77">
        <v>0</v>
      </c>
      <c r="F213" s="77">
        <v>0</v>
      </c>
      <c r="G213" s="77">
        <v>0</v>
      </c>
      <c r="H213" s="77">
        <v>0</v>
      </c>
      <c r="I213" s="77">
        <v>0</v>
      </c>
      <c r="J213" s="79">
        <f t="shared" si="3"/>
        <v>0</v>
      </c>
    </row>
    <row r="214" spans="1:10" x14ac:dyDescent="0.25">
      <c r="A214" s="24" t="s">
        <v>278</v>
      </c>
      <c r="B214" s="25" t="s">
        <v>46</v>
      </c>
      <c r="C214" s="75">
        <v>0</v>
      </c>
      <c r="D214" s="77">
        <v>0</v>
      </c>
      <c r="E214" s="77">
        <v>0</v>
      </c>
      <c r="F214" s="77">
        <v>0</v>
      </c>
      <c r="G214" s="77">
        <v>0</v>
      </c>
      <c r="H214" s="77">
        <v>0</v>
      </c>
      <c r="I214" s="77">
        <v>0</v>
      </c>
      <c r="J214" s="79">
        <f t="shared" si="3"/>
        <v>0</v>
      </c>
    </row>
    <row r="215" spans="1:10" x14ac:dyDescent="0.25">
      <c r="A215" s="24" t="s">
        <v>279</v>
      </c>
      <c r="B215" s="25" t="s">
        <v>46</v>
      </c>
      <c r="C215" s="75">
        <v>0</v>
      </c>
      <c r="D215" s="77">
        <v>0</v>
      </c>
      <c r="E215" s="77">
        <v>0</v>
      </c>
      <c r="F215" s="77">
        <v>0</v>
      </c>
      <c r="G215" s="77">
        <v>0</v>
      </c>
      <c r="H215" s="77">
        <v>0</v>
      </c>
      <c r="I215" s="77">
        <v>0</v>
      </c>
      <c r="J215" s="79">
        <f t="shared" si="3"/>
        <v>0</v>
      </c>
    </row>
    <row r="216" spans="1:10" x14ac:dyDescent="0.25">
      <c r="A216" s="24" t="s">
        <v>280</v>
      </c>
      <c r="B216" s="25" t="s">
        <v>46</v>
      </c>
      <c r="C216" s="75">
        <v>0</v>
      </c>
      <c r="D216" s="77">
        <v>0</v>
      </c>
      <c r="E216" s="77">
        <v>0</v>
      </c>
      <c r="F216" s="77">
        <v>0</v>
      </c>
      <c r="G216" s="77">
        <v>0</v>
      </c>
      <c r="H216" s="77">
        <v>250000</v>
      </c>
      <c r="I216" s="77">
        <v>0</v>
      </c>
      <c r="J216" s="79">
        <f t="shared" si="3"/>
        <v>250000</v>
      </c>
    </row>
    <row r="217" spans="1:10" x14ac:dyDescent="0.25">
      <c r="A217" s="24" t="s">
        <v>281</v>
      </c>
      <c r="B217" s="25" t="s">
        <v>46</v>
      </c>
      <c r="C217" s="75">
        <v>0</v>
      </c>
      <c r="D217" s="77">
        <v>0</v>
      </c>
      <c r="E217" s="77">
        <v>0</v>
      </c>
      <c r="F217" s="77">
        <v>0</v>
      </c>
      <c r="G217" s="77">
        <v>0</v>
      </c>
      <c r="H217" s="77">
        <v>0</v>
      </c>
      <c r="I217" s="77">
        <v>0</v>
      </c>
      <c r="J217" s="79">
        <f t="shared" si="3"/>
        <v>0</v>
      </c>
    </row>
    <row r="218" spans="1:10" x14ac:dyDescent="0.25">
      <c r="A218" s="24" t="s">
        <v>471</v>
      </c>
      <c r="B218" s="25" t="s">
        <v>46</v>
      </c>
      <c r="C218" s="75">
        <v>0</v>
      </c>
      <c r="D218" s="77">
        <v>0</v>
      </c>
      <c r="E218" s="77">
        <v>0</v>
      </c>
      <c r="F218" s="77">
        <v>0</v>
      </c>
      <c r="G218" s="77">
        <v>0</v>
      </c>
      <c r="H218" s="77">
        <v>1029000</v>
      </c>
      <c r="I218" s="77">
        <v>0</v>
      </c>
      <c r="J218" s="79">
        <f t="shared" si="3"/>
        <v>1029000</v>
      </c>
    </row>
    <row r="219" spans="1:10" x14ac:dyDescent="0.25">
      <c r="A219" s="24" t="s">
        <v>282</v>
      </c>
      <c r="B219" s="25" t="s">
        <v>46</v>
      </c>
      <c r="C219" s="75">
        <v>0</v>
      </c>
      <c r="D219" s="77">
        <v>26770</v>
      </c>
      <c r="E219" s="77">
        <v>422644</v>
      </c>
      <c r="F219" s="77">
        <v>0</v>
      </c>
      <c r="G219" s="77">
        <v>0</v>
      </c>
      <c r="H219" s="77">
        <v>0</v>
      </c>
      <c r="I219" s="77">
        <v>0</v>
      </c>
      <c r="J219" s="79">
        <f t="shared" si="3"/>
        <v>449414</v>
      </c>
    </row>
    <row r="220" spans="1:10" x14ac:dyDescent="0.25">
      <c r="A220" s="24" t="s">
        <v>504</v>
      </c>
      <c r="B220" s="25" t="s">
        <v>46</v>
      </c>
      <c r="C220" s="75">
        <v>0</v>
      </c>
      <c r="D220" s="77">
        <v>0</v>
      </c>
      <c r="E220" s="77">
        <v>0</v>
      </c>
      <c r="F220" s="77">
        <v>0</v>
      </c>
      <c r="G220" s="77">
        <v>0</v>
      </c>
      <c r="H220" s="77">
        <v>0</v>
      </c>
      <c r="I220" s="77">
        <v>0</v>
      </c>
      <c r="J220" s="79">
        <f t="shared" si="3"/>
        <v>0</v>
      </c>
    </row>
    <row r="221" spans="1:10" x14ac:dyDescent="0.25">
      <c r="A221" s="24" t="s">
        <v>283</v>
      </c>
      <c r="B221" s="25" t="s">
        <v>46</v>
      </c>
      <c r="C221" s="75">
        <v>0</v>
      </c>
      <c r="D221" s="77">
        <v>0</v>
      </c>
      <c r="E221" s="77">
        <v>0</v>
      </c>
      <c r="F221" s="77">
        <v>0</v>
      </c>
      <c r="G221" s="77">
        <v>0</v>
      </c>
      <c r="H221" s="77">
        <v>0</v>
      </c>
      <c r="I221" s="77">
        <v>0</v>
      </c>
      <c r="J221" s="79">
        <f t="shared" si="3"/>
        <v>0</v>
      </c>
    </row>
    <row r="222" spans="1:10" x14ac:dyDescent="0.25">
      <c r="A222" s="24" t="s">
        <v>284</v>
      </c>
      <c r="B222" s="25" t="s">
        <v>46</v>
      </c>
      <c r="C222" s="75">
        <v>0</v>
      </c>
      <c r="D222" s="77">
        <v>34148</v>
      </c>
      <c r="E222" s="77">
        <v>0</v>
      </c>
      <c r="F222" s="77">
        <v>0</v>
      </c>
      <c r="G222" s="77">
        <v>0</v>
      </c>
      <c r="H222" s="77">
        <v>0</v>
      </c>
      <c r="I222" s="77">
        <v>0</v>
      </c>
      <c r="J222" s="79">
        <f t="shared" si="3"/>
        <v>34148</v>
      </c>
    </row>
    <row r="223" spans="1:10" x14ac:dyDescent="0.25">
      <c r="A223" s="24" t="s">
        <v>285</v>
      </c>
      <c r="B223" s="25" t="s">
        <v>46</v>
      </c>
      <c r="C223" s="75">
        <v>0</v>
      </c>
      <c r="D223" s="77">
        <v>0</v>
      </c>
      <c r="E223" s="77">
        <v>0</v>
      </c>
      <c r="F223" s="77">
        <v>0</v>
      </c>
      <c r="G223" s="77">
        <v>0</v>
      </c>
      <c r="H223" s="77">
        <v>0</v>
      </c>
      <c r="I223" s="77">
        <v>0</v>
      </c>
      <c r="J223" s="79">
        <f t="shared" si="3"/>
        <v>0</v>
      </c>
    </row>
    <row r="224" spans="1:10" x14ac:dyDescent="0.25">
      <c r="A224" s="24" t="s">
        <v>286</v>
      </c>
      <c r="B224" s="25" t="s">
        <v>46</v>
      </c>
      <c r="C224" s="75">
        <v>0</v>
      </c>
      <c r="D224" s="77">
        <v>0</v>
      </c>
      <c r="E224" s="77">
        <v>0</v>
      </c>
      <c r="F224" s="77">
        <v>0</v>
      </c>
      <c r="G224" s="77">
        <v>0</v>
      </c>
      <c r="H224" s="77">
        <v>0</v>
      </c>
      <c r="I224" s="77">
        <v>0</v>
      </c>
      <c r="J224" s="79">
        <f t="shared" si="3"/>
        <v>0</v>
      </c>
    </row>
    <row r="225" spans="1:10" x14ac:dyDescent="0.25">
      <c r="A225" s="24" t="s">
        <v>287</v>
      </c>
      <c r="B225" s="25" t="s">
        <v>46</v>
      </c>
      <c r="C225" s="75">
        <v>0</v>
      </c>
      <c r="D225" s="77">
        <v>0</v>
      </c>
      <c r="E225" s="77">
        <v>0</v>
      </c>
      <c r="F225" s="77">
        <v>0</v>
      </c>
      <c r="G225" s="77">
        <v>0</v>
      </c>
      <c r="H225" s="77">
        <v>0</v>
      </c>
      <c r="I225" s="77">
        <v>0</v>
      </c>
      <c r="J225" s="79">
        <f t="shared" si="3"/>
        <v>0</v>
      </c>
    </row>
    <row r="226" spans="1:10" x14ac:dyDescent="0.25">
      <c r="A226" s="24" t="s">
        <v>288</v>
      </c>
      <c r="B226" s="25" t="s">
        <v>46</v>
      </c>
      <c r="C226" s="75">
        <v>0</v>
      </c>
      <c r="D226" s="77">
        <v>0</v>
      </c>
      <c r="E226" s="77">
        <v>0</v>
      </c>
      <c r="F226" s="77">
        <v>0</v>
      </c>
      <c r="G226" s="77">
        <v>0</v>
      </c>
      <c r="H226" s="77">
        <v>0</v>
      </c>
      <c r="I226" s="77">
        <v>0</v>
      </c>
      <c r="J226" s="79">
        <f t="shared" si="3"/>
        <v>0</v>
      </c>
    </row>
    <row r="227" spans="1:10" x14ac:dyDescent="0.25">
      <c r="A227" s="24" t="s">
        <v>289</v>
      </c>
      <c r="B227" s="25" t="s">
        <v>46</v>
      </c>
      <c r="C227" s="75">
        <v>0</v>
      </c>
      <c r="D227" s="77">
        <v>0</v>
      </c>
      <c r="E227" s="77">
        <v>0</v>
      </c>
      <c r="F227" s="77">
        <v>0</v>
      </c>
      <c r="G227" s="77">
        <v>0</v>
      </c>
      <c r="H227" s="77">
        <v>0</v>
      </c>
      <c r="I227" s="77">
        <v>0</v>
      </c>
      <c r="J227" s="79">
        <f t="shared" si="3"/>
        <v>0</v>
      </c>
    </row>
    <row r="228" spans="1:10" x14ac:dyDescent="0.25">
      <c r="A228" s="24" t="s">
        <v>472</v>
      </c>
      <c r="B228" s="25" t="s">
        <v>46</v>
      </c>
      <c r="C228" s="75">
        <v>0</v>
      </c>
      <c r="D228" s="77">
        <v>0</v>
      </c>
      <c r="E228" s="77">
        <v>0</v>
      </c>
      <c r="F228" s="77">
        <v>0</v>
      </c>
      <c r="G228" s="77">
        <v>0</v>
      </c>
      <c r="H228" s="77">
        <v>0</v>
      </c>
      <c r="I228" s="77">
        <v>0</v>
      </c>
      <c r="J228" s="79">
        <f t="shared" si="3"/>
        <v>0</v>
      </c>
    </row>
    <row r="229" spans="1:10" x14ac:dyDescent="0.25">
      <c r="A229" s="24" t="s">
        <v>290</v>
      </c>
      <c r="B229" s="25" t="s">
        <v>46</v>
      </c>
      <c r="C229" s="75">
        <v>0</v>
      </c>
      <c r="D229" s="77">
        <v>0</v>
      </c>
      <c r="E229" s="77">
        <v>0</v>
      </c>
      <c r="F229" s="77">
        <v>0</v>
      </c>
      <c r="G229" s="77">
        <v>0</v>
      </c>
      <c r="H229" s="77">
        <v>0</v>
      </c>
      <c r="I229" s="77">
        <v>0</v>
      </c>
      <c r="J229" s="79">
        <f t="shared" si="3"/>
        <v>0</v>
      </c>
    </row>
    <row r="230" spans="1:10" x14ac:dyDescent="0.25">
      <c r="A230" s="24" t="s">
        <v>291</v>
      </c>
      <c r="B230" s="25" t="s">
        <v>46</v>
      </c>
      <c r="C230" s="75">
        <v>0</v>
      </c>
      <c r="D230" s="77">
        <v>0</v>
      </c>
      <c r="E230" s="77">
        <v>0</v>
      </c>
      <c r="F230" s="77">
        <v>0</v>
      </c>
      <c r="G230" s="77">
        <v>0</v>
      </c>
      <c r="H230" s="77">
        <v>0</v>
      </c>
      <c r="I230" s="77">
        <v>0</v>
      </c>
      <c r="J230" s="79">
        <f t="shared" si="3"/>
        <v>0</v>
      </c>
    </row>
    <row r="231" spans="1:10" x14ac:dyDescent="0.25">
      <c r="A231" s="24" t="s">
        <v>292</v>
      </c>
      <c r="B231" s="25" t="s">
        <v>46</v>
      </c>
      <c r="C231" s="75">
        <v>0</v>
      </c>
      <c r="D231" s="77">
        <v>0</v>
      </c>
      <c r="E231" s="77">
        <v>0</v>
      </c>
      <c r="F231" s="77">
        <v>0</v>
      </c>
      <c r="G231" s="77">
        <v>0</v>
      </c>
      <c r="H231" s="77">
        <v>0</v>
      </c>
      <c r="I231" s="77">
        <v>0</v>
      </c>
      <c r="J231" s="79">
        <f t="shared" si="3"/>
        <v>0</v>
      </c>
    </row>
    <row r="232" spans="1:10" x14ac:dyDescent="0.25">
      <c r="A232" s="24" t="s">
        <v>293</v>
      </c>
      <c r="B232" s="25" t="s">
        <v>46</v>
      </c>
      <c r="C232" s="75">
        <v>0</v>
      </c>
      <c r="D232" s="77">
        <v>0</v>
      </c>
      <c r="E232" s="77">
        <v>0</v>
      </c>
      <c r="F232" s="77">
        <v>0</v>
      </c>
      <c r="G232" s="77">
        <v>0</v>
      </c>
      <c r="H232" s="77">
        <v>0</v>
      </c>
      <c r="I232" s="77">
        <v>0</v>
      </c>
      <c r="J232" s="79">
        <f t="shared" si="3"/>
        <v>0</v>
      </c>
    </row>
    <row r="233" spans="1:10" x14ac:dyDescent="0.25">
      <c r="A233" s="24" t="s">
        <v>294</v>
      </c>
      <c r="B233" s="25" t="s">
        <v>46</v>
      </c>
      <c r="C233" s="75">
        <v>0</v>
      </c>
      <c r="D233" s="77">
        <v>0</v>
      </c>
      <c r="E233" s="77">
        <v>0</v>
      </c>
      <c r="F233" s="77">
        <v>0</v>
      </c>
      <c r="G233" s="77">
        <v>0</v>
      </c>
      <c r="H233" s="77">
        <v>0</v>
      </c>
      <c r="I233" s="77">
        <v>0</v>
      </c>
      <c r="J233" s="79">
        <f t="shared" si="3"/>
        <v>0</v>
      </c>
    </row>
    <row r="234" spans="1:10" x14ac:dyDescent="0.25">
      <c r="A234" s="24" t="s">
        <v>295</v>
      </c>
      <c r="B234" s="25" t="s">
        <v>46</v>
      </c>
      <c r="C234" s="75">
        <v>0</v>
      </c>
      <c r="D234" s="77">
        <v>0</v>
      </c>
      <c r="E234" s="77">
        <v>0</v>
      </c>
      <c r="F234" s="77">
        <v>0</v>
      </c>
      <c r="G234" s="77">
        <v>0</v>
      </c>
      <c r="H234" s="77">
        <v>0</v>
      </c>
      <c r="I234" s="77">
        <v>0</v>
      </c>
      <c r="J234" s="79">
        <f t="shared" si="3"/>
        <v>0</v>
      </c>
    </row>
    <row r="235" spans="1:10" x14ac:dyDescent="0.25">
      <c r="A235" s="24" t="s">
        <v>296</v>
      </c>
      <c r="B235" s="25" t="s">
        <v>46</v>
      </c>
      <c r="C235" s="75">
        <v>0</v>
      </c>
      <c r="D235" s="77">
        <v>0</v>
      </c>
      <c r="E235" s="77">
        <v>0</v>
      </c>
      <c r="F235" s="77">
        <v>0</v>
      </c>
      <c r="G235" s="77">
        <v>0</v>
      </c>
      <c r="H235" s="77">
        <v>0</v>
      </c>
      <c r="I235" s="77">
        <v>0</v>
      </c>
      <c r="J235" s="79">
        <f t="shared" si="3"/>
        <v>0</v>
      </c>
    </row>
    <row r="236" spans="1:10" x14ac:dyDescent="0.25">
      <c r="A236" s="24" t="s">
        <v>297</v>
      </c>
      <c r="B236" s="25" t="s">
        <v>47</v>
      </c>
      <c r="C236" s="75">
        <v>0</v>
      </c>
      <c r="D236" s="77">
        <v>0</v>
      </c>
      <c r="E236" s="77">
        <v>0</v>
      </c>
      <c r="F236" s="77">
        <v>0</v>
      </c>
      <c r="G236" s="77">
        <v>0</v>
      </c>
      <c r="H236" s="77">
        <v>0</v>
      </c>
      <c r="I236" s="77">
        <v>0</v>
      </c>
      <c r="J236" s="79">
        <f t="shared" si="3"/>
        <v>0</v>
      </c>
    </row>
    <row r="237" spans="1:10" x14ac:dyDescent="0.25">
      <c r="A237" s="24" t="s">
        <v>298</v>
      </c>
      <c r="B237" s="25" t="s">
        <v>47</v>
      </c>
      <c r="C237" s="75">
        <v>0</v>
      </c>
      <c r="D237" s="77">
        <v>0</v>
      </c>
      <c r="E237" s="77">
        <v>0</v>
      </c>
      <c r="F237" s="77">
        <v>0</v>
      </c>
      <c r="G237" s="77">
        <v>0</v>
      </c>
      <c r="H237" s="77">
        <v>0</v>
      </c>
      <c r="I237" s="77">
        <v>0</v>
      </c>
      <c r="J237" s="79">
        <f t="shared" si="3"/>
        <v>0</v>
      </c>
    </row>
    <row r="238" spans="1:10" x14ac:dyDescent="0.25">
      <c r="A238" s="24" t="s">
        <v>473</v>
      </c>
      <c r="B238" s="25" t="s">
        <v>47</v>
      </c>
      <c r="C238" s="75">
        <v>0</v>
      </c>
      <c r="D238" s="77">
        <v>0</v>
      </c>
      <c r="E238" s="77">
        <v>0</v>
      </c>
      <c r="F238" s="77">
        <v>0</v>
      </c>
      <c r="G238" s="77">
        <v>0</v>
      </c>
      <c r="H238" s="77">
        <v>0</v>
      </c>
      <c r="I238" s="77">
        <v>0</v>
      </c>
      <c r="J238" s="79">
        <f t="shared" si="3"/>
        <v>0</v>
      </c>
    </row>
    <row r="239" spans="1:10" x14ac:dyDescent="0.25">
      <c r="A239" s="24" t="s">
        <v>299</v>
      </c>
      <c r="B239" s="25" t="s">
        <v>47</v>
      </c>
      <c r="C239" s="75">
        <v>0</v>
      </c>
      <c r="D239" s="77">
        <v>0</v>
      </c>
      <c r="E239" s="77">
        <v>0</v>
      </c>
      <c r="F239" s="77">
        <v>0</v>
      </c>
      <c r="G239" s="77">
        <v>0</v>
      </c>
      <c r="H239" s="77">
        <v>0</v>
      </c>
      <c r="I239" s="77">
        <v>0</v>
      </c>
      <c r="J239" s="79">
        <f t="shared" si="3"/>
        <v>0</v>
      </c>
    </row>
    <row r="240" spans="1:10" x14ac:dyDescent="0.25">
      <c r="A240" s="24" t="s">
        <v>463</v>
      </c>
      <c r="B240" s="25" t="s">
        <v>47</v>
      </c>
      <c r="C240" s="75">
        <v>0</v>
      </c>
      <c r="D240" s="77">
        <v>0</v>
      </c>
      <c r="E240" s="77">
        <v>0</v>
      </c>
      <c r="F240" s="77">
        <v>0</v>
      </c>
      <c r="G240" s="77">
        <v>0</v>
      </c>
      <c r="H240" s="77">
        <v>0</v>
      </c>
      <c r="I240" s="77">
        <v>0</v>
      </c>
      <c r="J240" s="79">
        <f t="shared" si="3"/>
        <v>0</v>
      </c>
    </row>
    <row r="241" spans="1:10" x14ac:dyDescent="0.25">
      <c r="A241" s="24" t="s">
        <v>300</v>
      </c>
      <c r="B241" s="25" t="s">
        <v>48</v>
      </c>
      <c r="C241" s="75">
        <v>0</v>
      </c>
      <c r="D241" s="77">
        <v>0</v>
      </c>
      <c r="E241" s="77">
        <v>0</v>
      </c>
      <c r="F241" s="77">
        <v>0</v>
      </c>
      <c r="G241" s="77">
        <v>0</v>
      </c>
      <c r="H241" s="77">
        <v>0</v>
      </c>
      <c r="I241" s="77">
        <v>0</v>
      </c>
      <c r="J241" s="79">
        <f t="shared" si="3"/>
        <v>0</v>
      </c>
    </row>
    <row r="242" spans="1:10" x14ac:dyDescent="0.25">
      <c r="A242" s="24" t="s">
        <v>301</v>
      </c>
      <c r="B242" s="25" t="s">
        <v>48</v>
      </c>
      <c r="C242" s="75">
        <v>14609</v>
      </c>
      <c r="D242" s="77">
        <v>3631</v>
      </c>
      <c r="E242" s="77">
        <v>0</v>
      </c>
      <c r="F242" s="77">
        <v>0</v>
      </c>
      <c r="G242" s="77">
        <v>0</v>
      </c>
      <c r="H242" s="77">
        <v>43424</v>
      </c>
      <c r="I242" s="77">
        <v>6636</v>
      </c>
      <c r="J242" s="79">
        <f t="shared" si="3"/>
        <v>68300</v>
      </c>
    </row>
    <row r="243" spans="1:10" x14ac:dyDescent="0.25">
      <c r="A243" s="24" t="s">
        <v>302</v>
      </c>
      <c r="B243" s="25" t="s">
        <v>48</v>
      </c>
      <c r="C243" s="75">
        <v>0</v>
      </c>
      <c r="D243" s="77">
        <v>0</v>
      </c>
      <c r="E243" s="77">
        <v>0</v>
      </c>
      <c r="F243" s="77">
        <v>0</v>
      </c>
      <c r="G243" s="77">
        <v>0</v>
      </c>
      <c r="H243" s="77">
        <v>0</v>
      </c>
      <c r="I243" s="77">
        <v>0</v>
      </c>
      <c r="J243" s="79">
        <f t="shared" si="3"/>
        <v>0</v>
      </c>
    </row>
    <row r="244" spans="1:10" x14ac:dyDescent="0.25">
      <c r="A244" s="24" t="s">
        <v>303</v>
      </c>
      <c r="B244" s="25" t="s">
        <v>49</v>
      </c>
      <c r="C244" s="75">
        <v>0</v>
      </c>
      <c r="D244" s="77">
        <v>0</v>
      </c>
      <c r="E244" s="77">
        <v>0</v>
      </c>
      <c r="F244" s="77">
        <v>0</v>
      </c>
      <c r="G244" s="77">
        <v>0</v>
      </c>
      <c r="H244" s="77">
        <v>0</v>
      </c>
      <c r="I244" s="77">
        <v>0</v>
      </c>
      <c r="J244" s="79">
        <f t="shared" si="3"/>
        <v>0</v>
      </c>
    </row>
    <row r="245" spans="1:10" x14ac:dyDescent="0.25">
      <c r="A245" s="24" t="s">
        <v>304</v>
      </c>
      <c r="B245" s="25" t="s">
        <v>49</v>
      </c>
      <c r="C245" s="75">
        <v>0</v>
      </c>
      <c r="D245" s="77">
        <v>0</v>
      </c>
      <c r="E245" s="77">
        <v>0</v>
      </c>
      <c r="F245" s="77">
        <v>0</v>
      </c>
      <c r="G245" s="77">
        <v>0</v>
      </c>
      <c r="H245" s="77">
        <v>0</v>
      </c>
      <c r="I245" s="77">
        <v>0</v>
      </c>
      <c r="J245" s="79">
        <f t="shared" si="3"/>
        <v>0</v>
      </c>
    </row>
    <row r="246" spans="1:10" x14ac:dyDescent="0.25">
      <c r="A246" s="24" t="s">
        <v>305</v>
      </c>
      <c r="B246" s="25" t="s">
        <v>49</v>
      </c>
      <c r="C246" s="75">
        <v>0</v>
      </c>
      <c r="D246" s="77">
        <v>0</v>
      </c>
      <c r="E246" s="77">
        <v>0</v>
      </c>
      <c r="F246" s="77">
        <v>0</v>
      </c>
      <c r="G246" s="77">
        <v>0</v>
      </c>
      <c r="H246" s="77">
        <v>0</v>
      </c>
      <c r="I246" s="77">
        <v>0</v>
      </c>
      <c r="J246" s="79">
        <f t="shared" si="3"/>
        <v>0</v>
      </c>
    </row>
    <row r="247" spans="1:10" x14ac:dyDescent="0.25">
      <c r="A247" s="24" t="s">
        <v>306</v>
      </c>
      <c r="B247" s="25" t="s">
        <v>49</v>
      </c>
      <c r="C247" s="75">
        <v>0</v>
      </c>
      <c r="D247" s="77">
        <v>0</v>
      </c>
      <c r="E247" s="77">
        <v>0</v>
      </c>
      <c r="F247" s="77">
        <v>0</v>
      </c>
      <c r="G247" s="77">
        <v>0</v>
      </c>
      <c r="H247" s="77">
        <v>0</v>
      </c>
      <c r="I247" s="77">
        <v>0</v>
      </c>
      <c r="J247" s="79">
        <f t="shared" si="3"/>
        <v>0</v>
      </c>
    </row>
    <row r="248" spans="1:10" x14ac:dyDescent="0.25">
      <c r="A248" s="24" t="s">
        <v>307</v>
      </c>
      <c r="B248" s="25" t="s">
        <v>49</v>
      </c>
      <c r="C248" s="75">
        <v>0</v>
      </c>
      <c r="D248" s="77">
        <v>0</v>
      </c>
      <c r="E248" s="77">
        <v>0</v>
      </c>
      <c r="F248" s="77">
        <v>4350</v>
      </c>
      <c r="G248" s="77">
        <v>0</v>
      </c>
      <c r="H248" s="77">
        <v>0</v>
      </c>
      <c r="I248" s="77">
        <v>0</v>
      </c>
      <c r="J248" s="79">
        <f t="shared" si="3"/>
        <v>4350</v>
      </c>
    </row>
    <row r="249" spans="1:10" x14ac:dyDescent="0.25">
      <c r="A249" s="24" t="s">
        <v>308</v>
      </c>
      <c r="B249" s="25" t="s">
        <v>49</v>
      </c>
      <c r="C249" s="75">
        <v>0</v>
      </c>
      <c r="D249" s="77">
        <v>0</v>
      </c>
      <c r="E249" s="77">
        <v>0</v>
      </c>
      <c r="F249" s="77">
        <v>0</v>
      </c>
      <c r="G249" s="77">
        <v>0</v>
      </c>
      <c r="H249" s="77">
        <v>0</v>
      </c>
      <c r="I249" s="77">
        <v>0</v>
      </c>
      <c r="J249" s="79">
        <f t="shared" si="3"/>
        <v>0</v>
      </c>
    </row>
    <row r="250" spans="1:10" x14ac:dyDescent="0.25">
      <c r="A250" s="24" t="s">
        <v>309</v>
      </c>
      <c r="B250" s="25" t="s">
        <v>49</v>
      </c>
      <c r="C250" s="75">
        <v>0</v>
      </c>
      <c r="D250" s="77">
        <v>0</v>
      </c>
      <c r="E250" s="77">
        <v>0</v>
      </c>
      <c r="F250" s="77">
        <v>0</v>
      </c>
      <c r="G250" s="77">
        <v>0</v>
      </c>
      <c r="H250" s="77">
        <v>0</v>
      </c>
      <c r="I250" s="77">
        <v>0</v>
      </c>
      <c r="J250" s="79">
        <f t="shared" si="3"/>
        <v>0</v>
      </c>
    </row>
    <row r="251" spans="1:10" x14ac:dyDescent="0.25">
      <c r="A251" s="24" t="s">
        <v>310</v>
      </c>
      <c r="B251" s="25" t="s">
        <v>49</v>
      </c>
      <c r="C251" s="75">
        <v>0</v>
      </c>
      <c r="D251" s="77">
        <v>0</v>
      </c>
      <c r="E251" s="77">
        <v>0</v>
      </c>
      <c r="F251" s="77">
        <v>0</v>
      </c>
      <c r="G251" s="77">
        <v>0</v>
      </c>
      <c r="H251" s="77">
        <v>0</v>
      </c>
      <c r="I251" s="77">
        <v>0</v>
      </c>
      <c r="J251" s="79">
        <f t="shared" si="3"/>
        <v>0</v>
      </c>
    </row>
    <row r="252" spans="1:10" x14ac:dyDescent="0.25">
      <c r="A252" s="24" t="s">
        <v>311</v>
      </c>
      <c r="B252" s="25" t="s">
        <v>49</v>
      </c>
      <c r="C252" s="75">
        <v>0</v>
      </c>
      <c r="D252" s="77">
        <v>0</v>
      </c>
      <c r="E252" s="77">
        <v>0</v>
      </c>
      <c r="F252" s="77">
        <v>0</v>
      </c>
      <c r="G252" s="77">
        <v>0</v>
      </c>
      <c r="H252" s="77">
        <v>0</v>
      </c>
      <c r="I252" s="77">
        <v>0</v>
      </c>
      <c r="J252" s="79">
        <f t="shared" si="3"/>
        <v>0</v>
      </c>
    </row>
    <row r="253" spans="1:10" x14ac:dyDescent="0.25">
      <c r="A253" s="24" t="s">
        <v>3</v>
      </c>
      <c r="B253" s="25" t="s">
        <v>3</v>
      </c>
      <c r="C253" s="75">
        <v>0</v>
      </c>
      <c r="D253" s="77">
        <v>210496</v>
      </c>
      <c r="E253" s="77">
        <v>0</v>
      </c>
      <c r="F253" s="77">
        <v>0</v>
      </c>
      <c r="G253" s="77">
        <v>0</v>
      </c>
      <c r="H253" s="77">
        <v>0</v>
      </c>
      <c r="I253" s="77">
        <v>0</v>
      </c>
      <c r="J253" s="79">
        <f t="shared" si="3"/>
        <v>210496</v>
      </c>
    </row>
    <row r="254" spans="1:10" x14ac:dyDescent="0.25">
      <c r="A254" s="24" t="s">
        <v>312</v>
      </c>
      <c r="B254" s="25" t="s">
        <v>50</v>
      </c>
      <c r="C254" s="75">
        <v>0</v>
      </c>
      <c r="D254" s="77">
        <v>1196115</v>
      </c>
      <c r="E254" s="77">
        <v>841395</v>
      </c>
      <c r="F254" s="77">
        <v>0</v>
      </c>
      <c r="G254" s="77">
        <v>0</v>
      </c>
      <c r="H254" s="77">
        <v>56809</v>
      </c>
      <c r="I254" s="77">
        <v>0</v>
      </c>
      <c r="J254" s="79">
        <f t="shared" si="3"/>
        <v>2094319</v>
      </c>
    </row>
    <row r="255" spans="1:10" x14ac:dyDescent="0.25">
      <c r="A255" s="24" t="s">
        <v>474</v>
      </c>
      <c r="B255" s="25" t="s">
        <v>50</v>
      </c>
      <c r="C255" s="75">
        <v>0</v>
      </c>
      <c r="D255" s="77">
        <v>0</v>
      </c>
      <c r="E255" s="77">
        <v>0</v>
      </c>
      <c r="F255" s="77">
        <v>0</v>
      </c>
      <c r="G255" s="77">
        <v>0</v>
      </c>
      <c r="H255" s="77">
        <v>0</v>
      </c>
      <c r="I255" s="77">
        <v>0</v>
      </c>
      <c r="J255" s="79">
        <f t="shared" si="3"/>
        <v>0</v>
      </c>
    </row>
    <row r="256" spans="1:10" x14ac:dyDescent="0.25">
      <c r="A256" s="24" t="s">
        <v>313</v>
      </c>
      <c r="B256" s="25" t="s">
        <v>50</v>
      </c>
      <c r="C256" s="75">
        <v>0</v>
      </c>
      <c r="D256" s="77">
        <v>0</v>
      </c>
      <c r="E256" s="77">
        <v>0</v>
      </c>
      <c r="F256" s="77">
        <v>0</v>
      </c>
      <c r="G256" s="77">
        <v>0</v>
      </c>
      <c r="H256" s="77">
        <v>0</v>
      </c>
      <c r="I256" s="77">
        <v>0</v>
      </c>
      <c r="J256" s="79">
        <f t="shared" si="3"/>
        <v>0</v>
      </c>
    </row>
    <row r="257" spans="1:10" x14ac:dyDescent="0.25">
      <c r="A257" s="24" t="s">
        <v>314</v>
      </c>
      <c r="B257" s="25" t="s">
        <v>50</v>
      </c>
      <c r="C257" s="75">
        <v>0</v>
      </c>
      <c r="D257" s="77">
        <v>0</v>
      </c>
      <c r="E257" s="77">
        <v>0</v>
      </c>
      <c r="F257" s="77">
        <v>0</v>
      </c>
      <c r="G257" s="77">
        <v>0</v>
      </c>
      <c r="H257" s="77">
        <v>0</v>
      </c>
      <c r="I257" s="77">
        <v>0</v>
      </c>
      <c r="J257" s="79">
        <f t="shared" si="3"/>
        <v>0</v>
      </c>
    </row>
    <row r="258" spans="1:10" x14ac:dyDescent="0.25">
      <c r="A258" s="24" t="s">
        <v>315</v>
      </c>
      <c r="B258" s="25" t="s">
        <v>50</v>
      </c>
      <c r="C258" s="75">
        <v>0</v>
      </c>
      <c r="D258" s="77">
        <v>0</v>
      </c>
      <c r="E258" s="77">
        <v>0</v>
      </c>
      <c r="F258" s="77">
        <v>0</v>
      </c>
      <c r="G258" s="77">
        <v>0</v>
      </c>
      <c r="H258" s="77">
        <v>0</v>
      </c>
      <c r="I258" s="77">
        <v>0</v>
      </c>
      <c r="J258" s="79">
        <f t="shared" si="3"/>
        <v>0</v>
      </c>
    </row>
    <row r="259" spans="1:10" x14ac:dyDescent="0.25">
      <c r="A259" s="24" t="s">
        <v>316</v>
      </c>
      <c r="B259" s="25" t="s">
        <v>50</v>
      </c>
      <c r="C259" s="75">
        <v>0</v>
      </c>
      <c r="D259" s="77">
        <v>0</v>
      </c>
      <c r="E259" s="77">
        <v>0</v>
      </c>
      <c r="F259" s="77">
        <v>0</v>
      </c>
      <c r="G259" s="77">
        <v>0</v>
      </c>
      <c r="H259" s="77">
        <v>0</v>
      </c>
      <c r="I259" s="77">
        <v>0</v>
      </c>
      <c r="J259" s="79">
        <f t="shared" ref="J259:J321" si="4">SUM(C259:I259)</f>
        <v>0</v>
      </c>
    </row>
    <row r="260" spans="1:10" x14ac:dyDescent="0.25">
      <c r="A260" s="24" t="s">
        <v>317</v>
      </c>
      <c r="B260" s="25" t="s">
        <v>50</v>
      </c>
      <c r="C260" s="75">
        <v>0</v>
      </c>
      <c r="D260" s="77">
        <v>115543</v>
      </c>
      <c r="E260" s="77">
        <v>0</v>
      </c>
      <c r="F260" s="77">
        <v>0</v>
      </c>
      <c r="G260" s="77">
        <v>0</v>
      </c>
      <c r="H260" s="77">
        <v>0</v>
      </c>
      <c r="I260" s="77">
        <v>0</v>
      </c>
      <c r="J260" s="79">
        <f t="shared" si="4"/>
        <v>115543</v>
      </c>
    </row>
    <row r="261" spans="1:10" x14ac:dyDescent="0.25">
      <c r="A261" s="24" t="s">
        <v>318</v>
      </c>
      <c r="B261" s="25" t="s">
        <v>50</v>
      </c>
      <c r="C261" s="75">
        <v>0</v>
      </c>
      <c r="D261" s="77">
        <v>0</v>
      </c>
      <c r="E261" s="77">
        <v>0</v>
      </c>
      <c r="F261" s="77">
        <v>0</v>
      </c>
      <c r="G261" s="77">
        <v>0</v>
      </c>
      <c r="H261" s="77">
        <v>0</v>
      </c>
      <c r="I261" s="77">
        <v>0</v>
      </c>
      <c r="J261" s="79">
        <f t="shared" si="4"/>
        <v>0</v>
      </c>
    </row>
    <row r="262" spans="1:10" x14ac:dyDescent="0.25">
      <c r="A262" s="24" t="s">
        <v>319</v>
      </c>
      <c r="B262" s="25" t="s">
        <v>50</v>
      </c>
      <c r="C262" s="75">
        <v>859759</v>
      </c>
      <c r="D262" s="77">
        <v>0</v>
      </c>
      <c r="E262" s="77">
        <v>4678657</v>
      </c>
      <c r="F262" s="77">
        <v>0</v>
      </c>
      <c r="G262" s="77">
        <v>0</v>
      </c>
      <c r="H262" s="77">
        <v>69533</v>
      </c>
      <c r="I262" s="77">
        <v>25907</v>
      </c>
      <c r="J262" s="79">
        <f t="shared" si="4"/>
        <v>5633856</v>
      </c>
    </row>
    <row r="263" spans="1:10" x14ac:dyDescent="0.25">
      <c r="A263" s="24" t="s">
        <v>475</v>
      </c>
      <c r="B263" s="25" t="s">
        <v>50</v>
      </c>
      <c r="C263" s="75">
        <v>0</v>
      </c>
      <c r="D263" s="77">
        <v>9294596</v>
      </c>
      <c r="E263" s="77">
        <v>0</v>
      </c>
      <c r="F263" s="77">
        <v>0</v>
      </c>
      <c r="G263" s="77">
        <v>0</v>
      </c>
      <c r="H263" s="77">
        <v>0</v>
      </c>
      <c r="I263" s="77">
        <v>0</v>
      </c>
      <c r="J263" s="79">
        <f t="shared" si="4"/>
        <v>9294596</v>
      </c>
    </row>
    <row r="264" spans="1:10" x14ac:dyDescent="0.25">
      <c r="A264" s="24" t="s">
        <v>320</v>
      </c>
      <c r="B264" s="25" t="s">
        <v>50</v>
      </c>
      <c r="C264" s="75">
        <v>0</v>
      </c>
      <c r="D264" s="77">
        <v>0</v>
      </c>
      <c r="E264" s="77">
        <v>0</v>
      </c>
      <c r="F264" s="77">
        <v>0</v>
      </c>
      <c r="G264" s="77">
        <v>0</v>
      </c>
      <c r="H264" s="77">
        <v>0</v>
      </c>
      <c r="I264" s="77">
        <v>0</v>
      </c>
      <c r="J264" s="79">
        <f t="shared" si="4"/>
        <v>0</v>
      </c>
    </row>
    <row r="265" spans="1:10" x14ac:dyDescent="0.25">
      <c r="A265" s="24" t="s">
        <v>321</v>
      </c>
      <c r="B265" s="25" t="s">
        <v>50</v>
      </c>
      <c r="C265" s="75">
        <v>36757</v>
      </c>
      <c r="D265" s="77">
        <v>421776</v>
      </c>
      <c r="E265" s="77">
        <v>180865</v>
      </c>
      <c r="F265" s="77">
        <v>0</v>
      </c>
      <c r="G265" s="77">
        <v>0</v>
      </c>
      <c r="H265" s="77">
        <v>16080</v>
      </c>
      <c r="I265" s="77">
        <v>0</v>
      </c>
      <c r="J265" s="79">
        <f t="shared" si="4"/>
        <v>655478</v>
      </c>
    </row>
    <row r="266" spans="1:10" x14ac:dyDescent="0.25">
      <c r="A266" s="24" t="s">
        <v>322</v>
      </c>
      <c r="B266" s="25" t="s">
        <v>50</v>
      </c>
      <c r="C266" s="75">
        <v>0</v>
      </c>
      <c r="D266" s="77">
        <v>0</v>
      </c>
      <c r="E266" s="77">
        <v>0</v>
      </c>
      <c r="F266" s="77">
        <v>0</v>
      </c>
      <c r="G266" s="77">
        <v>0</v>
      </c>
      <c r="H266" s="77">
        <v>0</v>
      </c>
      <c r="I266" s="77">
        <v>0</v>
      </c>
      <c r="J266" s="79">
        <f t="shared" si="4"/>
        <v>0</v>
      </c>
    </row>
    <row r="267" spans="1:10" x14ac:dyDescent="0.25">
      <c r="A267" s="24" t="s">
        <v>476</v>
      </c>
      <c r="B267" s="25" t="s">
        <v>51</v>
      </c>
      <c r="C267" s="75">
        <v>0</v>
      </c>
      <c r="D267" s="77">
        <v>0</v>
      </c>
      <c r="E267" s="77">
        <v>413000</v>
      </c>
      <c r="F267" s="77">
        <v>0</v>
      </c>
      <c r="G267" s="77">
        <v>0</v>
      </c>
      <c r="H267" s="77">
        <v>140000</v>
      </c>
      <c r="I267" s="77">
        <v>0</v>
      </c>
      <c r="J267" s="79">
        <f t="shared" si="4"/>
        <v>553000</v>
      </c>
    </row>
    <row r="268" spans="1:10" x14ac:dyDescent="0.25">
      <c r="A268" s="24" t="s">
        <v>515</v>
      </c>
      <c r="B268" s="25" t="s">
        <v>51</v>
      </c>
      <c r="C268" s="75">
        <v>0</v>
      </c>
      <c r="D268" s="77">
        <v>0</v>
      </c>
      <c r="E268" s="77">
        <v>373723</v>
      </c>
      <c r="F268" s="77">
        <v>0</v>
      </c>
      <c r="G268" s="77">
        <v>0</v>
      </c>
      <c r="H268" s="77">
        <v>35640</v>
      </c>
      <c r="I268" s="77">
        <v>0</v>
      </c>
      <c r="J268" s="79">
        <f t="shared" si="4"/>
        <v>409363</v>
      </c>
    </row>
    <row r="269" spans="1:10" x14ac:dyDescent="0.25">
      <c r="A269" s="24" t="s">
        <v>324</v>
      </c>
      <c r="B269" s="25" t="s">
        <v>4</v>
      </c>
      <c r="C269" s="75">
        <v>0</v>
      </c>
      <c r="D269" s="77">
        <v>0</v>
      </c>
      <c r="E269" s="77">
        <v>0</v>
      </c>
      <c r="F269" s="77">
        <v>0</v>
      </c>
      <c r="G269" s="77">
        <v>0</v>
      </c>
      <c r="H269" s="77">
        <v>0</v>
      </c>
      <c r="I269" s="77">
        <v>0</v>
      </c>
      <c r="J269" s="79">
        <f t="shared" si="4"/>
        <v>0</v>
      </c>
    </row>
    <row r="270" spans="1:10" x14ac:dyDescent="0.25">
      <c r="A270" s="24" t="s">
        <v>325</v>
      </c>
      <c r="B270" s="25" t="s">
        <v>4</v>
      </c>
      <c r="C270" s="75">
        <v>0</v>
      </c>
      <c r="D270" s="77">
        <v>0</v>
      </c>
      <c r="E270" s="77">
        <v>0</v>
      </c>
      <c r="F270" s="77">
        <v>0</v>
      </c>
      <c r="G270" s="77">
        <v>0</v>
      </c>
      <c r="H270" s="77">
        <v>0</v>
      </c>
      <c r="I270" s="77">
        <v>0</v>
      </c>
      <c r="J270" s="79">
        <f t="shared" si="4"/>
        <v>0</v>
      </c>
    </row>
    <row r="271" spans="1:10" x14ac:dyDescent="0.25">
      <c r="A271" s="24" t="s">
        <v>326</v>
      </c>
      <c r="B271" s="25" t="s">
        <v>4</v>
      </c>
      <c r="C271" s="75">
        <v>0</v>
      </c>
      <c r="D271" s="77">
        <v>0</v>
      </c>
      <c r="E271" s="77">
        <v>0</v>
      </c>
      <c r="F271" s="77">
        <v>0</v>
      </c>
      <c r="G271" s="77">
        <v>0</v>
      </c>
      <c r="H271" s="77">
        <v>0</v>
      </c>
      <c r="I271" s="77">
        <v>0</v>
      </c>
      <c r="J271" s="79">
        <f t="shared" si="4"/>
        <v>0</v>
      </c>
    </row>
    <row r="272" spans="1:10" x14ac:dyDescent="0.25">
      <c r="A272" s="24" t="s">
        <v>327</v>
      </c>
      <c r="B272" s="25" t="s">
        <v>4</v>
      </c>
      <c r="C272" s="75">
        <v>0</v>
      </c>
      <c r="D272" s="77">
        <v>0</v>
      </c>
      <c r="E272" s="77">
        <v>0</v>
      </c>
      <c r="F272" s="77">
        <v>0</v>
      </c>
      <c r="G272" s="77">
        <v>0</v>
      </c>
      <c r="H272" s="77">
        <v>495240</v>
      </c>
      <c r="I272" s="77">
        <v>0</v>
      </c>
      <c r="J272" s="79">
        <f t="shared" si="4"/>
        <v>495240</v>
      </c>
    </row>
    <row r="273" spans="1:10" x14ac:dyDescent="0.25">
      <c r="A273" s="24" t="s">
        <v>542</v>
      </c>
      <c r="B273" s="25" t="s">
        <v>4</v>
      </c>
      <c r="C273" s="75">
        <v>0</v>
      </c>
      <c r="D273" s="77">
        <v>0</v>
      </c>
      <c r="E273" s="77">
        <v>0</v>
      </c>
      <c r="F273" s="77">
        <v>0</v>
      </c>
      <c r="G273" s="77">
        <v>0</v>
      </c>
      <c r="H273" s="77">
        <v>0</v>
      </c>
      <c r="I273" s="77">
        <v>0</v>
      </c>
      <c r="J273" s="79">
        <f t="shared" si="4"/>
        <v>0</v>
      </c>
    </row>
    <row r="274" spans="1:10" x14ac:dyDescent="0.25">
      <c r="A274" s="24" t="s">
        <v>328</v>
      </c>
      <c r="B274" s="25" t="s">
        <v>4</v>
      </c>
      <c r="C274" s="75">
        <v>0</v>
      </c>
      <c r="D274" s="77">
        <v>0</v>
      </c>
      <c r="E274" s="77">
        <v>0</v>
      </c>
      <c r="F274" s="77">
        <v>0</v>
      </c>
      <c r="G274" s="77">
        <v>0</v>
      </c>
      <c r="H274" s="77">
        <v>0</v>
      </c>
      <c r="I274" s="77">
        <v>0</v>
      </c>
      <c r="J274" s="79">
        <f t="shared" si="4"/>
        <v>0</v>
      </c>
    </row>
    <row r="275" spans="1:10" x14ac:dyDescent="0.25">
      <c r="A275" s="24" t="s">
        <v>329</v>
      </c>
      <c r="B275" s="25" t="s">
        <v>4</v>
      </c>
      <c r="C275" s="75">
        <v>0</v>
      </c>
      <c r="D275" s="77">
        <v>0</v>
      </c>
      <c r="E275" s="77">
        <v>0</v>
      </c>
      <c r="F275" s="77">
        <v>0</v>
      </c>
      <c r="G275" s="77">
        <v>0</v>
      </c>
      <c r="H275" s="77">
        <v>0</v>
      </c>
      <c r="I275" s="77">
        <v>0</v>
      </c>
      <c r="J275" s="79">
        <f t="shared" si="4"/>
        <v>0</v>
      </c>
    </row>
    <row r="276" spans="1:10" x14ac:dyDescent="0.25">
      <c r="A276" s="24" t="s">
        <v>330</v>
      </c>
      <c r="B276" s="25" t="s">
        <v>4</v>
      </c>
      <c r="C276" s="75">
        <v>0</v>
      </c>
      <c r="D276" s="77">
        <v>0</v>
      </c>
      <c r="E276" s="77">
        <v>0</v>
      </c>
      <c r="F276" s="77">
        <v>0</v>
      </c>
      <c r="G276" s="77">
        <v>0</v>
      </c>
      <c r="H276" s="77">
        <v>0</v>
      </c>
      <c r="I276" s="77">
        <v>0</v>
      </c>
      <c r="J276" s="79">
        <f t="shared" si="4"/>
        <v>0</v>
      </c>
    </row>
    <row r="277" spans="1:10" x14ac:dyDescent="0.25">
      <c r="A277" s="24" t="s">
        <v>331</v>
      </c>
      <c r="B277" s="25" t="s">
        <v>4</v>
      </c>
      <c r="C277" s="75">
        <v>0</v>
      </c>
      <c r="D277" s="77">
        <v>0</v>
      </c>
      <c r="E277" s="77">
        <v>0</v>
      </c>
      <c r="F277" s="77">
        <v>0</v>
      </c>
      <c r="G277" s="77">
        <v>0</v>
      </c>
      <c r="H277" s="77">
        <v>0</v>
      </c>
      <c r="I277" s="77">
        <v>0</v>
      </c>
      <c r="J277" s="79">
        <f t="shared" si="4"/>
        <v>0</v>
      </c>
    </row>
    <row r="278" spans="1:10" x14ac:dyDescent="0.25">
      <c r="A278" s="24" t="s">
        <v>332</v>
      </c>
      <c r="B278" s="25" t="s">
        <v>4</v>
      </c>
      <c r="C278" s="75">
        <v>0</v>
      </c>
      <c r="D278" s="77">
        <v>0</v>
      </c>
      <c r="E278" s="77">
        <v>0</v>
      </c>
      <c r="F278" s="77">
        <v>0</v>
      </c>
      <c r="G278" s="77">
        <v>0</v>
      </c>
      <c r="H278" s="77">
        <v>17834</v>
      </c>
      <c r="I278" s="77">
        <v>0</v>
      </c>
      <c r="J278" s="79">
        <f t="shared" si="4"/>
        <v>17834</v>
      </c>
    </row>
    <row r="279" spans="1:10" x14ac:dyDescent="0.25">
      <c r="A279" s="24" t="s">
        <v>477</v>
      </c>
      <c r="B279" s="25" t="s">
        <v>4</v>
      </c>
      <c r="C279" s="75">
        <v>0</v>
      </c>
      <c r="D279" s="77">
        <v>0</v>
      </c>
      <c r="E279" s="77">
        <v>0</v>
      </c>
      <c r="F279" s="77">
        <v>0</v>
      </c>
      <c r="G279" s="77">
        <v>0</v>
      </c>
      <c r="H279" s="77">
        <v>0</v>
      </c>
      <c r="I279" s="77">
        <v>0</v>
      </c>
      <c r="J279" s="79">
        <f t="shared" si="4"/>
        <v>0</v>
      </c>
    </row>
    <row r="280" spans="1:10" x14ac:dyDescent="0.25">
      <c r="A280" s="24" t="s">
        <v>333</v>
      </c>
      <c r="B280" s="25" t="s">
        <v>4</v>
      </c>
      <c r="C280" s="75">
        <v>0</v>
      </c>
      <c r="D280" s="77">
        <v>0</v>
      </c>
      <c r="E280" s="77">
        <v>0</v>
      </c>
      <c r="F280" s="77">
        <v>0</v>
      </c>
      <c r="G280" s="77">
        <v>0</v>
      </c>
      <c r="H280" s="77">
        <v>0</v>
      </c>
      <c r="I280" s="77">
        <v>0</v>
      </c>
      <c r="J280" s="79">
        <f t="shared" si="4"/>
        <v>0</v>
      </c>
    </row>
    <row r="281" spans="1:10" x14ac:dyDescent="0.25">
      <c r="A281" s="24" t="s">
        <v>334</v>
      </c>
      <c r="B281" s="25" t="s">
        <v>4</v>
      </c>
      <c r="C281" s="75">
        <v>0</v>
      </c>
      <c r="D281" s="77">
        <v>0</v>
      </c>
      <c r="E281" s="77">
        <v>0</v>
      </c>
      <c r="F281" s="77">
        <v>0</v>
      </c>
      <c r="G281" s="77">
        <v>0</v>
      </c>
      <c r="H281" s="77">
        <v>0</v>
      </c>
      <c r="I281" s="77">
        <v>0</v>
      </c>
      <c r="J281" s="79">
        <f t="shared" si="4"/>
        <v>0</v>
      </c>
    </row>
    <row r="282" spans="1:10" x14ac:dyDescent="0.25">
      <c r="A282" s="24" t="s">
        <v>335</v>
      </c>
      <c r="B282" s="25" t="s">
        <v>4</v>
      </c>
      <c r="C282" s="75">
        <v>0</v>
      </c>
      <c r="D282" s="77">
        <v>0</v>
      </c>
      <c r="E282" s="77">
        <v>0</v>
      </c>
      <c r="F282" s="77">
        <v>0</v>
      </c>
      <c r="G282" s="77">
        <v>0</v>
      </c>
      <c r="H282" s="77">
        <v>0</v>
      </c>
      <c r="I282" s="77">
        <v>0</v>
      </c>
      <c r="J282" s="79">
        <f t="shared" si="4"/>
        <v>0</v>
      </c>
    </row>
    <row r="283" spans="1:10" x14ac:dyDescent="0.25">
      <c r="A283" s="24" t="s">
        <v>336</v>
      </c>
      <c r="B283" s="25" t="s">
        <v>4</v>
      </c>
      <c r="C283" s="75">
        <v>1945</v>
      </c>
      <c r="D283" s="77">
        <v>0</v>
      </c>
      <c r="E283" s="77">
        <v>0</v>
      </c>
      <c r="F283" s="77">
        <v>0</v>
      </c>
      <c r="G283" s="77">
        <v>0</v>
      </c>
      <c r="H283" s="77">
        <v>0</v>
      </c>
      <c r="I283" s="77">
        <v>44005</v>
      </c>
      <c r="J283" s="79">
        <f t="shared" si="4"/>
        <v>45950</v>
      </c>
    </row>
    <row r="284" spans="1:10" x14ac:dyDescent="0.25">
      <c r="A284" s="24" t="s">
        <v>337</v>
      </c>
      <c r="B284" s="25" t="s">
        <v>4</v>
      </c>
      <c r="C284" s="75">
        <v>0</v>
      </c>
      <c r="D284" s="77">
        <v>0</v>
      </c>
      <c r="E284" s="77">
        <v>0</v>
      </c>
      <c r="F284" s="77">
        <v>0</v>
      </c>
      <c r="G284" s="77">
        <v>0</v>
      </c>
      <c r="H284" s="77">
        <v>0</v>
      </c>
      <c r="I284" s="77">
        <v>0</v>
      </c>
      <c r="J284" s="79">
        <f t="shared" si="4"/>
        <v>0</v>
      </c>
    </row>
    <row r="285" spans="1:10" x14ac:dyDescent="0.25">
      <c r="A285" s="24" t="s">
        <v>338</v>
      </c>
      <c r="B285" s="25" t="s">
        <v>4</v>
      </c>
      <c r="C285" s="75">
        <v>0</v>
      </c>
      <c r="D285" s="77">
        <v>0</v>
      </c>
      <c r="E285" s="77">
        <v>0</v>
      </c>
      <c r="F285" s="77">
        <v>0</v>
      </c>
      <c r="G285" s="77">
        <v>0</v>
      </c>
      <c r="H285" s="77">
        <v>0</v>
      </c>
      <c r="I285" s="77">
        <v>0</v>
      </c>
      <c r="J285" s="79">
        <f t="shared" si="4"/>
        <v>0</v>
      </c>
    </row>
    <row r="286" spans="1:10" x14ac:dyDescent="0.25">
      <c r="A286" s="24" t="s">
        <v>339</v>
      </c>
      <c r="B286" s="25" t="s">
        <v>4</v>
      </c>
      <c r="C286" s="75">
        <v>0</v>
      </c>
      <c r="D286" s="77">
        <v>0</v>
      </c>
      <c r="E286" s="77">
        <v>0</v>
      </c>
      <c r="F286" s="77">
        <v>0</v>
      </c>
      <c r="G286" s="77">
        <v>0</v>
      </c>
      <c r="H286" s="77">
        <v>0</v>
      </c>
      <c r="I286" s="77">
        <v>0</v>
      </c>
      <c r="J286" s="79">
        <f t="shared" si="4"/>
        <v>0</v>
      </c>
    </row>
    <row r="287" spans="1:10" x14ac:dyDescent="0.25">
      <c r="A287" s="24" t="s">
        <v>340</v>
      </c>
      <c r="B287" s="25" t="s">
        <v>4</v>
      </c>
      <c r="C287" s="75">
        <v>0</v>
      </c>
      <c r="D287" s="77">
        <v>0</v>
      </c>
      <c r="E287" s="77">
        <v>0</v>
      </c>
      <c r="F287" s="77">
        <v>0</v>
      </c>
      <c r="G287" s="77">
        <v>0</v>
      </c>
      <c r="H287" s="77">
        <v>0</v>
      </c>
      <c r="I287" s="77">
        <v>0</v>
      </c>
      <c r="J287" s="79">
        <f t="shared" si="4"/>
        <v>0</v>
      </c>
    </row>
    <row r="288" spans="1:10" x14ac:dyDescent="0.25">
      <c r="A288" s="24" t="s">
        <v>549</v>
      </c>
      <c r="B288" s="25" t="s">
        <v>4</v>
      </c>
      <c r="C288" s="75">
        <v>0</v>
      </c>
      <c r="D288" s="77">
        <v>0</v>
      </c>
      <c r="E288" s="77">
        <v>0</v>
      </c>
      <c r="F288" s="77">
        <v>0</v>
      </c>
      <c r="G288" s="77">
        <v>0</v>
      </c>
      <c r="H288" s="77">
        <v>0</v>
      </c>
      <c r="I288" s="77">
        <v>0</v>
      </c>
      <c r="J288" s="79">
        <f t="shared" si="4"/>
        <v>0</v>
      </c>
    </row>
    <row r="289" spans="1:10" x14ac:dyDescent="0.25">
      <c r="A289" s="24" t="s">
        <v>341</v>
      </c>
      <c r="B289" s="25" t="s">
        <v>4</v>
      </c>
      <c r="C289" s="75">
        <v>0</v>
      </c>
      <c r="D289" s="77">
        <v>0</v>
      </c>
      <c r="E289" s="77">
        <v>0</v>
      </c>
      <c r="F289" s="77">
        <v>0</v>
      </c>
      <c r="G289" s="77">
        <v>0</v>
      </c>
      <c r="H289" s="77">
        <v>0</v>
      </c>
      <c r="I289" s="77">
        <v>0</v>
      </c>
      <c r="J289" s="79">
        <f t="shared" si="4"/>
        <v>0</v>
      </c>
    </row>
    <row r="290" spans="1:10" x14ac:dyDescent="0.25">
      <c r="A290" s="24" t="s">
        <v>506</v>
      </c>
      <c r="B290" s="25" t="s">
        <v>4</v>
      </c>
      <c r="C290" s="75">
        <v>0</v>
      </c>
      <c r="D290" s="77">
        <v>0</v>
      </c>
      <c r="E290" s="77">
        <v>0</v>
      </c>
      <c r="F290" s="77">
        <v>0</v>
      </c>
      <c r="G290" s="77">
        <v>0</v>
      </c>
      <c r="H290" s="77">
        <v>0</v>
      </c>
      <c r="I290" s="77">
        <v>0</v>
      </c>
      <c r="J290" s="79">
        <f t="shared" si="4"/>
        <v>0</v>
      </c>
    </row>
    <row r="291" spans="1:10" x14ac:dyDescent="0.25">
      <c r="A291" s="24" t="s">
        <v>342</v>
      </c>
      <c r="B291" s="25" t="s">
        <v>4</v>
      </c>
      <c r="C291" s="75">
        <v>0</v>
      </c>
      <c r="D291" s="77">
        <v>0</v>
      </c>
      <c r="E291" s="77">
        <v>0</v>
      </c>
      <c r="F291" s="77">
        <v>0</v>
      </c>
      <c r="G291" s="77">
        <v>0</v>
      </c>
      <c r="H291" s="77">
        <v>0</v>
      </c>
      <c r="I291" s="77">
        <v>0</v>
      </c>
      <c r="J291" s="79">
        <f t="shared" si="4"/>
        <v>0</v>
      </c>
    </row>
    <row r="292" spans="1:10" x14ac:dyDescent="0.25">
      <c r="A292" s="24" t="s">
        <v>343</v>
      </c>
      <c r="B292" s="25" t="s">
        <v>4</v>
      </c>
      <c r="C292" s="75">
        <v>0</v>
      </c>
      <c r="D292" s="77">
        <v>0</v>
      </c>
      <c r="E292" s="77">
        <v>0</v>
      </c>
      <c r="F292" s="77">
        <v>0</v>
      </c>
      <c r="G292" s="77">
        <v>0</v>
      </c>
      <c r="H292" s="77">
        <v>0</v>
      </c>
      <c r="I292" s="77">
        <v>0</v>
      </c>
      <c r="J292" s="79">
        <f t="shared" si="4"/>
        <v>0</v>
      </c>
    </row>
    <row r="293" spans="1:10" x14ac:dyDescent="0.25">
      <c r="A293" s="24" t="s">
        <v>344</v>
      </c>
      <c r="B293" s="25" t="s">
        <v>4</v>
      </c>
      <c r="C293" s="75">
        <v>0</v>
      </c>
      <c r="D293" s="77">
        <v>0</v>
      </c>
      <c r="E293" s="77">
        <v>0</v>
      </c>
      <c r="F293" s="77">
        <v>0</v>
      </c>
      <c r="G293" s="77">
        <v>0</v>
      </c>
      <c r="H293" s="77">
        <v>290000</v>
      </c>
      <c r="I293" s="77">
        <v>0</v>
      </c>
      <c r="J293" s="79">
        <f t="shared" si="4"/>
        <v>290000</v>
      </c>
    </row>
    <row r="294" spans="1:10" x14ac:dyDescent="0.25">
      <c r="A294" s="24" t="s">
        <v>345</v>
      </c>
      <c r="B294" s="25" t="s">
        <v>4</v>
      </c>
      <c r="C294" s="75">
        <v>0</v>
      </c>
      <c r="D294" s="77">
        <v>0</v>
      </c>
      <c r="E294" s="77">
        <v>0</v>
      </c>
      <c r="F294" s="77">
        <v>0</v>
      </c>
      <c r="G294" s="77">
        <v>0</v>
      </c>
      <c r="H294" s="77">
        <v>0</v>
      </c>
      <c r="I294" s="77">
        <v>0</v>
      </c>
      <c r="J294" s="79">
        <f t="shared" si="4"/>
        <v>0</v>
      </c>
    </row>
    <row r="295" spans="1:10" x14ac:dyDescent="0.25">
      <c r="A295" s="24" t="s">
        <v>346</v>
      </c>
      <c r="B295" s="25" t="s">
        <v>4</v>
      </c>
      <c r="C295" s="75">
        <v>0</v>
      </c>
      <c r="D295" s="77">
        <v>0</v>
      </c>
      <c r="E295" s="77">
        <v>0</v>
      </c>
      <c r="F295" s="77">
        <v>0</v>
      </c>
      <c r="G295" s="77">
        <v>0</v>
      </c>
      <c r="H295" s="77">
        <v>0</v>
      </c>
      <c r="I295" s="77">
        <v>0</v>
      </c>
      <c r="J295" s="79">
        <f t="shared" si="4"/>
        <v>0</v>
      </c>
    </row>
    <row r="296" spans="1:10" x14ac:dyDescent="0.25">
      <c r="A296" s="24" t="s">
        <v>4</v>
      </c>
      <c r="B296" s="25" t="s">
        <v>4</v>
      </c>
      <c r="C296" s="75">
        <v>0</v>
      </c>
      <c r="D296" s="77">
        <v>0</v>
      </c>
      <c r="E296" s="77">
        <v>0</v>
      </c>
      <c r="F296" s="77">
        <v>0</v>
      </c>
      <c r="G296" s="77">
        <v>0</v>
      </c>
      <c r="H296" s="77">
        <v>0</v>
      </c>
      <c r="I296" s="77">
        <v>0</v>
      </c>
      <c r="J296" s="79">
        <f t="shared" si="4"/>
        <v>0</v>
      </c>
    </row>
    <row r="297" spans="1:10" x14ac:dyDescent="0.25">
      <c r="A297" s="24" t="s">
        <v>347</v>
      </c>
      <c r="B297" s="25" t="s">
        <v>4</v>
      </c>
      <c r="C297" s="75">
        <v>256079</v>
      </c>
      <c r="D297" s="77">
        <v>0</v>
      </c>
      <c r="E297" s="77">
        <v>0</v>
      </c>
      <c r="F297" s="77">
        <v>0</v>
      </c>
      <c r="G297" s="77">
        <v>0</v>
      </c>
      <c r="H297" s="77">
        <v>197191</v>
      </c>
      <c r="I297" s="77">
        <v>0</v>
      </c>
      <c r="J297" s="79">
        <f t="shared" si="4"/>
        <v>453270</v>
      </c>
    </row>
    <row r="298" spans="1:10" x14ac:dyDescent="0.25">
      <c r="A298" s="24" t="s">
        <v>348</v>
      </c>
      <c r="B298" s="25" t="s">
        <v>4</v>
      </c>
      <c r="C298" s="75">
        <v>0</v>
      </c>
      <c r="D298" s="77">
        <v>0</v>
      </c>
      <c r="E298" s="77">
        <v>0</v>
      </c>
      <c r="F298" s="77">
        <v>0</v>
      </c>
      <c r="G298" s="77">
        <v>0</v>
      </c>
      <c r="H298" s="77">
        <v>0</v>
      </c>
      <c r="I298" s="77">
        <v>0</v>
      </c>
      <c r="J298" s="79">
        <f t="shared" si="4"/>
        <v>0</v>
      </c>
    </row>
    <row r="299" spans="1:10" x14ac:dyDescent="0.25">
      <c r="A299" s="24" t="s">
        <v>349</v>
      </c>
      <c r="B299" s="25" t="s">
        <v>4</v>
      </c>
      <c r="C299" s="75">
        <v>0</v>
      </c>
      <c r="D299" s="77">
        <v>0</v>
      </c>
      <c r="E299" s="77">
        <v>0</v>
      </c>
      <c r="F299" s="77">
        <v>0</v>
      </c>
      <c r="G299" s="77">
        <v>0</v>
      </c>
      <c r="H299" s="77">
        <v>0</v>
      </c>
      <c r="I299" s="77">
        <v>0</v>
      </c>
      <c r="J299" s="79">
        <f t="shared" si="4"/>
        <v>0</v>
      </c>
    </row>
    <row r="300" spans="1:10" x14ac:dyDescent="0.25">
      <c r="A300" s="24" t="s">
        <v>350</v>
      </c>
      <c r="B300" s="25" t="s">
        <v>4</v>
      </c>
      <c r="C300" s="75">
        <v>0</v>
      </c>
      <c r="D300" s="77">
        <v>0</v>
      </c>
      <c r="E300" s="77">
        <v>0</v>
      </c>
      <c r="F300" s="77">
        <v>0</v>
      </c>
      <c r="G300" s="77">
        <v>0</v>
      </c>
      <c r="H300" s="77">
        <v>0</v>
      </c>
      <c r="I300" s="77">
        <v>0</v>
      </c>
      <c r="J300" s="79">
        <f t="shared" si="4"/>
        <v>0</v>
      </c>
    </row>
    <row r="301" spans="1:10" x14ac:dyDescent="0.25">
      <c r="A301" s="24" t="s">
        <v>351</v>
      </c>
      <c r="B301" s="25" t="s">
        <v>4</v>
      </c>
      <c r="C301" s="75">
        <v>19790</v>
      </c>
      <c r="D301" s="77">
        <v>0</v>
      </c>
      <c r="E301" s="77">
        <v>0</v>
      </c>
      <c r="F301" s="77">
        <v>0</v>
      </c>
      <c r="G301" s="77">
        <v>0</v>
      </c>
      <c r="H301" s="77">
        <v>137204</v>
      </c>
      <c r="I301" s="77">
        <v>690</v>
      </c>
      <c r="J301" s="79">
        <f t="shared" si="4"/>
        <v>157684</v>
      </c>
    </row>
    <row r="302" spans="1:10" x14ac:dyDescent="0.25">
      <c r="A302" s="24" t="s">
        <v>352</v>
      </c>
      <c r="B302" s="25" t="s">
        <v>4</v>
      </c>
      <c r="C302" s="75">
        <v>0</v>
      </c>
      <c r="D302" s="77">
        <v>0</v>
      </c>
      <c r="E302" s="77">
        <v>0</v>
      </c>
      <c r="F302" s="77">
        <v>0</v>
      </c>
      <c r="G302" s="77">
        <v>0</v>
      </c>
      <c r="H302" s="77">
        <v>0</v>
      </c>
      <c r="I302" s="77">
        <v>0</v>
      </c>
      <c r="J302" s="79">
        <f t="shared" si="4"/>
        <v>0</v>
      </c>
    </row>
    <row r="303" spans="1:10" x14ac:dyDescent="0.25">
      <c r="A303" s="24" t="s">
        <v>353</v>
      </c>
      <c r="B303" s="25" t="s">
        <v>4</v>
      </c>
      <c r="C303" s="75">
        <v>0</v>
      </c>
      <c r="D303" s="77">
        <v>0</v>
      </c>
      <c r="E303" s="77">
        <v>0</v>
      </c>
      <c r="F303" s="77">
        <v>0</v>
      </c>
      <c r="G303" s="77">
        <v>0</v>
      </c>
      <c r="H303" s="77">
        <v>0</v>
      </c>
      <c r="I303" s="77">
        <v>0</v>
      </c>
      <c r="J303" s="79">
        <f t="shared" si="4"/>
        <v>0</v>
      </c>
    </row>
    <row r="304" spans="1:10" x14ac:dyDescent="0.25">
      <c r="A304" s="24" t="s">
        <v>354</v>
      </c>
      <c r="B304" s="25" t="s">
        <v>4</v>
      </c>
      <c r="C304" s="75">
        <v>9824</v>
      </c>
      <c r="D304" s="77">
        <v>0</v>
      </c>
      <c r="E304" s="77">
        <v>0</v>
      </c>
      <c r="F304" s="77">
        <v>0</v>
      </c>
      <c r="G304" s="77">
        <v>0</v>
      </c>
      <c r="H304" s="77">
        <v>5217</v>
      </c>
      <c r="I304" s="77">
        <v>0</v>
      </c>
      <c r="J304" s="79">
        <f t="shared" si="4"/>
        <v>15041</v>
      </c>
    </row>
    <row r="305" spans="1:10" x14ac:dyDescent="0.25">
      <c r="A305" s="24" t="s">
        <v>355</v>
      </c>
      <c r="B305" s="25" t="s">
        <v>4</v>
      </c>
      <c r="C305" s="75">
        <v>0</v>
      </c>
      <c r="D305" s="77">
        <v>0</v>
      </c>
      <c r="E305" s="77">
        <v>0</v>
      </c>
      <c r="F305" s="77">
        <v>0</v>
      </c>
      <c r="G305" s="77">
        <v>0</v>
      </c>
      <c r="H305" s="77">
        <v>0</v>
      </c>
      <c r="I305" s="77">
        <v>0</v>
      </c>
      <c r="J305" s="79">
        <f t="shared" si="4"/>
        <v>0</v>
      </c>
    </row>
    <row r="306" spans="1:10" x14ac:dyDescent="0.25">
      <c r="A306" s="24" t="s">
        <v>356</v>
      </c>
      <c r="B306" s="25" t="s">
        <v>4</v>
      </c>
      <c r="C306" s="75">
        <v>0</v>
      </c>
      <c r="D306" s="77">
        <v>0</v>
      </c>
      <c r="E306" s="77">
        <v>0</v>
      </c>
      <c r="F306" s="77">
        <v>0</v>
      </c>
      <c r="G306" s="77">
        <v>0</v>
      </c>
      <c r="H306" s="77">
        <v>0</v>
      </c>
      <c r="I306" s="77">
        <v>0</v>
      </c>
      <c r="J306" s="79">
        <f t="shared" si="4"/>
        <v>0</v>
      </c>
    </row>
    <row r="307" spans="1:10" x14ac:dyDescent="0.25">
      <c r="A307" s="24" t="s">
        <v>357</v>
      </c>
      <c r="B307" s="25" t="s">
        <v>52</v>
      </c>
      <c r="C307" s="75">
        <v>9147</v>
      </c>
      <c r="D307" s="77">
        <v>0</v>
      </c>
      <c r="E307" s="77">
        <v>3000</v>
      </c>
      <c r="F307" s="77">
        <v>0</v>
      </c>
      <c r="G307" s="77">
        <v>0</v>
      </c>
      <c r="H307" s="77">
        <v>0</v>
      </c>
      <c r="I307" s="77">
        <v>0</v>
      </c>
      <c r="J307" s="79">
        <f t="shared" si="4"/>
        <v>12147</v>
      </c>
    </row>
    <row r="308" spans="1:10" x14ac:dyDescent="0.25">
      <c r="A308" s="24" t="s">
        <v>358</v>
      </c>
      <c r="B308" s="25" t="s">
        <v>52</v>
      </c>
      <c r="C308" s="75">
        <v>0</v>
      </c>
      <c r="D308" s="77">
        <v>0</v>
      </c>
      <c r="E308" s="77">
        <v>0</v>
      </c>
      <c r="F308" s="77">
        <v>0</v>
      </c>
      <c r="G308" s="77">
        <v>0</v>
      </c>
      <c r="H308" s="77">
        <v>0</v>
      </c>
      <c r="I308" s="77">
        <v>0</v>
      </c>
      <c r="J308" s="79">
        <f t="shared" si="4"/>
        <v>0</v>
      </c>
    </row>
    <row r="309" spans="1:10" x14ac:dyDescent="0.25">
      <c r="A309" s="24" t="s">
        <v>359</v>
      </c>
      <c r="B309" s="25" t="s">
        <v>52</v>
      </c>
      <c r="C309" s="75">
        <v>0</v>
      </c>
      <c r="D309" s="77">
        <v>0</v>
      </c>
      <c r="E309" s="77">
        <v>0</v>
      </c>
      <c r="F309" s="77">
        <v>0</v>
      </c>
      <c r="G309" s="77">
        <v>0</v>
      </c>
      <c r="H309" s="77">
        <v>0</v>
      </c>
      <c r="I309" s="77">
        <v>0</v>
      </c>
      <c r="J309" s="79">
        <f t="shared" si="4"/>
        <v>0</v>
      </c>
    </row>
    <row r="310" spans="1:10" x14ac:dyDescent="0.25">
      <c r="A310" s="24" t="s">
        <v>361</v>
      </c>
      <c r="B310" s="25" t="s">
        <v>52</v>
      </c>
      <c r="C310" s="75">
        <v>0</v>
      </c>
      <c r="D310" s="77">
        <v>0</v>
      </c>
      <c r="E310" s="77">
        <v>0</v>
      </c>
      <c r="F310" s="77">
        <v>0</v>
      </c>
      <c r="G310" s="77">
        <v>0</v>
      </c>
      <c r="H310" s="77">
        <v>0</v>
      </c>
      <c r="I310" s="77">
        <v>0</v>
      </c>
      <c r="J310" s="79">
        <f t="shared" si="4"/>
        <v>0</v>
      </c>
    </row>
    <row r="311" spans="1:10" x14ac:dyDescent="0.25">
      <c r="A311" s="24" t="s">
        <v>516</v>
      </c>
      <c r="B311" s="25" t="s">
        <v>52</v>
      </c>
      <c r="C311" s="75">
        <v>0</v>
      </c>
      <c r="D311" s="77">
        <v>0</v>
      </c>
      <c r="E311" s="77">
        <v>0</v>
      </c>
      <c r="F311" s="77">
        <v>0</v>
      </c>
      <c r="G311" s="77">
        <v>0</v>
      </c>
      <c r="H311" s="77">
        <v>0</v>
      </c>
      <c r="I311" s="77">
        <v>0</v>
      </c>
      <c r="J311" s="79">
        <f t="shared" si="4"/>
        <v>0</v>
      </c>
    </row>
    <row r="312" spans="1:10" x14ac:dyDescent="0.25">
      <c r="A312" s="24" t="s">
        <v>362</v>
      </c>
      <c r="B312" s="25" t="s">
        <v>52</v>
      </c>
      <c r="C312" s="75">
        <v>0</v>
      </c>
      <c r="D312" s="77">
        <v>0</v>
      </c>
      <c r="E312" s="77">
        <v>2207</v>
      </c>
      <c r="F312" s="77">
        <v>0</v>
      </c>
      <c r="G312" s="77">
        <v>0</v>
      </c>
      <c r="H312" s="77">
        <v>0</v>
      </c>
      <c r="I312" s="77">
        <v>0</v>
      </c>
      <c r="J312" s="79">
        <f t="shared" si="4"/>
        <v>2207</v>
      </c>
    </row>
    <row r="313" spans="1:10" x14ac:dyDescent="0.25">
      <c r="A313" s="24" t="s">
        <v>363</v>
      </c>
      <c r="B313" s="25" t="s">
        <v>53</v>
      </c>
      <c r="C313" s="75">
        <v>0</v>
      </c>
      <c r="D313" s="77">
        <v>0</v>
      </c>
      <c r="E313" s="77">
        <v>18506</v>
      </c>
      <c r="F313" s="77">
        <v>0</v>
      </c>
      <c r="G313" s="77">
        <v>0</v>
      </c>
      <c r="H313" s="77">
        <v>0</v>
      </c>
      <c r="I313" s="77">
        <v>0</v>
      </c>
      <c r="J313" s="79">
        <f t="shared" si="4"/>
        <v>18506</v>
      </c>
    </row>
    <row r="314" spans="1:10" x14ac:dyDescent="0.25">
      <c r="A314" s="24" t="s">
        <v>364</v>
      </c>
      <c r="B314" s="25" t="s">
        <v>53</v>
      </c>
      <c r="C314" s="75">
        <v>0</v>
      </c>
      <c r="D314" s="77">
        <v>3000</v>
      </c>
      <c r="E314" s="77">
        <v>816</v>
      </c>
      <c r="F314" s="77">
        <v>0</v>
      </c>
      <c r="G314" s="77">
        <v>0</v>
      </c>
      <c r="H314" s="77">
        <v>0</v>
      </c>
      <c r="I314" s="77">
        <v>0</v>
      </c>
      <c r="J314" s="79">
        <f t="shared" si="4"/>
        <v>3816</v>
      </c>
    </row>
    <row r="315" spans="1:10" x14ac:dyDescent="0.25">
      <c r="A315" s="24" t="s">
        <v>365</v>
      </c>
      <c r="B315" s="25" t="s">
        <v>53</v>
      </c>
      <c r="C315" s="75">
        <v>0</v>
      </c>
      <c r="D315" s="77">
        <v>0</v>
      </c>
      <c r="E315" s="77">
        <v>0</v>
      </c>
      <c r="F315" s="77">
        <v>0</v>
      </c>
      <c r="G315" s="77">
        <v>0</v>
      </c>
      <c r="H315" s="77">
        <v>0</v>
      </c>
      <c r="I315" s="77">
        <v>0</v>
      </c>
      <c r="J315" s="79">
        <f t="shared" si="4"/>
        <v>0</v>
      </c>
    </row>
    <row r="316" spans="1:10" x14ac:dyDescent="0.25">
      <c r="A316" s="24" t="s">
        <v>366</v>
      </c>
      <c r="B316" s="25" t="s">
        <v>53</v>
      </c>
      <c r="C316" s="75">
        <v>0</v>
      </c>
      <c r="D316" s="77">
        <v>0</v>
      </c>
      <c r="E316" s="77">
        <v>0</v>
      </c>
      <c r="F316" s="77">
        <v>0</v>
      </c>
      <c r="G316" s="77">
        <v>0</v>
      </c>
      <c r="H316" s="77">
        <v>0</v>
      </c>
      <c r="I316" s="77">
        <v>0</v>
      </c>
      <c r="J316" s="79">
        <f t="shared" si="4"/>
        <v>0</v>
      </c>
    </row>
    <row r="317" spans="1:10" x14ac:dyDescent="0.25">
      <c r="A317" s="24" t="s">
        <v>367</v>
      </c>
      <c r="B317" s="25" t="s">
        <v>53</v>
      </c>
      <c r="C317" s="75">
        <v>0</v>
      </c>
      <c r="D317" s="77">
        <v>0</v>
      </c>
      <c r="E317" s="77">
        <v>0</v>
      </c>
      <c r="F317" s="77">
        <v>0</v>
      </c>
      <c r="G317" s="77">
        <v>0</v>
      </c>
      <c r="H317" s="77">
        <v>0</v>
      </c>
      <c r="I317" s="77">
        <v>0</v>
      </c>
      <c r="J317" s="79">
        <f t="shared" si="4"/>
        <v>0</v>
      </c>
    </row>
    <row r="318" spans="1:10" x14ac:dyDescent="0.25">
      <c r="A318" s="24" t="s">
        <v>368</v>
      </c>
      <c r="B318" s="25" t="s">
        <v>53</v>
      </c>
      <c r="C318" s="75">
        <v>26973</v>
      </c>
      <c r="D318" s="77">
        <v>0</v>
      </c>
      <c r="E318" s="77">
        <v>0</v>
      </c>
      <c r="F318" s="77">
        <v>0</v>
      </c>
      <c r="G318" s="77">
        <v>0</v>
      </c>
      <c r="H318" s="77">
        <v>0</v>
      </c>
      <c r="I318" s="77">
        <v>0</v>
      </c>
      <c r="J318" s="79">
        <f t="shared" si="4"/>
        <v>26973</v>
      </c>
    </row>
    <row r="319" spans="1:10" x14ac:dyDescent="0.25">
      <c r="A319" s="24" t="s">
        <v>369</v>
      </c>
      <c r="B319" s="25" t="s">
        <v>53</v>
      </c>
      <c r="C319" s="75">
        <v>0</v>
      </c>
      <c r="D319" s="77">
        <v>0</v>
      </c>
      <c r="E319" s="77">
        <v>0</v>
      </c>
      <c r="F319" s="77">
        <v>0</v>
      </c>
      <c r="G319" s="77">
        <v>0</v>
      </c>
      <c r="H319" s="77">
        <v>0</v>
      </c>
      <c r="I319" s="77">
        <v>0</v>
      </c>
      <c r="J319" s="79">
        <f t="shared" si="4"/>
        <v>0</v>
      </c>
    </row>
    <row r="320" spans="1:10" x14ac:dyDescent="0.25">
      <c r="A320" s="24" t="s">
        <v>370</v>
      </c>
      <c r="B320" s="25" t="s">
        <v>53</v>
      </c>
      <c r="C320" s="75">
        <v>0</v>
      </c>
      <c r="D320" s="77">
        <v>5000</v>
      </c>
      <c r="E320" s="77">
        <v>12178</v>
      </c>
      <c r="F320" s="77">
        <v>0</v>
      </c>
      <c r="G320" s="77">
        <v>0</v>
      </c>
      <c r="H320" s="77">
        <v>5000</v>
      </c>
      <c r="I320" s="77">
        <v>0</v>
      </c>
      <c r="J320" s="79">
        <f t="shared" si="4"/>
        <v>22178</v>
      </c>
    </row>
    <row r="321" spans="1:10" x14ac:dyDescent="0.25">
      <c r="A321" s="24" t="s">
        <v>371</v>
      </c>
      <c r="B321" s="25" t="s">
        <v>53</v>
      </c>
      <c r="C321" s="75">
        <v>0</v>
      </c>
      <c r="D321" s="77">
        <v>0</v>
      </c>
      <c r="E321" s="77">
        <v>3822</v>
      </c>
      <c r="F321" s="77">
        <v>0</v>
      </c>
      <c r="G321" s="77">
        <v>0</v>
      </c>
      <c r="H321" s="77">
        <v>0</v>
      </c>
      <c r="I321" s="77">
        <v>0</v>
      </c>
      <c r="J321" s="79">
        <f t="shared" si="4"/>
        <v>3822</v>
      </c>
    </row>
    <row r="322" spans="1:10" x14ac:dyDescent="0.25">
      <c r="A322" s="24" t="s">
        <v>372</v>
      </c>
      <c r="B322" s="25" t="s">
        <v>53</v>
      </c>
      <c r="C322" s="75">
        <v>0</v>
      </c>
      <c r="D322" s="77">
        <v>0</v>
      </c>
      <c r="E322" s="77">
        <v>0</v>
      </c>
      <c r="F322" s="77">
        <v>0</v>
      </c>
      <c r="G322" s="77">
        <v>0</v>
      </c>
      <c r="H322" s="77">
        <v>0</v>
      </c>
      <c r="I322" s="77">
        <v>0</v>
      </c>
      <c r="J322" s="79">
        <f t="shared" ref="J322:J385" si="5">SUM(C322:I322)</f>
        <v>0</v>
      </c>
    </row>
    <row r="323" spans="1:10" x14ac:dyDescent="0.25">
      <c r="A323" s="24" t="s">
        <v>373</v>
      </c>
      <c r="B323" s="25" t="s">
        <v>53</v>
      </c>
      <c r="C323" s="75">
        <v>0</v>
      </c>
      <c r="D323" s="77">
        <v>0</v>
      </c>
      <c r="E323" s="77">
        <v>0</v>
      </c>
      <c r="F323" s="77">
        <v>0</v>
      </c>
      <c r="G323" s="77">
        <v>0</v>
      </c>
      <c r="H323" s="77">
        <v>0</v>
      </c>
      <c r="I323" s="77">
        <v>0</v>
      </c>
      <c r="J323" s="79">
        <f t="shared" si="5"/>
        <v>0</v>
      </c>
    </row>
    <row r="324" spans="1:10" x14ac:dyDescent="0.25">
      <c r="A324" s="24" t="s">
        <v>374</v>
      </c>
      <c r="B324" s="25" t="s">
        <v>53</v>
      </c>
      <c r="C324" s="75">
        <v>0</v>
      </c>
      <c r="D324" s="77">
        <v>0</v>
      </c>
      <c r="E324" s="77">
        <v>783</v>
      </c>
      <c r="F324" s="77">
        <v>0</v>
      </c>
      <c r="G324" s="77">
        <v>0</v>
      </c>
      <c r="H324" s="77">
        <v>0</v>
      </c>
      <c r="I324" s="77">
        <v>1000</v>
      </c>
      <c r="J324" s="79">
        <f t="shared" si="5"/>
        <v>1783</v>
      </c>
    </row>
    <row r="325" spans="1:10" x14ac:dyDescent="0.25">
      <c r="A325" s="24" t="s">
        <v>375</v>
      </c>
      <c r="B325" s="25" t="s">
        <v>53</v>
      </c>
      <c r="C325" s="75">
        <v>0</v>
      </c>
      <c r="D325" s="77">
        <v>0</v>
      </c>
      <c r="E325" s="77">
        <v>1457</v>
      </c>
      <c r="F325" s="77">
        <v>0</v>
      </c>
      <c r="G325" s="77">
        <v>0</v>
      </c>
      <c r="H325" s="77">
        <v>0</v>
      </c>
      <c r="I325" s="77">
        <v>0</v>
      </c>
      <c r="J325" s="79">
        <f t="shared" si="5"/>
        <v>1457</v>
      </c>
    </row>
    <row r="326" spans="1:10" x14ac:dyDescent="0.25">
      <c r="A326" s="24" t="s">
        <v>376</v>
      </c>
      <c r="B326" s="25" t="s">
        <v>53</v>
      </c>
      <c r="C326" s="75">
        <v>64916</v>
      </c>
      <c r="D326" s="77">
        <v>0</v>
      </c>
      <c r="E326" s="77">
        <v>81891</v>
      </c>
      <c r="F326" s="77">
        <v>0</v>
      </c>
      <c r="G326" s="77">
        <v>0</v>
      </c>
      <c r="H326" s="77">
        <v>0</v>
      </c>
      <c r="I326" s="77">
        <v>0</v>
      </c>
      <c r="J326" s="79">
        <f t="shared" si="5"/>
        <v>146807</v>
      </c>
    </row>
    <row r="327" spans="1:10" x14ac:dyDescent="0.25">
      <c r="A327" s="24" t="s">
        <v>377</v>
      </c>
      <c r="B327" s="25" t="s">
        <v>53</v>
      </c>
      <c r="C327" s="75">
        <v>0</v>
      </c>
      <c r="D327" s="77">
        <v>0</v>
      </c>
      <c r="E327" s="77">
        <v>126177</v>
      </c>
      <c r="F327" s="77">
        <v>0</v>
      </c>
      <c r="G327" s="77">
        <v>0</v>
      </c>
      <c r="H327" s="77">
        <v>0</v>
      </c>
      <c r="I327" s="77">
        <v>0</v>
      </c>
      <c r="J327" s="79">
        <f t="shared" si="5"/>
        <v>126177</v>
      </c>
    </row>
    <row r="328" spans="1:10" x14ac:dyDescent="0.25">
      <c r="A328" s="24" t="s">
        <v>378</v>
      </c>
      <c r="B328" s="25" t="s">
        <v>53</v>
      </c>
      <c r="C328" s="75">
        <v>0</v>
      </c>
      <c r="D328" s="77">
        <v>0</v>
      </c>
      <c r="E328" s="77">
        <v>0</v>
      </c>
      <c r="F328" s="77">
        <v>0</v>
      </c>
      <c r="G328" s="77">
        <v>0</v>
      </c>
      <c r="H328" s="77">
        <v>0</v>
      </c>
      <c r="I328" s="77">
        <v>0</v>
      </c>
      <c r="J328" s="79">
        <f t="shared" si="5"/>
        <v>0</v>
      </c>
    </row>
    <row r="329" spans="1:10" x14ac:dyDescent="0.25">
      <c r="A329" s="24" t="s">
        <v>379</v>
      </c>
      <c r="B329" s="25" t="s">
        <v>53</v>
      </c>
      <c r="C329" s="75">
        <v>0</v>
      </c>
      <c r="D329" s="77">
        <v>0</v>
      </c>
      <c r="E329" s="77">
        <v>0</v>
      </c>
      <c r="F329" s="77">
        <v>0</v>
      </c>
      <c r="G329" s="77">
        <v>0</v>
      </c>
      <c r="H329" s="77">
        <v>0</v>
      </c>
      <c r="I329" s="77">
        <v>0</v>
      </c>
      <c r="J329" s="79">
        <f t="shared" si="5"/>
        <v>0</v>
      </c>
    </row>
    <row r="330" spans="1:10" x14ac:dyDescent="0.25">
      <c r="A330" s="24" t="s">
        <v>380</v>
      </c>
      <c r="B330" s="25" t="s">
        <v>53</v>
      </c>
      <c r="C330" s="75">
        <v>0</v>
      </c>
      <c r="D330" s="77">
        <v>0</v>
      </c>
      <c r="E330" s="77">
        <v>0</v>
      </c>
      <c r="F330" s="77">
        <v>0</v>
      </c>
      <c r="G330" s="77">
        <v>0</v>
      </c>
      <c r="H330" s="77">
        <v>0</v>
      </c>
      <c r="I330" s="77">
        <v>0</v>
      </c>
      <c r="J330" s="79">
        <f t="shared" si="5"/>
        <v>0</v>
      </c>
    </row>
    <row r="331" spans="1:10" x14ac:dyDescent="0.25">
      <c r="A331" s="24" t="s">
        <v>5</v>
      </c>
      <c r="B331" s="25" t="s">
        <v>53</v>
      </c>
      <c r="C331" s="75">
        <v>0</v>
      </c>
      <c r="D331" s="77">
        <v>0</v>
      </c>
      <c r="E331" s="77">
        <v>0</v>
      </c>
      <c r="F331" s="77">
        <v>0</v>
      </c>
      <c r="G331" s="77">
        <v>0</v>
      </c>
      <c r="H331" s="77">
        <v>0</v>
      </c>
      <c r="I331" s="77">
        <v>0</v>
      </c>
      <c r="J331" s="79">
        <f t="shared" si="5"/>
        <v>0</v>
      </c>
    </row>
    <row r="332" spans="1:10" x14ac:dyDescent="0.25">
      <c r="A332" s="24" t="s">
        <v>383</v>
      </c>
      <c r="B332" s="25" t="s">
        <v>53</v>
      </c>
      <c r="C332" s="75">
        <v>0</v>
      </c>
      <c r="D332" s="77">
        <v>0</v>
      </c>
      <c r="E332" s="77">
        <v>101397</v>
      </c>
      <c r="F332" s="77">
        <v>0</v>
      </c>
      <c r="G332" s="77">
        <v>0</v>
      </c>
      <c r="H332" s="77">
        <v>0</v>
      </c>
      <c r="I332" s="77">
        <v>17260</v>
      </c>
      <c r="J332" s="79">
        <f t="shared" si="5"/>
        <v>118657</v>
      </c>
    </row>
    <row r="333" spans="1:10" x14ac:dyDescent="0.25">
      <c r="A333" s="24" t="s">
        <v>525</v>
      </c>
      <c r="B333" s="25" t="s">
        <v>53</v>
      </c>
      <c r="C333" s="75">
        <v>127956</v>
      </c>
      <c r="D333" s="77">
        <v>817</v>
      </c>
      <c r="E333" s="77">
        <v>0</v>
      </c>
      <c r="F333" s="77">
        <v>0</v>
      </c>
      <c r="G333" s="77">
        <v>2770</v>
      </c>
      <c r="H333" s="77">
        <v>0</v>
      </c>
      <c r="I333" s="77">
        <v>0</v>
      </c>
      <c r="J333" s="79">
        <f t="shared" si="5"/>
        <v>131543</v>
      </c>
    </row>
    <row r="334" spans="1:10" x14ac:dyDescent="0.25">
      <c r="A334" s="24" t="s">
        <v>517</v>
      </c>
      <c r="B334" s="25" t="s">
        <v>53</v>
      </c>
      <c r="C334" s="75">
        <v>0</v>
      </c>
      <c r="D334" s="77">
        <v>0</v>
      </c>
      <c r="E334" s="77">
        <v>0</v>
      </c>
      <c r="F334" s="77">
        <v>0</v>
      </c>
      <c r="G334" s="77">
        <v>0</v>
      </c>
      <c r="H334" s="77">
        <v>0</v>
      </c>
      <c r="I334" s="77">
        <v>0</v>
      </c>
      <c r="J334" s="79">
        <f t="shared" si="5"/>
        <v>0</v>
      </c>
    </row>
    <row r="335" spans="1:10" x14ac:dyDescent="0.25">
      <c r="A335" s="24" t="s">
        <v>384</v>
      </c>
      <c r="B335" s="25" t="s">
        <v>53</v>
      </c>
      <c r="C335" s="75">
        <v>72530</v>
      </c>
      <c r="D335" s="77">
        <v>0</v>
      </c>
      <c r="E335" s="77">
        <v>163078</v>
      </c>
      <c r="F335" s="77">
        <v>0</v>
      </c>
      <c r="G335" s="77">
        <v>0</v>
      </c>
      <c r="H335" s="77">
        <v>94829</v>
      </c>
      <c r="I335" s="77">
        <v>22796</v>
      </c>
      <c r="J335" s="79">
        <f t="shared" si="5"/>
        <v>353233</v>
      </c>
    </row>
    <row r="336" spans="1:10" x14ac:dyDescent="0.25">
      <c r="A336" s="24" t="s">
        <v>385</v>
      </c>
      <c r="B336" s="25" t="s">
        <v>53</v>
      </c>
      <c r="C336" s="75">
        <v>0</v>
      </c>
      <c r="D336" s="77">
        <v>0</v>
      </c>
      <c r="E336" s="77">
        <v>0</v>
      </c>
      <c r="F336" s="77">
        <v>0</v>
      </c>
      <c r="G336" s="77">
        <v>0</v>
      </c>
      <c r="H336" s="77">
        <v>0</v>
      </c>
      <c r="I336" s="77">
        <v>0</v>
      </c>
      <c r="J336" s="79">
        <f t="shared" si="5"/>
        <v>0</v>
      </c>
    </row>
    <row r="337" spans="1:10" x14ac:dyDescent="0.25">
      <c r="A337" s="24" t="s">
        <v>386</v>
      </c>
      <c r="B337" s="25" t="s">
        <v>54</v>
      </c>
      <c r="C337" s="75">
        <v>31422</v>
      </c>
      <c r="D337" s="77">
        <v>630000</v>
      </c>
      <c r="E337" s="77">
        <v>0</v>
      </c>
      <c r="F337" s="77">
        <v>0</v>
      </c>
      <c r="G337" s="77">
        <v>0</v>
      </c>
      <c r="H337" s="77">
        <v>0</v>
      </c>
      <c r="I337" s="77">
        <v>0</v>
      </c>
      <c r="J337" s="79">
        <f t="shared" si="5"/>
        <v>661422</v>
      </c>
    </row>
    <row r="338" spans="1:10" x14ac:dyDescent="0.25">
      <c r="A338" s="24" t="s">
        <v>387</v>
      </c>
      <c r="B338" s="25" t="s">
        <v>54</v>
      </c>
      <c r="C338" s="75">
        <v>0</v>
      </c>
      <c r="D338" s="77">
        <v>0</v>
      </c>
      <c r="E338" s="77">
        <v>0</v>
      </c>
      <c r="F338" s="77">
        <v>0</v>
      </c>
      <c r="G338" s="77">
        <v>0</v>
      </c>
      <c r="H338" s="77">
        <v>0</v>
      </c>
      <c r="I338" s="77">
        <v>0</v>
      </c>
      <c r="J338" s="79">
        <f t="shared" si="5"/>
        <v>0</v>
      </c>
    </row>
    <row r="339" spans="1:10" x14ac:dyDescent="0.25">
      <c r="A339" s="24" t="s">
        <v>388</v>
      </c>
      <c r="B339" s="25" t="s">
        <v>54</v>
      </c>
      <c r="C339" s="75">
        <v>0</v>
      </c>
      <c r="D339" s="77">
        <v>23200</v>
      </c>
      <c r="E339" s="77">
        <v>0</v>
      </c>
      <c r="F339" s="77">
        <v>0</v>
      </c>
      <c r="G339" s="77">
        <v>0</v>
      </c>
      <c r="H339" s="77">
        <v>0</v>
      </c>
      <c r="I339" s="77">
        <v>0</v>
      </c>
      <c r="J339" s="79">
        <f t="shared" si="5"/>
        <v>23200</v>
      </c>
    </row>
    <row r="340" spans="1:10" x14ac:dyDescent="0.25">
      <c r="A340" s="24" t="s">
        <v>389</v>
      </c>
      <c r="B340" s="25" t="s">
        <v>54</v>
      </c>
      <c r="C340" s="75">
        <v>0</v>
      </c>
      <c r="D340" s="77">
        <v>6950</v>
      </c>
      <c r="E340" s="77">
        <v>0</v>
      </c>
      <c r="F340" s="77">
        <v>0</v>
      </c>
      <c r="G340" s="77">
        <v>0</v>
      </c>
      <c r="H340" s="77">
        <v>4400</v>
      </c>
      <c r="I340" s="77">
        <v>0</v>
      </c>
      <c r="J340" s="79">
        <f t="shared" si="5"/>
        <v>11350</v>
      </c>
    </row>
    <row r="341" spans="1:10" x14ac:dyDescent="0.25">
      <c r="A341" s="24" t="s">
        <v>390</v>
      </c>
      <c r="B341" s="25" t="s">
        <v>54</v>
      </c>
      <c r="C341" s="75">
        <v>0</v>
      </c>
      <c r="D341" s="77">
        <v>1105</v>
      </c>
      <c r="E341" s="77">
        <v>0</v>
      </c>
      <c r="F341" s="77">
        <v>0</v>
      </c>
      <c r="G341" s="77">
        <v>0</v>
      </c>
      <c r="H341" s="77">
        <v>0</v>
      </c>
      <c r="I341" s="77">
        <v>1171</v>
      </c>
      <c r="J341" s="79">
        <f t="shared" si="5"/>
        <v>2276</v>
      </c>
    </row>
    <row r="342" spans="1:10" x14ac:dyDescent="0.25">
      <c r="A342" s="24" t="s">
        <v>391</v>
      </c>
      <c r="B342" s="25" t="s">
        <v>54</v>
      </c>
      <c r="C342" s="75">
        <v>0</v>
      </c>
      <c r="D342" s="77">
        <v>0</v>
      </c>
      <c r="E342" s="77">
        <v>0</v>
      </c>
      <c r="F342" s="77">
        <v>0</v>
      </c>
      <c r="G342" s="77">
        <v>0</v>
      </c>
      <c r="H342" s="77">
        <v>0</v>
      </c>
      <c r="I342" s="77">
        <v>0</v>
      </c>
      <c r="J342" s="79">
        <f t="shared" si="5"/>
        <v>0</v>
      </c>
    </row>
    <row r="343" spans="1:10" x14ac:dyDescent="0.25">
      <c r="A343" s="24" t="s">
        <v>392</v>
      </c>
      <c r="B343" s="25" t="s">
        <v>54</v>
      </c>
      <c r="C343" s="75">
        <v>0</v>
      </c>
      <c r="D343" s="77">
        <v>0</v>
      </c>
      <c r="E343" s="77">
        <v>0</v>
      </c>
      <c r="F343" s="77">
        <v>0</v>
      </c>
      <c r="G343" s="77">
        <v>0</v>
      </c>
      <c r="H343" s="77">
        <v>0</v>
      </c>
      <c r="I343" s="77">
        <v>0</v>
      </c>
      <c r="J343" s="79">
        <f t="shared" si="5"/>
        <v>0</v>
      </c>
    </row>
    <row r="344" spans="1:10" x14ac:dyDescent="0.25">
      <c r="A344" s="24" t="s">
        <v>393</v>
      </c>
      <c r="B344" s="25" t="s">
        <v>54</v>
      </c>
      <c r="C344" s="75">
        <v>1116</v>
      </c>
      <c r="D344" s="77">
        <v>0</v>
      </c>
      <c r="E344" s="77">
        <v>0</v>
      </c>
      <c r="F344" s="77">
        <v>0</v>
      </c>
      <c r="G344" s="77">
        <v>0</v>
      </c>
      <c r="H344" s="77">
        <v>0</v>
      </c>
      <c r="I344" s="77">
        <v>0</v>
      </c>
      <c r="J344" s="79">
        <f t="shared" si="5"/>
        <v>1116</v>
      </c>
    </row>
    <row r="345" spans="1:10" x14ac:dyDescent="0.25">
      <c r="A345" s="24" t="s">
        <v>394</v>
      </c>
      <c r="B345" s="25" t="s">
        <v>54</v>
      </c>
      <c r="C345" s="75">
        <v>0</v>
      </c>
      <c r="D345" s="77">
        <v>0</v>
      </c>
      <c r="E345" s="77">
        <v>0</v>
      </c>
      <c r="F345" s="77">
        <v>0</v>
      </c>
      <c r="G345" s="77">
        <v>0</v>
      </c>
      <c r="H345" s="77">
        <v>5000</v>
      </c>
      <c r="I345" s="77">
        <v>0</v>
      </c>
      <c r="J345" s="79">
        <f t="shared" si="5"/>
        <v>5000</v>
      </c>
    </row>
    <row r="346" spans="1:10" x14ac:dyDescent="0.25">
      <c r="A346" s="24" t="s">
        <v>395</v>
      </c>
      <c r="B346" s="25" t="s">
        <v>54</v>
      </c>
      <c r="C346" s="75">
        <v>0</v>
      </c>
      <c r="D346" s="77">
        <v>0</v>
      </c>
      <c r="E346" s="77">
        <v>0</v>
      </c>
      <c r="F346" s="77">
        <v>0</v>
      </c>
      <c r="G346" s="77">
        <v>0</v>
      </c>
      <c r="H346" s="77">
        <v>0</v>
      </c>
      <c r="I346" s="77">
        <v>0</v>
      </c>
      <c r="J346" s="79">
        <f t="shared" si="5"/>
        <v>0</v>
      </c>
    </row>
    <row r="347" spans="1:10" x14ac:dyDescent="0.25">
      <c r="A347" s="24" t="s">
        <v>396</v>
      </c>
      <c r="B347" s="25" t="s">
        <v>54</v>
      </c>
      <c r="C347" s="75">
        <v>0</v>
      </c>
      <c r="D347" s="77">
        <v>7350</v>
      </c>
      <c r="E347" s="77">
        <v>0</v>
      </c>
      <c r="F347" s="77">
        <v>0</v>
      </c>
      <c r="G347" s="77">
        <v>0</v>
      </c>
      <c r="H347" s="77">
        <v>0</v>
      </c>
      <c r="I347" s="77">
        <v>0</v>
      </c>
      <c r="J347" s="79">
        <f t="shared" si="5"/>
        <v>7350</v>
      </c>
    </row>
    <row r="348" spans="1:10" x14ac:dyDescent="0.25">
      <c r="A348" s="24" t="s">
        <v>397</v>
      </c>
      <c r="B348" s="25" t="s">
        <v>54</v>
      </c>
      <c r="C348" s="75">
        <v>0</v>
      </c>
      <c r="D348" s="77">
        <v>0</v>
      </c>
      <c r="E348" s="77">
        <v>0</v>
      </c>
      <c r="F348" s="77">
        <v>0</v>
      </c>
      <c r="G348" s="77">
        <v>0</v>
      </c>
      <c r="H348" s="77">
        <v>0</v>
      </c>
      <c r="I348" s="77">
        <v>0</v>
      </c>
      <c r="J348" s="79">
        <f t="shared" si="5"/>
        <v>0</v>
      </c>
    </row>
    <row r="349" spans="1:10" x14ac:dyDescent="0.25">
      <c r="A349" s="24" t="s">
        <v>398</v>
      </c>
      <c r="B349" s="25" t="s">
        <v>54</v>
      </c>
      <c r="C349" s="75">
        <v>546</v>
      </c>
      <c r="D349" s="77">
        <v>97895</v>
      </c>
      <c r="E349" s="77">
        <v>0</v>
      </c>
      <c r="F349" s="77">
        <v>0</v>
      </c>
      <c r="G349" s="77">
        <v>0</v>
      </c>
      <c r="H349" s="77">
        <v>400</v>
      </c>
      <c r="I349" s="77">
        <v>0</v>
      </c>
      <c r="J349" s="79">
        <f t="shared" si="5"/>
        <v>98841</v>
      </c>
    </row>
    <row r="350" spans="1:10" x14ac:dyDescent="0.25">
      <c r="A350" s="24" t="s">
        <v>399</v>
      </c>
      <c r="B350" s="25" t="s">
        <v>54</v>
      </c>
      <c r="C350" s="75">
        <v>0</v>
      </c>
      <c r="D350" s="77">
        <v>0</v>
      </c>
      <c r="E350" s="77">
        <v>0</v>
      </c>
      <c r="F350" s="77">
        <v>0</v>
      </c>
      <c r="G350" s="77">
        <v>0</v>
      </c>
      <c r="H350" s="77">
        <v>0</v>
      </c>
      <c r="I350" s="77">
        <v>61916</v>
      </c>
      <c r="J350" s="79">
        <f t="shared" si="5"/>
        <v>61916</v>
      </c>
    </row>
    <row r="351" spans="1:10" x14ac:dyDescent="0.25">
      <c r="A351" s="24" t="s">
        <v>400</v>
      </c>
      <c r="B351" s="25" t="s">
        <v>54</v>
      </c>
      <c r="C351" s="75">
        <v>0</v>
      </c>
      <c r="D351" s="77">
        <v>13886</v>
      </c>
      <c r="E351" s="77">
        <v>0</v>
      </c>
      <c r="F351" s="77">
        <v>0</v>
      </c>
      <c r="G351" s="77">
        <v>0</v>
      </c>
      <c r="H351" s="77">
        <v>0</v>
      </c>
      <c r="I351" s="77">
        <v>0</v>
      </c>
      <c r="J351" s="79">
        <f t="shared" si="5"/>
        <v>13886</v>
      </c>
    </row>
    <row r="352" spans="1:10" x14ac:dyDescent="0.25">
      <c r="A352" s="24" t="s">
        <v>401</v>
      </c>
      <c r="B352" s="25" t="s">
        <v>54</v>
      </c>
      <c r="C352" s="75">
        <v>0</v>
      </c>
      <c r="D352" s="77">
        <v>0</v>
      </c>
      <c r="E352" s="77">
        <v>0</v>
      </c>
      <c r="F352" s="77">
        <v>0</v>
      </c>
      <c r="G352" s="77">
        <v>0</v>
      </c>
      <c r="H352" s="77">
        <v>0</v>
      </c>
      <c r="I352" s="77">
        <v>0</v>
      </c>
      <c r="J352" s="79">
        <f t="shared" si="5"/>
        <v>0</v>
      </c>
    </row>
    <row r="353" spans="1:10" x14ac:dyDescent="0.25">
      <c r="A353" s="24" t="s">
        <v>402</v>
      </c>
      <c r="B353" s="25" t="s">
        <v>54</v>
      </c>
      <c r="C353" s="75">
        <v>0</v>
      </c>
      <c r="D353" s="77">
        <v>0</v>
      </c>
      <c r="E353" s="77">
        <v>0</v>
      </c>
      <c r="F353" s="77">
        <v>0</v>
      </c>
      <c r="G353" s="77">
        <v>0</v>
      </c>
      <c r="H353" s="77">
        <v>0</v>
      </c>
      <c r="I353" s="77">
        <v>0</v>
      </c>
      <c r="J353" s="79">
        <f t="shared" si="5"/>
        <v>0</v>
      </c>
    </row>
    <row r="354" spans="1:10" x14ac:dyDescent="0.25">
      <c r="A354" s="24" t="s">
        <v>403</v>
      </c>
      <c r="B354" s="25" t="s">
        <v>55</v>
      </c>
      <c r="C354" s="75">
        <v>0</v>
      </c>
      <c r="D354" s="77">
        <v>0</v>
      </c>
      <c r="E354" s="77">
        <v>0</v>
      </c>
      <c r="F354" s="77">
        <v>0</v>
      </c>
      <c r="G354" s="77">
        <v>0</v>
      </c>
      <c r="H354" s="77">
        <v>0</v>
      </c>
      <c r="I354" s="77">
        <v>0</v>
      </c>
      <c r="J354" s="79">
        <f t="shared" si="5"/>
        <v>0</v>
      </c>
    </row>
    <row r="355" spans="1:10" x14ac:dyDescent="0.25">
      <c r="A355" s="24" t="s">
        <v>404</v>
      </c>
      <c r="B355" s="25" t="s">
        <v>55</v>
      </c>
      <c r="C355" s="75">
        <v>0</v>
      </c>
      <c r="D355" s="77">
        <v>0</v>
      </c>
      <c r="E355" s="77">
        <v>0</v>
      </c>
      <c r="F355" s="77">
        <v>0</v>
      </c>
      <c r="G355" s="77">
        <v>0</v>
      </c>
      <c r="H355" s="77">
        <v>0</v>
      </c>
      <c r="I355" s="77">
        <v>0</v>
      </c>
      <c r="J355" s="79">
        <f t="shared" si="5"/>
        <v>0</v>
      </c>
    </row>
    <row r="356" spans="1:10" x14ac:dyDescent="0.25">
      <c r="A356" s="24" t="s">
        <v>405</v>
      </c>
      <c r="B356" s="25" t="s">
        <v>55</v>
      </c>
      <c r="C356" s="75">
        <v>0</v>
      </c>
      <c r="D356" s="77">
        <v>0</v>
      </c>
      <c r="E356" s="77">
        <v>0</v>
      </c>
      <c r="F356" s="77">
        <v>0</v>
      </c>
      <c r="G356" s="77">
        <v>0</v>
      </c>
      <c r="H356" s="77">
        <v>0</v>
      </c>
      <c r="I356" s="77">
        <v>0</v>
      </c>
      <c r="J356" s="79">
        <f t="shared" si="5"/>
        <v>0</v>
      </c>
    </row>
    <row r="357" spans="1:10" x14ac:dyDescent="0.25">
      <c r="A357" s="24" t="s">
        <v>406</v>
      </c>
      <c r="B357" s="25" t="s">
        <v>55</v>
      </c>
      <c r="C357" s="75">
        <v>0</v>
      </c>
      <c r="D357" s="77">
        <v>0</v>
      </c>
      <c r="E357" s="77">
        <v>0</v>
      </c>
      <c r="F357" s="77">
        <v>0</v>
      </c>
      <c r="G357" s="77">
        <v>0</v>
      </c>
      <c r="H357" s="77">
        <v>0</v>
      </c>
      <c r="I357" s="77">
        <v>0</v>
      </c>
      <c r="J357" s="79">
        <f t="shared" si="5"/>
        <v>0</v>
      </c>
    </row>
    <row r="358" spans="1:10" x14ac:dyDescent="0.25">
      <c r="A358" s="24" t="s">
        <v>407</v>
      </c>
      <c r="B358" s="25" t="s">
        <v>55</v>
      </c>
      <c r="C358" s="75">
        <v>0</v>
      </c>
      <c r="D358" s="77">
        <v>0</v>
      </c>
      <c r="E358" s="77">
        <v>0</v>
      </c>
      <c r="F358" s="77">
        <v>0</v>
      </c>
      <c r="G358" s="77">
        <v>0</v>
      </c>
      <c r="H358" s="77">
        <v>0</v>
      </c>
      <c r="I358" s="77">
        <v>0</v>
      </c>
      <c r="J358" s="79">
        <f t="shared" si="5"/>
        <v>0</v>
      </c>
    </row>
    <row r="359" spans="1:10" x14ac:dyDescent="0.25">
      <c r="A359" s="24" t="s">
        <v>412</v>
      </c>
      <c r="B359" s="25" t="s">
        <v>57</v>
      </c>
      <c r="C359" s="75">
        <v>0</v>
      </c>
      <c r="D359" s="77">
        <v>29651</v>
      </c>
      <c r="E359" s="77">
        <v>0</v>
      </c>
      <c r="F359" s="77">
        <v>0</v>
      </c>
      <c r="G359" s="77">
        <v>0</v>
      </c>
      <c r="H359" s="77">
        <v>0</v>
      </c>
      <c r="I359" s="77">
        <v>0</v>
      </c>
      <c r="J359" s="79">
        <f t="shared" si="5"/>
        <v>29651</v>
      </c>
    </row>
    <row r="360" spans="1:10" x14ac:dyDescent="0.25">
      <c r="A360" s="24" t="s">
        <v>413</v>
      </c>
      <c r="B360" s="25" t="s">
        <v>57</v>
      </c>
      <c r="C360" s="75">
        <v>0</v>
      </c>
      <c r="D360" s="77">
        <v>0</v>
      </c>
      <c r="E360" s="77">
        <v>0</v>
      </c>
      <c r="F360" s="77">
        <v>0</v>
      </c>
      <c r="G360" s="77">
        <v>0</v>
      </c>
      <c r="H360" s="77">
        <v>0</v>
      </c>
      <c r="I360" s="77">
        <v>0</v>
      </c>
      <c r="J360" s="79">
        <f t="shared" si="5"/>
        <v>0</v>
      </c>
    </row>
    <row r="361" spans="1:10" x14ac:dyDescent="0.25">
      <c r="A361" s="24" t="s">
        <v>414</v>
      </c>
      <c r="B361" s="25" t="s">
        <v>57</v>
      </c>
      <c r="C361" s="75">
        <v>0</v>
      </c>
      <c r="D361" s="77">
        <v>0</v>
      </c>
      <c r="E361" s="77">
        <v>0</v>
      </c>
      <c r="F361" s="77">
        <v>0</v>
      </c>
      <c r="G361" s="77">
        <v>0</v>
      </c>
      <c r="H361" s="77">
        <v>0</v>
      </c>
      <c r="I361" s="77">
        <v>0</v>
      </c>
      <c r="J361" s="79">
        <f t="shared" si="5"/>
        <v>0</v>
      </c>
    </row>
    <row r="362" spans="1:10" x14ac:dyDescent="0.25">
      <c r="A362" s="24" t="s">
        <v>415</v>
      </c>
      <c r="B362" s="25" t="s">
        <v>7</v>
      </c>
      <c r="C362" s="75">
        <v>410780</v>
      </c>
      <c r="D362" s="77">
        <v>0</v>
      </c>
      <c r="E362" s="77">
        <v>0</v>
      </c>
      <c r="F362" s="77">
        <v>0</v>
      </c>
      <c r="G362" s="77">
        <v>0</v>
      </c>
      <c r="H362" s="77">
        <v>80070</v>
      </c>
      <c r="I362" s="77">
        <v>0</v>
      </c>
      <c r="J362" s="79">
        <f t="shared" si="5"/>
        <v>490850</v>
      </c>
    </row>
    <row r="363" spans="1:10" x14ac:dyDescent="0.25">
      <c r="A363" s="24" t="s">
        <v>7</v>
      </c>
      <c r="B363" s="25" t="s">
        <v>7</v>
      </c>
      <c r="C363" s="75">
        <v>0</v>
      </c>
      <c r="D363" s="77">
        <v>0</v>
      </c>
      <c r="E363" s="77">
        <v>0</v>
      </c>
      <c r="F363" s="77">
        <v>0</v>
      </c>
      <c r="G363" s="77">
        <v>0</v>
      </c>
      <c r="H363" s="77">
        <v>0</v>
      </c>
      <c r="I363" s="77">
        <v>0</v>
      </c>
      <c r="J363" s="79">
        <f t="shared" si="5"/>
        <v>0</v>
      </c>
    </row>
    <row r="364" spans="1:10" x14ac:dyDescent="0.25">
      <c r="A364" s="24" t="s">
        <v>416</v>
      </c>
      <c r="B364" s="25" t="s">
        <v>7</v>
      </c>
      <c r="C364" s="75">
        <v>0</v>
      </c>
      <c r="D364" s="77">
        <v>0</v>
      </c>
      <c r="E364" s="77">
        <v>0</v>
      </c>
      <c r="F364" s="77">
        <v>0</v>
      </c>
      <c r="G364" s="77">
        <v>0</v>
      </c>
      <c r="H364" s="77">
        <v>0</v>
      </c>
      <c r="I364" s="77">
        <v>0</v>
      </c>
      <c r="J364" s="79">
        <f t="shared" si="5"/>
        <v>0</v>
      </c>
    </row>
    <row r="365" spans="1:10" x14ac:dyDescent="0.25">
      <c r="A365" s="24" t="s">
        <v>417</v>
      </c>
      <c r="B365" s="25" t="s">
        <v>5</v>
      </c>
      <c r="C365" s="75">
        <v>88230</v>
      </c>
      <c r="D365" s="77">
        <v>575874</v>
      </c>
      <c r="E365" s="77">
        <v>537346</v>
      </c>
      <c r="F365" s="77">
        <v>0</v>
      </c>
      <c r="G365" s="77">
        <v>0</v>
      </c>
      <c r="H365" s="77">
        <v>117835</v>
      </c>
      <c r="I365" s="77">
        <v>0</v>
      </c>
      <c r="J365" s="79">
        <f t="shared" si="5"/>
        <v>1319285</v>
      </c>
    </row>
    <row r="366" spans="1:10" x14ac:dyDescent="0.25">
      <c r="A366" s="24" t="s">
        <v>418</v>
      </c>
      <c r="B366" s="25" t="s">
        <v>5</v>
      </c>
      <c r="C366" s="75">
        <v>0</v>
      </c>
      <c r="D366" s="77">
        <v>0</v>
      </c>
      <c r="E366" s="77">
        <v>27289</v>
      </c>
      <c r="F366" s="77">
        <v>0</v>
      </c>
      <c r="G366" s="77">
        <v>0</v>
      </c>
      <c r="H366" s="77">
        <v>0</v>
      </c>
      <c r="I366" s="77">
        <v>0</v>
      </c>
      <c r="J366" s="79">
        <f t="shared" si="5"/>
        <v>27289</v>
      </c>
    </row>
    <row r="367" spans="1:10" x14ac:dyDescent="0.25">
      <c r="A367" s="24" t="s">
        <v>419</v>
      </c>
      <c r="B367" s="25" t="s">
        <v>5</v>
      </c>
      <c r="C367" s="75">
        <v>30418</v>
      </c>
      <c r="D367" s="77">
        <v>6010</v>
      </c>
      <c r="E367" s="77">
        <v>0</v>
      </c>
      <c r="F367" s="77">
        <v>0</v>
      </c>
      <c r="G367" s="77">
        <v>0</v>
      </c>
      <c r="H367" s="77">
        <v>31071</v>
      </c>
      <c r="I367" s="77">
        <v>0</v>
      </c>
      <c r="J367" s="79">
        <f t="shared" si="5"/>
        <v>67499</v>
      </c>
    </row>
    <row r="368" spans="1:10" x14ac:dyDescent="0.25">
      <c r="A368" s="24" t="s">
        <v>420</v>
      </c>
      <c r="B368" s="25" t="s">
        <v>5</v>
      </c>
      <c r="C368" s="75">
        <v>0</v>
      </c>
      <c r="D368" s="77">
        <v>201574</v>
      </c>
      <c r="E368" s="77">
        <v>0</v>
      </c>
      <c r="F368" s="77">
        <v>0</v>
      </c>
      <c r="G368" s="77">
        <v>0</v>
      </c>
      <c r="H368" s="77">
        <v>0</v>
      </c>
      <c r="I368" s="77">
        <v>0</v>
      </c>
      <c r="J368" s="79">
        <f t="shared" si="5"/>
        <v>201574</v>
      </c>
    </row>
    <row r="369" spans="1:10" x14ac:dyDescent="0.25">
      <c r="A369" s="24" t="s">
        <v>421</v>
      </c>
      <c r="B369" s="25" t="s">
        <v>5</v>
      </c>
      <c r="C369" s="75">
        <v>265254</v>
      </c>
      <c r="D369" s="77">
        <v>0</v>
      </c>
      <c r="E369" s="77">
        <v>595525</v>
      </c>
      <c r="F369" s="77">
        <v>0</v>
      </c>
      <c r="G369" s="77">
        <v>0</v>
      </c>
      <c r="H369" s="77">
        <v>187073</v>
      </c>
      <c r="I369" s="77">
        <v>0</v>
      </c>
      <c r="J369" s="79">
        <f t="shared" si="5"/>
        <v>1047852</v>
      </c>
    </row>
    <row r="370" spans="1:10" x14ac:dyDescent="0.25">
      <c r="A370" s="24" t="s">
        <v>422</v>
      </c>
      <c r="B370" s="25" t="s">
        <v>5</v>
      </c>
      <c r="C370" s="75">
        <v>238246</v>
      </c>
      <c r="D370" s="77">
        <v>0</v>
      </c>
      <c r="E370" s="77">
        <v>0</v>
      </c>
      <c r="F370" s="77">
        <v>0</v>
      </c>
      <c r="G370" s="77">
        <v>0</v>
      </c>
      <c r="H370" s="77">
        <v>17405</v>
      </c>
      <c r="I370" s="77">
        <v>0</v>
      </c>
      <c r="J370" s="79">
        <f t="shared" si="5"/>
        <v>255651</v>
      </c>
    </row>
    <row r="371" spans="1:10" x14ac:dyDescent="0.25">
      <c r="A371" s="24" t="s">
        <v>423</v>
      </c>
      <c r="B371" s="25" t="s">
        <v>5</v>
      </c>
      <c r="C371" s="75">
        <v>83250</v>
      </c>
      <c r="D371" s="77">
        <v>0</v>
      </c>
      <c r="E371" s="77">
        <v>278084</v>
      </c>
      <c r="F371" s="77">
        <v>0</v>
      </c>
      <c r="G371" s="77">
        <v>0</v>
      </c>
      <c r="H371" s="77">
        <v>0</v>
      </c>
      <c r="I371" s="77">
        <v>0</v>
      </c>
      <c r="J371" s="79">
        <f t="shared" si="5"/>
        <v>361334</v>
      </c>
    </row>
    <row r="372" spans="1:10" x14ac:dyDescent="0.25">
      <c r="A372" s="24" t="s">
        <v>408</v>
      </c>
      <c r="B372" s="25" t="s">
        <v>518</v>
      </c>
      <c r="C372" s="75">
        <v>0</v>
      </c>
      <c r="D372" s="77">
        <v>0</v>
      </c>
      <c r="E372" s="77">
        <v>0</v>
      </c>
      <c r="F372" s="77">
        <v>0</v>
      </c>
      <c r="G372" s="77">
        <v>0</v>
      </c>
      <c r="H372" s="77">
        <v>0</v>
      </c>
      <c r="I372" s="77">
        <v>0</v>
      </c>
      <c r="J372" s="79">
        <f t="shared" si="5"/>
        <v>0</v>
      </c>
    </row>
    <row r="373" spans="1:10" x14ac:dyDescent="0.25">
      <c r="A373" s="24" t="s">
        <v>519</v>
      </c>
      <c r="B373" s="25" t="s">
        <v>518</v>
      </c>
      <c r="C373" s="75">
        <v>0</v>
      </c>
      <c r="D373" s="77">
        <v>0</v>
      </c>
      <c r="E373" s="77">
        <v>0</v>
      </c>
      <c r="F373" s="77">
        <v>0</v>
      </c>
      <c r="G373" s="77">
        <v>0</v>
      </c>
      <c r="H373" s="77">
        <v>0</v>
      </c>
      <c r="I373" s="77">
        <v>0</v>
      </c>
      <c r="J373" s="79">
        <f t="shared" si="5"/>
        <v>0</v>
      </c>
    </row>
    <row r="374" spans="1:10" x14ac:dyDescent="0.25">
      <c r="A374" s="24" t="s">
        <v>520</v>
      </c>
      <c r="B374" s="25" t="s">
        <v>518</v>
      </c>
      <c r="C374" s="75">
        <v>0</v>
      </c>
      <c r="D374" s="77">
        <v>0</v>
      </c>
      <c r="E374" s="77">
        <v>0</v>
      </c>
      <c r="F374" s="77">
        <v>0</v>
      </c>
      <c r="G374" s="77">
        <v>0</v>
      </c>
      <c r="H374" s="77">
        <v>0</v>
      </c>
      <c r="I374" s="77">
        <v>0</v>
      </c>
      <c r="J374" s="79">
        <f t="shared" si="5"/>
        <v>0</v>
      </c>
    </row>
    <row r="375" spans="1:10" x14ac:dyDescent="0.25">
      <c r="A375" s="24" t="s">
        <v>478</v>
      </c>
      <c r="B375" s="25" t="s">
        <v>521</v>
      </c>
      <c r="C375" s="75">
        <v>0</v>
      </c>
      <c r="D375" s="77">
        <v>0</v>
      </c>
      <c r="E375" s="77">
        <v>0</v>
      </c>
      <c r="F375" s="77">
        <v>0</v>
      </c>
      <c r="G375" s="77">
        <v>0</v>
      </c>
      <c r="H375" s="77">
        <v>0</v>
      </c>
      <c r="I375" s="77">
        <v>0</v>
      </c>
      <c r="J375" s="79">
        <f t="shared" si="5"/>
        <v>0</v>
      </c>
    </row>
    <row r="376" spans="1:10" x14ac:dyDescent="0.25">
      <c r="A376" s="24" t="s">
        <v>522</v>
      </c>
      <c r="B376" s="25" t="s">
        <v>521</v>
      </c>
      <c r="C376" s="75">
        <v>121187</v>
      </c>
      <c r="D376" s="77">
        <v>0</v>
      </c>
      <c r="E376" s="77">
        <v>0</v>
      </c>
      <c r="F376" s="77">
        <v>0</v>
      </c>
      <c r="G376" s="77">
        <v>0</v>
      </c>
      <c r="H376" s="77">
        <v>57213</v>
      </c>
      <c r="I376" s="77">
        <v>0</v>
      </c>
      <c r="J376" s="79">
        <f t="shared" si="5"/>
        <v>178400</v>
      </c>
    </row>
    <row r="377" spans="1:10" x14ac:dyDescent="0.25">
      <c r="A377" s="24" t="s">
        <v>523</v>
      </c>
      <c r="B377" s="25" t="s">
        <v>521</v>
      </c>
      <c r="C377" s="75">
        <v>0</v>
      </c>
      <c r="D377" s="77">
        <v>0</v>
      </c>
      <c r="E377" s="77">
        <v>0</v>
      </c>
      <c r="F377" s="77">
        <v>0</v>
      </c>
      <c r="G377" s="77">
        <v>0</v>
      </c>
      <c r="H377" s="77">
        <v>0</v>
      </c>
      <c r="I377" s="77">
        <v>0</v>
      </c>
      <c r="J377" s="79">
        <f t="shared" si="5"/>
        <v>0</v>
      </c>
    </row>
    <row r="378" spans="1:10" x14ac:dyDescent="0.25">
      <c r="A378" s="24" t="s">
        <v>424</v>
      </c>
      <c r="B378" s="25" t="s">
        <v>58</v>
      </c>
      <c r="C378" s="75">
        <v>0</v>
      </c>
      <c r="D378" s="77">
        <v>0</v>
      </c>
      <c r="E378" s="77">
        <v>0</v>
      </c>
      <c r="F378" s="77">
        <v>0</v>
      </c>
      <c r="G378" s="77">
        <v>0</v>
      </c>
      <c r="H378" s="77">
        <v>0</v>
      </c>
      <c r="I378" s="77">
        <v>0</v>
      </c>
      <c r="J378" s="79">
        <f t="shared" si="5"/>
        <v>0</v>
      </c>
    </row>
    <row r="379" spans="1:10" x14ac:dyDescent="0.25">
      <c r="A379" s="24" t="s">
        <v>425</v>
      </c>
      <c r="B379" s="25" t="s">
        <v>58</v>
      </c>
      <c r="C379" s="75">
        <v>0</v>
      </c>
      <c r="D379" s="77">
        <v>0</v>
      </c>
      <c r="E379" s="77">
        <v>0</v>
      </c>
      <c r="F379" s="77">
        <v>0</v>
      </c>
      <c r="G379" s="77">
        <v>0</v>
      </c>
      <c r="H379" s="77">
        <v>0</v>
      </c>
      <c r="I379" s="77">
        <v>0</v>
      </c>
      <c r="J379" s="79">
        <f t="shared" si="5"/>
        <v>0</v>
      </c>
    </row>
    <row r="380" spans="1:10" x14ac:dyDescent="0.25">
      <c r="A380" s="24" t="s">
        <v>426</v>
      </c>
      <c r="B380" s="25" t="s">
        <v>58</v>
      </c>
      <c r="C380" s="75">
        <v>0</v>
      </c>
      <c r="D380" s="77">
        <v>0</v>
      </c>
      <c r="E380" s="77">
        <v>0</v>
      </c>
      <c r="F380" s="77">
        <v>0</v>
      </c>
      <c r="G380" s="77">
        <v>0</v>
      </c>
      <c r="H380" s="77">
        <v>0</v>
      </c>
      <c r="I380" s="77">
        <v>0</v>
      </c>
      <c r="J380" s="79">
        <f t="shared" si="5"/>
        <v>0</v>
      </c>
    </row>
    <row r="381" spans="1:10" x14ac:dyDescent="0.25">
      <c r="A381" s="24" t="s">
        <v>427</v>
      </c>
      <c r="B381" s="25" t="s">
        <v>58</v>
      </c>
      <c r="C381" s="75">
        <v>0</v>
      </c>
      <c r="D381" s="77">
        <v>0</v>
      </c>
      <c r="E381" s="77">
        <v>0</v>
      </c>
      <c r="F381" s="77">
        <v>0</v>
      </c>
      <c r="G381" s="77">
        <v>0</v>
      </c>
      <c r="H381" s="77">
        <v>0</v>
      </c>
      <c r="I381" s="77">
        <v>0</v>
      </c>
      <c r="J381" s="79">
        <f t="shared" si="5"/>
        <v>0</v>
      </c>
    </row>
    <row r="382" spans="1:10" x14ac:dyDescent="0.25">
      <c r="A382" s="24" t="s">
        <v>428</v>
      </c>
      <c r="B382" s="25" t="s">
        <v>58</v>
      </c>
      <c r="C382" s="75">
        <v>0</v>
      </c>
      <c r="D382" s="77">
        <v>0</v>
      </c>
      <c r="E382" s="77">
        <v>0</v>
      </c>
      <c r="F382" s="77">
        <v>0</v>
      </c>
      <c r="G382" s="77">
        <v>0</v>
      </c>
      <c r="H382" s="77">
        <v>0</v>
      </c>
      <c r="I382" s="77">
        <v>0</v>
      </c>
      <c r="J382" s="79">
        <f t="shared" si="5"/>
        <v>0</v>
      </c>
    </row>
    <row r="383" spans="1:10" x14ac:dyDescent="0.25">
      <c r="A383" s="24" t="s">
        <v>429</v>
      </c>
      <c r="B383" s="25" t="s">
        <v>59</v>
      </c>
      <c r="C383" s="75">
        <v>0</v>
      </c>
      <c r="D383" s="77">
        <v>0</v>
      </c>
      <c r="E383" s="77">
        <v>0</v>
      </c>
      <c r="F383" s="77">
        <v>0</v>
      </c>
      <c r="G383" s="77">
        <v>0</v>
      </c>
      <c r="H383" s="77">
        <v>0</v>
      </c>
      <c r="I383" s="77">
        <v>0</v>
      </c>
      <c r="J383" s="79">
        <f t="shared" si="5"/>
        <v>0</v>
      </c>
    </row>
    <row r="384" spans="1:10" x14ac:dyDescent="0.25">
      <c r="A384" s="24" t="s">
        <v>430</v>
      </c>
      <c r="B384" s="25" t="s">
        <v>59</v>
      </c>
      <c r="C384" s="75">
        <v>0</v>
      </c>
      <c r="D384" s="77">
        <v>0</v>
      </c>
      <c r="E384" s="77">
        <v>0</v>
      </c>
      <c r="F384" s="77">
        <v>0</v>
      </c>
      <c r="G384" s="77">
        <v>0</v>
      </c>
      <c r="H384" s="77">
        <v>0</v>
      </c>
      <c r="I384" s="77">
        <v>0</v>
      </c>
      <c r="J384" s="79">
        <f t="shared" si="5"/>
        <v>0</v>
      </c>
    </row>
    <row r="385" spans="1:10" x14ac:dyDescent="0.25">
      <c r="A385" s="24" t="s">
        <v>431</v>
      </c>
      <c r="B385" s="25" t="s">
        <v>60</v>
      </c>
      <c r="C385" s="75">
        <v>0</v>
      </c>
      <c r="D385" s="77">
        <v>13691</v>
      </c>
      <c r="E385" s="77">
        <v>0</v>
      </c>
      <c r="F385" s="77">
        <v>0</v>
      </c>
      <c r="G385" s="77">
        <v>0</v>
      </c>
      <c r="H385" s="77">
        <v>0</v>
      </c>
      <c r="I385" s="77">
        <v>0</v>
      </c>
      <c r="J385" s="79">
        <f t="shared" si="5"/>
        <v>13691</v>
      </c>
    </row>
    <row r="386" spans="1:10" x14ac:dyDescent="0.25">
      <c r="A386" s="24" t="s">
        <v>432</v>
      </c>
      <c r="B386" s="25" t="s">
        <v>61</v>
      </c>
      <c r="C386" s="75">
        <v>0</v>
      </c>
      <c r="D386" s="77">
        <v>0</v>
      </c>
      <c r="E386" s="77">
        <v>0</v>
      </c>
      <c r="F386" s="77">
        <v>0</v>
      </c>
      <c r="G386" s="77">
        <v>0</v>
      </c>
      <c r="H386" s="77">
        <v>0</v>
      </c>
      <c r="I386" s="77">
        <v>0</v>
      </c>
      <c r="J386" s="79">
        <f t="shared" ref="J386:J415" si="6">SUM(C386:I386)</f>
        <v>0</v>
      </c>
    </row>
    <row r="387" spans="1:10" x14ac:dyDescent="0.25">
      <c r="A387" s="24" t="s">
        <v>433</v>
      </c>
      <c r="B387" s="25" t="s">
        <v>61</v>
      </c>
      <c r="C387" s="75">
        <v>0</v>
      </c>
      <c r="D387" s="77">
        <v>0</v>
      </c>
      <c r="E387" s="77">
        <v>0</v>
      </c>
      <c r="F387" s="77">
        <v>0</v>
      </c>
      <c r="G387" s="77">
        <v>0</v>
      </c>
      <c r="H387" s="77">
        <v>0</v>
      </c>
      <c r="I387" s="77">
        <v>0</v>
      </c>
      <c r="J387" s="79">
        <f t="shared" si="6"/>
        <v>0</v>
      </c>
    </row>
    <row r="388" spans="1:10" x14ac:dyDescent="0.25">
      <c r="A388" s="24" t="s">
        <v>434</v>
      </c>
      <c r="B388" s="25" t="s">
        <v>61</v>
      </c>
      <c r="C388" s="75">
        <v>0</v>
      </c>
      <c r="D388" s="77">
        <v>0</v>
      </c>
      <c r="E388" s="77">
        <v>0</v>
      </c>
      <c r="F388" s="77">
        <v>0</v>
      </c>
      <c r="G388" s="77">
        <v>0</v>
      </c>
      <c r="H388" s="77">
        <v>0</v>
      </c>
      <c r="I388" s="77">
        <v>0</v>
      </c>
      <c r="J388" s="79">
        <f t="shared" si="6"/>
        <v>0</v>
      </c>
    </row>
    <row r="389" spans="1:10" x14ac:dyDescent="0.25">
      <c r="A389" s="24" t="s">
        <v>435</v>
      </c>
      <c r="B389" s="25" t="s">
        <v>62</v>
      </c>
      <c r="C389" s="75">
        <v>0</v>
      </c>
      <c r="D389" s="77">
        <v>0</v>
      </c>
      <c r="E389" s="77">
        <v>0</v>
      </c>
      <c r="F389" s="77">
        <v>0</v>
      </c>
      <c r="G389" s="77">
        <v>0</v>
      </c>
      <c r="H389" s="77">
        <v>0</v>
      </c>
      <c r="I389" s="77">
        <v>0</v>
      </c>
      <c r="J389" s="79">
        <f t="shared" si="6"/>
        <v>0</v>
      </c>
    </row>
    <row r="390" spans="1:10" x14ac:dyDescent="0.25">
      <c r="A390" s="24" t="s">
        <v>436</v>
      </c>
      <c r="B390" s="25" t="s">
        <v>62</v>
      </c>
      <c r="C390" s="75">
        <v>0</v>
      </c>
      <c r="D390" s="77">
        <v>0</v>
      </c>
      <c r="E390" s="77">
        <v>0</v>
      </c>
      <c r="F390" s="77">
        <v>0</v>
      </c>
      <c r="G390" s="77">
        <v>0</v>
      </c>
      <c r="H390" s="77">
        <v>0</v>
      </c>
      <c r="I390" s="77">
        <v>0</v>
      </c>
      <c r="J390" s="79">
        <f t="shared" si="6"/>
        <v>0</v>
      </c>
    </row>
    <row r="391" spans="1:10" x14ac:dyDescent="0.25">
      <c r="A391" s="24" t="s">
        <v>480</v>
      </c>
      <c r="B391" s="25" t="s">
        <v>62</v>
      </c>
      <c r="C391" s="75">
        <v>0</v>
      </c>
      <c r="D391" s="77">
        <v>0</v>
      </c>
      <c r="E391" s="77">
        <v>0</v>
      </c>
      <c r="F391" s="77">
        <v>0</v>
      </c>
      <c r="G391" s="77">
        <v>0</v>
      </c>
      <c r="H391" s="77">
        <v>0</v>
      </c>
      <c r="I391" s="77">
        <v>0</v>
      </c>
      <c r="J391" s="79">
        <f t="shared" si="6"/>
        <v>0</v>
      </c>
    </row>
    <row r="392" spans="1:10" x14ac:dyDescent="0.25">
      <c r="A392" s="24" t="s">
        <v>481</v>
      </c>
      <c r="B392" s="25" t="s">
        <v>62</v>
      </c>
      <c r="C392" s="75">
        <v>0</v>
      </c>
      <c r="D392" s="77">
        <v>652307</v>
      </c>
      <c r="E392" s="77">
        <v>0</v>
      </c>
      <c r="F392" s="77">
        <v>0</v>
      </c>
      <c r="G392" s="77">
        <v>0</v>
      </c>
      <c r="H392" s="77">
        <v>0</v>
      </c>
      <c r="I392" s="77">
        <v>0</v>
      </c>
      <c r="J392" s="79">
        <f t="shared" si="6"/>
        <v>652307</v>
      </c>
    </row>
    <row r="393" spans="1:10" x14ac:dyDescent="0.25">
      <c r="A393" s="24" t="s">
        <v>437</v>
      </c>
      <c r="B393" s="25" t="s">
        <v>62</v>
      </c>
      <c r="C393" s="75">
        <v>0</v>
      </c>
      <c r="D393" s="77">
        <v>0</v>
      </c>
      <c r="E393" s="77">
        <v>0</v>
      </c>
      <c r="F393" s="77">
        <v>0</v>
      </c>
      <c r="G393" s="77">
        <v>0</v>
      </c>
      <c r="H393" s="77">
        <v>0</v>
      </c>
      <c r="I393" s="77">
        <v>0</v>
      </c>
      <c r="J393" s="79">
        <f t="shared" si="6"/>
        <v>0</v>
      </c>
    </row>
    <row r="394" spans="1:10" x14ac:dyDescent="0.25">
      <c r="A394" s="24" t="s">
        <v>438</v>
      </c>
      <c r="B394" s="25" t="s">
        <v>62</v>
      </c>
      <c r="C394" s="75">
        <v>0</v>
      </c>
      <c r="D394" s="77">
        <v>0</v>
      </c>
      <c r="E394" s="77">
        <v>0</v>
      </c>
      <c r="F394" s="77">
        <v>0</v>
      </c>
      <c r="G394" s="77">
        <v>0</v>
      </c>
      <c r="H394" s="77">
        <v>0</v>
      </c>
      <c r="I394" s="77">
        <v>0</v>
      </c>
      <c r="J394" s="79">
        <f t="shared" si="6"/>
        <v>0</v>
      </c>
    </row>
    <row r="395" spans="1:10" x14ac:dyDescent="0.25">
      <c r="A395" s="24" t="s">
        <v>439</v>
      </c>
      <c r="B395" s="25" t="s">
        <v>62</v>
      </c>
      <c r="C395" s="75">
        <v>0</v>
      </c>
      <c r="D395" s="77">
        <v>0</v>
      </c>
      <c r="E395" s="77">
        <v>0</v>
      </c>
      <c r="F395" s="77">
        <v>0</v>
      </c>
      <c r="G395" s="77">
        <v>0</v>
      </c>
      <c r="H395" s="77">
        <v>0</v>
      </c>
      <c r="I395" s="77">
        <v>0</v>
      </c>
      <c r="J395" s="79">
        <f t="shared" si="6"/>
        <v>0</v>
      </c>
    </row>
    <row r="396" spans="1:10" x14ac:dyDescent="0.25">
      <c r="A396" s="24" t="s">
        <v>440</v>
      </c>
      <c r="B396" s="25" t="s">
        <v>62</v>
      </c>
      <c r="C396" s="75">
        <v>601</v>
      </c>
      <c r="D396" s="77">
        <v>0</v>
      </c>
      <c r="E396" s="77">
        <v>5967</v>
      </c>
      <c r="F396" s="77">
        <v>0</v>
      </c>
      <c r="G396" s="77">
        <v>0</v>
      </c>
      <c r="H396" s="77">
        <v>1933</v>
      </c>
      <c r="I396" s="77">
        <v>627</v>
      </c>
      <c r="J396" s="79">
        <f t="shared" si="6"/>
        <v>9128</v>
      </c>
    </row>
    <row r="397" spans="1:10" x14ac:dyDescent="0.25">
      <c r="A397" s="24" t="s">
        <v>441</v>
      </c>
      <c r="B397" s="25" t="s">
        <v>62</v>
      </c>
      <c r="C397" s="75">
        <v>139221</v>
      </c>
      <c r="D397" s="77">
        <v>0</v>
      </c>
      <c r="E397" s="77">
        <v>0</v>
      </c>
      <c r="F397" s="77">
        <v>0</v>
      </c>
      <c r="G397" s="77">
        <v>0</v>
      </c>
      <c r="H397" s="77">
        <v>11361</v>
      </c>
      <c r="I397" s="77">
        <v>0</v>
      </c>
      <c r="J397" s="79">
        <f t="shared" si="6"/>
        <v>150582</v>
      </c>
    </row>
    <row r="398" spans="1:10" x14ac:dyDescent="0.25">
      <c r="A398" s="24" t="s">
        <v>442</v>
      </c>
      <c r="B398" s="25" t="s">
        <v>62</v>
      </c>
      <c r="C398" s="75">
        <v>0</v>
      </c>
      <c r="D398" s="77">
        <v>0</v>
      </c>
      <c r="E398" s="77">
        <v>0</v>
      </c>
      <c r="F398" s="77">
        <v>0</v>
      </c>
      <c r="G398" s="77">
        <v>0</v>
      </c>
      <c r="H398" s="77">
        <v>0</v>
      </c>
      <c r="I398" s="77">
        <v>0</v>
      </c>
      <c r="J398" s="79">
        <f t="shared" si="6"/>
        <v>0</v>
      </c>
    </row>
    <row r="399" spans="1:10" x14ac:dyDescent="0.25">
      <c r="A399" s="24" t="s">
        <v>443</v>
      </c>
      <c r="B399" s="25" t="s">
        <v>62</v>
      </c>
      <c r="C399" s="75">
        <v>79082</v>
      </c>
      <c r="D399" s="77">
        <v>0</v>
      </c>
      <c r="E399" s="77">
        <v>0</v>
      </c>
      <c r="F399" s="77">
        <v>0</v>
      </c>
      <c r="G399" s="77">
        <v>0</v>
      </c>
      <c r="H399" s="77">
        <v>7778</v>
      </c>
      <c r="I399" s="77">
        <v>0</v>
      </c>
      <c r="J399" s="79">
        <f t="shared" si="6"/>
        <v>86860</v>
      </c>
    </row>
    <row r="400" spans="1:10" x14ac:dyDescent="0.25">
      <c r="A400" s="24" t="s">
        <v>444</v>
      </c>
      <c r="B400" s="25" t="s">
        <v>62</v>
      </c>
      <c r="C400" s="75">
        <v>81000</v>
      </c>
      <c r="D400" s="77">
        <v>21000</v>
      </c>
      <c r="E400" s="77">
        <v>196000</v>
      </c>
      <c r="F400" s="77">
        <v>0</v>
      </c>
      <c r="G400" s="77">
        <v>0</v>
      </c>
      <c r="H400" s="77">
        <v>149000</v>
      </c>
      <c r="I400" s="77">
        <v>13000</v>
      </c>
      <c r="J400" s="79">
        <f t="shared" si="6"/>
        <v>460000</v>
      </c>
    </row>
    <row r="401" spans="1:10" x14ac:dyDescent="0.25">
      <c r="A401" s="24" t="s">
        <v>445</v>
      </c>
      <c r="B401" s="25" t="s">
        <v>62</v>
      </c>
      <c r="C401" s="75">
        <v>0</v>
      </c>
      <c r="D401" s="77">
        <v>0</v>
      </c>
      <c r="E401" s="77">
        <v>0</v>
      </c>
      <c r="F401" s="77">
        <v>0</v>
      </c>
      <c r="G401" s="77">
        <v>0</v>
      </c>
      <c r="H401" s="77">
        <v>0</v>
      </c>
      <c r="I401" s="77">
        <v>0</v>
      </c>
      <c r="J401" s="79">
        <f t="shared" si="6"/>
        <v>0</v>
      </c>
    </row>
    <row r="402" spans="1:10" x14ac:dyDescent="0.25">
      <c r="A402" s="24" t="s">
        <v>446</v>
      </c>
      <c r="B402" s="25" t="s">
        <v>62</v>
      </c>
      <c r="C402" s="75">
        <v>0</v>
      </c>
      <c r="D402" s="77">
        <v>231705</v>
      </c>
      <c r="E402" s="77">
        <v>0</v>
      </c>
      <c r="F402" s="77">
        <v>0</v>
      </c>
      <c r="G402" s="77">
        <v>0</v>
      </c>
      <c r="H402" s="77">
        <v>26496</v>
      </c>
      <c r="I402" s="77">
        <v>0</v>
      </c>
      <c r="J402" s="79">
        <f t="shared" si="6"/>
        <v>258201</v>
      </c>
    </row>
    <row r="403" spans="1:10" x14ac:dyDescent="0.25">
      <c r="A403" s="24" t="s">
        <v>447</v>
      </c>
      <c r="B403" s="25" t="s">
        <v>62</v>
      </c>
      <c r="C403" s="75">
        <v>0</v>
      </c>
      <c r="D403" s="77">
        <v>0</v>
      </c>
      <c r="E403" s="77">
        <v>0</v>
      </c>
      <c r="F403" s="77">
        <v>0</v>
      </c>
      <c r="G403" s="77">
        <v>0</v>
      </c>
      <c r="H403" s="77">
        <v>0</v>
      </c>
      <c r="I403" s="77">
        <v>0</v>
      </c>
      <c r="J403" s="79">
        <f t="shared" si="6"/>
        <v>0</v>
      </c>
    </row>
    <row r="404" spans="1:10" x14ac:dyDescent="0.25">
      <c r="A404" s="24" t="s">
        <v>448</v>
      </c>
      <c r="B404" s="25" t="s">
        <v>62</v>
      </c>
      <c r="C404" s="75">
        <v>0</v>
      </c>
      <c r="D404" s="77">
        <v>0</v>
      </c>
      <c r="E404" s="77">
        <v>0</v>
      </c>
      <c r="F404" s="77">
        <v>0</v>
      </c>
      <c r="G404" s="77">
        <v>0</v>
      </c>
      <c r="H404" s="77">
        <v>7875</v>
      </c>
      <c r="I404" s="77">
        <v>0</v>
      </c>
      <c r="J404" s="79">
        <f t="shared" si="6"/>
        <v>7875</v>
      </c>
    </row>
    <row r="405" spans="1:10" x14ac:dyDescent="0.25">
      <c r="A405" s="24" t="s">
        <v>450</v>
      </c>
      <c r="B405" s="25" t="s">
        <v>63</v>
      </c>
      <c r="C405" s="75">
        <v>0</v>
      </c>
      <c r="D405" s="77">
        <v>0</v>
      </c>
      <c r="E405" s="77">
        <v>0</v>
      </c>
      <c r="F405" s="77">
        <v>0</v>
      </c>
      <c r="G405" s="77">
        <v>0</v>
      </c>
      <c r="H405" s="77">
        <v>0</v>
      </c>
      <c r="I405" s="77">
        <v>0</v>
      </c>
      <c r="J405" s="79">
        <f t="shared" si="6"/>
        <v>0</v>
      </c>
    </row>
    <row r="406" spans="1:10" x14ac:dyDescent="0.25">
      <c r="A406" s="24" t="s">
        <v>524</v>
      </c>
      <c r="B406" s="25" t="s">
        <v>63</v>
      </c>
      <c r="C406" s="75">
        <v>0</v>
      </c>
      <c r="D406" s="77">
        <v>0</v>
      </c>
      <c r="E406" s="77">
        <v>0</v>
      </c>
      <c r="F406" s="77">
        <v>0</v>
      </c>
      <c r="G406" s="77">
        <v>0</v>
      </c>
      <c r="H406" s="77">
        <v>0</v>
      </c>
      <c r="I406" s="77">
        <v>0</v>
      </c>
      <c r="J406" s="79">
        <f t="shared" si="6"/>
        <v>0</v>
      </c>
    </row>
    <row r="407" spans="1:10" x14ac:dyDescent="0.25">
      <c r="A407" s="24" t="s">
        <v>451</v>
      </c>
      <c r="B407" s="25" t="s">
        <v>64</v>
      </c>
      <c r="C407" s="75">
        <v>0</v>
      </c>
      <c r="D407" s="77">
        <v>0</v>
      </c>
      <c r="E407" s="77">
        <v>0</v>
      </c>
      <c r="F407" s="77">
        <v>0</v>
      </c>
      <c r="G407" s="77">
        <v>0</v>
      </c>
      <c r="H407" s="77">
        <v>0</v>
      </c>
      <c r="I407" s="77">
        <v>0</v>
      </c>
      <c r="J407" s="79">
        <f t="shared" si="6"/>
        <v>0</v>
      </c>
    </row>
    <row r="408" spans="1:10" x14ac:dyDescent="0.25">
      <c r="A408" s="24" t="s">
        <v>452</v>
      </c>
      <c r="B408" s="25" t="s">
        <v>64</v>
      </c>
      <c r="C408" s="75">
        <v>0</v>
      </c>
      <c r="D408" s="77">
        <v>0</v>
      </c>
      <c r="E408" s="77">
        <v>0</v>
      </c>
      <c r="F408" s="77">
        <v>0</v>
      </c>
      <c r="G408" s="77">
        <v>0</v>
      </c>
      <c r="H408" s="77">
        <v>0</v>
      </c>
      <c r="I408" s="77">
        <v>0</v>
      </c>
      <c r="J408" s="79">
        <f t="shared" si="6"/>
        <v>0</v>
      </c>
    </row>
    <row r="409" spans="1:10" x14ac:dyDescent="0.25">
      <c r="A409" s="24" t="s">
        <v>453</v>
      </c>
      <c r="B409" s="25" t="s">
        <v>64</v>
      </c>
      <c r="C409" s="75">
        <v>0</v>
      </c>
      <c r="D409" s="77">
        <v>0</v>
      </c>
      <c r="E409" s="77">
        <v>0</v>
      </c>
      <c r="F409" s="77">
        <v>0</v>
      </c>
      <c r="G409" s="77">
        <v>0</v>
      </c>
      <c r="H409" s="77">
        <v>0</v>
      </c>
      <c r="I409" s="77">
        <v>0</v>
      </c>
      <c r="J409" s="79">
        <f t="shared" si="6"/>
        <v>0</v>
      </c>
    </row>
    <row r="410" spans="1:10" x14ac:dyDescent="0.25">
      <c r="A410" s="24" t="s">
        <v>454</v>
      </c>
      <c r="B410" s="25" t="s">
        <v>65</v>
      </c>
      <c r="C410" s="75">
        <v>0</v>
      </c>
      <c r="D410" s="77">
        <v>0</v>
      </c>
      <c r="E410" s="77">
        <v>0</v>
      </c>
      <c r="F410" s="77">
        <v>0</v>
      </c>
      <c r="G410" s="77">
        <v>0</v>
      </c>
      <c r="H410" s="77">
        <v>0</v>
      </c>
      <c r="I410" s="77">
        <v>0</v>
      </c>
      <c r="J410" s="79">
        <f t="shared" si="6"/>
        <v>0</v>
      </c>
    </row>
    <row r="411" spans="1:10" x14ac:dyDescent="0.25">
      <c r="A411" s="24" t="s">
        <v>455</v>
      </c>
      <c r="B411" s="25" t="s">
        <v>65</v>
      </c>
      <c r="C411" s="75">
        <v>0</v>
      </c>
      <c r="D411" s="77">
        <v>7600</v>
      </c>
      <c r="E411" s="77">
        <v>0</v>
      </c>
      <c r="F411" s="77">
        <v>0</v>
      </c>
      <c r="G411" s="77">
        <v>0</v>
      </c>
      <c r="H411" s="77">
        <v>0</v>
      </c>
      <c r="I411" s="77">
        <v>0</v>
      </c>
      <c r="J411" s="79">
        <f t="shared" si="6"/>
        <v>7600</v>
      </c>
    </row>
    <row r="412" spans="1:10" x14ac:dyDescent="0.25">
      <c r="A412" s="24" t="s">
        <v>456</v>
      </c>
      <c r="B412" s="25" t="s">
        <v>65</v>
      </c>
      <c r="C412" s="75">
        <v>0</v>
      </c>
      <c r="D412" s="77">
        <v>0</v>
      </c>
      <c r="E412" s="77">
        <v>0</v>
      </c>
      <c r="F412" s="77">
        <v>0</v>
      </c>
      <c r="G412" s="77">
        <v>0</v>
      </c>
      <c r="H412" s="77">
        <v>0</v>
      </c>
      <c r="I412" s="77">
        <v>0</v>
      </c>
      <c r="J412" s="79">
        <f t="shared" si="6"/>
        <v>0</v>
      </c>
    </row>
    <row r="413" spans="1:10" x14ac:dyDescent="0.25">
      <c r="A413" s="24" t="s">
        <v>457</v>
      </c>
      <c r="B413" s="25" t="s">
        <v>65</v>
      </c>
      <c r="C413" s="75">
        <v>0</v>
      </c>
      <c r="D413" s="77">
        <v>700</v>
      </c>
      <c r="E413" s="77">
        <v>0</v>
      </c>
      <c r="F413" s="77">
        <v>0</v>
      </c>
      <c r="G413" s="77">
        <v>0</v>
      </c>
      <c r="H413" s="77">
        <v>0</v>
      </c>
      <c r="I413" s="77">
        <v>0</v>
      </c>
      <c r="J413" s="79">
        <f t="shared" si="6"/>
        <v>700</v>
      </c>
    </row>
    <row r="414" spans="1:10" x14ac:dyDescent="0.25">
      <c r="A414" s="24" t="s">
        <v>458</v>
      </c>
      <c r="B414" s="25" t="s">
        <v>65</v>
      </c>
      <c r="C414" s="75">
        <v>0</v>
      </c>
      <c r="D414" s="77">
        <v>0</v>
      </c>
      <c r="E414" s="77">
        <v>0</v>
      </c>
      <c r="F414" s="77">
        <v>0</v>
      </c>
      <c r="G414" s="77">
        <v>0</v>
      </c>
      <c r="H414" s="77">
        <v>0</v>
      </c>
      <c r="I414" s="77">
        <v>0</v>
      </c>
      <c r="J414" s="79">
        <f t="shared" si="6"/>
        <v>0</v>
      </c>
    </row>
    <row r="415" spans="1:10" x14ac:dyDescent="0.25">
      <c r="A415" s="51" t="s">
        <v>498</v>
      </c>
      <c r="B415" s="48"/>
      <c r="C415" s="52">
        <f t="shared" ref="C415:I415" si="7">SUM(C5:C414)</f>
        <v>4295916</v>
      </c>
      <c r="D415" s="52">
        <f t="shared" si="7"/>
        <v>20708857</v>
      </c>
      <c r="E415" s="52">
        <f t="shared" si="7"/>
        <v>14164401</v>
      </c>
      <c r="F415" s="52">
        <f t="shared" si="7"/>
        <v>4350</v>
      </c>
      <c r="G415" s="52">
        <f t="shared" si="7"/>
        <v>2770</v>
      </c>
      <c r="H415" s="52">
        <f t="shared" si="7"/>
        <v>7112177</v>
      </c>
      <c r="I415" s="52">
        <f t="shared" si="7"/>
        <v>433846</v>
      </c>
      <c r="J415" s="53">
        <f t="shared" si="6"/>
        <v>46722317</v>
      </c>
    </row>
    <row r="416" spans="1:10" x14ac:dyDescent="0.25">
      <c r="A416" s="51" t="s">
        <v>461</v>
      </c>
      <c r="B416" s="84"/>
      <c r="C416" s="58">
        <f>(C415/$J415)</f>
        <v>9.1945696956766937E-2</v>
      </c>
      <c r="D416" s="58">
        <f t="shared" ref="D416:J416" si="8">(D415/$J415)</f>
        <v>0.4432326633116247</v>
      </c>
      <c r="E416" s="58">
        <f t="shared" si="8"/>
        <v>0.30316135648837794</v>
      </c>
      <c r="F416" s="58">
        <f t="shared" si="8"/>
        <v>9.3103259412413133E-5</v>
      </c>
      <c r="G416" s="58">
        <f t="shared" si="8"/>
        <v>5.928644334997342E-5</v>
      </c>
      <c r="H416" s="58">
        <f t="shared" si="8"/>
        <v>0.15222226671678118</v>
      </c>
      <c r="I416" s="58">
        <f t="shared" si="8"/>
        <v>9.2856268236868478E-3</v>
      </c>
      <c r="J416" s="59">
        <f t="shared" si="8"/>
        <v>1</v>
      </c>
    </row>
    <row r="417" spans="1:10" x14ac:dyDescent="0.25">
      <c r="A417" s="47" t="s">
        <v>500</v>
      </c>
      <c r="B417" s="48"/>
      <c r="C417" s="54">
        <f>COUNTIF(C5:C414,"&gt;0")</f>
        <v>44</v>
      </c>
      <c r="D417" s="54">
        <f t="shared" ref="D417:J417" si="9">COUNTIF(D5:D414,"&gt;0")</f>
        <v>47</v>
      </c>
      <c r="E417" s="54">
        <f t="shared" si="9"/>
        <v>34</v>
      </c>
      <c r="F417" s="54">
        <f t="shared" si="9"/>
        <v>1</v>
      </c>
      <c r="G417" s="54">
        <f t="shared" si="9"/>
        <v>1</v>
      </c>
      <c r="H417" s="54">
        <f t="shared" si="9"/>
        <v>53</v>
      </c>
      <c r="I417" s="54">
        <f t="shared" si="9"/>
        <v>17</v>
      </c>
      <c r="J417" s="57">
        <f t="shared" si="9"/>
        <v>108</v>
      </c>
    </row>
    <row r="418" spans="1:10" x14ac:dyDescent="0.25">
      <c r="A418" s="37"/>
      <c r="B418" s="28"/>
      <c r="C418" s="14"/>
      <c r="D418" s="26"/>
      <c r="E418" s="26"/>
      <c r="F418" s="26"/>
      <c r="G418" s="26"/>
      <c r="H418" s="26"/>
      <c r="I418" s="26"/>
      <c r="J418" s="27"/>
    </row>
    <row r="419" spans="1:10" ht="13.8" thickBot="1" x14ac:dyDescent="0.3">
      <c r="A419" s="29" t="s">
        <v>465</v>
      </c>
      <c r="B419" s="31"/>
      <c r="C419" s="31"/>
      <c r="D419" s="32"/>
      <c r="E419" s="32"/>
      <c r="F419" s="32"/>
      <c r="G419" s="32"/>
      <c r="H419" s="32"/>
      <c r="I419" s="32"/>
      <c r="J419" s="33"/>
    </row>
    <row r="420" spans="1:10" x14ac:dyDescent="0.25">
      <c r="D420" s="1"/>
      <c r="E420" s="1"/>
      <c r="F420" s="1"/>
      <c r="G420" s="1"/>
      <c r="H420" s="1"/>
      <c r="I420" s="1"/>
      <c r="J420" s="1"/>
    </row>
  </sheetData>
  <phoneticPr fontId="6" type="noConversion"/>
  <printOptions horizontalCentered="1"/>
  <pageMargins left="0.5" right="0.5" top="0.5" bottom="0.5" header="0.3" footer="0.3"/>
  <pageSetup scale="80" fitToHeight="0" orientation="landscape" horizontalDpi="1200" verticalDpi="1200" r:id="rId1"/>
  <headerFooter>
    <oddFooter>&amp;LOffice of Economic and Demographic Research&amp;RPage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420"/>
  <sheetViews>
    <sheetView workbookViewId="0"/>
  </sheetViews>
  <sheetFormatPr defaultRowHeight="13.2" x14ac:dyDescent="0.25"/>
  <cols>
    <col min="1" max="1" width="24.6640625" customWidth="1"/>
    <col min="2" max="2" width="17.6640625" customWidth="1"/>
    <col min="3" max="10" width="14.6640625" customWidth="1"/>
  </cols>
  <sheetData>
    <row r="1" spans="1:10" ht="22.8" x14ac:dyDescent="0.4">
      <c r="A1" s="3" t="s">
        <v>78</v>
      </c>
      <c r="B1" s="4"/>
      <c r="C1" s="5"/>
      <c r="D1" s="6"/>
      <c r="E1" s="6"/>
      <c r="F1" s="6"/>
      <c r="G1" s="6"/>
      <c r="H1" s="6"/>
      <c r="I1" s="6"/>
      <c r="J1" s="7"/>
    </row>
    <row r="2" spans="1:10" ht="18" thickBot="1" x14ac:dyDescent="0.35">
      <c r="A2" s="8" t="s">
        <v>492</v>
      </c>
      <c r="B2" s="9"/>
      <c r="C2" s="10"/>
      <c r="D2" s="11"/>
      <c r="E2" s="11"/>
      <c r="F2" s="11"/>
      <c r="G2" s="11"/>
      <c r="H2" s="11"/>
      <c r="I2" s="11"/>
      <c r="J2" s="12"/>
    </row>
    <row r="3" spans="1:10" x14ac:dyDescent="0.25">
      <c r="A3" s="38"/>
      <c r="B3" s="42"/>
      <c r="C3" s="43"/>
      <c r="D3" s="43" t="s">
        <v>67</v>
      </c>
      <c r="E3" s="43"/>
      <c r="F3" s="43" t="s">
        <v>70</v>
      </c>
      <c r="G3" s="43" t="s">
        <v>71</v>
      </c>
      <c r="H3" s="43" t="s">
        <v>73</v>
      </c>
      <c r="I3" s="43"/>
      <c r="J3" s="39" t="s">
        <v>460</v>
      </c>
    </row>
    <row r="4" spans="1:10" ht="13.8" thickBot="1" x14ac:dyDescent="0.3">
      <c r="A4" s="40" t="s">
        <v>77</v>
      </c>
      <c r="B4" s="44" t="s">
        <v>459</v>
      </c>
      <c r="C4" s="45" t="s">
        <v>66</v>
      </c>
      <c r="D4" s="45" t="s">
        <v>68</v>
      </c>
      <c r="E4" s="45" t="s">
        <v>69</v>
      </c>
      <c r="F4" s="45" t="s">
        <v>68</v>
      </c>
      <c r="G4" s="45" t="s">
        <v>72</v>
      </c>
      <c r="H4" s="45" t="s">
        <v>74</v>
      </c>
      <c r="I4" s="45" t="s">
        <v>75</v>
      </c>
      <c r="J4" s="41" t="s">
        <v>76</v>
      </c>
    </row>
    <row r="5" spans="1:10" x14ac:dyDescent="0.25">
      <c r="A5" s="18" t="s">
        <v>0</v>
      </c>
      <c r="B5" s="19" t="s">
        <v>0</v>
      </c>
      <c r="C5" s="20">
        <v>0</v>
      </c>
      <c r="D5" s="20">
        <v>0</v>
      </c>
      <c r="E5" s="46">
        <v>0</v>
      </c>
      <c r="F5" s="46">
        <v>0</v>
      </c>
      <c r="G5" s="20">
        <v>0</v>
      </c>
      <c r="H5" s="20">
        <v>0</v>
      </c>
      <c r="I5" s="20">
        <v>0</v>
      </c>
      <c r="J5" s="36">
        <f t="shared" ref="J5:J67" si="0">SUM(C5:I5)</f>
        <v>0</v>
      </c>
    </row>
    <row r="6" spans="1:10" x14ac:dyDescent="0.25">
      <c r="A6" s="24" t="s">
        <v>79</v>
      </c>
      <c r="B6" s="25" t="s">
        <v>0</v>
      </c>
      <c r="C6" s="75">
        <v>0</v>
      </c>
      <c r="D6" s="77">
        <v>0</v>
      </c>
      <c r="E6" s="77">
        <v>0</v>
      </c>
      <c r="F6" s="77">
        <v>0</v>
      </c>
      <c r="G6" s="77">
        <v>0</v>
      </c>
      <c r="H6" s="77">
        <v>0</v>
      </c>
      <c r="I6" s="77">
        <v>0</v>
      </c>
      <c r="J6" s="79">
        <f t="shared" si="0"/>
        <v>0</v>
      </c>
    </row>
    <row r="7" spans="1:10" x14ac:dyDescent="0.25">
      <c r="A7" s="24" t="s">
        <v>80</v>
      </c>
      <c r="B7" s="25" t="s">
        <v>0</v>
      </c>
      <c r="C7" s="75">
        <v>0</v>
      </c>
      <c r="D7" s="77">
        <v>0</v>
      </c>
      <c r="E7" s="77">
        <v>0</v>
      </c>
      <c r="F7" s="77">
        <v>0</v>
      </c>
      <c r="G7" s="77">
        <v>0</v>
      </c>
      <c r="H7" s="77">
        <v>0</v>
      </c>
      <c r="I7" s="77">
        <v>0</v>
      </c>
      <c r="J7" s="79">
        <f t="shared" si="0"/>
        <v>0</v>
      </c>
    </row>
    <row r="8" spans="1:10" x14ac:dyDescent="0.25">
      <c r="A8" s="24" t="s">
        <v>81</v>
      </c>
      <c r="B8" s="25" t="s">
        <v>0</v>
      </c>
      <c r="C8" s="75">
        <v>0</v>
      </c>
      <c r="D8" s="77">
        <v>7394</v>
      </c>
      <c r="E8" s="77">
        <v>0</v>
      </c>
      <c r="F8" s="77">
        <v>0</v>
      </c>
      <c r="G8" s="77">
        <v>0</v>
      </c>
      <c r="H8" s="77">
        <v>0</v>
      </c>
      <c r="I8" s="77">
        <v>0</v>
      </c>
      <c r="J8" s="79">
        <f t="shared" si="0"/>
        <v>7394</v>
      </c>
    </row>
    <row r="9" spans="1:10" x14ac:dyDescent="0.25">
      <c r="A9" s="24" t="s">
        <v>82</v>
      </c>
      <c r="B9" s="25" t="s">
        <v>0</v>
      </c>
      <c r="C9" s="75">
        <v>0</v>
      </c>
      <c r="D9" s="77">
        <v>0</v>
      </c>
      <c r="E9" s="77">
        <v>0</v>
      </c>
      <c r="F9" s="77">
        <v>0</v>
      </c>
      <c r="G9" s="77">
        <v>0</v>
      </c>
      <c r="H9" s="77">
        <v>0</v>
      </c>
      <c r="I9" s="77">
        <v>0</v>
      </c>
      <c r="J9" s="79">
        <f t="shared" si="0"/>
        <v>0</v>
      </c>
    </row>
    <row r="10" spans="1:10" x14ac:dyDescent="0.25">
      <c r="A10" s="60" t="s">
        <v>534</v>
      </c>
      <c r="B10" s="25" t="s">
        <v>0</v>
      </c>
      <c r="C10" s="75">
        <v>0</v>
      </c>
      <c r="D10" s="77">
        <v>0</v>
      </c>
      <c r="E10" s="77">
        <v>0</v>
      </c>
      <c r="F10" s="77">
        <v>0</v>
      </c>
      <c r="G10" s="77">
        <v>0</v>
      </c>
      <c r="H10" s="77">
        <v>0</v>
      </c>
      <c r="I10" s="77">
        <v>0</v>
      </c>
      <c r="J10" s="79">
        <f t="shared" si="0"/>
        <v>0</v>
      </c>
    </row>
    <row r="11" spans="1:10" x14ac:dyDescent="0.25">
      <c r="A11" s="24" t="s">
        <v>83</v>
      </c>
      <c r="B11" s="25" t="s">
        <v>0</v>
      </c>
      <c r="C11" s="75">
        <v>0</v>
      </c>
      <c r="D11" s="77">
        <v>0</v>
      </c>
      <c r="E11" s="77">
        <v>0</v>
      </c>
      <c r="F11" s="77">
        <v>0</v>
      </c>
      <c r="G11" s="77">
        <v>0</v>
      </c>
      <c r="H11" s="77">
        <v>0</v>
      </c>
      <c r="I11" s="77">
        <v>0</v>
      </c>
      <c r="J11" s="79">
        <f t="shared" si="0"/>
        <v>0</v>
      </c>
    </row>
    <row r="12" spans="1:10" x14ac:dyDescent="0.25">
      <c r="A12" s="24" t="s">
        <v>84</v>
      </c>
      <c r="B12" s="25" t="s">
        <v>0</v>
      </c>
      <c r="C12" s="75">
        <v>0</v>
      </c>
      <c r="D12" s="77">
        <v>0</v>
      </c>
      <c r="E12" s="77">
        <v>0</v>
      </c>
      <c r="F12" s="77">
        <v>0</v>
      </c>
      <c r="G12" s="77">
        <v>0</v>
      </c>
      <c r="H12" s="77">
        <v>0</v>
      </c>
      <c r="I12" s="77">
        <v>0</v>
      </c>
      <c r="J12" s="79">
        <f t="shared" si="0"/>
        <v>0</v>
      </c>
    </row>
    <row r="13" spans="1:10" x14ac:dyDescent="0.25">
      <c r="A13" s="24" t="s">
        <v>85</v>
      </c>
      <c r="B13" s="25" t="s">
        <v>0</v>
      </c>
      <c r="C13" s="75">
        <v>0</v>
      </c>
      <c r="D13" s="77">
        <v>0</v>
      </c>
      <c r="E13" s="77">
        <v>0</v>
      </c>
      <c r="F13" s="77">
        <v>0</v>
      </c>
      <c r="G13" s="77">
        <v>0</v>
      </c>
      <c r="H13" s="77">
        <v>0</v>
      </c>
      <c r="I13" s="77">
        <v>0</v>
      </c>
      <c r="J13" s="79">
        <f t="shared" si="0"/>
        <v>0</v>
      </c>
    </row>
    <row r="14" spans="1:10" x14ac:dyDescent="0.25">
      <c r="A14" s="24" t="s">
        <v>512</v>
      </c>
      <c r="B14" s="25" t="s">
        <v>8</v>
      </c>
      <c r="C14" s="75">
        <v>0</v>
      </c>
      <c r="D14" s="77">
        <v>0</v>
      </c>
      <c r="E14" s="77">
        <v>0</v>
      </c>
      <c r="F14" s="77">
        <v>0</v>
      </c>
      <c r="G14" s="77">
        <v>0</v>
      </c>
      <c r="H14" s="77">
        <v>0</v>
      </c>
      <c r="I14" s="77">
        <v>0</v>
      </c>
      <c r="J14" s="79">
        <f t="shared" si="0"/>
        <v>0</v>
      </c>
    </row>
    <row r="15" spans="1:10" x14ac:dyDescent="0.25">
      <c r="A15" s="24" t="s">
        <v>87</v>
      </c>
      <c r="B15" s="25" t="s">
        <v>8</v>
      </c>
      <c r="C15" s="75">
        <v>0</v>
      </c>
      <c r="D15" s="77">
        <v>0</v>
      </c>
      <c r="E15" s="77">
        <v>0</v>
      </c>
      <c r="F15" s="77">
        <v>0</v>
      </c>
      <c r="G15" s="77">
        <v>0</v>
      </c>
      <c r="H15" s="77">
        <v>0</v>
      </c>
      <c r="I15" s="77">
        <v>0</v>
      </c>
      <c r="J15" s="79">
        <f t="shared" si="0"/>
        <v>0</v>
      </c>
    </row>
    <row r="16" spans="1:10" x14ac:dyDescent="0.25">
      <c r="A16" s="24" t="s">
        <v>88</v>
      </c>
      <c r="B16" s="25" t="s">
        <v>9</v>
      </c>
      <c r="C16" s="75">
        <v>0</v>
      </c>
      <c r="D16" s="77">
        <v>0</v>
      </c>
      <c r="E16" s="77">
        <v>0</v>
      </c>
      <c r="F16" s="77">
        <v>0</v>
      </c>
      <c r="G16" s="77">
        <v>0</v>
      </c>
      <c r="H16" s="77">
        <v>0</v>
      </c>
      <c r="I16" s="77">
        <v>0</v>
      </c>
      <c r="J16" s="79">
        <f t="shared" si="0"/>
        <v>0</v>
      </c>
    </row>
    <row r="17" spans="1:10" x14ac:dyDescent="0.25">
      <c r="A17" s="24" t="s">
        <v>89</v>
      </c>
      <c r="B17" s="25" t="s">
        <v>9</v>
      </c>
      <c r="C17" s="75">
        <v>0</v>
      </c>
      <c r="D17" s="77">
        <v>189135</v>
      </c>
      <c r="E17" s="77">
        <v>0</v>
      </c>
      <c r="F17" s="77">
        <v>0</v>
      </c>
      <c r="G17" s="77">
        <v>0</v>
      </c>
      <c r="H17" s="77">
        <v>0</v>
      </c>
      <c r="I17" s="77">
        <v>0</v>
      </c>
      <c r="J17" s="79">
        <f t="shared" si="0"/>
        <v>189135</v>
      </c>
    </row>
    <row r="18" spans="1:10" x14ac:dyDescent="0.25">
      <c r="A18" s="24" t="s">
        <v>90</v>
      </c>
      <c r="B18" s="25" t="s">
        <v>9</v>
      </c>
      <c r="C18" s="75">
        <v>0</v>
      </c>
      <c r="D18" s="77">
        <v>26835</v>
      </c>
      <c r="E18" s="77">
        <v>0</v>
      </c>
      <c r="F18" s="77">
        <v>0</v>
      </c>
      <c r="G18" s="77">
        <v>0</v>
      </c>
      <c r="H18" s="77">
        <v>0</v>
      </c>
      <c r="I18" s="77">
        <v>0</v>
      </c>
      <c r="J18" s="79">
        <f t="shared" si="0"/>
        <v>26835</v>
      </c>
    </row>
    <row r="19" spans="1:10" x14ac:dyDescent="0.25">
      <c r="A19" s="24" t="s">
        <v>91</v>
      </c>
      <c r="B19" s="25" t="s">
        <v>9</v>
      </c>
      <c r="C19" s="75">
        <v>0</v>
      </c>
      <c r="D19" s="77">
        <v>0</v>
      </c>
      <c r="E19" s="77">
        <v>0</v>
      </c>
      <c r="F19" s="77">
        <v>0</v>
      </c>
      <c r="G19" s="77">
        <v>0</v>
      </c>
      <c r="H19" s="77">
        <v>0</v>
      </c>
      <c r="I19" s="77">
        <v>0</v>
      </c>
      <c r="J19" s="79">
        <f t="shared" si="0"/>
        <v>0</v>
      </c>
    </row>
    <row r="20" spans="1:10" x14ac:dyDescent="0.25">
      <c r="A20" s="24" t="s">
        <v>92</v>
      </c>
      <c r="B20" s="25" t="s">
        <v>9</v>
      </c>
      <c r="C20" s="75">
        <v>0</v>
      </c>
      <c r="D20" s="77">
        <v>0</v>
      </c>
      <c r="E20" s="77">
        <v>0</v>
      </c>
      <c r="F20" s="77">
        <v>0</v>
      </c>
      <c r="G20" s="77">
        <v>0</v>
      </c>
      <c r="H20" s="77">
        <v>0</v>
      </c>
      <c r="I20" s="77">
        <v>0</v>
      </c>
      <c r="J20" s="79">
        <f t="shared" si="0"/>
        <v>0</v>
      </c>
    </row>
    <row r="21" spans="1:10" x14ac:dyDescent="0.25">
      <c r="A21" s="24" t="s">
        <v>93</v>
      </c>
      <c r="B21" s="25" t="s">
        <v>9</v>
      </c>
      <c r="C21" s="75">
        <v>0</v>
      </c>
      <c r="D21" s="77">
        <v>13504</v>
      </c>
      <c r="E21" s="77">
        <v>0</v>
      </c>
      <c r="F21" s="77">
        <v>0</v>
      </c>
      <c r="G21" s="77">
        <v>0</v>
      </c>
      <c r="H21" s="77">
        <v>0</v>
      </c>
      <c r="I21" s="77">
        <v>0</v>
      </c>
      <c r="J21" s="79">
        <f t="shared" si="0"/>
        <v>13504</v>
      </c>
    </row>
    <row r="22" spans="1:10" x14ac:dyDescent="0.25">
      <c r="A22" s="24" t="s">
        <v>94</v>
      </c>
      <c r="B22" s="25" t="s">
        <v>9</v>
      </c>
      <c r="C22" s="75">
        <v>0</v>
      </c>
      <c r="D22" s="77">
        <v>0</v>
      </c>
      <c r="E22" s="77">
        <v>0</v>
      </c>
      <c r="F22" s="77">
        <v>0</v>
      </c>
      <c r="G22" s="77">
        <v>0</v>
      </c>
      <c r="H22" s="77">
        <v>0</v>
      </c>
      <c r="I22" s="77">
        <v>0</v>
      </c>
      <c r="J22" s="79">
        <f t="shared" si="0"/>
        <v>0</v>
      </c>
    </row>
    <row r="23" spans="1:10" x14ac:dyDescent="0.25">
      <c r="A23" s="24" t="s">
        <v>95</v>
      </c>
      <c r="B23" s="25" t="s">
        <v>10</v>
      </c>
      <c r="C23" s="75">
        <v>0</v>
      </c>
      <c r="D23" s="77">
        <v>0</v>
      </c>
      <c r="E23" s="77">
        <v>0</v>
      </c>
      <c r="F23" s="77">
        <v>0</v>
      </c>
      <c r="G23" s="77">
        <v>0</v>
      </c>
      <c r="H23" s="77">
        <v>0</v>
      </c>
      <c r="I23" s="77">
        <v>0</v>
      </c>
      <c r="J23" s="79">
        <f t="shared" si="0"/>
        <v>0</v>
      </c>
    </row>
    <row r="24" spans="1:10" x14ac:dyDescent="0.25">
      <c r="A24" s="24" t="s">
        <v>96</v>
      </c>
      <c r="B24" s="25" t="s">
        <v>10</v>
      </c>
      <c r="C24" s="75">
        <v>0</v>
      </c>
      <c r="D24" s="77">
        <v>0</v>
      </c>
      <c r="E24" s="77">
        <v>0</v>
      </c>
      <c r="F24" s="77">
        <v>0</v>
      </c>
      <c r="G24" s="77">
        <v>0</v>
      </c>
      <c r="H24" s="77">
        <v>0</v>
      </c>
      <c r="I24" s="77">
        <v>0</v>
      </c>
      <c r="J24" s="79">
        <f t="shared" si="0"/>
        <v>0</v>
      </c>
    </row>
    <row r="25" spans="1:10" x14ac:dyDescent="0.25">
      <c r="A25" s="24" t="s">
        <v>97</v>
      </c>
      <c r="B25" s="25" t="s">
        <v>10</v>
      </c>
      <c r="C25" s="75">
        <v>0</v>
      </c>
      <c r="D25" s="77">
        <v>0</v>
      </c>
      <c r="E25" s="77">
        <v>0</v>
      </c>
      <c r="F25" s="77">
        <v>0</v>
      </c>
      <c r="G25" s="77">
        <v>0</v>
      </c>
      <c r="H25" s="77">
        <v>0</v>
      </c>
      <c r="I25" s="77">
        <v>0</v>
      </c>
      <c r="J25" s="79">
        <f t="shared" si="0"/>
        <v>0</v>
      </c>
    </row>
    <row r="26" spans="1:10" x14ac:dyDescent="0.25">
      <c r="A26" s="24" t="s">
        <v>98</v>
      </c>
      <c r="B26" s="25" t="s">
        <v>10</v>
      </c>
      <c r="C26" s="75">
        <v>0</v>
      </c>
      <c r="D26" s="77">
        <v>0</v>
      </c>
      <c r="E26" s="77">
        <v>0</v>
      </c>
      <c r="F26" s="77">
        <v>0</v>
      </c>
      <c r="G26" s="77">
        <v>0</v>
      </c>
      <c r="H26" s="77">
        <v>0</v>
      </c>
      <c r="I26" s="77">
        <v>0</v>
      </c>
      <c r="J26" s="79">
        <f t="shared" si="0"/>
        <v>0</v>
      </c>
    </row>
    <row r="27" spans="1:10" x14ac:dyDescent="0.25">
      <c r="A27" s="24" t="s">
        <v>99</v>
      </c>
      <c r="B27" s="25" t="s">
        <v>11</v>
      </c>
      <c r="C27" s="75">
        <v>29080</v>
      </c>
      <c r="D27" s="77">
        <v>0</v>
      </c>
      <c r="E27" s="77">
        <v>0</v>
      </c>
      <c r="F27" s="77">
        <v>0</v>
      </c>
      <c r="G27" s="77">
        <v>0</v>
      </c>
      <c r="H27" s="77">
        <v>0</v>
      </c>
      <c r="I27" s="77">
        <v>0</v>
      </c>
      <c r="J27" s="79">
        <f t="shared" si="0"/>
        <v>29080</v>
      </c>
    </row>
    <row r="28" spans="1:10" x14ac:dyDescent="0.25">
      <c r="A28" s="24" t="s">
        <v>100</v>
      </c>
      <c r="B28" s="25" t="s">
        <v>11</v>
      </c>
      <c r="C28" s="75">
        <v>0</v>
      </c>
      <c r="D28" s="77">
        <v>1386535</v>
      </c>
      <c r="E28" s="77">
        <v>0</v>
      </c>
      <c r="F28" s="77">
        <v>0</v>
      </c>
      <c r="G28" s="77">
        <v>0</v>
      </c>
      <c r="H28" s="77">
        <v>0</v>
      </c>
      <c r="I28" s="77">
        <v>0</v>
      </c>
      <c r="J28" s="79">
        <f t="shared" si="0"/>
        <v>1386535</v>
      </c>
    </row>
    <row r="29" spans="1:10" x14ac:dyDescent="0.25">
      <c r="A29" s="24" t="s">
        <v>101</v>
      </c>
      <c r="B29" s="25" t="s">
        <v>11</v>
      </c>
      <c r="C29" s="75">
        <v>0</v>
      </c>
      <c r="D29" s="77">
        <v>0</v>
      </c>
      <c r="E29" s="77">
        <v>0</v>
      </c>
      <c r="F29" s="77">
        <v>0</v>
      </c>
      <c r="G29" s="77">
        <v>0</v>
      </c>
      <c r="H29" s="77">
        <v>0</v>
      </c>
      <c r="I29" s="77">
        <v>0</v>
      </c>
      <c r="J29" s="79">
        <f t="shared" si="0"/>
        <v>0</v>
      </c>
    </row>
    <row r="30" spans="1:10" x14ac:dyDescent="0.25">
      <c r="A30" s="24" t="s">
        <v>507</v>
      </c>
      <c r="B30" s="25" t="s">
        <v>11</v>
      </c>
      <c r="C30" s="75">
        <v>0</v>
      </c>
      <c r="D30" s="77">
        <v>0</v>
      </c>
      <c r="E30" s="77">
        <v>0</v>
      </c>
      <c r="F30" s="77">
        <v>0</v>
      </c>
      <c r="G30" s="77">
        <v>0</v>
      </c>
      <c r="H30" s="77">
        <v>0</v>
      </c>
      <c r="I30" s="77">
        <v>0</v>
      </c>
      <c r="J30" s="79">
        <f t="shared" si="0"/>
        <v>0</v>
      </c>
    </row>
    <row r="31" spans="1:10" x14ac:dyDescent="0.25">
      <c r="A31" s="24" t="s">
        <v>102</v>
      </c>
      <c r="B31" s="25" t="s">
        <v>11</v>
      </c>
      <c r="C31" s="75">
        <v>0</v>
      </c>
      <c r="D31" s="77">
        <v>0</v>
      </c>
      <c r="E31" s="77">
        <v>0</v>
      </c>
      <c r="F31" s="77">
        <v>0</v>
      </c>
      <c r="G31" s="77">
        <v>0</v>
      </c>
      <c r="H31" s="77">
        <v>0</v>
      </c>
      <c r="I31" s="77">
        <v>0</v>
      </c>
      <c r="J31" s="79">
        <f t="shared" si="0"/>
        <v>0</v>
      </c>
    </row>
    <row r="32" spans="1:10" x14ac:dyDescent="0.25">
      <c r="A32" s="24" t="s">
        <v>103</v>
      </c>
      <c r="B32" s="25" t="s">
        <v>11</v>
      </c>
      <c r="C32" s="75">
        <v>0</v>
      </c>
      <c r="D32" s="77">
        <v>0</v>
      </c>
      <c r="E32" s="77">
        <v>0</v>
      </c>
      <c r="F32" s="77">
        <v>0</v>
      </c>
      <c r="G32" s="77">
        <v>0</v>
      </c>
      <c r="H32" s="77">
        <v>0</v>
      </c>
      <c r="I32" s="77">
        <v>0</v>
      </c>
      <c r="J32" s="79">
        <f t="shared" si="0"/>
        <v>0</v>
      </c>
    </row>
    <row r="33" spans="1:10" x14ac:dyDescent="0.25">
      <c r="A33" s="24" t="s">
        <v>104</v>
      </c>
      <c r="B33" s="25" t="s">
        <v>11</v>
      </c>
      <c r="C33" s="75">
        <v>0</v>
      </c>
      <c r="D33" s="77">
        <v>0</v>
      </c>
      <c r="E33" s="77">
        <v>25438</v>
      </c>
      <c r="F33" s="77">
        <v>0</v>
      </c>
      <c r="G33" s="77">
        <v>0</v>
      </c>
      <c r="H33" s="77">
        <v>0</v>
      </c>
      <c r="I33" s="77">
        <v>0</v>
      </c>
      <c r="J33" s="79">
        <f t="shared" si="0"/>
        <v>25438</v>
      </c>
    </row>
    <row r="34" spans="1:10" x14ac:dyDescent="0.25">
      <c r="A34" s="24" t="s">
        <v>105</v>
      </c>
      <c r="B34" s="25" t="s">
        <v>11</v>
      </c>
      <c r="C34" s="75">
        <v>0</v>
      </c>
      <c r="D34" s="77">
        <v>1623873</v>
      </c>
      <c r="E34" s="77">
        <v>0</v>
      </c>
      <c r="F34" s="77">
        <v>0</v>
      </c>
      <c r="G34" s="77">
        <v>0</v>
      </c>
      <c r="H34" s="77">
        <v>74501</v>
      </c>
      <c r="I34" s="77">
        <v>0</v>
      </c>
      <c r="J34" s="79">
        <f t="shared" si="0"/>
        <v>1698374</v>
      </c>
    </row>
    <row r="35" spans="1:10" x14ac:dyDescent="0.25">
      <c r="A35" s="24" t="s">
        <v>106</v>
      </c>
      <c r="B35" s="25" t="s">
        <v>11</v>
      </c>
      <c r="C35" s="75">
        <v>0</v>
      </c>
      <c r="D35" s="77">
        <v>0</v>
      </c>
      <c r="E35" s="77">
        <v>0</v>
      </c>
      <c r="F35" s="77">
        <v>0</v>
      </c>
      <c r="G35" s="77">
        <v>0</v>
      </c>
      <c r="H35" s="77">
        <v>0</v>
      </c>
      <c r="I35" s="77">
        <v>0</v>
      </c>
      <c r="J35" s="79">
        <f t="shared" si="0"/>
        <v>0</v>
      </c>
    </row>
    <row r="36" spans="1:10" x14ac:dyDescent="0.25">
      <c r="A36" s="24" t="s">
        <v>107</v>
      </c>
      <c r="B36" s="25" t="s">
        <v>11</v>
      </c>
      <c r="C36" s="75">
        <v>0</v>
      </c>
      <c r="D36" s="77">
        <v>0</v>
      </c>
      <c r="E36" s="77">
        <v>0</v>
      </c>
      <c r="F36" s="77">
        <v>0</v>
      </c>
      <c r="G36" s="77">
        <v>0</v>
      </c>
      <c r="H36" s="77">
        <v>0</v>
      </c>
      <c r="I36" s="77">
        <v>0</v>
      </c>
      <c r="J36" s="79">
        <f t="shared" si="0"/>
        <v>0</v>
      </c>
    </row>
    <row r="37" spans="1:10" x14ac:dyDescent="0.25">
      <c r="A37" s="24" t="s">
        <v>108</v>
      </c>
      <c r="B37" s="25" t="s">
        <v>11</v>
      </c>
      <c r="C37" s="75">
        <v>0</v>
      </c>
      <c r="D37" s="77">
        <v>0</v>
      </c>
      <c r="E37" s="77">
        <v>1068340</v>
      </c>
      <c r="F37" s="77">
        <v>0</v>
      </c>
      <c r="G37" s="77">
        <v>0</v>
      </c>
      <c r="H37" s="77">
        <v>0</v>
      </c>
      <c r="I37" s="77">
        <v>0</v>
      </c>
      <c r="J37" s="79">
        <f t="shared" si="0"/>
        <v>1068340</v>
      </c>
    </row>
    <row r="38" spans="1:10" x14ac:dyDescent="0.25">
      <c r="A38" s="24" t="s">
        <v>109</v>
      </c>
      <c r="B38" s="25" t="s">
        <v>11</v>
      </c>
      <c r="C38" s="75">
        <v>0</v>
      </c>
      <c r="D38" s="77">
        <v>0</v>
      </c>
      <c r="E38" s="77">
        <v>0</v>
      </c>
      <c r="F38" s="77">
        <v>0</v>
      </c>
      <c r="G38" s="77">
        <v>0</v>
      </c>
      <c r="H38" s="77">
        <v>0</v>
      </c>
      <c r="I38" s="77">
        <v>0</v>
      </c>
      <c r="J38" s="79">
        <f t="shared" si="0"/>
        <v>0</v>
      </c>
    </row>
    <row r="39" spans="1:10" x14ac:dyDescent="0.25">
      <c r="A39" s="24" t="s">
        <v>110</v>
      </c>
      <c r="B39" s="25" t="s">
        <v>11</v>
      </c>
      <c r="C39" s="75">
        <v>0</v>
      </c>
      <c r="D39" s="77">
        <v>0</v>
      </c>
      <c r="E39" s="77">
        <v>0</v>
      </c>
      <c r="F39" s="77">
        <v>0</v>
      </c>
      <c r="G39" s="77">
        <v>0</v>
      </c>
      <c r="H39" s="77">
        <v>0</v>
      </c>
      <c r="I39" s="77">
        <v>0</v>
      </c>
      <c r="J39" s="79">
        <f t="shared" si="0"/>
        <v>0</v>
      </c>
    </row>
    <row r="40" spans="1:10" x14ac:dyDescent="0.25">
      <c r="A40" s="24" t="s">
        <v>111</v>
      </c>
      <c r="B40" s="25" t="s">
        <v>11</v>
      </c>
      <c r="C40" s="75">
        <v>0</v>
      </c>
      <c r="D40" s="77">
        <v>0</v>
      </c>
      <c r="E40" s="77">
        <v>0</v>
      </c>
      <c r="F40" s="77">
        <v>0</v>
      </c>
      <c r="G40" s="77">
        <v>0</v>
      </c>
      <c r="H40" s="77">
        <v>0</v>
      </c>
      <c r="I40" s="77">
        <v>0</v>
      </c>
      <c r="J40" s="79">
        <f t="shared" si="0"/>
        <v>0</v>
      </c>
    </row>
    <row r="41" spans="1:10" x14ac:dyDescent="0.25">
      <c r="A41" s="24" t="s">
        <v>112</v>
      </c>
      <c r="B41" s="25" t="s">
        <v>11</v>
      </c>
      <c r="C41" s="75">
        <v>0</v>
      </c>
      <c r="D41" s="77">
        <v>0</v>
      </c>
      <c r="E41" s="77">
        <v>0</v>
      </c>
      <c r="F41" s="77">
        <v>0</v>
      </c>
      <c r="G41" s="77">
        <v>0</v>
      </c>
      <c r="H41" s="77">
        <v>0</v>
      </c>
      <c r="I41" s="77">
        <v>0</v>
      </c>
      <c r="J41" s="79">
        <f t="shared" si="0"/>
        <v>0</v>
      </c>
    </row>
    <row r="42" spans="1:10" x14ac:dyDescent="0.25">
      <c r="A42" s="24" t="s">
        <v>113</v>
      </c>
      <c r="B42" s="25" t="s">
        <v>11</v>
      </c>
      <c r="C42" s="75">
        <v>0</v>
      </c>
      <c r="D42" s="77">
        <v>0</v>
      </c>
      <c r="E42" s="77">
        <v>0</v>
      </c>
      <c r="F42" s="77">
        <v>0</v>
      </c>
      <c r="G42" s="77">
        <v>0</v>
      </c>
      <c r="H42" s="77">
        <v>7573</v>
      </c>
      <c r="I42" s="77">
        <v>0</v>
      </c>
      <c r="J42" s="79">
        <f t="shared" si="0"/>
        <v>7573</v>
      </c>
    </row>
    <row r="43" spans="1:10" x14ac:dyDescent="0.25">
      <c r="A43" s="24" t="s">
        <v>114</v>
      </c>
      <c r="B43" s="25" t="s">
        <v>12</v>
      </c>
      <c r="C43" s="75">
        <v>0</v>
      </c>
      <c r="D43" s="77">
        <v>0</v>
      </c>
      <c r="E43" s="77">
        <v>0</v>
      </c>
      <c r="F43" s="77">
        <v>0</v>
      </c>
      <c r="G43" s="77">
        <v>0</v>
      </c>
      <c r="H43" s="77">
        <v>0</v>
      </c>
      <c r="I43" s="77">
        <v>0</v>
      </c>
      <c r="J43" s="79">
        <f t="shared" si="0"/>
        <v>0</v>
      </c>
    </row>
    <row r="44" spans="1:10" x14ac:dyDescent="0.25">
      <c r="A44" s="24" t="s">
        <v>115</v>
      </c>
      <c r="B44" s="25" t="s">
        <v>12</v>
      </c>
      <c r="C44" s="75">
        <v>6795</v>
      </c>
      <c r="D44" s="77">
        <v>0</v>
      </c>
      <c r="E44" s="77">
        <v>0</v>
      </c>
      <c r="F44" s="77">
        <v>0</v>
      </c>
      <c r="G44" s="77">
        <v>0</v>
      </c>
      <c r="H44" s="77">
        <v>82700</v>
      </c>
      <c r="I44" s="77">
        <v>79323</v>
      </c>
      <c r="J44" s="79">
        <f t="shared" si="0"/>
        <v>168818</v>
      </c>
    </row>
    <row r="45" spans="1:10" x14ac:dyDescent="0.25">
      <c r="A45" s="24" t="s">
        <v>116</v>
      </c>
      <c r="B45" s="25" t="s">
        <v>12</v>
      </c>
      <c r="C45" s="75">
        <v>0</v>
      </c>
      <c r="D45" s="77">
        <v>1021113</v>
      </c>
      <c r="E45" s="77">
        <v>0</v>
      </c>
      <c r="F45" s="77">
        <v>0</v>
      </c>
      <c r="G45" s="77">
        <v>0</v>
      </c>
      <c r="H45" s="77">
        <v>0</v>
      </c>
      <c r="I45" s="77">
        <v>0</v>
      </c>
      <c r="J45" s="79">
        <f t="shared" si="0"/>
        <v>1021113</v>
      </c>
    </row>
    <row r="46" spans="1:10" x14ac:dyDescent="0.25">
      <c r="A46" s="24" t="s">
        <v>467</v>
      </c>
      <c r="B46" s="25" t="s">
        <v>12</v>
      </c>
      <c r="C46" s="75">
        <v>12743</v>
      </c>
      <c r="D46" s="77">
        <v>96782</v>
      </c>
      <c r="E46" s="77">
        <v>0</v>
      </c>
      <c r="F46" s="77">
        <v>0</v>
      </c>
      <c r="G46" s="77">
        <v>0</v>
      </c>
      <c r="H46" s="77">
        <v>0</v>
      </c>
      <c r="I46" s="77">
        <v>0</v>
      </c>
      <c r="J46" s="79">
        <f t="shared" si="0"/>
        <v>109525</v>
      </c>
    </row>
    <row r="47" spans="1:10" x14ac:dyDescent="0.25">
      <c r="A47" s="24" t="s">
        <v>117</v>
      </c>
      <c r="B47" s="25" t="s">
        <v>12</v>
      </c>
      <c r="C47" s="75">
        <v>0</v>
      </c>
      <c r="D47" s="77">
        <v>0</v>
      </c>
      <c r="E47" s="77">
        <v>0</v>
      </c>
      <c r="F47" s="77">
        <v>0</v>
      </c>
      <c r="G47" s="77">
        <v>0</v>
      </c>
      <c r="H47" s="77">
        <v>0</v>
      </c>
      <c r="I47" s="77">
        <v>220070</v>
      </c>
      <c r="J47" s="79">
        <f t="shared" si="0"/>
        <v>220070</v>
      </c>
    </row>
    <row r="48" spans="1:10" x14ac:dyDescent="0.25">
      <c r="A48" s="24" t="s">
        <v>118</v>
      </c>
      <c r="B48" s="25" t="s">
        <v>12</v>
      </c>
      <c r="C48" s="75">
        <v>0</v>
      </c>
      <c r="D48" s="77">
        <v>0</v>
      </c>
      <c r="E48" s="77">
        <v>0</v>
      </c>
      <c r="F48" s="77">
        <v>0</v>
      </c>
      <c r="G48" s="77">
        <v>0</v>
      </c>
      <c r="H48" s="77">
        <v>0</v>
      </c>
      <c r="I48" s="77">
        <v>0</v>
      </c>
      <c r="J48" s="79">
        <f t="shared" si="0"/>
        <v>0</v>
      </c>
    </row>
    <row r="49" spans="1:10" x14ac:dyDescent="0.25">
      <c r="A49" s="24" t="s">
        <v>119</v>
      </c>
      <c r="B49" s="25" t="s">
        <v>12</v>
      </c>
      <c r="C49" s="75">
        <v>0</v>
      </c>
      <c r="D49" s="77">
        <v>0</v>
      </c>
      <c r="E49" s="77">
        <v>0</v>
      </c>
      <c r="F49" s="77">
        <v>0</v>
      </c>
      <c r="G49" s="77">
        <v>0</v>
      </c>
      <c r="H49" s="77">
        <v>0</v>
      </c>
      <c r="I49" s="77">
        <v>0</v>
      </c>
      <c r="J49" s="79">
        <f t="shared" si="0"/>
        <v>0</v>
      </c>
    </row>
    <row r="50" spans="1:10" x14ac:dyDescent="0.25">
      <c r="A50" s="24" t="s">
        <v>468</v>
      </c>
      <c r="B50" s="25" t="s">
        <v>12</v>
      </c>
      <c r="C50" s="75">
        <v>0</v>
      </c>
      <c r="D50" s="77">
        <v>0</v>
      </c>
      <c r="E50" s="77">
        <v>0</v>
      </c>
      <c r="F50" s="77">
        <v>0</v>
      </c>
      <c r="G50" s="77">
        <v>0</v>
      </c>
      <c r="H50" s="77">
        <v>0</v>
      </c>
      <c r="I50" s="77">
        <v>0</v>
      </c>
      <c r="J50" s="79">
        <f t="shared" si="0"/>
        <v>0</v>
      </c>
    </row>
    <row r="51" spans="1:10" x14ac:dyDescent="0.25">
      <c r="A51" s="24" t="s">
        <v>120</v>
      </c>
      <c r="B51" s="25" t="s">
        <v>12</v>
      </c>
      <c r="C51" s="75">
        <v>0</v>
      </c>
      <c r="D51" s="77">
        <v>0</v>
      </c>
      <c r="E51" s="77">
        <v>0</v>
      </c>
      <c r="F51" s="77">
        <v>0</v>
      </c>
      <c r="G51" s="77">
        <v>0</v>
      </c>
      <c r="H51" s="77">
        <v>0</v>
      </c>
      <c r="I51" s="77">
        <v>0</v>
      </c>
      <c r="J51" s="79">
        <f t="shared" si="0"/>
        <v>0</v>
      </c>
    </row>
    <row r="52" spans="1:10" x14ac:dyDescent="0.25">
      <c r="A52" s="24" t="s">
        <v>121</v>
      </c>
      <c r="B52" s="25" t="s">
        <v>12</v>
      </c>
      <c r="C52" s="75">
        <v>0</v>
      </c>
      <c r="D52" s="77">
        <v>0</v>
      </c>
      <c r="E52" s="77">
        <v>0</v>
      </c>
      <c r="F52" s="77">
        <v>0</v>
      </c>
      <c r="G52" s="77">
        <v>0</v>
      </c>
      <c r="H52" s="77">
        <v>0</v>
      </c>
      <c r="I52" s="77">
        <v>0</v>
      </c>
      <c r="J52" s="79">
        <f t="shared" si="0"/>
        <v>0</v>
      </c>
    </row>
    <row r="53" spans="1:10" x14ac:dyDescent="0.25">
      <c r="A53" s="24" t="s">
        <v>122</v>
      </c>
      <c r="B53" s="25" t="s">
        <v>12</v>
      </c>
      <c r="C53" s="75">
        <v>0</v>
      </c>
      <c r="D53" s="77">
        <v>0</v>
      </c>
      <c r="E53" s="77">
        <v>0</v>
      </c>
      <c r="F53" s="77">
        <v>0</v>
      </c>
      <c r="G53" s="77">
        <v>0</v>
      </c>
      <c r="H53" s="77">
        <v>0</v>
      </c>
      <c r="I53" s="77">
        <v>0</v>
      </c>
      <c r="J53" s="79">
        <f t="shared" si="0"/>
        <v>0</v>
      </c>
    </row>
    <row r="54" spans="1:10" x14ac:dyDescent="0.25">
      <c r="A54" s="24" t="s">
        <v>123</v>
      </c>
      <c r="B54" s="25" t="s">
        <v>12</v>
      </c>
      <c r="C54" s="75">
        <v>0</v>
      </c>
      <c r="D54" s="77">
        <v>0</v>
      </c>
      <c r="E54" s="77">
        <v>0</v>
      </c>
      <c r="F54" s="77">
        <v>0</v>
      </c>
      <c r="G54" s="77">
        <v>0</v>
      </c>
      <c r="H54" s="77">
        <v>0</v>
      </c>
      <c r="I54" s="77">
        <v>0</v>
      </c>
      <c r="J54" s="79">
        <f t="shared" si="0"/>
        <v>0</v>
      </c>
    </row>
    <row r="55" spans="1:10" x14ac:dyDescent="0.25">
      <c r="A55" s="24" t="s">
        <v>124</v>
      </c>
      <c r="B55" s="25" t="s">
        <v>12</v>
      </c>
      <c r="C55" s="75">
        <v>0</v>
      </c>
      <c r="D55" s="77">
        <v>7941</v>
      </c>
      <c r="E55" s="77">
        <v>0</v>
      </c>
      <c r="F55" s="77">
        <v>0</v>
      </c>
      <c r="G55" s="77">
        <v>0</v>
      </c>
      <c r="H55" s="77">
        <v>0</v>
      </c>
      <c r="I55" s="77">
        <v>0</v>
      </c>
      <c r="J55" s="79">
        <f t="shared" si="0"/>
        <v>7941</v>
      </c>
    </row>
    <row r="56" spans="1:10" x14ac:dyDescent="0.25">
      <c r="A56" s="24" t="s">
        <v>125</v>
      </c>
      <c r="B56" s="25" t="s">
        <v>12</v>
      </c>
      <c r="C56" s="75">
        <v>0</v>
      </c>
      <c r="D56" s="77">
        <v>0</v>
      </c>
      <c r="E56" s="77">
        <v>0</v>
      </c>
      <c r="F56" s="77">
        <v>0</v>
      </c>
      <c r="G56" s="77">
        <v>0</v>
      </c>
      <c r="H56" s="77">
        <v>0</v>
      </c>
      <c r="I56" s="77">
        <v>0</v>
      </c>
      <c r="J56" s="79">
        <f t="shared" si="0"/>
        <v>0</v>
      </c>
    </row>
    <row r="57" spans="1:10" x14ac:dyDescent="0.25">
      <c r="A57" s="24" t="s">
        <v>126</v>
      </c>
      <c r="B57" s="25" t="s">
        <v>12</v>
      </c>
      <c r="C57" s="75">
        <v>0</v>
      </c>
      <c r="D57" s="77">
        <v>0</v>
      </c>
      <c r="E57" s="77">
        <v>0</v>
      </c>
      <c r="F57" s="77">
        <v>0</v>
      </c>
      <c r="G57" s="77">
        <v>0</v>
      </c>
      <c r="H57" s="77">
        <v>0</v>
      </c>
      <c r="I57" s="77">
        <v>0</v>
      </c>
      <c r="J57" s="79">
        <f t="shared" si="0"/>
        <v>0</v>
      </c>
    </row>
    <row r="58" spans="1:10" x14ac:dyDescent="0.25">
      <c r="A58" s="24" t="s">
        <v>127</v>
      </c>
      <c r="B58" s="25" t="s">
        <v>12</v>
      </c>
      <c r="C58" s="75">
        <v>0</v>
      </c>
      <c r="D58" s="77">
        <v>0</v>
      </c>
      <c r="E58" s="77">
        <v>0</v>
      </c>
      <c r="F58" s="77">
        <v>0</v>
      </c>
      <c r="G58" s="77">
        <v>0</v>
      </c>
      <c r="H58" s="77">
        <v>0</v>
      </c>
      <c r="I58" s="77">
        <v>0</v>
      </c>
      <c r="J58" s="79">
        <f t="shared" si="0"/>
        <v>0</v>
      </c>
    </row>
    <row r="59" spans="1:10" x14ac:dyDescent="0.25">
      <c r="A59" s="24" t="s">
        <v>128</v>
      </c>
      <c r="B59" s="25" t="s">
        <v>12</v>
      </c>
      <c r="C59" s="75">
        <v>0</v>
      </c>
      <c r="D59" s="77">
        <v>0</v>
      </c>
      <c r="E59" s="77">
        <v>0</v>
      </c>
      <c r="F59" s="77">
        <v>0</v>
      </c>
      <c r="G59" s="77">
        <v>0</v>
      </c>
      <c r="H59" s="77">
        <v>0</v>
      </c>
      <c r="I59" s="77">
        <v>0</v>
      </c>
      <c r="J59" s="79">
        <f t="shared" si="0"/>
        <v>0</v>
      </c>
    </row>
    <row r="60" spans="1:10" x14ac:dyDescent="0.25">
      <c r="A60" s="24" t="s">
        <v>129</v>
      </c>
      <c r="B60" s="25" t="s">
        <v>12</v>
      </c>
      <c r="C60" s="75">
        <v>0</v>
      </c>
      <c r="D60" s="77">
        <v>0</v>
      </c>
      <c r="E60" s="77">
        <v>0</v>
      </c>
      <c r="F60" s="77">
        <v>0</v>
      </c>
      <c r="G60" s="77">
        <v>0</v>
      </c>
      <c r="H60" s="77">
        <v>0</v>
      </c>
      <c r="I60" s="77">
        <v>0</v>
      </c>
      <c r="J60" s="79">
        <f t="shared" si="0"/>
        <v>0</v>
      </c>
    </row>
    <row r="61" spans="1:10" x14ac:dyDescent="0.25">
      <c r="A61" s="24" t="s">
        <v>130</v>
      </c>
      <c r="B61" s="25" t="s">
        <v>12</v>
      </c>
      <c r="C61" s="75">
        <v>0</v>
      </c>
      <c r="D61" s="77">
        <v>0</v>
      </c>
      <c r="E61" s="77">
        <v>0</v>
      </c>
      <c r="F61" s="77">
        <v>0</v>
      </c>
      <c r="G61" s="77">
        <v>0</v>
      </c>
      <c r="H61" s="77">
        <v>0</v>
      </c>
      <c r="I61" s="77">
        <v>0</v>
      </c>
      <c r="J61" s="79">
        <f t="shared" si="0"/>
        <v>0</v>
      </c>
    </row>
    <row r="62" spans="1:10" x14ac:dyDescent="0.25">
      <c r="A62" s="24" t="s">
        <v>131</v>
      </c>
      <c r="B62" s="25" t="s">
        <v>12</v>
      </c>
      <c r="C62" s="75">
        <v>0</v>
      </c>
      <c r="D62" s="77">
        <v>0</v>
      </c>
      <c r="E62" s="77">
        <v>0</v>
      </c>
      <c r="F62" s="77">
        <v>0</v>
      </c>
      <c r="G62" s="77">
        <v>0</v>
      </c>
      <c r="H62" s="77">
        <v>0</v>
      </c>
      <c r="I62" s="77">
        <v>0</v>
      </c>
      <c r="J62" s="79">
        <f t="shared" si="0"/>
        <v>0</v>
      </c>
    </row>
    <row r="63" spans="1:10" x14ac:dyDescent="0.25">
      <c r="A63" s="24" t="s">
        <v>132</v>
      </c>
      <c r="B63" s="25" t="s">
        <v>12</v>
      </c>
      <c r="C63" s="75">
        <v>0</v>
      </c>
      <c r="D63" s="77">
        <v>0</v>
      </c>
      <c r="E63" s="77">
        <v>0</v>
      </c>
      <c r="F63" s="77">
        <v>0</v>
      </c>
      <c r="G63" s="77">
        <v>0</v>
      </c>
      <c r="H63" s="77">
        <v>0</v>
      </c>
      <c r="I63" s="77">
        <v>6067</v>
      </c>
      <c r="J63" s="79">
        <f t="shared" si="0"/>
        <v>6067</v>
      </c>
    </row>
    <row r="64" spans="1:10" x14ac:dyDescent="0.25">
      <c r="A64" s="24" t="s">
        <v>133</v>
      </c>
      <c r="B64" s="25" t="s">
        <v>12</v>
      </c>
      <c r="C64" s="75">
        <v>0</v>
      </c>
      <c r="D64" s="77">
        <v>0</v>
      </c>
      <c r="E64" s="77">
        <v>0</v>
      </c>
      <c r="F64" s="77">
        <v>0</v>
      </c>
      <c r="G64" s="77">
        <v>0</v>
      </c>
      <c r="H64" s="77">
        <v>0</v>
      </c>
      <c r="I64" s="77">
        <v>0</v>
      </c>
      <c r="J64" s="79">
        <f t="shared" si="0"/>
        <v>0</v>
      </c>
    </row>
    <row r="65" spans="1:10" x14ac:dyDescent="0.25">
      <c r="A65" s="24" t="s">
        <v>134</v>
      </c>
      <c r="B65" s="25" t="s">
        <v>12</v>
      </c>
      <c r="C65" s="75">
        <v>0</v>
      </c>
      <c r="D65" s="77">
        <v>0</v>
      </c>
      <c r="E65" s="77">
        <v>0</v>
      </c>
      <c r="F65" s="77">
        <v>0</v>
      </c>
      <c r="G65" s="77">
        <v>0</v>
      </c>
      <c r="H65" s="77">
        <v>0</v>
      </c>
      <c r="I65" s="77">
        <v>0</v>
      </c>
      <c r="J65" s="79">
        <f t="shared" si="0"/>
        <v>0</v>
      </c>
    </row>
    <row r="66" spans="1:10" x14ac:dyDescent="0.25">
      <c r="A66" s="24" t="s">
        <v>135</v>
      </c>
      <c r="B66" s="25" t="s">
        <v>12</v>
      </c>
      <c r="C66" s="75">
        <v>0</v>
      </c>
      <c r="D66" s="77">
        <v>0</v>
      </c>
      <c r="E66" s="77">
        <v>0</v>
      </c>
      <c r="F66" s="77">
        <v>0</v>
      </c>
      <c r="G66" s="77">
        <v>0</v>
      </c>
      <c r="H66" s="77">
        <v>0</v>
      </c>
      <c r="I66" s="77">
        <v>0</v>
      </c>
      <c r="J66" s="79">
        <f t="shared" si="0"/>
        <v>0</v>
      </c>
    </row>
    <row r="67" spans="1:10" x14ac:dyDescent="0.25">
      <c r="A67" s="24" t="s">
        <v>136</v>
      </c>
      <c r="B67" s="25" t="s">
        <v>12</v>
      </c>
      <c r="C67" s="75">
        <v>0</v>
      </c>
      <c r="D67" s="77">
        <v>0</v>
      </c>
      <c r="E67" s="77">
        <v>0</v>
      </c>
      <c r="F67" s="77">
        <v>0</v>
      </c>
      <c r="G67" s="77">
        <v>0</v>
      </c>
      <c r="H67" s="77">
        <v>0</v>
      </c>
      <c r="I67" s="77">
        <v>0</v>
      </c>
      <c r="J67" s="79">
        <f t="shared" si="0"/>
        <v>0</v>
      </c>
    </row>
    <row r="68" spans="1:10" x14ac:dyDescent="0.25">
      <c r="A68" s="24" t="s">
        <v>137</v>
      </c>
      <c r="B68" s="25" t="s">
        <v>12</v>
      </c>
      <c r="C68" s="75">
        <v>0</v>
      </c>
      <c r="D68" s="77">
        <v>0</v>
      </c>
      <c r="E68" s="77">
        <v>0</v>
      </c>
      <c r="F68" s="77">
        <v>0</v>
      </c>
      <c r="G68" s="77">
        <v>0</v>
      </c>
      <c r="H68" s="77">
        <v>0</v>
      </c>
      <c r="I68" s="77">
        <v>0</v>
      </c>
      <c r="J68" s="79">
        <f t="shared" ref="J68:J131" si="1">SUM(C68:I68)</f>
        <v>0</v>
      </c>
    </row>
    <row r="69" spans="1:10" x14ac:dyDescent="0.25">
      <c r="A69" s="24" t="s">
        <v>138</v>
      </c>
      <c r="B69" s="25" t="s">
        <v>12</v>
      </c>
      <c r="C69" s="75">
        <v>181638</v>
      </c>
      <c r="D69" s="77">
        <v>74305</v>
      </c>
      <c r="E69" s="77">
        <v>0</v>
      </c>
      <c r="F69" s="77">
        <v>0</v>
      </c>
      <c r="G69" s="77">
        <v>0</v>
      </c>
      <c r="H69" s="77">
        <v>201281</v>
      </c>
      <c r="I69" s="77">
        <v>0</v>
      </c>
      <c r="J69" s="79">
        <f t="shared" si="1"/>
        <v>457224</v>
      </c>
    </row>
    <row r="70" spans="1:10" x14ac:dyDescent="0.25">
      <c r="A70" s="24" t="s">
        <v>139</v>
      </c>
      <c r="B70" s="25" t="s">
        <v>12</v>
      </c>
      <c r="C70" s="75">
        <v>0</v>
      </c>
      <c r="D70" s="77">
        <v>0</v>
      </c>
      <c r="E70" s="77">
        <v>0</v>
      </c>
      <c r="F70" s="77">
        <v>0</v>
      </c>
      <c r="G70" s="77">
        <v>0</v>
      </c>
      <c r="H70" s="77">
        <v>0</v>
      </c>
      <c r="I70" s="77">
        <v>0</v>
      </c>
      <c r="J70" s="79">
        <f t="shared" si="1"/>
        <v>0</v>
      </c>
    </row>
    <row r="71" spans="1:10" x14ac:dyDescent="0.25">
      <c r="A71" s="24" t="s">
        <v>508</v>
      </c>
      <c r="B71" s="25" t="s">
        <v>12</v>
      </c>
      <c r="C71" s="75">
        <v>0</v>
      </c>
      <c r="D71" s="77">
        <v>0</v>
      </c>
      <c r="E71" s="77">
        <v>0</v>
      </c>
      <c r="F71" s="77">
        <v>0</v>
      </c>
      <c r="G71" s="77">
        <v>0</v>
      </c>
      <c r="H71" s="77">
        <v>0</v>
      </c>
      <c r="I71" s="77">
        <v>0</v>
      </c>
      <c r="J71" s="79">
        <f t="shared" si="1"/>
        <v>0</v>
      </c>
    </row>
    <row r="72" spans="1:10" x14ac:dyDescent="0.25">
      <c r="A72" s="24" t="s">
        <v>140</v>
      </c>
      <c r="B72" s="25" t="s">
        <v>12</v>
      </c>
      <c r="C72" s="75">
        <v>0</v>
      </c>
      <c r="D72" s="77">
        <v>0</v>
      </c>
      <c r="E72" s="77">
        <v>0</v>
      </c>
      <c r="F72" s="77">
        <v>0</v>
      </c>
      <c r="G72" s="77">
        <v>0</v>
      </c>
      <c r="H72" s="77">
        <v>0</v>
      </c>
      <c r="I72" s="77">
        <v>0</v>
      </c>
      <c r="J72" s="79">
        <f t="shared" si="1"/>
        <v>0</v>
      </c>
    </row>
    <row r="73" spans="1:10" x14ac:dyDescent="0.25">
      <c r="A73" s="24" t="s">
        <v>141</v>
      </c>
      <c r="B73" s="25" t="s">
        <v>12</v>
      </c>
      <c r="C73" s="75">
        <v>0</v>
      </c>
      <c r="D73" s="77">
        <v>0</v>
      </c>
      <c r="E73" s="77">
        <v>0</v>
      </c>
      <c r="F73" s="77">
        <v>0</v>
      </c>
      <c r="G73" s="77">
        <v>0</v>
      </c>
      <c r="H73" s="77">
        <v>0</v>
      </c>
      <c r="I73" s="77">
        <v>0</v>
      </c>
      <c r="J73" s="79">
        <f t="shared" si="1"/>
        <v>0</v>
      </c>
    </row>
    <row r="74" spans="1:10" x14ac:dyDescent="0.25">
      <c r="A74" s="24" t="s">
        <v>142</v>
      </c>
      <c r="B74" s="25" t="s">
        <v>13</v>
      </c>
      <c r="C74" s="75">
        <v>0</v>
      </c>
      <c r="D74" s="77">
        <v>0</v>
      </c>
      <c r="E74" s="77">
        <v>0</v>
      </c>
      <c r="F74" s="77">
        <v>0</v>
      </c>
      <c r="G74" s="77">
        <v>0</v>
      </c>
      <c r="H74" s="77">
        <v>0</v>
      </c>
      <c r="I74" s="77">
        <v>0</v>
      </c>
      <c r="J74" s="79">
        <f t="shared" si="1"/>
        <v>0</v>
      </c>
    </row>
    <row r="75" spans="1:10" x14ac:dyDescent="0.25">
      <c r="A75" s="24" t="s">
        <v>143</v>
      </c>
      <c r="B75" s="25" t="s">
        <v>13</v>
      </c>
      <c r="C75" s="75">
        <v>0</v>
      </c>
      <c r="D75" s="77">
        <v>0</v>
      </c>
      <c r="E75" s="77">
        <v>0</v>
      </c>
      <c r="F75" s="77">
        <v>0</v>
      </c>
      <c r="G75" s="77">
        <v>0</v>
      </c>
      <c r="H75" s="77">
        <v>0</v>
      </c>
      <c r="I75" s="77">
        <v>0</v>
      </c>
      <c r="J75" s="79">
        <f t="shared" si="1"/>
        <v>0</v>
      </c>
    </row>
    <row r="76" spans="1:10" x14ac:dyDescent="0.25">
      <c r="A76" s="24" t="s">
        <v>144</v>
      </c>
      <c r="B76" s="25" t="s">
        <v>14</v>
      </c>
      <c r="C76" s="75">
        <v>0</v>
      </c>
      <c r="D76" s="77">
        <v>59173</v>
      </c>
      <c r="E76" s="77">
        <v>200000</v>
      </c>
      <c r="F76" s="77">
        <v>0</v>
      </c>
      <c r="G76" s="77">
        <v>0</v>
      </c>
      <c r="H76" s="77">
        <v>19100</v>
      </c>
      <c r="I76" s="77">
        <v>0</v>
      </c>
      <c r="J76" s="79">
        <f t="shared" si="1"/>
        <v>278273</v>
      </c>
    </row>
    <row r="77" spans="1:10" x14ac:dyDescent="0.25">
      <c r="A77" s="24" t="s">
        <v>145</v>
      </c>
      <c r="B77" s="25" t="s">
        <v>15</v>
      </c>
      <c r="C77" s="75">
        <v>3300</v>
      </c>
      <c r="D77" s="77">
        <v>0</v>
      </c>
      <c r="E77" s="77">
        <v>0</v>
      </c>
      <c r="F77" s="77">
        <v>0</v>
      </c>
      <c r="G77" s="77">
        <v>0</v>
      </c>
      <c r="H77" s="77">
        <v>24126</v>
      </c>
      <c r="I77" s="77">
        <v>0</v>
      </c>
      <c r="J77" s="79">
        <f t="shared" si="1"/>
        <v>27426</v>
      </c>
    </row>
    <row r="78" spans="1:10" x14ac:dyDescent="0.25">
      <c r="A78" s="24" t="s">
        <v>146</v>
      </c>
      <c r="B78" s="25" t="s">
        <v>15</v>
      </c>
      <c r="C78" s="75">
        <v>0</v>
      </c>
      <c r="D78" s="77">
        <v>2553</v>
      </c>
      <c r="E78" s="77">
        <v>0</v>
      </c>
      <c r="F78" s="77">
        <v>0</v>
      </c>
      <c r="G78" s="77">
        <v>0</v>
      </c>
      <c r="H78" s="77">
        <v>0</v>
      </c>
      <c r="I78" s="77">
        <v>0</v>
      </c>
      <c r="J78" s="79">
        <f t="shared" si="1"/>
        <v>2553</v>
      </c>
    </row>
    <row r="79" spans="1:10" x14ac:dyDescent="0.25">
      <c r="A79" s="24" t="s">
        <v>147</v>
      </c>
      <c r="B79" s="25" t="s">
        <v>16</v>
      </c>
      <c r="C79" s="75">
        <v>0</v>
      </c>
      <c r="D79" s="77">
        <v>0</v>
      </c>
      <c r="E79" s="77">
        <v>0</v>
      </c>
      <c r="F79" s="77">
        <v>0</v>
      </c>
      <c r="G79" s="77">
        <v>0</v>
      </c>
      <c r="H79" s="77">
        <v>0</v>
      </c>
      <c r="I79" s="77">
        <v>0</v>
      </c>
      <c r="J79" s="79">
        <f t="shared" si="1"/>
        <v>0</v>
      </c>
    </row>
    <row r="80" spans="1:10" x14ac:dyDescent="0.25">
      <c r="A80" s="24" t="s">
        <v>148</v>
      </c>
      <c r="B80" s="25" t="s">
        <v>16</v>
      </c>
      <c r="C80" s="75">
        <v>0</v>
      </c>
      <c r="D80" s="77">
        <v>0</v>
      </c>
      <c r="E80" s="77">
        <v>0</v>
      </c>
      <c r="F80" s="77">
        <v>0</v>
      </c>
      <c r="G80" s="77">
        <v>0</v>
      </c>
      <c r="H80" s="77">
        <v>0</v>
      </c>
      <c r="I80" s="77">
        <v>0</v>
      </c>
      <c r="J80" s="79">
        <f t="shared" si="1"/>
        <v>0</v>
      </c>
    </row>
    <row r="81" spans="1:10" x14ac:dyDescent="0.25">
      <c r="A81" s="24" t="s">
        <v>149</v>
      </c>
      <c r="B81" s="25" t="s">
        <v>16</v>
      </c>
      <c r="C81" s="75">
        <v>0</v>
      </c>
      <c r="D81" s="77">
        <v>0</v>
      </c>
      <c r="E81" s="77">
        <v>0</v>
      </c>
      <c r="F81" s="77">
        <v>0</v>
      </c>
      <c r="G81" s="77">
        <v>0</v>
      </c>
      <c r="H81" s="77">
        <v>0</v>
      </c>
      <c r="I81" s="77">
        <v>0</v>
      </c>
      <c r="J81" s="79">
        <f t="shared" si="1"/>
        <v>0</v>
      </c>
    </row>
    <row r="82" spans="1:10" x14ac:dyDescent="0.25">
      <c r="A82" s="24" t="s">
        <v>150</v>
      </c>
      <c r="B82" s="25" t="s">
        <v>16</v>
      </c>
      <c r="C82" s="75">
        <v>0</v>
      </c>
      <c r="D82" s="77">
        <v>0</v>
      </c>
      <c r="E82" s="77">
        <v>0</v>
      </c>
      <c r="F82" s="77">
        <v>0</v>
      </c>
      <c r="G82" s="77">
        <v>0</v>
      </c>
      <c r="H82" s="77">
        <v>0</v>
      </c>
      <c r="I82" s="77">
        <v>0</v>
      </c>
      <c r="J82" s="79">
        <f t="shared" si="1"/>
        <v>0</v>
      </c>
    </row>
    <row r="83" spans="1:10" x14ac:dyDescent="0.25">
      <c r="A83" s="24" t="s">
        <v>151</v>
      </c>
      <c r="B83" s="25" t="s">
        <v>17</v>
      </c>
      <c r="C83" s="75">
        <v>0</v>
      </c>
      <c r="D83" s="77">
        <v>0</v>
      </c>
      <c r="E83" s="77">
        <v>0</v>
      </c>
      <c r="F83" s="77">
        <v>0</v>
      </c>
      <c r="G83" s="77">
        <v>0</v>
      </c>
      <c r="H83" s="77">
        <v>0</v>
      </c>
      <c r="I83" s="77">
        <v>0</v>
      </c>
      <c r="J83" s="79">
        <f t="shared" si="1"/>
        <v>0</v>
      </c>
    </row>
    <row r="84" spans="1:10" x14ac:dyDescent="0.25">
      <c r="A84" s="24" t="s">
        <v>152</v>
      </c>
      <c r="B84" s="25" t="s">
        <v>17</v>
      </c>
      <c r="C84" s="75">
        <v>0</v>
      </c>
      <c r="D84" s="77">
        <v>0</v>
      </c>
      <c r="E84" s="77">
        <v>0</v>
      </c>
      <c r="F84" s="77">
        <v>0</v>
      </c>
      <c r="G84" s="77">
        <v>0</v>
      </c>
      <c r="H84" s="77">
        <v>0</v>
      </c>
      <c r="I84" s="77">
        <v>0</v>
      </c>
      <c r="J84" s="79">
        <f t="shared" si="1"/>
        <v>0</v>
      </c>
    </row>
    <row r="85" spans="1:10" x14ac:dyDescent="0.25">
      <c r="A85" s="24" t="s">
        <v>153</v>
      </c>
      <c r="B85" s="25" t="s">
        <v>17</v>
      </c>
      <c r="C85" s="75">
        <v>102249</v>
      </c>
      <c r="D85" s="77">
        <v>0</v>
      </c>
      <c r="E85" s="77">
        <v>200000</v>
      </c>
      <c r="F85" s="77">
        <v>0</v>
      </c>
      <c r="G85" s="77">
        <v>0</v>
      </c>
      <c r="H85" s="77">
        <v>23086</v>
      </c>
      <c r="I85" s="77">
        <v>21291</v>
      </c>
      <c r="J85" s="79">
        <f t="shared" si="1"/>
        <v>346626</v>
      </c>
    </row>
    <row r="86" spans="1:10" x14ac:dyDescent="0.25">
      <c r="A86" s="24" t="s">
        <v>154</v>
      </c>
      <c r="B86" s="25" t="s">
        <v>18</v>
      </c>
      <c r="C86" s="75">
        <v>0</v>
      </c>
      <c r="D86" s="77">
        <v>0</v>
      </c>
      <c r="E86" s="77">
        <v>0</v>
      </c>
      <c r="F86" s="77">
        <v>0</v>
      </c>
      <c r="G86" s="77">
        <v>0</v>
      </c>
      <c r="H86" s="77">
        <v>0</v>
      </c>
      <c r="I86" s="77">
        <v>0</v>
      </c>
      <c r="J86" s="79">
        <f t="shared" si="1"/>
        <v>0</v>
      </c>
    </row>
    <row r="87" spans="1:10" x14ac:dyDescent="0.25">
      <c r="A87" s="24" t="s">
        <v>155</v>
      </c>
      <c r="B87" s="25" t="s">
        <v>18</v>
      </c>
      <c r="C87" s="75">
        <v>0</v>
      </c>
      <c r="D87" s="77">
        <v>137662</v>
      </c>
      <c r="E87" s="77">
        <v>0</v>
      </c>
      <c r="F87" s="77">
        <v>0</v>
      </c>
      <c r="G87" s="77">
        <v>0</v>
      </c>
      <c r="H87" s="77">
        <v>0</v>
      </c>
      <c r="I87" s="77">
        <v>0</v>
      </c>
      <c r="J87" s="79">
        <f t="shared" si="1"/>
        <v>137662</v>
      </c>
    </row>
    <row r="88" spans="1:10" x14ac:dyDescent="0.25">
      <c r="A88" s="24" t="s">
        <v>156</v>
      </c>
      <c r="B88" s="25" t="s">
        <v>464</v>
      </c>
      <c r="C88" s="75">
        <v>0</v>
      </c>
      <c r="D88" s="77">
        <v>0</v>
      </c>
      <c r="E88" s="77">
        <v>0</v>
      </c>
      <c r="F88" s="77">
        <v>0</v>
      </c>
      <c r="G88" s="77">
        <v>0</v>
      </c>
      <c r="H88" s="77">
        <v>0</v>
      </c>
      <c r="I88" s="77">
        <v>0</v>
      </c>
      <c r="J88" s="79">
        <f t="shared" si="1"/>
        <v>0</v>
      </c>
    </row>
    <row r="89" spans="1:10" x14ac:dyDescent="0.25">
      <c r="A89" s="24" t="s">
        <v>157</v>
      </c>
      <c r="B89" s="25" t="s">
        <v>19</v>
      </c>
      <c r="C89" s="75">
        <v>0</v>
      </c>
      <c r="D89" s="77">
        <v>0</v>
      </c>
      <c r="E89" s="77">
        <v>0</v>
      </c>
      <c r="F89" s="77">
        <v>0</v>
      </c>
      <c r="G89" s="77">
        <v>0</v>
      </c>
      <c r="H89" s="77">
        <v>0</v>
      </c>
      <c r="I89" s="77">
        <v>0</v>
      </c>
      <c r="J89" s="79">
        <f t="shared" si="1"/>
        <v>0</v>
      </c>
    </row>
    <row r="90" spans="1:10" x14ac:dyDescent="0.25">
      <c r="A90" s="24" t="s">
        <v>158</v>
      </c>
      <c r="B90" s="25" t="s">
        <v>19</v>
      </c>
      <c r="C90" s="75">
        <v>0</v>
      </c>
      <c r="D90" s="77">
        <v>0</v>
      </c>
      <c r="E90" s="77">
        <v>0</v>
      </c>
      <c r="F90" s="77">
        <v>0</v>
      </c>
      <c r="G90" s="77">
        <v>0</v>
      </c>
      <c r="H90" s="77">
        <v>0</v>
      </c>
      <c r="I90" s="77">
        <v>0</v>
      </c>
      <c r="J90" s="79">
        <f t="shared" si="1"/>
        <v>0</v>
      </c>
    </row>
    <row r="91" spans="1:10" x14ac:dyDescent="0.25">
      <c r="A91" s="24" t="s">
        <v>159</v>
      </c>
      <c r="B91" s="25" t="s">
        <v>20</v>
      </c>
      <c r="C91" s="75">
        <v>0</v>
      </c>
      <c r="D91" s="77">
        <v>0</v>
      </c>
      <c r="E91" s="77">
        <v>9450</v>
      </c>
      <c r="F91" s="77">
        <v>0</v>
      </c>
      <c r="G91" s="77">
        <v>0</v>
      </c>
      <c r="H91" s="77">
        <v>0</v>
      </c>
      <c r="I91" s="77">
        <v>0</v>
      </c>
      <c r="J91" s="79">
        <f t="shared" si="1"/>
        <v>9450</v>
      </c>
    </row>
    <row r="92" spans="1:10" x14ac:dyDescent="0.25">
      <c r="A92" s="24" t="s">
        <v>160</v>
      </c>
      <c r="B92" s="25" t="s">
        <v>20</v>
      </c>
      <c r="C92" s="75">
        <v>0</v>
      </c>
      <c r="D92" s="77">
        <v>0</v>
      </c>
      <c r="E92" s="77">
        <v>0</v>
      </c>
      <c r="F92" s="77">
        <v>0</v>
      </c>
      <c r="G92" s="77">
        <v>0</v>
      </c>
      <c r="H92" s="77">
        <v>0</v>
      </c>
      <c r="I92" s="77">
        <v>53387</v>
      </c>
      <c r="J92" s="79">
        <f t="shared" si="1"/>
        <v>53387</v>
      </c>
    </row>
    <row r="93" spans="1:10" x14ac:dyDescent="0.25">
      <c r="A93" s="24" t="s">
        <v>469</v>
      </c>
      <c r="B93" s="25" t="s">
        <v>20</v>
      </c>
      <c r="C93" s="75">
        <v>0</v>
      </c>
      <c r="D93" s="77">
        <v>0</v>
      </c>
      <c r="E93" s="77">
        <v>0</v>
      </c>
      <c r="F93" s="77">
        <v>0</v>
      </c>
      <c r="G93" s="77">
        <v>0</v>
      </c>
      <c r="H93" s="77">
        <v>0</v>
      </c>
      <c r="I93" s="77">
        <v>0</v>
      </c>
      <c r="J93" s="79">
        <f t="shared" si="1"/>
        <v>0</v>
      </c>
    </row>
    <row r="94" spans="1:10" x14ac:dyDescent="0.25">
      <c r="A94" s="24" t="s">
        <v>161</v>
      </c>
      <c r="B94" s="25" t="s">
        <v>20</v>
      </c>
      <c r="C94" s="75">
        <v>0</v>
      </c>
      <c r="D94" s="77">
        <v>0</v>
      </c>
      <c r="E94" s="77">
        <v>0</v>
      </c>
      <c r="F94" s="77">
        <v>0</v>
      </c>
      <c r="G94" s="77">
        <v>0</v>
      </c>
      <c r="H94" s="77">
        <v>0</v>
      </c>
      <c r="I94" s="77">
        <v>0</v>
      </c>
      <c r="J94" s="79">
        <f t="shared" si="1"/>
        <v>0</v>
      </c>
    </row>
    <row r="95" spans="1:10" x14ac:dyDescent="0.25">
      <c r="A95" s="24" t="s">
        <v>162</v>
      </c>
      <c r="B95" s="25" t="s">
        <v>20</v>
      </c>
      <c r="C95" s="75">
        <v>0</v>
      </c>
      <c r="D95" s="77">
        <v>0</v>
      </c>
      <c r="E95" s="77">
        <v>0</v>
      </c>
      <c r="F95" s="77">
        <v>0</v>
      </c>
      <c r="G95" s="77">
        <v>0</v>
      </c>
      <c r="H95" s="77">
        <v>0</v>
      </c>
      <c r="I95" s="77">
        <v>0</v>
      </c>
      <c r="J95" s="79">
        <f t="shared" si="1"/>
        <v>0</v>
      </c>
    </row>
    <row r="96" spans="1:10" x14ac:dyDescent="0.25">
      <c r="A96" s="24" t="s">
        <v>163</v>
      </c>
      <c r="B96" s="25" t="s">
        <v>22</v>
      </c>
      <c r="C96" s="75">
        <v>0</v>
      </c>
      <c r="D96" s="77">
        <v>6000</v>
      </c>
      <c r="E96" s="77">
        <v>0</v>
      </c>
      <c r="F96" s="77">
        <v>0</v>
      </c>
      <c r="G96" s="77">
        <v>0</v>
      </c>
      <c r="H96" s="77">
        <v>0</v>
      </c>
      <c r="I96" s="77">
        <v>0</v>
      </c>
      <c r="J96" s="79">
        <f t="shared" si="1"/>
        <v>6000</v>
      </c>
    </row>
    <row r="97" spans="1:10" x14ac:dyDescent="0.25">
      <c r="A97" s="24" t="s">
        <v>164</v>
      </c>
      <c r="B97" s="25" t="s">
        <v>22</v>
      </c>
      <c r="C97" s="75">
        <v>0</v>
      </c>
      <c r="D97" s="77">
        <v>0</v>
      </c>
      <c r="E97" s="77">
        <v>0</v>
      </c>
      <c r="F97" s="77">
        <v>0</v>
      </c>
      <c r="G97" s="77">
        <v>0</v>
      </c>
      <c r="H97" s="77">
        <v>0</v>
      </c>
      <c r="I97" s="77">
        <v>0</v>
      </c>
      <c r="J97" s="79">
        <f t="shared" si="1"/>
        <v>0</v>
      </c>
    </row>
    <row r="98" spans="1:10" x14ac:dyDescent="0.25">
      <c r="A98" s="24" t="s">
        <v>165</v>
      </c>
      <c r="B98" s="25" t="s">
        <v>21</v>
      </c>
      <c r="C98" s="75">
        <v>0</v>
      </c>
      <c r="D98" s="77">
        <v>0</v>
      </c>
      <c r="E98" s="77">
        <v>0</v>
      </c>
      <c r="F98" s="77">
        <v>0</v>
      </c>
      <c r="G98" s="77">
        <v>0</v>
      </c>
      <c r="H98" s="77">
        <v>0</v>
      </c>
      <c r="I98" s="77">
        <v>0</v>
      </c>
      <c r="J98" s="79">
        <f t="shared" si="1"/>
        <v>0</v>
      </c>
    </row>
    <row r="99" spans="1:10" x14ac:dyDescent="0.25">
      <c r="A99" s="24" t="s">
        <v>166</v>
      </c>
      <c r="B99" s="25" t="s">
        <v>21</v>
      </c>
      <c r="C99" s="75">
        <v>0</v>
      </c>
      <c r="D99" s="77">
        <v>6864</v>
      </c>
      <c r="E99" s="77">
        <v>0</v>
      </c>
      <c r="F99" s="77">
        <v>0</v>
      </c>
      <c r="G99" s="77">
        <v>0</v>
      </c>
      <c r="H99" s="77">
        <v>0</v>
      </c>
      <c r="I99" s="77">
        <v>0</v>
      </c>
      <c r="J99" s="79">
        <f t="shared" si="1"/>
        <v>6864</v>
      </c>
    </row>
    <row r="100" spans="1:10" x14ac:dyDescent="0.25">
      <c r="A100" s="24" t="s">
        <v>462</v>
      </c>
      <c r="B100" s="25" t="s">
        <v>21</v>
      </c>
      <c r="C100" s="75">
        <v>0</v>
      </c>
      <c r="D100" s="77">
        <v>0</v>
      </c>
      <c r="E100" s="77">
        <v>0</v>
      </c>
      <c r="F100" s="77">
        <v>0</v>
      </c>
      <c r="G100" s="77">
        <v>0</v>
      </c>
      <c r="H100" s="77">
        <v>0</v>
      </c>
      <c r="I100" s="77">
        <v>0</v>
      </c>
      <c r="J100" s="79">
        <f t="shared" si="1"/>
        <v>0</v>
      </c>
    </row>
    <row r="101" spans="1:10" x14ac:dyDescent="0.25">
      <c r="A101" s="24" t="s">
        <v>167</v>
      </c>
      <c r="B101" s="25" t="s">
        <v>513</v>
      </c>
      <c r="C101" s="75">
        <v>0</v>
      </c>
      <c r="D101" s="77">
        <v>0</v>
      </c>
      <c r="E101" s="77">
        <v>0</v>
      </c>
      <c r="F101" s="77">
        <v>0</v>
      </c>
      <c r="G101" s="77">
        <v>0</v>
      </c>
      <c r="H101" s="77">
        <v>0</v>
      </c>
      <c r="I101" s="77">
        <v>0</v>
      </c>
      <c r="J101" s="79">
        <f t="shared" si="1"/>
        <v>0</v>
      </c>
    </row>
    <row r="102" spans="1:10" x14ac:dyDescent="0.25">
      <c r="A102" s="24" t="s">
        <v>169</v>
      </c>
      <c r="B102" s="25" t="s">
        <v>170</v>
      </c>
      <c r="C102" s="75">
        <v>0</v>
      </c>
      <c r="D102" s="77">
        <v>72508</v>
      </c>
      <c r="E102" s="77">
        <v>0</v>
      </c>
      <c r="F102" s="77">
        <v>0</v>
      </c>
      <c r="G102" s="77">
        <v>0</v>
      </c>
      <c r="H102" s="77">
        <v>0</v>
      </c>
      <c r="I102" s="77">
        <v>0</v>
      </c>
      <c r="J102" s="79">
        <f t="shared" si="1"/>
        <v>72508</v>
      </c>
    </row>
    <row r="103" spans="1:10" x14ac:dyDescent="0.25">
      <c r="A103" s="24" t="s">
        <v>171</v>
      </c>
      <c r="B103" s="25" t="s">
        <v>23</v>
      </c>
      <c r="C103" s="75">
        <v>0</v>
      </c>
      <c r="D103" s="77">
        <v>0</v>
      </c>
      <c r="E103" s="77">
        <v>0</v>
      </c>
      <c r="F103" s="77">
        <v>0</v>
      </c>
      <c r="G103" s="77">
        <v>0</v>
      </c>
      <c r="H103" s="77">
        <v>0</v>
      </c>
      <c r="I103" s="77">
        <v>0</v>
      </c>
      <c r="J103" s="79">
        <f t="shared" si="1"/>
        <v>0</v>
      </c>
    </row>
    <row r="104" spans="1:10" x14ac:dyDescent="0.25">
      <c r="A104" s="24" t="s">
        <v>172</v>
      </c>
      <c r="B104" s="25" t="s">
        <v>23</v>
      </c>
      <c r="C104" s="75">
        <v>0</v>
      </c>
      <c r="D104" s="77">
        <v>0</v>
      </c>
      <c r="E104" s="77">
        <v>0</v>
      </c>
      <c r="F104" s="77">
        <v>0</v>
      </c>
      <c r="G104" s="77">
        <v>0</v>
      </c>
      <c r="H104" s="77">
        <v>0</v>
      </c>
      <c r="I104" s="77">
        <v>0</v>
      </c>
      <c r="J104" s="79">
        <f t="shared" si="1"/>
        <v>0</v>
      </c>
    </row>
    <row r="105" spans="1:10" x14ac:dyDescent="0.25">
      <c r="A105" s="24" t="s">
        <v>173</v>
      </c>
      <c r="B105" s="25" t="s">
        <v>24</v>
      </c>
      <c r="C105" s="75">
        <v>0</v>
      </c>
      <c r="D105" s="77">
        <v>0</v>
      </c>
      <c r="E105" s="77">
        <v>0</v>
      </c>
      <c r="F105" s="77">
        <v>0</v>
      </c>
      <c r="G105" s="77">
        <v>0</v>
      </c>
      <c r="H105" s="77">
        <v>0</v>
      </c>
      <c r="I105" s="77">
        <v>0</v>
      </c>
      <c r="J105" s="79">
        <f t="shared" si="1"/>
        <v>0</v>
      </c>
    </row>
    <row r="106" spans="1:10" x14ac:dyDescent="0.25">
      <c r="A106" s="24" t="s">
        <v>174</v>
      </c>
      <c r="B106" s="25" t="s">
        <v>24</v>
      </c>
      <c r="C106" s="75">
        <v>0</v>
      </c>
      <c r="D106" s="77">
        <v>0</v>
      </c>
      <c r="E106" s="77">
        <v>0</v>
      </c>
      <c r="F106" s="77">
        <v>0</v>
      </c>
      <c r="G106" s="77">
        <v>0</v>
      </c>
      <c r="H106" s="77">
        <v>0</v>
      </c>
      <c r="I106" s="77">
        <v>0</v>
      </c>
      <c r="J106" s="79">
        <f t="shared" si="1"/>
        <v>0</v>
      </c>
    </row>
    <row r="107" spans="1:10" x14ac:dyDescent="0.25">
      <c r="A107" s="24" t="s">
        <v>175</v>
      </c>
      <c r="B107" s="25" t="s">
        <v>24</v>
      </c>
      <c r="C107" s="75">
        <v>0</v>
      </c>
      <c r="D107" s="77">
        <v>0</v>
      </c>
      <c r="E107" s="77">
        <v>0</v>
      </c>
      <c r="F107" s="77">
        <v>0</v>
      </c>
      <c r="G107" s="77">
        <v>0</v>
      </c>
      <c r="H107" s="77">
        <v>0</v>
      </c>
      <c r="I107" s="77">
        <v>0</v>
      </c>
      <c r="J107" s="79">
        <f t="shared" si="1"/>
        <v>0</v>
      </c>
    </row>
    <row r="108" spans="1:10" x14ac:dyDescent="0.25">
      <c r="A108" s="24" t="s">
        <v>176</v>
      </c>
      <c r="B108" s="25" t="s">
        <v>24</v>
      </c>
      <c r="C108" s="75">
        <v>0</v>
      </c>
      <c r="D108" s="77">
        <v>0</v>
      </c>
      <c r="E108" s="77">
        <v>0</v>
      </c>
      <c r="F108" s="77">
        <v>0</v>
      </c>
      <c r="G108" s="77">
        <v>0</v>
      </c>
      <c r="H108" s="77">
        <v>0</v>
      </c>
      <c r="I108" s="77">
        <v>0</v>
      </c>
      <c r="J108" s="79">
        <f t="shared" si="1"/>
        <v>0</v>
      </c>
    </row>
    <row r="109" spans="1:10" x14ac:dyDescent="0.25">
      <c r="A109" s="24" t="s">
        <v>177</v>
      </c>
      <c r="B109" s="25" t="s">
        <v>24</v>
      </c>
      <c r="C109" s="75">
        <v>0</v>
      </c>
      <c r="D109" s="77">
        <v>0</v>
      </c>
      <c r="E109" s="77">
        <v>0</v>
      </c>
      <c r="F109" s="77">
        <v>0</v>
      </c>
      <c r="G109" s="77">
        <v>0</v>
      </c>
      <c r="H109" s="77">
        <v>0</v>
      </c>
      <c r="I109" s="77">
        <v>0</v>
      </c>
      <c r="J109" s="79">
        <f t="shared" si="1"/>
        <v>0</v>
      </c>
    </row>
    <row r="110" spans="1:10" x14ac:dyDescent="0.25">
      <c r="A110" s="24" t="s">
        <v>178</v>
      </c>
      <c r="B110" s="25" t="s">
        <v>24</v>
      </c>
      <c r="C110" s="75">
        <v>0</v>
      </c>
      <c r="D110" s="77">
        <v>0</v>
      </c>
      <c r="E110" s="77">
        <v>0</v>
      </c>
      <c r="F110" s="77">
        <v>0</v>
      </c>
      <c r="G110" s="77">
        <v>0</v>
      </c>
      <c r="H110" s="77">
        <v>0</v>
      </c>
      <c r="I110" s="77">
        <v>0</v>
      </c>
      <c r="J110" s="79">
        <f t="shared" si="1"/>
        <v>0</v>
      </c>
    </row>
    <row r="111" spans="1:10" x14ac:dyDescent="0.25">
      <c r="A111" s="24" t="s">
        <v>179</v>
      </c>
      <c r="B111" s="25" t="s">
        <v>25</v>
      </c>
      <c r="C111" s="75">
        <v>0</v>
      </c>
      <c r="D111" s="77">
        <v>0</v>
      </c>
      <c r="E111" s="77">
        <v>0</v>
      </c>
      <c r="F111" s="77">
        <v>0</v>
      </c>
      <c r="G111" s="77">
        <v>0</v>
      </c>
      <c r="H111" s="77">
        <v>0</v>
      </c>
      <c r="I111" s="77">
        <v>0</v>
      </c>
      <c r="J111" s="79">
        <f t="shared" si="1"/>
        <v>0</v>
      </c>
    </row>
    <row r="112" spans="1:10" x14ac:dyDescent="0.25">
      <c r="A112" s="24" t="s">
        <v>180</v>
      </c>
      <c r="B112" s="25" t="s">
        <v>25</v>
      </c>
      <c r="C112" s="75">
        <v>0</v>
      </c>
      <c r="D112" s="77">
        <v>0</v>
      </c>
      <c r="E112" s="77">
        <v>0</v>
      </c>
      <c r="F112" s="77">
        <v>0</v>
      </c>
      <c r="G112" s="77">
        <v>0</v>
      </c>
      <c r="H112" s="77">
        <v>0</v>
      </c>
      <c r="I112" s="77">
        <v>0</v>
      </c>
      <c r="J112" s="79">
        <f t="shared" si="1"/>
        <v>0</v>
      </c>
    </row>
    <row r="113" spans="1:10" x14ac:dyDescent="0.25">
      <c r="A113" s="24" t="s">
        <v>181</v>
      </c>
      <c r="B113" s="25" t="s">
        <v>182</v>
      </c>
      <c r="C113" s="75">
        <v>0</v>
      </c>
      <c r="D113" s="77">
        <v>0</v>
      </c>
      <c r="E113" s="77">
        <v>0</v>
      </c>
      <c r="F113" s="77">
        <v>0</v>
      </c>
      <c r="G113" s="77">
        <v>0</v>
      </c>
      <c r="H113" s="77">
        <v>0</v>
      </c>
      <c r="I113" s="77">
        <v>0</v>
      </c>
      <c r="J113" s="79">
        <f t="shared" si="1"/>
        <v>0</v>
      </c>
    </row>
    <row r="114" spans="1:10" x14ac:dyDescent="0.25">
      <c r="A114" s="24" t="s">
        <v>183</v>
      </c>
      <c r="B114" s="25" t="s">
        <v>26</v>
      </c>
      <c r="C114" s="75">
        <v>0</v>
      </c>
      <c r="D114" s="77">
        <v>0</v>
      </c>
      <c r="E114" s="77">
        <v>0</v>
      </c>
      <c r="F114" s="77">
        <v>0</v>
      </c>
      <c r="G114" s="77">
        <v>0</v>
      </c>
      <c r="H114" s="77">
        <v>0</v>
      </c>
      <c r="I114" s="77">
        <v>0</v>
      </c>
      <c r="J114" s="79">
        <f t="shared" si="1"/>
        <v>0</v>
      </c>
    </row>
    <row r="115" spans="1:10" x14ac:dyDescent="0.25">
      <c r="A115" s="24" t="s">
        <v>514</v>
      </c>
      <c r="B115" s="25" t="s">
        <v>27</v>
      </c>
      <c r="C115" s="75">
        <v>0</v>
      </c>
      <c r="D115" s="77">
        <v>0</v>
      </c>
      <c r="E115" s="77">
        <v>0</v>
      </c>
      <c r="F115" s="77">
        <v>0</v>
      </c>
      <c r="G115" s="77">
        <v>0</v>
      </c>
      <c r="H115" s="77">
        <v>0</v>
      </c>
      <c r="I115" s="77">
        <v>0</v>
      </c>
      <c r="J115" s="79">
        <f t="shared" si="1"/>
        <v>0</v>
      </c>
    </row>
    <row r="116" spans="1:10" x14ac:dyDescent="0.25">
      <c r="A116" s="24" t="s">
        <v>185</v>
      </c>
      <c r="B116" s="25" t="s">
        <v>27</v>
      </c>
      <c r="C116" s="75">
        <v>0</v>
      </c>
      <c r="D116" s="77">
        <v>0</v>
      </c>
      <c r="E116" s="77">
        <v>0</v>
      </c>
      <c r="F116" s="77">
        <v>0</v>
      </c>
      <c r="G116" s="77">
        <v>0</v>
      </c>
      <c r="H116" s="77">
        <v>0</v>
      </c>
      <c r="I116" s="77">
        <v>0</v>
      </c>
      <c r="J116" s="79">
        <f t="shared" si="1"/>
        <v>0</v>
      </c>
    </row>
    <row r="117" spans="1:10" x14ac:dyDescent="0.25">
      <c r="A117" s="24" t="s">
        <v>186</v>
      </c>
      <c r="B117" s="25" t="s">
        <v>28</v>
      </c>
      <c r="C117" s="75">
        <v>0</v>
      </c>
      <c r="D117" s="77">
        <v>0</v>
      </c>
      <c r="E117" s="77">
        <v>0</v>
      </c>
      <c r="F117" s="77">
        <v>0</v>
      </c>
      <c r="G117" s="77">
        <v>0</v>
      </c>
      <c r="H117" s="77">
        <v>0</v>
      </c>
      <c r="I117" s="77">
        <v>0</v>
      </c>
      <c r="J117" s="79">
        <f t="shared" si="1"/>
        <v>0</v>
      </c>
    </row>
    <row r="118" spans="1:10" x14ac:dyDescent="0.25">
      <c r="A118" s="24" t="s">
        <v>187</v>
      </c>
      <c r="B118" s="25" t="s">
        <v>28</v>
      </c>
      <c r="C118" s="75">
        <v>0</v>
      </c>
      <c r="D118" s="77">
        <v>0</v>
      </c>
      <c r="E118" s="77">
        <v>0</v>
      </c>
      <c r="F118" s="77">
        <v>0</v>
      </c>
      <c r="G118" s="77">
        <v>0</v>
      </c>
      <c r="H118" s="77">
        <v>0</v>
      </c>
      <c r="I118" s="77">
        <v>0</v>
      </c>
      <c r="J118" s="79">
        <f t="shared" si="1"/>
        <v>0</v>
      </c>
    </row>
    <row r="119" spans="1:10" x14ac:dyDescent="0.25">
      <c r="A119" s="24" t="s">
        <v>188</v>
      </c>
      <c r="B119" s="25" t="s">
        <v>28</v>
      </c>
      <c r="C119" s="75">
        <v>0</v>
      </c>
      <c r="D119" s="77">
        <v>0</v>
      </c>
      <c r="E119" s="77">
        <v>0</v>
      </c>
      <c r="F119" s="77">
        <v>0</v>
      </c>
      <c r="G119" s="77">
        <v>0</v>
      </c>
      <c r="H119" s="77">
        <v>0</v>
      </c>
      <c r="I119" s="77">
        <v>0</v>
      </c>
      <c r="J119" s="79">
        <f t="shared" si="1"/>
        <v>0</v>
      </c>
    </row>
    <row r="120" spans="1:10" x14ac:dyDescent="0.25">
      <c r="A120" s="24" t="s">
        <v>189</v>
      </c>
      <c r="B120" s="25" t="s">
        <v>29</v>
      </c>
      <c r="C120" s="75">
        <v>0</v>
      </c>
      <c r="D120" s="77">
        <v>0</v>
      </c>
      <c r="E120" s="77">
        <v>0</v>
      </c>
      <c r="F120" s="77">
        <v>0</v>
      </c>
      <c r="G120" s="77">
        <v>0</v>
      </c>
      <c r="H120" s="77">
        <v>0</v>
      </c>
      <c r="I120" s="77">
        <v>0</v>
      </c>
      <c r="J120" s="79">
        <f t="shared" si="1"/>
        <v>0</v>
      </c>
    </row>
    <row r="121" spans="1:10" x14ac:dyDescent="0.25">
      <c r="A121" s="24" t="s">
        <v>190</v>
      </c>
      <c r="B121" s="25" t="s">
        <v>29</v>
      </c>
      <c r="C121" s="75">
        <v>0</v>
      </c>
      <c r="D121" s="77">
        <v>15050</v>
      </c>
      <c r="E121" s="77">
        <v>0</v>
      </c>
      <c r="F121" s="77">
        <v>0</v>
      </c>
      <c r="G121" s="77">
        <v>0</v>
      </c>
      <c r="H121" s="77">
        <v>0</v>
      </c>
      <c r="I121" s="77">
        <v>0</v>
      </c>
      <c r="J121" s="79">
        <f t="shared" si="1"/>
        <v>15050</v>
      </c>
    </row>
    <row r="122" spans="1:10" x14ac:dyDescent="0.25">
      <c r="A122" s="24" t="s">
        <v>191</v>
      </c>
      <c r="B122" s="25" t="s">
        <v>29</v>
      </c>
      <c r="C122" s="75">
        <v>0</v>
      </c>
      <c r="D122" s="77">
        <v>0</v>
      </c>
      <c r="E122" s="77">
        <v>0</v>
      </c>
      <c r="F122" s="77">
        <v>0</v>
      </c>
      <c r="G122" s="77">
        <v>0</v>
      </c>
      <c r="H122" s="77">
        <v>0</v>
      </c>
      <c r="I122" s="77">
        <v>0</v>
      </c>
      <c r="J122" s="79">
        <f t="shared" si="1"/>
        <v>0</v>
      </c>
    </row>
    <row r="123" spans="1:10" x14ac:dyDescent="0.25">
      <c r="A123" s="24" t="s">
        <v>192</v>
      </c>
      <c r="B123" s="25" t="s">
        <v>30</v>
      </c>
      <c r="C123" s="75">
        <v>0</v>
      </c>
      <c r="D123" s="77">
        <v>0</v>
      </c>
      <c r="E123" s="77">
        <v>0</v>
      </c>
      <c r="F123" s="77">
        <v>0</v>
      </c>
      <c r="G123" s="77">
        <v>0</v>
      </c>
      <c r="H123" s="77">
        <v>0</v>
      </c>
      <c r="I123" s="77">
        <v>0</v>
      </c>
      <c r="J123" s="79">
        <f t="shared" si="1"/>
        <v>0</v>
      </c>
    </row>
    <row r="124" spans="1:10" x14ac:dyDescent="0.25">
      <c r="A124" s="60" t="s">
        <v>533</v>
      </c>
      <c r="B124" s="25" t="s">
        <v>30</v>
      </c>
      <c r="C124" s="75">
        <v>0</v>
      </c>
      <c r="D124" s="77">
        <v>0</v>
      </c>
      <c r="E124" s="77">
        <v>0</v>
      </c>
      <c r="F124" s="77">
        <v>0</v>
      </c>
      <c r="G124" s="77">
        <v>0</v>
      </c>
      <c r="H124" s="77">
        <v>0</v>
      </c>
      <c r="I124" s="77">
        <v>0</v>
      </c>
      <c r="J124" s="79">
        <f t="shared" si="1"/>
        <v>0</v>
      </c>
    </row>
    <row r="125" spans="1:10" x14ac:dyDescent="0.25">
      <c r="A125" s="24" t="s">
        <v>194</v>
      </c>
      <c r="B125" s="25" t="s">
        <v>31</v>
      </c>
      <c r="C125" s="75">
        <v>9873</v>
      </c>
      <c r="D125" s="77">
        <v>0</v>
      </c>
      <c r="E125" s="77">
        <v>51429</v>
      </c>
      <c r="F125" s="77">
        <v>0</v>
      </c>
      <c r="G125" s="77">
        <v>0</v>
      </c>
      <c r="H125" s="77">
        <v>7991</v>
      </c>
      <c r="I125" s="77">
        <v>5704</v>
      </c>
      <c r="J125" s="79">
        <f t="shared" si="1"/>
        <v>74997</v>
      </c>
    </row>
    <row r="126" spans="1:10" x14ac:dyDescent="0.25">
      <c r="A126" s="24" t="s">
        <v>195</v>
      </c>
      <c r="B126" s="25" t="s">
        <v>31</v>
      </c>
      <c r="C126" s="75">
        <v>0</v>
      </c>
      <c r="D126" s="77">
        <v>0</v>
      </c>
      <c r="E126" s="77">
        <v>0</v>
      </c>
      <c r="F126" s="77">
        <v>0</v>
      </c>
      <c r="G126" s="77">
        <v>0</v>
      </c>
      <c r="H126" s="77">
        <v>0</v>
      </c>
      <c r="I126" s="77">
        <v>0</v>
      </c>
      <c r="J126" s="79">
        <f t="shared" si="1"/>
        <v>0</v>
      </c>
    </row>
    <row r="127" spans="1:10" x14ac:dyDescent="0.25">
      <c r="A127" s="24" t="s">
        <v>196</v>
      </c>
      <c r="B127" s="25" t="s">
        <v>32</v>
      </c>
      <c r="C127" s="75">
        <v>0</v>
      </c>
      <c r="D127" s="77">
        <v>0</v>
      </c>
      <c r="E127" s="77">
        <v>0</v>
      </c>
      <c r="F127" s="77">
        <v>0</v>
      </c>
      <c r="G127" s="77">
        <v>0</v>
      </c>
      <c r="H127" s="77">
        <v>0</v>
      </c>
      <c r="I127" s="77">
        <v>0</v>
      </c>
      <c r="J127" s="79">
        <f t="shared" si="1"/>
        <v>0</v>
      </c>
    </row>
    <row r="128" spans="1:10" x14ac:dyDescent="0.25">
      <c r="A128" s="24" t="s">
        <v>197</v>
      </c>
      <c r="B128" s="25" t="s">
        <v>32</v>
      </c>
      <c r="C128" s="75">
        <v>0</v>
      </c>
      <c r="D128" s="77">
        <v>0</v>
      </c>
      <c r="E128" s="77">
        <v>0</v>
      </c>
      <c r="F128" s="77">
        <v>0</v>
      </c>
      <c r="G128" s="77">
        <v>0</v>
      </c>
      <c r="H128" s="77">
        <v>0</v>
      </c>
      <c r="I128" s="77">
        <v>0</v>
      </c>
      <c r="J128" s="79">
        <f t="shared" si="1"/>
        <v>0</v>
      </c>
    </row>
    <row r="129" spans="1:10" x14ac:dyDescent="0.25">
      <c r="A129" s="24" t="s">
        <v>198</v>
      </c>
      <c r="B129" s="25" t="s">
        <v>32</v>
      </c>
      <c r="C129" s="75">
        <v>0</v>
      </c>
      <c r="D129" s="77">
        <v>0</v>
      </c>
      <c r="E129" s="77">
        <v>0</v>
      </c>
      <c r="F129" s="77">
        <v>0</v>
      </c>
      <c r="G129" s="77">
        <v>0</v>
      </c>
      <c r="H129" s="77">
        <v>0</v>
      </c>
      <c r="I129" s="77">
        <v>0</v>
      </c>
      <c r="J129" s="79">
        <f t="shared" si="1"/>
        <v>0</v>
      </c>
    </row>
    <row r="130" spans="1:10" x14ac:dyDescent="0.25">
      <c r="A130" s="24" t="s">
        <v>199</v>
      </c>
      <c r="B130" s="25" t="s">
        <v>33</v>
      </c>
      <c r="C130" s="75">
        <v>154540</v>
      </c>
      <c r="D130" s="77">
        <v>296954</v>
      </c>
      <c r="E130" s="77">
        <v>245300</v>
      </c>
      <c r="F130" s="77">
        <v>0</v>
      </c>
      <c r="G130" s="77">
        <v>0</v>
      </c>
      <c r="H130" s="77">
        <v>34205</v>
      </c>
      <c r="I130" s="77">
        <v>0</v>
      </c>
      <c r="J130" s="79">
        <f t="shared" si="1"/>
        <v>730999</v>
      </c>
    </row>
    <row r="131" spans="1:10" x14ac:dyDescent="0.25">
      <c r="A131" s="24" t="s">
        <v>200</v>
      </c>
      <c r="B131" s="25" t="s">
        <v>33</v>
      </c>
      <c r="C131" s="75">
        <v>0</v>
      </c>
      <c r="D131" s="77">
        <v>0</v>
      </c>
      <c r="E131" s="77">
        <v>0</v>
      </c>
      <c r="F131" s="77">
        <v>0</v>
      </c>
      <c r="G131" s="77">
        <v>0</v>
      </c>
      <c r="H131" s="77">
        <v>0</v>
      </c>
      <c r="I131" s="77">
        <v>0</v>
      </c>
      <c r="J131" s="79">
        <f t="shared" si="1"/>
        <v>0</v>
      </c>
    </row>
    <row r="132" spans="1:10" x14ac:dyDescent="0.25">
      <c r="A132" s="24" t="s">
        <v>201</v>
      </c>
      <c r="B132" s="25" t="s">
        <v>33</v>
      </c>
      <c r="C132" s="75">
        <v>0</v>
      </c>
      <c r="D132" s="77">
        <v>0</v>
      </c>
      <c r="E132" s="77">
        <v>0</v>
      </c>
      <c r="F132" s="77">
        <v>0</v>
      </c>
      <c r="G132" s="77">
        <v>0</v>
      </c>
      <c r="H132" s="77">
        <v>0</v>
      </c>
      <c r="I132" s="77">
        <v>0</v>
      </c>
      <c r="J132" s="79">
        <f t="shared" ref="J132:J195" si="2">SUM(C132:I132)</f>
        <v>0</v>
      </c>
    </row>
    <row r="133" spans="1:10" x14ac:dyDescent="0.25">
      <c r="A133" s="24" t="s">
        <v>202</v>
      </c>
      <c r="B133" s="25" t="s">
        <v>34</v>
      </c>
      <c r="C133" s="75">
        <v>0</v>
      </c>
      <c r="D133" s="77">
        <v>0</v>
      </c>
      <c r="E133" s="77">
        <v>0</v>
      </c>
      <c r="F133" s="77">
        <v>0</v>
      </c>
      <c r="G133" s="77">
        <v>0</v>
      </c>
      <c r="H133" s="77">
        <v>0</v>
      </c>
      <c r="I133" s="77">
        <v>0</v>
      </c>
      <c r="J133" s="79">
        <f t="shared" si="2"/>
        <v>0</v>
      </c>
    </row>
    <row r="134" spans="1:10" x14ac:dyDescent="0.25">
      <c r="A134" s="24" t="s">
        <v>203</v>
      </c>
      <c r="B134" s="25" t="s">
        <v>34</v>
      </c>
      <c r="C134" s="75">
        <v>0</v>
      </c>
      <c r="D134" s="77">
        <v>0</v>
      </c>
      <c r="E134" s="77">
        <v>0</v>
      </c>
      <c r="F134" s="77">
        <v>0</v>
      </c>
      <c r="G134" s="77">
        <v>0</v>
      </c>
      <c r="H134" s="77">
        <v>0</v>
      </c>
      <c r="I134" s="77">
        <v>0</v>
      </c>
      <c r="J134" s="79">
        <f t="shared" si="2"/>
        <v>0</v>
      </c>
    </row>
    <row r="135" spans="1:10" x14ac:dyDescent="0.25">
      <c r="A135" s="24" t="s">
        <v>204</v>
      </c>
      <c r="B135" s="25" t="s">
        <v>34</v>
      </c>
      <c r="C135" s="75">
        <v>0</v>
      </c>
      <c r="D135" s="77">
        <v>0</v>
      </c>
      <c r="E135" s="77">
        <v>0</v>
      </c>
      <c r="F135" s="77">
        <v>0</v>
      </c>
      <c r="G135" s="77">
        <v>0</v>
      </c>
      <c r="H135" s="77">
        <v>0</v>
      </c>
      <c r="I135" s="77">
        <v>0</v>
      </c>
      <c r="J135" s="79">
        <f t="shared" si="2"/>
        <v>0</v>
      </c>
    </row>
    <row r="136" spans="1:10" x14ac:dyDescent="0.25">
      <c r="A136" s="24" t="s">
        <v>205</v>
      </c>
      <c r="B136" s="25" t="s">
        <v>34</v>
      </c>
      <c r="C136" s="75">
        <v>0</v>
      </c>
      <c r="D136" s="77">
        <v>0</v>
      </c>
      <c r="E136" s="77">
        <v>0</v>
      </c>
      <c r="F136" s="77">
        <v>0</v>
      </c>
      <c r="G136" s="77">
        <v>0</v>
      </c>
      <c r="H136" s="77">
        <v>0</v>
      </c>
      <c r="I136" s="77">
        <v>0</v>
      </c>
      <c r="J136" s="79">
        <f t="shared" si="2"/>
        <v>0</v>
      </c>
    </row>
    <row r="137" spans="1:10" x14ac:dyDescent="0.25">
      <c r="A137" s="24" t="s">
        <v>206</v>
      </c>
      <c r="B137" s="25" t="s">
        <v>34</v>
      </c>
      <c r="C137" s="75">
        <v>0</v>
      </c>
      <c r="D137" s="77">
        <v>0</v>
      </c>
      <c r="E137" s="77">
        <v>0</v>
      </c>
      <c r="F137" s="77">
        <v>0</v>
      </c>
      <c r="G137" s="77">
        <v>0</v>
      </c>
      <c r="H137" s="77">
        <v>0</v>
      </c>
      <c r="I137" s="77">
        <v>0</v>
      </c>
      <c r="J137" s="79">
        <f t="shared" si="2"/>
        <v>0</v>
      </c>
    </row>
    <row r="138" spans="1:10" x14ac:dyDescent="0.25">
      <c r="A138" s="24" t="s">
        <v>207</v>
      </c>
      <c r="B138" s="25" t="s">
        <v>35</v>
      </c>
      <c r="C138" s="75">
        <v>0</v>
      </c>
      <c r="D138" s="77">
        <v>0</v>
      </c>
      <c r="E138" s="77">
        <v>0</v>
      </c>
      <c r="F138" s="77">
        <v>0</v>
      </c>
      <c r="G138" s="77">
        <v>0</v>
      </c>
      <c r="H138" s="77">
        <v>0</v>
      </c>
      <c r="I138" s="77">
        <v>0</v>
      </c>
      <c r="J138" s="79">
        <f t="shared" si="2"/>
        <v>0</v>
      </c>
    </row>
    <row r="139" spans="1:10" x14ac:dyDescent="0.25">
      <c r="A139" s="24" t="s">
        <v>208</v>
      </c>
      <c r="B139" s="25" t="s">
        <v>35</v>
      </c>
      <c r="C139" s="75">
        <v>0</v>
      </c>
      <c r="D139" s="77">
        <v>33110</v>
      </c>
      <c r="E139" s="77">
        <v>0</v>
      </c>
      <c r="F139" s="77">
        <v>0</v>
      </c>
      <c r="G139" s="77">
        <v>0</v>
      </c>
      <c r="H139" s="77">
        <v>0</v>
      </c>
      <c r="I139" s="77">
        <v>0</v>
      </c>
      <c r="J139" s="79">
        <f t="shared" si="2"/>
        <v>33110</v>
      </c>
    </row>
    <row r="140" spans="1:10" x14ac:dyDescent="0.25">
      <c r="A140" s="24" t="s">
        <v>209</v>
      </c>
      <c r="B140" s="25" t="s">
        <v>35</v>
      </c>
      <c r="C140" s="75">
        <v>0</v>
      </c>
      <c r="D140" s="77">
        <v>0</v>
      </c>
      <c r="E140" s="77">
        <v>0</v>
      </c>
      <c r="F140" s="77">
        <v>0</v>
      </c>
      <c r="G140" s="77">
        <v>0</v>
      </c>
      <c r="H140" s="77">
        <v>0</v>
      </c>
      <c r="I140" s="77">
        <v>0</v>
      </c>
      <c r="J140" s="79">
        <f t="shared" si="2"/>
        <v>0</v>
      </c>
    </row>
    <row r="141" spans="1:10" x14ac:dyDescent="0.25">
      <c r="A141" s="24" t="s">
        <v>210</v>
      </c>
      <c r="B141" s="25" t="s">
        <v>35</v>
      </c>
      <c r="C141" s="75">
        <v>242680</v>
      </c>
      <c r="D141" s="77">
        <v>0</v>
      </c>
      <c r="E141" s="77">
        <v>0</v>
      </c>
      <c r="F141" s="77">
        <v>0</v>
      </c>
      <c r="G141" s="77">
        <v>0</v>
      </c>
      <c r="H141" s="77">
        <v>0</v>
      </c>
      <c r="I141" s="77">
        <v>0</v>
      </c>
      <c r="J141" s="79">
        <f t="shared" si="2"/>
        <v>242680</v>
      </c>
    </row>
    <row r="142" spans="1:10" x14ac:dyDescent="0.25">
      <c r="A142" s="24" t="s">
        <v>211</v>
      </c>
      <c r="B142" s="25" t="s">
        <v>35</v>
      </c>
      <c r="C142" s="75">
        <v>0</v>
      </c>
      <c r="D142" s="77">
        <v>0</v>
      </c>
      <c r="E142" s="77">
        <v>0</v>
      </c>
      <c r="F142" s="77">
        <v>0</v>
      </c>
      <c r="G142" s="77">
        <v>0</v>
      </c>
      <c r="H142" s="77">
        <v>0</v>
      </c>
      <c r="I142" s="77">
        <v>0</v>
      </c>
      <c r="J142" s="79">
        <f t="shared" si="2"/>
        <v>0</v>
      </c>
    </row>
    <row r="143" spans="1:10" x14ac:dyDescent="0.25">
      <c r="A143" s="24" t="s">
        <v>212</v>
      </c>
      <c r="B143" s="25" t="s">
        <v>36</v>
      </c>
      <c r="C143" s="75">
        <v>0</v>
      </c>
      <c r="D143" s="77">
        <v>0</v>
      </c>
      <c r="E143" s="77">
        <v>0</v>
      </c>
      <c r="F143" s="77">
        <v>0</v>
      </c>
      <c r="G143" s="77">
        <v>0</v>
      </c>
      <c r="H143" s="77">
        <v>0</v>
      </c>
      <c r="I143" s="77">
        <v>0</v>
      </c>
      <c r="J143" s="79">
        <f t="shared" si="2"/>
        <v>0</v>
      </c>
    </row>
    <row r="144" spans="1:10" x14ac:dyDescent="0.25">
      <c r="A144" s="24" t="s">
        <v>213</v>
      </c>
      <c r="B144" s="25" t="s">
        <v>36</v>
      </c>
      <c r="C144" s="75">
        <v>0</v>
      </c>
      <c r="D144" s="77">
        <v>0</v>
      </c>
      <c r="E144" s="77">
        <v>0</v>
      </c>
      <c r="F144" s="77">
        <v>0</v>
      </c>
      <c r="G144" s="77">
        <v>0</v>
      </c>
      <c r="H144" s="77">
        <v>0</v>
      </c>
      <c r="I144" s="77">
        <v>0</v>
      </c>
      <c r="J144" s="79">
        <f t="shared" si="2"/>
        <v>0</v>
      </c>
    </row>
    <row r="145" spans="1:10" x14ac:dyDescent="0.25">
      <c r="A145" s="24" t="s">
        <v>214</v>
      </c>
      <c r="B145" s="25" t="s">
        <v>36</v>
      </c>
      <c r="C145" s="75">
        <v>0</v>
      </c>
      <c r="D145" s="77">
        <v>0</v>
      </c>
      <c r="E145" s="77">
        <v>0</v>
      </c>
      <c r="F145" s="77">
        <v>0</v>
      </c>
      <c r="G145" s="77">
        <v>0</v>
      </c>
      <c r="H145" s="77">
        <v>0</v>
      </c>
      <c r="I145" s="77">
        <v>0</v>
      </c>
      <c r="J145" s="79">
        <f t="shared" si="2"/>
        <v>0</v>
      </c>
    </row>
    <row r="146" spans="1:10" x14ac:dyDescent="0.25">
      <c r="A146" s="24" t="s">
        <v>215</v>
      </c>
      <c r="B146" s="25" t="s">
        <v>36</v>
      </c>
      <c r="C146" s="75">
        <v>0</v>
      </c>
      <c r="D146" s="77">
        <v>0</v>
      </c>
      <c r="E146" s="77">
        <v>0</v>
      </c>
      <c r="F146" s="77">
        <v>0</v>
      </c>
      <c r="G146" s="77">
        <v>0</v>
      </c>
      <c r="H146" s="77">
        <v>0</v>
      </c>
      <c r="I146" s="77">
        <v>0</v>
      </c>
      <c r="J146" s="79">
        <f t="shared" si="2"/>
        <v>0</v>
      </c>
    </row>
    <row r="147" spans="1:10" x14ac:dyDescent="0.25">
      <c r="A147" s="24" t="s">
        <v>216</v>
      </c>
      <c r="B147" s="25" t="s">
        <v>36</v>
      </c>
      <c r="C147" s="75">
        <v>0</v>
      </c>
      <c r="D147" s="77">
        <v>0</v>
      </c>
      <c r="E147" s="77">
        <v>0</v>
      </c>
      <c r="F147" s="77">
        <v>0</v>
      </c>
      <c r="G147" s="77">
        <v>0</v>
      </c>
      <c r="H147" s="77">
        <v>0</v>
      </c>
      <c r="I147" s="77">
        <v>0</v>
      </c>
      <c r="J147" s="79">
        <f t="shared" si="2"/>
        <v>0</v>
      </c>
    </row>
    <row r="148" spans="1:10" x14ac:dyDescent="0.25">
      <c r="A148" s="24" t="s">
        <v>217</v>
      </c>
      <c r="B148" s="25" t="s">
        <v>36</v>
      </c>
      <c r="C148" s="75">
        <v>0</v>
      </c>
      <c r="D148" s="77">
        <v>0</v>
      </c>
      <c r="E148" s="77">
        <v>0</v>
      </c>
      <c r="F148" s="77">
        <v>0</v>
      </c>
      <c r="G148" s="77">
        <v>0</v>
      </c>
      <c r="H148" s="77">
        <v>0</v>
      </c>
      <c r="I148" s="77">
        <v>0</v>
      </c>
      <c r="J148" s="79">
        <f t="shared" si="2"/>
        <v>0</v>
      </c>
    </row>
    <row r="149" spans="1:10" x14ac:dyDescent="0.25">
      <c r="A149" s="24" t="s">
        <v>218</v>
      </c>
      <c r="B149" s="25" t="s">
        <v>36</v>
      </c>
      <c r="C149" s="75">
        <v>0</v>
      </c>
      <c r="D149" s="77">
        <v>0</v>
      </c>
      <c r="E149" s="77">
        <v>0</v>
      </c>
      <c r="F149" s="77">
        <v>0</v>
      </c>
      <c r="G149" s="77">
        <v>0</v>
      </c>
      <c r="H149" s="77">
        <v>0</v>
      </c>
      <c r="I149" s="77">
        <v>0</v>
      </c>
      <c r="J149" s="79">
        <f t="shared" si="2"/>
        <v>0</v>
      </c>
    </row>
    <row r="150" spans="1:10" x14ac:dyDescent="0.25">
      <c r="A150" s="24" t="s">
        <v>219</v>
      </c>
      <c r="B150" s="25" t="s">
        <v>36</v>
      </c>
      <c r="C150" s="75">
        <v>0</v>
      </c>
      <c r="D150" s="77">
        <v>0</v>
      </c>
      <c r="E150" s="77">
        <v>0</v>
      </c>
      <c r="F150" s="77">
        <v>0</v>
      </c>
      <c r="G150" s="77">
        <v>0</v>
      </c>
      <c r="H150" s="77">
        <v>0</v>
      </c>
      <c r="I150" s="77">
        <v>0</v>
      </c>
      <c r="J150" s="79">
        <f t="shared" si="2"/>
        <v>0</v>
      </c>
    </row>
    <row r="151" spans="1:10" x14ac:dyDescent="0.25">
      <c r="A151" s="24" t="s">
        <v>220</v>
      </c>
      <c r="B151" s="25" t="s">
        <v>36</v>
      </c>
      <c r="C151" s="75">
        <v>0</v>
      </c>
      <c r="D151" s="77">
        <v>0</v>
      </c>
      <c r="E151" s="77">
        <v>0</v>
      </c>
      <c r="F151" s="77">
        <v>0</v>
      </c>
      <c r="G151" s="77">
        <v>0</v>
      </c>
      <c r="H151" s="77">
        <v>0</v>
      </c>
      <c r="I151" s="77">
        <v>0</v>
      </c>
      <c r="J151" s="79">
        <f t="shared" si="2"/>
        <v>0</v>
      </c>
    </row>
    <row r="152" spans="1:10" x14ac:dyDescent="0.25">
      <c r="A152" s="24" t="s">
        <v>221</v>
      </c>
      <c r="B152" s="25" t="s">
        <v>36</v>
      </c>
      <c r="C152" s="75">
        <v>0</v>
      </c>
      <c r="D152" s="77">
        <v>0</v>
      </c>
      <c r="E152" s="77">
        <v>0</v>
      </c>
      <c r="F152" s="77">
        <v>0</v>
      </c>
      <c r="G152" s="77">
        <v>0</v>
      </c>
      <c r="H152" s="77">
        <v>0</v>
      </c>
      <c r="I152" s="77">
        <v>0</v>
      </c>
      <c r="J152" s="79">
        <f t="shared" si="2"/>
        <v>0</v>
      </c>
    </row>
    <row r="153" spans="1:10" x14ac:dyDescent="0.25">
      <c r="A153" s="24" t="s">
        <v>222</v>
      </c>
      <c r="B153" s="25" t="s">
        <v>36</v>
      </c>
      <c r="C153" s="75">
        <v>0</v>
      </c>
      <c r="D153" s="77">
        <v>0</v>
      </c>
      <c r="E153" s="77">
        <v>0</v>
      </c>
      <c r="F153" s="77">
        <v>0</v>
      </c>
      <c r="G153" s="77">
        <v>0</v>
      </c>
      <c r="H153" s="77">
        <v>0</v>
      </c>
      <c r="I153" s="77">
        <v>0</v>
      </c>
      <c r="J153" s="79">
        <f t="shared" si="2"/>
        <v>0</v>
      </c>
    </row>
    <row r="154" spans="1:10" x14ac:dyDescent="0.25">
      <c r="A154" s="24" t="s">
        <v>223</v>
      </c>
      <c r="B154" s="25" t="s">
        <v>37</v>
      </c>
      <c r="C154" s="75">
        <v>0</v>
      </c>
      <c r="D154" s="77">
        <v>0</v>
      </c>
      <c r="E154" s="77">
        <v>0</v>
      </c>
      <c r="F154" s="77">
        <v>0</v>
      </c>
      <c r="G154" s="77">
        <v>0</v>
      </c>
      <c r="H154" s="77">
        <v>0</v>
      </c>
      <c r="I154" s="77">
        <v>0</v>
      </c>
      <c r="J154" s="79">
        <f t="shared" si="2"/>
        <v>0</v>
      </c>
    </row>
    <row r="155" spans="1:10" x14ac:dyDescent="0.25">
      <c r="A155" s="24" t="s">
        <v>224</v>
      </c>
      <c r="B155" s="25" t="s">
        <v>38</v>
      </c>
      <c r="C155" s="75">
        <v>0</v>
      </c>
      <c r="D155" s="77">
        <v>0</v>
      </c>
      <c r="E155" s="77">
        <v>0</v>
      </c>
      <c r="F155" s="77">
        <v>0</v>
      </c>
      <c r="G155" s="77">
        <v>0</v>
      </c>
      <c r="H155" s="77">
        <v>0</v>
      </c>
      <c r="I155" s="77">
        <v>0</v>
      </c>
      <c r="J155" s="79">
        <f t="shared" si="2"/>
        <v>0</v>
      </c>
    </row>
    <row r="156" spans="1:10" x14ac:dyDescent="0.25">
      <c r="A156" s="24" t="s">
        <v>225</v>
      </c>
      <c r="B156" s="25" t="s">
        <v>39</v>
      </c>
      <c r="C156" s="75">
        <v>0</v>
      </c>
      <c r="D156" s="77">
        <v>0</v>
      </c>
      <c r="E156" s="77">
        <v>0</v>
      </c>
      <c r="F156" s="77">
        <v>0</v>
      </c>
      <c r="G156" s="77">
        <v>0</v>
      </c>
      <c r="H156" s="77">
        <v>0</v>
      </c>
      <c r="I156" s="77">
        <v>0</v>
      </c>
      <c r="J156" s="79">
        <f t="shared" si="2"/>
        <v>0</v>
      </c>
    </row>
    <row r="157" spans="1:10" x14ac:dyDescent="0.25">
      <c r="A157" s="24" t="s">
        <v>226</v>
      </c>
      <c r="B157" s="25" t="s">
        <v>39</v>
      </c>
      <c r="C157" s="75">
        <v>5895</v>
      </c>
      <c r="D157" s="77">
        <v>0</v>
      </c>
      <c r="E157" s="77">
        <v>0</v>
      </c>
      <c r="F157" s="77">
        <v>0</v>
      </c>
      <c r="G157" s="77">
        <v>0</v>
      </c>
      <c r="H157" s="77">
        <v>11786</v>
      </c>
      <c r="I157" s="77">
        <v>0</v>
      </c>
      <c r="J157" s="79">
        <f t="shared" si="2"/>
        <v>17681</v>
      </c>
    </row>
    <row r="158" spans="1:10" x14ac:dyDescent="0.25">
      <c r="A158" s="24" t="s">
        <v>227</v>
      </c>
      <c r="B158" s="25" t="s">
        <v>39</v>
      </c>
      <c r="C158" s="75">
        <v>34529</v>
      </c>
      <c r="D158" s="77">
        <v>0</v>
      </c>
      <c r="E158" s="77">
        <v>0</v>
      </c>
      <c r="F158" s="77">
        <v>0</v>
      </c>
      <c r="G158" s="77">
        <v>0</v>
      </c>
      <c r="H158" s="77">
        <v>10368</v>
      </c>
      <c r="I158" s="77">
        <v>0</v>
      </c>
      <c r="J158" s="79">
        <f t="shared" si="2"/>
        <v>44897</v>
      </c>
    </row>
    <row r="159" spans="1:10" x14ac:dyDescent="0.25">
      <c r="A159" s="24" t="s">
        <v>228</v>
      </c>
      <c r="B159" s="25" t="s">
        <v>39</v>
      </c>
      <c r="C159" s="75">
        <v>0</v>
      </c>
      <c r="D159" s="77">
        <v>0</v>
      </c>
      <c r="E159" s="77">
        <v>0</v>
      </c>
      <c r="F159" s="77">
        <v>0</v>
      </c>
      <c r="G159" s="77">
        <v>0</v>
      </c>
      <c r="H159" s="77">
        <v>0</v>
      </c>
      <c r="I159" s="77">
        <v>0</v>
      </c>
      <c r="J159" s="79">
        <f t="shared" si="2"/>
        <v>0</v>
      </c>
    </row>
    <row r="160" spans="1:10" x14ac:dyDescent="0.25">
      <c r="A160" s="24" t="s">
        <v>229</v>
      </c>
      <c r="B160" s="25" t="s">
        <v>39</v>
      </c>
      <c r="C160" s="75">
        <v>0</v>
      </c>
      <c r="D160" s="77">
        <v>0</v>
      </c>
      <c r="E160" s="77">
        <v>0</v>
      </c>
      <c r="F160" s="77">
        <v>0</v>
      </c>
      <c r="G160" s="77">
        <v>0</v>
      </c>
      <c r="H160" s="77">
        <v>0</v>
      </c>
      <c r="I160" s="77">
        <v>0</v>
      </c>
      <c r="J160" s="79">
        <f t="shared" si="2"/>
        <v>0</v>
      </c>
    </row>
    <row r="161" spans="1:10" x14ac:dyDescent="0.25">
      <c r="A161" s="24" t="s">
        <v>230</v>
      </c>
      <c r="B161" s="25" t="s">
        <v>39</v>
      </c>
      <c r="C161" s="75">
        <v>0</v>
      </c>
      <c r="D161" s="77">
        <v>0</v>
      </c>
      <c r="E161" s="77">
        <v>0</v>
      </c>
      <c r="F161" s="77">
        <v>0</v>
      </c>
      <c r="G161" s="77">
        <v>0</v>
      </c>
      <c r="H161" s="77">
        <v>0</v>
      </c>
      <c r="I161" s="77">
        <v>0</v>
      </c>
      <c r="J161" s="79">
        <f t="shared" si="2"/>
        <v>0</v>
      </c>
    </row>
    <row r="162" spans="1:10" x14ac:dyDescent="0.25">
      <c r="A162" s="24" t="s">
        <v>231</v>
      </c>
      <c r="B162" s="25" t="s">
        <v>39</v>
      </c>
      <c r="C162" s="75">
        <v>0</v>
      </c>
      <c r="D162" s="77">
        <v>0</v>
      </c>
      <c r="E162" s="77">
        <v>0</v>
      </c>
      <c r="F162" s="77">
        <v>0</v>
      </c>
      <c r="G162" s="77">
        <v>0</v>
      </c>
      <c r="H162" s="77">
        <v>0</v>
      </c>
      <c r="I162" s="77">
        <v>0</v>
      </c>
      <c r="J162" s="79">
        <f t="shared" si="2"/>
        <v>0</v>
      </c>
    </row>
    <row r="163" spans="1:10" x14ac:dyDescent="0.25">
      <c r="A163" s="24" t="s">
        <v>232</v>
      </c>
      <c r="B163" s="25" t="s">
        <v>39</v>
      </c>
      <c r="C163" s="75">
        <v>0</v>
      </c>
      <c r="D163" s="77">
        <v>0</v>
      </c>
      <c r="E163" s="77">
        <v>0</v>
      </c>
      <c r="F163" s="77">
        <v>0</v>
      </c>
      <c r="G163" s="77">
        <v>0</v>
      </c>
      <c r="H163" s="77">
        <v>0</v>
      </c>
      <c r="I163" s="77">
        <v>0</v>
      </c>
      <c r="J163" s="79">
        <f t="shared" si="2"/>
        <v>0</v>
      </c>
    </row>
    <row r="164" spans="1:10" x14ac:dyDescent="0.25">
      <c r="A164" s="24" t="s">
        <v>233</v>
      </c>
      <c r="B164" s="25" t="s">
        <v>39</v>
      </c>
      <c r="C164" s="75">
        <v>0</v>
      </c>
      <c r="D164" s="77">
        <v>0</v>
      </c>
      <c r="E164" s="77">
        <v>0</v>
      </c>
      <c r="F164" s="77">
        <v>0</v>
      </c>
      <c r="G164" s="77">
        <v>0</v>
      </c>
      <c r="H164" s="77">
        <v>0</v>
      </c>
      <c r="I164" s="77">
        <v>0</v>
      </c>
      <c r="J164" s="79">
        <f t="shared" si="2"/>
        <v>0</v>
      </c>
    </row>
    <row r="165" spans="1:10" x14ac:dyDescent="0.25">
      <c r="A165" s="24" t="s">
        <v>234</v>
      </c>
      <c r="B165" s="25" t="s">
        <v>39</v>
      </c>
      <c r="C165" s="75">
        <v>0</v>
      </c>
      <c r="D165" s="77">
        <v>0</v>
      </c>
      <c r="E165" s="77">
        <v>0</v>
      </c>
      <c r="F165" s="77">
        <v>0</v>
      </c>
      <c r="G165" s="77">
        <v>0</v>
      </c>
      <c r="H165" s="77">
        <v>0</v>
      </c>
      <c r="I165" s="77">
        <v>0</v>
      </c>
      <c r="J165" s="79">
        <f t="shared" si="2"/>
        <v>0</v>
      </c>
    </row>
    <row r="166" spans="1:10" x14ac:dyDescent="0.25">
      <c r="A166" s="24" t="s">
        <v>235</v>
      </c>
      <c r="B166" s="25" t="s">
        <v>39</v>
      </c>
      <c r="C166" s="75">
        <v>0</v>
      </c>
      <c r="D166" s="77">
        <v>0</v>
      </c>
      <c r="E166" s="77">
        <v>0</v>
      </c>
      <c r="F166" s="77">
        <v>0</v>
      </c>
      <c r="G166" s="77">
        <v>0</v>
      </c>
      <c r="H166" s="77">
        <v>0</v>
      </c>
      <c r="I166" s="77">
        <v>0</v>
      </c>
      <c r="J166" s="79">
        <f t="shared" si="2"/>
        <v>0</v>
      </c>
    </row>
    <row r="167" spans="1:10" x14ac:dyDescent="0.25">
      <c r="A167" s="24" t="s">
        <v>236</v>
      </c>
      <c r="B167" s="25" t="s">
        <v>39</v>
      </c>
      <c r="C167" s="75">
        <v>15598</v>
      </c>
      <c r="D167" s="77">
        <v>0</v>
      </c>
      <c r="E167" s="77">
        <v>0</v>
      </c>
      <c r="F167" s="77">
        <v>0</v>
      </c>
      <c r="G167" s="77">
        <v>0</v>
      </c>
      <c r="H167" s="77">
        <v>43723</v>
      </c>
      <c r="I167" s="77">
        <v>0</v>
      </c>
      <c r="J167" s="79">
        <f t="shared" si="2"/>
        <v>59321</v>
      </c>
    </row>
    <row r="168" spans="1:10" x14ac:dyDescent="0.25">
      <c r="A168" s="24" t="s">
        <v>237</v>
      </c>
      <c r="B168" s="25" t="s">
        <v>39</v>
      </c>
      <c r="C168" s="75">
        <v>0</v>
      </c>
      <c r="D168" s="77">
        <v>0</v>
      </c>
      <c r="E168" s="77">
        <v>0</v>
      </c>
      <c r="F168" s="77">
        <v>0</v>
      </c>
      <c r="G168" s="77">
        <v>0</v>
      </c>
      <c r="H168" s="77">
        <v>0</v>
      </c>
      <c r="I168" s="77">
        <v>0</v>
      </c>
      <c r="J168" s="79">
        <f t="shared" si="2"/>
        <v>0</v>
      </c>
    </row>
    <row r="169" spans="1:10" x14ac:dyDescent="0.25">
      <c r="A169" s="24" t="s">
        <v>238</v>
      </c>
      <c r="B169" s="25" t="s">
        <v>39</v>
      </c>
      <c r="C169" s="75">
        <v>0</v>
      </c>
      <c r="D169" s="77">
        <v>28022</v>
      </c>
      <c r="E169" s="77">
        <v>0</v>
      </c>
      <c r="F169" s="77">
        <v>0</v>
      </c>
      <c r="G169" s="77">
        <v>0</v>
      </c>
      <c r="H169" s="77">
        <v>0</v>
      </c>
      <c r="I169" s="77">
        <v>0</v>
      </c>
      <c r="J169" s="79">
        <f t="shared" si="2"/>
        <v>28022</v>
      </c>
    </row>
    <row r="170" spans="1:10" x14ac:dyDescent="0.25">
      <c r="A170" s="24" t="s">
        <v>239</v>
      </c>
      <c r="B170" s="25" t="s">
        <v>1</v>
      </c>
      <c r="C170" s="75">
        <v>0</v>
      </c>
      <c r="D170" s="77">
        <v>0</v>
      </c>
      <c r="E170" s="77">
        <v>0</v>
      </c>
      <c r="F170" s="77">
        <v>0</v>
      </c>
      <c r="G170" s="77">
        <v>0</v>
      </c>
      <c r="H170" s="77">
        <v>0</v>
      </c>
      <c r="I170" s="77">
        <v>0</v>
      </c>
      <c r="J170" s="79">
        <f t="shared" si="2"/>
        <v>0</v>
      </c>
    </row>
    <row r="171" spans="1:10" x14ac:dyDescent="0.25">
      <c r="A171" s="24" t="s">
        <v>240</v>
      </c>
      <c r="B171" s="25" t="s">
        <v>1</v>
      </c>
      <c r="C171" s="75">
        <v>270539</v>
      </c>
      <c r="D171" s="77">
        <v>0</v>
      </c>
      <c r="E171" s="77">
        <v>814979</v>
      </c>
      <c r="F171" s="77">
        <v>0</v>
      </c>
      <c r="G171" s="77">
        <v>0</v>
      </c>
      <c r="H171" s="77">
        <v>644398</v>
      </c>
      <c r="I171" s="77">
        <v>0</v>
      </c>
      <c r="J171" s="79">
        <f t="shared" si="2"/>
        <v>1729916</v>
      </c>
    </row>
    <row r="172" spans="1:10" x14ac:dyDescent="0.25">
      <c r="A172" s="24" t="s">
        <v>241</v>
      </c>
      <c r="B172" s="25" t="s">
        <v>1</v>
      </c>
      <c r="C172" s="75">
        <v>-2903</v>
      </c>
      <c r="D172" s="77">
        <v>0</v>
      </c>
      <c r="E172" s="77">
        <v>0</v>
      </c>
      <c r="F172" s="77">
        <v>0</v>
      </c>
      <c r="G172" s="77">
        <v>0</v>
      </c>
      <c r="H172" s="77">
        <v>0</v>
      </c>
      <c r="I172" s="77">
        <v>0</v>
      </c>
      <c r="J172" s="79">
        <f t="shared" si="2"/>
        <v>-2903</v>
      </c>
    </row>
    <row r="173" spans="1:10" x14ac:dyDescent="0.25">
      <c r="A173" s="24" t="s">
        <v>242</v>
      </c>
      <c r="B173" s="25" t="s">
        <v>1</v>
      </c>
      <c r="C173" s="75">
        <v>0</v>
      </c>
      <c r="D173" s="77">
        <v>0</v>
      </c>
      <c r="E173" s="77">
        <v>0</v>
      </c>
      <c r="F173" s="77">
        <v>0</v>
      </c>
      <c r="G173" s="77">
        <v>0</v>
      </c>
      <c r="H173" s="77">
        <v>0</v>
      </c>
      <c r="I173" s="77">
        <v>0</v>
      </c>
      <c r="J173" s="79">
        <f t="shared" si="2"/>
        <v>0</v>
      </c>
    </row>
    <row r="174" spans="1:10" x14ac:dyDescent="0.25">
      <c r="A174" s="24" t="s">
        <v>243</v>
      </c>
      <c r="B174" s="25" t="s">
        <v>1</v>
      </c>
      <c r="C174" s="75">
        <v>0</v>
      </c>
      <c r="D174" s="77">
        <v>0</v>
      </c>
      <c r="E174" s="77">
        <v>0</v>
      </c>
      <c r="F174" s="77">
        <v>0</v>
      </c>
      <c r="G174" s="77">
        <v>0</v>
      </c>
      <c r="H174" s="77">
        <v>0</v>
      </c>
      <c r="I174" s="77">
        <v>0</v>
      </c>
      <c r="J174" s="79">
        <f t="shared" si="2"/>
        <v>0</v>
      </c>
    </row>
    <row r="175" spans="1:10" x14ac:dyDescent="0.25">
      <c r="A175" s="24" t="s">
        <v>244</v>
      </c>
      <c r="B175" s="25" t="s">
        <v>40</v>
      </c>
      <c r="C175" s="75">
        <v>0</v>
      </c>
      <c r="D175" s="77">
        <v>0</v>
      </c>
      <c r="E175" s="77">
        <v>1113000</v>
      </c>
      <c r="F175" s="77">
        <v>0</v>
      </c>
      <c r="G175" s="77">
        <v>0</v>
      </c>
      <c r="H175" s="77">
        <v>0</v>
      </c>
      <c r="I175" s="77">
        <v>0</v>
      </c>
      <c r="J175" s="79">
        <f t="shared" si="2"/>
        <v>1113000</v>
      </c>
    </row>
    <row r="176" spans="1:10" x14ac:dyDescent="0.25">
      <c r="A176" s="24" t="s">
        <v>245</v>
      </c>
      <c r="B176" s="25" t="s">
        <v>41</v>
      </c>
      <c r="C176" s="75">
        <v>0</v>
      </c>
      <c r="D176" s="77" t="s">
        <v>496</v>
      </c>
      <c r="E176" s="77">
        <v>0</v>
      </c>
      <c r="F176" s="77">
        <v>0</v>
      </c>
      <c r="G176" s="77">
        <v>0</v>
      </c>
      <c r="H176" s="77">
        <v>0</v>
      </c>
      <c r="I176" s="77">
        <v>0</v>
      </c>
      <c r="J176" s="79">
        <f t="shared" si="2"/>
        <v>0</v>
      </c>
    </row>
    <row r="177" spans="1:10" x14ac:dyDescent="0.25">
      <c r="A177" s="24" t="s">
        <v>246</v>
      </c>
      <c r="B177" s="25" t="s">
        <v>41</v>
      </c>
      <c r="C177" s="75">
        <v>0</v>
      </c>
      <c r="D177" s="77">
        <v>0</v>
      </c>
      <c r="E177" s="77">
        <v>0</v>
      </c>
      <c r="F177" s="77">
        <v>0</v>
      </c>
      <c r="G177" s="77">
        <v>0</v>
      </c>
      <c r="H177" s="77">
        <v>0</v>
      </c>
      <c r="I177" s="77">
        <v>0</v>
      </c>
      <c r="J177" s="79">
        <f t="shared" si="2"/>
        <v>0</v>
      </c>
    </row>
    <row r="178" spans="1:10" x14ac:dyDescent="0.25">
      <c r="A178" s="24" t="s">
        <v>247</v>
      </c>
      <c r="B178" s="25" t="s">
        <v>41</v>
      </c>
      <c r="C178" s="75">
        <v>0</v>
      </c>
      <c r="D178" s="77">
        <v>0</v>
      </c>
      <c r="E178" s="77">
        <v>0</v>
      </c>
      <c r="F178" s="77">
        <v>0</v>
      </c>
      <c r="G178" s="77">
        <v>0</v>
      </c>
      <c r="H178" s="77">
        <v>0</v>
      </c>
      <c r="I178" s="77">
        <v>0</v>
      </c>
      <c r="J178" s="79">
        <f t="shared" si="2"/>
        <v>0</v>
      </c>
    </row>
    <row r="179" spans="1:10" x14ac:dyDescent="0.25">
      <c r="A179" s="24" t="s">
        <v>248</v>
      </c>
      <c r="B179" s="25" t="s">
        <v>41</v>
      </c>
      <c r="C179" s="75">
        <v>0</v>
      </c>
      <c r="D179" s="77">
        <v>0</v>
      </c>
      <c r="E179" s="77">
        <v>0</v>
      </c>
      <c r="F179" s="77">
        <v>0</v>
      </c>
      <c r="G179" s="77">
        <v>0</v>
      </c>
      <c r="H179" s="77">
        <v>0</v>
      </c>
      <c r="I179" s="77">
        <v>0</v>
      </c>
      <c r="J179" s="79">
        <f t="shared" si="2"/>
        <v>0</v>
      </c>
    </row>
    <row r="180" spans="1:10" x14ac:dyDescent="0.25">
      <c r="A180" s="24" t="s">
        <v>249</v>
      </c>
      <c r="B180" s="25" t="s">
        <v>41</v>
      </c>
      <c r="C180" s="75">
        <v>0</v>
      </c>
      <c r="D180" s="77">
        <v>0</v>
      </c>
      <c r="E180" s="77">
        <v>0</v>
      </c>
      <c r="F180" s="77">
        <v>0</v>
      </c>
      <c r="G180" s="77">
        <v>0</v>
      </c>
      <c r="H180" s="77">
        <v>0</v>
      </c>
      <c r="I180" s="77">
        <v>0</v>
      </c>
      <c r="J180" s="79">
        <f t="shared" si="2"/>
        <v>0</v>
      </c>
    </row>
    <row r="181" spans="1:10" x14ac:dyDescent="0.25">
      <c r="A181" s="24" t="s">
        <v>250</v>
      </c>
      <c r="B181" s="25" t="s">
        <v>41</v>
      </c>
      <c r="C181" s="75">
        <v>4548</v>
      </c>
      <c r="D181" s="77">
        <v>0</v>
      </c>
      <c r="E181" s="77">
        <v>0</v>
      </c>
      <c r="F181" s="77">
        <v>0</v>
      </c>
      <c r="G181" s="77">
        <v>0</v>
      </c>
      <c r="H181" s="77">
        <v>0</v>
      </c>
      <c r="I181" s="77">
        <v>0</v>
      </c>
      <c r="J181" s="79">
        <f t="shared" si="2"/>
        <v>4548</v>
      </c>
    </row>
    <row r="182" spans="1:10" x14ac:dyDescent="0.25">
      <c r="A182" s="24" t="s">
        <v>251</v>
      </c>
      <c r="B182" s="25" t="s">
        <v>41</v>
      </c>
      <c r="C182" s="75">
        <v>0</v>
      </c>
      <c r="D182" s="77">
        <v>0</v>
      </c>
      <c r="E182" s="77">
        <v>0</v>
      </c>
      <c r="F182" s="77">
        <v>0</v>
      </c>
      <c r="G182" s="77">
        <v>0</v>
      </c>
      <c r="H182" s="77">
        <v>0</v>
      </c>
      <c r="I182" s="77">
        <v>0</v>
      </c>
      <c r="J182" s="79">
        <f t="shared" si="2"/>
        <v>0</v>
      </c>
    </row>
    <row r="183" spans="1:10" x14ac:dyDescent="0.25">
      <c r="A183" s="24" t="s">
        <v>252</v>
      </c>
      <c r="B183" s="25" t="s">
        <v>42</v>
      </c>
      <c r="C183" s="75">
        <v>0</v>
      </c>
      <c r="D183" s="77">
        <v>0</v>
      </c>
      <c r="E183" s="77">
        <v>0</v>
      </c>
      <c r="F183" s="77">
        <v>0</v>
      </c>
      <c r="G183" s="77">
        <v>0</v>
      </c>
      <c r="H183" s="77">
        <v>0</v>
      </c>
      <c r="I183" s="77">
        <v>0</v>
      </c>
      <c r="J183" s="79">
        <f t="shared" si="2"/>
        <v>0</v>
      </c>
    </row>
    <row r="184" spans="1:10" x14ac:dyDescent="0.25">
      <c r="A184" s="24" t="s">
        <v>253</v>
      </c>
      <c r="B184" s="25" t="s">
        <v>2</v>
      </c>
      <c r="C184" s="75">
        <v>0</v>
      </c>
      <c r="D184" s="77">
        <v>0</v>
      </c>
      <c r="E184" s="77">
        <v>0</v>
      </c>
      <c r="F184" s="77">
        <v>0</v>
      </c>
      <c r="G184" s="77">
        <v>0</v>
      </c>
      <c r="H184" s="77">
        <v>0</v>
      </c>
      <c r="I184" s="77">
        <v>0</v>
      </c>
      <c r="J184" s="79">
        <f t="shared" si="2"/>
        <v>0</v>
      </c>
    </row>
    <row r="185" spans="1:10" x14ac:dyDescent="0.25">
      <c r="A185" s="24" t="s">
        <v>1</v>
      </c>
      <c r="B185" s="25" t="s">
        <v>2</v>
      </c>
      <c r="C185" s="75">
        <v>0</v>
      </c>
      <c r="D185" s="77">
        <v>0</v>
      </c>
      <c r="E185" s="77">
        <v>0</v>
      </c>
      <c r="F185" s="77">
        <v>0</v>
      </c>
      <c r="G185" s="77">
        <v>0</v>
      </c>
      <c r="H185" s="77">
        <v>0</v>
      </c>
      <c r="I185" s="77">
        <v>0</v>
      </c>
      <c r="J185" s="79">
        <f t="shared" si="2"/>
        <v>0</v>
      </c>
    </row>
    <row r="186" spans="1:10" x14ac:dyDescent="0.25">
      <c r="A186" s="24" t="s">
        <v>2</v>
      </c>
      <c r="B186" s="25" t="s">
        <v>2</v>
      </c>
      <c r="C186" s="75">
        <v>0</v>
      </c>
      <c r="D186" s="77">
        <v>0</v>
      </c>
      <c r="E186" s="77">
        <v>0</v>
      </c>
      <c r="F186" s="77">
        <v>0</v>
      </c>
      <c r="G186" s="77">
        <v>0</v>
      </c>
      <c r="H186" s="77">
        <v>0</v>
      </c>
      <c r="I186" s="77">
        <v>0</v>
      </c>
      <c r="J186" s="79">
        <f t="shared" si="2"/>
        <v>0</v>
      </c>
    </row>
    <row r="187" spans="1:10" x14ac:dyDescent="0.25">
      <c r="A187" s="24" t="s">
        <v>254</v>
      </c>
      <c r="B187" s="25" t="s">
        <v>43</v>
      </c>
      <c r="C187" s="75">
        <v>0</v>
      </c>
      <c r="D187" s="77">
        <v>0</v>
      </c>
      <c r="E187" s="77">
        <v>0</v>
      </c>
      <c r="F187" s="77">
        <v>0</v>
      </c>
      <c r="G187" s="77">
        <v>0</v>
      </c>
      <c r="H187" s="77">
        <v>0</v>
      </c>
      <c r="I187" s="77">
        <v>0</v>
      </c>
      <c r="J187" s="79">
        <f t="shared" si="2"/>
        <v>0</v>
      </c>
    </row>
    <row r="188" spans="1:10" x14ac:dyDescent="0.25">
      <c r="A188" s="24" t="s">
        <v>255</v>
      </c>
      <c r="B188" s="25" t="s">
        <v>43</v>
      </c>
      <c r="C188" s="75">
        <v>0</v>
      </c>
      <c r="D188" s="77">
        <v>164440</v>
      </c>
      <c r="E188" s="77">
        <v>0</v>
      </c>
      <c r="F188" s="77">
        <v>0</v>
      </c>
      <c r="G188" s="77">
        <v>0</v>
      </c>
      <c r="H188" s="77">
        <v>0</v>
      </c>
      <c r="I188" s="77">
        <v>0</v>
      </c>
      <c r="J188" s="79">
        <f t="shared" si="2"/>
        <v>164440</v>
      </c>
    </row>
    <row r="189" spans="1:10" x14ac:dyDescent="0.25">
      <c r="A189" s="24" t="s">
        <v>256</v>
      </c>
      <c r="B189" s="25" t="s">
        <v>43</v>
      </c>
      <c r="C189" s="75">
        <v>0</v>
      </c>
      <c r="D189" s="77">
        <v>0</v>
      </c>
      <c r="E189" s="77">
        <v>0</v>
      </c>
      <c r="F189" s="77">
        <v>0</v>
      </c>
      <c r="G189" s="77">
        <v>0</v>
      </c>
      <c r="H189" s="77">
        <v>0</v>
      </c>
      <c r="I189" s="77">
        <v>0</v>
      </c>
      <c r="J189" s="79">
        <f t="shared" si="2"/>
        <v>0</v>
      </c>
    </row>
    <row r="190" spans="1:10" x14ac:dyDescent="0.25">
      <c r="A190" s="24" t="s">
        <v>257</v>
      </c>
      <c r="B190" s="25" t="s">
        <v>43</v>
      </c>
      <c r="C190" s="75">
        <v>0</v>
      </c>
      <c r="D190" s="77">
        <v>0</v>
      </c>
      <c r="E190" s="77">
        <v>0</v>
      </c>
      <c r="F190" s="77">
        <v>0</v>
      </c>
      <c r="G190" s="77">
        <v>0</v>
      </c>
      <c r="H190" s="77">
        <v>0</v>
      </c>
      <c r="I190" s="77">
        <v>0</v>
      </c>
      <c r="J190" s="79">
        <f t="shared" si="2"/>
        <v>0</v>
      </c>
    </row>
    <row r="191" spans="1:10" x14ac:dyDescent="0.25">
      <c r="A191" s="24" t="s">
        <v>258</v>
      </c>
      <c r="B191" s="25" t="s">
        <v>43</v>
      </c>
      <c r="C191" s="75">
        <v>0</v>
      </c>
      <c r="D191" s="77">
        <v>79340</v>
      </c>
      <c r="E191" s="77">
        <v>0</v>
      </c>
      <c r="F191" s="77">
        <v>0</v>
      </c>
      <c r="G191" s="77">
        <v>0</v>
      </c>
      <c r="H191" s="77">
        <v>0</v>
      </c>
      <c r="I191" s="77">
        <v>0</v>
      </c>
      <c r="J191" s="79">
        <f t="shared" si="2"/>
        <v>79340</v>
      </c>
    </row>
    <row r="192" spans="1:10" x14ac:dyDescent="0.25">
      <c r="A192" s="24" t="s">
        <v>259</v>
      </c>
      <c r="B192" s="25" t="s">
        <v>260</v>
      </c>
      <c r="C192" s="75">
        <v>0</v>
      </c>
      <c r="D192" s="77">
        <v>0</v>
      </c>
      <c r="E192" s="77">
        <v>0</v>
      </c>
      <c r="F192" s="77">
        <v>0</v>
      </c>
      <c r="G192" s="77">
        <v>0</v>
      </c>
      <c r="H192" s="77">
        <v>0</v>
      </c>
      <c r="I192" s="77">
        <v>0</v>
      </c>
      <c r="J192" s="79">
        <f t="shared" si="2"/>
        <v>0</v>
      </c>
    </row>
    <row r="193" spans="1:10" x14ac:dyDescent="0.25">
      <c r="A193" s="24" t="s">
        <v>261</v>
      </c>
      <c r="B193" s="25" t="s">
        <v>44</v>
      </c>
      <c r="C193" s="75">
        <v>0</v>
      </c>
      <c r="D193" s="77">
        <v>0</v>
      </c>
      <c r="E193" s="77">
        <v>0</v>
      </c>
      <c r="F193" s="77">
        <v>0</v>
      </c>
      <c r="G193" s="77">
        <v>0</v>
      </c>
      <c r="H193" s="77">
        <v>0</v>
      </c>
      <c r="I193" s="77">
        <v>0</v>
      </c>
      <c r="J193" s="79">
        <f t="shared" si="2"/>
        <v>0</v>
      </c>
    </row>
    <row r="194" spans="1:10" x14ac:dyDescent="0.25">
      <c r="A194" s="24" t="s">
        <v>262</v>
      </c>
      <c r="B194" s="25" t="s">
        <v>44</v>
      </c>
      <c r="C194" s="75">
        <v>0</v>
      </c>
      <c r="D194" s="77">
        <v>0</v>
      </c>
      <c r="E194" s="77">
        <v>0</v>
      </c>
      <c r="F194" s="77">
        <v>0</v>
      </c>
      <c r="G194" s="77">
        <v>0</v>
      </c>
      <c r="H194" s="77">
        <v>0</v>
      </c>
      <c r="I194" s="77">
        <v>0</v>
      </c>
      <c r="J194" s="79">
        <f t="shared" si="2"/>
        <v>0</v>
      </c>
    </row>
    <row r="195" spans="1:10" x14ac:dyDescent="0.25">
      <c r="A195" s="24" t="s">
        <v>263</v>
      </c>
      <c r="B195" s="25" t="s">
        <v>44</v>
      </c>
      <c r="C195" s="75">
        <v>0</v>
      </c>
      <c r="D195" s="77">
        <v>0</v>
      </c>
      <c r="E195" s="77">
        <v>0</v>
      </c>
      <c r="F195" s="77">
        <v>0</v>
      </c>
      <c r="G195" s="77">
        <v>0</v>
      </c>
      <c r="H195" s="77">
        <v>0</v>
      </c>
      <c r="I195" s="77">
        <v>0</v>
      </c>
      <c r="J195" s="79">
        <f t="shared" si="2"/>
        <v>0</v>
      </c>
    </row>
    <row r="196" spans="1:10" x14ac:dyDescent="0.25">
      <c r="A196" s="24" t="s">
        <v>264</v>
      </c>
      <c r="B196" s="25" t="s">
        <v>44</v>
      </c>
      <c r="C196" s="75">
        <v>0</v>
      </c>
      <c r="D196" s="77">
        <v>0</v>
      </c>
      <c r="E196" s="77">
        <v>0</v>
      </c>
      <c r="F196" s="77">
        <v>0</v>
      </c>
      <c r="G196" s="77">
        <v>0</v>
      </c>
      <c r="H196" s="77">
        <v>0</v>
      </c>
      <c r="I196" s="77">
        <v>0</v>
      </c>
      <c r="J196" s="79">
        <f t="shared" ref="J196:J258" si="3">SUM(C196:I196)</f>
        <v>0</v>
      </c>
    </row>
    <row r="197" spans="1:10" x14ac:dyDescent="0.25">
      <c r="A197" s="24" t="s">
        <v>265</v>
      </c>
      <c r="B197" s="25" t="s">
        <v>44</v>
      </c>
      <c r="C197" s="75">
        <v>0</v>
      </c>
      <c r="D197" s="77">
        <v>0</v>
      </c>
      <c r="E197" s="77">
        <v>0</v>
      </c>
      <c r="F197" s="77">
        <v>0</v>
      </c>
      <c r="G197" s="77">
        <v>0</v>
      </c>
      <c r="H197" s="77">
        <v>0</v>
      </c>
      <c r="I197" s="77">
        <v>0</v>
      </c>
      <c r="J197" s="79">
        <f t="shared" si="3"/>
        <v>0</v>
      </c>
    </row>
    <row r="198" spans="1:10" x14ac:dyDescent="0.25">
      <c r="A198" s="24" t="s">
        <v>266</v>
      </c>
      <c r="B198" s="25" t="s">
        <v>45</v>
      </c>
      <c r="C198" s="75">
        <v>0</v>
      </c>
      <c r="D198" s="77">
        <v>224</v>
      </c>
      <c r="E198" s="77">
        <v>0</v>
      </c>
      <c r="F198" s="77">
        <v>0</v>
      </c>
      <c r="G198" s="77">
        <v>0</v>
      </c>
      <c r="H198" s="77">
        <v>0</v>
      </c>
      <c r="I198" s="77">
        <v>0</v>
      </c>
      <c r="J198" s="79">
        <f t="shared" si="3"/>
        <v>224</v>
      </c>
    </row>
    <row r="199" spans="1:10" x14ac:dyDescent="0.25">
      <c r="A199" s="24" t="s">
        <v>536</v>
      </c>
      <c r="B199" s="25" t="s">
        <v>45</v>
      </c>
      <c r="C199" s="75">
        <v>0</v>
      </c>
      <c r="D199" s="77">
        <v>0</v>
      </c>
      <c r="E199" s="77">
        <v>0</v>
      </c>
      <c r="F199" s="77">
        <v>0</v>
      </c>
      <c r="G199" s="77">
        <v>0</v>
      </c>
      <c r="H199" s="77">
        <v>0</v>
      </c>
      <c r="I199" s="77">
        <v>0</v>
      </c>
      <c r="J199" s="79">
        <f t="shared" si="3"/>
        <v>0</v>
      </c>
    </row>
    <row r="200" spans="1:10" x14ac:dyDescent="0.25">
      <c r="A200" s="24" t="s">
        <v>267</v>
      </c>
      <c r="B200" s="25" t="s">
        <v>45</v>
      </c>
      <c r="C200" s="75">
        <v>0</v>
      </c>
      <c r="D200" s="77">
        <v>0</v>
      </c>
      <c r="E200" s="77">
        <v>0</v>
      </c>
      <c r="F200" s="77">
        <v>0</v>
      </c>
      <c r="G200" s="77">
        <v>0</v>
      </c>
      <c r="H200" s="77">
        <v>0</v>
      </c>
      <c r="I200" s="77">
        <v>0</v>
      </c>
      <c r="J200" s="79">
        <f t="shared" si="3"/>
        <v>0</v>
      </c>
    </row>
    <row r="201" spans="1:10" x14ac:dyDescent="0.25">
      <c r="A201" s="24" t="s">
        <v>268</v>
      </c>
      <c r="B201" s="25" t="s">
        <v>45</v>
      </c>
      <c r="C201" s="75">
        <v>20982</v>
      </c>
      <c r="D201" s="77">
        <v>0</v>
      </c>
      <c r="E201" s="77">
        <v>0</v>
      </c>
      <c r="F201" s="77">
        <v>0</v>
      </c>
      <c r="G201" s="77">
        <v>0</v>
      </c>
      <c r="H201" s="77">
        <v>18119</v>
      </c>
      <c r="I201" s="77">
        <v>0</v>
      </c>
      <c r="J201" s="79">
        <f t="shared" si="3"/>
        <v>39101</v>
      </c>
    </row>
    <row r="202" spans="1:10" x14ac:dyDescent="0.25">
      <c r="A202" s="24" t="s">
        <v>269</v>
      </c>
      <c r="B202" s="25" t="s">
        <v>46</v>
      </c>
      <c r="C202" s="75">
        <v>0</v>
      </c>
      <c r="D202" s="77">
        <v>0</v>
      </c>
      <c r="E202" s="77">
        <v>0</v>
      </c>
      <c r="F202" s="77">
        <v>0</v>
      </c>
      <c r="G202" s="77">
        <v>0</v>
      </c>
      <c r="H202" s="77">
        <v>0</v>
      </c>
      <c r="I202" s="77">
        <v>0</v>
      </c>
      <c r="J202" s="79">
        <f t="shared" si="3"/>
        <v>0</v>
      </c>
    </row>
    <row r="203" spans="1:10" x14ac:dyDescent="0.25">
      <c r="A203" s="24" t="s">
        <v>470</v>
      </c>
      <c r="B203" s="25" t="s">
        <v>46</v>
      </c>
      <c r="C203" s="75">
        <v>0</v>
      </c>
      <c r="D203" s="77">
        <v>0</v>
      </c>
      <c r="E203" s="77">
        <v>0</v>
      </c>
      <c r="F203" s="77">
        <v>0</v>
      </c>
      <c r="G203" s="77">
        <v>0</v>
      </c>
      <c r="H203" s="77">
        <v>0</v>
      </c>
      <c r="I203" s="77">
        <v>0</v>
      </c>
      <c r="J203" s="79">
        <f t="shared" si="3"/>
        <v>0</v>
      </c>
    </row>
    <row r="204" spans="1:10" x14ac:dyDescent="0.25">
      <c r="A204" s="24" t="s">
        <v>270</v>
      </c>
      <c r="B204" s="25" t="s">
        <v>46</v>
      </c>
      <c r="C204" s="75">
        <v>0</v>
      </c>
      <c r="D204" s="77">
        <v>0</v>
      </c>
      <c r="E204" s="77">
        <v>0</v>
      </c>
      <c r="F204" s="77">
        <v>0</v>
      </c>
      <c r="G204" s="77">
        <v>0</v>
      </c>
      <c r="H204" s="77">
        <v>0</v>
      </c>
      <c r="I204" s="77">
        <v>0</v>
      </c>
      <c r="J204" s="79">
        <f t="shared" si="3"/>
        <v>0</v>
      </c>
    </row>
    <row r="205" spans="1:10" x14ac:dyDescent="0.25">
      <c r="A205" s="24" t="s">
        <v>271</v>
      </c>
      <c r="B205" s="25" t="s">
        <v>46</v>
      </c>
      <c r="C205" s="75">
        <v>0</v>
      </c>
      <c r="D205" s="77">
        <v>0</v>
      </c>
      <c r="E205" s="77">
        <v>0</v>
      </c>
      <c r="F205" s="77">
        <v>0</v>
      </c>
      <c r="G205" s="77">
        <v>0</v>
      </c>
      <c r="H205" s="77">
        <v>0</v>
      </c>
      <c r="I205" s="77">
        <v>0</v>
      </c>
      <c r="J205" s="79">
        <f t="shared" si="3"/>
        <v>0</v>
      </c>
    </row>
    <row r="206" spans="1:10" x14ac:dyDescent="0.25">
      <c r="A206" s="24" t="s">
        <v>272</v>
      </c>
      <c r="B206" s="25" t="s">
        <v>46</v>
      </c>
      <c r="C206" s="75">
        <v>0</v>
      </c>
      <c r="D206" s="77">
        <v>0</v>
      </c>
      <c r="E206" s="77">
        <v>0</v>
      </c>
      <c r="F206" s="77">
        <v>0</v>
      </c>
      <c r="G206" s="77">
        <v>0</v>
      </c>
      <c r="H206" s="77">
        <v>0</v>
      </c>
      <c r="I206" s="77">
        <v>0</v>
      </c>
      <c r="J206" s="79">
        <f t="shared" si="3"/>
        <v>0</v>
      </c>
    </row>
    <row r="207" spans="1:10" x14ac:dyDescent="0.25">
      <c r="A207" s="24" t="s">
        <v>505</v>
      </c>
      <c r="B207" s="25" t="s">
        <v>46</v>
      </c>
      <c r="C207" s="75">
        <v>0</v>
      </c>
      <c r="D207" s="77">
        <v>0</v>
      </c>
      <c r="E207" s="77">
        <v>0</v>
      </c>
      <c r="F207" s="77">
        <v>0</v>
      </c>
      <c r="G207" s="77">
        <v>0</v>
      </c>
      <c r="H207" s="77">
        <v>0</v>
      </c>
      <c r="I207" s="77">
        <v>0</v>
      </c>
      <c r="J207" s="79">
        <f t="shared" si="3"/>
        <v>0</v>
      </c>
    </row>
    <row r="208" spans="1:10" x14ac:dyDescent="0.25">
      <c r="A208" s="24" t="s">
        <v>503</v>
      </c>
      <c r="B208" s="25" t="s">
        <v>46</v>
      </c>
      <c r="C208" s="75">
        <v>0</v>
      </c>
      <c r="D208" s="77">
        <v>0</v>
      </c>
      <c r="E208" s="77">
        <v>0</v>
      </c>
      <c r="F208" s="77">
        <v>0</v>
      </c>
      <c r="G208" s="77">
        <v>0</v>
      </c>
      <c r="H208" s="77">
        <v>0</v>
      </c>
      <c r="I208" s="77">
        <v>0</v>
      </c>
      <c r="J208" s="79">
        <f t="shared" si="3"/>
        <v>0</v>
      </c>
    </row>
    <row r="209" spans="1:10" x14ac:dyDescent="0.25">
      <c r="A209" s="24" t="s">
        <v>273</v>
      </c>
      <c r="B209" s="25" t="s">
        <v>46</v>
      </c>
      <c r="C209" s="75">
        <v>0</v>
      </c>
      <c r="D209" s="77">
        <v>0</v>
      </c>
      <c r="E209" s="77">
        <v>0</v>
      </c>
      <c r="F209" s="77">
        <v>0</v>
      </c>
      <c r="G209" s="77">
        <v>0</v>
      </c>
      <c r="H209" s="77">
        <v>0</v>
      </c>
      <c r="I209" s="77">
        <v>0</v>
      </c>
      <c r="J209" s="79">
        <f t="shared" si="3"/>
        <v>0</v>
      </c>
    </row>
    <row r="210" spans="1:10" x14ac:dyDescent="0.25">
      <c r="A210" s="24" t="s">
        <v>274</v>
      </c>
      <c r="B210" s="25" t="s">
        <v>46</v>
      </c>
      <c r="C210" s="75">
        <v>0</v>
      </c>
      <c r="D210" s="77">
        <v>0</v>
      </c>
      <c r="E210" s="77">
        <v>0</v>
      </c>
      <c r="F210" s="77">
        <v>0</v>
      </c>
      <c r="G210" s="77">
        <v>0</v>
      </c>
      <c r="H210" s="77">
        <v>0</v>
      </c>
      <c r="I210" s="77">
        <v>178098</v>
      </c>
      <c r="J210" s="79">
        <f t="shared" si="3"/>
        <v>178098</v>
      </c>
    </row>
    <row r="211" spans="1:10" x14ac:dyDescent="0.25">
      <c r="A211" s="24" t="s">
        <v>275</v>
      </c>
      <c r="B211" s="25" t="s">
        <v>46</v>
      </c>
      <c r="C211" s="75">
        <v>0</v>
      </c>
      <c r="D211" s="77">
        <v>0</v>
      </c>
      <c r="E211" s="77">
        <v>0</v>
      </c>
      <c r="F211" s="77">
        <v>0</v>
      </c>
      <c r="G211" s="77">
        <v>0</v>
      </c>
      <c r="H211" s="77">
        <v>0</v>
      </c>
      <c r="I211" s="77">
        <v>0</v>
      </c>
      <c r="J211" s="79">
        <f t="shared" si="3"/>
        <v>0</v>
      </c>
    </row>
    <row r="212" spans="1:10" x14ac:dyDescent="0.25">
      <c r="A212" s="24" t="s">
        <v>276</v>
      </c>
      <c r="B212" s="25" t="s">
        <v>46</v>
      </c>
      <c r="C212" s="75">
        <v>0</v>
      </c>
      <c r="D212" s="77">
        <v>0</v>
      </c>
      <c r="E212" s="77">
        <v>0</v>
      </c>
      <c r="F212" s="77">
        <v>0</v>
      </c>
      <c r="G212" s="77">
        <v>0</v>
      </c>
      <c r="H212" s="77">
        <v>719134</v>
      </c>
      <c r="I212" s="77">
        <v>85880</v>
      </c>
      <c r="J212" s="79">
        <f t="shared" si="3"/>
        <v>805014</v>
      </c>
    </row>
    <row r="213" spans="1:10" x14ac:dyDescent="0.25">
      <c r="A213" s="24" t="s">
        <v>277</v>
      </c>
      <c r="B213" s="25" t="s">
        <v>46</v>
      </c>
      <c r="C213" s="75">
        <v>0</v>
      </c>
      <c r="D213" s="77">
        <v>0</v>
      </c>
      <c r="E213" s="77">
        <v>0</v>
      </c>
      <c r="F213" s="77">
        <v>0</v>
      </c>
      <c r="G213" s="77">
        <v>0</v>
      </c>
      <c r="H213" s="77">
        <v>0</v>
      </c>
      <c r="I213" s="77">
        <v>0</v>
      </c>
      <c r="J213" s="79">
        <f t="shared" si="3"/>
        <v>0</v>
      </c>
    </row>
    <row r="214" spans="1:10" x14ac:dyDescent="0.25">
      <c r="A214" s="24" t="s">
        <v>278</v>
      </c>
      <c r="B214" s="25" t="s">
        <v>46</v>
      </c>
      <c r="C214" s="75">
        <v>0</v>
      </c>
      <c r="D214" s="77">
        <v>0</v>
      </c>
      <c r="E214" s="77">
        <v>0</v>
      </c>
      <c r="F214" s="77">
        <v>0</v>
      </c>
      <c r="G214" s="77">
        <v>0</v>
      </c>
      <c r="H214" s="77">
        <v>0</v>
      </c>
      <c r="I214" s="77">
        <v>0</v>
      </c>
      <c r="J214" s="79">
        <f t="shared" si="3"/>
        <v>0</v>
      </c>
    </row>
    <row r="215" spans="1:10" x14ac:dyDescent="0.25">
      <c r="A215" s="24" t="s">
        <v>279</v>
      </c>
      <c r="B215" s="25" t="s">
        <v>46</v>
      </c>
      <c r="C215" s="75">
        <v>0</v>
      </c>
      <c r="D215" s="77">
        <v>0</v>
      </c>
      <c r="E215" s="77">
        <v>0</v>
      </c>
      <c r="F215" s="77">
        <v>0</v>
      </c>
      <c r="G215" s="77">
        <v>0</v>
      </c>
      <c r="H215" s="77">
        <v>0</v>
      </c>
      <c r="I215" s="77">
        <v>0</v>
      </c>
      <c r="J215" s="79">
        <f t="shared" si="3"/>
        <v>0</v>
      </c>
    </row>
    <row r="216" spans="1:10" x14ac:dyDescent="0.25">
      <c r="A216" s="24" t="s">
        <v>280</v>
      </c>
      <c r="B216" s="25" t="s">
        <v>46</v>
      </c>
      <c r="C216" s="75">
        <v>0</v>
      </c>
      <c r="D216" s="77">
        <v>0</v>
      </c>
      <c r="E216" s="77">
        <v>0</v>
      </c>
      <c r="F216" s="77">
        <v>0</v>
      </c>
      <c r="G216" s="77">
        <v>0</v>
      </c>
      <c r="H216" s="77">
        <v>382713</v>
      </c>
      <c r="I216" s="77">
        <v>0</v>
      </c>
      <c r="J216" s="79">
        <f t="shared" si="3"/>
        <v>382713</v>
      </c>
    </row>
    <row r="217" spans="1:10" x14ac:dyDescent="0.25">
      <c r="A217" s="24" t="s">
        <v>281</v>
      </c>
      <c r="B217" s="25" t="s">
        <v>46</v>
      </c>
      <c r="C217" s="75">
        <v>0</v>
      </c>
      <c r="D217" s="77">
        <v>0</v>
      </c>
      <c r="E217" s="77">
        <v>0</v>
      </c>
      <c r="F217" s="77">
        <v>0</v>
      </c>
      <c r="G217" s="77">
        <v>0</v>
      </c>
      <c r="H217" s="77">
        <v>0</v>
      </c>
      <c r="I217" s="77">
        <v>0</v>
      </c>
      <c r="J217" s="79">
        <f t="shared" si="3"/>
        <v>0</v>
      </c>
    </row>
    <row r="218" spans="1:10" x14ac:dyDescent="0.25">
      <c r="A218" s="24" t="s">
        <v>471</v>
      </c>
      <c r="B218" s="25" t="s">
        <v>46</v>
      </c>
      <c r="C218" s="75">
        <v>0</v>
      </c>
      <c r="D218" s="77">
        <v>0</v>
      </c>
      <c r="E218" s="77">
        <v>266000</v>
      </c>
      <c r="F218" s="77">
        <v>0</v>
      </c>
      <c r="G218" s="77">
        <v>0</v>
      </c>
      <c r="H218" s="77">
        <v>144000</v>
      </c>
      <c r="I218" s="77">
        <v>0</v>
      </c>
      <c r="J218" s="79">
        <f t="shared" si="3"/>
        <v>410000</v>
      </c>
    </row>
    <row r="219" spans="1:10" x14ac:dyDescent="0.25">
      <c r="A219" s="24" t="s">
        <v>282</v>
      </c>
      <c r="B219" s="25" t="s">
        <v>46</v>
      </c>
      <c r="C219" s="75">
        <v>0</v>
      </c>
      <c r="D219" s="77">
        <v>0</v>
      </c>
      <c r="E219" s="77">
        <v>503202</v>
      </c>
      <c r="F219" s="77">
        <v>0</v>
      </c>
      <c r="G219" s="77">
        <v>0</v>
      </c>
      <c r="H219" s="77">
        <v>0</v>
      </c>
      <c r="I219" s="77">
        <v>0</v>
      </c>
      <c r="J219" s="79">
        <f t="shared" si="3"/>
        <v>503202</v>
      </c>
    </row>
    <row r="220" spans="1:10" x14ac:dyDescent="0.25">
      <c r="A220" s="24" t="s">
        <v>504</v>
      </c>
      <c r="B220" s="25" t="s">
        <v>46</v>
      </c>
      <c r="C220" s="75">
        <v>0</v>
      </c>
      <c r="D220" s="77">
        <v>0</v>
      </c>
      <c r="E220" s="77">
        <v>0</v>
      </c>
      <c r="F220" s="77">
        <v>0</v>
      </c>
      <c r="G220" s="77">
        <v>0</v>
      </c>
      <c r="H220" s="77">
        <v>0</v>
      </c>
      <c r="I220" s="77">
        <v>0</v>
      </c>
      <c r="J220" s="79">
        <f t="shared" si="3"/>
        <v>0</v>
      </c>
    </row>
    <row r="221" spans="1:10" x14ac:dyDescent="0.25">
      <c r="A221" s="24" t="s">
        <v>283</v>
      </c>
      <c r="B221" s="25" t="s">
        <v>46</v>
      </c>
      <c r="C221" s="75">
        <v>0</v>
      </c>
      <c r="D221" s="77">
        <v>0</v>
      </c>
      <c r="E221" s="77">
        <v>0</v>
      </c>
      <c r="F221" s="77">
        <v>0</v>
      </c>
      <c r="G221" s="77">
        <v>0</v>
      </c>
      <c r="H221" s="77">
        <v>0</v>
      </c>
      <c r="I221" s="77">
        <v>0</v>
      </c>
      <c r="J221" s="79">
        <f t="shared" si="3"/>
        <v>0</v>
      </c>
    </row>
    <row r="222" spans="1:10" x14ac:dyDescent="0.25">
      <c r="A222" s="24" t="s">
        <v>284</v>
      </c>
      <c r="B222" s="25" t="s">
        <v>46</v>
      </c>
      <c r="C222" s="75">
        <v>0</v>
      </c>
      <c r="D222" s="77">
        <v>0</v>
      </c>
      <c r="E222" s="77">
        <v>0</v>
      </c>
      <c r="F222" s="77">
        <v>0</v>
      </c>
      <c r="G222" s="77">
        <v>0</v>
      </c>
      <c r="H222" s="77">
        <v>0</v>
      </c>
      <c r="I222" s="77">
        <v>0</v>
      </c>
      <c r="J222" s="79">
        <f t="shared" si="3"/>
        <v>0</v>
      </c>
    </row>
    <row r="223" spans="1:10" x14ac:dyDescent="0.25">
      <c r="A223" s="24" t="s">
        <v>285</v>
      </c>
      <c r="B223" s="25" t="s">
        <v>46</v>
      </c>
      <c r="C223" s="75">
        <v>0</v>
      </c>
      <c r="D223" s="77">
        <v>0</v>
      </c>
      <c r="E223" s="77">
        <v>0</v>
      </c>
      <c r="F223" s="77">
        <v>0</v>
      </c>
      <c r="G223" s="77">
        <v>0</v>
      </c>
      <c r="H223" s="77">
        <v>0</v>
      </c>
      <c r="I223" s="77">
        <v>0</v>
      </c>
      <c r="J223" s="79">
        <f t="shared" si="3"/>
        <v>0</v>
      </c>
    </row>
    <row r="224" spans="1:10" x14ac:dyDescent="0.25">
      <c r="A224" s="24" t="s">
        <v>286</v>
      </c>
      <c r="B224" s="25" t="s">
        <v>46</v>
      </c>
      <c r="C224" s="75">
        <v>0</v>
      </c>
      <c r="D224" s="77">
        <v>0</v>
      </c>
      <c r="E224" s="77">
        <v>0</v>
      </c>
      <c r="F224" s="77">
        <v>0</v>
      </c>
      <c r="G224" s="77">
        <v>0</v>
      </c>
      <c r="H224" s="77">
        <v>0</v>
      </c>
      <c r="I224" s="77">
        <v>0</v>
      </c>
      <c r="J224" s="79">
        <f t="shared" si="3"/>
        <v>0</v>
      </c>
    </row>
    <row r="225" spans="1:10" x14ac:dyDescent="0.25">
      <c r="A225" s="24" t="s">
        <v>287</v>
      </c>
      <c r="B225" s="25" t="s">
        <v>46</v>
      </c>
      <c r="C225" s="75">
        <v>0</v>
      </c>
      <c r="D225" s="77">
        <v>0</v>
      </c>
      <c r="E225" s="77">
        <v>0</v>
      </c>
      <c r="F225" s="77">
        <v>0</v>
      </c>
      <c r="G225" s="77">
        <v>0</v>
      </c>
      <c r="H225" s="77">
        <v>0</v>
      </c>
      <c r="I225" s="77">
        <v>0</v>
      </c>
      <c r="J225" s="79">
        <f t="shared" si="3"/>
        <v>0</v>
      </c>
    </row>
    <row r="226" spans="1:10" x14ac:dyDescent="0.25">
      <c r="A226" s="24" t="s">
        <v>288</v>
      </c>
      <c r="B226" s="25" t="s">
        <v>46</v>
      </c>
      <c r="C226" s="75">
        <v>0</v>
      </c>
      <c r="D226" s="77">
        <v>0</v>
      </c>
      <c r="E226" s="77">
        <v>0</v>
      </c>
      <c r="F226" s="77">
        <v>0</v>
      </c>
      <c r="G226" s="77">
        <v>0</v>
      </c>
      <c r="H226" s="77">
        <v>0</v>
      </c>
      <c r="I226" s="77">
        <v>0</v>
      </c>
      <c r="J226" s="79">
        <f t="shared" si="3"/>
        <v>0</v>
      </c>
    </row>
    <row r="227" spans="1:10" x14ac:dyDescent="0.25">
      <c r="A227" s="24" t="s">
        <v>289</v>
      </c>
      <c r="B227" s="25" t="s">
        <v>46</v>
      </c>
      <c r="C227" s="75">
        <v>0</v>
      </c>
      <c r="D227" s="77">
        <v>0</v>
      </c>
      <c r="E227" s="77">
        <v>0</v>
      </c>
      <c r="F227" s="77">
        <v>0</v>
      </c>
      <c r="G227" s="77">
        <v>0</v>
      </c>
      <c r="H227" s="77">
        <v>0</v>
      </c>
      <c r="I227" s="77">
        <v>0</v>
      </c>
      <c r="J227" s="79">
        <f t="shared" si="3"/>
        <v>0</v>
      </c>
    </row>
    <row r="228" spans="1:10" x14ac:dyDescent="0.25">
      <c r="A228" s="24" t="s">
        <v>472</v>
      </c>
      <c r="B228" s="25" t="s">
        <v>46</v>
      </c>
      <c r="C228" s="75">
        <v>0</v>
      </c>
      <c r="D228" s="77">
        <v>0</v>
      </c>
      <c r="E228" s="77">
        <v>0</v>
      </c>
      <c r="F228" s="77">
        <v>0</v>
      </c>
      <c r="G228" s="77">
        <v>0</v>
      </c>
      <c r="H228" s="77">
        <v>0</v>
      </c>
      <c r="I228" s="77">
        <v>0</v>
      </c>
      <c r="J228" s="79">
        <f t="shared" si="3"/>
        <v>0</v>
      </c>
    </row>
    <row r="229" spans="1:10" x14ac:dyDescent="0.25">
      <c r="A229" s="24" t="s">
        <v>290</v>
      </c>
      <c r="B229" s="25" t="s">
        <v>46</v>
      </c>
      <c r="C229" s="75">
        <v>0</v>
      </c>
      <c r="D229" s="77">
        <v>0</v>
      </c>
      <c r="E229" s="77">
        <v>0</v>
      </c>
      <c r="F229" s="77">
        <v>0</v>
      </c>
      <c r="G229" s="77">
        <v>0</v>
      </c>
      <c r="H229" s="77">
        <v>0</v>
      </c>
      <c r="I229" s="77">
        <v>0</v>
      </c>
      <c r="J229" s="79">
        <f t="shared" si="3"/>
        <v>0</v>
      </c>
    </row>
    <row r="230" spans="1:10" x14ac:dyDescent="0.25">
      <c r="A230" s="24" t="s">
        <v>291</v>
      </c>
      <c r="B230" s="25" t="s">
        <v>46</v>
      </c>
      <c r="C230" s="75">
        <v>0</v>
      </c>
      <c r="D230" s="77">
        <v>0</v>
      </c>
      <c r="E230" s="77">
        <v>0</v>
      </c>
      <c r="F230" s="77">
        <v>0</v>
      </c>
      <c r="G230" s="77">
        <v>0</v>
      </c>
      <c r="H230" s="77">
        <v>0</v>
      </c>
      <c r="I230" s="77">
        <v>0</v>
      </c>
      <c r="J230" s="79">
        <f t="shared" si="3"/>
        <v>0</v>
      </c>
    </row>
    <row r="231" spans="1:10" x14ac:dyDescent="0.25">
      <c r="A231" s="24" t="s">
        <v>292</v>
      </c>
      <c r="B231" s="25" t="s">
        <v>46</v>
      </c>
      <c r="C231" s="75">
        <v>0</v>
      </c>
      <c r="D231" s="77">
        <v>0</v>
      </c>
      <c r="E231" s="77">
        <v>0</v>
      </c>
      <c r="F231" s="77">
        <v>0</v>
      </c>
      <c r="G231" s="77">
        <v>0</v>
      </c>
      <c r="H231" s="77">
        <v>0</v>
      </c>
      <c r="I231" s="77">
        <v>0</v>
      </c>
      <c r="J231" s="79">
        <f t="shared" si="3"/>
        <v>0</v>
      </c>
    </row>
    <row r="232" spans="1:10" x14ac:dyDescent="0.25">
      <c r="A232" s="24" t="s">
        <v>293</v>
      </c>
      <c r="B232" s="25" t="s">
        <v>46</v>
      </c>
      <c r="C232" s="75">
        <v>0</v>
      </c>
      <c r="D232" s="77">
        <v>7610</v>
      </c>
      <c r="E232" s="77">
        <v>0</v>
      </c>
      <c r="F232" s="77">
        <v>0</v>
      </c>
      <c r="G232" s="77">
        <v>0</v>
      </c>
      <c r="H232" s="77">
        <v>0</v>
      </c>
      <c r="I232" s="77">
        <v>0</v>
      </c>
      <c r="J232" s="79">
        <f t="shared" si="3"/>
        <v>7610</v>
      </c>
    </row>
    <row r="233" spans="1:10" x14ac:dyDescent="0.25">
      <c r="A233" s="24" t="s">
        <v>294</v>
      </c>
      <c r="B233" s="25" t="s">
        <v>46</v>
      </c>
      <c r="C233" s="75">
        <v>0</v>
      </c>
      <c r="D233" s="77">
        <v>0</v>
      </c>
      <c r="E233" s="77">
        <v>0</v>
      </c>
      <c r="F233" s="77">
        <v>0</v>
      </c>
      <c r="G233" s="77">
        <v>0</v>
      </c>
      <c r="H233" s="77">
        <v>0</v>
      </c>
      <c r="I233" s="77">
        <v>0</v>
      </c>
      <c r="J233" s="79">
        <f t="shared" si="3"/>
        <v>0</v>
      </c>
    </row>
    <row r="234" spans="1:10" x14ac:dyDescent="0.25">
      <c r="A234" s="24" t="s">
        <v>295</v>
      </c>
      <c r="B234" s="25" t="s">
        <v>46</v>
      </c>
      <c r="C234" s="75">
        <v>0</v>
      </c>
      <c r="D234" s="77">
        <v>0</v>
      </c>
      <c r="E234" s="77">
        <v>0</v>
      </c>
      <c r="F234" s="77">
        <v>0</v>
      </c>
      <c r="G234" s="77">
        <v>0</v>
      </c>
      <c r="H234" s="77">
        <v>0</v>
      </c>
      <c r="I234" s="77">
        <v>0</v>
      </c>
      <c r="J234" s="79">
        <f t="shared" si="3"/>
        <v>0</v>
      </c>
    </row>
    <row r="235" spans="1:10" x14ac:dyDescent="0.25">
      <c r="A235" s="24" t="s">
        <v>296</v>
      </c>
      <c r="B235" s="25" t="s">
        <v>46</v>
      </c>
      <c r="C235" s="75">
        <v>0</v>
      </c>
      <c r="D235" s="77">
        <v>0</v>
      </c>
      <c r="E235" s="77">
        <v>0</v>
      </c>
      <c r="F235" s="77">
        <v>0</v>
      </c>
      <c r="G235" s="77">
        <v>0</v>
      </c>
      <c r="H235" s="77">
        <v>0</v>
      </c>
      <c r="I235" s="77">
        <v>0</v>
      </c>
      <c r="J235" s="79">
        <f t="shared" si="3"/>
        <v>0</v>
      </c>
    </row>
    <row r="236" spans="1:10" x14ac:dyDescent="0.25">
      <c r="A236" s="24" t="s">
        <v>297</v>
      </c>
      <c r="B236" s="25" t="s">
        <v>47</v>
      </c>
      <c r="C236" s="75">
        <v>0</v>
      </c>
      <c r="D236" s="77">
        <v>0</v>
      </c>
      <c r="E236" s="77">
        <v>0</v>
      </c>
      <c r="F236" s="77">
        <v>0</v>
      </c>
      <c r="G236" s="77">
        <v>0</v>
      </c>
      <c r="H236" s="77">
        <v>0</v>
      </c>
      <c r="I236" s="77">
        <v>0</v>
      </c>
      <c r="J236" s="79">
        <f t="shared" si="3"/>
        <v>0</v>
      </c>
    </row>
    <row r="237" spans="1:10" x14ac:dyDescent="0.25">
      <c r="A237" s="24" t="s">
        <v>298</v>
      </c>
      <c r="B237" s="25" t="s">
        <v>47</v>
      </c>
      <c r="C237" s="75">
        <v>0</v>
      </c>
      <c r="D237" s="77">
        <v>0</v>
      </c>
      <c r="E237" s="77">
        <v>0</v>
      </c>
      <c r="F237" s="77">
        <v>0</v>
      </c>
      <c r="G237" s="77">
        <v>0</v>
      </c>
      <c r="H237" s="77">
        <v>0</v>
      </c>
      <c r="I237" s="77">
        <v>0</v>
      </c>
      <c r="J237" s="79">
        <f t="shared" si="3"/>
        <v>0</v>
      </c>
    </row>
    <row r="238" spans="1:10" x14ac:dyDescent="0.25">
      <c r="A238" s="24" t="s">
        <v>473</v>
      </c>
      <c r="B238" s="25" t="s">
        <v>47</v>
      </c>
      <c r="C238" s="75">
        <v>0</v>
      </c>
      <c r="D238" s="77">
        <v>984894</v>
      </c>
      <c r="E238" s="77">
        <v>73539</v>
      </c>
      <c r="F238" s="77">
        <v>0</v>
      </c>
      <c r="G238" s="77">
        <v>0</v>
      </c>
      <c r="H238" s="77">
        <v>0</v>
      </c>
      <c r="I238" s="77">
        <v>0</v>
      </c>
      <c r="J238" s="79">
        <f t="shared" si="3"/>
        <v>1058433</v>
      </c>
    </row>
    <row r="239" spans="1:10" x14ac:dyDescent="0.25">
      <c r="A239" s="24" t="s">
        <v>299</v>
      </c>
      <c r="B239" s="25" t="s">
        <v>47</v>
      </c>
      <c r="C239" s="75">
        <v>0</v>
      </c>
      <c r="D239" s="77">
        <v>0</v>
      </c>
      <c r="E239" s="77">
        <v>0</v>
      </c>
      <c r="F239" s="77">
        <v>0</v>
      </c>
      <c r="G239" s="77">
        <v>0</v>
      </c>
      <c r="H239" s="77">
        <v>0</v>
      </c>
      <c r="I239" s="77">
        <v>0</v>
      </c>
      <c r="J239" s="79">
        <f t="shared" si="3"/>
        <v>0</v>
      </c>
    </row>
    <row r="240" spans="1:10" x14ac:dyDescent="0.25">
      <c r="A240" s="24" t="s">
        <v>463</v>
      </c>
      <c r="B240" s="25" t="s">
        <v>47</v>
      </c>
      <c r="C240" s="75">
        <v>0</v>
      </c>
      <c r="D240" s="77">
        <v>0</v>
      </c>
      <c r="E240" s="77">
        <v>0</v>
      </c>
      <c r="F240" s="77">
        <v>0</v>
      </c>
      <c r="G240" s="77">
        <v>0</v>
      </c>
      <c r="H240" s="77">
        <v>0</v>
      </c>
      <c r="I240" s="77">
        <v>0</v>
      </c>
      <c r="J240" s="79">
        <f t="shared" si="3"/>
        <v>0</v>
      </c>
    </row>
    <row r="241" spans="1:10" x14ac:dyDescent="0.25">
      <c r="A241" s="24" t="s">
        <v>300</v>
      </c>
      <c r="B241" s="25" t="s">
        <v>48</v>
      </c>
      <c r="C241" s="75">
        <v>0</v>
      </c>
      <c r="D241" s="77">
        <v>0</v>
      </c>
      <c r="E241" s="77">
        <v>0</v>
      </c>
      <c r="F241" s="77">
        <v>0</v>
      </c>
      <c r="G241" s="77">
        <v>0</v>
      </c>
      <c r="H241" s="77">
        <v>0</v>
      </c>
      <c r="I241" s="77">
        <v>0</v>
      </c>
      <c r="J241" s="79">
        <f t="shared" si="3"/>
        <v>0</v>
      </c>
    </row>
    <row r="242" spans="1:10" x14ac:dyDescent="0.25">
      <c r="A242" s="24" t="s">
        <v>301</v>
      </c>
      <c r="B242" s="25" t="s">
        <v>48</v>
      </c>
      <c r="C242" s="75">
        <v>16590</v>
      </c>
      <c r="D242" s="77">
        <v>4058</v>
      </c>
      <c r="E242" s="77">
        <v>0</v>
      </c>
      <c r="F242" s="77">
        <v>0</v>
      </c>
      <c r="G242" s="77">
        <v>0</v>
      </c>
      <c r="H242" s="77">
        <v>56679</v>
      </c>
      <c r="I242" s="77">
        <v>7537</v>
      </c>
      <c r="J242" s="79">
        <f t="shared" si="3"/>
        <v>84864</v>
      </c>
    </row>
    <row r="243" spans="1:10" x14ac:dyDescent="0.25">
      <c r="A243" s="24" t="s">
        <v>302</v>
      </c>
      <c r="B243" s="25" t="s">
        <v>48</v>
      </c>
      <c r="C243" s="75">
        <v>0</v>
      </c>
      <c r="D243" s="77">
        <v>0</v>
      </c>
      <c r="E243" s="77">
        <v>0</v>
      </c>
      <c r="F243" s="77">
        <v>0</v>
      </c>
      <c r="G243" s="77">
        <v>0</v>
      </c>
      <c r="H243" s="77">
        <v>0</v>
      </c>
      <c r="I243" s="77">
        <v>0</v>
      </c>
      <c r="J243" s="79">
        <f t="shared" si="3"/>
        <v>0</v>
      </c>
    </row>
    <row r="244" spans="1:10" x14ac:dyDescent="0.25">
      <c r="A244" s="24" t="s">
        <v>303</v>
      </c>
      <c r="B244" s="25" t="s">
        <v>49</v>
      </c>
      <c r="C244" s="75">
        <v>0</v>
      </c>
      <c r="D244" s="77">
        <v>0</v>
      </c>
      <c r="E244" s="77">
        <v>0</v>
      </c>
      <c r="F244" s="77">
        <v>0</v>
      </c>
      <c r="G244" s="77">
        <v>0</v>
      </c>
      <c r="H244" s="77">
        <v>0</v>
      </c>
      <c r="I244" s="77">
        <v>0</v>
      </c>
      <c r="J244" s="79">
        <f t="shared" si="3"/>
        <v>0</v>
      </c>
    </row>
    <row r="245" spans="1:10" x14ac:dyDescent="0.25">
      <c r="A245" s="24" t="s">
        <v>304</v>
      </c>
      <c r="B245" s="25" t="s">
        <v>49</v>
      </c>
      <c r="C245" s="75">
        <v>0</v>
      </c>
      <c r="D245" s="77">
        <v>0</v>
      </c>
      <c r="E245" s="77">
        <v>0</v>
      </c>
      <c r="F245" s="77">
        <v>0</v>
      </c>
      <c r="G245" s="77">
        <v>0</v>
      </c>
      <c r="H245" s="77">
        <v>0</v>
      </c>
      <c r="I245" s="77">
        <v>0</v>
      </c>
      <c r="J245" s="79">
        <f t="shared" si="3"/>
        <v>0</v>
      </c>
    </row>
    <row r="246" spans="1:10" x14ac:dyDescent="0.25">
      <c r="A246" s="24" t="s">
        <v>305</v>
      </c>
      <c r="B246" s="25" t="s">
        <v>49</v>
      </c>
      <c r="C246" s="75">
        <v>0</v>
      </c>
      <c r="D246" s="77">
        <v>0</v>
      </c>
      <c r="E246" s="77">
        <v>0</v>
      </c>
      <c r="F246" s="77">
        <v>0</v>
      </c>
      <c r="G246" s="77">
        <v>0</v>
      </c>
      <c r="H246" s="77">
        <v>0</v>
      </c>
      <c r="I246" s="77">
        <v>0</v>
      </c>
      <c r="J246" s="79">
        <f t="shared" si="3"/>
        <v>0</v>
      </c>
    </row>
    <row r="247" spans="1:10" x14ac:dyDescent="0.25">
      <c r="A247" s="24" t="s">
        <v>306</v>
      </c>
      <c r="B247" s="25" t="s">
        <v>49</v>
      </c>
      <c r="C247" s="75">
        <v>0</v>
      </c>
      <c r="D247" s="77">
        <v>0</v>
      </c>
      <c r="E247" s="77">
        <v>0</v>
      </c>
      <c r="F247" s="77">
        <v>0</v>
      </c>
      <c r="G247" s="77">
        <v>0</v>
      </c>
      <c r="H247" s="77">
        <v>0</v>
      </c>
      <c r="I247" s="77">
        <v>0</v>
      </c>
      <c r="J247" s="79">
        <f t="shared" si="3"/>
        <v>0</v>
      </c>
    </row>
    <row r="248" spans="1:10" x14ac:dyDescent="0.25">
      <c r="A248" s="24" t="s">
        <v>307</v>
      </c>
      <c r="B248" s="25" t="s">
        <v>49</v>
      </c>
      <c r="C248" s="75">
        <v>0</v>
      </c>
      <c r="D248" s="77">
        <v>0</v>
      </c>
      <c r="E248" s="77">
        <v>0</v>
      </c>
      <c r="F248" s="77">
        <v>0</v>
      </c>
      <c r="G248" s="77">
        <v>0</v>
      </c>
      <c r="H248" s="77">
        <v>0</v>
      </c>
      <c r="I248" s="77">
        <v>0</v>
      </c>
      <c r="J248" s="79">
        <f t="shared" si="3"/>
        <v>0</v>
      </c>
    </row>
    <row r="249" spans="1:10" x14ac:dyDescent="0.25">
      <c r="A249" s="24" t="s">
        <v>308</v>
      </c>
      <c r="B249" s="25" t="s">
        <v>49</v>
      </c>
      <c r="C249" s="75">
        <v>0</v>
      </c>
      <c r="D249" s="77">
        <v>0</v>
      </c>
      <c r="E249" s="77">
        <v>0</v>
      </c>
      <c r="F249" s="77">
        <v>0</v>
      </c>
      <c r="G249" s="77">
        <v>0</v>
      </c>
      <c r="H249" s="77">
        <v>0</v>
      </c>
      <c r="I249" s="77">
        <v>0</v>
      </c>
      <c r="J249" s="79">
        <f t="shared" si="3"/>
        <v>0</v>
      </c>
    </row>
    <row r="250" spans="1:10" x14ac:dyDescent="0.25">
      <c r="A250" s="24" t="s">
        <v>309</v>
      </c>
      <c r="B250" s="25" t="s">
        <v>49</v>
      </c>
      <c r="C250" s="75">
        <v>0</v>
      </c>
      <c r="D250" s="77">
        <v>0</v>
      </c>
      <c r="E250" s="77">
        <v>0</v>
      </c>
      <c r="F250" s="77">
        <v>0</v>
      </c>
      <c r="G250" s="77">
        <v>0</v>
      </c>
      <c r="H250" s="77">
        <v>0</v>
      </c>
      <c r="I250" s="77">
        <v>0</v>
      </c>
      <c r="J250" s="79">
        <f t="shared" si="3"/>
        <v>0</v>
      </c>
    </row>
    <row r="251" spans="1:10" x14ac:dyDescent="0.25">
      <c r="A251" s="24" t="s">
        <v>310</v>
      </c>
      <c r="B251" s="25" t="s">
        <v>49</v>
      </c>
      <c r="C251" s="75">
        <v>0</v>
      </c>
      <c r="D251" s="77">
        <v>0</v>
      </c>
      <c r="E251" s="77">
        <v>0</v>
      </c>
      <c r="F251" s="77">
        <v>0</v>
      </c>
      <c r="G251" s="77">
        <v>0</v>
      </c>
      <c r="H251" s="77">
        <v>0</v>
      </c>
      <c r="I251" s="77">
        <v>0</v>
      </c>
      <c r="J251" s="79">
        <f t="shared" si="3"/>
        <v>0</v>
      </c>
    </row>
    <row r="252" spans="1:10" x14ac:dyDescent="0.25">
      <c r="A252" s="24" t="s">
        <v>311</v>
      </c>
      <c r="B252" s="25" t="s">
        <v>49</v>
      </c>
      <c r="C252" s="75">
        <v>0</v>
      </c>
      <c r="D252" s="77">
        <v>0</v>
      </c>
      <c r="E252" s="77">
        <v>0</v>
      </c>
      <c r="F252" s="77">
        <v>0</v>
      </c>
      <c r="G252" s="77">
        <v>0</v>
      </c>
      <c r="H252" s="77">
        <v>0</v>
      </c>
      <c r="I252" s="77">
        <v>0</v>
      </c>
      <c r="J252" s="79">
        <f t="shared" si="3"/>
        <v>0</v>
      </c>
    </row>
    <row r="253" spans="1:10" x14ac:dyDescent="0.25">
      <c r="A253" s="24" t="s">
        <v>3</v>
      </c>
      <c r="B253" s="25" t="s">
        <v>3</v>
      </c>
      <c r="C253" s="75">
        <v>0</v>
      </c>
      <c r="D253" s="77">
        <v>79774</v>
      </c>
      <c r="E253" s="77">
        <v>0</v>
      </c>
      <c r="F253" s="77">
        <v>0</v>
      </c>
      <c r="G253" s="77">
        <v>0</v>
      </c>
      <c r="H253" s="77">
        <v>0</v>
      </c>
      <c r="I253" s="77">
        <v>0</v>
      </c>
      <c r="J253" s="79">
        <f t="shared" si="3"/>
        <v>79774</v>
      </c>
    </row>
    <row r="254" spans="1:10" x14ac:dyDescent="0.25">
      <c r="A254" s="24" t="s">
        <v>312</v>
      </c>
      <c r="B254" s="25" t="s">
        <v>50</v>
      </c>
      <c r="C254" s="75">
        <v>0</v>
      </c>
      <c r="D254" s="77">
        <v>0</v>
      </c>
      <c r="E254" s="77">
        <v>649550</v>
      </c>
      <c r="F254" s="77">
        <v>0</v>
      </c>
      <c r="G254" s="77">
        <v>0</v>
      </c>
      <c r="H254" s="77">
        <v>62839</v>
      </c>
      <c r="I254" s="77">
        <v>1575974</v>
      </c>
      <c r="J254" s="79">
        <f t="shared" si="3"/>
        <v>2288363</v>
      </c>
    </row>
    <row r="255" spans="1:10" x14ac:dyDescent="0.25">
      <c r="A255" s="24" t="s">
        <v>474</v>
      </c>
      <c r="B255" s="25" t="s">
        <v>50</v>
      </c>
      <c r="C255" s="75">
        <v>0</v>
      </c>
      <c r="D255" s="77">
        <v>0</v>
      </c>
      <c r="E255" s="77">
        <v>0</v>
      </c>
      <c r="F255" s="77">
        <v>0</v>
      </c>
      <c r="G255" s="77">
        <v>0</v>
      </c>
      <c r="H255" s="77">
        <v>0</v>
      </c>
      <c r="I255" s="77">
        <v>0</v>
      </c>
      <c r="J255" s="79">
        <f t="shared" si="3"/>
        <v>0</v>
      </c>
    </row>
    <row r="256" spans="1:10" x14ac:dyDescent="0.25">
      <c r="A256" s="24" t="s">
        <v>313</v>
      </c>
      <c r="B256" s="25" t="s">
        <v>50</v>
      </c>
      <c r="C256" s="75">
        <v>0</v>
      </c>
      <c r="D256" s="77">
        <v>0</v>
      </c>
      <c r="E256" s="77">
        <v>0</v>
      </c>
      <c r="F256" s="77">
        <v>0</v>
      </c>
      <c r="G256" s="77">
        <v>0</v>
      </c>
      <c r="H256" s="77">
        <v>0</v>
      </c>
      <c r="I256" s="77">
        <v>0</v>
      </c>
      <c r="J256" s="79">
        <f t="shared" si="3"/>
        <v>0</v>
      </c>
    </row>
    <row r="257" spans="1:10" x14ac:dyDescent="0.25">
      <c r="A257" s="24" t="s">
        <v>314</v>
      </c>
      <c r="B257" s="25" t="s">
        <v>50</v>
      </c>
      <c r="C257" s="75">
        <v>0</v>
      </c>
      <c r="D257" s="77">
        <v>0</v>
      </c>
      <c r="E257" s="77">
        <v>0</v>
      </c>
      <c r="F257" s="77">
        <v>0</v>
      </c>
      <c r="G257" s="77">
        <v>0</v>
      </c>
      <c r="H257" s="77">
        <v>0</v>
      </c>
      <c r="I257" s="77">
        <v>0</v>
      </c>
      <c r="J257" s="79">
        <f t="shared" si="3"/>
        <v>0</v>
      </c>
    </row>
    <row r="258" spans="1:10" x14ac:dyDescent="0.25">
      <c r="A258" s="24" t="s">
        <v>315</v>
      </c>
      <c r="B258" s="25" t="s">
        <v>50</v>
      </c>
      <c r="C258" s="75">
        <v>0</v>
      </c>
      <c r="D258" s="77">
        <v>0</v>
      </c>
      <c r="E258" s="77">
        <v>0</v>
      </c>
      <c r="F258" s="77">
        <v>0</v>
      </c>
      <c r="G258" s="77">
        <v>0</v>
      </c>
      <c r="H258" s="77">
        <v>0</v>
      </c>
      <c r="I258" s="77">
        <v>0</v>
      </c>
      <c r="J258" s="79">
        <f t="shared" si="3"/>
        <v>0</v>
      </c>
    </row>
    <row r="259" spans="1:10" x14ac:dyDescent="0.25">
      <c r="A259" s="24" t="s">
        <v>316</v>
      </c>
      <c r="B259" s="25" t="s">
        <v>50</v>
      </c>
      <c r="C259" s="75">
        <v>0</v>
      </c>
      <c r="D259" s="77">
        <v>0</v>
      </c>
      <c r="E259" s="77">
        <v>0</v>
      </c>
      <c r="F259" s="77">
        <v>0</v>
      </c>
      <c r="G259" s="77">
        <v>0</v>
      </c>
      <c r="H259" s="77">
        <v>0</v>
      </c>
      <c r="I259" s="77">
        <v>0</v>
      </c>
      <c r="J259" s="79">
        <f t="shared" ref="J259:J321" si="4">SUM(C259:I259)</f>
        <v>0</v>
      </c>
    </row>
    <row r="260" spans="1:10" x14ac:dyDescent="0.25">
      <c r="A260" s="24" t="s">
        <v>317</v>
      </c>
      <c r="B260" s="25" t="s">
        <v>50</v>
      </c>
      <c r="C260" s="75">
        <v>0</v>
      </c>
      <c r="D260" s="77">
        <v>151571</v>
      </c>
      <c r="E260" s="77">
        <v>0</v>
      </c>
      <c r="F260" s="77">
        <v>0</v>
      </c>
      <c r="G260" s="77">
        <v>0</v>
      </c>
      <c r="H260" s="77">
        <v>0</v>
      </c>
      <c r="I260" s="77">
        <v>0</v>
      </c>
      <c r="J260" s="79">
        <f t="shared" si="4"/>
        <v>151571</v>
      </c>
    </row>
    <row r="261" spans="1:10" x14ac:dyDescent="0.25">
      <c r="A261" s="24" t="s">
        <v>318</v>
      </c>
      <c r="B261" s="25" t="s">
        <v>50</v>
      </c>
      <c r="C261" s="75">
        <v>10846</v>
      </c>
      <c r="D261" s="77">
        <v>0</v>
      </c>
      <c r="E261" s="77">
        <v>0</v>
      </c>
      <c r="F261" s="77">
        <v>0</v>
      </c>
      <c r="G261" s="77">
        <v>0</v>
      </c>
      <c r="H261" s="77">
        <v>0</v>
      </c>
      <c r="I261" s="77">
        <v>0</v>
      </c>
      <c r="J261" s="79">
        <f t="shared" si="4"/>
        <v>10846</v>
      </c>
    </row>
    <row r="262" spans="1:10" x14ac:dyDescent="0.25">
      <c r="A262" s="24" t="s">
        <v>319</v>
      </c>
      <c r="B262" s="25" t="s">
        <v>50</v>
      </c>
      <c r="C262" s="75">
        <v>417867</v>
      </c>
      <c r="D262" s="77">
        <v>0</v>
      </c>
      <c r="E262" s="77">
        <v>671007</v>
      </c>
      <c r="F262" s="77">
        <v>0</v>
      </c>
      <c r="G262" s="77">
        <v>0</v>
      </c>
      <c r="H262" s="77">
        <v>75849</v>
      </c>
      <c r="I262" s="77">
        <v>23474</v>
      </c>
      <c r="J262" s="79">
        <f t="shared" si="4"/>
        <v>1188197</v>
      </c>
    </row>
    <row r="263" spans="1:10" x14ac:dyDescent="0.25">
      <c r="A263" s="24" t="s">
        <v>475</v>
      </c>
      <c r="B263" s="25" t="s">
        <v>50</v>
      </c>
      <c r="C263" s="75">
        <v>0</v>
      </c>
      <c r="D263" s="77">
        <v>9153378</v>
      </c>
      <c r="E263" s="77">
        <v>0</v>
      </c>
      <c r="F263" s="77">
        <v>0</v>
      </c>
      <c r="G263" s="77">
        <v>0</v>
      </c>
      <c r="H263" s="77">
        <v>0</v>
      </c>
      <c r="I263" s="77">
        <v>0</v>
      </c>
      <c r="J263" s="79">
        <f t="shared" si="4"/>
        <v>9153378</v>
      </c>
    </row>
    <row r="264" spans="1:10" x14ac:dyDescent="0.25">
      <c r="A264" s="24" t="s">
        <v>320</v>
      </c>
      <c r="B264" s="25" t="s">
        <v>50</v>
      </c>
      <c r="C264" s="75">
        <v>0</v>
      </c>
      <c r="D264" s="77">
        <v>0</v>
      </c>
      <c r="E264" s="77">
        <v>0</v>
      </c>
      <c r="F264" s="77">
        <v>0</v>
      </c>
      <c r="G264" s="77">
        <v>0</v>
      </c>
      <c r="H264" s="77">
        <v>0</v>
      </c>
      <c r="I264" s="77">
        <v>0</v>
      </c>
      <c r="J264" s="79">
        <f t="shared" si="4"/>
        <v>0</v>
      </c>
    </row>
    <row r="265" spans="1:10" x14ac:dyDescent="0.25">
      <c r="A265" s="24" t="s">
        <v>321</v>
      </c>
      <c r="B265" s="25" t="s">
        <v>50</v>
      </c>
      <c r="C265" s="75">
        <v>0</v>
      </c>
      <c r="D265" s="77">
        <v>276626</v>
      </c>
      <c r="E265" s="77">
        <v>0</v>
      </c>
      <c r="F265" s="77">
        <v>0</v>
      </c>
      <c r="G265" s="77">
        <v>0</v>
      </c>
      <c r="H265" s="77">
        <v>0</v>
      </c>
      <c r="I265" s="77">
        <v>0</v>
      </c>
      <c r="J265" s="79">
        <f t="shared" si="4"/>
        <v>276626</v>
      </c>
    </row>
    <row r="266" spans="1:10" x14ac:dyDescent="0.25">
      <c r="A266" s="24" t="s">
        <v>322</v>
      </c>
      <c r="B266" s="25" t="s">
        <v>50</v>
      </c>
      <c r="C266" s="75">
        <v>0</v>
      </c>
      <c r="D266" s="77">
        <v>0</v>
      </c>
      <c r="E266" s="77">
        <v>0</v>
      </c>
      <c r="F266" s="77">
        <v>0</v>
      </c>
      <c r="G266" s="77">
        <v>0</v>
      </c>
      <c r="H266" s="77">
        <v>0</v>
      </c>
      <c r="I266" s="77">
        <v>0</v>
      </c>
      <c r="J266" s="79">
        <f t="shared" si="4"/>
        <v>0</v>
      </c>
    </row>
    <row r="267" spans="1:10" x14ac:dyDescent="0.25">
      <c r="A267" s="24" t="s">
        <v>476</v>
      </c>
      <c r="B267" s="25" t="s">
        <v>51</v>
      </c>
      <c r="C267" s="75">
        <v>0</v>
      </c>
      <c r="D267" s="77">
        <v>0</v>
      </c>
      <c r="E267" s="77">
        <v>359000</v>
      </c>
      <c r="F267" s="77">
        <v>0</v>
      </c>
      <c r="G267" s="77">
        <v>0</v>
      </c>
      <c r="H267" s="77">
        <v>153000</v>
      </c>
      <c r="I267" s="77">
        <v>0</v>
      </c>
      <c r="J267" s="79">
        <f t="shared" si="4"/>
        <v>512000</v>
      </c>
    </row>
    <row r="268" spans="1:10" x14ac:dyDescent="0.25">
      <c r="A268" s="24" t="s">
        <v>515</v>
      </c>
      <c r="B268" s="25" t="s">
        <v>51</v>
      </c>
      <c r="C268" s="75">
        <v>0</v>
      </c>
      <c r="D268" s="77">
        <v>0</v>
      </c>
      <c r="E268" s="77">
        <v>165442</v>
      </c>
      <c r="F268" s="77">
        <v>0</v>
      </c>
      <c r="G268" s="77">
        <v>0</v>
      </c>
      <c r="H268" s="77">
        <v>52994</v>
      </c>
      <c r="I268" s="77">
        <v>0</v>
      </c>
      <c r="J268" s="79">
        <f t="shared" si="4"/>
        <v>218436</v>
      </c>
    </row>
    <row r="269" spans="1:10" x14ac:dyDescent="0.25">
      <c r="A269" s="24" t="s">
        <v>324</v>
      </c>
      <c r="B269" s="25" t="s">
        <v>4</v>
      </c>
      <c r="C269" s="75">
        <v>0</v>
      </c>
      <c r="D269" s="77">
        <v>0</v>
      </c>
      <c r="E269" s="77">
        <v>0</v>
      </c>
      <c r="F269" s="77">
        <v>0</v>
      </c>
      <c r="G269" s="77">
        <v>0</v>
      </c>
      <c r="H269" s="77">
        <v>0</v>
      </c>
      <c r="I269" s="77">
        <v>0</v>
      </c>
      <c r="J269" s="79">
        <f t="shared" si="4"/>
        <v>0</v>
      </c>
    </row>
    <row r="270" spans="1:10" x14ac:dyDescent="0.25">
      <c r="A270" s="24" t="s">
        <v>325</v>
      </c>
      <c r="B270" s="25" t="s">
        <v>4</v>
      </c>
      <c r="C270" s="75">
        <v>0</v>
      </c>
      <c r="D270" s="77">
        <v>0</v>
      </c>
      <c r="E270" s="77">
        <v>0</v>
      </c>
      <c r="F270" s="77">
        <v>0</v>
      </c>
      <c r="G270" s="77">
        <v>0</v>
      </c>
      <c r="H270" s="77">
        <v>0</v>
      </c>
      <c r="I270" s="77">
        <v>0</v>
      </c>
      <c r="J270" s="79">
        <f t="shared" si="4"/>
        <v>0</v>
      </c>
    </row>
    <row r="271" spans="1:10" x14ac:dyDescent="0.25">
      <c r="A271" s="24" t="s">
        <v>326</v>
      </c>
      <c r="B271" s="25" t="s">
        <v>4</v>
      </c>
      <c r="C271" s="75">
        <v>0</v>
      </c>
      <c r="D271" s="77">
        <v>0</v>
      </c>
      <c r="E271" s="77">
        <v>0</v>
      </c>
      <c r="F271" s="77">
        <v>0</v>
      </c>
      <c r="G271" s="77">
        <v>0</v>
      </c>
      <c r="H271" s="77">
        <v>0</v>
      </c>
      <c r="I271" s="77">
        <v>0</v>
      </c>
      <c r="J271" s="79">
        <f t="shared" si="4"/>
        <v>0</v>
      </c>
    </row>
    <row r="272" spans="1:10" x14ac:dyDescent="0.25">
      <c r="A272" s="24" t="s">
        <v>327</v>
      </c>
      <c r="B272" s="25" t="s">
        <v>4</v>
      </c>
      <c r="C272" s="75">
        <v>0</v>
      </c>
      <c r="D272" s="77">
        <v>0</v>
      </c>
      <c r="E272" s="77">
        <v>0</v>
      </c>
      <c r="F272" s="77">
        <v>0</v>
      </c>
      <c r="G272" s="77">
        <v>0</v>
      </c>
      <c r="H272" s="77">
        <v>461445</v>
      </c>
      <c r="I272" s="77">
        <v>0</v>
      </c>
      <c r="J272" s="79">
        <f t="shared" si="4"/>
        <v>461445</v>
      </c>
    </row>
    <row r="273" spans="1:10" x14ac:dyDescent="0.25">
      <c r="A273" s="24" t="s">
        <v>542</v>
      </c>
      <c r="B273" s="25" t="s">
        <v>4</v>
      </c>
      <c r="C273" s="75">
        <v>0</v>
      </c>
      <c r="D273" s="77">
        <v>0</v>
      </c>
      <c r="E273" s="77">
        <v>0</v>
      </c>
      <c r="F273" s="77">
        <v>0</v>
      </c>
      <c r="G273" s="77">
        <v>0</v>
      </c>
      <c r="H273" s="77">
        <v>0</v>
      </c>
      <c r="I273" s="77">
        <v>0</v>
      </c>
      <c r="J273" s="79">
        <f t="shared" si="4"/>
        <v>0</v>
      </c>
    </row>
    <row r="274" spans="1:10" x14ac:dyDescent="0.25">
      <c r="A274" s="24" t="s">
        <v>328</v>
      </c>
      <c r="B274" s="25" t="s">
        <v>4</v>
      </c>
      <c r="C274" s="75">
        <v>0</v>
      </c>
      <c r="D274" s="77" t="s">
        <v>497</v>
      </c>
      <c r="E274" s="77">
        <v>0</v>
      </c>
      <c r="F274" s="77">
        <v>0</v>
      </c>
      <c r="G274" s="77">
        <v>0</v>
      </c>
      <c r="H274" s="77">
        <v>0</v>
      </c>
      <c r="I274" s="77">
        <v>0</v>
      </c>
      <c r="J274" s="79">
        <f t="shared" si="4"/>
        <v>0</v>
      </c>
    </row>
    <row r="275" spans="1:10" x14ac:dyDescent="0.25">
      <c r="A275" s="24" t="s">
        <v>329</v>
      </c>
      <c r="B275" s="25" t="s">
        <v>4</v>
      </c>
      <c r="C275" s="75">
        <v>0</v>
      </c>
      <c r="D275" s="77">
        <v>0</v>
      </c>
      <c r="E275" s="77">
        <v>0</v>
      </c>
      <c r="F275" s="77">
        <v>0</v>
      </c>
      <c r="G275" s="77">
        <v>0</v>
      </c>
      <c r="H275" s="77">
        <v>0</v>
      </c>
      <c r="I275" s="77">
        <v>0</v>
      </c>
      <c r="J275" s="79">
        <f t="shared" si="4"/>
        <v>0</v>
      </c>
    </row>
    <row r="276" spans="1:10" x14ac:dyDescent="0.25">
      <c r="A276" s="24" t="s">
        <v>330</v>
      </c>
      <c r="B276" s="25" t="s">
        <v>4</v>
      </c>
      <c r="C276" s="75">
        <v>0</v>
      </c>
      <c r="D276" s="77">
        <v>0</v>
      </c>
      <c r="E276" s="77">
        <v>0</v>
      </c>
      <c r="F276" s="77">
        <v>0</v>
      </c>
      <c r="G276" s="77">
        <v>0</v>
      </c>
      <c r="H276" s="77">
        <v>0</v>
      </c>
      <c r="I276" s="77">
        <v>0</v>
      </c>
      <c r="J276" s="79">
        <f t="shared" si="4"/>
        <v>0</v>
      </c>
    </row>
    <row r="277" spans="1:10" x14ac:dyDescent="0.25">
      <c r="A277" s="24" t="s">
        <v>331</v>
      </c>
      <c r="B277" s="25" t="s">
        <v>4</v>
      </c>
      <c r="C277" s="75">
        <v>0</v>
      </c>
      <c r="D277" s="77">
        <v>0</v>
      </c>
      <c r="E277" s="77">
        <v>0</v>
      </c>
      <c r="F277" s="77">
        <v>0</v>
      </c>
      <c r="G277" s="77">
        <v>0</v>
      </c>
      <c r="H277" s="77">
        <v>0</v>
      </c>
      <c r="I277" s="77">
        <v>0</v>
      </c>
      <c r="J277" s="79">
        <f t="shared" si="4"/>
        <v>0</v>
      </c>
    </row>
    <row r="278" spans="1:10" x14ac:dyDescent="0.25">
      <c r="A278" s="24" t="s">
        <v>332</v>
      </c>
      <c r="B278" s="25" t="s">
        <v>4</v>
      </c>
      <c r="C278" s="75">
        <v>0</v>
      </c>
      <c r="D278" s="77">
        <v>0</v>
      </c>
      <c r="E278" s="77">
        <v>0</v>
      </c>
      <c r="F278" s="77">
        <v>0</v>
      </c>
      <c r="G278" s="77">
        <v>0</v>
      </c>
      <c r="H278" s="77">
        <v>14437</v>
      </c>
      <c r="I278" s="77">
        <v>22904</v>
      </c>
      <c r="J278" s="79">
        <f t="shared" si="4"/>
        <v>37341</v>
      </c>
    </row>
    <row r="279" spans="1:10" x14ac:dyDescent="0.25">
      <c r="A279" s="24" t="s">
        <v>477</v>
      </c>
      <c r="B279" s="25" t="s">
        <v>4</v>
      </c>
      <c r="C279" s="75">
        <v>0</v>
      </c>
      <c r="D279" s="77">
        <v>0</v>
      </c>
      <c r="E279" s="77">
        <v>0</v>
      </c>
      <c r="F279" s="77">
        <v>0</v>
      </c>
      <c r="G279" s="77">
        <v>0</v>
      </c>
      <c r="H279" s="77">
        <v>0</v>
      </c>
      <c r="I279" s="77">
        <v>0</v>
      </c>
      <c r="J279" s="79">
        <f t="shared" si="4"/>
        <v>0</v>
      </c>
    </row>
    <row r="280" spans="1:10" x14ac:dyDescent="0.25">
      <c r="A280" s="24" t="s">
        <v>333</v>
      </c>
      <c r="B280" s="25" t="s">
        <v>4</v>
      </c>
      <c r="C280" s="75">
        <v>0</v>
      </c>
      <c r="D280" s="77">
        <v>7</v>
      </c>
      <c r="E280" s="77">
        <v>0</v>
      </c>
      <c r="F280" s="77">
        <v>0</v>
      </c>
      <c r="G280" s="77">
        <v>0</v>
      </c>
      <c r="H280" s="77">
        <v>0</v>
      </c>
      <c r="I280" s="77">
        <v>0</v>
      </c>
      <c r="J280" s="79">
        <f t="shared" si="4"/>
        <v>7</v>
      </c>
    </row>
    <row r="281" spans="1:10" x14ac:dyDescent="0.25">
      <c r="A281" s="24" t="s">
        <v>334</v>
      </c>
      <c r="B281" s="25" t="s">
        <v>4</v>
      </c>
      <c r="C281" s="75">
        <v>0</v>
      </c>
      <c r="D281" s="77">
        <v>0</v>
      </c>
      <c r="E281" s="77">
        <v>0</v>
      </c>
      <c r="F281" s="77">
        <v>0</v>
      </c>
      <c r="G281" s="77">
        <v>0</v>
      </c>
      <c r="H281" s="77">
        <v>9000</v>
      </c>
      <c r="I281" s="77">
        <v>0</v>
      </c>
      <c r="J281" s="79">
        <f t="shared" si="4"/>
        <v>9000</v>
      </c>
    </row>
    <row r="282" spans="1:10" x14ac:dyDescent="0.25">
      <c r="A282" s="24" t="s">
        <v>335</v>
      </c>
      <c r="B282" s="25" t="s">
        <v>4</v>
      </c>
      <c r="C282" s="75">
        <v>0</v>
      </c>
      <c r="D282" s="77">
        <v>0</v>
      </c>
      <c r="E282" s="77">
        <v>0</v>
      </c>
      <c r="F282" s="77">
        <v>0</v>
      </c>
      <c r="G282" s="77">
        <v>0</v>
      </c>
      <c r="H282" s="77">
        <v>0</v>
      </c>
      <c r="I282" s="77">
        <v>0</v>
      </c>
      <c r="J282" s="79">
        <f t="shared" si="4"/>
        <v>0</v>
      </c>
    </row>
    <row r="283" spans="1:10" x14ac:dyDescent="0.25">
      <c r="A283" s="24" t="s">
        <v>336</v>
      </c>
      <c r="B283" s="25" t="s">
        <v>4</v>
      </c>
      <c r="C283" s="75">
        <v>3245</v>
      </c>
      <c r="D283" s="77">
        <v>0</v>
      </c>
      <c r="E283" s="77">
        <v>0</v>
      </c>
      <c r="F283" s="77">
        <v>0</v>
      </c>
      <c r="G283" s="77">
        <v>0</v>
      </c>
      <c r="H283" s="77">
        <v>0</v>
      </c>
      <c r="I283" s="77">
        <v>70342</v>
      </c>
      <c r="J283" s="79">
        <f t="shared" si="4"/>
        <v>73587</v>
      </c>
    </row>
    <row r="284" spans="1:10" x14ac:dyDescent="0.25">
      <c r="A284" s="24" t="s">
        <v>337</v>
      </c>
      <c r="B284" s="25" t="s">
        <v>4</v>
      </c>
      <c r="C284" s="75">
        <v>0</v>
      </c>
      <c r="D284" s="77">
        <v>0</v>
      </c>
      <c r="E284" s="77">
        <v>0</v>
      </c>
      <c r="F284" s="77">
        <v>0</v>
      </c>
      <c r="G284" s="77">
        <v>0</v>
      </c>
      <c r="H284" s="77">
        <v>0</v>
      </c>
      <c r="I284" s="77">
        <v>0</v>
      </c>
      <c r="J284" s="79">
        <f t="shared" si="4"/>
        <v>0</v>
      </c>
    </row>
    <row r="285" spans="1:10" x14ac:dyDescent="0.25">
      <c r="A285" s="24" t="s">
        <v>338</v>
      </c>
      <c r="B285" s="25" t="s">
        <v>4</v>
      </c>
      <c r="C285" s="75">
        <v>0</v>
      </c>
      <c r="D285" s="77">
        <v>0</v>
      </c>
      <c r="E285" s="77">
        <v>0</v>
      </c>
      <c r="F285" s="77">
        <v>0</v>
      </c>
      <c r="G285" s="77">
        <v>0</v>
      </c>
      <c r="H285" s="77">
        <v>0</v>
      </c>
      <c r="I285" s="77">
        <v>0</v>
      </c>
      <c r="J285" s="79">
        <f t="shared" si="4"/>
        <v>0</v>
      </c>
    </row>
    <row r="286" spans="1:10" x14ac:dyDescent="0.25">
      <c r="A286" s="24" t="s">
        <v>339</v>
      </c>
      <c r="B286" s="25" t="s">
        <v>4</v>
      </c>
      <c r="C286" s="75">
        <v>0</v>
      </c>
      <c r="D286" s="77">
        <v>0</v>
      </c>
      <c r="E286" s="77">
        <v>0</v>
      </c>
      <c r="F286" s="77">
        <v>0</v>
      </c>
      <c r="G286" s="77">
        <v>0</v>
      </c>
      <c r="H286" s="77">
        <v>0</v>
      </c>
      <c r="I286" s="77">
        <v>0</v>
      </c>
      <c r="J286" s="79">
        <f t="shared" si="4"/>
        <v>0</v>
      </c>
    </row>
    <row r="287" spans="1:10" x14ac:dyDescent="0.25">
      <c r="A287" s="24" t="s">
        <v>340</v>
      </c>
      <c r="B287" s="25" t="s">
        <v>4</v>
      </c>
      <c r="C287" s="75">
        <v>0</v>
      </c>
      <c r="D287" s="77">
        <v>0</v>
      </c>
      <c r="E287" s="77">
        <v>0</v>
      </c>
      <c r="F287" s="77">
        <v>0</v>
      </c>
      <c r="G287" s="77">
        <v>0</v>
      </c>
      <c r="H287" s="77">
        <v>0</v>
      </c>
      <c r="I287" s="77">
        <v>0</v>
      </c>
      <c r="J287" s="79">
        <f t="shared" si="4"/>
        <v>0</v>
      </c>
    </row>
    <row r="288" spans="1:10" x14ac:dyDescent="0.25">
      <c r="A288" s="24" t="s">
        <v>549</v>
      </c>
      <c r="B288" s="25" t="s">
        <v>4</v>
      </c>
      <c r="C288" s="75">
        <v>0</v>
      </c>
      <c r="D288" s="77">
        <v>0</v>
      </c>
      <c r="E288" s="77">
        <v>0</v>
      </c>
      <c r="F288" s="77">
        <v>0</v>
      </c>
      <c r="G288" s="77">
        <v>0</v>
      </c>
      <c r="H288" s="77">
        <v>0</v>
      </c>
      <c r="I288" s="77">
        <v>0</v>
      </c>
      <c r="J288" s="79">
        <f t="shared" si="4"/>
        <v>0</v>
      </c>
    </row>
    <row r="289" spans="1:10" x14ac:dyDescent="0.25">
      <c r="A289" s="24" t="s">
        <v>341</v>
      </c>
      <c r="B289" s="25" t="s">
        <v>4</v>
      </c>
      <c r="C289" s="75">
        <v>0</v>
      </c>
      <c r="D289" s="77">
        <v>0</v>
      </c>
      <c r="E289" s="77">
        <v>0</v>
      </c>
      <c r="F289" s="77">
        <v>0</v>
      </c>
      <c r="G289" s="77">
        <v>0</v>
      </c>
      <c r="H289" s="77">
        <v>0</v>
      </c>
      <c r="I289" s="77">
        <v>0</v>
      </c>
      <c r="J289" s="79">
        <f t="shared" si="4"/>
        <v>0</v>
      </c>
    </row>
    <row r="290" spans="1:10" x14ac:dyDescent="0.25">
      <c r="A290" s="24" t="s">
        <v>506</v>
      </c>
      <c r="B290" s="25" t="s">
        <v>4</v>
      </c>
      <c r="C290" s="75">
        <v>0</v>
      </c>
      <c r="D290" s="77">
        <v>0</v>
      </c>
      <c r="E290" s="77">
        <v>0</v>
      </c>
      <c r="F290" s="77">
        <v>0</v>
      </c>
      <c r="G290" s="77">
        <v>0</v>
      </c>
      <c r="H290" s="77">
        <v>0</v>
      </c>
      <c r="I290" s="77">
        <v>0</v>
      </c>
      <c r="J290" s="79">
        <f t="shared" si="4"/>
        <v>0</v>
      </c>
    </row>
    <row r="291" spans="1:10" x14ac:dyDescent="0.25">
      <c r="A291" s="24" t="s">
        <v>342</v>
      </c>
      <c r="B291" s="25" t="s">
        <v>4</v>
      </c>
      <c r="C291" s="75">
        <v>0</v>
      </c>
      <c r="D291" s="77">
        <v>0</v>
      </c>
      <c r="E291" s="77">
        <v>0</v>
      </c>
      <c r="F291" s="77">
        <v>0</v>
      </c>
      <c r="G291" s="77">
        <v>0</v>
      </c>
      <c r="H291" s="77">
        <v>0</v>
      </c>
      <c r="I291" s="77">
        <v>0</v>
      </c>
      <c r="J291" s="79">
        <f t="shared" si="4"/>
        <v>0</v>
      </c>
    </row>
    <row r="292" spans="1:10" x14ac:dyDescent="0.25">
      <c r="A292" s="24" t="s">
        <v>343</v>
      </c>
      <c r="B292" s="25" t="s">
        <v>4</v>
      </c>
      <c r="C292" s="75">
        <v>0</v>
      </c>
      <c r="D292" s="77">
        <v>0</v>
      </c>
      <c r="E292" s="77">
        <v>0</v>
      </c>
      <c r="F292" s="77">
        <v>0</v>
      </c>
      <c r="G292" s="77">
        <v>0</v>
      </c>
      <c r="H292" s="77">
        <v>0</v>
      </c>
      <c r="I292" s="77">
        <v>0</v>
      </c>
      <c r="J292" s="79">
        <f t="shared" si="4"/>
        <v>0</v>
      </c>
    </row>
    <row r="293" spans="1:10" x14ac:dyDescent="0.25">
      <c r="A293" s="24" t="s">
        <v>344</v>
      </c>
      <c r="B293" s="25" t="s">
        <v>4</v>
      </c>
      <c r="C293" s="75">
        <v>0</v>
      </c>
      <c r="D293" s="77">
        <v>0</v>
      </c>
      <c r="E293" s="77">
        <v>0</v>
      </c>
      <c r="F293" s="77">
        <v>0</v>
      </c>
      <c r="G293" s="77">
        <v>0</v>
      </c>
      <c r="H293" s="77">
        <v>0</v>
      </c>
      <c r="I293" s="77">
        <v>0</v>
      </c>
      <c r="J293" s="79">
        <f t="shared" si="4"/>
        <v>0</v>
      </c>
    </row>
    <row r="294" spans="1:10" x14ac:dyDescent="0.25">
      <c r="A294" s="24" t="s">
        <v>345</v>
      </c>
      <c r="B294" s="25" t="s">
        <v>4</v>
      </c>
      <c r="C294" s="75">
        <v>0</v>
      </c>
      <c r="D294" s="77">
        <v>0</v>
      </c>
      <c r="E294" s="77">
        <v>0</v>
      </c>
      <c r="F294" s="77">
        <v>0</v>
      </c>
      <c r="G294" s="77">
        <v>0</v>
      </c>
      <c r="H294" s="77">
        <v>0</v>
      </c>
      <c r="I294" s="77">
        <v>0</v>
      </c>
      <c r="J294" s="79">
        <f t="shared" si="4"/>
        <v>0</v>
      </c>
    </row>
    <row r="295" spans="1:10" x14ac:dyDescent="0.25">
      <c r="A295" s="24" t="s">
        <v>346</v>
      </c>
      <c r="B295" s="25" t="s">
        <v>4</v>
      </c>
      <c r="C295" s="75">
        <v>0</v>
      </c>
      <c r="D295" s="77">
        <v>0</v>
      </c>
      <c r="E295" s="77">
        <v>0</v>
      </c>
      <c r="F295" s="77">
        <v>0</v>
      </c>
      <c r="G295" s="77">
        <v>0</v>
      </c>
      <c r="H295" s="77">
        <v>0</v>
      </c>
      <c r="I295" s="77">
        <v>0</v>
      </c>
      <c r="J295" s="79">
        <f t="shared" si="4"/>
        <v>0</v>
      </c>
    </row>
    <row r="296" spans="1:10" x14ac:dyDescent="0.25">
      <c r="A296" s="24" t="s">
        <v>4</v>
      </c>
      <c r="B296" s="25" t="s">
        <v>4</v>
      </c>
      <c r="C296" s="75">
        <v>0</v>
      </c>
      <c r="D296" s="77">
        <v>0</v>
      </c>
      <c r="E296" s="77">
        <v>0</v>
      </c>
      <c r="F296" s="77">
        <v>0</v>
      </c>
      <c r="G296" s="77">
        <v>0</v>
      </c>
      <c r="H296" s="77">
        <v>0</v>
      </c>
      <c r="I296" s="77">
        <v>0</v>
      </c>
      <c r="J296" s="79">
        <f t="shared" si="4"/>
        <v>0</v>
      </c>
    </row>
    <row r="297" spans="1:10" x14ac:dyDescent="0.25">
      <c r="A297" s="24" t="s">
        <v>347</v>
      </c>
      <c r="B297" s="25" t="s">
        <v>4</v>
      </c>
      <c r="C297" s="75">
        <v>108094</v>
      </c>
      <c r="D297" s="77">
        <v>0</v>
      </c>
      <c r="E297" s="77">
        <v>0</v>
      </c>
      <c r="F297" s="77">
        <v>0</v>
      </c>
      <c r="G297" s="77">
        <v>0</v>
      </c>
      <c r="H297" s="77">
        <v>187000</v>
      </c>
      <c r="I297" s="77">
        <v>0</v>
      </c>
      <c r="J297" s="79">
        <f t="shared" si="4"/>
        <v>295094</v>
      </c>
    </row>
    <row r="298" spans="1:10" x14ac:dyDescent="0.25">
      <c r="A298" s="24" t="s">
        <v>348</v>
      </c>
      <c r="B298" s="25" t="s">
        <v>4</v>
      </c>
      <c r="C298" s="75">
        <v>0</v>
      </c>
      <c r="D298" s="77">
        <v>0</v>
      </c>
      <c r="E298" s="77">
        <v>0</v>
      </c>
      <c r="F298" s="77">
        <v>20000</v>
      </c>
      <c r="G298" s="77">
        <v>0</v>
      </c>
      <c r="H298" s="77">
        <v>0</v>
      </c>
      <c r="I298" s="77">
        <v>0</v>
      </c>
      <c r="J298" s="79">
        <f t="shared" si="4"/>
        <v>20000</v>
      </c>
    </row>
    <row r="299" spans="1:10" x14ac:dyDescent="0.25">
      <c r="A299" s="24" t="s">
        <v>349</v>
      </c>
      <c r="B299" s="25" t="s">
        <v>4</v>
      </c>
      <c r="C299" s="75">
        <v>0</v>
      </c>
      <c r="D299" s="77">
        <v>0</v>
      </c>
      <c r="E299" s="77">
        <v>0</v>
      </c>
      <c r="F299" s="77">
        <v>0</v>
      </c>
      <c r="G299" s="77">
        <v>0</v>
      </c>
      <c r="H299" s="77">
        <v>0</v>
      </c>
      <c r="I299" s="77">
        <v>0</v>
      </c>
      <c r="J299" s="79">
        <f t="shared" si="4"/>
        <v>0</v>
      </c>
    </row>
    <row r="300" spans="1:10" x14ac:dyDescent="0.25">
      <c r="A300" s="24" t="s">
        <v>350</v>
      </c>
      <c r="B300" s="25" t="s">
        <v>4</v>
      </c>
      <c r="C300" s="75">
        <v>0</v>
      </c>
      <c r="D300" s="77">
        <v>0</v>
      </c>
      <c r="E300" s="77">
        <v>0</v>
      </c>
      <c r="F300" s="77">
        <v>0</v>
      </c>
      <c r="G300" s="77">
        <v>0</v>
      </c>
      <c r="H300" s="77">
        <v>0</v>
      </c>
      <c r="I300" s="77">
        <v>0</v>
      </c>
      <c r="J300" s="79">
        <f t="shared" si="4"/>
        <v>0</v>
      </c>
    </row>
    <row r="301" spans="1:10" x14ac:dyDescent="0.25">
      <c r="A301" s="24" t="s">
        <v>351</v>
      </c>
      <c r="B301" s="25" t="s">
        <v>4</v>
      </c>
      <c r="C301" s="75">
        <v>31300</v>
      </c>
      <c r="D301" s="77">
        <v>0</v>
      </c>
      <c r="E301" s="77">
        <v>0</v>
      </c>
      <c r="F301" s="77">
        <v>0</v>
      </c>
      <c r="G301" s="77">
        <v>0</v>
      </c>
      <c r="H301" s="77">
        <v>47585</v>
      </c>
      <c r="I301" s="77">
        <v>0</v>
      </c>
      <c r="J301" s="79">
        <f t="shared" si="4"/>
        <v>78885</v>
      </c>
    </row>
    <row r="302" spans="1:10" x14ac:dyDescent="0.25">
      <c r="A302" s="24" t="s">
        <v>352</v>
      </c>
      <c r="B302" s="25" t="s">
        <v>4</v>
      </c>
      <c r="C302" s="75">
        <v>0</v>
      </c>
      <c r="D302" s="77">
        <v>0</v>
      </c>
      <c r="E302" s="77">
        <v>0</v>
      </c>
      <c r="F302" s="77">
        <v>0</v>
      </c>
      <c r="G302" s="77">
        <v>0</v>
      </c>
      <c r="H302" s="77">
        <v>0</v>
      </c>
      <c r="I302" s="77">
        <v>0</v>
      </c>
      <c r="J302" s="79">
        <f t="shared" si="4"/>
        <v>0</v>
      </c>
    </row>
    <row r="303" spans="1:10" x14ac:dyDescent="0.25">
      <c r="A303" s="24" t="s">
        <v>353</v>
      </c>
      <c r="B303" s="25" t="s">
        <v>4</v>
      </c>
      <c r="C303" s="75">
        <v>0</v>
      </c>
      <c r="D303" s="77">
        <v>0</v>
      </c>
      <c r="E303" s="77">
        <v>0</v>
      </c>
      <c r="F303" s="77">
        <v>0</v>
      </c>
      <c r="G303" s="77">
        <v>0</v>
      </c>
      <c r="H303" s="77">
        <v>0</v>
      </c>
      <c r="I303" s="77">
        <v>0</v>
      </c>
      <c r="J303" s="79">
        <f t="shared" si="4"/>
        <v>0</v>
      </c>
    </row>
    <row r="304" spans="1:10" x14ac:dyDescent="0.25">
      <c r="A304" s="24" t="s">
        <v>354</v>
      </c>
      <c r="B304" s="25" t="s">
        <v>4</v>
      </c>
      <c r="C304" s="75">
        <v>300</v>
      </c>
      <c r="D304" s="77">
        <v>0</v>
      </c>
      <c r="E304" s="77">
        <v>0</v>
      </c>
      <c r="F304" s="77">
        <v>0</v>
      </c>
      <c r="G304" s="77">
        <v>0</v>
      </c>
      <c r="H304" s="77">
        <v>0</v>
      </c>
      <c r="I304" s="77">
        <v>0</v>
      </c>
      <c r="J304" s="79">
        <f t="shared" si="4"/>
        <v>300</v>
      </c>
    </row>
    <row r="305" spans="1:10" x14ac:dyDescent="0.25">
      <c r="A305" s="24" t="s">
        <v>355</v>
      </c>
      <c r="B305" s="25" t="s">
        <v>4</v>
      </c>
      <c r="C305" s="75">
        <v>0</v>
      </c>
      <c r="D305" s="77">
        <v>0</v>
      </c>
      <c r="E305" s="77">
        <v>0</v>
      </c>
      <c r="F305" s="77">
        <v>0</v>
      </c>
      <c r="G305" s="77">
        <v>0</v>
      </c>
      <c r="H305" s="77">
        <v>0</v>
      </c>
      <c r="I305" s="77">
        <v>0</v>
      </c>
      <c r="J305" s="79">
        <f t="shared" si="4"/>
        <v>0</v>
      </c>
    </row>
    <row r="306" spans="1:10" x14ac:dyDescent="0.25">
      <c r="A306" s="24" t="s">
        <v>356</v>
      </c>
      <c r="B306" s="25" t="s">
        <v>4</v>
      </c>
      <c r="C306" s="75">
        <v>0</v>
      </c>
      <c r="D306" s="77">
        <v>0</v>
      </c>
      <c r="E306" s="77">
        <v>0</v>
      </c>
      <c r="F306" s="77">
        <v>18743</v>
      </c>
      <c r="G306" s="77">
        <v>0</v>
      </c>
      <c r="H306" s="77">
        <v>0</v>
      </c>
      <c r="I306" s="77">
        <v>0</v>
      </c>
      <c r="J306" s="79">
        <f t="shared" si="4"/>
        <v>18743</v>
      </c>
    </row>
    <row r="307" spans="1:10" x14ac:dyDescent="0.25">
      <c r="A307" s="24" t="s">
        <v>357</v>
      </c>
      <c r="B307" s="25" t="s">
        <v>52</v>
      </c>
      <c r="C307" s="75">
        <v>7748</v>
      </c>
      <c r="D307" s="77">
        <v>0</v>
      </c>
      <c r="E307" s="77">
        <v>16081</v>
      </c>
      <c r="F307" s="77">
        <v>0</v>
      </c>
      <c r="G307" s="77">
        <v>0</v>
      </c>
      <c r="H307" s="77">
        <v>0</v>
      </c>
      <c r="I307" s="77">
        <v>0</v>
      </c>
      <c r="J307" s="79">
        <f t="shared" si="4"/>
        <v>23829</v>
      </c>
    </row>
    <row r="308" spans="1:10" x14ac:dyDescent="0.25">
      <c r="A308" s="24" t="s">
        <v>358</v>
      </c>
      <c r="B308" s="25" t="s">
        <v>52</v>
      </c>
      <c r="C308" s="75">
        <v>0</v>
      </c>
      <c r="D308" s="77">
        <v>0</v>
      </c>
      <c r="E308" s="77">
        <v>0</v>
      </c>
      <c r="F308" s="77">
        <v>0</v>
      </c>
      <c r="G308" s="77">
        <v>0</v>
      </c>
      <c r="H308" s="77">
        <v>0</v>
      </c>
      <c r="I308" s="77">
        <v>0</v>
      </c>
      <c r="J308" s="79">
        <f t="shared" si="4"/>
        <v>0</v>
      </c>
    </row>
    <row r="309" spans="1:10" x14ac:dyDescent="0.25">
      <c r="A309" s="24" t="s">
        <v>359</v>
      </c>
      <c r="B309" s="25" t="s">
        <v>52</v>
      </c>
      <c r="C309" s="75">
        <v>0</v>
      </c>
      <c r="D309" s="77">
        <v>0</v>
      </c>
      <c r="E309" s="77">
        <v>0</v>
      </c>
      <c r="F309" s="77">
        <v>0</v>
      </c>
      <c r="G309" s="77">
        <v>0</v>
      </c>
      <c r="H309" s="77">
        <v>0</v>
      </c>
      <c r="I309" s="77">
        <v>0</v>
      </c>
      <c r="J309" s="79">
        <f t="shared" si="4"/>
        <v>0</v>
      </c>
    </row>
    <row r="310" spans="1:10" x14ac:dyDescent="0.25">
      <c r="A310" s="24" t="s">
        <v>361</v>
      </c>
      <c r="B310" s="25" t="s">
        <v>52</v>
      </c>
      <c r="C310" s="75">
        <v>0</v>
      </c>
      <c r="D310" s="77">
        <v>0</v>
      </c>
      <c r="E310" s="77">
        <v>0</v>
      </c>
      <c r="F310" s="77">
        <v>0</v>
      </c>
      <c r="G310" s="77">
        <v>0</v>
      </c>
      <c r="H310" s="77">
        <v>0</v>
      </c>
      <c r="I310" s="77">
        <v>0</v>
      </c>
      <c r="J310" s="79">
        <f t="shared" si="4"/>
        <v>0</v>
      </c>
    </row>
    <row r="311" spans="1:10" x14ac:dyDescent="0.25">
      <c r="A311" s="24" t="s">
        <v>516</v>
      </c>
      <c r="B311" s="25" t="s">
        <v>52</v>
      </c>
      <c r="C311" s="75">
        <v>0</v>
      </c>
      <c r="D311" s="77">
        <v>0</v>
      </c>
      <c r="E311" s="77">
        <v>0</v>
      </c>
      <c r="F311" s="77">
        <v>0</v>
      </c>
      <c r="G311" s="77">
        <v>0</v>
      </c>
      <c r="H311" s="77">
        <v>0</v>
      </c>
      <c r="I311" s="77">
        <v>0</v>
      </c>
      <c r="J311" s="79">
        <f t="shared" si="4"/>
        <v>0</v>
      </c>
    </row>
    <row r="312" spans="1:10" x14ac:dyDescent="0.25">
      <c r="A312" s="24" t="s">
        <v>362</v>
      </c>
      <c r="B312" s="25" t="s">
        <v>52</v>
      </c>
      <c r="C312" s="75">
        <v>0</v>
      </c>
      <c r="D312" s="77">
        <v>0</v>
      </c>
      <c r="E312" s="77">
        <v>0</v>
      </c>
      <c r="F312" s="77">
        <v>0</v>
      </c>
      <c r="G312" s="77">
        <v>0</v>
      </c>
      <c r="H312" s="77">
        <v>0</v>
      </c>
      <c r="I312" s="77">
        <v>0</v>
      </c>
      <c r="J312" s="79">
        <f t="shared" si="4"/>
        <v>0</v>
      </c>
    </row>
    <row r="313" spans="1:10" x14ac:dyDescent="0.25">
      <c r="A313" s="24" t="s">
        <v>363</v>
      </c>
      <c r="B313" s="25" t="s">
        <v>53</v>
      </c>
      <c r="C313" s="75">
        <v>0</v>
      </c>
      <c r="D313" s="77">
        <v>0</v>
      </c>
      <c r="E313" s="77">
        <v>49390</v>
      </c>
      <c r="F313" s="77">
        <v>0</v>
      </c>
      <c r="G313" s="77">
        <v>0</v>
      </c>
      <c r="H313" s="77">
        <v>0</v>
      </c>
      <c r="I313" s="77">
        <v>0</v>
      </c>
      <c r="J313" s="79">
        <f t="shared" si="4"/>
        <v>49390</v>
      </c>
    </row>
    <row r="314" spans="1:10" x14ac:dyDescent="0.25">
      <c r="A314" s="24" t="s">
        <v>364</v>
      </c>
      <c r="B314" s="25" t="s">
        <v>53</v>
      </c>
      <c r="C314" s="75">
        <v>0</v>
      </c>
      <c r="D314" s="77">
        <v>0</v>
      </c>
      <c r="E314" s="77">
        <v>3413</v>
      </c>
      <c r="F314" s="77">
        <v>0</v>
      </c>
      <c r="G314" s="77">
        <v>0</v>
      </c>
      <c r="H314" s="77">
        <v>0</v>
      </c>
      <c r="I314" s="77">
        <v>0</v>
      </c>
      <c r="J314" s="79">
        <f t="shared" si="4"/>
        <v>3413</v>
      </c>
    </row>
    <row r="315" spans="1:10" x14ac:dyDescent="0.25">
      <c r="A315" s="24" t="s">
        <v>365</v>
      </c>
      <c r="B315" s="25" t="s">
        <v>53</v>
      </c>
      <c r="C315" s="75">
        <v>0</v>
      </c>
      <c r="D315" s="77">
        <v>0</v>
      </c>
      <c r="E315" s="77">
        <v>0</v>
      </c>
      <c r="F315" s="77">
        <v>0</v>
      </c>
      <c r="G315" s="77">
        <v>0</v>
      </c>
      <c r="H315" s="77">
        <v>0</v>
      </c>
      <c r="I315" s="77">
        <v>0</v>
      </c>
      <c r="J315" s="79">
        <f t="shared" si="4"/>
        <v>0</v>
      </c>
    </row>
    <row r="316" spans="1:10" x14ac:dyDescent="0.25">
      <c r="A316" s="24" t="s">
        <v>366</v>
      </c>
      <c r="B316" s="25" t="s">
        <v>53</v>
      </c>
      <c r="C316" s="75">
        <v>0</v>
      </c>
      <c r="D316" s="77">
        <v>0</v>
      </c>
      <c r="E316" s="77">
        <v>0</v>
      </c>
      <c r="F316" s="77">
        <v>0</v>
      </c>
      <c r="G316" s="77">
        <v>0</v>
      </c>
      <c r="H316" s="77">
        <v>0</v>
      </c>
      <c r="I316" s="77">
        <v>0</v>
      </c>
      <c r="J316" s="79">
        <f t="shared" si="4"/>
        <v>0</v>
      </c>
    </row>
    <row r="317" spans="1:10" x14ac:dyDescent="0.25">
      <c r="A317" s="24" t="s">
        <v>367</v>
      </c>
      <c r="B317" s="25" t="s">
        <v>53</v>
      </c>
      <c r="C317" s="75">
        <v>0</v>
      </c>
      <c r="D317" s="77">
        <v>0</v>
      </c>
      <c r="E317" s="77">
        <v>0</v>
      </c>
      <c r="F317" s="77">
        <v>0</v>
      </c>
      <c r="G317" s="77">
        <v>0</v>
      </c>
      <c r="H317" s="77">
        <v>0</v>
      </c>
      <c r="I317" s="77">
        <v>0</v>
      </c>
      <c r="J317" s="79">
        <f t="shared" si="4"/>
        <v>0</v>
      </c>
    </row>
    <row r="318" spans="1:10" x14ac:dyDescent="0.25">
      <c r="A318" s="24" t="s">
        <v>368</v>
      </c>
      <c r="B318" s="25" t="s">
        <v>53</v>
      </c>
      <c r="C318" s="75">
        <v>0</v>
      </c>
      <c r="D318" s="77">
        <v>0</v>
      </c>
      <c r="E318" s="77">
        <v>0</v>
      </c>
      <c r="F318" s="77">
        <v>0</v>
      </c>
      <c r="G318" s="77">
        <v>0</v>
      </c>
      <c r="H318" s="77">
        <v>0</v>
      </c>
      <c r="I318" s="77">
        <v>0</v>
      </c>
      <c r="J318" s="79">
        <f t="shared" si="4"/>
        <v>0</v>
      </c>
    </row>
    <row r="319" spans="1:10" x14ac:dyDescent="0.25">
      <c r="A319" s="24" t="s">
        <v>369</v>
      </c>
      <c r="B319" s="25" t="s">
        <v>53</v>
      </c>
      <c r="C319" s="75">
        <v>0</v>
      </c>
      <c r="D319" s="77">
        <v>0</v>
      </c>
      <c r="E319" s="77">
        <v>0</v>
      </c>
      <c r="F319" s="77">
        <v>0</v>
      </c>
      <c r="G319" s="77">
        <v>0</v>
      </c>
      <c r="H319" s="77">
        <v>0</v>
      </c>
      <c r="I319" s="77">
        <v>0</v>
      </c>
      <c r="J319" s="79">
        <f t="shared" si="4"/>
        <v>0</v>
      </c>
    </row>
    <row r="320" spans="1:10" x14ac:dyDescent="0.25">
      <c r="A320" s="24" t="s">
        <v>370</v>
      </c>
      <c r="B320" s="25" t="s">
        <v>53</v>
      </c>
      <c r="C320" s="75">
        <v>0</v>
      </c>
      <c r="D320" s="77">
        <v>16500</v>
      </c>
      <c r="E320" s="77">
        <v>12274</v>
      </c>
      <c r="F320" s="77">
        <v>0</v>
      </c>
      <c r="G320" s="77">
        <v>0</v>
      </c>
      <c r="H320" s="77">
        <v>20558</v>
      </c>
      <c r="I320" s="77">
        <v>0</v>
      </c>
      <c r="J320" s="79">
        <f t="shared" si="4"/>
        <v>49332</v>
      </c>
    </row>
    <row r="321" spans="1:10" x14ac:dyDescent="0.25">
      <c r="A321" s="24" t="s">
        <v>371</v>
      </c>
      <c r="B321" s="25" t="s">
        <v>53</v>
      </c>
      <c r="C321" s="75">
        <v>0</v>
      </c>
      <c r="D321" s="77">
        <v>0</v>
      </c>
      <c r="E321" s="77">
        <v>15460</v>
      </c>
      <c r="F321" s="77">
        <v>0</v>
      </c>
      <c r="G321" s="77">
        <v>0</v>
      </c>
      <c r="H321" s="77">
        <v>0</v>
      </c>
      <c r="I321" s="77">
        <v>0</v>
      </c>
      <c r="J321" s="79">
        <f t="shared" si="4"/>
        <v>15460</v>
      </c>
    </row>
    <row r="322" spans="1:10" x14ac:dyDescent="0.25">
      <c r="A322" s="24" t="s">
        <v>372</v>
      </c>
      <c r="B322" s="25" t="s">
        <v>53</v>
      </c>
      <c r="C322" s="75">
        <v>0</v>
      </c>
      <c r="D322" s="77">
        <v>0</v>
      </c>
      <c r="E322" s="77">
        <v>0</v>
      </c>
      <c r="F322" s="77">
        <v>0</v>
      </c>
      <c r="G322" s="77">
        <v>0</v>
      </c>
      <c r="H322" s="77">
        <v>0</v>
      </c>
      <c r="I322" s="77">
        <v>0</v>
      </c>
      <c r="J322" s="79">
        <f t="shared" ref="J322:J385" si="5">SUM(C322:I322)</f>
        <v>0</v>
      </c>
    </row>
    <row r="323" spans="1:10" x14ac:dyDescent="0.25">
      <c r="A323" s="24" t="s">
        <v>373</v>
      </c>
      <c r="B323" s="25" t="s">
        <v>53</v>
      </c>
      <c r="C323" s="75">
        <v>0</v>
      </c>
      <c r="D323" s="77">
        <v>0</v>
      </c>
      <c r="E323" s="77">
        <v>0</v>
      </c>
      <c r="F323" s="77">
        <v>0</v>
      </c>
      <c r="G323" s="77">
        <v>0</v>
      </c>
      <c r="H323" s="77">
        <v>0</v>
      </c>
      <c r="I323" s="77">
        <v>0</v>
      </c>
      <c r="J323" s="79">
        <f t="shared" si="5"/>
        <v>0</v>
      </c>
    </row>
    <row r="324" spans="1:10" x14ac:dyDescent="0.25">
      <c r="A324" s="24" t="s">
        <v>374</v>
      </c>
      <c r="B324" s="25" t="s">
        <v>53</v>
      </c>
      <c r="C324" s="75">
        <v>0</v>
      </c>
      <c r="D324" s="77">
        <v>0</v>
      </c>
      <c r="E324" s="77">
        <v>11349</v>
      </c>
      <c r="F324" s="77">
        <v>0</v>
      </c>
      <c r="G324" s="77">
        <v>0</v>
      </c>
      <c r="H324" s="77">
        <v>0</v>
      </c>
      <c r="I324" s="77">
        <v>33000</v>
      </c>
      <c r="J324" s="79">
        <f t="shared" si="5"/>
        <v>44349</v>
      </c>
    </row>
    <row r="325" spans="1:10" x14ac:dyDescent="0.25">
      <c r="A325" s="24" t="s">
        <v>375</v>
      </c>
      <c r="B325" s="25" t="s">
        <v>53</v>
      </c>
      <c r="C325" s="75">
        <v>0</v>
      </c>
      <c r="D325" s="77">
        <v>0</v>
      </c>
      <c r="E325" s="77">
        <v>8622</v>
      </c>
      <c r="F325" s="77">
        <v>0</v>
      </c>
      <c r="G325" s="77">
        <v>0</v>
      </c>
      <c r="H325" s="77">
        <v>0</v>
      </c>
      <c r="I325" s="77">
        <v>0</v>
      </c>
      <c r="J325" s="79">
        <f t="shared" si="5"/>
        <v>8622</v>
      </c>
    </row>
    <row r="326" spans="1:10" x14ac:dyDescent="0.25">
      <c r="A326" s="24" t="s">
        <v>376</v>
      </c>
      <c r="B326" s="25" t="s">
        <v>53</v>
      </c>
      <c r="C326" s="75">
        <v>43186</v>
      </c>
      <c r="D326" s="77">
        <v>0</v>
      </c>
      <c r="E326" s="77">
        <v>64150</v>
      </c>
      <c r="F326" s="77">
        <v>0</v>
      </c>
      <c r="G326" s="77">
        <v>0</v>
      </c>
      <c r="H326" s="77">
        <v>0</v>
      </c>
      <c r="I326" s="77">
        <v>0</v>
      </c>
      <c r="J326" s="79">
        <f t="shared" si="5"/>
        <v>107336</v>
      </c>
    </row>
    <row r="327" spans="1:10" x14ac:dyDescent="0.25">
      <c r="A327" s="24" t="s">
        <v>377</v>
      </c>
      <c r="B327" s="25" t="s">
        <v>53</v>
      </c>
      <c r="C327" s="75">
        <v>0</v>
      </c>
      <c r="D327" s="77">
        <v>0</v>
      </c>
      <c r="E327" s="77">
        <v>124212</v>
      </c>
      <c r="F327" s="77">
        <v>0</v>
      </c>
      <c r="G327" s="77">
        <v>0</v>
      </c>
      <c r="H327" s="77">
        <v>0</v>
      </c>
      <c r="I327" s="77">
        <v>0</v>
      </c>
      <c r="J327" s="79">
        <f t="shared" si="5"/>
        <v>124212</v>
      </c>
    </row>
    <row r="328" spans="1:10" x14ac:dyDescent="0.25">
      <c r="A328" s="24" t="s">
        <v>378</v>
      </c>
      <c r="B328" s="25" t="s">
        <v>53</v>
      </c>
      <c r="C328" s="75">
        <v>0</v>
      </c>
      <c r="D328" s="77">
        <v>0</v>
      </c>
      <c r="E328" s="77">
        <v>0</v>
      </c>
      <c r="F328" s="77">
        <v>0</v>
      </c>
      <c r="G328" s="77">
        <v>0</v>
      </c>
      <c r="H328" s="77">
        <v>0</v>
      </c>
      <c r="I328" s="77">
        <v>0</v>
      </c>
      <c r="J328" s="79">
        <f t="shared" si="5"/>
        <v>0</v>
      </c>
    </row>
    <row r="329" spans="1:10" x14ac:dyDescent="0.25">
      <c r="A329" s="24" t="s">
        <v>379</v>
      </c>
      <c r="B329" s="25" t="s">
        <v>53</v>
      </c>
      <c r="C329" s="75">
        <v>0</v>
      </c>
      <c r="D329" s="77">
        <v>0</v>
      </c>
      <c r="E329" s="77">
        <v>0</v>
      </c>
      <c r="F329" s="77">
        <v>0</v>
      </c>
      <c r="G329" s="77">
        <v>0</v>
      </c>
      <c r="H329" s="77">
        <v>0</v>
      </c>
      <c r="I329" s="77">
        <v>0</v>
      </c>
      <c r="J329" s="79">
        <f t="shared" si="5"/>
        <v>0</v>
      </c>
    </row>
    <row r="330" spans="1:10" x14ac:dyDescent="0.25">
      <c r="A330" s="24" t="s">
        <v>380</v>
      </c>
      <c r="B330" s="25" t="s">
        <v>53</v>
      </c>
      <c r="C330" s="75">
        <v>0</v>
      </c>
      <c r="D330" s="77">
        <v>0</v>
      </c>
      <c r="E330" s="77">
        <v>0</v>
      </c>
      <c r="F330" s="77">
        <v>0</v>
      </c>
      <c r="G330" s="77">
        <v>0</v>
      </c>
      <c r="H330" s="77">
        <v>0</v>
      </c>
      <c r="I330" s="77">
        <v>0</v>
      </c>
      <c r="J330" s="79">
        <f t="shared" si="5"/>
        <v>0</v>
      </c>
    </row>
    <row r="331" spans="1:10" x14ac:dyDescent="0.25">
      <c r="A331" s="24" t="s">
        <v>5</v>
      </c>
      <c r="B331" s="25" t="s">
        <v>53</v>
      </c>
      <c r="C331" s="75">
        <v>0</v>
      </c>
      <c r="D331" s="77">
        <v>0</v>
      </c>
      <c r="E331" s="77">
        <v>0</v>
      </c>
      <c r="F331" s="77">
        <v>0</v>
      </c>
      <c r="G331" s="77">
        <v>0</v>
      </c>
      <c r="H331" s="77">
        <v>0</v>
      </c>
      <c r="I331" s="77">
        <v>0</v>
      </c>
      <c r="J331" s="79">
        <f t="shared" si="5"/>
        <v>0</v>
      </c>
    </row>
    <row r="332" spans="1:10" x14ac:dyDescent="0.25">
      <c r="A332" s="24" t="s">
        <v>383</v>
      </c>
      <c r="B332" s="25" t="s">
        <v>53</v>
      </c>
      <c r="C332" s="75">
        <v>0</v>
      </c>
      <c r="D332" s="77">
        <v>0</v>
      </c>
      <c r="E332" s="77">
        <v>12391</v>
      </c>
      <c r="F332" s="77">
        <v>0</v>
      </c>
      <c r="G332" s="77">
        <v>0</v>
      </c>
      <c r="H332" s="77">
        <v>0</v>
      </c>
      <c r="I332" s="77">
        <v>2884</v>
      </c>
      <c r="J332" s="79">
        <f t="shared" si="5"/>
        <v>15275</v>
      </c>
    </row>
    <row r="333" spans="1:10" x14ac:dyDescent="0.25">
      <c r="A333" s="24" t="s">
        <v>525</v>
      </c>
      <c r="B333" s="25" t="s">
        <v>53</v>
      </c>
      <c r="C333" s="75">
        <v>0</v>
      </c>
      <c r="D333" s="77">
        <v>134</v>
      </c>
      <c r="E333" s="77">
        <v>0</v>
      </c>
      <c r="F333" s="77">
        <v>0</v>
      </c>
      <c r="G333" s="77">
        <v>13834</v>
      </c>
      <c r="H333" s="77">
        <v>0</v>
      </c>
      <c r="I333" s="77">
        <v>101246</v>
      </c>
      <c r="J333" s="79">
        <f t="shared" si="5"/>
        <v>115214</v>
      </c>
    </row>
    <row r="334" spans="1:10" x14ac:dyDescent="0.25">
      <c r="A334" s="24" t="s">
        <v>517</v>
      </c>
      <c r="B334" s="25" t="s">
        <v>53</v>
      </c>
      <c r="C334" s="75">
        <v>0</v>
      </c>
      <c r="D334" s="77">
        <v>0</v>
      </c>
      <c r="E334" s="77">
        <v>0</v>
      </c>
      <c r="F334" s="77">
        <v>0</v>
      </c>
      <c r="G334" s="77">
        <v>0</v>
      </c>
      <c r="H334" s="77">
        <v>0</v>
      </c>
      <c r="I334" s="77">
        <v>0</v>
      </c>
      <c r="J334" s="79">
        <f t="shared" si="5"/>
        <v>0</v>
      </c>
    </row>
    <row r="335" spans="1:10" x14ac:dyDescent="0.25">
      <c r="A335" s="24" t="s">
        <v>384</v>
      </c>
      <c r="B335" s="25" t="s">
        <v>53</v>
      </c>
      <c r="C335" s="75">
        <v>94760</v>
      </c>
      <c r="D335" s="77">
        <v>0</v>
      </c>
      <c r="E335" s="77">
        <v>176318</v>
      </c>
      <c r="F335" s="77">
        <v>0</v>
      </c>
      <c r="G335" s="77">
        <v>0</v>
      </c>
      <c r="H335" s="77">
        <v>139748</v>
      </c>
      <c r="I335" s="77">
        <v>31160</v>
      </c>
      <c r="J335" s="79">
        <f t="shared" si="5"/>
        <v>441986</v>
      </c>
    </row>
    <row r="336" spans="1:10" x14ac:dyDescent="0.25">
      <c r="A336" s="24" t="s">
        <v>385</v>
      </c>
      <c r="B336" s="25" t="s">
        <v>53</v>
      </c>
      <c r="C336" s="75">
        <v>0</v>
      </c>
      <c r="D336" s="77">
        <v>0</v>
      </c>
      <c r="E336" s="77">
        <v>0</v>
      </c>
      <c r="F336" s="77">
        <v>0</v>
      </c>
      <c r="G336" s="77">
        <v>0</v>
      </c>
      <c r="H336" s="77">
        <v>0</v>
      </c>
      <c r="I336" s="77">
        <v>0</v>
      </c>
      <c r="J336" s="79">
        <f t="shared" si="5"/>
        <v>0</v>
      </c>
    </row>
    <row r="337" spans="1:10" x14ac:dyDescent="0.25">
      <c r="A337" s="24" t="s">
        <v>386</v>
      </c>
      <c r="B337" s="25" t="s">
        <v>54</v>
      </c>
      <c r="C337" s="75">
        <v>13400</v>
      </c>
      <c r="D337" s="77">
        <v>587372</v>
      </c>
      <c r="E337" s="77">
        <v>0</v>
      </c>
      <c r="F337" s="77">
        <v>0</v>
      </c>
      <c r="G337" s="77">
        <v>0</v>
      </c>
      <c r="H337" s="77">
        <v>0</v>
      </c>
      <c r="I337" s="77">
        <v>0</v>
      </c>
      <c r="J337" s="79">
        <f t="shared" si="5"/>
        <v>600772</v>
      </c>
    </row>
    <row r="338" spans="1:10" x14ac:dyDescent="0.25">
      <c r="A338" s="24" t="s">
        <v>387</v>
      </c>
      <c r="B338" s="25" t="s">
        <v>54</v>
      </c>
      <c r="C338" s="75">
        <v>0</v>
      </c>
      <c r="D338" s="77">
        <v>0</v>
      </c>
      <c r="E338" s="77">
        <v>0</v>
      </c>
      <c r="F338" s="77">
        <v>0</v>
      </c>
      <c r="G338" s="77">
        <v>0</v>
      </c>
      <c r="H338" s="77">
        <v>0</v>
      </c>
      <c r="I338" s="77">
        <v>0</v>
      </c>
      <c r="J338" s="79">
        <f t="shared" si="5"/>
        <v>0</v>
      </c>
    </row>
    <row r="339" spans="1:10" x14ac:dyDescent="0.25">
      <c r="A339" s="24" t="s">
        <v>388</v>
      </c>
      <c r="B339" s="25" t="s">
        <v>54</v>
      </c>
      <c r="C339" s="75">
        <v>0</v>
      </c>
      <c r="D339" s="77">
        <v>19350</v>
      </c>
      <c r="E339" s="77">
        <v>0</v>
      </c>
      <c r="F339" s="77">
        <v>0</v>
      </c>
      <c r="G339" s="77">
        <v>0</v>
      </c>
      <c r="H339" s="77">
        <v>0</v>
      </c>
      <c r="I339" s="77">
        <v>0</v>
      </c>
      <c r="J339" s="79">
        <f t="shared" si="5"/>
        <v>19350</v>
      </c>
    </row>
    <row r="340" spans="1:10" x14ac:dyDescent="0.25">
      <c r="A340" s="24" t="s">
        <v>389</v>
      </c>
      <c r="B340" s="25" t="s">
        <v>54</v>
      </c>
      <c r="C340" s="75">
        <v>0</v>
      </c>
      <c r="D340" s="77">
        <v>6900</v>
      </c>
      <c r="E340" s="77">
        <v>0</v>
      </c>
      <c r="F340" s="77">
        <v>0</v>
      </c>
      <c r="G340" s="77">
        <v>0</v>
      </c>
      <c r="H340" s="77">
        <v>3600</v>
      </c>
      <c r="I340" s="77">
        <v>0</v>
      </c>
      <c r="J340" s="79">
        <f t="shared" si="5"/>
        <v>10500</v>
      </c>
    </row>
    <row r="341" spans="1:10" x14ac:dyDescent="0.25">
      <c r="A341" s="24" t="s">
        <v>390</v>
      </c>
      <c r="B341" s="25" t="s">
        <v>54</v>
      </c>
      <c r="C341" s="75">
        <v>0</v>
      </c>
      <c r="D341" s="77">
        <v>9090</v>
      </c>
      <c r="E341" s="77">
        <v>0</v>
      </c>
      <c r="F341" s="77">
        <v>0</v>
      </c>
      <c r="G341" s="77">
        <v>0</v>
      </c>
      <c r="H341" s="77">
        <v>0</v>
      </c>
      <c r="I341" s="77">
        <v>-501</v>
      </c>
      <c r="J341" s="79">
        <f t="shared" si="5"/>
        <v>8589</v>
      </c>
    </row>
    <row r="342" spans="1:10" x14ac:dyDescent="0.25">
      <c r="A342" s="24" t="s">
        <v>391</v>
      </c>
      <c r="B342" s="25" t="s">
        <v>54</v>
      </c>
      <c r="C342" s="75">
        <v>0</v>
      </c>
      <c r="D342" s="77">
        <v>0</v>
      </c>
      <c r="E342" s="77">
        <v>0</v>
      </c>
      <c r="F342" s="77">
        <v>0</v>
      </c>
      <c r="G342" s="77">
        <v>0</v>
      </c>
      <c r="H342" s="77">
        <v>0</v>
      </c>
      <c r="I342" s="77">
        <v>0</v>
      </c>
      <c r="J342" s="79">
        <f t="shared" si="5"/>
        <v>0</v>
      </c>
    </row>
    <row r="343" spans="1:10" x14ac:dyDescent="0.25">
      <c r="A343" s="24" t="s">
        <v>392</v>
      </c>
      <c r="B343" s="25" t="s">
        <v>54</v>
      </c>
      <c r="C343" s="75">
        <v>0</v>
      </c>
      <c r="D343" s="77">
        <v>0</v>
      </c>
      <c r="E343" s="77">
        <v>0</v>
      </c>
      <c r="F343" s="77">
        <v>0</v>
      </c>
      <c r="G343" s="77">
        <v>0</v>
      </c>
      <c r="H343" s="77">
        <v>0</v>
      </c>
      <c r="I343" s="77">
        <v>0</v>
      </c>
      <c r="J343" s="79">
        <f t="shared" si="5"/>
        <v>0</v>
      </c>
    </row>
    <row r="344" spans="1:10" x14ac:dyDescent="0.25">
      <c r="A344" s="24" t="s">
        <v>393</v>
      </c>
      <c r="B344" s="25" t="s">
        <v>54</v>
      </c>
      <c r="C344" s="75">
        <v>1675</v>
      </c>
      <c r="D344" s="77">
        <v>0</v>
      </c>
      <c r="E344" s="77">
        <v>0</v>
      </c>
      <c r="F344" s="77">
        <v>0</v>
      </c>
      <c r="G344" s="77">
        <v>0</v>
      </c>
      <c r="H344" s="77">
        <v>0</v>
      </c>
      <c r="I344" s="77">
        <v>0</v>
      </c>
      <c r="J344" s="79">
        <f t="shared" si="5"/>
        <v>1675</v>
      </c>
    </row>
    <row r="345" spans="1:10" x14ac:dyDescent="0.25">
      <c r="A345" s="24" t="s">
        <v>394</v>
      </c>
      <c r="B345" s="25" t="s">
        <v>54</v>
      </c>
      <c r="C345" s="75">
        <v>0</v>
      </c>
      <c r="D345" s="77">
        <v>0</v>
      </c>
      <c r="E345" s="77">
        <v>0</v>
      </c>
      <c r="F345" s="77">
        <v>0</v>
      </c>
      <c r="G345" s="77">
        <v>0</v>
      </c>
      <c r="H345" s="77">
        <v>0</v>
      </c>
      <c r="I345" s="77">
        <v>0</v>
      </c>
      <c r="J345" s="79">
        <f t="shared" si="5"/>
        <v>0</v>
      </c>
    </row>
    <row r="346" spans="1:10" x14ac:dyDescent="0.25">
      <c r="A346" s="24" t="s">
        <v>395</v>
      </c>
      <c r="B346" s="25" t="s">
        <v>54</v>
      </c>
      <c r="C346" s="75">
        <v>0</v>
      </c>
      <c r="D346" s="77">
        <v>0</v>
      </c>
      <c r="E346" s="77">
        <v>0</v>
      </c>
      <c r="F346" s="77">
        <v>0</v>
      </c>
      <c r="G346" s="77">
        <v>0</v>
      </c>
      <c r="H346" s="77">
        <v>0</v>
      </c>
      <c r="I346" s="77">
        <v>0</v>
      </c>
      <c r="J346" s="79">
        <f t="shared" si="5"/>
        <v>0</v>
      </c>
    </row>
    <row r="347" spans="1:10" x14ac:dyDescent="0.25">
      <c r="A347" s="24" t="s">
        <v>396</v>
      </c>
      <c r="B347" s="25" t="s">
        <v>54</v>
      </c>
      <c r="C347" s="75">
        <v>0</v>
      </c>
      <c r="D347" s="77">
        <v>33810</v>
      </c>
      <c r="E347" s="77">
        <v>0</v>
      </c>
      <c r="F347" s="77">
        <v>0</v>
      </c>
      <c r="G347" s="77">
        <v>0</v>
      </c>
      <c r="H347" s="77">
        <v>0</v>
      </c>
      <c r="I347" s="77">
        <v>0</v>
      </c>
      <c r="J347" s="79">
        <f t="shared" si="5"/>
        <v>33810</v>
      </c>
    </row>
    <row r="348" spans="1:10" x14ac:dyDescent="0.25">
      <c r="A348" s="24" t="s">
        <v>397</v>
      </c>
      <c r="B348" s="25" t="s">
        <v>54</v>
      </c>
      <c r="C348" s="75">
        <v>0</v>
      </c>
      <c r="D348" s="77">
        <v>0</v>
      </c>
      <c r="E348" s="77">
        <v>0</v>
      </c>
      <c r="F348" s="77">
        <v>0</v>
      </c>
      <c r="G348" s="77">
        <v>0</v>
      </c>
      <c r="H348" s="77">
        <v>0</v>
      </c>
      <c r="I348" s="77">
        <v>0</v>
      </c>
      <c r="J348" s="79">
        <f t="shared" si="5"/>
        <v>0</v>
      </c>
    </row>
    <row r="349" spans="1:10" x14ac:dyDescent="0.25">
      <c r="A349" s="24" t="s">
        <v>398</v>
      </c>
      <c r="B349" s="25" t="s">
        <v>54</v>
      </c>
      <c r="C349" s="75">
        <v>0</v>
      </c>
      <c r="D349" s="77">
        <v>167238</v>
      </c>
      <c r="E349" s="77">
        <v>0</v>
      </c>
      <c r="F349" s="77">
        <v>0</v>
      </c>
      <c r="G349" s="77">
        <v>0</v>
      </c>
      <c r="H349" s="77">
        <v>0</v>
      </c>
      <c r="I349" s="77">
        <v>0</v>
      </c>
      <c r="J349" s="79">
        <f t="shared" si="5"/>
        <v>167238</v>
      </c>
    </row>
    <row r="350" spans="1:10" x14ac:dyDescent="0.25">
      <c r="A350" s="24" t="s">
        <v>399</v>
      </c>
      <c r="B350" s="25" t="s">
        <v>54</v>
      </c>
      <c r="C350" s="75">
        <v>0</v>
      </c>
      <c r="D350" s="77">
        <v>0</v>
      </c>
      <c r="E350" s="77">
        <v>942627</v>
      </c>
      <c r="F350" s="77">
        <v>0</v>
      </c>
      <c r="G350" s="77">
        <v>0</v>
      </c>
      <c r="H350" s="77">
        <v>0</v>
      </c>
      <c r="I350" s="77">
        <v>54062</v>
      </c>
      <c r="J350" s="79">
        <f t="shared" si="5"/>
        <v>996689</v>
      </c>
    </row>
    <row r="351" spans="1:10" x14ac:dyDescent="0.25">
      <c r="A351" s="24" t="s">
        <v>400</v>
      </c>
      <c r="B351" s="25" t="s">
        <v>54</v>
      </c>
      <c r="C351" s="75">
        <v>0</v>
      </c>
      <c r="D351" s="77">
        <v>0</v>
      </c>
      <c r="E351" s="77">
        <v>0</v>
      </c>
      <c r="F351" s="77">
        <v>0</v>
      </c>
      <c r="G351" s="77">
        <v>0</v>
      </c>
      <c r="H351" s="77">
        <v>0</v>
      </c>
      <c r="I351" s="77">
        <v>0</v>
      </c>
      <c r="J351" s="79">
        <f t="shared" si="5"/>
        <v>0</v>
      </c>
    </row>
    <row r="352" spans="1:10" x14ac:dyDescent="0.25">
      <c r="A352" s="24" t="s">
        <v>401</v>
      </c>
      <c r="B352" s="25" t="s">
        <v>54</v>
      </c>
      <c r="C352" s="75">
        <v>0</v>
      </c>
      <c r="D352" s="77">
        <v>0</v>
      </c>
      <c r="E352" s="77">
        <v>0</v>
      </c>
      <c r="F352" s="77">
        <v>0</v>
      </c>
      <c r="G352" s="77">
        <v>0</v>
      </c>
      <c r="H352" s="77">
        <v>0</v>
      </c>
      <c r="I352" s="77">
        <v>0</v>
      </c>
      <c r="J352" s="79">
        <f t="shared" si="5"/>
        <v>0</v>
      </c>
    </row>
    <row r="353" spans="1:10" x14ac:dyDescent="0.25">
      <c r="A353" s="24" t="s">
        <v>402</v>
      </c>
      <c r="B353" s="25" t="s">
        <v>54</v>
      </c>
      <c r="C353" s="75">
        <v>0</v>
      </c>
      <c r="D353" s="77">
        <v>0</v>
      </c>
      <c r="E353" s="77">
        <v>0</v>
      </c>
      <c r="F353" s="77">
        <v>0</v>
      </c>
      <c r="G353" s="77">
        <v>0</v>
      </c>
      <c r="H353" s="77">
        <v>0</v>
      </c>
      <c r="I353" s="77">
        <v>0</v>
      </c>
      <c r="J353" s="79">
        <f t="shared" si="5"/>
        <v>0</v>
      </c>
    </row>
    <row r="354" spans="1:10" x14ac:dyDescent="0.25">
      <c r="A354" s="24" t="s">
        <v>403</v>
      </c>
      <c r="B354" s="25" t="s">
        <v>55</v>
      </c>
      <c r="C354" s="75">
        <v>0</v>
      </c>
      <c r="D354" s="77">
        <v>0</v>
      </c>
      <c r="E354" s="77">
        <v>0</v>
      </c>
      <c r="F354" s="77">
        <v>0</v>
      </c>
      <c r="G354" s="77">
        <v>0</v>
      </c>
      <c r="H354" s="77">
        <v>0</v>
      </c>
      <c r="I354" s="77">
        <v>0</v>
      </c>
      <c r="J354" s="79">
        <f t="shared" si="5"/>
        <v>0</v>
      </c>
    </row>
    <row r="355" spans="1:10" x14ac:dyDescent="0.25">
      <c r="A355" s="24" t="s">
        <v>404</v>
      </c>
      <c r="B355" s="25" t="s">
        <v>55</v>
      </c>
      <c r="C355" s="75">
        <v>0</v>
      </c>
      <c r="D355" s="77">
        <v>0</v>
      </c>
      <c r="E355" s="77">
        <v>0</v>
      </c>
      <c r="F355" s="77">
        <v>0</v>
      </c>
      <c r="G355" s="77">
        <v>0</v>
      </c>
      <c r="H355" s="77">
        <v>0</v>
      </c>
      <c r="I355" s="77">
        <v>0</v>
      </c>
      <c r="J355" s="79">
        <f t="shared" si="5"/>
        <v>0</v>
      </c>
    </row>
    <row r="356" spans="1:10" x14ac:dyDescent="0.25">
      <c r="A356" s="24" t="s">
        <v>405</v>
      </c>
      <c r="B356" s="25" t="s">
        <v>55</v>
      </c>
      <c r="C356" s="75">
        <v>0</v>
      </c>
      <c r="D356" s="77">
        <v>0</v>
      </c>
      <c r="E356" s="77">
        <v>0</v>
      </c>
      <c r="F356" s="77">
        <v>0</v>
      </c>
      <c r="G356" s="77">
        <v>0</v>
      </c>
      <c r="H356" s="77">
        <v>0</v>
      </c>
      <c r="I356" s="77">
        <v>0</v>
      </c>
      <c r="J356" s="79">
        <f t="shared" si="5"/>
        <v>0</v>
      </c>
    </row>
    <row r="357" spans="1:10" x14ac:dyDescent="0.25">
      <c r="A357" s="24" t="s">
        <v>406</v>
      </c>
      <c r="B357" s="25" t="s">
        <v>55</v>
      </c>
      <c r="C357" s="75">
        <v>0</v>
      </c>
      <c r="D357" s="77">
        <v>0</v>
      </c>
      <c r="E357" s="77">
        <v>0</v>
      </c>
      <c r="F357" s="77">
        <v>0</v>
      </c>
      <c r="G357" s="77">
        <v>0</v>
      </c>
      <c r="H357" s="77">
        <v>0</v>
      </c>
      <c r="I357" s="77">
        <v>0</v>
      </c>
      <c r="J357" s="79">
        <f t="shared" si="5"/>
        <v>0</v>
      </c>
    </row>
    <row r="358" spans="1:10" x14ac:dyDescent="0.25">
      <c r="A358" s="24" t="s">
        <v>407</v>
      </c>
      <c r="B358" s="25" t="s">
        <v>55</v>
      </c>
      <c r="C358" s="75">
        <v>0</v>
      </c>
      <c r="D358" s="77">
        <v>0</v>
      </c>
      <c r="E358" s="77">
        <v>0</v>
      </c>
      <c r="F358" s="77">
        <v>0</v>
      </c>
      <c r="G358" s="77">
        <v>0</v>
      </c>
      <c r="H358" s="77">
        <v>0</v>
      </c>
      <c r="I358" s="77">
        <v>0</v>
      </c>
      <c r="J358" s="79">
        <f t="shared" si="5"/>
        <v>0</v>
      </c>
    </row>
    <row r="359" spans="1:10" x14ac:dyDescent="0.25">
      <c r="A359" s="24" t="s">
        <v>412</v>
      </c>
      <c r="B359" s="25" t="s">
        <v>57</v>
      </c>
      <c r="C359" s="75">
        <v>0</v>
      </c>
      <c r="D359" s="77">
        <v>0</v>
      </c>
      <c r="E359" s="77">
        <v>0</v>
      </c>
      <c r="F359" s="77">
        <v>0</v>
      </c>
      <c r="G359" s="77">
        <v>0</v>
      </c>
      <c r="H359" s="77">
        <v>0</v>
      </c>
      <c r="I359" s="77">
        <v>0</v>
      </c>
      <c r="J359" s="79">
        <f t="shared" si="5"/>
        <v>0</v>
      </c>
    </row>
    <row r="360" spans="1:10" x14ac:dyDescent="0.25">
      <c r="A360" s="24" t="s">
        <v>413</v>
      </c>
      <c r="B360" s="25" t="s">
        <v>57</v>
      </c>
      <c r="C360" s="75">
        <v>0</v>
      </c>
      <c r="D360" s="77">
        <v>0</v>
      </c>
      <c r="E360" s="77">
        <v>0</v>
      </c>
      <c r="F360" s="77">
        <v>0</v>
      </c>
      <c r="G360" s="77">
        <v>0</v>
      </c>
      <c r="H360" s="77">
        <v>0</v>
      </c>
      <c r="I360" s="77">
        <v>0</v>
      </c>
      <c r="J360" s="79">
        <f t="shared" si="5"/>
        <v>0</v>
      </c>
    </row>
    <row r="361" spans="1:10" x14ac:dyDescent="0.25">
      <c r="A361" s="24" t="s">
        <v>414</v>
      </c>
      <c r="B361" s="25" t="s">
        <v>57</v>
      </c>
      <c r="C361" s="75">
        <v>0</v>
      </c>
      <c r="D361" s="77">
        <v>0</v>
      </c>
      <c r="E361" s="77">
        <v>0</v>
      </c>
      <c r="F361" s="77">
        <v>0</v>
      </c>
      <c r="G361" s="77">
        <v>0</v>
      </c>
      <c r="H361" s="77">
        <v>0</v>
      </c>
      <c r="I361" s="77">
        <v>0</v>
      </c>
      <c r="J361" s="79">
        <f t="shared" si="5"/>
        <v>0</v>
      </c>
    </row>
    <row r="362" spans="1:10" x14ac:dyDescent="0.25">
      <c r="A362" s="24" t="s">
        <v>415</v>
      </c>
      <c r="B362" s="25" t="s">
        <v>7</v>
      </c>
      <c r="C362" s="75">
        <v>280809</v>
      </c>
      <c r="D362" s="77">
        <v>74403</v>
      </c>
      <c r="E362" s="77">
        <v>0</v>
      </c>
      <c r="F362" s="77">
        <v>0</v>
      </c>
      <c r="G362" s="77">
        <v>0</v>
      </c>
      <c r="H362" s="77">
        <v>0</v>
      </c>
      <c r="I362" s="77">
        <v>0</v>
      </c>
      <c r="J362" s="79">
        <f t="shared" si="5"/>
        <v>355212</v>
      </c>
    </row>
    <row r="363" spans="1:10" x14ac:dyDescent="0.25">
      <c r="A363" s="24" t="s">
        <v>7</v>
      </c>
      <c r="B363" s="25" t="s">
        <v>7</v>
      </c>
      <c r="C363" s="75">
        <v>0</v>
      </c>
      <c r="D363" s="77">
        <v>0</v>
      </c>
      <c r="E363" s="77">
        <v>0</v>
      </c>
      <c r="F363" s="77">
        <v>0</v>
      </c>
      <c r="G363" s="77">
        <v>0</v>
      </c>
      <c r="H363" s="77">
        <v>0</v>
      </c>
      <c r="I363" s="77">
        <v>0</v>
      </c>
      <c r="J363" s="79">
        <f t="shared" si="5"/>
        <v>0</v>
      </c>
    </row>
    <row r="364" spans="1:10" x14ac:dyDescent="0.25">
      <c r="A364" s="24" t="s">
        <v>416</v>
      </c>
      <c r="B364" s="25" t="s">
        <v>7</v>
      </c>
      <c r="C364" s="75">
        <v>0</v>
      </c>
      <c r="D364" s="77">
        <v>0</v>
      </c>
      <c r="E364" s="77">
        <v>0</v>
      </c>
      <c r="F364" s="77">
        <v>0</v>
      </c>
      <c r="G364" s="77">
        <v>0</v>
      </c>
      <c r="H364" s="77">
        <v>0</v>
      </c>
      <c r="I364" s="77">
        <v>0</v>
      </c>
      <c r="J364" s="79">
        <f t="shared" si="5"/>
        <v>0</v>
      </c>
    </row>
    <row r="365" spans="1:10" x14ac:dyDescent="0.25">
      <c r="A365" s="24" t="s">
        <v>417</v>
      </c>
      <c r="B365" s="25" t="s">
        <v>5</v>
      </c>
      <c r="C365" s="75">
        <v>59190</v>
      </c>
      <c r="D365" s="77">
        <v>497725</v>
      </c>
      <c r="E365" s="77">
        <v>391294</v>
      </c>
      <c r="F365" s="77">
        <v>0</v>
      </c>
      <c r="G365" s="77">
        <v>0</v>
      </c>
      <c r="H365" s="77">
        <v>139986</v>
      </c>
      <c r="I365" s="77">
        <v>0</v>
      </c>
      <c r="J365" s="79">
        <f t="shared" si="5"/>
        <v>1088195</v>
      </c>
    </row>
    <row r="366" spans="1:10" x14ac:dyDescent="0.25">
      <c r="A366" s="24" t="s">
        <v>418</v>
      </c>
      <c r="B366" s="25" t="s">
        <v>5</v>
      </c>
      <c r="C366" s="75">
        <v>0</v>
      </c>
      <c r="D366" s="77">
        <v>5850</v>
      </c>
      <c r="E366" s="77">
        <v>102611</v>
      </c>
      <c r="F366" s="77">
        <v>0</v>
      </c>
      <c r="G366" s="77">
        <v>0</v>
      </c>
      <c r="H366" s="77">
        <v>0</v>
      </c>
      <c r="I366" s="77">
        <v>0</v>
      </c>
      <c r="J366" s="79">
        <f t="shared" si="5"/>
        <v>108461</v>
      </c>
    </row>
    <row r="367" spans="1:10" x14ac:dyDescent="0.25">
      <c r="A367" s="24" t="s">
        <v>419</v>
      </c>
      <c r="B367" s="25" t="s">
        <v>5</v>
      </c>
      <c r="C367" s="75">
        <v>93592</v>
      </c>
      <c r="D367" s="77">
        <v>0</v>
      </c>
      <c r="E367" s="77">
        <v>0</v>
      </c>
      <c r="F367" s="77">
        <v>0</v>
      </c>
      <c r="G367" s="77">
        <v>0</v>
      </c>
      <c r="H367" s="77">
        <v>28609</v>
      </c>
      <c r="I367" s="77">
        <v>7477</v>
      </c>
      <c r="J367" s="79">
        <f t="shared" si="5"/>
        <v>129678</v>
      </c>
    </row>
    <row r="368" spans="1:10" x14ac:dyDescent="0.25">
      <c r="A368" s="24" t="s">
        <v>420</v>
      </c>
      <c r="B368" s="25" t="s">
        <v>5</v>
      </c>
      <c r="C368" s="75">
        <v>0</v>
      </c>
      <c r="D368" s="77">
        <v>306097</v>
      </c>
      <c r="E368" s="77">
        <v>0</v>
      </c>
      <c r="F368" s="77">
        <v>0</v>
      </c>
      <c r="G368" s="77">
        <v>0</v>
      </c>
      <c r="H368" s="77">
        <v>0</v>
      </c>
      <c r="I368" s="77">
        <v>0</v>
      </c>
      <c r="J368" s="79">
        <f t="shared" si="5"/>
        <v>306097</v>
      </c>
    </row>
    <row r="369" spans="1:10" x14ac:dyDescent="0.25">
      <c r="A369" s="24" t="s">
        <v>421</v>
      </c>
      <c r="B369" s="25" t="s">
        <v>5</v>
      </c>
      <c r="C369" s="75">
        <v>237307</v>
      </c>
      <c r="D369" s="77">
        <v>0</v>
      </c>
      <c r="E369" s="77">
        <v>531967</v>
      </c>
      <c r="F369" s="77">
        <v>0</v>
      </c>
      <c r="G369" s="77">
        <v>0</v>
      </c>
      <c r="H369" s="77">
        <v>179295</v>
      </c>
      <c r="I369" s="77">
        <v>0</v>
      </c>
      <c r="J369" s="79">
        <f t="shared" si="5"/>
        <v>948569</v>
      </c>
    </row>
    <row r="370" spans="1:10" x14ac:dyDescent="0.25">
      <c r="A370" s="24" t="s">
        <v>422</v>
      </c>
      <c r="B370" s="25" t="s">
        <v>5</v>
      </c>
      <c r="C370" s="75">
        <v>227148</v>
      </c>
      <c r="D370" s="77">
        <v>0</v>
      </c>
      <c r="E370" s="77">
        <v>0</v>
      </c>
      <c r="F370" s="77">
        <v>0</v>
      </c>
      <c r="G370" s="77">
        <v>0</v>
      </c>
      <c r="H370" s="77">
        <v>84231</v>
      </c>
      <c r="I370" s="77">
        <v>0</v>
      </c>
      <c r="J370" s="79">
        <f t="shared" si="5"/>
        <v>311379</v>
      </c>
    </row>
    <row r="371" spans="1:10" x14ac:dyDescent="0.25">
      <c r="A371" s="24" t="s">
        <v>423</v>
      </c>
      <c r="B371" s="25" t="s">
        <v>5</v>
      </c>
      <c r="C371" s="75">
        <v>669799</v>
      </c>
      <c r="D371" s="77">
        <v>0</v>
      </c>
      <c r="E371" s="77">
        <v>0</v>
      </c>
      <c r="F371" s="77">
        <v>0</v>
      </c>
      <c r="G371" s="77">
        <v>0</v>
      </c>
      <c r="H371" s="77">
        <v>0</v>
      </c>
      <c r="I371" s="77">
        <v>0</v>
      </c>
      <c r="J371" s="79">
        <f t="shared" si="5"/>
        <v>669799</v>
      </c>
    </row>
    <row r="372" spans="1:10" x14ac:dyDescent="0.25">
      <c r="A372" s="24" t="s">
        <v>408</v>
      </c>
      <c r="B372" s="25" t="s">
        <v>518</v>
      </c>
      <c r="C372" s="75">
        <v>0</v>
      </c>
      <c r="D372" s="77">
        <v>0</v>
      </c>
      <c r="E372" s="77">
        <v>0</v>
      </c>
      <c r="F372" s="77">
        <v>0</v>
      </c>
      <c r="G372" s="77">
        <v>0</v>
      </c>
      <c r="H372" s="77">
        <v>0</v>
      </c>
      <c r="I372" s="77">
        <v>0</v>
      </c>
      <c r="J372" s="79">
        <f t="shared" si="5"/>
        <v>0</v>
      </c>
    </row>
    <row r="373" spans="1:10" x14ac:dyDescent="0.25">
      <c r="A373" s="24" t="s">
        <v>519</v>
      </c>
      <c r="B373" s="25" t="s">
        <v>518</v>
      </c>
      <c r="C373" s="75">
        <v>0</v>
      </c>
      <c r="D373" s="77">
        <v>0</v>
      </c>
      <c r="E373" s="77">
        <v>0</v>
      </c>
      <c r="F373" s="77">
        <v>0</v>
      </c>
      <c r="G373" s="77">
        <v>0</v>
      </c>
      <c r="H373" s="77">
        <v>0</v>
      </c>
      <c r="I373" s="77">
        <v>0</v>
      </c>
      <c r="J373" s="79">
        <f t="shared" si="5"/>
        <v>0</v>
      </c>
    </row>
    <row r="374" spans="1:10" x14ac:dyDescent="0.25">
      <c r="A374" s="24" t="s">
        <v>520</v>
      </c>
      <c r="B374" s="25" t="s">
        <v>518</v>
      </c>
      <c r="C374" s="75">
        <v>0</v>
      </c>
      <c r="D374" s="77">
        <v>0</v>
      </c>
      <c r="E374" s="77">
        <v>0</v>
      </c>
      <c r="F374" s="77">
        <v>0</v>
      </c>
      <c r="G374" s="77">
        <v>0</v>
      </c>
      <c r="H374" s="77">
        <v>0</v>
      </c>
      <c r="I374" s="77">
        <v>0</v>
      </c>
      <c r="J374" s="79">
        <f t="shared" si="5"/>
        <v>0</v>
      </c>
    </row>
    <row r="375" spans="1:10" x14ac:dyDescent="0.25">
      <c r="A375" s="24" t="s">
        <v>478</v>
      </c>
      <c r="B375" s="25" t="s">
        <v>521</v>
      </c>
      <c r="C375" s="75">
        <v>0</v>
      </c>
      <c r="D375" s="77">
        <v>0</v>
      </c>
      <c r="E375" s="77">
        <v>0</v>
      </c>
      <c r="F375" s="77">
        <v>0</v>
      </c>
      <c r="G375" s="77">
        <v>0</v>
      </c>
      <c r="H375" s="77">
        <v>0</v>
      </c>
      <c r="I375" s="77">
        <v>0</v>
      </c>
      <c r="J375" s="79">
        <f t="shared" si="5"/>
        <v>0</v>
      </c>
    </row>
    <row r="376" spans="1:10" x14ac:dyDescent="0.25">
      <c r="A376" s="24" t="s">
        <v>522</v>
      </c>
      <c r="B376" s="25" t="s">
        <v>521</v>
      </c>
      <c r="C376" s="75">
        <v>150313</v>
      </c>
      <c r="D376" s="77">
        <v>6231</v>
      </c>
      <c r="E376" s="77">
        <v>0</v>
      </c>
      <c r="F376" s="77">
        <v>0</v>
      </c>
      <c r="G376" s="77">
        <v>0</v>
      </c>
      <c r="H376" s="77">
        <v>0</v>
      </c>
      <c r="I376" s="77">
        <v>0</v>
      </c>
      <c r="J376" s="79">
        <f t="shared" si="5"/>
        <v>156544</v>
      </c>
    </row>
    <row r="377" spans="1:10" x14ac:dyDescent="0.25">
      <c r="A377" s="24" t="s">
        <v>523</v>
      </c>
      <c r="B377" s="25" t="s">
        <v>521</v>
      </c>
      <c r="C377" s="75">
        <v>0</v>
      </c>
      <c r="D377" s="77">
        <v>0</v>
      </c>
      <c r="E377" s="77">
        <v>0</v>
      </c>
      <c r="F377" s="77">
        <v>0</v>
      </c>
      <c r="G377" s="77">
        <v>0</v>
      </c>
      <c r="H377" s="77">
        <v>0</v>
      </c>
      <c r="I377" s="77">
        <v>0</v>
      </c>
      <c r="J377" s="79">
        <f t="shared" si="5"/>
        <v>0</v>
      </c>
    </row>
    <row r="378" spans="1:10" x14ac:dyDescent="0.25">
      <c r="A378" s="24" t="s">
        <v>424</v>
      </c>
      <c r="B378" s="25" t="s">
        <v>58</v>
      </c>
      <c r="C378" s="75">
        <v>0</v>
      </c>
      <c r="D378" s="77">
        <v>0</v>
      </c>
      <c r="E378" s="77">
        <v>0</v>
      </c>
      <c r="F378" s="77">
        <v>0</v>
      </c>
      <c r="G378" s="77">
        <v>0</v>
      </c>
      <c r="H378" s="77">
        <v>0</v>
      </c>
      <c r="I378" s="77">
        <v>0</v>
      </c>
      <c r="J378" s="79">
        <f t="shared" si="5"/>
        <v>0</v>
      </c>
    </row>
    <row r="379" spans="1:10" x14ac:dyDescent="0.25">
      <c r="A379" s="24" t="s">
        <v>425</v>
      </c>
      <c r="B379" s="25" t="s">
        <v>58</v>
      </c>
      <c r="C379" s="75">
        <v>0</v>
      </c>
      <c r="D379" s="77">
        <v>0</v>
      </c>
      <c r="E379" s="77">
        <v>0</v>
      </c>
      <c r="F379" s="77">
        <v>0</v>
      </c>
      <c r="G379" s="77">
        <v>0</v>
      </c>
      <c r="H379" s="77">
        <v>0</v>
      </c>
      <c r="I379" s="77">
        <v>0</v>
      </c>
      <c r="J379" s="79">
        <f t="shared" si="5"/>
        <v>0</v>
      </c>
    </row>
    <row r="380" spans="1:10" x14ac:dyDescent="0.25">
      <c r="A380" s="24" t="s">
        <v>426</v>
      </c>
      <c r="B380" s="25" t="s">
        <v>58</v>
      </c>
      <c r="C380" s="75">
        <v>0</v>
      </c>
      <c r="D380" s="77">
        <v>0</v>
      </c>
      <c r="E380" s="77">
        <v>0</v>
      </c>
      <c r="F380" s="77">
        <v>0</v>
      </c>
      <c r="G380" s="77">
        <v>0</v>
      </c>
      <c r="H380" s="77">
        <v>0</v>
      </c>
      <c r="I380" s="77">
        <v>0</v>
      </c>
      <c r="J380" s="79">
        <f t="shared" si="5"/>
        <v>0</v>
      </c>
    </row>
    <row r="381" spans="1:10" x14ac:dyDescent="0.25">
      <c r="A381" s="24" t="s">
        <v>427</v>
      </c>
      <c r="B381" s="25" t="s">
        <v>58</v>
      </c>
      <c r="C381" s="75">
        <v>0</v>
      </c>
      <c r="D381" s="77">
        <v>0</v>
      </c>
      <c r="E381" s="77">
        <v>0</v>
      </c>
      <c r="F381" s="77">
        <v>0</v>
      </c>
      <c r="G381" s="77">
        <v>0</v>
      </c>
      <c r="H381" s="77">
        <v>0</v>
      </c>
      <c r="I381" s="77">
        <v>0</v>
      </c>
      <c r="J381" s="79">
        <f t="shared" si="5"/>
        <v>0</v>
      </c>
    </row>
    <row r="382" spans="1:10" x14ac:dyDescent="0.25">
      <c r="A382" s="24" t="s">
        <v>428</v>
      </c>
      <c r="B382" s="25" t="s">
        <v>58</v>
      </c>
      <c r="C382" s="75">
        <v>0</v>
      </c>
      <c r="D382" s="77">
        <v>0</v>
      </c>
      <c r="E382" s="77">
        <v>0</v>
      </c>
      <c r="F382" s="77">
        <v>0</v>
      </c>
      <c r="G382" s="77">
        <v>0</v>
      </c>
      <c r="H382" s="77">
        <v>0</v>
      </c>
      <c r="I382" s="77">
        <v>0</v>
      </c>
      <c r="J382" s="79">
        <f t="shared" si="5"/>
        <v>0</v>
      </c>
    </row>
    <row r="383" spans="1:10" x14ac:dyDescent="0.25">
      <c r="A383" s="24" t="s">
        <v>429</v>
      </c>
      <c r="B383" s="25" t="s">
        <v>59</v>
      </c>
      <c r="C383" s="75">
        <v>0</v>
      </c>
      <c r="D383" s="77" t="s">
        <v>495</v>
      </c>
      <c r="E383" s="77">
        <v>0</v>
      </c>
      <c r="F383" s="77">
        <v>0</v>
      </c>
      <c r="G383" s="77">
        <v>0</v>
      </c>
      <c r="H383" s="77">
        <v>0</v>
      </c>
      <c r="I383" s="77">
        <v>0</v>
      </c>
      <c r="J383" s="79">
        <f t="shared" si="5"/>
        <v>0</v>
      </c>
    </row>
    <row r="384" spans="1:10" x14ac:dyDescent="0.25">
      <c r="A384" s="24" t="s">
        <v>430</v>
      </c>
      <c r="B384" s="25" t="s">
        <v>59</v>
      </c>
      <c r="C384" s="75">
        <v>0</v>
      </c>
      <c r="D384" s="77">
        <v>0</v>
      </c>
      <c r="E384" s="77">
        <v>0</v>
      </c>
      <c r="F384" s="77">
        <v>0</v>
      </c>
      <c r="G384" s="77">
        <v>0</v>
      </c>
      <c r="H384" s="77">
        <v>0</v>
      </c>
      <c r="I384" s="77">
        <v>0</v>
      </c>
      <c r="J384" s="79">
        <f t="shared" si="5"/>
        <v>0</v>
      </c>
    </row>
    <row r="385" spans="1:10" x14ac:dyDescent="0.25">
      <c r="A385" s="24" t="s">
        <v>431</v>
      </c>
      <c r="B385" s="25" t="s">
        <v>60</v>
      </c>
      <c r="C385" s="75">
        <v>0</v>
      </c>
      <c r="D385" s="77">
        <v>7431</v>
      </c>
      <c r="E385" s="77">
        <v>0</v>
      </c>
      <c r="F385" s="77">
        <v>0</v>
      </c>
      <c r="G385" s="77">
        <v>0</v>
      </c>
      <c r="H385" s="77">
        <v>0</v>
      </c>
      <c r="I385" s="77">
        <v>0</v>
      </c>
      <c r="J385" s="79">
        <f t="shared" si="5"/>
        <v>7431</v>
      </c>
    </row>
    <row r="386" spans="1:10" x14ac:dyDescent="0.25">
      <c r="A386" s="24" t="s">
        <v>432</v>
      </c>
      <c r="B386" s="25" t="s">
        <v>61</v>
      </c>
      <c r="C386" s="75">
        <v>0</v>
      </c>
      <c r="D386" s="77">
        <v>0</v>
      </c>
      <c r="E386" s="77">
        <v>0</v>
      </c>
      <c r="F386" s="77">
        <v>0</v>
      </c>
      <c r="G386" s="77">
        <v>0</v>
      </c>
      <c r="H386" s="77">
        <v>0</v>
      </c>
      <c r="I386" s="77">
        <v>0</v>
      </c>
      <c r="J386" s="79">
        <f t="shared" ref="J386:J415" si="6">SUM(C386:I386)</f>
        <v>0</v>
      </c>
    </row>
    <row r="387" spans="1:10" x14ac:dyDescent="0.25">
      <c r="A387" s="24" t="s">
        <v>433</v>
      </c>
      <c r="B387" s="25" t="s">
        <v>61</v>
      </c>
      <c r="C387" s="75">
        <v>0</v>
      </c>
      <c r="D387" s="77">
        <v>0</v>
      </c>
      <c r="E387" s="77">
        <v>0</v>
      </c>
      <c r="F387" s="77">
        <v>0</v>
      </c>
      <c r="G387" s="77">
        <v>0</v>
      </c>
      <c r="H387" s="77">
        <v>0</v>
      </c>
      <c r="I387" s="77">
        <v>0</v>
      </c>
      <c r="J387" s="79">
        <f t="shared" si="6"/>
        <v>0</v>
      </c>
    </row>
    <row r="388" spans="1:10" x14ac:dyDescent="0.25">
      <c r="A388" s="24" t="s">
        <v>434</v>
      </c>
      <c r="B388" s="25" t="s">
        <v>61</v>
      </c>
      <c r="C388" s="75">
        <v>0</v>
      </c>
      <c r="D388" s="77">
        <v>0</v>
      </c>
      <c r="E388" s="77">
        <v>0</v>
      </c>
      <c r="F388" s="77">
        <v>0</v>
      </c>
      <c r="G388" s="77">
        <v>0</v>
      </c>
      <c r="H388" s="77">
        <v>0</v>
      </c>
      <c r="I388" s="77">
        <v>0</v>
      </c>
      <c r="J388" s="79">
        <f t="shared" si="6"/>
        <v>0</v>
      </c>
    </row>
    <row r="389" spans="1:10" x14ac:dyDescent="0.25">
      <c r="A389" s="24" t="s">
        <v>435</v>
      </c>
      <c r="B389" s="25" t="s">
        <v>62</v>
      </c>
      <c r="C389" s="75">
        <v>0</v>
      </c>
      <c r="D389" s="77">
        <v>27445174</v>
      </c>
      <c r="E389" s="77">
        <v>0</v>
      </c>
      <c r="F389" s="77">
        <v>0</v>
      </c>
      <c r="G389" s="77">
        <v>0</v>
      </c>
      <c r="H389" s="77">
        <v>3706193</v>
      </c>
      <c r="I389" s="77">
        <v>0</v>
      </c>
      <c r="J389" s="79">
        <f t="shared" si="6"/>
        <v>31151367</v>
      </c>
    </row>
    <row r="390" spans="1:10" x14ac:dyDescent="0.25">
      <c r="A390" s="24" t="s">
        <v>436</v>
      </c>
      <c r="B390" s="25" t="s">
        <v>62</v>
      </c>
      <c r="C390" s="75">
        <v>0</v>
      </c>
      <c r="D390" s="77">
        <v>0</v>
      </c>
      <c r="E390" s="77">
        <v>0</v>
      </c>
      <c r="F390" s="77">
        <v>0</v>
      </c>
      <c r="G390" s="77">
        <v>0</v>
      </c>
      <c r="H390" s="77">
        <v>0</v>
      </c>
      <c r="I390" s="77">
        <v>0</v>
      </c>
      <c r="J390" s="79">
        <f t="shared" si="6"/>
        <v>0</v>
      </c>
    </row>
    <row r="391" spans="1:10" x14ac:dyDescent="0.25">
      <c r="A391" s="24" t="s">
        <v>480</v>
      </c>
      <c r="B391" s="25" t="s">
        <v>62</v>
      </c>
      <c r="C391" s="75">
        <v>0</v>
      </c>
      <c r="D391" s="77">
        <v>0</v>
      </c>
      <c r="E391" s="77">
        <v>0</v>
      </c>
      <c r="F391" s="77">
        <v>0</v>
      </c>
      <c r="G391" s="77">
        <v>0</v>
      </c>
      <c r="H391" s="77">
        <v>0</v>
      </c>
      <c r="I391" s="77">
        <v>0</v>
      </c>
      <c r="J391" s="79">
        <f t="shared" si="6"/>
        <v>0</v>
      </c>
    </row>
    <row r="392" spans="1:10" x14ac:dyDescent="0.25">
      <c r="A392" s="24" t="s">
        <v>481</v>
      </c>
      <c r="B392" s="25" t="s">
        <v>62</v>
      </c>
      <c r="C392" s="75">
        <v>0</v>
      </c>
      <c r="D392" s="77">
        <v>683570</v>
      </c>
      <c r="E392" s="77">
        <v>0</v>
      </c>
      <c r="F392" s="77">
        <v>0</v>
      </c>
      <c r="G392" s="77">
        <v>0</v>
      </c>
      <c r="H392" s="77">
        <v>0</v>
      </c>
      <c r="I392" s="77">
        <v>0</v>
      </c>
      <c r="J392" s="79">
        <f t="shared" si="6"/>
        <v>683570</v>
      </c>
    </row>
    <row r="393" spans="1:10" x14ac:dyDescent="0.25">
      <c r="A393" s="24" t="s">
        <v>437</v>
      </c>
      <c r="B393" s="25" t="s">
        <v>62</v>
      </c>
      <c r="C393" s="75">
        <v>0</v>
      </c>
      <c r="D393" s="77">
        <v>0</v>
      </c>
      <c r="E393" s="77">
        <v>0</v>
      </c>
      <c r="F393" s="77">
        <v>0</v>
      </c>
      <c r="G393" s="77">
        <v>0</v>
      </c>
      <c r="H393" s="77">
        <v>0</v>
      </c>
      <c r="I393" s="77">
        <v>0</v>
      </c>
      <c r="J393" s="79">
        <f t="shared" si="6"/>
        <v>0</v>
      </c>
    </row>
    <row r="394" spans="1:10" x14ac:dyDescent="0.25">
      <c r="A394" s="24" t="s">
        <v>438</v>
      </c>
      <c r="B394" s="25" t="s">
        <v>62</v>
      </c>
      <c r="C394" s="75">
        <v>0</v>
      </c>
      <c r="D394" s="77">
        <v>0</v>
      </c>
      <c r="E394" s="77">
        <v>0</v>
      </c>
      <c r="F394" s="77">
        <v>0</v>
      </c>
      <c r="G394" s="77">
        <v>0</v>
      </c>
      <c r="H394" s="77">
        <v>0</v>
      </c>
      <c r="I394" s="77">
        <v>0</v>
      </c>
      <c r="J394" s="79">
        <f t="shared" si="6"/>
        <v>0</v>
      </c>
    </row>
    <row r="395" spans="1:10" x14ac:dyDescent="0.25">
      <c r="A395" s="24" t="s">
        <v>439</v>
      </c>
      <c r="B395" s="25" t="s">
        <v>62</v>
      </c>
      <c r="C395" s="75">
        <v>0</v>
      </c>
      <c r="D395" s="77">
        <v>0</v>
      </c>
      <c r="E395" s="77">
        <v>0</v>
      </c>
      <c r="F395" s="77">
        <v>0</v>
      </c>
      <c r="G395" s="77">
        <v>0</v>
      </c>
      <c r="H395" s="77">
        <v>0</v>
      </c>
      <c r="I395" s="77">
        <v>0</v>
      </c>
      <c r="J395" s="79">
        <f t="shared" si="6"/>
        <v>0</v>
      </c>
    </row>
    <row r="396" spans="1:10" x14ac:dyDescent="0.25">
      <c r="A396" s="24" t="s">
        <v>440</v>
      </c>
      <c r="B396" s="25" t="s">
        <v>62</v>
      </c>
      <c r="C396" s="75">
        <v>700</v>
      </c>
      <c r="D396" s="77">
        <v>0</v>
      </c>
      <c r="E396" s="77">
        <v>6878</v>
      </c>
      <c r="F396" s="77">
        <v>0</v>
      </c>
      <c r="G396" s="77">
        <v>0</v>
      </c>
      <c r="H396" s="77">
        <v>1907</v>
      </c>
      <c r="I396" s="77">
        <v>725</v>
      </c>
      <c r="J396" s="79">
        <f t="shared" si="6"/>
        <v>10210</v>
      </c>
    </row>
    <row r="397" spans="1:10" x14ac:dyDescent="0.25">
      <c r="A397" s="24" t="s">
        <v>441</v>
      </c>
      <c r="B397" s="25" t="s">
        <v>62</v>
      </c>
      <c r="C397" s="75">
        <v>60507</v>
      </c>
      <c r="D397" s="77">
        <v>0</v>
      </c>
      <c r="E397" s="77">
        <v>0</v>
      </c>
      <c r="F397" s="77">
        <v>0</v>
      </c>
      <c r="G397" s="77">
        <v>0</v>
      </c>
      <c r="H397" s="77">
        <v>13053</v>
      </c>
      <c r="I397" s="77">
        <v>0</v>
      </c>
      <c r="J397" s="79">
        <f t="shared" si="6"/>
        <v>73560</v>
      </c>
    </row>
    <row r="398" spans="1:10" x14ac:dyDescent="0.25">
      <c r="A398" s="24" t="s">
        <v>442</v>
      </c>
      <c r="B398" s="25" t="s">
        <v>62</v>
      </c>
      <c r="C398" s="75">
        <v>0</v>
      </c>
      <c r="D398" s="77">
        <v>0</v>
      </c>
      <c r="E398" s="77">
        <v>0</v>
      </c>
      <c r="F398" s="77">
        <v>0</v>
      </c>
      <c r="G398" s="77">
        <v>0</v>
      </c>
      <c r="H398" s="77">
        <v>0</v>
      </c>
      <c r="I398" s="77">
        <v>0</v>
      </c>
      <c r="J398" s="79">
        <f t="shared" si="6"/>
        <v>0</v>
      </c>
    </row>
    <row r="399" spans="1:10" x14ac:dyDescent="0.25">
      <c r="A399" s="24" t="s">
        <v>443</v>
      </c>
      <c r="B399" s="25" t="s">
        <v>62</v>
      </c>
      <c r="C399" s="75">
        <v>28006</v>
      </c>
      <c r="D399" s="77">
        <v>0</v>
      </c>
      <c r="E399" s="77">
        <v>0</v>
      </c>
      <c r="F399" s="77">
        <v>0</v>
      </c>
      <c r="G399" s="77">
        <v>0</v>
      </c>
      <c r="H399" s="77">
        <v>0</v>
      </c>
      <c r="I399" s="77">
        <v>0</v>
      </c>
      <c r="J399" s="79">
        <f t="shared" si="6"/>
        <v>28006</v>
      </c>
    </row>
    <row r="400" spans="1:10" x14ac:dyDescent="0.25">
      <c r="A400" s="24" t="s">
        <v>444</v>
      </c>
      <c r="B400" s="25" t="s">
        <v>62</v>
      </c>
      <c r="C400" s="75">
        <v>207000</v>
      </c>
      <c r="D400" s="77">
        <v>69000</v>
      </c>
      <c r="E400" s="77">
        <v>529000</v>
      </c>
      <c r="F400" s="77">
        <v>0</v>
      </c>
      <c r="G400" s="77">
        <v>0</v>
      </c>
      <c r="H400" s="77">
        <v>170000</v>
      </c>
      <c r="I400" s="77">
        <v>68000</v>
      </c>
      <c r="J400" s="79">
        <f t="shared" si="6"/>
        <v>1043000</v>
      </c>
    </row>
    <row r="401" spans="1:10" x14ac:dyDescent="0.25">
      <c r="A401" s="24" t="s">
        <v>445</v>
      </c>
      <c r="B401" s="25" t="s">
        <v>62</v>
      </c>
      <c r="C401" s="75">
        <v>0</v>
      </c>
      <c r="D401" s="77">
        <v>0</v>
      </c>
      <c r="E401" s="77">
        <v>0</v>
      </c>
      <c r="F401" s="77">
        <v>0</v>
      </c>
      <c r="G401" s="77">
        <v>0</v>
      </c>
      <c r="H401" s="77">
        <v>0</v>
      </c>
      <c r="I401" s="77">
        <v>0</v>
      </c>
      <c r="J401" s="79">
        <f t="shared" si="6"/>
        <v>0</v>
      </c>
    </row>
    <row r="402" spans="1:10" x14ac:dyDescent="0.25">
      <c r="A402" s="24" t="s">
        <v>446</v>
      </c>
      <c r="B402" s="25" t="s">
        <v>62</v>
      </c>
      <c r="C402" s="75">
        <v>0</v>
      </c>
      <c r="D402" s="77">
        <v>221061</v>
      </c>
      <c r="E402" s="77">
        <v>0</v>
      </c>
      <c r="F402" s="77">
        <v>0</v>
      </c>
      <c r="G402" s="77">
        <v>0</v>
      </c>
      <c r="H402" s="77">
        <v>23720</v>
      </c>
      <c r="I402" s="77">
        <v>0</v>
      </c>
      <c r="J402" s="79">
        <f t="shared" si="6"/>
        <v>244781</v>
      </c>
    </row>
    <row r="403" spans="1:10" x14ac:dyDescent="0.25">
      <c r="A403" s="24" t="s">
        <v>447</v>
      </c>
      <c r="B403" s="25" t="s">
        <v>62</v>
      </c>
      <c r="C403" s="75">
        <v>0</v>
      </c>
      <c r="D403" s="77">
        <v>0</v>
      </c>
      <c r="E403" s="77">
        <v>0</v>
      </c>
      <c r="F403" s="77">
        <v>0</v>
      </c>
      <c r="G403" s="77">
        <v>0</v>
      </c>
      <c r="H403" s="77">
        <v>0</v>
      </c>
      <c r="I403" s="77">
        <v>0</v>
      </c>
      <c r="J403" s="79">
        <f t="shared" si="6"/>
        <v>0</v>
      </c>
    </row>
    <row r="404" spans="1:10" x14ac:dyDescent="0.25">
      <c r="A404" s="24" t="s">
        <v>448</v>
      </c>
      <c r="B404" s="25" t="s">
        <v>62</v>
      </c>
      <c r="C404" s="75">
        <v>0</v>
      </c>
      <c r="D404" s="77">
        <v>0</v>
      </c>
      <c r="E404" s="77">
        <v>0</v>
      </c>
      <c r="F404" s="77">
        <v>0</v>
      </c>
      <c r="G404" s="77">
        <v>0</v>
      </c>
      <c r="H404" s="77">
        <v>0</v>
      </c>
      <c r="I404" s="77">
        <v>0</v>
      </c>
      <c r="J404" s="79">
        <f t="shared" si="6"/>
        <v>0</v>
      </c>
    </row>
    <row r="405" spans="1:10" x14ac:dyDescent="0.25">
      <c r="A405" s="24" t="s">
        <v>450</v>
      </c>
      <c r="B405" s="25" t="s">
        <v>63</v>
      </c>
      <c r="C405" s="75">
        <v>0</v>
      </c>
      <c r="D405" s="77">
        <v>0</v>
      </c>
      <c r="E405" s="77">
        <v>0</v>
      </c>
      <c r="F405" s="77">
        <v>0</v>
      </c>
      <c r="G405" s="77">
        <v>0</v>
      </c>
      <c r="H405" s="77">
        <v>0</v>
      </c>
      <c r="I405" s="77">
        <v>0</v>
      </c>
      <c r="J405" s="79">
        <f t="shared" si="6"/>
        <v>0</v>
      </c>
    </row>
    <row r="406" spans="1:10" x14ac:dyDescent="0.25">
      <c r="A406" s="24" t="s">
        <v>524</v>
      </c>
      <c r="B406" s="25" t="s">
        <v>63</v>
      </c>
      <c r="C406" s="75">
        <v>0</v>
      </c>
      <c r="D406" s="77">
        <v>0</v>
      </c>
      <c r="E406" s="77">
        <v>0</v>
      </c>
      <c r="F406" s="77">
        <v>0</v>
      </c>
      <c r="G406" s="77">
        <v>0</v>
      </c>
      <c r="H406" s="77">
        <v>0</v>
      </c>
      <c r="I406" s="77">
        <v>0</v>
      </c>
      <c r="J406" s="79">
        <f t="shared" si="6"/>
        <v>0</v>
      </c>
    </row>
    <row r="407" spans="1:10" x14ac:dyDescent="0.25">
      <c r="A407" s="24" t="s">
        <v>451</v>
      </c>
      <c r="B407" s="25" t="s">
        <v>64</v>
      </c>
      <c r="C407" s="75">
        <v>0</v>
      </c>
      <c r="D407" s="77">
        <v>0</v>
      </c>
      <c r="E407" s="77">
        <v>0</v>
      </c>
      <c r="F407" s="77">
        <v>0</v>
      </c>
      <c r="G407" s="77">
        <v>0</v>
      </c>
      <c r="H407" s="77">
        <v>0</v>
      </c>
      <c r="I407" s="77">
        <v>0</v>
      </c>
      <c r="J407" s="79">
        <f t="shared" si="6"/>
        <v>0</v>
      </c>
    </row>
    <row r="408" spans="1:10" x14ac:dyDescent="0.25">
      <c r="A408" s="24" t="s">
        <v>452</v>
      </c>
      <c r="B408" s="25" t="s">
        <v>64</v>
      </c>
      <c r="C408" s="75">
        <v>0</v>
      </c>
      <c r="D408" s="77">
        <v>0</v>
      </c>
      <c r="E408" s="77">
        <v>0</v>
      </c>
      <c r="F408" s="77">
        <v>0</v>
      </c>
      <c r="G408" s="77">
        <v>0</v>
      </c>
      <c r="H408" s="77">
        <v>0</v>
      </c>
      <c r="I408" s="77">
        <v>0</v>
      </c>
      <c r="J408" s="79">
        <f t="shared" si="6"/>
        <v>0</v>
      </c>
    </row>
    <row r="409" spans="1:10" x14ac:dyDescent="0.25">
      <c r="A409" s="24" t="s">
        <v>453</v>
      </c>
      <c r="B409" s="25" t="s">
        <v>64</v>
      </c>
      <c r="C409" s="75">
        <v>0</v>
      </c>
      <c r="D409" s="77">
        <v>0</v>
      </c>
      <c r="E409" s="77">
        <v>0</v>
      </c>
      <c r="F409" s="77">
        <v>0</v>
      </c>
      <c r="G409" s="77">
        <v>0</v>
      </c>
      <c r="H409" s="77">
        <v>0</v>
      </c>
      <c r="I409" s="77">
        <v>0</v>
      </c>
      <c r="J409" s="79">
        <f t="shared" si="6"/>
        <v>0</v>
      </c>
    </row>
    <row r="410" spans="1:10" x14ac:dyDescent="0.25">
      <c r="A410" s="24" t="s">
        <v>454</v>
      </c>
      <c r="B410" s="25" t="s">
        <v>65</v>
      </c>
      <c r="C410" s="75">
        <v>0</v>
      </c>
      <c r="D410" s="77">
        <v>0</v>
      </c>
      <c r="E410" s="77">
        <v>0</v>
      </c>
      <c r="F410" s="77">
        <v>0</v>
      </c>
      <c r="G410" s="77">
        <v>0</v>
      </c>
      <c r="H410" s="77">
        <v>0</v>
      </c>
      <c r="I410" s="77">
        <v>0</v>
      </c>
      <c r="J410" s="79">
        <f t="shared" si="6"/>
        <v>0</v>
      </c>
    </row>
    <row r="411" spans="1:10" x14ac:dyDescent="0.25">
      <c r="A411" s="24" t="s">
        <v>455</v>
      </c>
      <c r="B411" s="25" t="s">
        <v>65</v>
      </c>
      <c r="C411" s="75">
        <v>0</v>
      </c>
      <c r="D411" s="77">
        <v>0</v>
      </c>
      <c r="E411" s="77">
        <v>0</v>
      </c>
      <c r="F411" s="77">
        <v>0</v>
      </c>
      <c r="G411" s="77">
        <v>0</v>
      </c>
      <c r="H411" s="77">
        <v>0</v>
      </c>
      <c r="I411" s="77">
        <v>0</v>
      </c>
      <c r="J411" s="79">
        <f t="shared" si="6"/>
        <v>0</v>
      </c>
    </row>
    <row r="412" spans="1:10" x14ac:dyDescent="0.25">
      <c r="A412" s="24" t="s">
        <v>456</v>
      </c>
      <c r="B412" s="25" t="s">
        <v>65</v>
      </c>
      <c r="C412" s="75">
        <v>0</v>
      </c>
      <c r="D412" s="77">
        <v>0</v>
      </c>
      <c r="E412" s="77">
        <v>0</v>
      </c>
      <c r="F412" s="77">
        <v>0</v>
      </c>
      <c r="G412" s="77">
        <v>0</v>
      </c>
      <c r="H412" s="77">
        <v>0</v>
      </c>
      <c r="I412" s="77">
        <v>0</v>
      </c>
      <c r="J412" s="79">
        <f t="shared" si="6"/>
        <v>0</v>
      </c>
    </row>
    <row r="413" spans="1:10" x14ac:dyDescent="0.25">
      <c r="A413" s="24" t="s">
        <v>457</v>
      </c>
      <c r="B413" s="25" t="s">
        <v>65</v>
      </c>
      <c r="C413" s="75">
        <v>0</v>
      </c>
      <c r="D413" s="77">
        <v>1250</v>
      </c>
      <c r="E413" s="77">
        <v>0</v>
      </c>
      <c r="F413" s="77">
        <v>0</v>
      </c>
      <c r="G413" s="77">
        <v>0</v>
      </c>
      <c r="H413" s="77">
        <v>0</v>
      </c>
      <c r="I413" s="77">
        <v>0</v>
      </c>
      <c r="J413" s="79">
        <f t="shared" si="6"/>
        <v>1250</v>
      </c>
    </row>
    <row r="414" spans="1:10" x14ac:dyDescent="0.25">
      <c r="A414" s="24" t="s">
        <v>458</v>
      </c>
      <c r="B414" s="25" t="s">
        <v>65</v>
      </c>
      <c r="C414" s="75">
        <v>0</v>
      </c>
      <c r="D414" s="77">
        <v>0</v>
      </c>
      <c r="E414" s="77">
        <v>0</v>
      </c>
      <c r="F414" s="77">
        <v>0</v>
      </c>
      <c r="G414" s="77">
        <v>0</v>
      </c>
      <c r="H414" s="77">
        <v>0</v>
      </c>
      <c r="I414" s="77">
        <v>0</v>
      </c>
      <c r="J414" s="79">
        <f t="shared" si="6"/>
        <v>0</v>
      </c>
    </row>
    <row r="415" spans="1:10" x14ac:dyDescent="0.25">
      <c r="A415" s="51" t="s">
        <v>498</v>
      </c>
      <c r="B415" s="48"/>
      <c r="C415" s="52">
        <f t="shared" ref="C415:I415" si="7">SUM(C5:C414)</f>
        <v>3855468</v>
      </c>
      <c r="D415" s="52">
        <f t="shared" si="7"/>
        <v>46165421</v>
      </c>
      <c r="E415" s="52">
        <f t="shared" si="7"/>
        <v>9413713</v>
      </c>
      <c r="F415" s="52">
        <f t="shared" si="7"/>
        <v>38743</v>
      </c>
      <c r="G415" s="52">
        <f t="shared" si="7"/>
        <v>13834</v>
      </c>
      <c r="H415" s="52">
        <f t="shared" si="7"/>
        <v>8080532</v>
      </c>
      <c r="I415" s="52">
        <f t="shared" si="7"/>
        <v>2648104</v>
      </c>
      <c r="J415" s="53">
        <f t="shared" si="6"/>
        <v>70215815</v>
      </c>
    </row>
    <row r="416" spans="1:10" x14ac:dyDescent="0.25">
      <c r="A416" s="51" t="s">
        <v>461</v>
      </c>
      <c r="B416" s="84"/>
      <c r="C416" s="58">
        <f>(C415/$J415)</f>
        <v>5.4908826451704647E-2</v>
      </c>
      <c r="D416" s="58">
        <f t="shared" ref="D416:J416" si="8">(D415/$J415)</f>
        <v>0.65747895969020653</v>
      </c>
      <c r="E416" s="58">
        <f t="shared" si="8"/>
        <v>0.13406827222613596</v>
      </c>
      <c r="F416" s="58">
        <f t="shared" si="8"/>
        <v>5.5177028138176558E-4</v>
      </c>
      <c r="G416" s="58">
        <f t="shared" si="8"/>
        <v>1.970211411773829E-4</v>
      </c>
      <c r="H416" s="58">
        <f t="shared" si="8"/>
        <v>0.11508136735292469</v>
      </c>
      <c r="I416" s="58">
        <f t="shared" si="8"/>
        <v>3.7713782856469015E-2</v>
      </c>
      <c r="J416" s="59">
        <f t="shared" si="8"/>
        <v>1</v>
      </c>
    </row>
    <row r="417" spans="1:10" x14ac:dyDescent="0.25">
      <c r="A417" s="47" t="s">
        <v>500</v>
      </c>
      <c r="B417" s="48"/>
      <c r="C417" s="54">
        <f>COUNTIF(C5:C414,"&gt;0")</f>
        <v>38</v>
      </c>
      <c r="D417" s="54">
        <f t="shared" ref="D417:J417" si="9">COUNTIF(D5:D414,"&gt;0")</f>
        <v>50</v>
      </c>
      <c r="E417" s="54">
        <f t="shared" si="9"/>
        <v>33</v>
      </c>
      <c r="F417" s="54">
        <f t="shared" si="9"/>
        <v>2</v>
      </c>
      <c r="G417" s="54">
        <f t="shared" si="9"/>
        <v>1</v>
      </c>
      <c r="H417" s="54">
        <f t="shared" si="9"/>
        <v>39</v>
      </c>
      <c r="I417" s="54">
        <f t="shared" si="9"/>
        <v>21</v>
      </c>
      <c r="J417" s="57">
        <f t="shared" si="9"/>
        <v>108</v>
      </c>
    </row>
    <row r="418" spans="1:10" x14ac:dyDescent="0.25">
      <c r="A418" s="37"/>
      <c r="B418" s="28"/>
      <c r="C418" s="14"/>
      <c r="D418" s="26"/>
      <c r="E418" s="26"/>
      <c r="F418" s="26"/>
      <c r="G418" s="26"/>
      <c r="H418" s="26"/>
      <c r="I418" s="26"/>
      <c r="J418" s="27"/>
    </row>
    <row r="419" spans="1:10" ht="13.8" thickBot="1" x14ac:dyDescent="0.3">
      <c r="A419" s="29" t="s">
        <v>465</v>
      </c>
      <c r="B419" s="31"/>
      <c r="C419" s="31"/>
      <c r="D419" s="32"/>
      <c r="E419" s="32"/>
      <c r="F419" s="32"/>
      <c r="G419" s="32"/>
      <c r="H419" s="32"/>
      <c r="I419" s="32"/>
      <c r="J419" s="33"/>
    </row>
    <row r="420" spans="1:10" x14ac:dyDescent="0.25">
      <c r="D420" s="1"/>
      <c r="E420" s="1"/>
      <c r="F420" s="1"/>
      <c r="G420" s="1"/>
      <c r="H420" s="1"/>
      <c r="I420" s="1"/>
      <c r="J420" s="1"/>
    </row>
  </sheetData>
  <phoneticPr fontId="6" type="noConversion"/>
  <printOptions horizontalCentered="1"/>
  <pageMargins left="0.5" right="0.5" top="0.5" bottom="0.5" header="0.3" footer="0.3"/>
  <pageSetup scale="80" fitToHeight="0" orientation="landscape" horizontalDpi="1200" verticalDpi="1200" r:id="rId1"/>
  <headerFooter>
    <oddFooter>&amp;LOffice of Economic and Demographic Research&amp;RPage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420"/>
  <sheetViews>
    <sheetView zoomScaleNormal="100" workbookViewId="0"/>
  </sheetViews>
  <sheetFormatPr defaultRowHeight="13.2" x14ac:dyDescent="0.25"/>
  <cols>
    <col min="1" max="1" width="24.6640625" customWidth="1"/>
    <col min="2" max="2" width="17.6640625" customWidth="1"/>
    <col min="3" max="10" width="14.6640625" customWidth="1"/>
  </cols>
  <sheetData>
    <row r="1" spans="1:10" ht="22.8" x14ac:dyDescent="0.4">
      <c r="A1" s="3" t="s">
        <v>78</v>
      </c>
      <c r="B1" s="4"/>
      <c r="C1" s="5"/>
      <c r="D1" s="6"/>
      <c r="E1" s="6"/>
      <c r="F1" s="6"/>
      <c r="G1" s="6"/>
      <c r="H1" s="6"/>
      <c r="I1" s="6"/>
      <c r="J1" s="7"/>
    </row>
    <row r="2" spans="1:10" ht="18" thickBot="1" x14ac:dyDescent="0.35">
      <c r="A2" s="8" t="s">
        <v>493</v>
      </c>
      <c r="B2" s="9"/>
      <c r="C2" s="10"/>
      <c r="D2" s="11"/>
      <c r="E2" s="11"/>
      <c r="F2" s="11"/>
      <c r="G2" s="11"/>
      <c r="H2" s="11"/>
      <c r="I2" s="11"/>
      <c r="J2" s="12"/>
    </row>
    <row r="3" spans="1:10" x14ac:dyDescent="0.25">
      <c r="A3" s="38"/>
      <c r="B3" s="42"/>
      <c r="C3" s="43"/>
      <c r="D3" s="43" t="s">
        <v>67</v>
      </c>
      <c r="E3" s="43"/>
      <c r="F3" s="43" t="s">
        <v>70</v>
      </c>
      <c r="G3" s="43" t="s">
        <v>71</v>
      </c>
      <c r="H3" s="43" t="s">
        <v>73</v>
      </c>
      <c r="I3" s="43"/>
      <c r="J3" s="39" t="s">
        <v>460</v>
      </c>
    </row>
    <row r="4" spans="1:10" ht="13.8" thickBot="1" x14ac:dyDescent="0.3">
      <c r="A4" s="40" t="s">
        <v>77</v>
      </c>
      <c r="B4" s="44" t="s">
        <v>459</v>
      </c>
      <c r="C4" s="45" t="s">
        <v>66</v>
      </c>
      <c r="D4" s="45" t="s">
        <v>68</v>
      </c>
      <c r="E4" s="45" t="s">
        <v>69</v>
      </c>
      <c r="F4" s="45" t="s">
        <v>68</v>
      </c>
      <c r="G4" s="45" t="s">
        <v>72</v>
      </c>
      <c r="H4" s="45" t="s">
        <v>74</v>
      </c>
      <c r="I4" s="45" t="s">
        <v>75</v>
      </c>
      <c r="J4" s="41" t="s">
        <v>76</v>
      </c>
    </row>
    <row r="5" spans="1:10" x14ac:dyDescent="0.25">
      <c r="A5" s="18" t="s">
        <v>0</v>
      </c>
      <c r="B5" s="19" t="s">
        <v>0</v>
      </c>
      <c r="C5" s="20">
        <v>0</v>
      </c>
      <c r="D5" s="20">
        <v>0</v>
      </c>
      <c r="E5" s="46">
        <v>0</v>
      </c>
      <c r="F5" s="46">
        <v>0</v>
      </c>
      <c r="G5" s="20">
        <v>0</v>
      </c>
      <c r="H5" s="20">
        <v>0</v>
      </c>
      <c r="I5" s="20">
        <v>0</v>
      </c>
      <c r="J5" s="36">
        <f t="shared" ref="J5:J67" si="0">SUM(C5:I5)</f>
        <v>0</v>
      </c>
    </row>
    <row r="6" spans="1:10" x14ac:dyDescent="0.25">
      <c r="A6" s="24" t="s">
        <v>79</v>
      </c>
      <c r="B6" s="25" t="s">
        <v>0</v>
      </c>
      <c r="C6" s="75">
        <v>0</v>
      </c>
      <c r="D6" s="77">
        <v>0</v>
      </c>
      <c r="E6" s="77">
        <v>0</v>
      </c>
      <c r="F6" s="77">
        <v>0</v>
      </c>
      <c r="G6" s="77">
        <v>0</v>
      </c>
      <c r="H6" s="77">
        <v>0</v>
      </c>
      <c r="I6" s="77">
        <v>0</v>
      </c>
      <c r="J6" s="79">
        <f t="shared" si="0"/>
        <v>0</v>
      </c>
    </row>
    <row r="7" spans="1:10" x14ac:dyDescent="0.25">
      <c r="A7" s="24" t="s">
        <v>80</v>
      </c>
      <c r="B7" s="25" t="s">
        <v>0</v>
      </c>
      <c r="C7" s="75">
        <v>0</v>
      </c>
      <c r="D7" s="77">
        <v>0</v>
      </c>
      <c r="E7" s="77">
        <v>0</v>
      </c>
      <c r="F7" s="77">
        <v>0</v>
      </c>
      <c r="G7" s="77">
        <v>0</v>
      </c>
      <c r="H7" s="77">
        <v>0</v>
      </c>
      <c r="I7" s="77">
        <v>0</v>
      </c>
      <c r="J7" s="79">
        <f t="shared" si="0"/>
        <v>0</v>
      </c>
    </row>
    <row r="8" spans="1:10" x14ac:dyDescent="0.25">
      <c r="A8" s="24" t="s">
        <v>81</v>
      </c>
      <c r="B8" s="25" t="s">
        <v>0</v>
      </c>
      <c r="C8" s="75">
        <v>0</v>
      </c>
      <c r="D8" s="77">
        <v>0</v>
      </c>
      <c r="E8" s="77">
        <v>0</v>
      </c>
      <c r="F8" s="77">
        <v>0</v>
      </c>
      <c r="G8" s="77">
        <v>0</v>
      </c>
      <c r="H8" s="77">
        <v>0</v>
      </c>
      <c r="I8" s="77">
        <v>0</v>
      </c>
      <c r="J8" s="79">
        <f t="shared" si="0"/>
        <v>0</v>
      </c>
    </row>
    <row r="9" spans="1:10" x14ac:dyDescent="0.25">
      <c r="A9" s="24" t="s">
        <v>82</v>
      </c>
      <c r="B9" s="25" t="s">
        <v>0</v>
      </c>
      <c r="C9" s="75">
        <v>0</v>
      </c>
      <c r="D9" s="77">
        <v>0</v>
      </c>
      <c r="E9" s="77">
        <v>0</v>
      </c>
      <c r="F9" s="77">
        <v>0</v>
      </c>
      <c r="G9" s="77">
        <v>0</v>
      </c>
      <c r="H9" s="77">
        <v>0</v>
      </c>
      <c r="I9" s="77">
        <v>0</v>
      </c>
      <c r="J9" s="79">
        <f t="shared" si="0"/>
        <v>0</v>
      </c>
    </row>
    <row r="10" spans="1:10" x14ac:dyDescent="0.25">
      <c r="A10" s="60" t="s">
        <v>534</v>
      </c>
      <c r="B10" s="25" t="s">
        <v>0</v>
      </c>
      <c r="C10" s="75">
        <v>0</v>
      </c>
      <c r="D10" s="77">
        <v>0</v>
      </c>
      <c r="E10" s="77">
        <v>0</v>
      </c>
      <c r="F10" s="77">
        <v>0</v>
      </c>
      <c r="G10" s="77">
        <v>0</v>
      </c>
      <c r="H10" s="77">
        <v>0</v>
      </c>
      <c r="I10" s="77">
        <v>0</v>
      </c>
      <c r="J10" s="79">
        <f t="shared" si="0"/>
        <v>0</v>
      </c>
    </row>
    <row r="11" spans="1:10" x14ac:dyDescent="0.25">
      <c r="A11" s="24" t="s">
        <v>83</v>
      </c>
      <c r="B11" s="25" t="s">
        <v>0</v>
      </c>
      <c r="C11" s="75">
        <v>0</v>
      </c>
      <c r="D11" s="77">
        <v>0</v>
      </c>
      <c r="E11" s="77">
        <v>0</v>
      </c>
      <c r="F11" s="77">
        <v>0</v>
      </c>
      <c r="G11" s="77">
        <v>0</v>
      </c>
      <c r="H11" s="77">
        <v>0</v>
      </c>
      <c r="I11" s="77">
        <v>0</v>
      </c>
      <c r="J11" s="79">
        <f t="shared" si="0"/>
        <v>0</v>
      </c>
    </row>
    <row r="12" spans="1:10" x14ac:dyDescent="0.25">
      <c r="A12" s="24" t="s">
        <v>84</v>
      </c>
      <c r="B12" s="25" t="s">
        <v>0</v>
      </c>
      <c r="C12" s="75">
        <v>0</v>
      </c>
      <c r="D12" s="77">
        <v>0</v>
      </c>
      <c r="E12" s="77">
        <v>0</v>
      </c>
      <c r="F12" s="77">
        <v>0</v>
      </c>
      <c r="G12" s="77">
        <v>0</v>
      </c>
      <c r="H12" s="77">
        <v>0</v>
      </c>
      <c r="I12" s="77">
        <v>0</v>
      </c>
      <c r="J12" s="79">
        <f t="shared" si="0"/>
        <v>0</v>
      </c>
    </row>
    <row r="13" spans="1:10" x14ac:dyDescent="0.25">
      <c r="A13" s="24" t="s">
        <v>85</v>
      </c>
      <c r="B13" s="25" t="s">
        <v>0</v>
      </c>
      <c r="C13" s="75">
        <v>0</v>
      </c>
      <c r="D13" s="77">
        <v>0</v>
      </c>
      <c r="E13" s="77">
        <v>0</v>
      </c>
      <c r="F13" s="77">
        <v>0</v>
      </c>
      <c r="G13" s="77">
        <v>0</v>
      </c>
      <c r="H13" s="77">
        <v>0</v>
      </c>
      <c r="I13" s="77">
        <v>0</v>
      </c>
      <c r="J13" s="79">
        <f t="shared" si="0"/>
        <v>0</v>
      </c>
    </row>
    <row r="14" spans="1:10" x14ac:dyDescent="0.25">
      <c r="A14" s="24" t="s">
        <v>512</v>
      </c>
      <c r="B14" s="25" t="s">
        <v>8</v>
      </c>
      <c r="C14" s="75">
        <v>0</v>
      </c>
      <c r="D14" s="77">
        <v>0</v>
      </c>
      <c r="E14" s="77">
        <v>0</v>
      </c>
      <c r="F14" s="77">
        <v>0</v>
      </c>
      <c r="G14" s="77">
        <v>0</v>
      </c>
      <c r="H14" s="77">
        <v>0</v>
      </c>
      <c r="I14" s="77">
        <v>0</v>
      </c>
      <c r="J14" s="79">
        <f t="shared" si="0"/>
        <v>0</v>
      </c>
    </row>
    <row r="15" spans="1:10" x14ac:dyDescent="0.25">
      <c r="A15" s="24" t="s">
        <v>87</v>
      </c>
      <c r="B15" s="25" t="s">
        <v>8</v>
      </c>
      <c r="C15" s="75">
        <v>0</v>
      </c>
      <c r="D15" s="77">
        <v>0</v>
      </c>
      <c r="E15" s="77">
        <v>0</v>
      </c>
      <c r="F15" s="77">
        <v>0</v>
      </c>
      <c r="G15" s="77">
        <v>0</v>
      </c>
      <c r="H15" s="77">
        <v>0</v>
      </c>
      <c r="I15" s="77">
        <v>0</v>
      </c>
      <c r="J15" s="79">
        <f t="shared" si="0"/>
        <v>0</v>
      </c>
    </row>
    <row r="16" spans="1:10" x14ac:dyDescent="0.25">
      <c r="A16" s="24" t="s">
        <v>88</v>
      </c>
      <c r="B16" s="25" t="s">
        <v>9</v>
      </c>
      <c r="C16" s="75">
        <v>0</v>
      </c>
      <c r="D16" s="77">
        <v>0</v>
      </c>
      <c r="E16" s="77">
        <v>0</v>
      </c>
      <c r="F16" s="77">
        <v>0</v>
      </c>
      <c r="G16" s="77">
        <v>0</v>
      </c>
      <c r="H16" s="77">
        <v>0</v>
      </c>
      <c r="I16" s="77">
        <v>0</v>
      </c>
      <c r="J16" s="79">
        <f t="shared" si="0"/>
        <v>0</v>
      </c>
    </row>
    <row r="17" spans="1:10" x14ac:dyDescent="0.25">
      <c r="A17" s="24" t="s">
        <v>89</v>
      </c>
      <c r="B17" s="25" t="s">
        <v>9</v>
      </c>
      <c r="C17" s="75">
        <v>0</v>
      </c>
      <c r="D17" s="77">
        <v>212490</v>
      </c>
      <c r="E17" s="77">
        <v>0</v>
      </c>
      <c r="F17" s="77">
        <v>0</v>
      </c>
      <c r="G17" s="77">
        <v>0</v>
      </c>
      <c r="H17" s="77">
        <v>0</v>
      </c>
      <c r="I17" s="77">
        <v>0</v>
      </c>
      <c r="J17" s="79">
        <f t="shared" si="0"/>
        <v>212490</v>
      </c>
    </row>
    <row r="18" spans="1:10" x14ac:dyDescent="0.25">
      <c r="A18" s="24" t="s">
        <v>90</v>
      </c>
      <c r="B18" s="25" t="s">
        <v>9</v>
      </c>
      <c r="C18" s="75">
        <v>0</v>
      </c>
      <c r="D18" s="77">
        <v>0</v>
      </c>
      <c r="E18" s="77">
        <v>0</v>
      </c>
      <c r="F18" s="77">
        <v>0</v>
      </c>
      <c r="G18" s="77">
        <v>0</v>
      </c>
      <c r="H18" s="77">
        <v>0</v>
      </c>
      <c r="I18" s="77">
        <v>0</v>
      </c>
      <c r="J18" s="79">
        <f t="shared" si="0"/>
        <v>0</v>
      </c>
    </row>
    <row r="19" spans="1:10" x14ac:dyDescent="0.25">
      <c r="A19" s="24" t="s">
        <v>91</v>
      </c>
      <c r="B19" s="25" t="s">
        <v>9</v>
      </c>
      <c r="C19" s="75">
        <v>0</v>
      </c>
      <c r="D19" s="77">
        <v>0</v>
      </c>
      <c r="E19" s="77">
        <v>0</v>
      </c>
      <c r="F19" s="77">
        <v>0</v>
      </c>
      <c r="G19" s="77">
        <v>0</v>
      </c>
      <c r="H19" s="77">
        <v>0</v>
      </c>
      <c r="I19" s="77">
        <v>0</v>
      </c>
      <c r="J19" s="79">
        <f t="shared" si="0"/>
        <v>0</v>
      </c>
    </row>
    <row r="20" spans="1:10" x14ac:dyDescent="0.25">
      <c r="A20" s="24" t="s">
        <v>92</v>
      </c>
      <c r="B20" s="25" t="s">
        <v>9</v>
      </c>
      <c r="C20" s="75">
        <v>0</v>
      </c>
      <c r="D20" s="77">
        <v>0</v>
      </c>
      <c r="E20" s="77">
        <v>0</v>
      </c>
      <c r="F20" s="77">
        <v>0</v>
      </c>
      <c r="G20" s="77">
        <v>0</v>
      </c>
      <c r="H20" s="77">
        <v>0</v>
      </c>
      <c r="I20" s="77">
        <v>0</v>
      </c>
      <c r="J20" s="79">
        <f t="shared" si="0"/>
        <v>0</v>
      </c>
    </row>
    <row r="21" spans="1:10" x14ac:dyDescent="0.25">
      <c r="A21" s="24" t="s">
        <v>93</v>
      </c>
      <c r="B21" s="25" t="s">
        <v>9</v>
      </c>
      <c r="C21" s="75">
        <v>0</v>
      </c>
      <c r="D21" s="77">
        <v>12600</v>
      </c>
      <c r="E21" s="77">
        <v>0</v>
      </c>
      <c r="F21" s="77">
        <v>0</v>
      </c>
      <c r="G21" s="77">
        <v>0</v>
      </c>
      <c r="H21" s="77">
        <v>0</v>
      </c>
      <c r="I21" s="77">
        <v>0</v>
      </c>
      <c r="J21" s="79">
        <f t="shared" si="0"/>
        <v>12600</v>
      </c>
    </row>
    <row r="22" spans="1:10" x14ac:dyDescent="0.25">
      <c r="A22" s="24" t="s">
        <v>94</v>
      </c>
      <c r="B22" s="25" t="s">
        <v>9</v>
      </c>
      <c r="C22" s="75">
        <v>0</v>
      </c>
      <c r="D22" s="77">
        <v>0</v>
      </c>
      <c r="E22" s="77">
        <v>0</v>
      </c>
      <c r="F22" s="77">
        <v>0</v>
      </c>
      <c r="G22" s="77">
        <v>0</v>
      </c>
      <c r="H22" s="77">
        <v>0</v>
      </c>
      <c r="I22" s="77">
        <v>0</v>
      </c>
      <c r="J22" s="79">
        <f t="shared" si="0"/>
        <v>0</v>
      </c>
    </row>
    <row r="23" spans="1:10" x14ac:dyDescent="0.25">
      <c r="A23" s="24" t="s">
        <v>95</v>
      </c>
      <c r="B23" s="25" t="s">
        <v>10</v>
      </c>
      <c r="C23" s="75">
        <v>0</v>
      </c>
      <c r="D23" s="77">
        <v>0</v>
      </c>
      <c r="E23" s="77">
        <v>0</v>
      </c>
      <c r="F23" s="77">
        <v>0</v>
      </c>
      <c r="G23" s="77">
        <v>0</v>
      </c>
      <c r="H23" s="77">
        <v>0</v>
      </c>
      <c r="I23" s="77">
        <v>0</v>
      </c>
      <c r="J23" s="79">
        <f t="shared" si="0"/>
        <v>0</v>
      </c>
    </row>
    <row r="24" spans="1:10" x14ac:dyDescent="0.25">
      <c r="A24" s="24" t="s">
        <v>96</v>
      </c>
      <c r="B24" s="25" t="s">
        <v>10</v>
      </c>
      <c r="C24" s="75">
        <v>0</v>
      </c>
      <c r="D24" s="77">
        <v>0</v>
      </c>
      <c r="E24" s="77">
        <v>0</v>
      </c>
      <c r="F24" s="77">
        <v>0</v>
      </c>
      <c r="G24" s="77">
        <v>0</v>
      </c>
      <c r="H24" s="77">
        <v>0</v>
      </c>
      <c r="I24" s="77">
        <v>0</v>
      </c>
      <c r="J24" s="79">
        <f t="shared" si="0"/>
        <v>0</v>
      </c>
    </row>
    <row r="25" spans="1:10" x14ac:dyDescent="0.25">
      <c r="A25" s="24" t="s">
        <v>97</v>
      </c>
      <c r="B25" s="25" t="s">
        <v>10</v>
      </c>
      <c r="C25" s="75">
        <v>0</v>
      </c>
      <c r="D25" s="77">
        <v>0</v>
      </c>
      <c r="E25" s="77">
        <v>0</v>
      </c>
      <c r="F25" s="77">
        <v>0</v>
      </c>
      <c r="G25" s="77">
        <v>0</v>
      </c>
      <c r="H25" s="77">
        <v>0</v>
      </c>
      <c r="I25" s="77">
        <v>0</v>
      </c>
      <c r="J25" s="79">
        <f t="shared" si="0"/>
        <v>0</v>
      </c>
    </row>
    <row r="26" spans="1:10" x14ac:dyDescent="0.25">
      <c r="A26" s="24" t="s">
        <v>98</v>
      </c>
      <c r="B26" s="25" t="s">
        <v>10</v>
      </c>
      <c r="C26" s="75">
        <v>0</v>
      </c>
      <c r="D26" s="77">
        <v>0</v>
      </c>
      <c r="E26" s="77">
        <v>0</v>
      </c>
      <c r="F26" s="77">
        <v>0</v>
      </c>
      <c r="G26" s="77">
        <v>0</v>
      </c>
      <c r="H26" s="77">
        <v>0</v>
      </c>
      <c r="I26" s="77">
        <v>0</v>
      </c>
      <c r="J26" s="79">
        <f t="shared" si="0"/>
        <v>0</v>
      </c>
    </row>
    <row r="27" spans="1:10" x14ac:dyDescent="0.25">
      <c r="A27" s="24" t="s">
        <v>99</v>
      </c>
      <c r="B27" s="25" t="s">
        <v>11</v>
      </c>
      <c r="C27" s="75">
        <v>0</v>
      </c>
      <c r="D27" s="77">
        <v>0</v>
      </c>
      <c r="E27" s="77">
        <v>0</v>
      </c>
      <c r="F27" s="77">
        <v>0</v>
      </c>
      <c r="G27" s="77">
        <v>0</v>
      </c>
      <c r="H27" s="77">
        <v>0</v>
      </c>
      <c r="I27" s="77">
        <v>0</v>
      </c>
      <c r="J27" s="79">
        <f t="shared" si="0"/>
        <v>0</v>
      </c>
    </row>
    <row r="28" spans="1:10" x14ac:dyDescent="0.25">
      <c r="A28" s="24" t="s">
        <v>100</v>
      </c>
      <c r="B28" s="25" t="s">
        <v>11</v>
      </c>
      <c r="C28" s="75">
        <v>0</v>
      </c>
      <c r="D28" s="77">
        <v>0</v>
      </c>
      <c r="E28" s="77">
        <v>0</v>
      </c>
      <c r="F28" s="77">
        <v>0</v>
      </c>
      <c r="G28" s="77">
        <v>0</v>
      </c>
      <c r="H28" s="77">
        <v>0</v>
      </c>
      <c r="I28" s="77">
        <v>0</v>
      </c>
      <c r="J28" s="79">
        <f t="shared" si="0"/>
        <v>0</v>
      </c>
    </row>
    <row r="29" spans="1:10" x14ac:dyDescent="0.25">
      <c r="A29" s="24" t="s">
        <v>101</v>
      </c>
      <c r="B29" s="25" t="s">
        <v>11</v>
      </c>
      <c r="C29" s="75">
        <v>0</v>
      </c>
      <c r="D29" s="77">
        <v>0</v>
      </c>
      <c r="E29" s="77">
        <v>0</v>
      </c>
      <c r="F29" s="77">
        <v>0</v>
      </c>
      <c r="G29" s="77">
        <v>0</v>
      </c>
      <c r="H29" s="77">
        <v>0</v>
      </c>
      <c r="I29" s="77">
        <v>0</v>
      </c>
      <c r="J29" s="79">
        <f t="shared" si="0"/>
        <v>0</v>
      </c>
    </row>
    <row r="30" spans="1:10" x14ac:dyDescent="0.25">
      <c r="A30" s="24" t="s">
        <v>507</v>
      </c>
      <c r="B30" s="25" t="s">
        <v>11</v>
      </c>
      <c r="C30" s="75">
        <v>0</v>
      </c>
      <c r="D30" s="77">
        <v>0</v>
      </c>
      <c r="E30" s="77">
        <v>0</v>
      </c>
      <c r="F30" s="77">
        <v>0</v>
      </c>
      <c r="G30" s="77">
        <v>0</v>
      </c>
      <c r="H30" s="77">
        <v>0</v>
      </c>
      <c r="I30" s="77">
        <v>0</v>
      </c>
      <c r="J30" s="79">
        <f t="shared" si="0"/>
        <v>0</v>
      </c>
    </row>
    <row r="31" spans="1:10" x14ac:dyDescent="0.25">
      <c r="A31" s="24" t="s">
        <v>102</v>
      </c>
      <c r="B31" s="25" t="s">
        <v>11</v>
      </c>
      <c r="C31" s="75">
        <v>0</v>
      </c>
      <c r="D31" s="77">
        <v>0</v>
      </c>
      <c r="E31" s="77">
        <v>0</v>
      </c>
      <c r="F31" s="77">
        <v>0</v>
      </c>
      <c r="G31" s="77">
        <v>0</v>
      </c>
      <c r="H31" s="77">
        <v>0</v>
      </c>
      <c r="I31" s="77">
        <v>0</v>
      </c>
      <c r="J31" s="79">
        <f t="shared" si="0"/>
        <v>0</v>
      </c>
    </row>
    <row r="32" spans="1:10" x14ac:dyDescent="0.25">
      <c r="A32" s="24" t="s">
        <v>103</v>
      </c>
      <c r="B32" s="25" t="s">
        <v>11</v>
      </c>
      <c r="C32" s="75">
        <v>0</v>
      </c>
      <c r="D32" s="77">
        <v>0</v>
      </c>
      <c r="E32" s="77">
        <v>0</v>
      </c>
      <c r="F32" s="77">
        <v>0</v>
      </c>
      <c r="G32" s="77">
        <v>0</v>
      </c>
      <c r="H32" s="77">
        <v>0</v>
      </c>
      <c r="I32" s="77">
        <v>0</v>
      </c>
      <c r="J32" s="79">
        <f t="shared" si="0"/>
        <v>0</v>
      </c>
    </row>
    <row r="33" spans="1:10" x14ac:dyDescent="0.25">
      <c r="A33" s="24" t="s">
        <v>104</v>
      </c>
      <c r="B33" s="25" t="s">
        <v>11</v>
      </c>
      <c r="C33" s="75">
        <v>0</v>
      </c>
      <c r="D33" s="77">
        <v>0</v>
      </c>
      <c r="E33" s="77">
        <v>4688</v>
      </c>
      <c r="F33" s="77">
        <v>0</v>
      </c>
      <c r="G33" s="77">
        <v>0</v>
      </c>
      <c r="H33" s="77">
        <v>0</v>
      </c>
      <c r="I33" s="77">
        <v>0</v>
      </c>
      <c r="J33" s="79">
        <f t="shared" si="0"/>
        <v>4688</v>
      </c>
    </row>
    <row r="34" spans="1:10" x14ac:dyDescent="0.25">
      <c r="A34" s="24" t="s">
        <v>105</v>
      </c>
      <c r="B34" s="25" t="s">
        <v>11</v>
      </c>
      <c r="C34" s="75">
        <v>0</v>
      </c>
      <c r="D34" s="77">
        <v>1276531</v>
      </c>
      <c r="E34" s="77">
        <v>0</v>
      </c>
      <c r="F34" s="77">
        <v>0</v>
      </c>
      <c r="G34" s="77">
        <v>0</v>
      </c>
      <c r="H34" s="77">
        <v>40498</v>
      </c>
      <c r="I34" s="77">
        <v>0</v>
      </c>
      <c r="J34" s="79">
        <f t="shared" si="0"/>
        <v>1317029</v>
      </c>
    </row>
    <row r="35" spans="1:10" x14ac:dyDescent="0.25">
      <c r="A35" s="24" t="s">
        <v>106</v>
      </c>
      <c r="B35" s="25" t="s">
        <v>11</v>
      </c>
      <c r="C35" s="75">
        <v>0</v>
      </c>
      <c r="D35" s="77">
        <v>0</v>
      </c>
      <c r="E35" s="77">
        <v>0</v>
      </c>
      <c r="F35" s="77">
        <v>0</v>
      </c>
      <c r="G35" s="77">
        <v>0</v>
      </c>
      <c r="H35" s="77">
        <v>0</v>
      </c>
      <c r="I35" s="77">
        <v>0</v>
      </c>
      <c r="J35" s="79">
        <f t="shared" si="0"/>
        <v>0</v>
      </c>
    </row>
    <row r="36" spans="1:10" x14ac:dyDescent="0.25">
      <c r="A36" s="24" t="s">
        <v>107</v>
      </c>
      <c r="B36" s="25" t="s">
        <v>11</v>
      </c>
      <c r="C36" s="75">
        <v>0</v>
      </c>
      <c r="D36" s="77">
        <v>0</v>
      </c>
      <c r="E36" s="77">
        <v>0</v>
      </c>
      <c r="F36" s="77">
        <v>0</v>
      </c>
      <c r="G36" s="77">
        <v>0</v>
      </c>
      <c r="H36" s="77">
        <v>0</v>
      </c>
      <c r="I36" s="77">
        <v>0</v>
      </c>
      <c r="J36" s="79">
        <f t="shared" si="0"/>
        <v>0</v>
      </c>
    </row>
    <row r="37" spans="1:10" x14ac:dyDescent="0.25">
      <c r="A37" s="24" t="s">
        <v>108</v>
      </c>
      <c r="B37" s="25" t="s">
        <v>11</v>
      </c>
      <c r="C37" s="75">
        <v>0</v>
      </c>
      <c r="D37" s="77">
        <v>0</v>
      </c>
      <c r="E37" s="77">
        <v>795513</v>
      </c>
      <c r="F37" s="77">
        <v>0</v>
      </c>
      <c r="G37" s="77">
        <v>0</v>
      </c>
      <c r="H37" s="77">
        <v>0</v>
      </c>
      <c r="I37" s="77">
        <v>0</v>
      </c>
      <c r="J37" s="79">
        <f t="shared" si="0"/>
        <v>795513</v>
      </c>
    </row>
    <row r="38" spans="1:10" x14ac:dyDescent="0.25">
      <c r="A38" s="24" t="s">
        <v>109</v>
      </c>
      <c r="B38" s="25" t="s">
        <v>11</v>
      </c>
      <c r="C38" s="75">
        <v>0</v>
      </c>
      <c r="D38" s="77">
        <v>0</v>
      </c>
      <c r="E38" s="77">
        <v>0</v>
      </c>
      <c r="F38" s="77">
        <v>0</v>
      </c>
      <c r="G38" s="77">
        <v>0</v>
      </c>
      <c r="H38" s="77">
        <v>0</v>
      </c>
      <c r="I38" s="77">
        <v>0</v>
      </c>
      <c r="J38" s="79">
        <f t="shared" si="0"/>
        <v>0</v>
      </c>
    </row>
    <row r="39" spans="1:10" x14ac:dyDescent="0.25">
      <c r="A39" s="24" t="s">
        <v>110</v>
      </c>
      <c r="B39" s="25" t="s">
        <v>11</v>
      </c>
      <c r="C39" s="75">
        <v>0</v>
      </c>
      <c r="D39" s="77">
        <v>0</v>
      </c>
      <c r="E39" s="77">
        <v>0</v>
      </c>
      <c r="F39" s="77">
        <v>0</v>
      </c>
      <c r="G39" s="77">
        <v>0</v>
      </c>
      <c r="H39" s="77">
        <v>0</v>
      </c>
      <c r="I39" s="77">
        <v>0</v>
      </c>
      <c r="J39" s="79">
        <f t="shared" si="0"/>
        <v>0</v>
      </c>
    </row>
    <row r="40" spans="1:10" x14ac:dyDescent="0.25">
      <c r="A40" s="24" t="s">
        <v>111</v>
      </c>
      <c r="B40" s="25" t="s">
        <v>11</v>
      </c>
      <c r="C40" s="75">
        <v>0</v>
      </c>
      <c r="D40" s="77">
        <v>0</v>
      </c>
      <c r="E40" s="77">
        <v>0</v>
      </c>
      <c r="F40" s="77">
        <v>0</v>
      </c>
      <c r="G40" s="77">
        <v>0</v>
      </c>
      <c r="H40" s="77">
        <v>0</v>
      </c>
      <c r="I40" s="77">
        <v>0</v>
      </c>
      <c r="J40" s="79">
        <f t="shared" si="0"/>
        <v>0</v>
      </c>
    </row>
    <row r="41" spans="1:10" x14ac:dyDescent="0.25">
      <c r="A41" s="24" t="s">
        <v>112</v>
      </c>
      <c r="B41" s="25" t="s">
        <v>11</v>
      </c>
      <c r="C41" s="75">
        <v>0</v>
      </c>
      <c r="D41" s="77">
        <v>0</v>
      </c>
      <c r="E41" s="77">
        <v>0</v>
      </c>
      <c r="F41" s="77">
        <v>0</v>
      </c>
      <c r="G41" s="77">
        <v>0</v>
      </c>
      <c r="H41" s="77">
        <v>0</v>
      </c>
      <c r="I41" s="77">
        <v>0</v>
      </c>
      <c r="J41" s="79">
        <f t="shared" si="0"/>
        <v>0</v>
      </c>
    </row>
    <row r="42" spans="1:10" x14ac:dyDescent="0.25">
      <c r="A42" s="24" t="s">
        <v>113</v>
      </c>
      <c r="B42" s="25" t="s">
        <v>11</v>
      </c>
      <c r="C42" s="75">
        <v>0</v>
      </c>
      <c r="D42" s="77">
        <v>0</v>
      </c>
      <c r="E42" s="77">
        <v>0</v>
      </c>
      <c r="F42" s="77">
        <v>0</v>
      </c>
      <c r="G42" s="77">
        <v>0</v>
      </c>
      <c r="H42" s="77">
        <v>0</v>
      </c>
      <c r="I42" s="77">
        <v>0</v>
      </c>
      <c r="J42" s="79">
        <f t="shared" si="0"/>
        <v>0</v>
      </c>
    </row>
    <row r="43" spans="1:10" x14ac:dyDescent="0.25">
      <c r="A43" s="24" t="s">
        <v>114</v>
      </c>
      <c r="B43" s="25" t="s">
        <v>12</v>
      </c>
      <c r="C43" s="75">
        <v>0</v>
      </c>
      <c r="D43" s="77">
        <v>0</v>
      </c>
      <c r="E43" s="77">
        <v>0</v>
      </c>
      <c r="F43" s="77">
        <v>0</v>
      </c>
      <c r="G43" s="77">
        <v>0</v>
      </c>
      <c r="H43" s="77">
        <v>4780</v>
      </c>
      <c r="I43" s="77">
        <v>0</v>
      </c>
      <c r="J43" s="79">
        <f t="shared" si="0"/>
        <v>4780</v>
      </c>
    </row>
    <row r="44" spans="1:10" x14ac:dyDescent="0.25">
      <c r="A44" s="24" t="s">
        <v>115</v>
      </c>
      <c r="B44" s="25" t="s">
        <v>12</v>
      </c>
      <c r="C44" s="75">
        <v>4277</v>
      </c>
      <c r="D44" s="77">
        <v>0</v>
      </c>
      <c r="E44" s="77">
        <v>0</v>
      </c>
      <c r="F44" s="77">
        <v>0</v>
      </c>
      <c r="G44" s="77">
        <v>0</v>
      </c>
      <c r="H44" s="77">
        <v>420247</v>
      </c>
      <c r="I44" s="77">
        <v>39762</v>
      </c>
      <c r="J44" s="79">
        <f t="shared" si="0"/>
        <v>464286</v>
      </c>
    </row>
    <row r="45" spans="1:10" x14ac:dyDescent="0.25">
      <c r="A45" s="24" t="s">
        <v>116</v>
      </c>
      <c r="B45" s="25" t="s">
        <v>12</v>
      </c>
      <c r="C45" s="75">
        <v>0</v>
      </c>
      <c r="D45" s="77">
        <v>385177</v>
      </c>
      <c r="E45" s="77">
        <v>0</v>
      </c>
      <c r="F45" s="77">
        <v>0</v>
      </c>
      <c r="G45" s="77">
        <v>0</v>
      </c>
      <c r="H45" s="77">
        <v>0</v>
      </c>
      <c r="I45" s="77">
        <v>0</v>
      </c>
      <c r="J45" s="79">
        <f t="shared" si="0"/>
        <v>385177</v>
      </c>
    </row>
    <row r="46" spans="1:10" x14ac:dyDescent="0.25">
      <c r="A46" s="24" t="s">
        <v>467</v>
      </c>
      <c r="B46" s="25" t="s">
        <v>12</v>
      </c>
      <c r="C46" s="75">
        <v>0</v>
      </c>
      <c r="D46" s="77">
        <v>232768</v>
      </c>
      <c r="E46" s="77">
        <v>0</v>
      </c>
      <c r="F46" s="77">
        <v>0</v>
      </c>
      <c r="G46" s="77">
        <v>0</v>
      </c>
      <c r="H46" s="77">
        <v>0</v>
      </c>
      <c r="I46" s="77">
        <v>0</v>
      </c>
      <c r="J46" s="79">
        <f t="shared" si="0"/>
        <v>232768</v>
      </c>
    </row>
    <row r="47" spans="1:10" x14ac:dyDescent="0.25">
      <c r="A47" s="24" t="s">
        <v>117</v>
      </c>
      <c r="B47" s="25" t="s">
        <v>12</v>
      </c>
      <c r="C47" s="75">
        <v>0</v>
      </c>
      <c r="D47" s="77">
        <v>0</v>
      </c>
      <c r="E47" s="77">
        <v>0</v>
      </c>
      <c r="F47" s="77">
        <v>0</v>
      </c>
      <c r="G47" s="77">
        <v>0</v>
      </c>
      <c r="H47" s="77">
        <v>0</v>
      </c>
      <c r="I47" s="77">
        <v>0</v>
      </c>
      <c r="J47" s="79">
        <f t="shared" si="0"/>
        <v>0</v>
      </c>
    </row>
    <row r="48" spans="1:10" x14ac:dyDescent="0.25">
      <c r="A48" s="24" t="s">
        <v>118</v>
      </c>
      <c r="B48" s="25" t="s">
        <v>12</v>
      </c>
      <c r="C48" s="75">
        <v>0</v>
      </c>
      <c r="D48" s="77">
        <v>0</v>
      </c>
      <c r="E48" s="77">
        <v>0</v>
      </c>
      <c r="F48" s="77">
        <v>0</v>
      </c>
      <c r="G48" s="77">
        <v>0</v>
      </c>
      <c r="H48" s="77">
        <v>0</v>
      </c>
      <c r="I48" s="77">
        <v>0</v>
      </c>
      <c r="J48" s="79">
        <f t="shared" si="0"/>
        <v>0</v>
      </c>
    </row>
    <row r="49" spans="1:10" x14ac:dyDescent="0.25">
      <c r="A49" s="24" t="s">
        <v>119</v>
      </c>
      <c r="B49" s="25" t="s">
        <v>12</v>
      </c>
      <c r="C49" s="75">
        <v>0</v>
      </c>
      <c r="D49" s="77">
        <v>0</v>
      </c>
      <c r="E49" s="77">
        <v>0</v>
      </c>
      <c r="F49" s="77">
        <v>0</v>
      </c>
      <c r="G49" s="77">
        <v>0</v>
      </c>
      <c r="H49" s="77">
        <v>0</v>
      </c>
      <c r="I49" s="77">
        <v>0</v>
      </c>
      <c r="J49" s="79">
        <f t="shared" si="0"/>
        <v>0</v>
      </c>
    </row>
    <row r="50" spans="1:10" x14ac:dyDescent="0.25">
      <c r="A50" s="24" t="s">
        <v>468</v>
      </c>
      <c r="B50" s="25" t="s">
        <v>12</v>
      </c>
      <c r="C50" s="75">
        <v>0</v>
      </c>
      <c r="D50" s="77">
        <v>0</v>
      </c>
      <c r="E50" s="77">
        <v>0</v>
      </c>
      <c r="F50" s="77">
        <v>0</v>
      </c>
      <c r="G50" s="77">
        <v>0</v>
      </c>
      <c r="H50" s="77">
        <v>0</v>
      </c>
      <c r="I50" s="77">
        <v>0</v>
      </c>
      <c r="J50" s="79">
        <f t="shared" si="0"/>
        <v>0</v>
      </c>
    </row>
    <row r="51" spans="1:10" x14ac:dyDescent="0.25">
      <c r="A51" s="24" t="s">
        <v>120</v>
      </c>
      <c r="B51" s="25" t="s">
        <v>12</v>
      </c>
      <c r="C51" s="75">
        <v>0</v>
      </c>
      <c r="D51" s="77">
        <v>0</v>
      </c>
      <c r="E51" s="77">
        <v>0</v>
      </c>
      <c r="F51" s="77">
        <v>0</v>
      </c>
      <c r="G51" s="77">
        <v>0</v>
      </c>
      <c r="H51" s="77">
        <v>0</v>
      </c>
      <c r="I51" s="77">
        <v>0</v>
      </c>
      <c r="J51" s="79">
        <f t="shared" si="0"/>
        <v>0</v>
      </c>
    </row>
    <row r="52" spans="1:10" x14ac:dyDescent="0.25">
      <c r="A52" s="24" t="s">
        <v>121</v>
      </c>
      <c r="B52" s="25" t="s">
        <v>12</v>
      </c>
      <c r="C52" s="75">
        <v>0</v>
      </c>
      <c r="D52" s="77">
        <v>0</v>
      </c>
      <c r="E52" s="77">
        <v>0</v>
      </c>
      <c r="F52" s="77">
        <v>0</v>
      </c>
      <c r="G52" s="77">
        <v>0</v>
      </c>
      <c r="H52" s="77">
        <v>0</v>
      </c>
      <c r="I52" s="77">
        <v>0</v>
      </c>
      <c r="J52" s="79">
        <f t="shared" si="0"/>
        <v>0</v>
      </c>
    </row>
    <row r="53" spans="1:10" x14ac:dyDescent="0.25">
      <c r="A53" s="24" t="s">
        <v>122</v>
      </c>
      <c r="B53" s="25" t="s">
        <v>12</v>
      </c>
      <c r="C53" s="75">
        <v>0</v>
      </c>
      <c r="D53" s="77">
        <v>0</v>
      </c>
      <c r="E53" s="77">
        <v>0</v>
      </c>
      <c r="F53" s="77">
        <v>0</v>
      </c>
      <c r="G53" s="77">
        <v>0</v>
      </c>
      <c r="H53" s="77">
        <v>0</v>
      </c>
      <c r="I53" s="77">
        <v>0</v>
      </c>
      <c r="J53" s="79">
        <f t="shared" si="0"/>
        <v>0</v>
      </c>
    </row>
    <row r="54" spans="1:10" x14ac:dyDescent="0.25">
      <c r="A54" s="24" t="s">
        <v>123</v>
      </c>
      <c r="B54" s="25" t="s">
        <v>12</v>
      </c>
      <c r="C54" s="75">
        <v>0</v>
      </c>
      <c r="D54" s="77">
        <v>0</v>
      </c>
      <c r="E54" s="77">
        <v>0</v>
      </c>
      <c r="F54" s="77">
        <v>0</v>
      </c>
      <c r="G54" s="77">
        <v>0</v>
      </c>
      <c r="H54" s="77">
        <v>0</v>
      </c>
      <c r="I54" s="77">
        <v>0</v>
      </c>
      <c r="J54" s="79">
        <f t="shared" si="0"/>
        <v>0</v>
      </c>
    </row>
    <row r="55" spans="1:10" x14ac:dyDescent="0.25">
      <c r="A55" s="24" t="s">
        <v>124</v>
      </c>
      <c r="B55" s="25" t="s">
        <v>12</v>
      </c>
      <c r="C55" s="75">
        <v>0</v>
      </c>
      <c r="D55" s="77">
        <v>1289</v>
      </c>
      <c r="E55" s="77">
        <v>0</v>
      </c>
      <c r="F55" s="77">
        <v>0</v>
      </c>
      <c r="G55" s="77">
        <v>0</v>
      </c>
      <c r="H55" s="77">
        <v>0</v>
      </c>
      <c r="I55" s="77">
        <v>0</v>
      </c>
      <c r="J55" s="79">
        <f t="shared" si="0"/>
        <v>1289</v>
      </c>
    </row>
    <row r="56" spans="1:10" x14ac:dyDescent="0.25">
      <c r="A56" s="24" t="s">
        <v>125</v>
      </c>
      <c r="B56" s="25" t="s">
        <v>12</v>
      </c>
      <c r="C56" s="75">
        <v>0</v>
      </c>
      <c r="D56" s="77">
        <v>0</v>
      </c>
      <c r="E56" s="77">
        <v>0</v>
      </c>
      <c r="F56" s="77">
        <v>0</v>
      </c>
      <c r="G56" s="77">
        <v>0</v>
      </c>
      <c r="H56" s="77">
        <v>0</v>
      </c>
      <c r="I56" s="77">
        <v>0</v>
      </c>
      <c r="J56" s="79">
        <f t="shared" si="0"/>
        <v>0</v>
      </c>
    </row>
    <row r="57" spans="1:10" x14ac:dyDescent="0.25">
      <c r="A57" s="24" t="s">
        <v>126</v>
      </c>
      <c r="B57" s="25" t="s">
        <v>12</v>
      </c>
      <c r="C57" s="75">
        <v>0</v>
      </c>
      <c r="D57" s="77">
        <v>0</v>
      </c>
      <c r="E57" s="77">
        <v>0</v>
      </c>
      <c r="F57" s="77">
        <v>0</v>
      </c>
      <c r="G57" s="77">
        <v>0</v>
      </c>
      <c r="H57" s="77">
        <v>0</v>
      </c>
      <c r="I57" s="77">
        <v>0</v>
      </c>
      <c r="J57" s="79">
        <f t="shared" si="0"/>
        <v>0</v>
      </c>
    </row>
    <row r="58" spans="1:10" x14ac:dyDescent="0.25">
      <c r="A58" s="24" t="s">
        <v>127</v>
      </c>
      <c r="B58" s="25" t="s">
        <v>12</v>
      </c>
      <c r="C58" s="75">
        <v>0</v>
      </c>
      <c r="D58" s="77">
        <v>0</v>
      </c>
      <c r="E58" s="77">
        <v>0</v>
      </c>
      <c r="F58" s="77">
        <v>0</v>
      </c>
      <c r="G58" s="77">
        <v>0</v>
      </c>
      <c r="H58" s="77">
        <v>0</v>
      </c>
      <c r="I58" s="77">
        <v>0</v>
      </c>
      <c r="J58" s="79">
        <f t="shared" si="0"/>
        <v>0</v>
      </c>
    </row>
    <row r="59" spans="1:10" x14ac:dyDescent="0.25">
      <c r="A59" s="24" t="s">
        <v>128</v>
      </c>
      <c r="B59" s="25" t="s">
        <v>12</v>
      </c>
      <c r="C59" s="75">
        <v>0</v>
      </c>
      <c r="D59" s="77">
        <v>0</v>
      </c>
      <c r="E59" s="77">
        <v>0</v>
      </c>
      <c r="F59" s="77">
        <v>0</v>
      </c>
      <c r="G59" s="77">
        <v>0</v>
      </c>
      <c r="H59" s="77">
        <v>0</v>
      </c>
      <c r="I59" s="77">
        <v>0</v>
      </c>
      <c r="J59" s="79">
        <f t="shared" si="0"/>
        <v>0</v>
      </c>
    </row>
    <row r="60" spans="1:10" x14ac:dyDescent="0.25">
      <c r="A60" s="24" t="s">
        <v>129</v>
      </c>
      <c r="B60" s="25" t="s">
        <v>12</v>
      </c>
      <c r="C60" s="75">
        <v>0</v>
      </c>
      <c r="D60" s="77">
        <v>0</v>
      </c>
      <c r="E60" s="77">
        <v>0</v>
      </c>
      <c r="F60" s="77">
        <v>0</v>
      </c>
      <c r="G60" s="77">
        <v>0</v>
      </c>
      <c r="H60" s="77">
        <v>0</v>
      </c>
      <c r="I60" s="77">
        <v>0</v>
      </c>
      <c r="J60" s="79">
        <f t="shared" si="0"/>
        <v>0</v>
      </c>
    </row>
    <row r="61" spans="1:10" x14ac:dyDescent="0.25">
      <c r="A61" s="24" t="s">
        <v>130</v>
      </c>
      <c r="B61" s="25" t="s">
        <v>12</v>
      </c>
      <c r="C61" s="75">
        <v>0</v>
      </c>
      <c r="D61" s="77">
        <v>0</v>
      </c>
      <c r="E61" s="77">
        <v>0</v>
      </c>
      <c r="F61" s="77">
        <v>0</v>
      </c>
      <c r="G61" s="77">
        <v>0</v>
      </c>
      <c r="H61" s="77">
        <v>0</v>
      </c>
      <c r="I61" s="77">
        <v>0</v>
      </c>
      <c r="J61" s="79">
        <f t="shared" si="0"/>
        <v>0</v>
      </c>
    </row>
    <row r="62" spans="1:10" x14ac:dyDescent="0.25">
      <c r="A62" s="24" t="s">
        <v>131</v>
      </c>
      <c r="B62" s="25" t="s">
        <v>12</v>
      </c>
      <c r="C62" s="75">
        <v>0</v>
      </c>
      <c r="D62" s="77">
        <v>0</v>
      </c>
      <c r="E62" s="77">
        <v>0</v>
      </c>
      <c r="F62" s="77">
        <v>0</v>
      </c>
      <c r="G62" s="77">
        <v>0</v>
      </c>
      <c r="H62" s="77">
        <v>0</v>
      </c>
      <c r="I62" s="77">
        <v>0</v>
      </c>
      <c r="J62" s="79">
        <f t="shared" si="0"/>
        <v>0</v>
      </c>
    </row>
    <row r="63" spans="1:10" x14ac:dyDescent="0.25">
      <c r="A63" s="24" t="s">
        <v>132</v>
      </c>
      <c r="B63" s="25" t="s">
        <v>12</v>
      </c>
      <c r="C63" s="75">
        <v>0</v>
      </c>
      <c r="D63" s="77">
        <v>0</v>
      </c>
      <c r="E63" s="77">
        <v>0</v>
      </c>
      <c r="F63" s="77">
        <v>0</v>
      </c>
      <c r="G63" s="77">
        <v>0</v>
      </c>
      <c r="H63" s="77">
        <v>0</v>
      </c>
      <c r="I63" s="77">
        <v>0</v>
      </c>
      <c r="J63" s="79">
        <f t="shared" si="0"/>
        <v>0</v>
      </c>
    </row>
    <row r="64" spans="1:10" x14ac:dyDescent="0.25">
      <c r="A64" s="24" t="s">
        <v>133</v>
      </c>
      <c r="B64" s="25" t="s">
        <v>12</v>
      </c>
      <c r="C64" s="75">
        <v>0</v>
      </c>
      <c r="D64" s="77">
        <v>0</v>
      </c>
      <c r="E64" s="77">
        <v>0</v>
      </c>
      <c r="F64" s="77">
        <v>0</v>
      </c>
      <c r="G64" s="77">
        <v>0</v>
      </c>
      <c r="H64" s="77">
        <v>0</v>
      </c>
      <c r="I64" s="77">
        <v>0</v>
      </c>
      <c r="J64" s="79">
        <f t="shared" si="0"/>
        <v>0</v>
      </c>
    </row>
    <row r="65" spans="1:10" x14ac:dyDescent="0.25">
      <c r="A65" s="24" t="s">
        <v>134</v>
      </c>
      <c r="B65" s="25" t="s">
        <v>12</v>
      </c>
      <c r="C65" s="75">
        <v>0</v>
      </c>
      <c r="D65" s="77">
        <v>0</v>
      </c>
      <c r="E65" s="77">
        <v>0</v>
      </c>
      <c r="F65" s="77">
        <v>0</v>
      </c>
      <c r="G65" s="77">
        <v>0</v>
      </c>
      <c r="H65" s="77">
        <v>0</v>
      </c>
      <c r="I65" s="77">
        <v>0</v>
      </c>
      <c r="J65" s="79">
        <f t="shared" si="0"/>
        <v>0</v>
      </c>
    </row>
    <row r="66" spans="1:10" x14ac:dyDescent="0.25">
      <c r="A66" s="24" t="s">
        <v>135</v>
      </c>
      <c r="B66" s="25" t="s">
        <v>12</v>
      </c>
      <c r="C66" s="75">
        <v>0</v>
      </c>
      <c r="D66" s="77">
        <v>0</v>
      </c>
      <c r="E66" s="77">
        <v>0</v>
      </c>
      <c r="F66" s="77">
        <v>0</v>
      </c>
      <c r="G66" s="77">
        <v>0</v>
      </c>
      <c r="H66" s="77">
        <v>0</v>
      </c>
      <c r="I66" s="77">
        <v>0</v>
      </c>
      <c r="J66" s="79">
        <f t="shared" si="0"/>
        <v>0</v>
      </c>
    </row>
    <row r="67" spans="1:10" x14ac:dyDescent="0.25">
      <c r="A67" s="24" t="s">
        <v>136</v>
      </c>
      <c r="B67" s="25" t="s">
        <v>12</v>
      </c>
      <c r="C67" s="75">
        <v>0</v>
      </c>
      <c r="D67" s="77">
        <v>0</v>
      </c>
      <c r="E67" s="77">
        <v>0</v>
      </c>
      <c r="F67" s="77">
        <v>0</v>
      </c>
      <c r="G67" s="77">
        <v>0</v>
      </c>
      <c r="H67" s="77">
        <v>0</v>
      </c>
      <c r="I67" s="77">
        <v>0</v>
      </c>
      <c r="J67" s="79">
        <f t="shared" si="0"/>
        <v>0</v>
      </c>
    </row>
    <row r="68" spans="1:10" x14ac:dyDescent="0.25">
      <c r="A68" s="24" t="s">
        <v>137</v>
      </c>
      <c r="B68" s="25" t="s">
        <v>12</v>
      </c>
      <c r="C68" s="75">
        <v>0</v>
      </c>
      <c r="D68" s="77">
        <v>0</v>
      </c>
      <c r="E68" s="77">
        <v>0</v>
      </c>
      <c r="F68" s="77">
        <v>0</v>
      </c>
      <c r="G68" s="77">
        <v>0</v>
      </c>
      <c r="H68" s="77">
        <v>0</v>
      </c>
      <c r="I68" s="77">
        <v>0</v>
      </c>
      <c r="J68" s="79">
        <f t="shared" ref="J68:J131" si="1">SUM(C68:I68)</f>
        <v>0</v>
      </c>
    </row>
    <row r="69" spans="1:10" x14ac:dyDescent="0.25">
      <c r="A69" s="24" t="s">
        <v>138</v>
      </c>
      <c r="B69" s="25" t="s">
        <v>12</v>
      </c>
      <c r="C69" s="75">
        <v>0</v>
      </c>
      <c r="D69" s="77">
        <v>221090</v>
      </c>
      <c r="E69" s="77">
        <v>0</v>
      </c>
      <c r="F69" s="77">
        <v>0</v>
      </c>
      <c r="G69" s="77">
        <v>0</v>
      </c>
      <c r="H69" s="77">
        <v>0</v>
      </c>
      <c r="I69" s="77">
        <v>3638</v>
      </c>
      <c r="J69" s="79">
        <f t="shared" si="1"/>
        <v>224728</v>
      </c>
    </row>
    <row r="70" spans="1:10" x14ac:dyDescent="0.25">
      <c r="A70" s="24" t="s">
        <v>139</v>
      </c>
      <c r="B70" s="25" t="s">
        <v>12</v>
      </c>
      <c r="C70" s="75">
        <v>0</v>
      </c>
      <c r="D70" s="77">
        <v>0</v>
      </c>
      <c r="E70" s="77">
        <v>0</v>
      </c>
      <c r="F70" s="77">
        <v>0</v>
      </c>
      <c r="G70" s="77">
        <v>0</v>
      </c>
      <c r="H70" s="77">
        <v>0</v>
      </c>
      <c r="I70" s="77">
        <v>0</v>
      </c>
      <c r="J70" s="79">
        <f t="shared" si="1"/>
        <v>0</v>
      </c>
    </row>
    <row r="71" spans="1:10" x14ac:dyDescent="0.25">
      <c r="A71" s="24" t="s">
        <v>508</v>
      </c>
      <c r="B71" s="25" t="s">
        <v>12</v>
      </c>
      <c r="C71" s="75">
        <v>0</v>
      </c>
      <c r="D71" s="77">
        <v>0</v>
      </c>
      <c r="E71" s="77">
        <v>0</v>
      </c>
      <c r="F71" s="77">
        <v>0</v>
      </c>
      <c r="G71" s="77">
        <v>0</v>
      </c>
      <c r="H71" s="77">
        <v>0</v>
      </c>
      <c r="I71" s="77">
        <v>0</v>
      </c>
      <c r="J71" s="79">
        <f t="shared" si="1"/>
        <v>0</v>
      </c>
    </row>
    <row r="72" spans="1:10" x14ac:dyDescent="0.25">
      <c r="A72" s="24" t="s">
        <v>140</v>
      </c>
      <c r="B72" s="25" t="s">
        <v>12</v>
      </c>
      <c r="C72" s="75">
        <v>0</v>
      </c>
      <c r="D72" s="77">
        <v>0</v>
      </c>
      <c r="E72" s="77">
        <v>0</v>
      </c>
      <c r="F72" s="77">
        <v>0</v>
      </c>
      <c r="G72" s="77">
        <v>0</v>
      </c>
      <c r="H72" s="77">
        <v>0</v>
      </c>
      <c r="I72" s="77">
        <v>0</v>
      </c>
      <c r="J72" s="79">
        <f t="shared" si="1"/>
        <v>0</v>
      </c>
    </row>
    <row r="73" spans="1:10" x14ac:dyDescent="0.25">
      <c r="A73" s="24" t="s">
        <v>141</v>
      </c>
      <c r="B73" s="25" t="s">
        <v>12</v>
      </c>
      <c r="C73" s="75">
        <v>0</v>
      </c>
      <c r="D73" s="77">
        <v>0</v>
      </c>
      <c r="E73" s="77">
        <v>0</v>
      </c>
      <c r="F73" s="77">
        <v>0</v>
      </c>
      <c r="G73" s="77">
        <v>0</v>
      </c>
      <c r="H73" s="77">
        <v>0</v>
      </c>
      <c r="I73" s="77">
        <v>0</v>
      </c>
      <c r="J73" s="79">
        <f t="shared" si="1"/>
        <v>0</v>
      </c>
    </row>
    <row r="74" spans="1:10" x14ac:dyDescent="0.25">
      <c r="A74" s="24" t="s">
        <v>142</v>
      </c>
      <c r="B74" s="25" t="s">
        <v>13</v>
      </c>
      <c r="C74" s="75">
        <v>0</v>
      </c>
      <c r="D74" s="77">
        <v>0</v>
      </c>
      <c r="E74" s="77">
        <v>0</v>
      </c>
      <c r="F74" s="77">
        <v>0</v>
      </c>
      <c r="G74" s="77">
        <v>0</v>
      </c>
      <c r="H74" s="77">
        <v>0</v>
      </c>
      <c r="I74" s="77">
        <v>0</v>
      </c>
      <c r="J74" s="79">
        <f t="shared" si="1"/>
        <v>0</v>
      </c>
    </row>
    <row r="75" spans="1:10" x14ac:dyDescent="0.25">
      <c r="A75" s="24" t="s">
        <v>143</v>
      </c>
      <c r="B75" s="25" t="s">
        <v>13</v>
      </c>
      <c r="C75" s="75">
        <v>0</v>
      </c>
      <c r="D75" s="77">
        <v>0</v>
      </c>
      <c r="E75" s="77">
        <v>15911</v>
      </c>
      <c r="F75" s="77">
        <v>0</v>
      </c>
      <c r="G75" s="77">
        <v>0</v>
      </c>
      <c r="H75" s="77">
        <v>0</v>
      </c>
      <c r="I75" s="77">
        <v>0</v>
      </c>
      <c r="J75" s="79">
        <f t="shared" si="1"/>
        <v>15911</v>
      </c>
    </row>
    <row r="76" spans="1:10" x14ac:dyDescent="0.25">
      <c r="A76" s="24" t="s">
        <v>144</v>
      </c>
      <c r="B76" s="25" t="s">
        <v>14</v>
      </c>
      <c r="C76" s="75">
        <v>0</v>
      </c>
      <c r="D76" s="77">
        <v>0</v>
      </c>
      <c r="E76" s="77">
        <v>0</v>
      </c>
      <c r="F76" s="77">
        <v>0</v>
      </c>
      <c r="G76" s="77">
        <v>0</v>
      </c>
      <c r="H76" s="77">
        <v>76608</v>
      </c>
      <c r="I76" s="77">
        <v>0</v>
      </c>
      <c r="J76" s="79">
        <f t="shared" si="1"/>
        <v>76608</v>
      </c>
    </row>
    <row r="77" spans="1:10" x14ac:dyDescent="0.25">
      <c r="A77" s="24" t="s">
        <v>145</v>
      </c>
      <c r="B77" s="25" t="s">
        <v>15</v>
      </c>
      <c r="C77" s="75">
        <v>5700</v>
      </c>
      <c r="D77" s="77">
        <v>0</v>
      </c>
      <c r="E77" s="77">
        <v>34115</v>
      </c>
      <c r="F77" s="77">
        <v>0</v>
      </c>
      <c r="G77" s="77">
        <v>0</v>
      </c>
      <c r="H77" s="77">
        <v>47478</v>
      </c>
      <c r="I77" s="77">
        <v>0</v>
      </c>
      <c r="J77" s="79">
        <f t="shared" si="1"/>
        <v>87293</v>
      </c>
    </row>
    <row r="78" spans="1:10" x14ac:dyDescent="0.25">
      <c r="A78" s="24" t="s">
        <v>146</v>
      </c>
      <c r="B78" s="25" t="s">
        <v>15</v>
      </c>
      <c r="C78" s="75">
        <v>0</v>
      </c>
      <c r="D78" s="77">
        <v>5708</v>
      </c>
      <c r="E78" s="77">
        <v>0</v>
      </c>
      <c r="F78" s="77">
        <v>0</v>
      </c>
      <c r="G78" s="77">
        <v>0</v>
      </c>
      <c r="H78" s="77">
        <v>0</v>
      </c>
      <c r="I78" s="77">
        <v>0</v>
      </c>
      <c r="J78" s="79">
        <f t="shared" si="1"/>
        <v>5708</v>
      </c>
    </row>
    <row r="79" spans="1:10" x14ac:dyDescent="0.25">
      <c r="A79" s="24" t="s">
        <v>147</v>
      </c>
      <c r="B79" s="25" t="s">
        <v>16</v>
      </c>
      <c r="C79" s="75">
        <v>0</v>
      </c>
      <c r="D79" s="77">
        <v>0</v>
      </c>
      <c r="E79" s="77">
        <v>0</v>
      </c>
      <c r="F79" s="77">
        <v>0</v>
      </c>
      <c r="G79" s="77">
        <v>0</v>
      </c>
      <c r="H79" s="77">
        <v>0</v>
      </c>
      <c r="I79" s="77">
        <v>0</v>
      </c>
      <c r="J79" s="79">
        <f t="shared" si="1"/>
        <v>0</v>
      </c>
    </row>
    <row r="80" spans="1:10" x14ac:dyDescent="0.25">
      <c r="A80" s="24" t="s">
        <v>148</v>
      </c>
      <c r="B80" s="25" t="s">
        <v>16</v>
      </c>
      <c r="C80" s="75">
        <v>0</v>
      </c>
      <c r="D80" s="77">
        <v>0</v>
      </c>
      <c r="E80" s="77">
        <v>0</v>
      </c>
      <c r="F80" s="77">
        <v>0</v>
      </c>
      <c r="G80" s="77">
        <v>0</v>
      </c>
      <c r="H80" s="77">
        <v>0</v>
      </c>
      <c r="I80" s="77">
        <v>0</v>
      </c>
      <c r="J80" s="79">
        <f t="shared" si="1"/>
        <v>0</v>
      </c>
    </row>
    <row r="81" spans="1:10" x14ac:dyDescent="0.25">
      <c r="A81" s="24" t="s">
        <v>149</v>
      </c>
      <c r="B81" s="25" t="s">
        <v>16</v>
      </c>
      <c r="C81" s="75">
        <v>0</v>
      </c>
      <c r="D81" s="77">
        <v>0</v>
      </c>
      <c r="E81" s="77">
        <v>0</v>
      </c>
      <c r="F81" s="77">
        <v>0</v>
      </c>
      <c r="G81" s="77">
        <v>0</v>
      </c>
      <c r="H81" s="77">
        <v>0</v>
      </c>
      <c r="I81" s="77">
        <v>0</v>
      </c>
      <c r="J81" s="79">
        <f t="shared" si="1"/>
        <v>0</v>
      </c>
    </row>
    <row r="82" spans="1:10" x14ac:dyDescent="0.25">
      <c r="A82" s="24" t="s">
        <v>150</v>
      </c>
      <c r="B82" s="25" t="s">
        <v>16</v>
      </c>
      <c r="C82" s="75">
        <v>0</v>
      </c>
      <c r="D82" s="77">
        <v>0</v>
      </c>
      <c r="E82" s="77">
        <v>0</v>
      </c>
      <c r="F82" s="77">
        <v>0</v>
      </c>
      <c r="G82" s="77">
        <v>0</v>
      </c>
      <c r="H82" s="77">
        <v>0</v>
      </c>
      <c r="I82" s="77">
        <v>0</v>
      </c>
      <c r="J82" s="79">
        <f t="shared" si="1"/>
        <v>0</v>
      </c>
    </row>
    <row r="83" spans="1:10" x14ac:dyDescent="0.25">
      <c r="A83" s="24" t="s">
        <v>151</v>
      </c>
      <c r="B83" s="25" t="s">
        <v>17</v>
      </c>
      <c r="C83" s="75">
        <v>0</v>
      </c>
      <c r="D83" s="77">
        <v>0</v>
      </c>
      <c r="E83" s="77">
        <v>0</v>
      </c>
      <c r="F83" s="77">
        <v>0</v>
      </c>
      <c r="G83" s="77">
        <v>0</v>
      </c>
      <c r="H83" s="77">
        <v>0</v>
      </c>
      <c r="I83" s="77">
        <v>0</v>
      </c>
      <c r="J83" s="79">
        <f t="shared" si="1"/>
        <v>0</v>
      </c>
    </row>
    <row r="84" spans="1:10" x14ac:dyDescent="0.25">
      <c r="A84" s="24" t="s">
        <v>152</v>
      </c>
      <c r="B84" s="25" t="s">
        <v>17</v>
      </c>
      <c r="C84" s="75">
        <v>0</v>
      </c>
      <c r="D84" s="77">
        <v>0</v>
      </c>
      <c r="E84" s="77">
        <v>0</v>
      </c>
      <c r="F84" s="77">
        <v>0</v>
      </c>
      <c r="G84" s="77">
        <v>0</v>
      </c>
      <c r="H84" s="77">
        <v>0</v>
      </c>
      <c r="I84" s="77">
        <v>0</v>
      </c>
      <c r="J84" s="79">
        <f t="shared" si="1"/>
        <v>0</v>
      </c>
    </row>
    <row r="85" spans="1:10" x14ac:dyDescent="0.25">
      <c r="A85" s="24" t="s">
        <v>153</v>
      </c>
      <c r="B85" s="25" t="s">
        <v>17</v>
      </c>
      <c r="C85" s="75">
        <v>85696</v>
      </c>
      <c r="D85" s="77">
        <v>0</v>
      </c>
      <c r="E85" s="77">
        <v>200000</v>
      </c>
      <c r="F85" s="77">
        <v>0</v>
      </c>
      <c r="G85" s="77">
        <v>0</v>
      </c>
      <c r="H85" s="77">
        <v>15847</v>
      </c>
      <c r="I85" s="77">
        <v>16541</v>
      </c>
      <c r="J85" s="79">
        <f t="shared" si="1"/>
        <v>318084</v>
      </c>
    </row>
    <row r="86" spans="1:10" x14ac:dyDescent="0.25">
      <c r="A86" s="24" t="s">
        <v>154</v>
      </c>
      <c r="B86" s="25" t="s">
        <v>18</v>
      </c>
      <c r="C86" s="75">
        <v>0</v>
      </c>
      <c r="D86" s="77">
        <v>0</v>
      </c>
      <c r="E86" s="77">
        <v>0</v>
      </c>
      <c r="F86" s="77">
        <v>0</v>
      </c>
      <c r="G86" s="77">
        <v>0</v>
      </c>
      <c r="H86" s="77">
        <v>0</v>
      </c>
      <c r="I86" s="77">
        <v>0</v>
      </c>
      <c r="J86" s="79">
        <f t="shared" si="1"/>
        <v>0</v>
      </c>
    </row>
    <row r="87" spans="1:10" x14ac:dyDescent="0.25">
      <c r="A87" s="24" t="s">
        <v>155</v>
      </c>
      <c r="B87" s="25" t="s">
        <v>18</v>
      </c>
      <c r="C87" s="75">
        <v>0</v>
      </c>
      <c r="D87" s="77">
        <v>187849</v>
      </c>
      <c r="E87" s="77">
        <v>0</v>
      </c>
      <c r="F87" s="77">
        <v>0</v>
      </c>
      <c r="G87" s="77">
        <v>0</v>
      </c>
      <c r="H87" s="77">
        <v>0</v>
      </c>
      <c r="I87" s="77">
        <v>0</v>
      </c>
      <c r="J87" s="79">
        <f t="shared" si="1"/>
        <v>187849</v>
      </c>
    </row>
    <row r="88" spans="1:10" x14ac:dyDescent="0.25">
      <c r="A88" s="24" t="s">
        <v>156</v>
      </c>
      <c r="B88" s="25" t="s">
        <v>464</v>
      </c>
      <c r="C88" s="75">
        <v>0</v>
      </c>
      <c r="D88" s="77">
        <v>0</v>
      </c>
      <c r="E88" s="77">
        <v>0</v>
      </c>
      <c r="F88" s="77">
        <v>0</v>
      </c>
      <c r="G88" s="77">
        <v>0</v>
      </c>
      <c r="H88" s="77">
        <v>0</v>
      </c>
      <c r="I88" s="77">
        <v>0</v>
      </c>
      <c r="J88" s="79">
        <f t="shared" si="1"/>
        <v>0</v>
      </c>
    </row>
    <row r="89" spans="1:10" x14ac:dyDescent="0.25">
      <c r="A89" s="24" t="s">
        <v>157</v>
      </c>
      <c r="B89" s="25" t="s">
        <v>19</v>
      </c>
      <c r="C89" s="75">
        <v>0</v>
      </c>
      <c r="D89" s="77">
        <v>0</v>
      </c>
      <c r="E89" s="77">
        <v>0</v>
      </c>
      <c r="F89" s="77">
        <v>0</v>
      </c>
      <c r="G89" s="77">
        <v>0</v>
      </c>
      <c r="H89" s="77">
        <v>0</v>
      </c>
      <c r="I89" s="77">
        <v>0</v>
      </c>
      <c r="J89" s="79">
        <f t="shared" si="1"/>
        <v>0</v>
      </c>
    </row>
    <row r="90" spans="1:10" x14ac:dyDescent="0.25">
      <c r="A90" s="24" t="s">
        <v>158</v>
      </c>
      <c r="B90" s="25" t="s">
        <v>19</v>
      </c>
      <c r="C90" s="75">
        <v>0</v>
      </c>
      <c r="D90" s="77">
        <v>0</v>
      </c>
      <c r="E90" s="77">
        <v>0</v>
      </c>
      <c r="F90" s="77">
        <v>0</v>
      </c>
      <c r="G90" s="77">
        <v>0</v>
      </c>
      <c r="H90" s="77">
        <v>0</v>
      </c>
      <c r="I90" s="77">
        <v>0</v>
      </c>
      <c r="J90" s="79">
        <f t="shared" si="1"/>
        <v>0</v>
      </c>
    </row>
    <row r="91" spans="1:10" x14ac:dyDescent="0.25">
      <c r="A91" s="24" t="s">
        <v>159</v>
      </c>
      <c r="B91" s="25" t="s">
        <v>20</v>
      </c>
      <c r="C91" s="75">
        <v>0</v>
      </c>
      <c r="D91" s="77">
        <v>0</v>
      </c>
      <c r="E91" s="77">
        <v>8274</v>
      </c>
      <c r="F91" s="77">
        <v>0</v>
      </c>
      <c r="G91" s="77">
        <v>0</v>
      </c>
      <c r="H91" s="77">
        <v>0</v>
      </c>
      <c r="I91" s="77">
        <v>0</v>
      </c>
      <c r="J91" s="79">
        <f t="shared" si="1"/>
        <v>8274</v>
      </c>
    </row>
    <row r="92" spans="1:10" x14ac:dyDescent="0.25">
      <c r="A92" s="24" t="s">
        <v>160</v>
      </c>
      <c r="B92" s="25" t="s">
        <v>20</v>
      </c>
      <c r="C92" s="75">
        <v>0</v>
      </c>
      <c r="D92" s="77">
        <v>0</v>
      </c>
      <c r="E92" s="77">
        <v>0</v>
      </c>
      <c r="F92" s="77">
        <v>0</v>
      </c>
      <c r="G92" s="77">
        <v>0</v>
      </c>
      <c r="H92" s="77">
        <v>0</v>
      </c>
      <c r="I92" s="77">
        <v>9262</v>
      </c>
      <c r="J92" s="79">
        <f t="shared" si="1"/>
        <v>9262</v>
      </c>
    </row>
    <row r="93" spans="1:10" x14ac:dyDescent="0.25">
      <c r="A93" s="24" t="s">
        <v>469</v>
      </c>
      <c r="B93" s="25" t="s">
        <v>20</v>
      </c>
      <c r="C93" s="75">
        <v>0</v>
      </c>
      <c r="D93" s="77">
        <v>0</v>
      </c>
      <c r="E93" s="77">
        <v>0</v>
      </c>
      <c r="F93" s="77">
        <v>0</v>
      </c>
      <c r="G93" s="77">
        <v>0</v>
      </c>
      <c r="H93" s="77">
        <v>0</v>
      </c>
      <c r="I93" s="77">
        <v>0</v>
      </c>
      <c r="J93" s="79">
        <f t="shared" si="1"/>
        <v>0</v>
      </c>
    </row>
    <row r="94" spans="1:10" x14ac:dyDescent="0.25">
      <c r="A94" s="24" t="s">
        <v>161</v>
      </c>
      <c r="B94" s="25" t="s">
        <v>20</v>
      </c>
      <c r="C94" s="75">
        <v>0</v>
      </c>
      <c r="D94" s="77">
        <v>0</v>
      </c>
      <c r="E94" s="77">
        <v>0</v>
      </c>
      <c r="F94" s="77">
        <v>0</v>
      </c>
      <c r="G94" s="77">
        <v>0</v>
      </c>
      <c r="H94" s="77">
        <v>0</v>
      </c>
      <c r="I94" s="77">
        <v>0</v>
      </c>
      <c r="J94" s="79">
        <f t="shared" si="1"/>
        <v>0</v>
      </c>
    </row>
    <row r="95" spans="1:10" x14ac:dyDescent="0.25">
      <c r="A95" s="24" t="s">
        <v>162</v>
      </c>
      <c r="B95" s="25" t="s">
        <v>20</v>
      </c>
      <c r="C95" s="75">
        <v>0</v>
      </c>
      <c r="D95" s="77">
        <v>0</v>
      </c>
      <c r="E95" s="77">
        <v>0</v>
      </c>
      <c r="F95" s="77">
        <v>0</v>
      </c>
      <c r="G95" s="77">
        <v>0</v>
      </c>
      <c r="H95" s="77">
        <v>0</v>
      </c>
      <c r="I95" s="77">
        <v>0</v>
      </c>
      <c r="J95" s="79">
        <f t="shared" si="1"/>
        <v>0</v>
      </c>
    </row>
    <row r="96" spans="1:10" x14ac:dyDescent="0.25">
      <c r="A96" s="24" t="s">
        <v>163</v>
      </c>
      <c r="B96" s="25" t="s">
        <v>22</v>
      </c>
      <c r="C96" s="75">
        <v>0</v>
      </c>
      <c r="D96" s="77">
        <v>15786</v>
      </c>
      <c r="E96" s="77">
        <v>0</v>
      </c>
      <c r="F96" s="77">
        <v>0</v>
      </c>
      <c r="G96" s="77">
        <v>0</v>
      </c>
      <c r="H96" s="77">
        <v>0</v>
      </c>
      <c r="I96" s="77">
        <v>0</v>
      </c>
      <c r="J96" s="79">
        <f t="shared" si="1"/>
        <v>15786</v>
      </c>
    </row>
    <row r="97" spans="1:10" x14ac:dyDescent="0.25">
      <c r="A97" s="24" t="s">
        <v>164</v>
      </c>
      <c r="B97" s="25" t="s">
        <v>22</v>
      </c>
      <c r="C97" s="75">
        <v>0</v>
      </c>
      <c r="D97" s="77">
        <v>0</v>
      </c>
      <c r="E97" s="77">
        <v>0</v>
      </c>
      <c r="F97" s="77">
        <v>0</v>
      </c>
      <c r="G97" s="77">
        <v>0</v>
      </c>
      <c r="H97" s="77">
        <v>0</v>
      </c>
      <c r="I97" s="77">
        <v>0</v>
      </c>
      <c r="J97" s="79">
        <f t="shared" si="1"/>
        <v>0</v>
      </c>
    </row>
    <row r="98" spans="1:10" x14ac:dyDescent="0.25">
      <c r="A98" s="24" t="s">
        <v>165</v>
      </c>
      <c r="B98" s="25" t="s">
        <v>21</v>
      </c>
      <c r="C98" s="75">
        <v>0</v>
      </c>
      <c r="D98" s="77">
        <v>0</v>
      </c>
      <c r="E98" s="77">
        <v>0</v>
      </c>
      <c r="F98" s="77">
        <v>0</v>
      </c>
      <c r="G98" s="77">
        <v>0</v>
      </c>
      <c r="H98" s="77">
        <v>0</v>
      </c>
      <c r="I98" s="77">
        <v>0</v>
      </c>
      <c r="J98" s="79">
        <f t="shared" si="1"/>
        <v>0</v>
      </c>
    </row>
    <row r="99" spans="1:10" x14ac:dyDescent="0.25">
      <c r="A99" s="24" t="s">
        <v>166</v>
      </c>
      <c r="B99" s="25" t="s">
        <v>21</v>
      </c>
      <c r="C99" s="75">
        <v>0</v>
      </c>
      <c r="D99" s="77">
        <v>0</v>
      </c>
      <c r="E99" s="77">
        <v>0</v>
      </c>
      <c r="F99" s="77">
        <v>0</v>
      </c>
      <c r="G99" s="77">
        <v>0</v>
      </c>
      <c r="H99" s="77">
        <v>0</v>
      </c>
      <c r="I99" s="77">
        <v>0</v>
      </c>
      <c r="J99" s="79">
        <f t="shared" si="1"/>
        <v>0</v>
      </c>
    </row>
    <row r="100" spans="1:10" x14ac:dyDescent="0.25">
      <c r="A100" s="24" t="s">
        <v>462</v>
      </c>
      <c r="B100" s="25" t="s">
        <v>21</v>
      </c>
      <c r="C100" s="75">
        <v>0</v>
      </c>
      <c r="D100" s="77">
        <v>0</v>
      </c>
      <c r="E100" s="77">
        <v>0</v>
      </c>
      <c r="F100" s="77">
        <v>0</v>
      </c>
      <c r="G100" s="77">
        <v>0</v>
      </c>
      <c r="H100" s="77">
        <v>0</v>
      </c>
      <c r="I100" s="77">
        <v>0</v>
      </c>
      <c r="J100" s="79">
        <f t="shared" si="1"/>
        <v>0</v>
      </c>
    </row>
    <row r="101" spans="1:10" x14ac:dyDescent="0.25">
      <c r="A101" s="24" t="s">
        <v>167</v>
      </c>
      <c r="B101" s="25" t="s">
        <v>513</v>
      </c>
      <c r="C101" s="75">
        <v>0</v>
      </c>
      <c r="D101" s="77">
        <v>0</v>
      </c>
      <c r="E101" s="77">
        <v>0</v>
      </c>
      <c r="F101" s="77">
        <v>0</v>
      </c>
      <c r="G101" s="77">
        <v>0</v>
      </c>
      <c r="H101" s="77">
        <v>0</v>
      </c>
      <c r="I101" s="77">
        <v>0</v>
      </c>
      <c r="J101" s="79">
        <f t="shared" si="1"/>
        <v>0</v>
      </c>
    </row>
    <row r="102" spans="1:10" x14ac:dyDescent="0.25">
      <c r="A102" s="24" t="s">
        <v>169</v>
      </c>
      <c r="B102" s="25" t="s">
        <v>170</v>
      </c>
      <c r="C102" s="75">
        <v>0</v>
      </c>
      <c r="D102" s="77">
        <v>70424</v>
      </c>
      <c r="E102" s="77">
        <v>0</v>
      </c>
      <c r="F102" s="77">
        <v>0</v>
      </c>
      <c r="G102" s="77">
        <v>0</v>
      </c>
      <c r="H102" s="77">
        <v>0</v>
      </c>
      <c r="I102" s="77">
        <v>0</v>
      </c>
      <c r="J102" s="79">
        <f t="shared" si="1"/>
        <v>70424</v>
      </c>
    </row>
    <row r="103" spans="1:10" x14ac:dyDescent="0.25">
      <c r="A103" s="24" t="s">
        <v>171</v>
      </c>
      <c r="B103" s="25" t="s">
        <v>23</v>
      </c>
      <c r="C103" s="75">
        <v>0</v>
      </c>
      <c r="D103" s="77">
        <v>0</v>
      </c>
      <c r="E103" s="77">
        <v>0</v>
      </c>
      <c r="F103" s="77">
        <v>0</v>
      </c>
      <c r="G103" s="77">
        <v>0</v>
      </c>
      <c r="H103" s="77">
        <v>0</v>
      </c>
      <c r="I103" s="77">
        <v>0</v>
      </c>
      <c r="J103" s="79">
        <f t="shared" si="1"/>
        <v>0</v>
      </c>
    </row>
    <row r="104" spans="1:10" x14ac:dyDescent="0.25">
      <c r="A104" s="24" t="s">
        <v>172</v>
      </c>
      <c r="B104" s="25" t="s">
        <v>23</v>
      </c>
      <c r="C104" s="75">
        <v>0</v>
      </c>
      <c r="D104" s="77">
        <v>0</v>
      </c>
      <c r="E104" s="77">
        <v>0</v>
      </c>
      <c r="F104" s="77">
        <v>0</v>
      </c>
      <c r="G104" s="77">
        <v>0</v>
      </c>
      <c r="H104" s="77">
        <v>0</v>
      </c>
      <c r="I104" s="77">
        <v>0</v>
      </c>
      <c r="J104" s="79">
        <f t="shared" si="1"/>
        <v>0</v>
      </c>
    </row>
    <row r="105" spans="1:10" x14ac:dyDescent="0.25">
      <c r="A105" s="24" t="s">
        <v>173</v>
      </c>
      <c r="B105" s="25" t="s">
        <v>24</v>
      </c>
      <c r="C105" s="75">
        <v>0</v>
      </c>
      <c r="D105" s="77">
        <v>0</v>
      </c>
      <c r="E105" s="77">
        <v>0</v>
      </c>
      <c r="F105" s="77">
        <v>0</v>
      </c>
      <c r="G105" s="77">
        <v>0</v>
      </c>
      <c r="H105" s="77">
        <v>0</v>
      </c>
      <c r="I105" s="77">
        <v>0</v>
      </c>
      <c r="J105" s="79">
        <f t="shared" si="1"/>
        <v>0</v>
      </c>
    </row>
    <row r="106" spans="1:10" x14ac:dyDescent="0.25">
      <c r="A106" s="24" t="s">
        <v>174</v>
      </c>
      <c r="B106" s="25" t="s">
        <v>24</v>
      </c>
      <c r="C106" s="75">
        <v>0</v>
      </c>
      <c r="D106" s="77">
        <v>0</v>
      </c>
      <c r="E106" s="77">
        <v>0</v>
      </c>
      <c r="F106" s="77">
        <v>0</v>
      </c>
      <c r="G106" s="77">
        <v>0</v>
      </c>
      <c r="H106" s="77">
        <v>0</v>
      </c>
      <c r="I106" s="77">
        <v>0</v>
      </c>
      <c r="J106" s="79">
        <f t="shared" si="1"/>
        <v>0</v>
      </c>
    </row>
    <row r="107" spans="1:10" x14ac:dyDescent="0.25">
      <c r="A107" s="24" t="s">
        <v>175</v>
      </c>
      <c r="B107" s="25" t="s">
        <v>24</v>
      </c>
      <c r="C107" s="75">
        <v>0</v>
      </c>
      <c r="D107" s="77">
        <v>0</v>
      </c>
      <c r="E107" s="77">
        <v>0</v>
      </c>
      <c r="F107" s="77">
        <v>0</v>
      </c>
      <c r="G107" s="77">
        <v>0</v>
      </c>
      <c r="H107" s="77">
        <v>0</v>
      </c>
      <c r="I107" s="77">
        <v>0</v>
      </c>
      <c r="J107" s="79">
        <f t="shared" si="1"/>
        <v>0</v>
      </c>
    </row>
    <row r="108" spans="1:10" x14ac:dyDescent="0.25">
      <c r="A108" s="24" t="s">
        <v>176</v>
      </c>
      <c r="B108" s="25" t="s">
        <v>24</v>
      </c>
      <c r="C108" s="75">
        <v>0</v>
      </c>
      <c r="D108" s="77">
        <v>0</v>
      </c>
      <c r="E108" s="77">
        <v>0</v>
      </c>
      <c r="F108" s="77">
        <v>0</v>
      </c>
      <c r="G108" s="77">
        <v>0</v>
      </c>
      <c r="H108" s="77">
        <v>0</v>
      </c>
      <c r="I108" s="77">
        <v>0</v>
      </c>
      <c r="J108" s="79">
        <f t="shared" si="1"/>
        <v>0</v>
      </c>
    </row>
    <row r="109" spans="1:10" x14ac:dyDescent="0.25">
      <c r="A109" s="24" t="s">
        <v>177</v>
      </c>
      <c r="B109" s="25" t="s">
        <v>24</v>
      </c>
      <c r="C109" s="75">
        <v>0</v>
      </c>
      <c r="D109" s="77">
        <v>0</v>
      </c>
      <c r="E109" s="77">
        <v>0</v>
      </c>
      <c r="F109" s="77">
        <v>0</v>
      </c>
      <c r="G109" s="77">
        <v>0</v>
      </c>
      <c r="H109" s="77">
        <v>0</v>
      </c>
      <c r="I109" s="77">
        <v>0</v>
      </c>
      <c r="J109" s="79">
        <f t="shared" si="1"/>
        <v>0</v>
      </c>
    </row>
    <row r="110" spans="1:10" x14ac:dyDescent="0.25">
      <c r="A110" s="24" t="s">
        <v>178</v>
      </c>
      <c r="B110" s="25" t="s">
        <v>24</v>
      </c>
      <c r="C110" s="75">
        <v>0</v>
      </c>
      <c r="D110" s="77">
        <v>0</v>
      </c>
      <c r="E110" s="77">
        <v>0</v>
      </c>
      <c r="F110" s="77">
        <v>0</v>
      </c>
      <c r="G110" s="77">
        <v>0</v>
      </c>
      <c r="H110" s="77">
        <v>0</v>
      </c>
      <c r="I110" s="77">
        <v>0</v>
      </c>
      <c r="J110" s="79">
        <f t="shared" si="1"/>
        <v>0</v>
      </c>
    </row>
    <row r="111" spans="1:10" x14ac:dyDescent="0.25">
      <c r="A111" s="24" t="s">
        <v>179</v>
      </c>
      <c r="B111" s="25" t="s">
        <v>25</v>
      </c>
      <c r="C111" s="75">
        <v>0</v>
      </c>
      <c r="D111" s="77">
        <v>0</v>
      </c>
      <c r="E111" s="77">
        <v>0</v>
      </c>
      <c r="F111" s="77">
        <v>0</v>
      </c>
      <c r="G111" s="77">
        <v>0</v>
      </c>
      <c r="H111" s="77">
        <v>0</v>
      </c>
      <c r="I111" s="77">
        <v>0</v>
      </c>
      <c r="J111" s="79">
        <f t="shared" si="1"/>
        <v>0</v>
      </c>
    </row>
    <row r="112" spans="1:10" x14ac:dyDescent="0.25">
      <c r="A112" s="24" t="s">
        <v>180</v>
      </c>
      <c r="B112" s="25" t="s">
        <v>25</v>
      </c>
      <c r="C112" s="75">
        <v>0</v>
      </c>
      <c r="D112" s="77">
        <v>0</v>
      </c>
      <c r="E112" s="77">
        <v>0</v>
      </c>
      <c r="F112" s="77">
        <v>0</v>
      </c>
      <c r="G112" s="77">
        <v>0</v>
      </c>
      <c r="H112" s="77">
        <v>0</v>
      </c>
      <c r="I112" s="77">
        <v>0</v>
      </c>
      <c r="J112" s="79">
        <f t="shared" si="1"/>
        <v>0</v>
      </c>
    </row>
    <row r="113" spans="1:10" x14ac:dyDescent="0.25">
      <c r="A113" s="24" t="s">
        <v>181</v>
      </c>
      <c r="B113" s="25" t="s">
        <v>182</v>
      </c>
      <c r="C113" s="75">
        <v>0</v>
      </c>
      <c r="D113" s="77">
        <v>0</v>
      </c>
      <c r="E113" s="77">
        <v>0</v>
      </c>
      <c r="F113" s="77">
        <v>0</v>
      </c>
      <c r="G113" s="77">
        <v>0</v>
      </c>
      <c r="H113" s="77">
        <v>0</v>
      </c>
      <c r="I113" s="77">
        <v>0</v>
      </c>
      <c r="J113" s="79">
        <f t="shared" si="1"/>
        <v>0</v>
      </c>
    </row>
    <row r="114" spans="1:10" x14ac:dyDescent="0.25">
      <c r="A114" s="24" t="s">
        <v>183</v>
      </c>
      <c r="B114" s="25" t="s">
        <v>26</v>
      </c>
      <c r="C114" s="75">
        <v>0</v>
      </c>
      <c r="D114" s="77">
        <v>0</v>
      </c>
      <c r="E114" s="77">
        <v>0</v>
      </c>
      <c r="F114" s="77">
        <v>0</v>
      </c>
      <c r="G114" s="77">
        <v>0</v>
      </c>
      <c r="H114" s="77">
        <v>0</v>
      </c>
      <c r="I114" s="77">
        <v>0</v>
      </c>
      <c r="J114" s="79">
        <f t="shared" si="1"/>
        <v>0</v>
      </c>
    </row>
    <row r="115" spans="1:10" x14ac:dyDescent="0.25">
      <c r="A115" s="24" t="s">
        <v>514</v>
      </c>
      <c r="B115" s="25" t="s">
        <v>27</v>
      </c>
      <c r="C115" s="75">
        <v>0</v>
      </c>
      <c r="D115" s="77">
        <v>0</v>
      </c>
      <c r="E115" s="77">
        <v>0</v>
      </c>
      <c r="F115" s="77">
        <v>0</v>
      </c>
      <c r="G115" s="77">
        <v>0</v>
      </c>
      <c r="H115" s="77">
        <v>0</v>
      </c>
      <c r="I115" s="77">
        <v>0</v>
      </c>
      <c r="J115" s="79">
        <f t="shared" si="1"/>
        <v>0</v>
      </c>
    </row>
    <row r="116" spans="1:10" x14ac:dyDescent="0.25">
      <c r="A116" s="24" t="s">
        <v>185</v>
      </c>
      <c r="B116" s="25" t="s">
        <v>27</v>
      </c>
      <c r="C116" s="75">
        <v>0</v>
      </c>
      <c r="D116" s="77">
        <v>0</v>
      </c>
      <c r="E116" s="77">
        <v>0</v>
      </c>
      <c r="F116" s="77">
        <v>0</v>
      </c>
      <c r="G116" s="77">
        <v>0</v>
      </c>
      <c r="H116" s="77">
        <v>0</v>
      </c>
      <c r="I116" s="77">
        <v>0</v>
      </c>
      <c r="J116" s="79">
        <f t="shared" si="1"/>
        <v>0</v>
      </c>
    </row>
    <row r="117" spans="1:10" x14ac:dyDescent="0.25">
      <c r="A117" s="24" t="s">
        <v>186</v>
      </c>
      <c r="B117" s="25" t="s">
        <v>28</v>
      </c>
      <c r="C117" s="75">
        <v>0</v>
      </c>
      <c r="D117" s="77">
        <v>0</v>
      </c>
      <c r="E117" s="77">
        <v>0</v>
      </c>
      <c r="F117" s="77">
        <v>0</v>
      </c>
      <c r="G117" s="77">
        <v>0</v>
      </c>
      <c r="H117" s="77">
        <v>0</v>
      </c>
      <c r="I117" s="77">
        <v>0</v>
      </c>
      <c r="J117" s="79">
        <f t="shared" si="1"/>
        <v>0</v>
      </c>
    </row>
    <row r="118" spans="1:10" x14ac:dyDescent="0.25">
      <c r="A118" s="24" t="s">
        <v>187</v>
      </c>
      <c r="B118" s="25" t="s">
        <v>28</v>
      </c>
      <c r="C118" s="75">
        <v>0</v>
      </c>
      <c r="D118" s="77">
        <v>0</v>
      </c>
      <c r="E118" s="77">
        <v>0</v>
      </c>
      <c r="F118" s="77">
        <v>0</v>
      </c>
      <c r="G118" s="77">
        <v>0</v>
      </c>
      <c r="H118" s="77">
        <v>0</v>
      </c>
      <c r="I118" s="77">
        <v>0</v>
      </c>
      <c r="J118" s="79">
        <f t="shared" si="1"/>
        <v>0</v>
      </c>
    </row>
    <row r="119" spans="1:10" x14ac:dyDescent="0.25">
      <c r="A119" s="24" t="s">
        <v>188</v>
      </c>
      <c r="B119" s="25" t="s">
        <v>28</v>
      </c>
      <c r="C119" s="75">
        <v>0</v>
      </c>
      <c r="D119" s="77">
        <v>0</v>
      </c>
      <c r="E119" s="77">
        <v>0</v>
      </c>
      <c r="F119" s="77">
        <v>0</v>
      </c>
      <c r="G119" s="77">
        <v>0</v>
      </c>
      <c r="H119" s="77">
        <v>0</v>
      </c>
      <c r="I119" s="77">
        <v>0</v>
      </c>
      <c r="J119" s="79">
        <f t="shared" si="1"/>
        <v>0</v>
      </c>
    </row>
    <row r="120" spans="1:10" x14ac:dyDescent="0.25">
      <c r="A120" s="24" t="s">
        <v>189</v>
      </c>
      <c r="B120" s="25" t="s">
        <v>29</v>
      </c>
      <c r="C120" s="75">
        <v>0</v>
      </c>
      <c r="D120" s="77">
        <v>0</v>
      </c>
      <c r="E120" s="77">
        <v>0</v>
      </c>
      <c r="F120" s="77">
        <v>0</v>
      </c>
      <c r="G120" s="77">
        <v>0</v>
      </c>
      <c r="H120" s="77">
        <v>0</v>
      </c>
      <c r="I120" s="77">
        <v>0</v>
      </c>
      <c r="J120" s="79">
        <f t="shared" si="1"/>
        <v>0</v>
      </c>
    </row>
    <row r="121" spans="1:10" x14ac:dyDescent="0.25">
      <c r="A121" s="24" t="s">
        <v>190</v>
      </c>
      <c r="B121" s="25" t="s">
        <v>29</v>
      </c>
      <c r="C121" s="75">
        <v>0</v>
      </c>
      <c r="D121" s="77">
        <v>5850</v>
      </c>
      <c r="E121" s="77">
        <v>0</v>
      </c>
      <c r="F121" s="77">
        <v>0</v>
      </c>
      <c r="G121" s="77">
        <v>0</v>
      </c>
      <c r="H121" s="77">
        <v>0</v>
      </c>
      <c r="I121" s="77">
        <v>0</v>
      </c>
      <c r="J121" s="79">
        <f t="shared" si="1"/>
        <v>5850</v>
      </c>
    </row>
    <row r="122" spans="1:10" x14ac:dyDescent="0.25">
      <c r="A122" s="24" t="s">
        <v>191</v>
      </c>
      <c r="B122" s="25" t="s">
        <v>29</v>
      </c>
      <c r="C122" s="75">
        <v>0</v>
      </c>
      <c r="D122" s="77">
        <v>0</v>
      </c>
      <c r="E122" s="77">
        <v>0</v>
      </c>
      <c r="F122" s="77">
        <v>0</v>
      </c>
      <c r="G122" s="77">
        <v>0</v>
      </c>
      <c r="H122" s="77">
        <v>0</v>
      </c>
      <c r="I122" s="77">
        <v>0</v>
      </c>
      <c r="J122" s="79">
        <f t="shared" si="1"/>
        <v>0</v>
      </c>
    </row>
    <row r="123" spans="1:10" x14ac:dyDescent="0.25">
      <c r="A123" s="24" t="s">
        <v>192</v>
      </c>
      <c r="B123" s="25" t="s">
        <v>30</v>
      </c>
      <c r="C123" s="75">
        <v>0</v>
      </c>
      <c r="D123" s="77">
        <v>0</v>
      </c>
      <c r="E123" s="77">
        <v>0</v>
      </c>
      <c r="F123" s="77">
        <v>0</v>
      </c>
      <c r="G123" s="77">
        <v>0</v>
      </c>
      <c r="H123" s="77">
        <v>0</v>
      </c>
      <c r="I123" s="77">
        <v>0</v>
      </c>
      <c r="J123" s="79">
        <f t="shared" si="1"/>
        <v>0</v>
      </c>
    </row>
    <row r="124" spans="1:10" x14ac:dyDescent="0.25">
      <c r="A124" s="60" t="s">
        <v>533</v>
      </c>
      <c r="B124" s="25" t="s">
        <v>30</v>
      </c>
      <c r="C124" s="75">
        <v>0</v>
      </c>
      <c r="D124" s="77">
        <v>0</v>
      </c>
      <c r="E124" s="77">
        <v>0</v>
      </c>
      <c r="F124" s="77">
        <v>0</v>
      </c>
      <c r="G124" s="77">
        <v>0</v>
      </c>
      <c r="H124" s="77">
        <v>0</v>
      </c>
      <c r="I124" s="77">
        <v>0</v>
      </c>
      <c r="J124" s="79">
        <f t="shared" si="1"/>
        <v>0</v>
      </c>
    </row>
    <row r="125" spans="1:10" x14ac:dyDescent="0.25">
      <c r="A125" s="24" t="s">
        <v>194</v>
      </c>
      <c r="B125" s="25" t="s">
        <v>31</v>
      </c>
      <c r="C125" s="75">
        <v>0</v>
      </c>
      <c r="D125" s="77">
        <v>0</v>
      </c>
      <c r="E125" s="77">
        <v>0</v>
      </c>
      <c r="F125" s="77">
        <v>0</v>
      </c>
      <c r="G125" s="77">
        <v>0</v>
      </c>
      <c r="H125" s="77">
        <v>0</v>
      </c>
      <c r="I125" s="77">
        <v>0</v>
      </c>
      <c r="J125" s="79">
        <f t="shared" si="1"/>
        <v>0</v>
      </c>
    </row>
    <row r="126" spans="1:10" x14ac:dyDescent="0.25">
      <c r="A126" s="24" t="s">
        <v>195</v>
      </c>
      <c r="B126" s="25" t="s">
        <v>31</v>
      </c>
      <c r="C126" s="75">
        <v>0</v>
      </c>
      <c r="D126" s="77">
        <v>0</v>
      </c>
      <c r="E126" s="77">
        <v>0</v>
      </c>
      <c r="F126" s="77">
        <v>0</v>
      </c>
      <c r="G126" s="77">
        <v>0</v>
      </c>
      <c r="H126" s="77">
        <v>0</v>
      </c>
      <c r="I126" s="77">
        <v>0</v>
      </c>
      <c r="J126" s="79">
        <f t="shared" si="1"/>
        <v>0</v>
      </c>
    </row>
    <row r="127" spans="1:10" x14ac:dyDescent="0.25">
      <c r="A127" s="24" t="s">
        <v>196</v>
      </c>
      <c r="B127" s="25" t="s">
        <v>32</v>
      </c>
      <c r="C127" s="75">
        <v>0</v>
      </c>
      <c r="D127" s="77">
        <v>0</v>
      </c>
      <c r="E127" s="77">
        <v>0</v>
      </c>
      <c r="F127" s="77">
        <v>0</v>
      </c>
      <c r="G127" s="77">
        <v>0</v>
      </c>
      <c r="H127" s="77">
        <v>0</v>
      </c>
      <c r="I127" s="77">
        <v>0</v>
      </c>
      <c r="J127" s="79">
        <f t="shared" si="1"/>
        <v>0</v>
      </c>
    </row>
    <row r="128" spans="1:10" x14ac:dyDescent="0.25">
      <c r="A128" s="24" t="s">
        <v>197</v>
      </c>
      <c r="B128" s="25" t="s">
        <v>32</v>
      </c>
      <c r="C128" s="75">
        <v>0</v>
      </c>
      <c r="D128" s="77">
        <v>0</v>
      </c>
      <c r="E128" s="77">
        <v>0</v>
      </c>
      <c r="F128" s="77">
        <v>0</v>
      </c>
      <c r="G128" s="77">
        <v>0</v>
      </c>
      <c r="H128" s="77">
        <v>0</v>
      </c>
      <c r="I128" s="77">
        <v>0</v>
      </c>
      <c r="J128" s="79">
        <f t="shared" si="1"/>
        <v>0</v>
      </c>
    </row>
    <row r="129" spans="1:10" x14ac:dyDescent="0.25">
      <c r="A129" s="24" t="s">
        <v>198</v>
      </c>
      <c r="B129" s="25" t="s">
        <v>32</v>
      </c>
      <c r="C129" s="75">
        <v>0</v>
      </c>
      <c r="D129" s="77">
        <v>0</v>
      </c>
      <c r="E129" s="77">
        <v>0</v>
      </c>
      <c r="F129" s="77">
        <v>0</v>
      </c>
      <c r="G129" s="77">
        <v>0</v>
      </c>
      <c r="H129" s="77">
        <v>0</v>
      </c>
      <c r="I129" s="77">
        <v>0</v>
      </c>
      <c r="J129" s="79">
        <f t="shared" si="1"/>
        <v>0</v>
      </c>
    </row>
    <row r="130" spans="1:10" x14ac:dyDescent="0.25">
      <c r="A130" s="24" t="s">
        <v>199</v>
      </c>
      <c r="B130" s="25" t="s">
        <v>33</v>
      </c>
      <c r="C130" s="75">
        <v>90034</v>
      </c>
      <c r="D130" s="77">
        <v>229641</v>
      </c>
      <c r="E130" s="77">
        <v>213925</v>
      </c>
      <c r="F130" s="77">
        <v>0</v>
      </c>
      <c r="G130" s="77">
        <v>0</v>
      </c>
      <c r="H130" s="77">
        <v>42906</v>
      </c>
      <c r="I130" s="77">
        <v>0</v>
      </c>
      <c r="J130" s="79">
        <f t="shared" si="1"/>
        <v>576506</v>
      </c>
    </row>
    <row r="131" spans="1:10" x14ac:dyDescent="0.25">
      <c r="A131" s="24" t="s">
        <v>200</v>
      </c>
      <c r="B131" s="25" t="s">
        <v>33</v>
      </c>
      <c r="C131" s="75">
        <v>0</v>
      </c>
      <c r="D131" s="77">
        <v>0</v>
      </c>
      <c r="E131" s="77">
        <v>0</v>
      </c>
      <c r="F131" s="77">
        <v>0</v>
      </c>
      <c r="G131" s="77">
        <v>0</v>
      </c>
      <c r="H131" s="77">
        <v>0</v>
      </c>
      <c r="I131" s="77">
        <v>0</v>
      </c>
      <c r="J131" s="79">
        <f t="shared" si="1"/>
        <v>0</v>
      </c>
    </row>
    <row r="132" spans="1:10" x14ac:dyDescent="0.25">
      <c r="A132" s="24" t="s">
        <v>201</v>
      </c>
      <c r="B132" s="25" t="s">
        <v>33</v>
      </c>
      <c r="C132" s="75">
        <v>0</v>
      </c>
      <c r="D132" s="77">
        <v>0</v>
      </c>
      <c r="E132" s="77">
        <v>0</v>
      </c>
      <c r="F132" s="77">
        <v>0</v>
      </c>
      <c r="G132" s="77">
        <v>0</v>
      </c>
      <c r="H132" s="77">
        <v>0</v>
      </c>
      <c r="I132" s="77">
        <v>0</v>
      </c>
      <c r="J132" s="79">
        <f t="shared" ref="J132:J195" si="2">SUM(C132:I132)</f>
        <v>0</v>
      </c>
    </row>
    <row r="133" spans="1:10" x14ac:dyDescent="0.25">
      <c r="A133" s="24" t="s">
        <v>202</v>
      </c>
      <c r="B133" s="25" t="s">
        <v>34</v>
      </c>
      <c r="C133" s="75">
        <v>0</v>
      </c>
      <c r="D133" s="77">
        <v>0</v>
      </c>
      <c r="E133" s="77">
        <v>0</v>
      </c>
      <c r="F133" s="77">
        <v>0</v>
      </c>
      <c r="G133" s="77">
        <v>0</v>
      </c>
      <c r="H133" s="77">
        <v>0</v>
      </c>
      <c r="I133" s="77">
        <v>0</v>
      </c>
      <c r="J133" s="79">
        <f t="shared" si="2"/>
        <v>0</v>
      </c>
    </row>
    <row r="134" spans="1:10" x14ac:dyDescent="0.25">
      <c r="A134" s="24" t="s">
        <v>203</v>
      </c>
      <c r="B134" s="25" t="s">
        <v>34</v>
      </c>
      <c r="C134" s="75">
        <v>0</v>
      </c>
      <c r="D134" s="77">
        <v>0</v>
      </c>
      <c r="E134" s="77">
        <v>0</v>
      </c>
      <c r="F134" s="77">
        <v>0</v>
      </c>
      <c r="G134" s="77">
        <v>0</v>
      </c>
      <c r="H134" s="77">
        <v>0</v>
      </c>
      <c r="I134" s="77">
        <v>0</v>
      </c>
      <c r="J134" s="79">
        <f t="shared" si="2"/>
        <v>0</v>
      </c>
    </row>
    <row r="135" spans="1:10" x14ac:dyDescent="0.25">
      <c r="A135" s="24" t="s">
        <v>204</v>
      </c>
      <c r="B135" s="25" t="s">
        <v>34</v>
      </c>
      <c r="C135" s="75">
        <v>0</v>
      </c>
      <c r="D135" s="77">
        <v>0</v>
      </c>
      <c r="E135" s="77">
        <v>0</v>
      </c>
      <c r="F135" s="77">
        <v>0</v>
      </c>
      <c r="G135" s="77">
        <v>0</v>
      </c>
      <c r="H135" s="77">
        <v>0</v>
      </c>
      <c r="I135" s="77">
        <v>0</v>
      </c>
      <c r="J135" s="79">
        <f t="shared" si="2"/>
        <v>0</v>
      </c>
    </row>
    <row r="136" spans="1:10" x14ac:dyDescent="0.25">
      <c r="A136" s="24" t="s">
        <v>205</v>
      </c>
      <c r="B136" s="25" t="s">
        <v>34</v>
      </c>
      <c r="C136" s="75">
        <v>0</v>
      </c>
      <c r="D136" s="77">
        <v>0</v>
      </c>
      <c r="E136" s="77">
        <v>0</v>
      </c>
      <c r="F136" s="77">
        <v>0</v>
      </c>
      <c r="G136" s="77">
        <v>0</v>
      </c>
      <c r="H136" s="77">
        <v>0</v>
      </c>
      <c r="I136" s="77">
        <v>0</v>
      </c>
      <c r="J136" s="79">
        <f t="shared" si="2"/>
        <v>0</v>
      </c>
    </row>
    <row r="137" spans="1:10" x14ac:dyDescent="0.25">
      <c r="A137" s="24" t="s">
        <v>206</v>
      </c>
      <c r="B137" s="25" t="s">
        <v>34</v>
      </c>
      <c r="C137" s="75">
        <v>0</v>
      </c>
      <c r="D137" s="77">
        <v>0</v>
      </c>
      <c r="E137" s="77">
        <v>0</v>
      </c>
      <c r="F137" s="77">
        <v>0</v>
      </c>
      <c r="G137" s="77">
        <v>0</v>
      </c>
      <c r="H137" s="77">
        <v>0</v>
      </c>
      <c r="I137" s="77">
        <v>0</v>
      </c>
      <c r="J137" s="79">
        <f t="shared" si="2"/>
        <v>0</v>
      </c>
    </row>
    <row r="138" spans="1:10" x14ac:dyDescent="0.25">
      <c r="A138" s="24" t="s">
        <v>207</v>
      </c>
      <c r="B138" s="25" t="s">
        <v>35</v>
      </c>
      <c r="C138" s="75">
        <v>0</v>
      </c>
      <c r="D138" s="77">
        <v>0</v>
      </c>
      <c r="E138" s="77">
        <v>0</v>
      </c>
      <c r="F138" s="77">
        <v>0</v>
      </c>
      <c r="G138" s="77">
        <v>0</v>
      </c>
      <c r="H138" s="77">
        <v>0</v>
      </c>
      <c r="I138" s="77">
        <v>0</v>
      </c>
      <c r="J138" s="79">
        <f t="shared" si="2"/>
        <v>0</v>
      </c>
    </row>
    <row r="139" spans="1:10" x14ac:dyDescent="0.25">
      <c r="A139" s="24" t="s">
        <v>208</v>
      </c>
      <c r="B139" s="25" t="s">
        <v>35</v>
      </c>
      <c r="C139" s="75">
        <v>0</v>
      </c>
      <c r="D139" s="77">
        <v>39854</v>
      </c>
      <c r="E139" s="77">
        <v>0</v>
      </c>
      <c r="F139" s="77">
        <v>0</v>
      </c>
      <c r="G139" s="77">
        <v>0</v>
      </c>
      <c r="H139" s="77">
        <v>0</v>
      </c>
      <c r="I139" s="77">
        <v>0</v>
      </c>
      <c r="J139" s="79">
        <f t="shared" si="2"/>
        <v>39854</v>
      </c>
    </row>
    <row r="140" spans="1:10" x14ac:dyDescent="0.25">
      <c r="A140" s="24" t="s">
        <v>209</v>
      </c>
      <c r="B140" s="25" t="s">
        <v>35</v>
      </c>
      <c r="C140" s="75">
        <v>0</v>
      </c>
      <c r="D140" s="77">
        <v>0</v>
      </c>
      <c r="E140" s="77">
        <v>0</v>
      </c>
      <c r="F140" s="77">
        <v>0</v>
      </c>
      <c r="G140" s="77">
        <v>0</v>
      </c>
      <c r="H140" s="77">
        <v>0</v>
      </c>
      <c r="I140" s="77">
        <v>0</v>
      </c>
      <c r="J140" s="79">
        <f t="shared" si="2"/>
        <v>0</v>
      </c>
    </row>
    <row r="141" spans="1:10" x14ac:dyDescent="0.25">
      <c r="A141" s="24" t="s">
        <v>210</v>
      </c>
      <c r="B141" s="25" t="s">
        <v>35</v>
      </c>
      <c r="C141" s="75">
        <v>0</v>
      </c>
      <c r="D141" s="77">
        <v>0</v>
      </c>
      <c r="E141" s="77">
        <v>0</v>
      </c>
      <c r="F141" s="77">
        <v>0</v>
      </c>
      <c r="G141" s="77">
        <v>0</v>
      </c>
      <c r="H141" s="77">
        <v>0</v>
      </c>
      <c r="I141" s="77">
        <v>0</v>
      </c>
      <c r="J141" s="79">
        <f t="shared" si="2"/>
        <v>0</v>
      </c>
    </row>
    <row r="142" spans="1:10" x14ac:dyDescent="0.25">
      <c r="A142" s="24" t="s">
        <v>211</v>
      </c>
      <c r="B142" s="25" t="s">
        <v>35</v>
      </c>
      <c r="C142" s="75">
        <v>0</v>
      </c>
      <c r="D142" s="77">
        <v>0</v>
      </c>
      <c r="E142" s="77">
        <v>0</v>
      </c>
      <c r="F142" s="77">
        <v>0</v>
      </c>
      <c r="G142" s="77">
        <v>0</v>
      </c>
      <c r="H142" s="77">
        <v>0</v>
      </c>
      <c r="I142" s="77">
        <v>0</v>
      </c>
      <c r="J142" s="79">
        <f t="shared" si="2"/>
        <v>0</v>
      </c>
    </row>
    <row r="143" spans="1:10" x14ac:dyDescent="0.25">
      <c r="A143" s="24" t="s">
        <v>212</v>
      </c>
      <c r="B143" s="25" t="s">
        <v>36</v>
      </c>
      <c r="C143" s="75">
        <v>0</v>
      </c>
      <c r="D143" s="77">
        <v>0</v>
      </c>
      <c r="E143" s="77">
        <v>0</v>
      </c>
      <c r="F143" s="77">
        <v>0</v>
      </c>
      <c r="G143" s="77">
        <v>0</v>
      </c>
      <c r="H143" s="77">
        <v>0</v>
      </c>
      <c r="I143" s="77">
        <v>0</v>
      </c>
      <c r="J143" s="79">
        <f t="shared" si="2"/>
        <v>0</v>
      </c>
    </row>
    <row r="144" spans="1:10" x14ac:dyDescent="0.25">
      <c r="A144" s="24" t="s">
        <v>213</v>
      </c>
      <c r="B144" s="25" t="s">
        <v>36</v>
      </c>
      <c r="C144" s="75">
        <v>0</v>
      </c>
      <c r="D144" s="77">
        <v>0</v>
      </c>
      <c r="E144" s="77">
        <v>0</v>
      </c>
      <c r="F144" s="77">
        <v>0</v>
      </c>
      <c r="G144" s="77">
        <v>0</v>
      </c>
      <c r="H144" s="77">
        <v>0</v>
      </c>
      <c r="I144" s="77">
        <v>0</v>
      </c>
      <c r="J144" s="79">
        <f t="shared" si="2"/>
        <v>0</v>
      </c>
    </row>
    <row r="145" spans="1:10" x14ac:dyDescent="0.25">
      <c r="A145" s="24" t="s">
        <v>214</v>
      </c>
      <c r="B145" s="25" t="s">
        <v>36</v>
      </c>
      <c r="C145" s="75">
        <v>0</v>
      </c>
      <c r="D145" s="77">
        <v>0</v>
      </c>
      <c r="E145" s="77">
        <v>0</v>
      </c>
      <c r="F145" s="77">
        <v>0</v>
      </c>
      <c r="G145" s="77">
        <v>0</v>
      </c>
      <c r="H145" s="77">
        <v>0</v>
      </c>
      <c r="I145" s="77">
        <v>0</v>
      </c>
      <c r="J145" s="79">
        <f t="shared" si="2"/>
        <v>0</v>
      </c>
    </row>
    <row r="146" spans="1:10" x14ac:dyDescent="0.25">
      <c r="A146" s="24" t="s">
        <v>215</v>
      </c>
      <c r="B146" s="25" t="s">
        <v>36</v>
      </c>
      <c r="C146" s="75">
        <v>0</v>
      </c>
      <c r="D146" s="77">
        <v>0</v>
      </c>
      <c r="E146" s="77">
        <v>0</v>
      </c>
      <c r="F146" s="77">
        <v>0</v>
      </c>
      <c r="G146" s="77">
        <v>0</v>
      </c>
      <c r="H146" s="77">
        <v>0</v>
      </c>
      <c r="I146" s="77">
        <v>0</v>
      </c>
      <c r="J146" s="79">
        <f t="shared" si="2"/>
        <v>0</v>
      </c>
    </row>
    <row r="147" spans="1:10" x14ac:dyDescent="0.25">
      <c r="A147" s="24" t="s">
        <v>216</v>
      </c>
      <c r="B147" s="25" t="s">
        <v>36</v>
      </c>
      <c r="C147" s="75">
        <v>0</v>
      </c>
      <c r="D147" s="77">
        <v>0</v>
      </c>
      <c r="E147" s="77">
        <v>0</v>
      </c>
      <c r="F147" s="77">
        <v>0</v>
      </c>
      <c r="G147" s="77">
        <v>0</v>
      </c>
      <c r="H147" s="77">
        <v>0</v>
      </c>
      <c r="I147" s="77">
        <v>0</v>
      </c>
      <c r="J147" s="79">
        <f t="shared" si="2"/>
        <v>0</v>
      </c>
    </row>
    <row r="148" spans="1:10" x14ac:dyDescent="0.25">
      <c r="A148" s="24" t="s">
        <v>217</v>
      </c>
      <c r="B148" s="25" t="s">
        <v>36</v>
      </c>
      <c r="C148" s="75">
        <v>0</v>
      </c>
      <c r="D148" s="77">
        <v>0</v>
      </c>
      <c r="E148" s="77">
        <v>0</v>
      </c>
      <c r="F148" s="77">
        <v>0</v>
      </c>
      <c r="G148" s="77">
        <v>0</v>
      </c>
      <c r="H148" s="77">
        <v>0</v>
      </c>
      <c r="I148" s="77">
        <v>0</v>
      </c>
      <c r="J148" s="79">
        <f t="shared" si="2"/>
        <v>0</v>
      </c>
    </row>
    <row r="149" spans="1:10" x14ac:dyDescent="0.25">
      <c r="A149" s="24" t="s">
        <v>218</v>
      </c>
      <c r="B149" s="25" t="s">
        <v>36</v>
      </c>
      <c r="C149" s="75">
        <v>0</v>
      </c>
      <c r="D149" s="77">
        <v>0</v>
      </c>
      <c r="E149" s="77">
        <v>0</v>
      </c>
      <c r="F149" s="77">
        <v>0</v>
      </c>
      <c r="G149" s="77">
        <v>0</v>
      </c>
      <c r="H149" s="77">
        <v>0</v>
      </c>
      <c r="I149" s="77">
        <v>0</v>
      </c>
      <c r="J149" s="79">
        <f t="shared" si="2"/>
        <v>0</v>
      </c>
    </row>
    <row r="150" spans="1:10" x14ac:dyDescent="0.25">
      <c r="A150" s="24" t="s">
        <v>219</v>
      </c>
      <c r="B150" s="25" t="s">
        <v>36</v>
      </c>
      <c r="C150" s="75">
        <v>0</v>
      </c>
      <c r="D150" s="77">
        <v>0</v>
      </c>
      <c r="E150" s="77">
        <v>0</v>
      </c>
      <c r="F150" s="77">
        <v>0</v>
      </c>
      <c r="G150" s="77">
        <v>0</v>
      </c>
      <c r="H150" s="77">
        <v>0</v>
      </c>
      <c r="I150" s="77">
        <v>0</v>
      </c>
      <c r="J150" s="79">
        <f t="shared" si="2"/>
        <v>0</v>
      </c>
    </row>
    <row r="151" spans="1:10" x14ac:dyDescent="0.25">
      <c r="A151" s="24" t="s">
        <v>220</v>
      </c>
      <c r="B151" s="25" t="s">
        <v>36</v>
      </c>
      <c r="C151" s="75">
        <v>0</v>
      </c>
      <c r="D151" s="77">
        <v>0</v>
      </c>
      <c r="E151" s="77">
        <v>0</v>
      </c>
      <c r="F151" s="77">
        <v>0</v>
      </c>
      <c r="G151" s="77">
        <v>0</v>
      </c>
      <c r="H151" s="77">
        <v>0</v>
      </c>
      <c r="I151" s="77">
        <v>0</v>
      </c>
      <c r="J151" s="79">
        <f t="shared" si="2"/>
        <v>0</v>
      </c>
    </row>
    <row r="152" spans="1:10" x14ac:dyDescent="0.25">
      <c r="A152" s="24" t="s">
        <v>221</v>
      </c>
      <c r="B152" s="25" t="s">
        <v>36</v>
      </c>
      <c r="C152" s="75">
        <v>0</v>
      </c>
      <c r="D152" s="77">
        <v>0</v>
      </c>
      <c r="E152" s="77">
        <v>0</v>
      </c>
      <c r="F152" s="77">
        <v>0</v>
      </c>
      <c r="G152" s="77">
        <v>0</v>
      </c>
      <c r="H152" s="77">
        <v>0</v>
      </c>
      <c r="I152" s="77">
        <v>0</v>
      </c>
      <c r="J152" s="79">
        <f t="shared" si="2"/>
        <v>0</v>
      </c>
    </row>
    <row r="153" spans="1:10" x14ac:dyDescent="0.25">
      <c r="A153" s="24" t="s">
        <v>222</v>
      </c>
      <c r="B153" s="25" t="s">
        <v>36</v>
      </c>
      <c r="C153" s="75">
        <v>0</v>
      </c>
      <c r="D153" s="77">
        <v>0</v>
      </c>
      <c r="E153" s="77">
        <v>0</v>
      </c>
      <c r="F153" s="77">
        <v>0</v>
      </c>
      <c r="G153" s="77">
        <v>0</v>
      </c>
      <c r="H153" s="77">
        <v>0</v>
      </c>
      <c r="I153" s="77">
        <v>0</v>
      </c>
      <c r="J153" s="79">
        <f t="shared" si="2"/>
        <v>0</v>
      </c>
    </row>
    <row r="154" spans="1:10" x14ac:dyDescent="0.25">
      <c r="A154" s="24" t="s">
        <v>223</v>
      </c>
      <c r="B154" s="25" t="s">
        <v>37</v>
      </c>
      <c r="C154" s="75">
        <v>0</v>
      </c>
      <c r="D154" s="77">
        <v>0</v>
      </c>
      <c r="E154" s="77">
        <v>0</v>
      </c>
      <c r="F154" s="77">
        <v>0</v>
      </c>
      <c r="G154" s="77">
        <v>0</v>
      </c>
      <c r="H154" s="77">
        <v>0</v>
      </c>
      <c r="I154" s="77">
        <v>0</v>
      </c>
      <c r="J154" s="79">
        <f t="shared" si="2"/>
        <v>0</v>
      </c>
    </row>
    <row r="155" spans="1:10" x14ac:dyDescent="0.25">
      <c r="A155" s="24" t="s">
        <v>224</v>
      </c>
      <c r="B155" s="25" t="s">
        <v>38</v>
      </c>
      <c r="C155" s="75">
        <v>0</v>
      </c>
      <c r="D155" s="77">
        <v>0</v>
      </c>
      <c r="E155" s="77">
        <v>0</v>
      </c>
      <c r="F155" s="77">
        <v>0</v>
      </c>
      <c r="G155" s="77">
        <v>0</v>
      </c>
      <c r="H155" s="77">
        <v>0</v>
      </c>
      <c r="I155" s="77">
        <v>0</v>
      </c>
      <c r="J155" s="79">
        <f t="shared" si="2"/>
        <v>0</v>
      </c>
    </row>
    <row r="156" spans="1:10" x14ac:dyDescent="0.25">
      <c r="A156" s="24" t="s">
        <v>225</v>
      </c>
      <c r="B156" s="25" t="s">
        <v>39</v>
      </c>
      <c r="C156" s="75">
        <v>0</v>
      </c>
      <c r="D156" s="77">
        <v>0</v>
      </c>
      <c r="E156" s="77">
        <v>0</v>
      </c>
      <c r="F156" s="77">
        <v>0</v>
      </c>
      <c r="G156" s="77">
        <v>0</v>
      </c>
      <c r="H156" s="77">
        <v>0</v>
      </c>
      <c r="I156" s="77">
        <v>0</v>
      </c>
      <c r="J156" s="79">
        <f t="shared" si="2"/>
        <v>0</v>
      </c>
    </row>
    <row r="157" spans="1:10" x14ac:dyDescent="0.25">
      <c r="A157" s="24" t="s">
        <v>226</v>
      </c>
      <c r="B157" s="25" t="s">
        <v>39</v>
      </c>
      <c r="C157" s="75">
        <v>49210</v>
      </c>
      <c r="D157" s="77">
        <v>0</v>
      </c>
      <c r="E157" s="77">
        <v>0</v>
      </c>
      <c r="F157" s="77">
        <v>0</v>
      </c>
      <c r="G157" s="77">
        <v>0</v>
      </c>
      <c r="H157" s="77">
        <v>17752</v>
      </c>
      <c r="I157" s="77">
        <v>0</v>
      </c>
      <c r="J157" s="79">
        <f t="shared" si="2"/>
        <v>66962</v>
      </c>
    </row>
    <row r="158" spans="1:10" x14ac:dyDescent="0.25">
      <c r="A158" s="24" t="s">
        <v>227</v>
      </c>
      <c r="B158" s="25" t="s">
        <v>39</v>
      </c>
      <c r="C158" s="75">
        <v>16327</v>
      </c>
      <c r="D158" s="77">
        <v>0</v>
      </c>
      <c r="E158" s="77">
        <v>0</v>
      </c>
      <c r="F158" s="77">
        <v>0</v>
      </c>
      <c r="G158" s="77">
        <v>0</v>
      </c>
      <c r="H158" s="77">
        <v>5985</v>
      </c>
      <c r="I158" s="77">
        <v>0</v>
      </c>
      <c r="J158" s="79">
        <f t="shared" si="2"/>
        <v>22312</v>
      </c>
    </row>
    <row r="159" spans="1:10" x14ac:dyDescent="0.25">
      <c r="A159" s="24" t="s">
        <v>228</v>
      </c>
      <c r="B159" s="25" t="s">
        <v>39</v>
      </c>
      <c r="C159" s="75">
        <v>0</v>
      </c>
      <c r="D159" s="77">
        <v>0</v>
      </c>
      <c r="E159" s="77">
        <v>0</v>
      </c>
      <c r="F159" s="77">
        <v>0</v>
      </c>
      <c r="G159" s="77">
        <v>0</v>
      </c>
      <c r="H159" s="77">
        <v>0</v>
      </c>
      <c r="I159" s="77">
        <v>0</v>
      </c>
      <c r="J159" s="79">
        <f t="shared" si="2"/>
        <v>0</v>
      </c>
    </row>
    <row r="160" spans="1:10" x14ac:dyDescent="0.25">
      <c r="A160" s="24" t="s">
        <v>229</v>
      </c>
      <c r="B160" s="25" t="s">
        <v>39</v>
      </c>
      <c r="C160" s="75">
        <v>0</v>
      </c>
      <c r="D160" s="77">
        <v>0</v>
      </c>
      <c r="E160" s="77">
        <v>0</v>
      </c>
      <c r="F160" s="77">
        <v>0</v>
      </c>
      <c r="G160" s="77">
        <v>0</v>
      </c>
      <c r="H160" s="77">
        <v>0</v>
      </c>
      <c r="I160" s="77">
        <v>0</v>
      </c>
      <c r="J160" s="79">
        <f t="shared" si="2"/>
        <v>0</v>
      </c>
    </row>
    <row r="161" spans="1:10" x14ac:dyDescent="0.25">
      <c r="A161" s="24" t="s">
        <v>230</v>
      </c>
      <c r="B161" s="25" t="s">
        <v>39</v>
      </c>
      <c r="C161" s="75">
        <v>0</v>
      </c>
      <c r="D161" s="77">
        <v>0</v>
      </c>
      <c r="E161" s="77">
        <v>0</v>
      </c>
      <c r="F161" s="77">
        <v>0</v>
      </c>
      <c r="G161" s="77">
        <v>0</v>
      </c>
      <c r="H161" s="77">
        <v>36350</v>
      </c>
      <c r="I161" s="77">
        <v>0</v>
      </c>
      <c r="J161" s="79">
        <f t="shared" si="2"/>
        <v>36350</v>
      </c>
    </row>
    <row r="162" spans="1:10" x14ac:dyDescent="0.25">
      <c r="A162" s="24" t="s">
        <v>231</v>
      </c>
      <c r="B162" s="25" t="s">
        <v>39</v>
      </c>
      <c r="C162" s="75">
        <v>0</v>
      </c>
      <c r="D162" s="77">
        <v>0</v>
      </c>
      <c r="E162" s="77">
        <v>0</v>
      </c>
      <c r="F162" s="77">
        <v>0</v>
      </c>
      <c r="G162" s="77">
        <v>0</v>
      </c>
      <c r="H162" s="77">
        <v>0</v>
      </c>
      <c r="I162" s="77">
        <v>0</v>
      </c>
      <c r="J162" s="79">
        <f t="shared" si="2"/>
        <v>0</v>
      </c>
    </row>
    <row r="163" spans="1:10" x14ac:dyDescent="0.25">
      <c r="A163" s="24" t="s">
        <v>232</v>
      </c>
      <c r="B163" s="25" t="s">
        <v>39</v>
      </c>
      <c r="C163" s="75">
        <v>0</v>
      </c>
      <c r="D163" s="77">
        <v>0</v>
      </c>
      <c r="E163" s="77">
        <v>0</v>
      </c>
      <c r="F163" s="77">
        <v>0</v>
      </c>
      <c r="G163" s="77">
        <v>0</v>
      </c>
      <c r="H163" s="77">
        <v>0</v>
      </c>
      <c r="I163" s="77">
        <v>0</v>
      </c>
      <c r="J163" s="79">
        <f t="shared" si="2"/>
        <v>0</v>
      </c>
    </row>
    <row r="164" spans="1:10" x14ac:dyDescent="0.25">
      <c r="A164" s="24" t="s">
        <v>233</v>
      </c>
      <c r="B164" s="25" t="s">
        <v>39</v>
      </c>
      <c r="C164" s="75">
        <v>0</v>
      </c>
      <c r="D164" s="77">
        <v>0</v>
      </c>
      <c r="E164" s="77">
        <v>0</v>
      </c>
      <c r="F164" s="77">
        <v>0</v>
      </c>
      <c r="G164" s="77">
        <v>0</v>
      </c>
      <c r="H164" s="77">
        <v>0</v>
      </c>
      <c r="I164" s="77">
        <v>0</v>
      </c>
      <c r="J164" s="79">
        <f t="shared" si="2"/>
        <v>0</v>
      </c>
    </row>
    <row r="165" spans="1:10" x14ac:dyDescent="0.25">
      <c r="A165" s="24" t="s">
        <v>234</v>
      </c>
      <c r="B165" s="25" t="s">
        <v>39</v>
      </c>
      <c r="C165" s="75">
        <v>0</v>
      </c>
      <c r="D165" s="77">
        <v>0</v>
      </c>
      <c r="E165" s="77">
        <v>0</v>
      </c>
      <c r="F165" s="77">
        <v>0</v>
      </c>
      <c r="G165" s="77">
        <v>0</v>
      </c>
      <c r="H165" s="77">
        <v>0</v>
      </c>
      <c r="I165" s="77">
        <v>0</v>
      </c>
      <c r="J165" s="79">
        <f t="shared" si="2"/>
        <v>0</v>
      </c>
    </row>
    <row r="166" spans="1:10" x14ac:dyDescent="0.25">
      <c r="A166" s="24" t="s">
        <v>235</v>
      </c>
      <c r="B166" s="25" t="s">
        <v>39</v>
      </c>
      <c r="C166" s="75">
        <v>17199</v>
      </c>
      <c r="D166" s="77">
        <v>0</v>
      </c>
      <c r="E166" s="77">
        <v>0</v>
      </c>
      <c r="F166" s="77">
        <v>0</v>
      </c>
      <c r="G166" s="77">
        <v>0</v>
      </c>
      <c r="H166" s="77">
        <v>0</v>
      </c>
      <c r="I166" s="77">
        <v>0</v>
      </c>
      <c r="J166" s="79">
        <f t="shared" si="2"/>
        <v>17199</v>
      </c>
    </row>
    <row r="167" spans="1:10" x14ac:dyDescent="0.25">
      <c r="A167" s="24" t="s">
        <v>236</v>
      </c>
      <c r="B167" s="25" t="s">
        <v>39</v>
      </c>
      <c r="C167" s="75">
        <v>136211</v>
      </c>
      <c r="D167" s="77">
        <v>0</v>
      </c>
      <c r="E167" s="77">
        <v>0</v>
      </c>
      <c r="F167" s="77">
        <v>0</v>
      </c>
      <c r="G167" s="77">
        <v>0</v>
      </c>
      <c r="H167" s="77">
        <v>37911</v>
      </c>
      <c r="I167" s="77">
        <v>0</v>
      </c>
      <c r="J167" s="79">
        <f t="shared" si="2"/>
        <v>174122</v>
      </c>
    </row>
    <row r="168" spans="1:10" x14ac:dyDescent="0.25">
      <c r="A168" s="24" t="s">
        <v>237</v>
      </c>
      <c r="B168" s="25" t="s">
        <v>39</v>
      </c>
      <c r="C168" s="75">
        <v>0</v>
      </c>
      <c r="D168" s="77">
        <v>0</v>
      </c>
      <c r="E168" s="77">
        <v>0</v>
      </c>
      <c r="F168" s="77">
        <v>0</v>
      </c>
      <c r="G168" s="77">
        <v>0</v>
      </c>
      <c r="H168" s="77">
        <v>0</v>
      </c>
      <c r="I168" s="77">
        <v>0</v>
      </c>
      <c r="J168" s="79">
        <f t="shared" si="2"/>
        <v>0</v>
      </c>
    </row>
    <row r="169" spans="1:10" x14ac:dyDescent="0.25">
      <c r="A169" s="24" t="s">
        <v>238</v>
      </c>
      <c r="B169" s="25" t="s">
        <v>39</v>
      </c>
      <c r="C169" s="75">
        <v>0</v>
      </c>
      <c r="D169" s="77">
        <v>0</v>
      </c>
      <c r="E169" s="77">
        <v>0</v>
      </c>
      <c r="F169" s="77">
        <v>0</v>
      </c>
      <c r="G169" s="77">
        <v>0</v>
      </c>
      <c r="H169" s="77">
        <v>0</v>
      </c>
      <c r="I169" s="77">
        <v>0</v>
      </c>
      <c r="J169" s="79">
        <f t="shared" si="2"/>
        <v>0</v>
      </c>
    </row>
    <row r="170" spans="1:10" x14ac:dyDescent="0.25">
      <c r="A170" s="24" t="s">
        <v>239</v>
      </c>
      <c r="B170" s="25" t="s">
        <v>1</v>
      </c>
      <c r="C170" s="75">
        <v>0</v>
      </c>
      <c r="D170" s="77">
        <v>0</v>
      </c>
      <c r="E170" s="77">
        <v>0</v>
      </c>
      <c r="F170" s="77">
        <v>0</v>
      </c>
      <c r="G170" s="77">
        <v>0</v>
      </c>
      <c r="H170" s="77">
        <v>0</v>
      </c>
      <c r="I170" s="77">
        <v>0</v>
      </c>
      <c r="J170" s="79">
        <f t="shared" si="2"/>
        <v>0</v>
      </c>
    </row>
    <row r="171" spans="1:10" x14ac:dyDescent="0.25">
      <c r="A171" s="24" t="s">
        <v>240</v>
      </c>
      <c r="B171" s="25" t="s">
        <v>1</v>
      </c>
      <c r="C171" s="75">
        <v>165814</v>
      </c>
      <c r="D171" s="77">
        <v>0</v>
      </c>
      <c r="E171" s="77">
        <v>513471</v>
      </c>
      <c r="F171" s="77">
        <v>0</v>
      </c>
      <c r="G171" s="77">
        <v>0</v>
      </c>
      <c r="H171" s="77">
        <v>644986</v>
      </c>
      <c r="I171" s="77">
        <v>0</v>
      </c>
      <c r="J171" s="79">
        <f t="shared" si="2"/>
        <v>1324271</v>
      </c>
    </row>
    <row r="172" spans="1:10" x14ac:dyDescent="0.25">
      <c r="A172" s="24" t="s">
        <v>241</v>
      </c>
      <c r="B172" s="25" t="s">
        <v>1</v>
      </c>
      <c r="C172" s="75">
        <v>565168</v>
      </c>
      <c r="D172" s="77">
        <v>0</v>
      </c>
      <c r="E172" s="77">
        <v>0</v>
      </c>
      <c r="F172" s="77">
        <v>0</v>
      </c>
      <c r="G172" s="77">
        <v>0</v>
      </c>
      <c r="H172" s="77">
        <v>0</v>
      </c>
      <c r="I172" s="77">
        <v>0</v>
      </c>
      <c r="J172" s="79">
        <f t="shared" si="2"/>
        <v>565168</v>
      </c>
    </row>
    <row r="173" spans="1:10" x14ac:dyDescent="0.25">
      <c r="A173" s="24" t="s">
        <v>242</v>
      </c>
      <c r="B173" s="25" t="s">
        <v>1</v>
      </c>
      <c r="C173" s="75">
        <v>0</v>
      </c>
      <c r="D173" s="77">
        <v>0</v>
      </c>
      <c r="E173" s="77">
        <v>0</v>
      </c>
      <c r="F173" s="77">
        <v>0</v>
      </c>
      <c r="G173" s="77">
        <v>0</v>
      </c>
      <c r="H173" s="77">
        <v>0</v>
      </c>
      <c r="I173" s="77">
        <v>0</v>
      </c>
      <c r="J173" s="79">
        <f t="shared" si="2"/>
        <v>0</v>
      </c>
    </row>
    <row r="174" spans="1:10" x14ac:dyDescent="0.25">
      <c r="A174" s="24" t="s">
        <v>243</v>
      </c>
      <c r="B174" s="25" t="s">
        <v>1</v>
      </c>
      <c r="C174" s="75">
        <v>0</v>
      </c>
      <c r="D174" s="77">
        <v>0</v>
      </c>
      <c r="E174" s="77">
        <v>82297</v>
      </c>
      <c r="F174" s="77">
        <v>0</v>
      </c>
      <c r="G174" s="77">
        <v>0</v>
      </c>
      <c r="H174" s="77">
        <v>0</v>
      </c>
      <c r="I174" s="77">
        <v>0</v>
      </c>
      <c r="J174" s="79">
        <f t="shared" si="2"/>
        <v>82297</v>
      </c>
    </row>
    <row r="175" spans="1:10" x14ac:dyDescent="0.25">
      <c r="A175" s="24" t="s">
        <v>244</v>
      </c>
      <c r="B175" s="25" t="s">
        <v>40</v>
      </c>
      <c r="C175" s="75">
        <v>1123800</v>
      </c>
      <c r="D175" s="77">
        <v>0</v>
      </c>
      <c r="E175" s="77">
        <v>0</v>
      </c>
      <c r="F175" s="77">
        <v>0</v>
      </c>
      <c r="G175" s="77">
        <v>0</v>
      </c>
      <c r="H175" s="77">
        <v>0</v>
      </c>
      <c r="I175" s="77">
        <v>0</v>
      </c>
      <c r="J175" s="79">
        <f t="shared" si="2"/>
        <v>1123800</v>
      </c>
    </row>
    <row r="176" spans="1:10" x14ac:dyDescent="0.25">
      <c r="A176" s="24" t="s">
        <v>245</v>
      </c>
      <c r="B176" s="25" t="s">
        <v>41</v>
      </c>
      <c r="C176" s="75">
        <v>0</v>
      </c>
      <c r="D176" s="77">
        <v>0</v>
      </c>
      <c r="E176" s="77">
        <v>0</v>
      </c>
      <c r="F176" s="77">
        <v>0</v>
      </c>
      <c r="G176" s="77">
        <v>0</v>
      </c>
      <c r="H176" s="77">
        <v>0</v>
      </c>
      <c r="I176" s="77">
        <v>0</v>
      </c>
      <c r="J176" s="79">
        <f t="shared" si="2"/>
        <v>0</v>
      </c>
    </row>
    <row r="177" spans="1:10" x14ac:dyDescent="0.25">
      <c r="A177" s="24" t="s">
        <v>246</v>
      </c>
      <c r="B177" s="25" t="s">
        <v>41</v>
      </c>
      <c r="C177" s="75">
        <v>0</v>
      </c>
      <c r="D177" s="77">
        <v>0</v>
      </c>
      <c r="E177" s="77">
        <v>0</v>
      </c>
      <c r="F177" s="77">
        <v>0</v>
      </c>
      <c r="G177" s="77">
        <v>0</v>
      </c>
      <c r="H177" s="77">
        <v>0</v>
      </c>
      <c r="I177" s="77">
        <v>0</v>
      </c>
      <c r="J177" s="79">
        <f t="shared" si="2"/>
        <v>0</v>
      </c>
    </row>
    <row r="178" spans="1:10" x14ac:dyDescent="0.25">
      <c r="A178" s="24" t="s">
        <v>247</v>
      </c>
      <c r="B178" s="25" t="s">
        <v>41</v>
      </c>
      <c r="C178" s="75">
        <v>0</v>
      </c>
      <c r="D178" s="77">
        <v>0</v>
      </c>
      <c r="E178" s="77">
        <v>0</v>
      </c>
      <c r="F178" s="77">
        <v>0</v>
      </c>
      <c r="G178" s="77">
        <v>0</v>
      </c>
      <c r="H178" s="77">
        <v>0</v>
      </c>
      <c r="I178" s="77">
        <v>0</v>
      </c>
      <c r="J178" s="79">
        <f t="shared" si="2"/>
        <v>0</v>
      </c>
    </row>
    <row r="179" spans="1:10" x14ac:dyDescent="0.25">
      <c r="A179" s="24" t="s">
        <v>248</v>
      </c>
      <c r="B179" s="25" t="s">
        <v>41</v>
      </c>
      <c r="C179" s="75">
        <v>0</v>
      </c>
      <c r="D179" s="77">
        <v>0</v>
      </c>
      <c r="E179" s="77">
        <v>0</v>
      </c>
      <c r="F179" s="77">
        <v>0</v>
      </c>
      <c r="G179" s="77">
        <v>0</v>
      </c>
      <c r="H179" s="77">
        <v>0</v>
      </c>
      <c r="I179" s="77">
        <v>0</v>
      </c>
      <c r="J179" s="79">
        <f t="shared" si="2"/>
        <v>0</v>
      </c>
    </row>
    <row r="180" spans="1:10" x14ac:dyDescent="0.25">
      <c r="A180" s="24" t="s">
        <v>249</v>
      </c>
      <c r="B180" s="25" t="s">
        <v>41</v>
      </c>
      <c r="C180" s="75">
        <v>0</v>
      </c>
      <c r="D180" s="77">
        <v>0</v>
      </c>
      <c r="E180" s="77">
        <v>0</v>
      </c>
      <c r="F180" s="77">
        <v>0</v>
      </c>
      <c r="G180" s="77">
        <v>0</v>
      </c>
      <c r="H180" s="77">
        <v>0</v>
      </c>
      <c r="I180" s="77">
        <v>0</v>
      </c>
      <c r="J180" s="79">
        <f t="shared" si="2"/>
        <v>0</v>
      </c>
    </row>
    <row r="181" spans="1:10" x14ac:dyDescent="0.25">
      <c r="A181" s="24" t="s">
        <v>250</v>
      </c>
      <c r="B181" s="25" t="s">
        <v>41</v>
      </c>
      <c r="C181" s="75">
        <v>5950</v>
      </c>
      <c r="D181" s="77">
        <v>0</v>
      </c>
      <c r="E181" s="77">
        <v>0</v>
      </c>
      <c r="F181" s="77">
        <v>0</v>
      </c>
      <c r="G181" s="77">
        <v>0</v>
      </c>
      <c r="H181" s="77">
        <v>0</v>
      </c>
      <c r="I181" s="77">
        <v>0</v>
      </c>
      <c r="J181" s="79">
        <f t="shared" si="2"/>
        <v>5950</v>
      </c>
    </row>
    <row r="182" spans="1:10" x14ac:dyDescent="0.25">
      <c r="A182" s="24" t="s">
        <v>251</v>
      </c>
      <c r="B182" s="25" t="s">
        <v>41</v>
      </c>
      <c r="C182" s="75">
        <v>0</v>
      </c>
      <c r="D182" s="77">
        <v>0</v>
      </c>
      <c r="E182" s="77">
        <v>0</v>
      </c>
      <c r="F182" s="77">
        <v>0</v>
      </c>
      <c r="G182" s="77">
        <v>0</v>
      </c>
      <c r="H182" s="77">
        <v>0</v>
      </c>
      <c r="I182" s="77">
        <v>0</v>
      </c>
      <c r="J182" s="79">
        <f t="shared" si="2"/>
        <v>0</v>
      </c>
    </row>
    <row r="183" spans="1:10" x14ac:dyDescent="0.25">
      <c r="A183" s="24" t="s">
        <v>252</v>
      </c>
      <c r="B183" s="25" t="s">
        <v>42</v>
      </c>
      <c r="C183" s="75">
        <v>0</v>
      </c>
      <c r="D183" s="77">
        <v>0</v>
      </c>
      <c r="E183" s="77">
        <v>0</v>
      </c>
      <c r="F183" s="77">
        <v>0</v>
      </c>
      <c r="G183" s="77">
        <v>0</v>
      </c>
      <c r="H183" s="77">
        <v>0</v>
      </c>
      <c r="I183" s="77">
        <v>0</v>
      </c>
      <c r="J183" s="79">
        <f t="shared" si="2"/>
        <v>0</v>
      </c>
    </row>
    <row r="184" spans="1:10" x14ac:dyDescent="0.25">
      <c r="A184" s="24" t="s">
        <v>253</v>
      </c>
      <c r="B184" s="25" t="s">
        <v>2</v>
      </c>
      <c r="C184" s="75">
        <v>0</v>
      </c>
      <c r="D184" s="77">
        <v>0</v>
      </c>
      <c r="E184" s="77">
        <v>0</v>
      </c>
      <c r="F184" s="77">
        <v>0</v>
      </c>
      <c r="G184" s="77">
        <v>0</v>
      </c>
      <c r="H184" s="77">
        <v>0</v>
      </c>
      <c r="I184" s="77">
        <v>0</v>
      </c>
      <c r="J184" s="79">
        <f t="shared" si="2"/>
        <v>0</v>
      </c>
    </row>
    <row r="185" spans="1:10" x14ac:dyDescent="0.25">
      <c r="A185" s="24" t="s">
        <v>1</v>
      </c>
      <c r="B185" s="25" t="s">
        <v>2</v>
      </c>
      <c r="C185" s="75">
        <v>0</v>
      </c>
      <c r="D185" s="77">
        <v>0</v>
      </c>
      <c r="E185" s="77">
        <v>0</v>
      </c>
      <c r="F185" s="77">
        <v>0</v>
      </c>
      <c r="G185" s="77">
        <v>0</v>
      </c>
      <c r="H185" s="77">
        <v>0</v>
      </c>
      <c r="I185" s="77">
        <v>0</v>
      </c>
      <c r="J185" s="79">
        <f t="shared" si="2"/>
        <v>0</v>
      </c>
    </row>
    <row r="186" spans="1:10" x14ac:dyDescent="0.25">
      <c r="A186" s="24" t="s">
        <v>2</v>
      </c>
      <c r="B186" s="25" t="s">
        <v>2</v>
      </c>
      <c r="C186" s="75">
        <v>0</v>
      </c>
      <c r="D186" s="77">
        <v>0</v>
      </c>
      <c r="E186" s="77">
        <v>0</v>
      </c>
      <c r="F186" s="77">
        <v>0</v>
      </c>
      <c r="G186" s="77">
        <v>0</v>
      </c>
      <c r="H186" s="77">
        <v>0</v>
      </c>
      <c r="I186" s="77">
        <v>0</v>
      </c>
      <c r="J186" s="79">
        <f t="shared" si="2"/>
        <v>0</v>
      </c>
    </row>
    <row r="187" spans="1:10" x14ac:dyDescent="0.25">
      <c r="A187" s="24" t="s">
        <v>254</v>
      </c>
      <c r="B187" s="25" t="s">
        <v>43</v>
      </c>
      <c r="C187" s="75">
        <v>0</v>
      </c>
      <c r="D187" s="77">
        <v>0</v>
      </c>
      <c r="E187" s="77">
        <v>0</v>
      </c>
      <c r="F187" s="77">
        <v>0</v>
      </c>
      <c r="G187" s="77">
        <v>0</v>
      </c>
      <c r="H187" s="77">
        <v>0</v>
      </c>
      <c r="I187" s="77">
        <v>0</v>
      </c>
      <c r="J187" s="79">
        <f t="shared" si="2"/>
        <v>0</v>
      </c>
    </row>
    <row r="188" spans="1:10" x14ac:dyDescent="0.25">
      <c r="A188" s="24" t="s">
        <v>255</v>
      </c>
      <c r="B188" s="25" t="s">
        <v>43</v>
      </c>
      <c r="C188" s="75">
        <v>0</v>
      </c>
      <c r="D188" s="77">
        <v>0</v>
      </c>
      <c r="E188" s="77">
        <v>0</v>
      </c>
      <c r="F188" s="77">
        <v>0</v>
      </c>
      <c r="G188" s="77">
        <v>0</v>
      </c>
      <c r="H188" s="77">
        <v>0</v>
      </c>
      <c r="I188" s="77">
        <v>0</v>
      </c>
      <c r="J188" s="79">
        <f t="shared" si="2"/>
        <v>0</v>
      </c>
    </row>
    <row r="189" spans="1:10" x14ac:dyDescent="0.25">
      <c r="A189" s="24" t="s">
        <v>256</v>
      </c>
      <c r="B189" s="25" t="s">
        <v>43</v>
      </c>
      <c r="C189" s="75">
        <v>0</v>
      </c>
      <c r="D189" s="77">
        <v>0</v>
      </c>
      <c r="E189" s="77">
        <v>0</v>
      </c>
      <c r="F189" s="77">
        <v>0</v>
      </c>
      <c r="G189" s="77">
        <v>0</v>
      </c>
      <c r="H189" s="77">
        <v>0</v>
      </c>
      <c r="I189" s="77">
        <v>0</v>
      </c>
      <c r="J189" s="79">
        <f t="shared" si="2"/>
        <v>0</v>
      </c>
    </row>
    <row r="190" spans="1:10" x14ac:dyDescent="0.25">
      <c r="A190" s="24" t="s">
        <v>257</v>
      </c>
      <c r="B190" s="25" t="s">
        <v>43</v>
      </c>
      <c r="C190" s="75">
        <v>0</v>
      </c>
      <c r="D190" s="77">
        <v>0</v>
      </c>
      <c r="E190" s="77">
        <v>0</v>
      </c>
      <c r="F190" s="77">
        <v>0</v>
      </c>
      <c r="G190" s="77">
        <v>0</v>
      </c>
      <c r="H190" s="77">
        <v>0</v>
      </c>
      <c r="I190" s="77">
        <v>0</v>
      </c>
      <c r="J190" s="79">
        <f t="shared" si="2"/>
        <v>0</v>
      </c>
    </row>
    <row r="191" spans="1:10" x14ac:dyDescent="0.25">
      <c r="A191" s="24" t="s">
        <v>258</v>
      </c>
      <c r="B191" s="25" t="s">
        <v>43</v>
      </c>
      <c r="C191" s="75">
        <v>0</v>
      </c>
      <c r="D191" s="77">
        <v>74700</v>
      </c>
      <c r="E191" s="77">
        <v>0</v>
      </c>
      <c r="F191" s="77">
        <v>0</v>
      </c>
      <c r="G191" s="77">
        <v>0</v>
      </c>
      <c r="H191" s="77">
        <v>0</v>
      </c>
      <c r="I191" s="77">
        <v>0</v>
      </c>
      <c r="J191" s="79">
        <f t="shared" si="2"/>
        <v>74700</v>
      </c>
    </row>
    <row r="192" spans="1:10" x14ac:dyDescent="0.25">
      <c r="A192" s="24" t="s">
        <v>259</v>
      </c>
      <c r="B192" s="25" t="s">
        <v>260</v>
      </c>
      <c r="C192" s="75">
        <v>0</v>
      </c>
      <c r="D192" s="77">
        <v>0</v>
      </c>
      <c r="E192" s="77">
        <v>0</v>
      </c>
      <c r="F192" s="77">
        <v>0</v>
      </c>
      <c r="G192" s="77">
        <v>0</v>
      </c>
      <c r="H192" s="77">
        <v>0</v>
      </c>
      <c r="I192" s="77">
        <v>0</v>
      </c>
      <c r="J192" s="79">
        <f t="shared" si="2"/>
        <v>0</v>
      </c>
    </row>
    <row r="193" spans="1:10" x14ac:dyDescent="0.25">
      <c r="A193" s="24" t="s">
        <v>261</v>
      </c>
      <c r="B193" s="25" t="s">
        <v>44</v>
      </c>
      <c r="C193" s="75">
        <v>0</v>
      </c>
      <c r="D193" s="77">
        <v>0</v>
      </c>
      <c r="E193" s="77">
        <v>0</v>
      </c>
      <c r="F193" s="77">
        <v>0</v>
      </c>
      <c r="G193" s="77">
        <v>0</v>
      </c>
      <c r="H193" s="77">
        <v>0</v>
      </c>
      <c r="I193" s="77">
        <v>0</v>
      </c>
      <c r="J193" s="79">
        <f t="shared" si="2"/>
        <v>0</v>
      </c>
    </row>
    <row r="194" spans="1:10" x14ac:dyDescent="0.25">
      <c r="A194" s="24" t="s">
        <v>262</v>
      </c>
      <c r="B194" s="25" t="s">
        <v>44</v>
      </c>
      <c r="C194" s="75">
        <v>0</v>
      </c>
      <c r="D194" s="77">
        <v>0</v>
      </c>
      <c r="E194" s="77">
        <v>0</v>
      </c>
      <c r="F194" s="77">
        <v>0</v>
      </c>
      <c r="G194" s="77">
        <v>0</v>
      </c>
      <c r="H194" s="77">
        <v>0</v>
      </c>
      <c r="I194" s="77">
        <v>0</v>
      </c>
      <c r="J194" s="79">
        <f t="shared" si="2"/>
        <v>0</v>
      </c>
    </row>
    <row r="195" spans="1:10" x14ac:dyDescent="0.25">
      <c r="A195" s="24" t="s">
        <v>263</v>
      </c>
      <c r="B195" s="25" t="s">
        <v>44</v>
      </c>
      <c r="C195" s="75">
        <v>0</v>
      </c>
      <c r="D195" s="77">
        <v>0</v>
      </c>
      <c r="E195" s="77">
        <v>0</v>
      </c>
      <c r="F195" s="77">
        <v>0</v>
      </c>
      <c r="G195" s="77">
        <v>0</v>
      </c>
      <c r="H195" s="77">
        <v>0</v>
      </c>
      <c r="I195" s="77">
        <v>0</v>
      </c>
      <c r="J195" s="79">
        <f t="shared" si="2"/>
        <v>0</v>
      </c>
    </row>
    <row r="196" spans="1:10" x14ac:dyDescent="0.25">
      <c r="A196" s="24" t="s">
        <v>264</v>
      </c>
      <c r="B196" s="25" t="s">
        <v>44</v>
      </c>
      <c r="C196" s="75">
        <v>0</v>
      </c>
      <c r="D196" s="77">
        <v>0</v>
      </c>
      <c r="E196" s="77">
        <v>0</v>
      </c>
      <c r="F196" s="77">
        <v>0</v>
      </c>
      <c r="G196" s="77">
        <v>0</v>
      </c>
      <c r="H196" s="77">
        <v>0</v>
      </c>
      <c r="I196" s="77">
        <v>0</v>
      </c>
      <c r="J196" s="79">
        <f t="shared" ref="J196:J258" si="3">SUM(C196:I196)</f>
        <v>0</v>
      </c>
    </row>
    <row r="197" spans="1:10" x14ac:dyDescent="0.25">
      <c r="A197" s="24" t="s">
        <v>265</v>
      </c>
      <c r="B197" s="25" t="s">
        <v>44</v>
      </c>
      <c r="C197" s="75">
        <v>0</v>
      </c>
      <c r="D197" s="77">
        <v>0</v>
      </c>
      <c r="E197" s="77">
        <v>0</v>
      </c>
      <c r="F197" s="77">
        <v>0</v>
      </c>
      <c r="G197" s="77">
        <v>0</v>
      </c>
      <c r="H197" s="77">
        <v>0</v>
      </c>
      <c r="I197" s="77">
        <v>0</v>
      </c>
      <c r="J197" s="79">
        <f t="shared" si="3"/>
        <v>0</v>
      </c>
    </row>
    <row r="198" spans="1:10" x14ac:dyDescent="0.25">
      <c r="A198" s="24" t="s">
        <v>266</v>
      </c>
      <c r="B198" s="25" t="s">
        <v>45</v>
      </c>
      <c r="C198" s="75">
        <v>0</v>
      </c>
      <c r="D198" s="77">
        <v>279</v>
      </c>
      <c r="E198" s="77">
        <v>0</v>
      </c>
      <c r="F198" s="77">
        <v>0</v>
      </c>
      <c r="G198" s="77">
        <v>0</v>
      </c>
      <c r="H198" s="77">
        <v>0</v>
      </c>
      <c r="I198" s="77">
        <v>0</v>
      </c>
      <c r="J198" s="79">
        <f t="shared" si="3"/>
        <v>279</v>
      </c>
    </row>
    <row r="199" spans="1:10" x14ac:dyDescent="0.25">
      <c r="A199" s="24" t="s">
        <v>536</v>
      </c>
      <c r="B199" s="25" t="s">
        <v>45</v>
      </c>
      <c r="C199" s="75">
        <v>0</v>
      </c>
      <c r="D199" s="77">
        <v>0</v>
      </c>
      <c r="E199" s="77">
        <v>0</v>
      </c>
      <c r="F199" s="77">
        <v>0</v>
      </c>
      <c r="G199" s="77">
        <v>0</v>
      </c>
      <c r="H199" s="77">
        <v>0</v>
      </c>
      <c r="I199" s="77">
        <v>0</v>
      </c>
      <c r="J199" s="79">
        <f t="shared" si="3"/>
        <v>0</v>
      </c>
    </row>
    <row r="200" spans="1:10" x14ac:dyDescent="0.25">
      <c r="A200" s="24" t="s">
        <v>267</v>
      </c>
      <c r="B200" s="25" t="s">
        <v>45</v>
      </c>
      <c r="C200" s="75">
        <v>0</v>
      </c>
      <c r="D200" s="77">
        <v>0</v>
      </c>
      <c r="E200" s="77">
        <v>0</v>
      </c>
      <c r="F200" s="77">
        <v>0</v>
      </c>
      <c r="G200" s="77">
        <v>0</v>
      </c>
      <c r="H200" s="77">
        <v>0</v>
      </c>
      <c r="I200" s="77">
        <v>0</v>
      </c>
      <c r="J200" s="79">
        <f t="shared" si="3"/>
        <v>0</v>
      </c>
    </row>
    <row r="201" spans="1:10" x14ac:dyDescent="0.25">
      <c r="A201" s="24" t="s">
        <v>268</v>
      </c>
      <c r="B201" s="25" t="s">
        <v>45</v>
      </c>
      <c r="C201" s="75">
        <v>31511</v>
      </c>
      <c r="D201" s="77">
        <v>0</v>
      </c>
      <c r="E201" s="77">
        <v>285742</v>
      </c>
      <c r="F201" s="77">
        <v>0</v>
      </c>
      <c r="G201" s="77">
        <v>0</v>
      </c>
      <c r="H201" s="77">
        <v>27299</v>
      </c>
      <c r="I201" s="77">
        <v>0</v>
      </c>
      <c r="J201" s="79">
        <f t="shared" si="3"/>
        <v>344552</v>
      </c>
    </row>
    <row r="202" spans="1:10" x14ac:dyDescent="0.25">
      <c r="A202" s="24" t="s">
        <v>269</v>
      </c>
      <c r="B202" s="25" t="s">
        <v>46</v>
      </c>
      <c r="C202" s="75">
        <v>0</v>
      </c>
      <c r="D202" s="77">
        <v>0</v>
      </c>
      <c r="E202" s="77">
        <v>0</v>
      </c>
      <c r="F202" s="77">
        <v>0</v>
      </c>
      <c r="G202" s="77">
        <v>0</v>
      </c>
      <c r="H202" s="77">
        <v>0</v>
      </c>
      <c r="I202" s="77">
        <v>0</v>
      </c>
      <c r="J202" s="79">
        <f t="shared" si="3"/>
        <v>0</v>
      </c>
    </row>
    <row r="203" spans="1:10" x14ac:dyDescent="0.25">
      <c r="A203" s="24" t="s">
        <v>470</v>
      </c>
      <c r="B203" s="25" t="s">
        <v>46</v>
      </c>
      <c r="C203" s="75">
        <v>0</v>
      </c>
      <c r="D203" s="77">
        <v>0</v>
      </c>
      <c r="E203" s="77">
        <v>0</v>
      </c>
      <c r="F203" s="77">
        <v>0</v>
      </c>
      <c r="G203" s="77">
        <v>0</v>
      </c>
      <c r="H203" s="77">
        <v>0</v>
      </c>
      <c r="I203" s="77">
        <v>0</v>
      </c>
      <c r="J203" s="79">
        <f t="shared" si="3"/>
        <v>0</v>
      </c>
    </row>
    <row r="204" spans="1:10" x14ac:dyDescent="0.25">
      <c r="A204" s="24" t="s">
        <v>270</v>
      </c>
      <c r="B204" s="25" t="s">
        <v>46</v>
      </c>
      <c r="C204" s="75">
        <v>0</v>
      </c>
      <c r="D204" s="77">
        <v>0</v>
      </c>
      <c r="E204" s="77">
        <v>0</v>
      </c>
      <c r="F204" s="77">
        <v>0</v>
      </c>
      <c r="G204" s="77">
        <v>0</v>
      </c>
      <c r="H204" s="77">
        <v>0</v>
      </c>
      <c r="I204" s="77">
        <v>0</v>
      </c>
      <c r="J204" s="79">
        <f t="shared" si="3"/>
        <v>0</v>
      </c>
    </row>
    <row r="205" spans="1:10" x14ac:dyDescent="0.25">
      <c r="A205" s="24" t="s">
        <v>271</v>
      </c>
      <c r="B205" s="25" t="s">
        <v>46</v>
      </c>
      <c r="C205" s="75">
        <v>0</v>
      </c>
      <c r="D205" s="77">
        <v>0</v>
      </c>
      <c r="E205" s="77">
        <v>0</v>
      </c>
      <c r="F205" s="77">
        <v>0</v>
      </c>
      <c r="G205" s="77">
        <v>0</v>
      </c>
      <c r="H205" s="77">
        <v>0</v>
      </c>
      <c r="I205" s="77">
        <v>0</v>
      </c>
      <c r="J205" s="79">
        <f t="shared" si="3"/>
        <v>0</v>
      </c>
    </row>
    <row r="206" spans="1:10" x14ac:dyDescent="0.25">
      <c r="A206" s="24" t="s">
        <v>272</v>
      </c>
      <c r="B206" s="25" t="s">
        <v>46</v>
      </c>
      <c r="C206" s="75">
        <v>0</v>
      </c>
      <c r="D206" s="77">
        <v>0</v>
      </c>
      <c r="E206" s="77">
        <v>0</v>
      </c>
      <c r="F206" s="77">
        <v>0</v>
      </c>
      <c r="G206" s="77">
        <v>0</v>
      </c>
      <c r="H206" s="77">
        <v>0</v>
      </c>
      <c r="I206" s="77">
        <v>0</v>
      </c>
      <c r="J206" s="79">
        <f t="shared" si="3"/>
        <v>0</v>
      </c>
    </row>
    <row r="207" spans="1:10" x14ac:dyDescent="0.25">
      <c r="A207" s="24" t="s">
        <v>505</v>
      </c>
      <c r="B207" s="25" t="s">
        <v>46</v>
      </c>
      <c r="C207" s="75">
        <v>0</v>
      </c>
      <c r="D207" s="77">
        <v>0</v>
      </c>
      <c r="E207" s="77">
        <v>0</v>
      </c>
      <c r="F207" s="77">
        <v>0</v>
      </c>
      <c r="G207" s="77">
        <v>0</v>
      </c>
      <c r="H207" s="77">
        <v>0</v>
      </c>
      <c r="I207" s="77">
        <v>0</v>
      </c>
      <c r="J207" s="79">
        <f t="shared" si="3"/>
        <v>0</v>
      </c>
    </row>
    <row r="208" spans="1:10" x14ac:dyDescent="0.25">
      <c r="A208" s="24" t="s">
        <v>503</v>
      </c>
      <c r="B208" s="25" t="s">
        <v>46</v>
      </c>
      <c r="C208" s="75">
        <v>0</v>
      </c>
      <c r="D208" s="77">
        <v>0</v>
      </c>
      <c r="E208" s="77">
        <v>0</v>
      </c>
      <c r="F208" s="77">
        <v>0</v>
      </c>
      <c r="G208" s="77">
        <v>0</v>
      </c>
      <c r="H208" s="77">
        <v>0</v>
      </c>
      <c r="I208" s="77">
        <v>0</v>
      </c>
      <c r="J208" s="79">
        <f t="shared" si="3"/>
        <v>0</v>
      </c>
    </row>
    <row r="209" spans="1:10" x14ac:dyDescent="0.25">
      <c r="A209" s="24" t="s">
        <v>273</v>
      </c>
      <c r="B209" s="25" t="s">
        <v>46</v>
      </c>
      <c r="C209" s="75">
        <v>0</v>
      </c>
      <c r="D209" s="77">
        <v>0</v>
      </c>
      <c r="E209" s="77">
        <v>0</v>
      </c>
      <c r="F209" s="77">
        <v>0</v>
      </c>
      <c r="G209" s="77">
        <v>0</v>
      </c>
      <c r="H209" s="77">
        <v>0</v>
      </c>
      <c r="I209" s="77">
        <v>0</v>
      </c>
      <c r="J209" s="79">
        <f t="shared" si="3"/>
        <v>0</v>
      </c>
    </row>
    <row r="210" spans="1:10" x14ac:dyDescent="0.25">
      <c r="A210" s="24" t="s">
        <v>274</v>
      </c>
      <c r="B210" s="25" t="s">
        <v>46</v>
      </c>
      <c r="C210" s="75">
        <v>0</v>
      </c>
      <c r="D210" s="77">
        <v>0</v>
      </c>
      <c r="E210" s="77">
        <v>0</v>
      </c>
      <c r="F210" s="77">
        <v>0</v>
      </c>
      <c r="G210" s="77">
        <v>0</v>
      </c>
      <c r="H210" s="77">
        <v>0</v>
      </c>
      <c r="I210" s="77">
        <v>0</v>
      </c>
      <c r="J210" s="79">
        <f t="shared" si="3"/>
        <v>0</v>
      </c>
    </row>
    <row r="211" spans="1:10" x14ac:dyDescent="0.25">
      <c r="A211" s="24" t="s">
        <v>275</v>
      </c>
      <c r="B211" s="25" t="s">
        <v>46</v>
      </c>
      <c r="C211" s="75">
        <v>0</v>
      </c>
      <c r="D211" s="77">
        <v>0</v>
      </c>
      <c r="E211" s="77">
        <v>0</v>
      </c>
      <c r="F211" s="77">
        <v>0</v>
      </c>
      <c r="G211" s="77">
        <v>0</v>
      </c>
      <c r="H211" s="77">
        <v>0</v>
      </c>
      <c r="I211" s="77">
        <v>0</v>
      </c>
      <c r="J211" s="79">
        <f t="shared" si="3"/>
        <v>0</v>
      </c>
    </row>
    <row r="212" spans="1:10" x14ac:dyDescent="0.25">
      <c r="A212" s="24" t="s">
        <v>276</v>
      </c>
      <c r="B212" s="25" t="s">
        <v>46</v>
      </c>
      <c r="C212" s="75">
        <v>0</v>
      </c>
      <c r="D212" s="77">
        <v>0</v>
      </c>
      <c r="E212" s="77">
        <v>0</v>
      </c>
      <c r="F212" s="77">
        <v>0</v>
      </c>
      <c r="G212" s="77">
        <v>0</v>
      </c>
      <c r="H212" s="77">
        <v>613504</v>
      </c>
      <c r="I212" s="77">
        <v>0</v>
      </c>
      <c r="J212" s="79">
        <f t="shared" si="3"/>
        <v>613504</v>
      </c>
    </row>
    <row r="213" spans="1:10" x14ac:dyDescent="0.25">
      <c r="A213" s="24" t="s">
        <v>277</v>
      </c>
      <c r="B213" s="25" t="s">
        <v>46</v>
      </c>
      <c r="C213" s="75">
        <v>0</v>
      </c>
      <c r="D213" s="77">
        <v>0</v>
      </c>
      <c r="E213" s="77">
        <v>0</v>
      </c>
      <c r="F213" s="77">
        <v>0</v>
      </c>
      <c r="G213" s="77">
        <v>0</v>
      </c>
      <c r="H213" s="77">
        <v>0</v>
      </c>
      <c r="I213" s="77">
        <v>0</v>
      </c>
      <c r="J213" s="79">
        <f t="shared" si="3"/>
        <v>0</v>
      </c>
    </row>
    <row r="214" spans="1:10" x14ac:dyDescent="0.25">
      <c r="A214" s="24" t="s">
        <v>278</v>
      </c>
      <c r="B214" s="25" t="s">
        <v>46</v>
      </c>
      <c r="C214" s="75">
        <v>0</v>
      </c>
      <c r="D214" s="77">
        <v>0</v>
      </c>
      <c r="E214" s="77">
        <v>0</v>
      </c>
      <c r="F214" s="77">
        <v>0</v>
      </c>
      <c r="G214" s="77">
        <v>0</v>
      </c>
      <c r="H214" s="77">
        <v>0</v>
      </c>
      <c r="I214" s="77">
        <v>0</v>
      </c>
      <c r="J214" s="79">
        <f t="shared" si="3"/>
        <v>0</v>
      </c>
    </row>
    <row r="215" spans="1:10" x14ac:dyDescent="0.25">
      <c r="A215" s="24" t="s">
        <v>279</v>
      </c>
      <c r="B215" s="25" t="s">
        <v>46</v>
      </c>
      <c r="C215" s="75">
        <v>0</v>
      </c>
      <c r="D215" s="77">
        <v>0</v>
      </c>
      <c r="E215" s="77">
        <v>0</v>
      </c>
      <c r="F215" s="77">
        <v>0</v>
      </c>
      <c r="G215" s="77">
        <v>0</v>
      </c>
      <c r="H215" s="77">
        <v>0</v>
      </c>
      <c r="I215" s="77">
        <v>0</v>
      </c>
      <c r="J215" s="79">
        <f t="shared" si="3"/>
        <v>0</v>
      </c>
    </row>
    <row r="216" spans="1:10" x14ac:dyDescent="0.25">
      <c r="A216" s="24" t="s">
        <v>280</v>
      </c>
      <c r="B216" s="25" t="s">
        <v>46</v>
      </c>
      <c r="C216" s="75">
        <v>0</v>
      </c>
      <c r="D216" s="77">
        <v>0</v>
      </c>
      <c r="E216" s="77">
        <v>0</v>
      </c>
      <c r="F216" s="77">
        <v>0</v>
      </c>
      <c r="G216" s="77">
        <v>0</v>
      </c>
      <c r="H216" s="77">
        <v>1100000</v>
      </c>
      <c r="I216" s="77">
        <v>0</v>
      </c>
      <c r="J216" s="79">
        <f t="shared" si="3"/>
        <v>1100000</v>
      </c>
    </row>
    <row r="217" spans="1:10" x14ac:dyDescent="0.25">
      <c r="A217" s="24" t="s">
        <v>281</v>
      </c>
      <c r="B217" s="25" t="s">
        <v>46</v>
      </c>
      <c r="C217" s="75">
        <v>0</v>
      </c>
      <c r="D217" s="77">
        <v>0</v>
      </c>
      <c r="E217" s="77">
        <v>0</v>
      </c>
      <c r="F217" s="77">
        <v>0</v>
      </c>
      <c r="G217" s="77">
        <v>0</v>
      </c>
      <c r="H217" s="77">
        <v>0</v>
      </c>
      <c r="I217" s="77">
        <v>0</v>
      </c>
      <c r="J217" s="79">
        <f t="shared" si="3"/>
        <v>0</v>
      </c>
    </row>
    <row r="218" spans="1:10" x14ac:dyDescent="0.25">
      <c r="A218" s="24" t="s">
        <v>471</v>
      </c>
      <c r="B218" s="25" t="s">
        <v>46</v>
      </c>
      <c r="C218" s="75">
        <v>102000</v>
      </c>
      <c r="D218" s="77">
        <v>152000</v>
      </c>
      <c r="E218" s="77">
        <v>238000</v>
      </c>
      <c r="F218" s="77">
        <v>0</v>
      </c>
      <c r="G218" s="77">
        <v>0</v>
      </c>
      <c r="H218" s="77">
        <v>107000</v>
      </c>
      <c r="I218" s="77">
        <v>0</v>
      </c>
      <c r="J218" s="79">
        <f t="shared" si="3"/>
        <v>599000</v>
      </c>
    </row>
    <row r="219" spans="1:10" x14ac:dyDescent="0.25">
      <c r="A219" s="24" t="s">
        <v>282</v>
      </c>
      <c r="B219" s="25" t="s">
        <v>46</v>
      </c>
      <c r="C219" s="75">
        <v>0</v>
      </c>
      <c r="D219" s="77">
        <v>0</v>
      </c>
      <c r="E219" s="77">
        <v>517647</v>
      </c>
      <c r="F219" s="77">
        <v>0</v>
      </c>
      <c r="G219" s="77">
        <v>0</v>
      </c>
      <c r="H219" s="77">
        <v>0</v>
      </c>
      <c r="I219" s="77">
        <v>0</v>
      </c>
      <c r="J219" s="79">
        <f t="shared" si="3"/>
        <v>517647</v>
      </c>
    </row>
    <row r="220" spans="1:10" x14ac:dyDescent="0.25">
      <c r="A220" s="24" t="s">
        <v>504</v>
      </c>
      <c r="B220" s="25" t="s">
        <v>46</v>
      </c>
      <c r="C220" s="75">
        <v>0</v>
      </c>
      <c r="D220" s="77">
        <v>0</v>
      </c>
      <c r="E220" s="77">
        <v>0</v>
      </c>
      <c r="F220" s="77">
        <v>0</v>
      </c>
      <c r="G220" s="77">
        <v>0</v>
      </c>
      <c r="H220" s="77">
        <v>0</v>
      </c>
      <c r="I220" s="77">
        <v>0</v>
      </c>
      <c r="J220" s="79">
        <f t="shared" si="3"/>
        <v>0</v>
      </c>
    </row>
    <row r="221" spans="1:10" x14ac:dyDescent="0.25">
      <c r="A221" s="24" t="s">
        <v>283</v>
      </c>
      <c r="B221" s="25" t="s">
        <v>46</v>
      </c>
      <c r="C221" s="75">
        <v>0</v>
      </c>
      <c r="D221" s="77">
        <v>0</v>
      </c>
      <c r="E221" s="77">
        <v>0</v>
      </c>
      <c r="F221" s="77">
        <v>0</v>
      </c>
      <c r="G221" s="77">
        <v>0</v>
      </c>
      <c r="H221" s="77">
        <v>0</v>
      </c>
      <c r="I221" s="77">
        <v>0</v>
      </c>
      <c r="J221" s="79">
        <f t="shared" si="3"/>
        <v>0</v>
      </c>
    </row>
    <row r="222" spans="1:10" x14ac:dyDescent="0.25">
      <c r="A222" s="24" t="s">
        <v>284</v>
      </c>
      <c r="B222" s="25" t="s">
        <v>46</v>
      </c>
      <c r="C222" s="75">
        <v>0</v>
      </c>
      <c r="D222" s="77">
        <v>8965</v>
      </c>
      <c r="E222" s="77">
        <v>0</v>
      </c>
      <c r="F222" s="77">
        <v>0</v>
      </c>
      <c r="G222" s="77">
        <v>0</v>
      </c>
      <c r="H222" s="77">
        <v>0</v>
      </c>
      <c r="I222" s="77">
        <v>0</v>
      </c>
      <c r="J222" s="79">
        <f t="shared" si="3"/>
        <v>8965</v>
      </c>
    </row>
    <row r="223" spans="1:10" x14ac:dyDescent="0.25">
      <c r="A223" s="24" t="s">
        <v>285</v>
      </c>
      <c r="B223" s="25" t="s">
        <v>46</v>
      </c>
      <c r="C223" s="75">
        <v>0</v>
      </c>
      <c r="D223" s="77">
        <v>0</v>
      </c>
      <c r="E223" s="77">
        <v>0</v>
      </c>
      <c r="F223" s="77">
        <v>0</v>
      </c>
      <c r="G223" s="77">
        <v>0</v>
      </c>
      <c r="H223" s="77">
        <v>0</v>
      </c>
      <c r="I223" s="77">
        <v>0</v>
      </c>
      <c r="J223" s="79">
        <f t="shared" si="3"/>
        <v>0</v>
      </c>
    </row>
    <row r="224" spans="1:10" x14ac:dyDescent="0.25">
      <c r="A224" s="24" t="s">
        <v>286</v>
      </c>
      <c r="B224" s="25" t="s">
        <v>46</v>
      </c>
      <c r="C224" s="75">
        <v>0</v>
      </c>
      <c r="D224" s="77">
        <v>0</v>
      </c>
      <c r="E224" s="77">
        <v>0</v>
      </c>
      <c r="F224" s="77">
        <v>0</v>
      </c>
      <c r="G224" s="77">
        <v>0</v>
      </c>
      <c r="H224" s="77">
        <v>0</v>
      </c>
      <c r="I224" s="77">
        <v>0</v>
      </c>
      <c r="J224" s="79">
        <f t="shared" si="3"/>
        <v>0</v>
      </c>
    </row>
    <row r="225" spans="1:10" x14ac:dyDescent="0.25">
      <c r="A225" s="24" t="s">
        <v>287</v>
      </c>
      <c r="B225" s="25" t="s">
        <v>46</v>
      </c>
      <c r="C225" s="75">
        <v>0</v>
      </c>
      <c r="D225" s="77">
        <v>0</v>
      </c>
      <c r="E225" s="77">
        <v>0</v>
      </c>
      <c r="F225" s="77">
        <v>0</v>
      </c>
      <c r="G225" s="77">
        <v>0</v>
      </c>
      <c r="H225" s="77">
        <v>0</v>
      </c>
      <c r="I225" s="77">
        <v>0</v>
      </c>
      <c r="J225" s="79">
        <f t="shared" si="3"/>
        <v>0</v>
      </c>
    </row>
    <row r="226" spans="1:10" x14ac:dyDescent="0.25">
      <c r="A226" s="24" t="s">
        <v>288</v>
      </c>
      <c r="B226" s="25" t="s">
        <v>46</v>
      </c>
      <c r="C226" s="75">
        <v>0</v>
      </c>
      <c r="D226" s="77">
        <v>0</v>
      </c>
      <c r="E226" s="77">
        <v>0</v>
      </c>
      <c r="F226" s="77">
        <v>0</v>
      </c>
      <c r="G226" s="77">
        <v>0</v>
      </c>
      <c r="H226" s="77">
        <v>0</v>
      </c>
      <c r="I226" s="77">
        <v>0</v>
      </c>
      <c r="J226" s="79">
        <f t="shared" si="3"/>
        <v>0</v>
      </c>
    </row>
    <row r="227" spans="1:10" x14ac:dyDescent="0.25">
      <c r="A227" s="24" t="s">
        <v>289</v>
      </c>
      <c r="B227" s="25" t="s">
        <v>46</v>
      </c>
      <c r="C227" s="75">
        <v>0</v>
      </c>
      <c r="D227" s="77">
        <v>0</v>
      </c>
      <c r="E227" s="77">
        <v>0</v>
      </c>
      <c r="F227" s="77">
        <v>0</v>
      </c>
      <c r="G227" s="77">
        <v>0</v>
      </c>
      <c r="H227" s="77">
        <v>0</v>
      </c>
      <c r="I227" s="77">
        <v>0</v>
      </c>
      <c r="J227" s="79">
        <f t="shared" si="3"/>
        <v>0</v>
      </c>
    </row>
    <row r="228" spans="1:10" x14ac:dyDescent="0.25">
      <c r="A228" s="24" t="s">
        <v>472</v>
      </c>
      <c r="B228" s="25" t="s">
        <v>46</v>
      </c>
      <c r="C228" s="75">
        <v>0</v>
      </c>
      <c r="D228" s="77">
        <v>0</v>
      </c>
      <c r="E228" s="77">
        <v>0</v>
      </c>
      <c r="F228" s="77">
        <v>0</v>
      </c>
      <c r="G228" s="77">
        <v>0</v>
      </c>
      <c r="H228" s="77">
        <v>0</v>
      </c>
      <c r="I228" s="77">
        <v>0</v>
      </c>
      <c r="J228" s="79">
        <f t="shared" si="3"/>
        <v>0</v>
      </c>
    </row>
    <row r="229" spans="1:10" x14ac:dyDescent="0.25">
      <c r="A229" s="24" t="s">
        <v>290</v>
      </c>
      <c r="B229" s="25" t="s">
        <v>46</v>
      </c>
      <c r="C229" s="75">
        <v>0</v>
      </c>
      <c r="D229" s="77">
        <v>0</v>
      </c>
      <c r="E229" s="77">
        <v>0</v>
      </c>
      <c r="F229" s="77">
        <v>0</v>
      </c>
      <c r="G229" s="77">
        <v>0</v>
      </c>
      <c r="H229" s="77">
        <v>0</v>
      </c>
      <c r="I229" s="77">
        <v>0</v>
      </c>
      <c r="J229" s="79">
        <f t="shared" si="3"/>
        <v>0</v>
      </c>
    </row>
    <row r="230" spans="1:10" x14ac:dyDescent="0.25">
      <c r="A230" s="24" t="s">
        <v>291</v>
      </c>
      <c r="B230" s="25" t="s">
        <v>46</v>
      </c>
      <c r="C230" s="75">
        <v>0</v>
      </c>
      <c r="D230" s="77">
        <v>0</v>
      </c>
      <c r="E230" s="77">
        <v>0</v>
      </c>
      <c r="F230" s="77">
        <v>0</v>
      </c>
      <c r="G230" s="77">
        <v>0</v>
      </c>
      <c r="H230" s="77">
        <v>0</v>
      </c>
      <c r="I230" s="77">
        <v>0</v>
      </c>
      <c r="J230" s="79">
        <f t="shared" si="3"/>
        <v>0</v>
      </c>
    </row>
    <row r="231" spans="1:10" x14ac:dyDescent="0.25">
      <c r="A231" s="24" t="s">
        <v>292</v>
      </c>
      <c r="B231" s="25" t="s">
        <v>46</v>
      </c>
      <c r="C231" s="75">
        <v>0</v>
      </c>
      <c r="D231" s="77">
        <v>0</v>
      </c>
      <c r="E231" s="77">
        <v>0</v>
      </c>
      <c r="F231" s="77">
        <v>0</v>
      </c>
      <c r="G231" s="77">
        <v>0</v>
      </c>
      <c r="H231" s="77">
        <v>0</v>
      </c>
      <c r="I231" s="77">
        <v>0</v>
      </c>
      <c r="J231" s="79">
        <f t="shared" si="3"/>
        <v>0</v>
      </c>
    </row>
    <row r="232" spans="1:10" x14ac:dyDescent="0.25">
      <c r="A232" s="24" t="s">
        <v>293</v>
      </c>
      <c r="B232" s="25" t="s">
        <v>46</v>
      </c>
      <c r="C232" s="75">
        <v>0</v>
      </c>
      <c r="D232" s="77">
        <v>61759</v>
      </c>
      <c r="E232" s="77">
        <v>0</v>
      </c>
      <c r="F232" s="77">
        <v>0</v>
      </c>
      <c r="G232" s="77">
        <v>0</v>
      </c>
      <c r="H232" s="77">
        <v>0</v>
      </c>
      <c r="I232" s="77">
        <v>0</v>
      </c>
      <c r="J232" s="79">
        <f t="shared" si="3"/>
        <v>61759</v>
      </c>
    </row>
    <row r="233" spans="1:10" x14ac:dyDescent="0.25">
      <c r="A233" s="24" t="s">
        <v>294</v>
      </c>
      <c r="B233" s="25" t="s">
        <v>46</v>
      </c>
      <c r="C233" s="75">
        <v>0</v>
      </c>
      <c r="D233" s="77">
        <v>0</v>
      </c>
      <c r="E233" s="77">
        <v>0</v>
      </c>
      <c r="F233" s="77">
        <v>0</v>
      </c>
      <c r="G233" s="77">
        <v>0</v>
      </c>
      <c r="H233" s="77">
        <v>0</v>
      </c>
      <c r="I233" s="77">
        <v>0</v>
      </c>
      <c r="J233" s="79">
        <f t="shared" si="3"/>
        <v>0</v>
      </c>
    </row>
    <row r="234" spans="1:10" x14ac:dyDescent="0.25">
      <c r="A234" s="24" t="s">
        <v>295</v>
      </c>
      <c r="B234" s="25" t="s">
        <v>46</v>
      </c>
      <c r="C234" s="75">
        <v>0</v>
      </c>
      <c r="D234" s="77">
        <v>0</v>
      </c>
      <c r="E234" s="77">
        <v>0</v>
      </c>
      <c r="F234" s="77">
        <v>0</v>
      </c>
      <c r="G234" s="77">
        <v>0</v>
      </c>
      <c r="H234" s="77">
        <v>0</v>
      </c>
      <c r="I234" s="77">
        <v>0</v>
      </c>
      <c r="J234" s="79">
        <f t="shared" si="3"/>
        <v>0</v>
      </c>
    </row>
    <row r="235" spans="1:10" x14ac:dyDescent="0.25">
      <c r="A235" s="24" t="s">
        <v>296</v>
      </c>
      <c r="B235" s="25" t="s">
        <v>46</v>
      </c>
      <c r="C235" s="75">
        <v>0</v>
      </c>
      <c r="D235" s="77">
        <v>0</v>
      </c>
      <c r="E235" s="77">
        <v>0</v>
      </c>
      <c r="F235" s="77">
        <v>0</v>
      </c>
      <c r="G235" s="77">
        <v>0</v>
      </c>
      <c r="H235" s="77">
        <v>0</v>
      </c>
      <c r="I235" s="77">
        <v>0</v>
      </c>
      <c r="J235" s="79">
        <f t="shared" si="3"/>
        <v>0</v>
      </c>
    </row>
    <row r="236" spans="1:10" x14ac:dyDescent="0.25">
      <c r="A236" s="24" t="s">
        <v>297</v>
      </c>
      <c r="B236" s="25" t="s">
        <v>47</v>
      </c>
      <c r="C236" s="75">
        <v>0</v>
      </c>
      <c r="D236" s="77">
        <v>0</v>
      </c>
      <c r="E236" s="77">
        <v>0</v>
      </c>
      <c r="F236" s="77">
        <v>0</v>
      </c>
      <c r="G236" s="77">
        <v>0</v>
      </c>
      <c r="H236" s="77">
        <v>0</v>
      </c>
      <c r="I236" s="77">
        <v>0</v>
      </c>
      <c r="J236" s="79">
        <f t="shared" si="3"/>
        <v>0</v>
      </c>
    </row>
    <row r="237" spans="1:10" x14ac:dyDescent="0.25">
      <c r="A237" s="24" t="s">
        <v>298</v>
      </c>
      <c r="B237" s="25" t="s">
        <v>47</v>
      </c>
      <c r="C237" s="75">
        <v>0</v>
      </c>
      <c r="D237" s="77">
        <v>0</v>
      </c>
      <c r="E237" s="77">
        <v>0</v>
      </c>
      <c r="F237" s="77">
        <v>0</v>
      </c>
      <c r="G237" s="77">
        <v>0</v>
      </c>
      <c r="H237" s="77">
        <v>0</v>
      </c>
      <c r="I237" s="77">
        <v>0</v>
      </c>
      <c r="J237" s="79">
        <f t="shared" si="3"/>
        <v>0</v>
      </c>
    </row>
    <row r="238" spans="1:10" x14ac:dyDescent="0.25">
      <c r="A238" s="24" t="s">
        <v>473</v>
      </c>
      <c r="B238" s="25" t="s">
        <v>47</v>
      </c>
      <c r="C238" s="75">
        <v>0</v>
      </c>
      <c r="D238" s="77">
        <v>494000</v>
      </c>
      <c r="E238" s="77">
        <v>457982</v>
      </c>
      <c r="F238" s="77">
        <v>0</v>
      </c>
      <c r="G238" s="77">
        <v>0</v>
      </c>
      <c r="H238" s="77">
        <v>0</v>
      </c>
      <c r="I238" s="77">
        <v>0</v>
      </c>
      <c r="J238" s="79">
        <f t="shared" si="3"/>
        <v>951982</v>
      </c>
    </row>
    <row r="239" spans="1:10" x14ac:dyDescent="0.25">
      <c r="A239" s="24" t="s">
        <v>299</v>
      </c>
      <c r="B239" s="25" t="s">
        <v>47</v>
      </c>
      <c r="C239" s="75">
        <v>0</v>
      </c>
      <c r="D239" s="77">
        <v>0</v>
      </c>
      <c r="E239" s="77">
        <v>0</v>
      </c>
      <c r="F239" s="77">
        <v>0</v>
      </c>
      <c r="G239" s="77">
        <v>0</v>
      </c>
      <c r="H239" s="77">
        <v>0</v>
      </c>
      <c r="I239" s="77">
        <v>0</v>
      </c>
      <c r="J239" s="79">
        <f t="shared" si="3"/>
        <v>0</v>
      </c>
    </row>
    <row r="240" spans="1:10" x14ac:dyDescent="0.25">
      <c r="A240" s="24" t="s">
        <v>463</v>
      </c>
      <c r="B240" s="25" t="s">
        <v>47</v>
      </c>
      <c r="C240" s="75">
        <v>0</v>
      </c>
      <c r="D240" s="77">
        <v>0</v>
      </c>
      <c r="E240" s="77">
        <v>0</v>
      </c>
      <c r="F240" s="77">
        <v>0</v>
      </c>
      <c r="G240" s="77">
        <v>0</v>
      </c>
      <c r="H240" s="77">
        <v>0</v>
      </c>
      <c r="I240" s="77">
        <v>0</v>
      </c>
      <c r="J240" s="79">
        <f t="shared" si="3"/>
        <v>0</v>
      </c>
    </row>
    <row r="241" spans="1:10" x14ac:dyDescent="0.25">
      <c r="A241" s="24" t="s">
        <v>300</v>
      </c>
      <c r="B241" s="25" t="s">
        <v>48</v>
      </c>
      <c r="C241" s="75">
        <v>0</v>
      </c>
      <c r="D241" s="77">
        <v>0</v>
      </c>
      <c r="E241" s="77">
        <v>0</v>
      </c>
      <c r="F241" s="77">
        <v>0</v>
      </c>
      <c r="G241" s="77">
        <v>0</v>
      </c>
      <c r="H241" s="77">
        <v>0</v>
      </c>
      <c r="I241" s="77">
        <v>0</v>
      </c>
      <c r="J241" s="79">
        <f t="shared" si="3"/>
        <v>0</v>
      </c>
    </row>
    <row r="242" spans="1:10" x14ac:dyDescent="0.25">
      <c r="A242" s="24" t="s">
        <v>301</v>
      </c>
      <c r="B242" s="25" t="s">
        <v>48</v>
      </c>
      <c r="C242" s="75">
        <v>18278</v>
      </c>
      <c r="D242" s="77">
        <v>4482</v>
      </c>
      <c r="E242" s="77">
        <v>0</v>
      </c>
      <c r="F242" s="77">
        <v>0</v>
      </c>
      <c r="G242" s="77">
        <v>0</v>
      </c>
      <c r="H242" s="77">
        <v>49869</v>
      </c>
      <c r="I242" s="77">
        <v>8257</v>
      </c>
      <c r="J242" s="79">
        <f t="shared" si="3"/>
        <v>80886</v>
      </c>
    </row>
    <row r="243" spans="1:10" x14ac:dyDescent="0.25">
      <c r="A243" s="24" t="s">
        <v>302</v>
      </c>
      <c r="B243" s="25" t="s">
        <v>48</v>
      </c>
      <c r="C243" s="75">
        <v>0</v>
      </c>
      <c r="D243" s="77">
        <v>0</v>
      </c>
      <c r="E243" s="77">
        <v>0</v>
      </c>
      <c r="F243" s="77">
        <v>0</v>
      </c>
      <c r="G243" s="77">
        <v>0</v>
      </c>
      <c r="H243" s="77">
        <v>0</v>
      </c>
      <c r="I243" s="77">
        <v>0</v>
      </c>
      <c r="J243" s="79">
        <f t="shared" si="3"/>
        <v>0</v>
      </c>
    </row>
    <row r="244" spans="1:10" x14ac:dyDescent="0.25">
      <c r="A244" s="24" t="s">
        <v>303</v>
      </c>
      <c r="B244" s="25" t="s">
        <v>49</v>
      </c>
      <c r="C244" s="75">
        <v>0</v>
      </c>
      <c r="D244" s="77">
        <v>0</v>
      </c>
      <c r="E244" s="77">
        <v>0</v>
      </c>
      <c r="F244" s="77">
        <v>0</v>
      </c>
      <c r="G244" s="77">
        <v>0</v>
      </c>
      <c r="H244" s="77">
        <v>0</v>
      </c>
      <c r="I244" s="77">
        <v>0</v>
      </c>
      <c r="J244" s="79">
        <f t="shared" si="3"/>
        <v>0</v>
      </c>
    </row>
    <row r="245" spans="1:10" x14ac:dyDescent="0.25">
      <c r="A245" s="24" t="s">
        <v>304</v>
      </c>
      <c r="B245" s="25" t="s">
        <v>49</v>
      </c>
      <c r="C245" s="75">
        <v>0</v>
      </c>
      <c r="D245" s="77">
        <v>0</v>
      </c>
      <c r="E245" s="77">
        <v>0</v>
      </c>
      <c r="F245" s="77">
        <v>0</v>
      </c>
      <c r="G245" s="77">
        <v>0</v>
      </c>
      <c r="H245" s="77">
        <v>0</v>
      </c>
      <c r="I245" s="77">
        <v>0</v>
      </c>
      <c r="J245" s="79">
        <f t="shared" si="3"/>
        <v>0</v>
      </c>
    </row>
    <row r="246" spans="1:10" x14ac:dyDescent="0.25">
      <c r="A246" s="24" t="s">
        <v>305</v>
      </c>
      <c r="B246" s="25" t="s">
        <v>49</v>
      </c>
      <c r="C246" s="75">
        <v>0</v>
      </c>
      <c r="D246" s="77">
        <v>2067</v>
      </c>
      <c r="E246" s="77">
        <v>0</v>
      </c>
      <c r="F246" s="77">
        <v>0</v>
      </c>
      <c r="G246" s="77">
        <v>0</v>
      </c>
      <c r="H246" s="77">
        <v>0</v>
      </c>
      <c r="I246" s="77">
        <v>0</v>
      </c>
      <c r="J246" s="79">
        <f t="shared" si="3"/>
        <v>2067</v>
      </c>
    </row>
    <row r="247" spans="1:10" x14ac:dyDescent="0.25">
      <c r="A247" s="24" t="s">
        <v>306</v>
      </c>
      <c r="B247" s="25" t="s">
        <v>49</v>
      </c>
      <c r="C247" s="75">
        <v>0</v>
      </c>
      <c r="D247" s="77">
        <v>16721</v>
      </c>
      <c r="E247" s="77">
        <v>0</v>
      </c>
      <c r="F247" s="77">
        <v>0</v>
      </c>
      <c r="G247" s="77">
        <v>0</v>
      </c>
      <c r="H247" s="77">
        <v>0</v>
      </c>
      <c r="I247" s="77">
        <v>0</v>
      </c>
      <c r="J247" s="79">
        <f t="shared" si="3"/>
        <v>16721</v>
      </c>
    </row>
    <row r="248" spans="1:10" x14ac:dyDescent="0.25">
      <c r="A248" s="24" t="s">
        <v>307</v>
      </c>
      <c r="B248" s="25" t="s">
        <v>49</v>
      </c>
      <c r="C248" s="75">
        <v>0</v>
      </c>
      <c r="D248" s="77">
        <v>0</v>
      </c>
      <c r="E248" s="77">
        <v>0</v>
      </c>
      <c r="F248" s="77">
        <v>0</v>
      </c>
      <c r="G248" s="77">
        <v>0</v>
      </c>
      <c r="H248" s="77">
        <v>0</v>
      </c>
      <c r="I248" s="77">
        <v>0</v>
      </c>
      <c r="J248" s="79">
        <f t="shared" si="3"/>
        <v>0</v>
      </c>
    </row>
    <row r="249" spans="1:10" x14ac:dyDescent="0.25">
      <c r="A249" s="24" t="s">
        <v>308</v>
      </c>
      <c r="B249" s="25" t="s">
        <v>49</v>
      </c>
      <c r="C249" s="75">
        <v>0</v>
      </c>
      <c r="D249" s="77">
        <v>0</v>
      </c>
      <c r="E249" s="77">
        <v>0</v>
      </c>
      <c r="F249" s="77">
        <v>0</v>
      </c>
      <c r="G249" s="77">
        <v>0</v>
      </c>
      <c r="H249" s="77">
        <v>0</v>
      </c>
      <c r="I249" s="77">
        <v>0</v>
      </c>
      <c r="J249" s="79">
        <f t="shared" si="3"/>
        <v>0</v>
      </c>
    </row>
    <row r="250" spans="1:10" x14ac:dyDescent="0.25">
      <c r="A250" s="24" t="s">
        <v>309</v>
      </c>
      <c r="B250" s="25" t="s">
        <v>49</v>
      </c>
      <c r="C250" s="75">
        <v>0</v>
      </c>
      <c r="D250" s="77">
        <v>0</v>
      </c>
      <c r="E250" s="77">
        <v>0</v>
      </c>
      <c r="F250" s="77">
        <v>0</v>
      </c>
      <c r="G250" s="77">
        <v>0</v>
      </c>
      <c r="H250" s="77">
        <v>0</v>
      </c>
      <c r="I250" s="77">
        <v>0</v>
      </c>
      <c r="J250" s="79">
        <f t="shared" si="3"/>
        <v>0</v>
      </c>
    </row>
    <row r="251" spans="1:10" x14ac:dyDescent="0.25">
      <c r="A251" s="24" t="s">
        <v>310</v>
      </c>
      <c r="B251" s="25" t="s">
        <v>49</v>
      </c>
      <c r="C251" s="75">
        <v>0</v>
      </c>
      <c r="D251" s="77">
        <v>0</v>
      </c>
      <c r="E251" s="77">
        <v>0</v>
      </c>
      <c r="F251" s="77">
        <v>0</v>
      </c>
      <c r="G251" s="77">
        <v>0</v>
      </c>
      <c r="H251" s="77">
        <v>0</v>
      </c>
      <c r="I251" s="77">
        <v>0</v>
      </c>
      <c r="J251" s="79">
        <f t="shared" si="3"/>
        <v>0</v>
      </c>
    </row>
    <row r="252" spans="1:10" x14ac:dyDescent="0.25">
      <c r="A252" s="24" t="s">
        <v>311</v>
      </c>
      <c r="B252" s="25" t="s">
        <v>49</v>
      </c>
      <c r="C252" s="75">
        <v>0</v>
      </c>
      <c r="D252" s="77">
        <v>0</v>
      </c>
      <c r="E252" s="77">
        <v>0</v>
      </c>
      <c r="F252" s="77">
        <v>0</v>
      </c>
      <c r="G252" s="77">
        <v>0</v>
      </c>
      <c r="H252" s="77">
        <v>0</v>
      </c>
      <c r="I252" s="77">
        <v>0</v>
      </c>
      <c r="J252" s="79">
        <f t="shared" si="3"/>
        <v>0</v>
      </c>
    </row>
    <row r="253" spans="1:10" x14ac:dyDescent="0.25">
      <c r="A253" s="24" t="s">
        <v>3</v>
      </c>
      <c r="B253" s="25" t="s">
        <v>3</v>
      </c>
      <c r="C253" s="75">
        <v>0</v>
      </c>
      <c r="D253" s="77">
        <v>85583</v>
      </c>
      <c r="E253" s="77">
        <v>0</v>
      </c>
      <c r="F253" s="77">
        <v>0</v>
      </c>
      <c r="G253" s="77">
        <v>0</v>
      </c>
      <c r="H253" s="77">
        <v>0</v>
      </c>
      <c r="I253" s="77">
        <v>0</v>
      </c>
      <c r="J253" s="79">
        <f t="shared" si="3"/>
        <v>85583</v>
      </c>
    </row>
    <row r="254" spans="1:10" x14ac:dyDescent="0.25">
      <c r="A254" s="24" t="s">
        <v>312</v>
      </c>
      <c r="B254" s="25" t="s">
        <v>50</v>
      </c>
      <c r="C254" s="75">
        <v>0</v>
      </c>
      <c r="D254" s="77">
        <v>2042771</v>
      </c>
      <c r="E254" s="77">
        <v>655433</v>
      </c>
      <c r="F254" s="77">
        <v>0</v>
      </c>
      <c r="G254" s="77">
        <v>0</v>
      </c>
      <c r="H254" s="77">
        <v>71110</v>
      </c>
      <c r="I254" s="77">
        <v>0</v>
      </c>
      <c r="J254" s="79">
        <f t="shared" si="3"/>
        <v>2769314</v>
      </c>
    </row>
    <row r="255" spans="1:10" x14ac:dyDescent="0.25">
      <c r="A255" s="24" t="s">
        <v>474</v>
      </c>
      <c r="B255" s="25" t="s">
        <v>50</v>
      </c>
      <c r="C255" s="75">
        <v>0</v>
      </c>
      <c r="D255" s="77">
        <v>0</v>
      </c>
      <c r="E255" s="77">
        <v>0</v>
      </c>
      <c r="F255" s="77">
        <v>0</v>
      </c>
      <c r="G255" s="77">
        <v>0</v>
      </c>
      <c r="H255" s="77">
        <v>0</v>
      </c>
      <c r="I255" s="77">
        <v>0</v>
      </c>
      <c r="J255" s="79">
        <f t="shared" si="3"/>
        <v>0</v>
      </c>
    </row>
    <row r="256" spans="1:10" x14ac:dyDescent="0.25">
      <c r="A256" s="24" t="s">
        <v>313</v>
      </c>
      <c r="B256" s="25" t="s">
        <v>50</v>
      </c>
      <c r="C256" s="75">
        <v>0</v>
      </c>
      <c r="D256" s="77">
        <v>0</v>
      </c>
      <c r="E256" s="77">
        <v>0</v>
      </c>
      <c r="F256" s="77">
        <v>0</v>
      </c>
      <c r="G256" s="77">
        <v>0</v>
      </c>
      <c r="H256" s="77">
        <v>0</v>
      </c>
      <c r="I256" s="77">
        <v>0</v>
      </c>
      <c r="J256" s="79">
        <f t="shared" si="3"/>
        <v>0</v>
      </c>
    </row>
    <row r="257" spans="1:10" x14ac:dyDescent="0.25">
      <c r="A257" s="24" t="s">
        <v>314</v>
      </c>
      <c r="B257" s="25" t="s">
        <v>50</v>
      </c>
      <c r="C257" s="75">
        <v>0</v>
      </c>
      <c r="D257" s="77">
        <v>0</v>
      </c>
      <c r="E257" s="77">
        <v>0</v>
      </c>
      <c r="F257" s="77">
        <v>0</v>
      </c>
      <c r="G257" s="77">
        <v>0</v>
      </c>
      <c r="H257" s="77">
        <v>0</v>
      </c>
      <c r="I257" s="77">
        <v>0</v>
      </c>
      <c r="J257" s="79">
        <f t="shared" si="3"/>
        <v>0</v>
      </c>
    </row>
    <row r="258" spans="1:10" x14ac:dyDescent="0.25">
      <c r="A258" s="24" t="s">
        <v>315</v>
      </c>
      <c r="B258" s="25" t="s">
        <v>50</v>
      </c>
      <c r="C258" s="75">
        <v>0</v>
      </c>
      <c r="D258" s="77">
        <v>0</v>
      </c>
      <c r="E258" s="77">
        <v>0</v>
      </c>
      <c r="F258" s="77">
        <v>0</v>
      </c>
      <c r="G258" s="77">
        <v>0</v>
      </c>
      <c r="H258" s="77">
        <v>0</v>
      </c>
      <c r="I258" s="77">
        <v>0</v>
      </c>
      <c r="J258" s="79">
        <f t="shared" si="3"/>
        <v>0</v>
      </c>
    </row>
    <row r="259" spans="1:10" x14ac:dyDescent="0.25">
      <c r="A259" s="24" t="s">
        <v>316</v>
      </c>
      <c r="B259" s="25" t="s">
        <v>50</v>
      </c>
      <c r="C259" s="75">
        <v>0</v>
      </c>
      <c r="D259" s="77">
        <v>0</v>
      </c>
      <c r="E259" s="77">
        <v>0</v>
      </c>
      <c r="F259" s="77">
        <v>0</v>
      </c>
      <c r="G259" s="77">
        <v>0</v>
      </c>
      <c r="H259" s="77">
        <v>0</v>
      </c>
      <c r="I259" s="77">
        <v>0</v>
      </c>
      <c r="J259" s="79">
        <f t="shared" ref="J259:J321" si="4">SUM(C259:I259)</f>
        <v>0</v>
      </c>
    </row>
    <row r="260" spans="1:10" x14ac:dyDescent="0.25">
      <c r="A260" s="24" t="s">
        <v>317</v>
      </c>
      <c r="B260" s="25" t="s">
        <v>50</v>
      </c>
      <c r="C260" s="75">
        <v>0</v>
      </c>
      <c r="D260" s="77">
        <v>145045</v>
      </c>
      <c r="E260" s="77">
        <v>0</v>
      </c>
      <c r="F260" s="77">
        <v>0</v>
      </c>
      <c r="G260" s="77">
        <v>0</v>
      </c>
      <c r="H260" s="77">
        <v>0</v>
      </c>
      <c r="I260" s="77">
        <v>0</v>
      </c>
      <c r="J260" s="79">
        <f t="shared" si="4"/>
        <v>145045</v>
      </c>
    </row>
    <row r="261" spans="1:10" x14ac:dyDescent="0.25">
      <c r="A261" s="24" t="s">
        <v>318</v>
      </c>
      <c r="B261" s="25" t="s">
        <v>50</v>
      </c>
      <c r="C261" s="75">
        <v>0</v>
      </c>
      <c r="D261" s="77">
        <v>0</v>
      </c>
      <c r="E261" s="77">
        <v>0</v>
      </c>
      <c r="F261" s="77">
        <v>0</v>
      </c>
      <c r="G261" s="77">
        <v>0</v>
      </c>
      <c r="H261" s="77">
        <v>0</v>
      </c>
      <c r="I261" s="77">
        <v>0</v>
      </c>
      <c r="J261" s="79">
        <f t="shared" si="4"/>
        <v>0</v>
      </c>
    </row>
    <row r="262" spans="1:10" x14ac:dyDescent="0.25">
      <c r="A262" s="24" t="s">
        <v>319</v>
      </c>
      <c r="B262" s="25" t="s">
        <v>50</v>
      </c>
      <c r="C262" s="75">
        <v>391516</v>
      </c>
      <c r="D262" s="77">
        <v>0</v>
      </c>
      <c r="E262" s="77">
        <v>633198</v>
      </c>
      <c r="F262" s="77">
        <v>0</v>
      </c>
      <c r="G262" s="77">
        <v>0</v>
      </c>
      <c r="H262" s="77">
        <v>82386</v>
      </c>
      <c r="I262" s="77">
        <v>18512</v>
      </c>
      <c r="J262" s="79">
        <f t="shared" si="4"/>
        <v>1125612</v>
      </c>
    </row>
    <row r="263" spans="1:10" x14ac:dyDescent="0.25">
      <c r="A263" s="24" t="s">
        <v>475</v>
      </c>
      <c r="B263" s="25" t="s">
        <v>50</v>
      </c>
      <c r="C263" s="75">
        <v>0</v>
      </c>
      <c r="D263" s="77">
        <v>9466768</v>
      </c>
      <c r="E263" s="77">
        <v>0</v>
      </c>
      <c r="F263" s="77">
        <v>0</v>
      </c>
      <c r="G263" s="77">
        <v>0</v>
      </c>
      <c r="H263" s="77">
        <v>0</v>
      </c>
      <c r="I263" s="77">
        <v>0</v>
      </c>
      <c r="J263" s="79">
        <f t="shared" si="4"/>
        <v>9466768</v>
      </c>
    </row>
    <row r="264" spans="1:10" x14ac:dyDescent="0.25">
      <c r="A264" s="24" t="s">
        <v>320</v>
      </c>
      <c r="B264" s="25" t="s">
        <v>50</v>
      </c>
      <c r="C264" s="75">
        <v>0</v>
      </c>
      <c r="D264" s="77">
        <v>0</v>
      </c>
      <c r="E264" s="77">
        <v>0</v>
      </c>
      <c r="F264" s="77">
        <v>0</v>
      </c>
      <c r="G264" s="77">
        <v>0</v>
      </c>
      <c r="H264" s="77">
        <v>0</v>
      </c>
      <c r="I264" s="77">
        <v>0</v>
      </c>
      <c r="J264" s="79">
        <f t="shared" si="4"/>
        <v>0</v>
      </c>
    </row>
    <row r="265" spans="1:10" x14ac:dyDescent="0.25">
      <c r="A265" s="24" t="s">
        <v>321</v>
      </c>
      <c r="B265" s="25" t="s">
        <v>50</v>
      </c>
      <c r="C265" s="75">
        <v>0</v>
      </c>
      <c r="D265" s="77">
        <v>361563</v>
      </c>
      <c r="E265" s="77">
        <v>0</v>
      </c>
      <c r="F265" s="77">
        <v>0</v>
      </c>
      <c r="G265" s="77">
        <v>0</v>
      </c>
      <c r="H265" s="77">
        <v>0</v>
      </c>
      <c r="I265" s="77">
        <v>0</v>
      </c>
      <c r="J265" s="79">
        <f t="shared" si="4"/>
        <v>361563</v>
      </c>
    </row>
    <row r="266" spans="1:10" x14ac:dyDescent="0.25">
      <c r="A266" s="24" t="s">
        <v>322</v>
      </c>
      <c r="B266" s="25" t="s">
        <v>50</v>
      </c>
      <c r="C266" s="75">
        <v>0</v>
      </c>
      <c r="D266" s="77">
        <v>0</v>
      </c>
      <c r="E266" s="77">
        <v>0</v>
      </c>
      <c r="F266" s="77">
        <v>0</v>
      </c>
      <c r="G266" s="77">
        <v>0</v>
      </c>
      <c r="H266" s="77">
        <v>0</v>
      </c>
      <c r="I266" s="77">
        <v>0</v>
      </c>
      <c r="J266" s="79">
        <f t="shared" si="4"/>
        <v>0</v>
      </c>
    </row>
    <row r="267" spans="1:10" x14ac:dyDescent="0.25">
      <c r="A267" s="24" t="s">
        <v>476</v>
      </c>
      <c r="B267" s="25" t="s">
        <v>51</v>
      </c>
      <c r="C267" s="75">
        <v>0</v>
      </c>
      <c r="D267" s="77">
        <v>0</v>
      </c>
      <c r="E267" s="77">
        <v>370674</v>
      </c>
      <c r="F267" s="77">
        <v>0</v>
      </c>
      <c r="G267" s="77">
        <v>0</v>
      </c>
      <c r="H267" s="77">
        <v>231600</v>
      </c>
      <c r="I267" s="77">
        <v>0</v>
      </c>
      <c r="J267" s="79">
        <f t="shared" si="4"/>
        <v>602274</v>
      </c>
    </row>
    <row r="268" spans="1:10" x14ac:dyDescent="0.25">
      <c r="A268" s="24" t="s">
        <v>515</v>
      </c>
      <c r="B268" s="25" t="s">
        <v>51</v>
      </c>
      <c r="C268" s="75">
        <v>0</v>
      </c>
      <c r="D268" s="77">
        <v>0</v>
      </c>
      <c r="E268" s="77">
        <v>138730</v>
      </c>
      <c r="F268" s="77">
        <v>0</v>
      </c>
      <c r="G268" s="77">
        <v>0</v>
      </c>
      <c r="H268" s="77">
        <v>45760</v>
      </c>
      <c r="I268" s="77">
        <v>0</v>
      </c>
      <c r="J268" s="79">
        <f t="shared" si="4"/>
        <v>184490</v>
      </c>
    </row>
    <row r="269" spans="1:10" x14ac:dyDescent="0.25">
      <c r="A269" s="24" t="s">
        <v>324</v>
      </c>
      <c r="B269" s="25" t="s">
        <v>4</v>
      </c>
      <c r="C269" s="75">
        <v>0</v>
      </c>
      <c r="D269" s="77">
        <v>0</v>
      </c>
      <c r="E269" s="77">
        <v>0</v>
      </c>
      <c r="F269" s="77">
        <v>0</v>
      </c>
      <c r="G269" s="77">
        <v>0</v>
      </c>
      <c r="H269" s="77">
        <v>0</v>
      </c>
      <c r="I269" s="77">
        <v>0</v>
      </c>
      <c r="J269" s="79">
        <f t="shared" si="4"/>
        <v>0</v>
      </c>
    </row>
    <row r="270" spans="1:10" x14ac:dyDescent="0.25">
      <c r="A270" s="24" t="s">
        <v>325</v>
      </c>
      <c r="B270" s="25" t="s">
        <v>4</v>
      </c>
      <c r="C270" s="75">
        <v>0</v>
      </c>
      <c r="D270" s="77">
        <v>0</v>
      </c>
      <c r="E270" s="77">
        <v>0</v>
      </c>
      <c r="F270" s="77">
        <v>0</v>
      </c>
      <c r="G270" s="77">
        <v>0</v>
      </c>
      <c r="H270" s="77">
        <v>0</v>
      </c>
      <c r="I270" s="77">
        <v>0</v>
      </c>
      <c r="J270" s="79">
        <f t="shared" si="4"/>
        <v>0</v>
      </c>
    </row>
    <row r="271" spans="1:10" x14ac:dyDescent="0.25">
      <c r="A271" s="24" t="s">
        <v>326</v>
      </c>
      <c r="B271" s="25" t="s">
        <v>4</v>
      </c>
      <c r="C271" s="75">
        <v>0</v>
      </c>
      <c r="D271" s="77">
        <v>0</v>
      </c>
      <c r="E271" s="77">
        <v>0</v>
      </c>
      <c r="F271" s="77">
        <v>0</v>
      </c>
      <c r="G271" s="77">
        <v>0</v>
      </c>
      <c r="H271" s="77">
        <v>0</v>
      </c>
      <c r="I271" s="77">
        <v>0</v>
      </c>
      <c r="J271" s="79">
        <f t="shared" si="4"/>
        <v>0</v>
      </c>
    </row>
    <row r="272" spans="1:10" x14ac:dyDescent="0.25">
      <c r="A272" s="24" t="s">
        <v>327</v>
      </c>
      <c r="B272" s="25" t="s">
        <v>4</v>
      </c>
      <c r="C272" s="75">
        <v>0</v>
      </c>
      <c r="D272" s="77">
        <v>0</v>
      </c>
      <c r="E272" s="77">
        <v>0</v>
      </c>
      <c r="F272" s="77">
        <v>0</v>
      </c>
      <c r="G272" s="77">
        <v>0</v>
      </c>
      <c r="H272" s="77">
        <v>109349</v>
      </c>
      <c r="I272" s="77">
        <v>0</v>
      </c>
      <c r="J272" s="79">
        <f t="shared" si="4"/>
        <v>109349</v>
      </c>
    </row>
    <row r="273" spans="1:10" x14ac:dyDescent="0.25">
      <c r="A273" s="24" t="s">
        <v>542</v>
      </c>
      <c r="B273" s="25" t="s">
        <v>4</v>
      </c>
      <c r="C273" s="75">
        <v>0</v>
      </c>
      <c r="D273" s="77">
        <v>0</v>
      </c>
      <c r="E273" s="77">
        <v>0</v>
      </c>
      <c r="F273" s="77">
        <v>0</v>
      </c>
      <c r="G273" s="77">
        <v>0</v>
      </c>
      <c r="H273" s="77">
        <v>0</v>
      </c>
      <c r="I273" s="77">
        <v>0</v>
      </c>
      <c r="J273" s="79">
        <f t="shared" si="4"/>
        <v>0</v>
      </c>
    </row>
    <row r="274" spans="1:10" x14ac:dyDescent="0.25">
      <c r="A274" s="24" t="s">
        <v>328</v>
      </c>
      <c r="B274" s="25" t="s">
        <v>4</v>
      </c>
      <c r="C274" s="75">
        <v>0</v>
      </c>
      <c r="D274" s="77">
        <v>0</v>
      </c>
      <c r="E274" s="77">
        <v>0</v>
      </c>
      <c r="F274" s="77">
        <v>0</v>
      </c>
      <c r="G274" s="77">
        <v>0</v>
      </c>
      <c r="H274" s="77">
        <v>0</v>
      </c>
      <c r="I274" s="77">
        <v>0</v>
      </c>
      <c r="J274" s="79">
        <f t="shared" si="4"/>
        <v>0</v>
      </c>
    </row>
    <row r="275" spans="1:10" x14ac:dyDescent="0.25">
      <c r="A275" s="24" t="s">
        <v>329</v>
      </c>
      <c r="B275" s="25" t="s">
        <v>4</v>
      </c>
      <c r="C275" s="75">
        <v>0</v>
      </c>
      <c r="D275" s="77">
        <v>0</v>
      </c>
      <c r="E275" s="77">
        <v>0</v>
      </c>
      <c r="F275" s="77">
        <v>0</v>
      </c>
      <c r="G275" s="77">
        <v>0</v>
      </c>
      <c r="H275" s="77">
        <v>0</v>
      </c>
      <c r="I275" s="77">
        <v>0</v>
      </c>
      <c r="J275" s="79">
        <f t="shared" si="4"/>
        <v>0</v>
      </c>
    </row>
    <row r="276" spans="1:10" x14ac:dyDescent="0.25">
      <c r="A276" s="24" t="s">
        <v>330</v>
      </c>
      <c r="B276" s="25" t="s">
        <v>4</v>
      </c>
      <c r="C276" s="75">
        <v>0</v>
      </c>
      <c r="D276" s="77">
        <v>0</v>
      </c>
      <c r="E276" s="77">
        <v>0</v>
      </c>
      <c r="F276" s="77">
        <v>0</v>
      </c>
      <c r="G276" s="77">
        <v>0</v>
      </c>
      <c r="H276" s="77">
        <v>0</v>
      </c>
      <c r="I276" s="77">
        <v>0</v>
      </c>
      <c r="J276" s="79">
        <f t="shared" si="4"/>
        <v>0</v>
      </c>
    </row>
    <row r="277" spans="1:10" x14ac:dyDescent="0.25">
      <c r="A277" s="24" t="s">
        <v>331</v>
      </c>
      <c r="B277" s="25" t="s">
        <v>4</v>
      </c>
      <c r="C277" s="75">
        <v>0</v>
      </c>
      <c r="D277" s="77">
        <v>0</v>
      </c>
      <c r="E277" s="77">
        <v>0</v>
      </c>
      <c r="F277" s="77">
        <v>0</v>
      </c>
      <c r="G277" s="77">
        <v>0</v>
      </c>
      <c r="H277" s="77">
        <v>0</v>
      </c>
      <c r="I277" s="77">
        <v>0</v>
      </c>
      <c r="J277" s="79">
        <f t="shared" si="4"/>
        <v>0</v>
      </c>
    </row>
    <row r="278" spans="1:10" x14ac:dyDescent="0.25">
      <c r="A278" s="24" t="s">
        <v>332</v>
      </c>
      <c r="B278" s="25" t="s">
        <v>4</v>
      </c>
      <c r="C278" s="75">
        <v>0</v>
      </c>
      <c r="D278" s="77">
        <v>0</v>
      </c>
      <c r="E278" s="77">
        <v>0</v>
      </c>
      <c r="F278" s="77">
        <v>0</v>
      </c>
      <c r="G278" s="77">
        <v>0</v>
      </c>
      <c r="H278" s="77">
        <v>25673</v>
      </c>
      <c r="I278" s="77">
        <v>8297</v>
      </c>
      <c r="J278" s="79">
        <f t="shared" si="4"/>
        <v>33970</v>
      </c>
    </row>
    <row r="279" spans="1:10" x14ac:dyDescent="0.25">
      <c r="A279" s="24" t="s">
        <v>477</v>
      </c>
      <c r="B279" s="25" t="s">
        <v>4</v>
      </c>
      <c r="C279" s="75">
        <v>0</v>
      </c>
      <c r="D279" s="77">
        <v>0</v>
      </c>
      <c r="E279" s="77">
        <v>0</v>
      </c>
      <c r="F279" s="77">
        <v>0</v>
      </c>
      <c r="G279" s="77">
        <v>0</v>
      </c>
      <c r="H279" s="77">
        <v>0</v>
      </c>
      <c r="I279" s="77">
        <v>0</v>
      </c>
      <c r="J279" s="79">
        <f t="shared" si="4"/>
        <v>0</v>
      </c>
    </row>
    <row r="280" spans="1:10" x14ac:dyDescent="0.25">
      <c r="A280" s="24" t="s">
        <v>333</v>
      </c>
      <c r="B280" s="25" t="s">
        <v>4</v>
      </c>
      <c r="C280" s="75">
        <v>0</v>
      </c>
      <c r="D280" s="77">
        <v>0</v>
      </c>
      <c r="E280" s="77">
        <v>0</v>
      </c>
      <c r="F280" s="77">
        <v>0</v>
      </c>
      <c r="G280" s="77">
        <v>0</v>
      </c>
      <c r="H280" s="77">
        <v>0</v>
      </c>
      <c r="I280" s="77">
        <v>0</v>
      </c>
      <c r="J280" s="79">
        <f t="shared" si="4"/>
        <v>0</v>
      </c>
    </row>
    <row r="281" spans="1:10" x14ac:dyDescent="0.25">
      <c r="A281" s="24" t="s">
        <v>334</v>
      </c>
      <c r="B281" s="25" t="s">
        <v>4</v>
      </c>
      <c r="C281" s="75">
        <v>0</v>
      </c>
      <c r="D281" s="77">
        <v>0</v>
      </c>
      <c r="E281" s="77">
        <v>0</v>
      </c>
      <c r="F281" s="77">
        <v>0</v>
      </c>
      <c r="G281" s="77">
        <v>0</v>
      </c>
      <c r="H281" s="77">
        <v>0</v>
      </c>
      <c r="I281" s="77">
        <v>5000</v>
      </c>
      <c r="J281" s="79">
        <f t="shared" si="4"/>
        <v>5000</v>
      </c>
    </row>
    <row r="282" spans="1:10" x14ac:dyDescent="0.25">
      <c r="A282" s="24" t="s">
        <v>335</v>
      </c>
      <c r="B282" s="25" t="s">
        <v>4</v>
      </c>
      <c r="C282" s="75">
        <v>0</v>
      </c>
      <c r="D282" s="77">
        <v>0</v>
      </c>
      <c r="E282" s="77">
        <v>0</v>
      </c>
      <c r="F282" s="77">
        <v>0</v>
      </c>
      <c r="G282" s="77">
        <v>0</v>
      </c>
      <c r="H282" s="77">
        <v>0</v>
      </c>
      <c r="I282" s="77">
        <v>0</v>
      </c>
      <c r="J282" s="79">
        <f t="shared" si="4"/>
        <v>0</v>
      </c>
    </row>
    <row r="283" spans="1:10" x14ac:dyDescent="0.25">
      <c r="A283" s="24" t="s">
        <v>336</v>
      </c>
      <c r="B283" s="25" t="s">
        <v>4</v>
      </c>
      <c r="C283" s="75">
        <v>155</v>
      </c>
      <c r="D283" s="77">
        <v>0</v>
      </c>
      <c r="E283" s="77">
        <v>0</v>
      </c>
      <c r="F283" s="77">
        <v>0</v>
      </c>
      <c r="G283" s="77">
        <v>0</v>
      </c>
      <c r="H283" s="77">
        <v>0</v>
      </c>
      <c r="I283" s="77">
        <v>3433</v>
      </c>
      <c r="J283" s="79">
        <f t="shared" si="4"/>
        <v>3588</v>
      </c>
    </row>
    <row r="284" spans="1:10" x14ac:dyDescent="0.25">
      <c r="A284" s="24" t="s">
        <v>337</v>
      </c>
      <c r="B284" s="25" t="s">
        <v>4</v>
      </c>
      <c r="C284" s="75">
        <v>0</v>
      </c>
      <c r="D284" s="77">
        <v>0</v>
      </c>
      <c r="E284" s="77">
        <v>91573</v>
      </c>
      <c r="F284" s="77">
        <v>0</v>
      </c>
      <c r="G284" s="77">
        <v>0</v>
      </c>
      <c r="H284" s="77">
        <v>0</v>
      </c>
      <c r="I284" s="77">
        <v>0</v>
      </c>
      <c r="J284" s="79">
        <f t="shared" si="4"/>
        <v>91573</v>
      </c>
    </row>
    <row r="285" spans="1:10" x14ac:dyDescent="0.25">
      <c r="A285" s="24" t="s">
        <v>338</v>
      </c>
      <c r="B285" s="25" t="s">
        <v>4</v>
      </c>
      <c r="C285" s="75">
        <v>0</v>
      </c>
      <c r="D285" s="77">
        <v>0</v>
      </c>
      <c r="E285" s="77">
        <v>0</v>
      </c>
      <c r="F285" s="77">
        <v>0</v>
      </c>
      <c r="G285" s="77">
        <v>0</v>
      </c>
      <c r="H285" s="77">
        <v>0</v>
      </c>
      <c r="I285" s="77">
        <v>0</v>
      </c>
      <c r="J285" s="79">
        <f t="shared" si="4"/>
        <v>0</v>
      </c>
    </row>
    <row r="286" spans="1:10" x14ac:dyDescent="0.25">
      <c r="A286" s="24" t="s">
        <v>339</v>
      </c>
      <c r="B286" s="25" t="s">
        <v>4</v>
      </c>
      <c r="C286" s="75">
        <v>0</v>
      </c>
      <c r="D286" s="77">
        <v>0</v>
      </c>
      <c r="E286" s="77">
        <v>0</v>
      </c>
      <c r="F286" s="77">
        <v>0</v>
      </c>
      <c r="G286" s="77">
        <v>0</v>
      </c>
      <c r="H286" s="77">
        <v>0</v>
      </c>
      <c r="I286" s="77">
        <v>0</v>
      </c>
      <c r="J286" s="79">
        <f t="shared" si="4"/>
        <v>0</v>
      </c>
    </row>
    <row r="287" spans="1:10" x14ac:dyDescent="0.25">
      <c r="A287" s="24" t="s">
        <v>340</v>
      </c>
      <c r="B287" s="25" t="s">
        <v>4</v>
      </c>
      <c r="C287" s="75">
        <v>0</v>
      </c>
      <c r="D287" s="77">
        <v>0</v>
      </c>
      <c r="E287" s="77">
        <v>0</v>
      </c>
      <c r="F287" s="77">
        <v>0</v>
      </c>
      <c r="G287" s="77">
        <v>0</v>
      </c>
      <c r="H287" s="77">
        <v>0</v>
      </c>
      <c r="I287" s="77">
        <v>0</v>
      </c>
      <c r="J287" s="79">
        <f t="shared" si="4"/>
        <v>0</v>
      </c>
    </row>
    <row r="288" spans="1:10" x14ac:dyDescent="0.25">
      <c r="A288" s="24" t="s">
        <v>549</v>
      </c>
      <c r="B288" s="25" t="s">
        <v>4</v>
      </c>
      <c r="C288" s="75">
        <v>0</v>
      </c>
      <c r="D288" s="77">
        <v>0</v>
      </c>
      <c r="E288" s="77">
        <v>0</v>
      </c>
      <c r="F288" s="77">
        <v>0</v>
      </c>
      <c r="G288" s="77">
        <v>0</v>
      </c>
      <c r="H288" s="77">
        <v>0</v>
      </c>
      <c r="I288" s="77">
        <v>0</v>
      </c>
      <c r="J288" s="79">
        <f t="shared" si="4"/>
        <v>0</v>
      </c>
    </row>
    <row r="289" spans="1:10" x14ac:dyDescent="0.25">
      <c r="A289" s="24" t="s">
        <v>341</v>
      </c>
      <c r="B289" s="25" t="s">
        <v>4</v>
      </c>
      <c r="C289" s="75">
        <v>0</v>
      </c>
      <c r="D289" s="77">
        <v>0</v>
      </c>
      <c r="E289" s="77">
        <v>0</v>
      </c>
      <c r="F289" s="77">
        <v>0</v>
      </c>
      <c r="G289" s="77">
        <v>0</v>
      </c>
      <c r="H289" s="77">
        <v>0</v>
      </c>
      <c r="I289" s="77">
        <v>0</v>
      </c>
      <c r="J289" s="79">
        <f t="shared" si="4"/>
        <v>0</v>
      </c>
    </row>
    <row r="290" spans="1:10" x14ac:dyDescent="0.25">
      <c r="A290" s="24" t="s">
        <v>506</v>
      </c>
      <c r="B290" s="25" t="s">
        <v>4</v>
      </c>
      <c r="C290" s="75">
        <v>0</v>
      </c>
      <c r="D290" s="77">
        <v>0</v>
      </c>
      <c r="E290" s="77">
        <v>0</v>
      </c>
      <c r="F290" s="77">
        <v>0</v>
      </c>
      <c r="G290" s="77">
        <v>0</v>
      </c>
      <c r="H290" s="77">
        <v>0</v>
      </c>
      <c r="I290" s="77">
        <v>0</v>
      </c>
      <c r="J290" s="79">
        <f t="shared" si="4"/>
        <v>0</v>
      </c>
    </row>
    <row r="291" spans="1:10" x14ac:dyDescent="0.25">
      <c r="A291" s="24" t="s">
        <v>342</v>
      </c>
      <c r="B291" s="25" t="s">
        <v>4</v>
      </c>
      <c r="C291" s="75">
        <v>0</v>
      </c>
      <c r="D291" s="77">
        <v>0</v>
      </c>
      <c r="E291" s="77">
        <v>0</v>
      </c>
      <c r="F291" s="77">
        <v>0</v>
      </c>
      <c r="G291" s="77">
        <v>0</v>
      </c>
      <c r="H291" s="77">
        <v>0</v>
      </c>
      <c r="I291" s="77">
        <v>0</v>
      </c>
      <c r="J291" s="79">
        <f t="shared" si="4"/>
        <v>0</v>
      </c>
    </row>
    <row r="292" spans="1:10" x14ac:dyDescent="0.25">
      <c r="A292" s="24" t="s">
        <v>343</v>
      </c>
      <c r="B292" s="25" t="s">
        <v>4</v>
      </c>
      <c r="C292" s="75">
        <v>0</v>
      </c>
      <c r="D292" s="77">
        <v>0</v>
      </c>
      <c r="E292" s="77">
        <v>0</v>
      </c>
      <c r="F292" s="77">
        <v>0</v>
      </c>
      <c r="G292" s="77">
        <v>0</v>
      </c>
      <c r="H292" s="77">
        <v>0</v>
      </c>
      <c r="I292" s="77">
        <v>0</v>
      </c>
      <c r="J292" s="79">
        <f t="shared" si="4"/>
        <v>0</v>
      </c>
    </row>
    <row r="293" spans="1:10" x14ac:dyDescent="0.25">
      <c r="A293" s="24" t="s">
        <v>344</v>
      </c>
      <c r="B293" s="25" t="s">
        <v>4</v>
      </c>
      <c r="C293" s="75">
        <v>0</v>
      </c>
      <c r="D293" s="77">
        <v>0</v>
      </c>
      <c r="E293" s="77">
        <v>0</v>
      </c>
      <c r="F293" s="77">
        <v>0</v>
      </c>
      <c r="G293" s="77">
        <v>0</v>
      </c>
      <c r="H293" s="77">
        <v>0</v>
      </c>
      <c r="I293" s="77">
        <v>0</v>
      </c>
      <c r="J293" s="79">
        <f t="shared" si="4"/>
        <v>0</v>
      </c>
    </row>
    <row r="294" spans="1:10" x14ac:dyDescent="0.25">
      <c r="A294" s="24" t="s">
        <v>345</v>
      </c>
      <c r="B294" s="25" t="s">
        <v>4</v>
      </c>
      <c r="C294" s="75">
        <v>0</v>
      </c>
      <c r="D294" s="77">
        <v>0</v>
      </c>
      <c r="E294" s="77">
        <v>0</v>
      </c>
      <c r="F294" s="77">
        <v>0</v>
      </c>
      <c r="G294" s="77">
        <v>0</v>
      </c>
      <c r="H294" s="77">
        <v>0</v>
      </c>
      <c r="I294" s="77">
        <v>0</v>
      </c>
      <c r="J294" s="79">
        <f t="shared" si="4"/>
        <v>0</v>
      </c>
    </row>
    <row r="295" spans="1:10" x14ac:dyDescent="0.25">
      <c r="A295" s="24" t="s">
        <v>346</v>
      </c>
      <c r="B295" s="25" t="s">
        <v>4</v>
      </c>
      <c r="C295" s="75">
        <v>0</v>
      </c>
      <c r="D295" s="77">
        <v>0</v>
      </c>
      <c r="E295" s="77">
        <v>0</v>
      </c>
      <c r="F295" s="77">
        <v>0</v>
      </c>
      <c r="G295" s="77">
        <v>0</v>
      </c>
      <c r="H295" s="77">
        <v>0</v>
      </c>
      <c r="I295" s="77">
        <v>0</v>
      </c>
      <c r="J295" s="79">
        <f t="shared" si="4"/>
        <v>0</v>
      </c>
    </row>
    <row r="296" spans="1:10" x14ac:dyDescent="0.25">
      <c r="A296" s="24" t="s">
        <v>4</v>
      </c>
      <c r="B296" s="25" t="s">
        <v>4</v>
      </c>
      <c r="C296" s="75">
        <v>0</v>
      </c>
      <c r="D296" s="77">
        <v>0</v>
      </c>
      <c r="E296" s="77">
        <v>0</v>
      </c>
      <c r="F296" s="77">
        <v>0</v>
      </c>
      <c r="G296" s="77">
        <v>0</v>
      </c>
      <c r="H296" s="77">
        <v>0</v>
      </c>
      <c r="I296" s="77">
        <v>0</v>
      </c>
      <c r="J296" s="79">
        <f t="shared" si="4"/>
        <v>0</v>
      </c>
    </row>
    <row r="297" spans="1:10" x14ac:dyDescent="0.25">
      <c r="A297" s="24" t="s">
        <v>347</v>
      </c>
      <c r="B297" s="25" t="s">
        <v>4</v>
      </c>
      <c r="C297" s="75">
        <v>0</v>
      </c>
      <c r="D297" s="77">
        <v>0</v>
      </c>
      <c r="E297" s="77">
        <v>0</v>
      </c>
      <c r="F297" s="77">
        <v>0</v>
      </c>
      <c r="G297" s="77">
        <v>0</v>
      </c>
      <c r="H297" s="77">
        <v>0</v>
      </c>
      <c r="I297" s="77">
        <v>0</v>
      </c>
      <c r="J297" s="79">
        <f t="shared" si="4"/>
        <v>0</v>
      </c>
    </row>
    <row r="298" spans="1:10" x14ac:dyDescent="0.25">
      <c r="A298" s="24" t="s">
        <v>348</v>
      </c>
      <c r="B298" s="25" t="s">
        <v>4</v>
      </c>
      <c r="C298" s="75">
        <v>54580</v>
      </c>
      <c r="D298" s="77">
        <v>0</v>
      </c>
      <c r="E298" s="77">
        <v>0</v>
      </c>
      <c r="F298" s="77">
        <v>0</v>
      </c>
      <c r="G298" s="77">
        <v>0</v>
      </c>
      <c r="H298" s="77">
        <v>0</v>
      </c>
      <c r="I298" s="77">
        <v>0</v>
      </c>
      <c r="J298" s="79">
        <f t="shared" si="4"/>
        <v>54580</v>
      </c>
    </row>
    <row r="299" spans="1:10" x14ac:dyDescent="0.25">
      <c r="A299" s="24" t="s">
        <v>349</v>
      </c>
      <c r="B299" s="25" t="s">
        <v>4</v>
      </c>
      <c r="C299" s="75">
        <v>0</v>
      </c>
      <c r="D299" s="77">
        <v>0</v>
      </c>
      <c r="E299" s="77">
        <v>0</v>
      </c>
      <c r="F299" s="77">
        <v>0</v>
      </c>
      <c r="G299" s="77">
        <v>0</v>
      </c>
      <c r="H299" s="77">
        <v>0</v>
      </c>
      <c r="I299" s="77">
        <v>0</v>
      </c>
      <c r="J299" s="79">
        <f t="shared" si="4"/>
        <v>0</v>
      </c>
    </row>
    <row r="300" spans="1:10" x14ac:dyDescent="0.25">
      <c r="A300" s="24" t="s">
        <v>350</v>
      </c>
      <c r="B300" s="25" t="s">
        <v>4</v>
      </c>
      <c r="C300" s="75">
        <v>0</v>
      </c>
      <c r="D300" s="77">
        <v>0</v>
      </c>
      <c r="E300" s="77">
        <v>0</v>
      </c>
      <c r="F300" s="77">
        <v>0</v>
      </c>
      <c r="G300" s="77">
        <v>0</v>
      </c>
      <c r="H300" s="77">
        <v>0</v>
      </c>
      <c r="I300" s="77">
        <v>0</v>
      </c>
      <c r="J300" s="79">
        <f t="shared" si="4"/>
        <v>0</v>
      </c>
    </row>
    <row r="301" spans="1:10" x14ac:dyDescent="0.25">
      <c r="A301" s="24" t="s">
        <v>351</v>
      </c>
      <c r="B301" s="25" t="s">
        <v>4</v>
      </c>
      <c r="C301" s="75">
        <v>69787</v>
      </c>
      <c r="D301" s="77">
        <v>0</v>
      </c>
      <c r="E301" s="77">
        <v>0</v>
      </c>
      <c r="F301" s="77">
        <v>0</v>
      </c>
      <c r="G301" s="77">
        <v>0</v>
      </c>
      <c r="H301" s="77">
        <v>0</v>
      </c>
      <c r="I301" s="77">
        <v>0</v>
      </c>
      <c r="J301" s="79">
        <f t="shared" si="4"/>
        <v>69787</v>
      </c>
    </row>
    <row r="302" spans="1:10" x14ac:dyDescent="0.25">
      <c r="A302" s="24" t="s">
        <v>352</v>
      </c>
      <c r="B302" s="25" t="s">
        <v>4</v>
      </c>
      <c r="C302" s="75">
        <v>0</v>
      </c>
      <c r="D302" s="77">
        <v>0</v>
      </c>
      <c r="E302" s="77">
        <v>0</v>
      </c>
      <c r="F302" s="77">
        <v>0</v>
      </c>
      <c r="G302" s="77">
        <v>0</v>
      </c>
      <c r="H302" s="77">
        <v>0</v>
      </c>
      <c r="I302" s="77">
        <v>0</v>
      </c>
      <c r="J302" s="79">
        <f t="shared" si="4"/>
        <v>0</v>
      </c>
    </row>
    <row r="303" spans="1:10" x14ac:dyDescent="0.25">
      <c r="A303" s="24" t="s">
        <v>353</v>
      </c>
      <c r="B303" s="25" t="s">
        <v>4</v>
      </c>
      <c r="C303" s="75">
        <v>0</v>
      </c>
      <c r="D303" s="77">
        <v>0</v>
      </c>
      <c r="E303" s="77">
        <v>0</v>
      </c>
      <c r="F303" s="77">
        <v>0</v>
      </c>
      <c r="G303" s="77">
        <v>0</v>
      </c>
      <c r="H303" s="77">
        <v>0</v>
      </c>
      <c r="I303" s="77">
        <v>0</v>
      </c>
      <c r="J303" s="79">
        <f t="shared" si="4"/>
        <v>0</v>
      </c>
    </row>
    <row r="304" spans="1:10" x14ac:dyDescent="0.25">
      <c r="A304" s="24" t="s">
        <v>354</v>
      </c>
      <c r="B304" s="25" t="s">
        <v>4</v>
      </c>
      <c r="C304" s="75">
        <v>0</v>
      </c>
      <c r="D304" s="77">
        <v>0</v>
      </c>
      <c r="E304" s="77">
        <v>0</v>
      </c>
      <c r="F304" s="77">
        <v>0</v>
      </c>
      <c r="G304" s="77">
        <v>0</v>
      </c>
      <c r="H304" s="77">
        <v>0</v>
      </c>
      <c r="I304" s="77">
        <v>0</v>
      </c>
      <c r="J304" s="79">
        <f t="shared" si="4"/>
        <v>0</v>
      </c>
    </row>
    <row r="305" spans="1:10" x14ac:dyDescent="0.25">
      <c r="A305" s="24" t="s">
        <v>355</v>
      </c>
      <c r="B305" s="25" t="s">
        <v>4</v>
      </c>
      <c r="C305" s="75">
        <v>0</v>
      </c>
      <c r="D305" s="77">
        <v>0</v>
      </c>
      <c r="E305" s="77">
        <v>0</v>
      </c>
      <c r="F305" s="77">
        <v>0</v>
      </c>
      <c r="G305" s="77">
        <v>0</v>
      </c>
      <c r="H305" s="77">
        <v>0</v>
      </c>
      <c r="I305" s="77">
        <v>0</v>
      </c>
      <c r="J305" s="79">
        <f t="shared" si="4"/>
        <v>0</v>
      </c>
    </row>
    <row r="306" spans="1:10" x14ac:dyDescent="0.25">
      <c r="A306" s="24" t="s">
        <v>356</v>
      </c>
      <c r="B306" s="25" t="s">
        <v>4</v>
      </c>
      <c r="C306" s="75">
        <v>0</v>
      </c>
      <c r="D306" s="77">
        <v>0</v>
      </c>
      <c r="E306" s="77">
        <v>0</v>
      </c>
      <c r="F306" s="77">
        <v>0</v>
      </c>
      <c r="G306" s="77">
        <v>0</v>
      </c>
      <c r="H306" s="77">
        <v>0</v>
      </c>
      <c r="I306" s="77">
        <v>0</v>
      </c>
      <c r="J306" s="79">
        <f t="shared" si="4"/>
        <v>0</v>
      </c>
    </row>
    <row r="307" spans="1:10" x14ac:dyDescent="0.25">
      <c r="A307" s="24" t="s">
        <v>357</v>
      </c>
      <c r="B307" s="25" t="s">
        <v>52</v>
      </c>
      <c r="C307" s="75">
        <v>0</v>
      </c>
      <c r="D307" s="77">
        <v>0</v>
      </c>
      <c r="E307" s="77">
        <v>18330</v>
      </c>
      <c r="F307" s="77">
        <v>0</v>
      </c>
      <c r="G307" s="77">
        <v>0</v>
      </c>
      <c r="H307" s="77">
        <v>0</v>
      </c>
      <c r="I307" s="77">
        <v>9289</v>
      </c>
      <c r="J307" s="79">
        <f t="shared" si="4"/>
        <v>27619</v>
      </c>
    </row>
    <row r="308" spans="1:10" x14ac:dyDescent="0.25">
      <c r="A308" s="24" t="s">
        <v>358</v>
      </c>
      <c r="B308" s="25" t="s">
        <v>52</v>
      </c>
      <c r="C308" s="75">
        <v>0</v>
      </c>
      <c r="D308" s="77">
        <v>0</v>
      </c>
      <c r="E308" s="77">
        <v>0</v>
      </c>
      <c r="F308" s="77">
        <v>0</v>
      </c>
      <c r="G308" s="77">
        <v>0</v>
      </c>
      <c r="H308" s="77">
        <v>0</v>
      </c>
      <c r="I308" s="77">
        <v>0</v>
      </c>
      <c r="J308" s="79">
        <f t="shared" si="4"/>
        <v>0</v>
      </c>
    </row>
    <row r="309" spans="1:10" x14ac:dyDescent="0.25">
      <c r="A309" s="24" t="s">
        <v>359</v>
      </c>
      <c r="B309" s="25" t="s">
        <v>52</v>
      </c>
      <c r="C309" s="75">
        <v>0</v>
      </c>
      <c r="D309" s="77">
        <v>0</v>
      </c>
      <c r="E309" s="77">
        <v>0</v>
      </c>
      <c r="F309" s="77">
        <v>0</v>
      </c>
      <c r="G309" s="77">
        <v>0</v>
      </c>
      <c r="H309" s="77">
        <v>0</v>
      </c>
      <c r="I309" s="77">
        <v>0</v>
      </c>
      <c r="J309" s="79">
        <f t="shared" si="4"/>
        <v>0</v>
      </c>
    </row>
    <row r="310" spans="1:10" x14ac:dyDescent="0.25">
      <c r="A310" s="24" t="s">
        <v>361</v>
      </c>
      <c r="B310" s="25" t="s">
        <v>52</v>
      </c>
      <c r="C310" s="75">
        <v>0</v>
      </c>
      <c r="D310" s="77">
        <v>0</v>
      </c>
      <c r="E310" s="77">
        <v>0</v>
      </c>
      <c r="F310" s="77">
        <v>0</v>
      </c>
      <c r="G310" s="77">
        <v>0</v>
      </c>
      <c r="H310" s="77">
        <v>0</v>
      </c>
      <c r="I310" s="77">
        <v>0</v>
      </c>
      <c r="J310" s="79">
        <f t="shared" si="4"/>
        <v>0</v>
      </c>
    </row>
    <row r="311" spans="1:10" x14ac:dyDescent="0.25">
      <c r="A311" s="24" t="s">
        <v>516</v>
      </c>
      <c r="B311" s="25" t="s">
        <v>52</v>
      </c>
      <c r="C311" s="75">
        <v>0</v>
      </c>
      <c r="D311" s="77">
        <v>0</v>
      </c>
      <c r="E311" s="77">
        <v>0</v>
      </c>
      <c r="F311" s="77">
        <v>0</v>
      </c>
      <c r="G311" s="77">
        <v>0</v>
      </c>
      <c r="H311" s="77">
        <v>0</v>
      </c>
      <c r="I311" s="77">
        <v>0</v>
      </c>
      <c r="J311" s="79">
        <f t="shared" si="4"/>
        <v>0</v>
      </c>
    </row>
    <row r="312" spans="1:10" x14ac:dyDescent="0.25">
      <c r="A312" s="24" t="s">
        <v>362</v>
      </c>
      <c r="B312" s="25" t="s">
        <v>52</v>
      </c>
      <c r="C312" s="75">
        <v>0</v>
      </c>
      <c r="D312" s="77">
        <v>0</v>
      </c>
      <c r="E312" s="77">
        <v>0</v>
      </c>
      <c r="F312" s="77">
        <v>0</v>
      </c>
      <c r="G312" s="77">
        <v>0</v>
      </c>
      <c r="H312" s="77">
        <v>0</v>
      </c>
      <c r="I312" s="77">
        <v>0</v>
      </c>
      <c r="J312" s="79">
        <f t="shared" si="4"/>
        <v>0</v>
      </c>
    </row>
    <row r="313" spans="1:10" x14ac:dyDescent="0.25">
      <c r="A313" s="24" t="s">
        <v>363</v>
      </c>
      <c r="B313" s="25" t="s">
        <v>53</v>
      </c>
      <c r="C313" s="75">
        <v>0</v>
      </c>
      <c r="D313" s="77">
        <v>0</v>
      </c>
      <c r="E313" s="77">
        <v>4202</v>
      </c>
      <c r="F313" s="77">
        <v>0</v>
      </c>
      <c r="G313" s="77">
        <v>0</v>
      </c>
      <c r="H313" s="77">
        <v>0</v>
      </c>
      <c r="I313" s="77">
        <v>0</v>
      </c>
      <c r="J313" s="79">
        <f t="shared" si="4"/>
        <v>4202</v>
      </c>
    </row>
    <row r="314" spans="1:10" x14ac:dyDescent="0.25">
      <c r="A314" s="24" t="s">
        <v>364</v>
      </c>
      <c r="B314" s="25" t="s">
        <v>53</v>
      </c>
      <c r="C314" s="75">
        <v>0</v>
      </c>
      <c r="D314" s="77">
        <v>4000</v>
      </c>
      <c r="E314" s="77">
        <v>3410</v>
      </c>
      <c r="F314" s="77">
        <v>0</v>
      </c>
      <c r="G314" s="77">
        <v>0</v>
      </c>
      <c r="H314" s="77">
        <v>0</v>
      </c>
      <c r="I314" s="77">
        <v>0</v>
      </c>
      <c r="J314" s="79">
        <f t="shared" si="4"/>
        <v>7410</v>
      </c>
    </row>
    <row r="315" spans="1:10" x14ac:dyDescent="0.25">
      <c r="A315" s="24" t="s">
        <v>365</v>
      </c>
      <c r="B315" s="25" t="s">
        <v>53</v>
      </c>
      <c r="C315" s="75">
        <v>0</v>
      </c>
      <c r="D315" s="77">
        <v>0</v>
      </c>
      <c r="E315" s="77">
        <v>0</v>
      </c>
      <c r="F315" s="77">
        <v>0</v>
      </c>
      <c r="G315" s="77">
        <v>0</v>
      </c>
      <c r="H315" s="77">
        <v>0</v>
      </c>
      <c r="I315" s="77">
        <v>0</v>
      </c>
      <c r="J315" s="79">
        <f t="shared" si="4"/>
        <v>0</v>
      </c>
    </row>
    <row r="316" spans="1:10" x14ac:dyDescent="0.25">
      <c r="A316" s="24" t="s">
        <v>366</v>
      </c>
      <c r="B316" s="25" t="s">
        <v>53</v>
      </c>
      <c r="C316" s="75">
        <v>0</v>
      </c>
      <c r="D316" s="77">
        <v>0</v>
      </c>
      <c r="E316" s="77">
        <v>0</v>
      </c>
      <c r="F316" s="77">
        <v>0</v>
      </c>
      <c r="G316" s="77">
        <v>0</v>
      </c>
      <c r="H316" s="77">
        <v>0</v>
      </c>
      <c r="I316" s="77">
        <v>0</v>
      </c>
      <c r="J316" s="79">
        <f t="shared" si="4"/>
        <v>0</v>
      </c>
    </row>
    <row r="317" spans="1:10" x14ac:dyDescent="0.25">
      <c r="A317" s="24" t="s">
        <v>367</v>
      </c>
      <c r="B317" s="25" t="s">
        <v>53</v>
      </c>
      <c r="C317" s="75">
        <v>0</v>
      </c>
      <c r="D317" s="77">
        <v>0</v>
      </c>
      <c r="E317" s="77">
        <v>0</v>
      </c>
      <c r="F317" s="77">
        <v>0</v>
      </c>
      <c r="G317" s="77">
        <v>0</v>
      </c>
      <c r="H317" s="77">
        <v>0</v>
      </c>
      <c r="I317" s="77">
        <v>0</v>
      </c>
      <c r="J317" s="79">
        <f t="shared" si="4"/>
        <v>0</v>
      </c>
    </row>
    <row r="318" spans="1:10" x14ac:dyDescent="0.25">
      <c r="A318" s="24" t="s">
        <v>368</v>
      </c>
      <c r="B318" s="25" t="s">
        <v>53</v>
      </c>
      <c r="C318" s="75">
        <v>50966</v>
      </c>
      <c r="D318" s="77">
        <v>0</v>
      </c>
      <c r="E318" s="77">
        <v>0</v>
      </c>
      <c r="F318" s="77">
        <v>0</v>
      </c>
      <c r="G318" s="77">
        <v>0</v>
      </c>
      <c r="H318" s="77">
        <v>0</v>
      </c>
      <c r="I318" s="77">
        <v>0</v>
      </c>
      <c r="J318" s="79">
        <f t="shared" si="4"/>
        <v>50966</v>
      </c>
    </row>
    <row r="319" spans="1:10" x14ac:dyDescent="0.25">
      <c r="A319" s="24" t="s">
        <v>369</v>
      </c>
      <c r="B319" s="25" t="s">
        <v>53</v>
      </c>
      <c r="C319" s="75">
        <v>0</v>
      </c>
      <c r="D319" s="77">
        <v>0</v>
      </c>
      <c r="E319" s="77">
        <v>0</v>
      </c>
      <c r="F319" s="77">
        <v>0</v>
      </c>
      <c r="G319" s="77">
        <v>0</v>
      </c>
      <c r="H319" s="77">
        <v>0</v>
      </c>
      <c r="I319" s="77">
        <v>0</v>
      </c>
      <c r="J319" s="79">
        <f t="shared" si="4"/>
        <v>0</v>
      </c>
    </row>
    <row r="320" spans="1:10" x14ac:dyDescent="0.25">
      <c r="A320" s="24" t="s">
        <v>370</v>
      </c>
      <c r="B320" s="25" t="s">
        <v>53</v>
      </c>
      <c r="C320" s="75">
        <v>0</v>
      </c>
      <c r="D320" s="77">
        <v>25000</v>
      </c>
      <c r="E320" s="77">
        <v>37559</v>
      </c>
      <c r="F320" s="77">
        <v>0</v>
      </c>
      <c r="G320" s="77">
        <v>0</v>
      </c>
      <c r="H320" s="77">
        <v>25000</v>
      </c>
      <c r="I320" s="77">
        <v>0</v>
      </c>
      <c r="J320" s="79">
        <f t="shared" si="4"/>
        <v>87559</v>
      </c>
    </row>
    <row r="321" spans="1:10" x14ac:dyDescent="0.25">
      <c r="A321" s="24" t="s">
        <v>371</v>
      </c>
      <c r="B321" s="25" t="s">
        <v>53</v>
      </c>
      <c r="C321" s="75">
        <v>0</v>
      </c>
      <c r="D321" s="77">
        <v>0</v>
      </c>
      <c r="E321" s="77">
        <v>9466</v>
      </c>
      <c r="F321" s="77">
        <v>0</v>
      </c>
      <c r="G321" s="77">
        <v>0</v>
      </c>
      <c r="H321" s="77">
        <v>0</v>
      </c>
      <c r="I321" s="77">
        <v>0</v>
      </c>
      <c r="J321" s="79">
        <f t="shared" si="4"/>
        <v>9466</v>
      </c>
    </row>
    <row r="322" spans="1:10" x14ac:dyDescent="0.25">
      <c r="A322" s="24" t="s">
        <v>372</v>
      </c>
      <c r="B322" s="25" t="s">
        <v>53</v>
      </c>
      <c r="C322" s="75">
        <v>0</v>
      </c>
      <c r="D322" s="77">
        <v>0</v>
      </c>
      <c r="E322" s="77">
        <v>0</v>
      </c>
      <c r="F322" s="77">
        <v>0</v>
      </c>
      <c r="G322" s="77">
        <v>0</v>
      </c>
      <c r="H322" s="77">
        <v>0</v>
      </c>
      <c r="I322" s="77">
        <v>0</v>
      </c>
      <c r="J322" s="79">
        <f t="shared" ref="J322:J385" si="5">SUM(C322:I322)</f>
        <v>0</v>
      </c>
    </row>
    <row r="323" spans="1:10" x14ac:dyDescent="0.25">
      <c r="A323" s="24" t="s">
        <v>373</v>
      </c>
      <c r="B323" s="25" t="s">
        <v>53</v>
      </c>
      <c r="C323" s="75">
        <v>0</v>
      </c>
      <c r="D323" s="77">
        <v>0</v>
      </c>
      <c r="E323" s="77">
        <v>0</v>
      </c>
      <c r="F323" s="77">
        <v>0</v>
      </c>
      <c r="G323" s="77">
        <v>0</v>
      </c>
      <c r="H323" s="77">
        <v>0</v>
      </c>
      <c r="I323" s="77">
        <v>0</v>
      </c>
      <c r="J323" s="79">
        <f t="shared" si="5"/>
        <v>0</v>
      </c>
    </row>
    <row r="324" spans="1:10" x14ac:dyDescent="0.25">
      <c r="A324" s="24" t="s">
        <v>374</v>
      </c>
      <c r="B324" s="25" t="s">
        <v>53</v>
      </c>
      <c r="C324" s="75">
        <v>0</v>
      </c>
      <c r="D324" s="77">
        <v>0</v>
      </c>
      <c r="E324" s="77">
        <v>5813</v>
      </c>
      <c r="F324" s="77">
        <v>0</v>
      </c>
      <c r="G324" s="77">
        <v>0</v>
      </c>
      <c r="H324" s="77">
        <v>0</v>
      </c>
      <c r="I324" s="77">
        <v>10000</v>
      </c>
      <c r="J324" s="79">
        <f t="shared" si="5"/>
        <v>15813</v>
      </c>
    </row>
    <row r="325" spans="1:10" x14ac:dyDescent="0.25">
      <c r="A325" s="24" t="s">
        <v>375</v>
      </c>
      <c r="B325" s="25" t="s">
        <v>53</v>
      </c>
      <c r="C325" s="75">
        <v>0</v>
      </c>
      <c r="D325" s="77">
        <v>0</v>
      </c>
      <c r="E325" s="77">
        <v>0</v>
      </c>
      <c r="F325" s="77">
        <v>0</v>
      </c>
      <c r="G325" s="77">
        <v>0</v>
      </c>
      <c r="H325" s="77">
        <v>0</v>
      </c>
      <c r="I325" s="77">
        <v>0</v>
      </c>
      <c r="J325" s="79">
        <f t="shared" si="5"/>
        <v>0</v>
      </c>
    </row>
    <row r="326" spans="1:10" x14ac:dyDescent="0.25">
      <c r="A326" s="24" t="s">
        <v>376</v>
      </c>
      <c r="B326" s="25" t="s">
        <v>53</v>
      </c>
      <c r="C326" s="75">
        <v>13336</v>
      </c>
      <c r="D326" s="77">
        <v>0</v>
      </c>
      <c r="E326" s="77">
        <v>24926</v>
      </c>
      <c r="F326" s="77">
        <v>0</v>
      </c>
      <c r="G326" s="77">
        <v>0</v>
      </c>
      <c r="H326" s="77">
        <v>0</v>
      </c>
      <c r="I326" s="77">
        <v>0</v>
      </c>
      <c r="J326" s="79">
        <f t="shared" si="5"/>
        <v>38262</v>
      </c>
    </row>
    <row r="327" spans="1:10" x14ac:dyDescent="0.25">
      <c r="A327" s="24" t="s">
        <v>377</v>
      </c>
      <c r="B327" s="25" t="s">
        <v>53</v>
      </c>
      <c r="C327" s="75">
        <v>0</v>
      </c>
      <c r="D327" s="77">
        <v>0</v>
      </c>
      <c r="E327" s="77">
        <v>0</v>
      </c>
      <c r="F327" s="77">
        <v>0</v>
      </c>
      <c r="G327" s="77">
        <v>0</v>
      </c>
      <c r="H327" s="77">
        <v>0</v>
      </c>
      <c r="I327" s="77">
        <v>0</v>
      </c>
      <c r="J327" s="79">
        <f t="shared" si="5"/>
        <v>0</v>
      </c>
    </row>
    <row r="328" spans="1:10" x14ac:dyDescent="0.25">
      <c r="A328" s="24" t="s">
        <v>378</v>
      </c>
      <c r="B328" s="25" t="s">
        <v>53</v>
      </c>
      <c r="C328" s="75">
        <v>0</v>
      </c>
      <c r="D328" s="77">
        <v>0</v>
      </c>
      <c r="E328" s="77">
        <v>3133</v>
      </c>
      <c r="F328" s="77">
        <v>0</v>
      </c>
      <c r="G328" s="77">
        <v>0</v>
      </c>
      <c r="H328" s="77">
        <v>0</v>
      </c>
      <c r="I328" s="77">
        <v>0</v>
      </c>
      <c r="J328" s="79">
        <f t="shared" si="5"/>
        <v>3133</v>
      </c>
    </row>
    <row r="329" spans="1:10" x14ac:dyDescent="0.25">
      <c r="A329" s="24" t="s">
        <v>379</v>
      </c>
      <c r="B329" s="25" t="s">
        <v>53</v>
      </c>
      <c r="C329" s="75">
        <v>0</v>
      </c>
      <c r="D329" s="77">
        <v>0</v>
      </c>
      <c r="E329" s="77">
        <v>0</v>
      </c>
      <c r="F329" s="77">
        <v>0</v>
      </c>
      <c r="G329" s="77">
        <v>0</v>
      </c>
      <c r="H329" s="77">
        <v>0</v>
      </c>
      <c r="I329" s="77">
        <v>0</v>
      </c>
      <c r="J329" s="79">
        <f t="shared" si="5"/>
        <v>0</v>
      </c>
    </row>
    <row r="330" spans="1:10" x14ac:dyDescent="0.25">
      <c r="A330" s="24" t="s">
        <v>380</v>
      </c>
      <c r="B330" s="25" t="s">
        <v>53</v>
      </c>
      <c r="C330" s="75">
        <v>0</v>
      </c>
      <c r="D330" s="77">
        <v>0</v>
      </c>
      <c r="E330" s="77">
        <v>17488</v>
      </c>
      <c r="F330" s="77">
        <v>0</v>
      </c>
      <c r="G330" s="77">
        <v>0</v>
      </c>
      <c r="H330" s="77">
        <v>0</v>
      </c>
      <c r="I330" s="77">
        <v>0</v>
      </c>
      <c r="J330" s="79">
        <f t="shared" si="5"/>
        <v>17488</v>
      </c>
    </row>
    <row r="331" spans="1:10" x14ac:dyDescent="0.25">
      <c r="A331" s="24" t="s">
        <v>5</v>
      </c>
      <c r="B331" s="25" t="s">
        <v>53</v>
      </c>
      <c r="C331" s="75">
        <v>0</v>
      </c>
      <c r="D331" s="77">
        <v>0</v>
      </c>
      <c r="E331" s="77">
        <v>0</v>
      </c>
      <c r="F331" s="77">
        <v>0</v>
      </c>
      <c r="G331" s="77">
        <v>0</v>
      </c>
      <c r="H331" s="77">
        <v>0</v>
      </c>
      <c r="I331" s="77">
        <v>0</v>
      </c>
      <c r="J331" s="79">
        <f t="shared" si="5"/>
        <v>0</v>
      </c>
    </row>
    <row r="332" spans="1:10" x14ac:dyDescent="0.25">
      <c r="A332" s="24" t="s">
        <v>383</v>
      </c>
      <c r="B332" s="25" t="s">
        <v>53</v>
      </c>
      <c r="C332" s="75">
        <v>0</v>
      </c>
      <c r="D332" s="77">
        <v>0</v>
      </c>
      <c r="E332" s="77">
        <v>0</v>
      </c>
      <c r="F332" s="77">
        <v>0</v>
      </c>
      <c r="G332" s="77">
        <v>0</v>
      </c>
      <c r="H332" s="77">
        <v>0</v>
      </c>
      <c r="I332" s="77">
        <v>0</v>
      </c>
      <c r="J332" s="79">
        <f t="shared" si="5"/>
        <v>0</v>
      </c>
    </row>
    <row r="333" spans="1:10" x14ac:dyDescent="0.25">
      <c r="A333" s="24" t="s">
        <v>525</v>
      </c>
      <c r="B333" s="25" t="s">
        <v>53</v>
      </c>
      <c r="C333" s="75">
        <v>372</v>
      </c>
      <c r="D333" s="77">
        <v>48987</v>
      </c>
      <c r="E333" s="77">
        <v>0</v>
      </c>
      <c r="F333" s="77">
        <v>0</v>
      </c>
      <c r="G333" s="77">
        <v>9020</v>
      </c>
      <c r="H333" s="77">
        <v>0</v>
      </c>
      <c r="I333" s="77">
        <v>0</v>
      </c>
      <c r="J333" s="79">
        <f t="shared" si="5"/>
        <v>58379</v>
      </c>
    </row>
    <row r="334" spans="1:10" x14ac:dyDescent="0.25">
      <c r="A334" s="24" t="s">
        <v>517</v>
      </c>
      <c r="B334" s="25" t="s">
        <v>53</v>
      </c>
      <c r="C334" s="75">
        <v>0</v>
      </c>
      <c r="D334" s="77">
        <v>0</v>
      </c>
      <c r="E334" s="77">
        <v>0</v>
      </c>
      <c r="F334" s="77">
        <v>0</v>
      </c>
      <c r="G334" s="77">
        <v>0</v>
      </c>
      <c r="H334" s="77">
        <v>0</v>
      </c>
      <c r="I334" s="77">
        <v>0</v>
      </c>
      <c r="J334" s="79">
        <f t="shared" si="5"/>
        <v>0</v>
      </c>
    </row>
    <row r="335" spans="1:10" x14ac:dyDescent="0.25">
      <c r="A335" s="24" t="s">
        <v>384</v>
      </c>
      <c r="B335" s="25" t="s">
        <v>53</v>
      </c>
      <c r="C335" s="75">
        <v>74091</v>
      </c>
      <c r="D335" s="77">
        <v>0</v>
      </c>
      <c r="E335" s="77">
        <v>136869</v>
      </c>
      <c r="F335" s="77">
        <v>0</v>
      </c>
      <c r="G335" s="77">
        <v>0</v>
      </c>
      <c r="H335" s="77">
        <v>103959</v>
      </c>
      <c r="I335" s="77">
        <v>22457</v>
      </c>
      <c r="J335" s="79">
        <f t="shared" si="5"/>
        <v>337376</v>
      </c>
    </row>
    <row r="336" spans="1:10" x14ac:dyDescent="0.25">
      <c r="A336" s="24" t="s">
        <v>385</v>
      </c>
      <c r="B336" s="25" t="s">
        <v>53</v>
      </c>
      <c r="C336" s="75">
        <v>0</v>
      </c>
      <c r="D336" s="77">
        <v>0</v>
      </c>
      <c r="E336" s="77">
        <v>0</v>
      </c>
      <c r="F336" s="77">
        <v>0</v>
      </c>
      <c r="G336" s="77">
        <v>0</v>
      </c>
      <c r="H336" s="77">
        <v>0</v>
      </c>
      <c r="I336" s="77">
        <v>0</v>
      </c>
      <c r="J336" s="79">
        <f t="shared" si="5"/>
        <v>0</v>
      </c>
    </row>
    <row r="337" spans="1:10" x14ac:dyDescent="0.25">
      <c r="A337" s="24" t="s">
        <v>386</v>
      </c>
      <c r="B337" s="25" t="s">
        <v>54</v>
      </c>
      <c r="C337" s="75">
        <v>9000</v>
      </c>
      <c r="D337" s="77">
        <v>327288</v>
      </c>
      <c r="E337" s="77">
        <v>0</v>
      </c>
      <c r="F337" s="77">
        <v>0</v>
      </c>
      <c r="G337" s="77">
        <v>0</v>
      </c>
      <c r="H337" s="77">
        <v>0</v>
      </c>
      <c r="I337" s="77">
        <v>0</v>
      </c>
      <c r="J337" s="79">
        <f t="shared" si="5"/>
        <v>336288</v>
      </c>
    </row>
    <row r="338" spans="1:10" x14ac:dyDescent="0.25">
      <c r="A338" s="24" t="s">
        <v>387</v>
      </c>
      <c r="B338" s="25" t="s">
        <v>54</v>
      </c>
      <c r="C338" s="75">
        <v>0</v>
      </c>
      <c r="D338" s="77">
        <v>0</v>
      </c>
      <c r="E338" s="77">
        <v>0</v>
      </c>
      <c r="F338" s="77">
        <v>0</v>
      </c>
      <c r="G338" s="77">
        <v>0</v>
      </c>
      <c r="H338" s="77">
        <v>0</v>
      </c>
      <c r="I338" s="77">
        <v>0</v>
      </c>
      <c r="J338" s="79">
        <f t="shared" si="5"/>
        <v>0</v>
      </c>
    </row>
    <row r="339" spans="1:10" x14ac:dyDescent="0.25">
      <c r="A339" s="24" t="s">
        <v>388</v>
      </c>
      <c r="B339" s="25" t="s">
        <v>54</v>
      </c>
      <c r="C339" s="75">
        <v>0</v>
      </c>
      <c r="D339" s="77">
        <v>11550</v>
      </c>
      <c r="E339" s="77">
        <v>0</v>
      </c>
      <c r="F339" s="77">
        <v>0</v>
      </c>
      <c r="G339" s="77">
        <v>0</v>
      </c>
      <c r="H339" s="77">
        <v>0</v>
      </c>
      <c r="I339" s="77">
        <v>0</v>
      </c>
      <c r="J339" s="79">
        <f t="shared" si="5"/>
        <v>11550</v>
      </c>
    </row>
    <row r="340" spans="1:10" x14ac:dyDescent="0.25">
      <c r="A340" s="24" t="s">
        <v>389</v>
      </c>
      <c r="B340" s="25" t="s">
        <v>54</v>
      </c>
      <c r="C340" s="75">
        <v>0</v>
      </c>
      <c r="D340" s="77">
        <v>8900</v>
      </c>
      <c r="E340" s="77">
        <v>0</v>
      </c>
      <c r="F340" s="77">
        <v>0</v>
      </c>
      <c r="G340" s="77">
        <v>0</v>
      </c>
      <c r="H340" s="77">
        <v>3820</v>
      </c>
      <c r="I340" s="77">
        <v>0</v>
      </c>
      <c r="J340" s="79">
        <f t="shared" si="5"/>
        <v>12720</v>
      </c>
    </row>
    <row r="341" spans="1:10" x14ac:dyDescent="0.25">
      <c r="A341" s="24" t="s">
        <v>390</v>
      </c>
      <c r="B341" s="25" t="s">
        <v>54</v>
      </c>
      <c r="C341" s="75">
        <v>0</v>
      </c>
      <c r="D341" s="77">
        <v>5280</v>
      </c>
      <c r="E341" s="77">
        <v>0</v>
      </c>
      <c r="F341" s="77">
        <v>0</v>
      </c>
      <c r="G341" s="77">
        <v>0</v>
      </c>
      <c r="H341" s="77">
        <v>0</v>
      </c>
      <c r="I341" s="77">
        <v>0</v>
      </c>
      <c r="J341" s="79">
        <f t="shared" si="5"/>
        <v>5280</v>
      </c>
    </row>
    <row r="342" spans="1:10" x14ac:dyDescent="0.25">
      <c r="A342" s="24" t="s">
        <v>391</v>
      </c>
      <c r="B342" s="25" t="s">
        <v>54</v>
      </c>
      <c r="C342" s="75">
        <v>0</v>
      </c>
      <c r="D342" s="77">
        <v>0</v>
      </c>
      <c r="E342" s="77">
        <v>0</v>
      </c>
      <c r="F342" s="77">
        <v>0</v>
      </c>
      <c r="G342" s="77">
        <v>0</v>
      </c>
      <c r="H342" s="77">
        <v>0</v>
      </c>
      <c r="I342" s="77">
        <v>0</v>
      </c>
      <c r="J342" s="79">
        <f t="shared" si="5"/>
        <v>0</v>
      </c>
    </row>
    <row r="343" spans="1:10" x14ac:dyDescent="0.25">
      <c r="A343" s="24" t="s">
        <v>392</v>
      </c>
      <c r="B343" s="25" t="s">
        <v>54</v>
      </c>
      <c r="C343" s="75">
        <v>0</v>
      </c>
      <c r="D343" s="77">
        <v>0</v>
      </c>
      <c r="E343" s="77">
        <v>0</v>
      </c>
      <c r="F343" s="77">
        <v>0</v>
      </c>
      <c r="G343" s="77">
        <v>0</v>
      </c>
      <c r="H343" s="77">
        <v>0</v>
      </c>
      <c r="I343" s="77">
        <v>0</v>
      </c>
      <c r="J343" s="79">
        <f t="shared" si="5"/>
        <v>0</v>
      </c>
    </row>
    <row r="344" spans="1:10" x14ac:dyDescent="0.25">
      <c r="A344" s="24" t="s">
        <v>393</v>
      </c>
      <c r="B344" s="25" t="s">
        <v>54</v>
      </c>
      <c r="C344" s="75">
        <v>999</v>
      </c>
      <c r="D344" s="77">
        <v>0</v>
      </c>
      <c r="E344" s="77">
        <v>0</v>
      </c>
      <c r="F344" s="77">
        <v>0</v>
      </c>
      <c r="G344" s="77">
        <v>0</v>
      </c>
      <c r="H344" s="77">
        <v>0</v>
      </c>
      <c r="I344" s="77">
        <v>0</v>
      </c>
      <c r="J344" s="79">
        <f t="shared" si="5"/>
        <v>999</v>
      </c>
    </row>
    <row r="345" spans="1:10" x14ac:dyDescent="0.25">
      <c r="A345" s="24" t="s">
        <v>394</v>
      </c>
      <c r="B345" s="25" t="s">
        <v>54</v>
      </c>
      <c r="C345" s="75">
        <v>0</v>
      </c>
      <c r="D345" s="77">
        <v>0</v>
      </c>
      <c r="E345" s="77">
        <v>0</v>
      </c>
      <c r="F345" s="77">
        <v>0</v>
      </c>
      <c r="G345" s="77">
        <v>0</v>
      </c>
      <c r="H345" s="77">
        <v>0</v>
      </c>
      <c r="I345" s="77">
        <v>0</v>
      </c>
      <c r="J345" s="79">
        <f t="shared" si="5"/>
        <v>0</v>
      </c>
    </row>
    <row r="346" spans="1:10" x14ac:dyDescent="0.25">
      <c r="A346" s="24" t="s">
        <v>395</v>
      </c>
      <c r="B346" s="25" t="s">
        <v>54</v>
      </c>
      <c r="C346" s="75">
        <v>0</v>
      </c>
      <c r="D346" s="77">
        <v>0</v>
      </c>
      <c r="E346" s="77">
        <v>0</v>
      </c>
      <c r="F346" s="77">
        <v>0</v>
      </c>
      <c r="G346" s="77">
        <v>0</v>
      </c>
      <c r="H346" s="77">
        <v>0</v>
      </c>
      <c r="I346" s="77">
        <v>0</v>
      </c>
      <c r="J346" s="79">
        <f t="shared" si="5"/>
        <v>0</v>
      </c>
    </row>
    <row r="347" spans="1:10" x14ac:dyDescent="0.25">
      <c r="A347" s="24" t="s">
        <v>396</v>
      </c>
      <c r="B347" s="25" t="s">
        <v>54</v>
      </c>
      <c r="C347" s="75">
        <v>0</v>
      </c>
      <c r="D347" s="77">
        <v>0</v>
      </c>
      <c r="E347" s="77">
        <v>0</v>
      </c>
      <c r="F347" s="77">
        <v>0</v>
      </c>
      <c r="G347" s="77">
        <v>0</v>
      </c>
      <c r="H347" s="77">
        <v>0</v>
      </c>
      <c r="I347" s="77">
        <v>0</v>
      </c>
      <c r="J347" s="79">
        <f t="shared" si="5"/>
        <v>0</v>
      </c>
    </row>
    <row r="348" spans="1:10" x14ac:dyDescent="0.25">
      <c r="A348" s="24" t="s">
        <v>397</v>
      </c>
      <c r="B348" s="25" t="s">
        <v>54</v>
      </c>
      <c r="C348" s="75">
        <v>0</v>
      </c>
      <c r="D348" s="77">
        <v>0</v>
      </c>
      <c r="E348" s="77">
        <v>0</v>
      </c>
      <c r="F348" s="77">
        <v>0</v>
      </c>
      <c r="G348" s="77">
        <v>0</v>
      </c>
      <c r="H348" s="77">
        <v>0</v>
      </c>
      <c r="I348" s="77">
        <v>0</v>
      </c>
      <c r="J348" s="79">
        <f t="shared" si="5"/>
        <v>0</v>
      </c>
    </row>
    <row r="349" spans="1:10" x14ac:dyDescent="0.25">
      <c r="A349" s="24" t="s">
        <v>398</v>
      </c>
      <c r="B349" s="25" t="s">
        <v>54</v>
      </c>
      <c r="C349" s="75">
        <v>0</v>
      </c>
      <c r="D349" s="77">
        <v>131227</v>
      </c>
      <c r="E349" s="77">
        <v>0</v>
      </c>
      <c r="F349" s="77">
        <v>0</v>
      </c>
      <c r="G349" s="77">
        <v>0</v>
      </c>
      <c r="H349" s="77">
        <v>0</v>
      </c>
      <c r="I349" s="77">
        <v>0</v>
      </c>
      <c r="J349" s="79">
        <f t="shared" si="5"/>
        <v>131227</v>
      </c>
    </row>
    <row r="350" spans="1:10" x14ac:dyDescent="0.25">
      <c r="A350" s="24" t="s">
        <v>399</v>
      </c>
      <c r="B350" s="25" t="s">
        <v>54</v>
      </c>
      <c r="C350" s="75">
        <v>100000</v>
      </c>
      <c r="D350" s="77">
        <v>0</v>
      </c>
      <c r="E350" s="77">
        <v>1430664</v>
      </c>
      <c r="F350" s="77">
        <v>0</v>
      </c>
      <c r="G350" s="77">
        <v>0</v>
      </c>
      <c r="H350" s="77">
        <v>175000</v>
      </c>
      <c r="I350" s="77">
        <v>52140</v>
      </c>
      <c r="J350" s="79">
        <f t="shared" si="5"/>
        <v>1757804</v>
      </c>
    </row>
    <row r="351" spans="1:10" x14ac:dyDescent="0.25">
      <c r="A351" s="24" t="s">
        <v>400</v>
      </c>
      <c r="B351" s="25" t="s">
        <v>54</v>
      </c>
      <c r="C351" s="75">
        <v>0</v>
      </c>
      <c r="D351" s="77">
        <v>0</v>
      </c>
      <c r="E351" s="77">
        <v>0</v>
      </c>
      <c r="F351" s="77">
        <v>0</v>
      </c>
      <c r="G351" s="77">
        <v>0</v>
      </c>
      <c r="H351" s="77">
        <v>0</v>
      </c>
      <c r="I351" s="77">
        <v>0</v>
      </c>
      <c r="J351" s="79">
        <f t="shared" si="5"/>
        <v>0</v>
      </c>
    </row>
    <row r="352" spans="1:10" x14ac:dyDescent="0.25">
      <c r="A352" s="24" t="s">
        <v>401</v>
      </c>
      <c r="B352" s="25" t="s">
        <v>54</v>
      </c>
      <c r="C352" s="75">
        <v>0</v>
      </c>
      <c r="D352" s="77">
        <v>0</v>
      </c>
      <c r="E352" s="77">
        <v>0</v>
      </c>
      <c r="F352" s="77">
        <v>0</v>
      </c>
      <c r="G352" s="77">
        <v>0</v>
      </c>
      <c r="H352" s="77">
        <v>0</v>
      </c>
      <c r="I352" s="77">
        <v>0</v>
      </c>
      <c r="J352" s="79">
        <f t="shared" si="5"/>
        <v>0</v>
      </c>
    </row>
    <row r="353" spans="1:10" x14ac:dyDescent="0.25">
      <c r="A353" s="24" t="s">
        <v>402</v>
      </c>
      <c r="B353" s="25" t="s">
        <v>54</v>
      </c>
      <c r="C353" s="75">
        <v>0</v>
      </c>
      <c r="D353" s="77">
        <v>0</v>
      </c>
      <c r="E353" s="77">
        <v>0</v>
      </c>
      <c r="F353" s="77">
        <v>0</v>
      </c>
      <c r="G353" s="77">
        <v>0</v>
      </c>
      <c r="H353" s="77">
        <v>0</v>
      </c>
      <c r="I353" s="77">
        <v>0</v>
      </c>
      <c r="J353" s="79">
        <f t="shared" si="5"/>
        <v>0</v>
      </c>
    </row>
    <row r="354" spans="1:10" x14ac:dyDescent="0.25">
      <c r="A354" s="24" t="s">
        <v>403</v>
      </c>
      <c r="B354" s="25" t="s">
        <v>55</v>
      </c>
      <c r="C354" s="75">
        <v>0</v>
      </c>
      <c r="D354" s="77">
        <v>0</v>
      </c>
      <c r="E354" s="77">
        <v>0</v>
      </c>
      <c r="F354" s="77">
        <v>0</v>
      </c>
      <c r="G354" s="77">
        <v>0</v>
      </c>
      <c r="H354" s="77">
        <v>0</v>
      </c>
      <c r="I354" s="77">
        <v>0</v>
      </c>
      <c r="J354" s="79">
        <f t="shared" si="5"/>
        <v>0</v>
      </c>
    </row>
    <row r="355" spans="1:10" x14ac:dyDescent="0.25">
      <c r="A355" s="24" t="s">
        <v>404</v>
      </c>
      <c r="B355" s="25" t="s">
        <v>55</v>
      </c>
      <c r="C355" s="75">
        <v>0</v>
      </c>
      <c r="D355" s="77">
        <v>0</v>
      </c>
      <c r="E355" s="77">
        <v>0</v>
      </c>
      <c r="F355" s="77">
        <v>0</v>
      </c>
      <c r="G355" s="77">
        <v>0</v>
      </c>
      <c r="H355" s="77">
        <v>0</v>
      </c>
      <c r="I355" s="77">
        <v>0</v>
      </c>
      <c r="J355" s="79">
        <f t="shared" si="5"/>
        <v>0</v>
      </c>
    </row>
    <row r="356" spans="1:10" x14ac:dyDescent="0.25">
      <c r="A356" s="24" t="s">
        <v>405</v>
      </c>
      <c r="B356" s="25" t="s">
        <v>55</v>
      </c>
      <c r="C356" s="75">
        <v>0</v>
      </c>
      <c r="D356" s="77">
        <v>0</v>
      </c>
      <c r="E356" s="77">
        <v>0</v>
      </c>
      <c r="F356" s="77">
        <v>0</v>
      </c>
      <c r="G356" s="77">
        <v>0</v>
      </c>
      <c r="H356" s="77">
        <v>0</v>
      </c>
      <c r="I356" s="77">
        <v>0</v>
      </c>
      <c r="J356" s="79">
        <f t="shared" si="5"/>
        <v>0</v>
      </c>
    </row>
    <row r="357" spans="1:10" x14ac:dyDescent="0.25">
      <c r="A357" s="24" t="s">
        <v>406</v>
      </c>
      <c r="B357" s="25" t="s">
        <v>55</v>
      </c>
      <c r="C357" s="75">
        <v>0</v>
      </c>
      <c r="D357" s="77">
        <v>0</v>
      </c>
      <c r="E357" s="77">
        <v>0</v>
      </c>
      <c r="F357" s="77">
        <v>0</v>
      </c>
      <c r="G357" s="77">
        <v>0</v>
      </c>
      <c r="H357" s="77">
        <v>0</v>
      </c>
      <c r="I357" s="77">
        <v>0</v>
      </c>
      <c r="J357" s="79">
        <f t="shared" si="5"/>
        <v>0</v>
      </c>
    </row>
    <row r="358" spans="1:10" x14ac:dyDescent="0.25">
      <c r="A358" s="24" t="s">
        <v>407</v>
      </c>
      <c r="B358" s="25" t="s">
        <v>55</v>
      </c>
      <c r="C358" s="75">
        <v>0</v>
      </c>
      <c r="D358" s="77">
        <v>0</v>
      </c>
      <c r="E358" s="77">
        <v>0</v>
      </c>
      <c r="F358" s="77">
        <v>0</v>
      </c>
      <c r="G358" s="77">
        <v>0</v>
      </c>
      <c r="H358" s="77">
        <v>0</v>
      </c>
      <c r="I358" s="77">
        <v>0</v>
      </c>
      <c r="J358" s="79">
        <f t="shared" si="5"/>
        <v>0</v>
      </c>
    </row>
    <row r="359" spans="1:10" x14ac:dyDescent="0.25">
      <c r="A359" s="24" t="s">
        <v>412</v>
      </c>
      <c r="B359" s="25" t="s">
        <v>57</v>
      </c>
      <c r="C359" s="75">
        <v>0</v>
      </c>
      <c r="D359" s="77">
        <v>136877</v>
      </c>
      <c r="E359" s="77">
        <v>0</v>
      </c>
      <c r="F359" s="77">
        <v>0</v>
      </c>
      <c r="G359" s="77">
        <v>0</v>
      </c>
      <c r="H359" s="77">
        <v>0</v>
      </c>
      <c r="I359" s="77">
        <v>0</v>
      </c>
      <c r="J359" s="79">
        <f t="shared" si="5"/>
        <v>136877</v>
      </c>
    </row>
    <row r="360" spans="1:10" x14ac:dyDescent="0.25">
      <c r="A360" s="24" t="s">
        <v>413</v>
      </c>
      <c r="B360" s="25" t="s">
        <v>57</v>
      </c>
      <c r="C360" s="75">
        <v>0</v>
      </c>
      <c r="D360" s="77">
        <v>0</v>
      </c>
      <c r="E360" s="77">
        <v>0</v>
      </c>
      <c r="F360" s="77">
        <v>0</v>
      </c>
      <c r="G360" s="77">
        <v>0</v>
      </c>
      <c r="H360" s="77">
        <v>0</v>
      </c>
      <c r="I360" s="77">
        <v>0</v>
      </c>
      <c r="J360" s="79">
        <f t="shared" si="5"/>
        <v>0</v>
      </c>
    </row>
    <row r="361" spans="1:10" x14ac:dyDescent="0.25">
      <c r="A361" s="24" t="s">
        <v>414</v>
      </c>
      <c r="B361" s="25" t="s">
        <v>57</v>
      </c>
      <c r="C361" s="75">
        <v>0</v>
      </c>
      <c r="D361" s="77">
        <v>0</v>
      </c>
      <c r="E361" s="77">
        <v>0</v>
      </c>
      <c r="F361" s="77">
        <v>0</v>
      </c>
      <c r="G361" s="77">
        <v>0</v>
      </c>
      <c r="H361" s="77">
        <v>0</v>
      </c>
      <c r="I361" s="77">
        <v>0</v>
      </c>
      <c r="J361" s="79">
        <f t="shared" si="5"/>
        <v>0</v>
      </c>
    </row>
    <row r="362" spans="1:10" x14ac:dyDescent="0.25">
      <c r="A362" s="24" t="s">
        <v>415</v>
      </c>
      <c r="B362" s="25" t="s">
        <v>7</v>
      </c>
      <c r="C362" s="75">
        <v>34537</v>
      </c>
      <c r="D362" s="77">
        <v>238547</v>
      </c>
      <c r="E362" s="77">
        <v>0</v>
      </c>
      <c r="F362" s="77">
        <v>0</v>
      </c>
      <c r="G362" s="77">
        <v>0</v>
      </c>
      <c r="H362" s="77">
        <v>58643</v>
      </c>
      <c r="I362" s="77">
        <v>0</v>
      </c>
      <c r="J362" s="79">
        <f t="shared" si="5"/>
        <v>331727</v>
      </c>
    </row>
    <row r="363" spans="1:10" x14ac:dyDescent="0.25">
      <c r="A363" s="24" t="s">
        <v>7</v>
      </c>
      <c r="B363" s="25" t="s">
        <v>7</v>
      </c>
      <c r="C363" s="75">
        <v>0</v>
      </c>
      <c r="D363" s="77">
        <v>0</v>
      </c>
      <c r="E363" s="77">
        <v>0</v>
      </c>
      <c r="F363" s="77">
        <v>0</v>
      </c>
      <c r="G363" s="77">
        <v>0</v>
      </c>
      <c r="H363" s="77">
        <v>0</v>
      </c>
      <c r="I363" s="77">
        <v>0</v>
      </c>
      <c r="J363" s="79">
        <f t="shared" si="5"/>
        <v>0</v>
      </c>
    </row>
    <row r="364" spans="1:10" x14ac:dyDescent="0.25">
      <c r="A364" s="24" t="s">
        <v>416</v>
      </c>
      <c r="B364" s="25" t="s">
        <v>7</v>
      </c>
      <c r="C364" s="75">
        <v>0</v>
      </c>
      <c r="D364" s="77">
        <v>0</v>
      </c>
      <c r="E364" s="77">
        <v>0</v>
      </c>
      <c r="F364" s="77">
        <v>0</v>
      </c>
      <c r="G364" s="77">
        <v>0</v>
      </c>
      <c r="H364" s="77">
        <v>0</v>
      </c>
      <c r="I364" s="77">
        <v>0</v>
      </c>
      <c r="J364" s="79">
        <f t="shared" si="5"/>
        <v>0</v>
      </c>
    </row>
    <row r="365" spans="1:10" x14ac:dyDescent="0.25">
      <c r="A365" s="24" t="s">
        <v>417</v>
      </c>
      <c r="B365" s="25" t="s">
        <v>5</v>
      </c>
      <c r="C365" s="75">
        <v>57818</v>
      </c>
      <c r="D365" s="77">
        <v>264358</v>
      </c>
      <c r="E365" s="77">
        <v>305872</v>
      </c>
      <c r="F365" s="77">
        <v>0</v>
      </c>
      <c r="G365" s="77">
        <v>0</v>
      </c>
      <c r="H365" s="77">
        <v>62822</v>
      </c>
      <c r="I365" s="77">
        <v>0</v>
      </c>
      <c r="J365" s="79">
        <f t="shared" si="5"/>
        <v>690870</v>
      </c>
    </row>
    <row r="366" spans="1:10" x14ac:dyDescent="0.25">
      <c r="A366" s="24" t="s">
        <v>418</v>
      </c>
      <c r="B366" s="25" t="s">
        <v>5</v>
      </c>
      <c r="C366" s="75">
        <v>0</v>
      </c>
      <c r="D366" s="77">
        <v>0</v>
      </c>
      <c r="E366" s="77">
        <v>28519</v>
      </c>
      <c r="F366" s="77">
        <v>0</v>
      </c>
      <c r="G366" s="77">
        <v>0</v>
      </c>
      <c r="H366" s="77">
        <v>0</v>
      </c>
      <c r="I366" s="77">
        <v>0</v>
      </c>
      <c r="J366" s="79">
        <f t="shared" si="5"/>
        <v>28519</v>
      </c>
    </row>
    <row r="367" spans="1:10" x14ac:dyDescent="0.25">
      <c r="A367" s="24" t="s">
        <v>419</v>
      </c>
      <c r="B367" s="25" t="s">
        <v>5</v>
      </c>
      <c r="C367" s="75">
        <v>50747</v>
      </c>
      <c r="D367" s="77">
        <v>0</v>
      </c>
      <c r="E367" s="77">
        <v>3798</v>
      </c>
      <c r="F367" s="77">
        <v>0</v>
      </c>
      <c r="G367" s="77">
        <v>0</v>
      </c>
      <c r="H367" s="77">
        <v>39136</v>
      </c>
      <c r="I367" s="77">
        <v>9928</v>
      </c>
      <c r="J367" s="79">
        <f t="shared" si="5"/>
        <v>103609</v>
      </c>
    </row>
    <row r="368" spans="1:10" x14ac:dyDescent="0.25">
      <c r="A368" s="24" t="s">
        <v>420</v>
      </c>
      <c r="B368" s="25" t="s">
        <v>5</v>
      </c>
      <c r="C368" s="75">
        <v>0</v>
      </c>
      <c r="D368" s="77">
        <v>0</v>
      </c>
      <c r="E368" s="77">
        <v>0</v>
      </c>
      <c r="F368" s="77">
        <v>0</v>
      </c>
      <c r="G368" s="77">
        <v>0</v>
      </c>
      <c r="H368" s="77">
        <v>0</v>
      </c>
      <c r="I368" s="77">
        <v>0</v>
      </c>
      <c r="J368" s="79">
        <f t="shared" si="5"/>
        <v>0</v>
      </c>
    </row>
    <row r="369" spans="1:10" x14ac:dyDescent="0.25">
      <c r="A369" s="24" t="s">
        <v>421</v>
      </c>
      <c r="B369" s="25" t="s">
        <v>5</v>
      </c>
      <c r="C369" s="75">
        <v>251838</v>
      </c>
      <c r="D369" s="77">
        <v>0</v>
      </c>
      <c r="E369" s="77">
        <v>496132</v>
      </c>
      <c r="F369" s="77">
        <v>0</v>
      </c>
      <c r="G369" s="77">
        <v>0</v>
      </c>
      <c r="H369" s="77">
        <v>197891</v>
      </c>
      <c r="I369" s="77">
        <v>0</v>
      </c>
      <c r="J369" s="79">
        <f t="shared" si="5"/>
        <v>945861</v>
      </c>
    </row>
    <row r="370" spans="1:10" x14ac:dyDescent="0.25">
      <c r="A370" s="24" t="s">
        <v>422</v>
      </c>
      <c r="B370" s="25" t="s">
        <v>5</v>
      </c>
      <c r="C370" s="75">
        <v>11567</v>
      </c>
      <c r="D370" s="77">
        <v>0</v>
      </c>
      <c r="E370" s="77">
        <v>0</v>
      </c>
      <c r="F370" s="77">
        <v>0</v>
      </c>
      <c r="G370" s="77">
        <v>0</v>
      </c>
      <c r="H370" s="77">
        <v>6087</v>
      </c>
      <c r="I370" s="77">
        <v>0</v>
      </c>
      <c r="J370" s="79">
        <f t="shared" si="5"/>
        <v>17654</v>
      </c>
    </row>
    <row r="371" spans="1:10" x14ac:dyDescent="0.25">
      <c r="A371" s="24" t="s">
        <v>423</v>
      </c>
      <c r="B371" s="25" t="s">
        <v>5</v>
      </c>
      <c r="C371" s="75">
        <v>492475</v>
      </c>
      <c r="D371" s="77">
        <v>0</v>
      </c>
      <c r="E371" s="77">
        <v>0</v>
      </c>
      <c r="F371" s="77">
        <v>0</v>
      </c>
      <c r="G371" s="77">
        <v>0</v>
      </c>
      <c r="H371" s="77">
        <v>0</v>
      </c>
      <c r="I371" s="77">
        <v>0</v>
      </c>
      <c r="J371" s="79">
        <f t="shared" si="5"/>
        <v>492475</v>
      </c>
    </row>
    <row r="372" spans="1:10" x14ac:dyDescent="0.25">
      <c r="A372" s="24" t="s">
        <v>408</v>
      </c>
      <c r="B372" s="25" t="s">
        <v>518</v>
      </c>
      <c r="C372" s="75">
        <v>0</v>
      </c>
      <c r="D372" s="77">
        <v>0</v>
      </c>
      <c r="E372" s="77">
        <v>0</v>
      </c>
      <c r="F372" s="77">
        <v>0</v>
      </c>
      <c r="G372" s="77">
        <v>0</v>
      </c>
      <c r="H372" s="77">
        <v>0</v>
      </c>
      <c r="I372" s="77">
        <v>0</v>
      </c>
      <c r="J372" s="79">
        <f t="shared" si="5"/>
        <v>0</v>
      </c>
    </row>
    <row r="373" spans="1:10" x14ac:dyDescent="0.25">
      <c r="A373" s="24" t="s">
        <v>519</v>
      </c>
      <c r="B373" s="25" t="s">
        <v>518</v>
      </c>
      <c r="C373" s="75">
        <v>0</v>
      </c>
      <c r="D373" s="77">
        <v>0</v>
      </c>
      <c r="E373" s="77">
        <v>0</v>
      </c>
      <c r="F373" s="77">
        <v>0</v>
      </c>
      <c r="G373" s="77">
        <v>0</v>
      </c>
      <c r="H373" s="77">
        <v>0</v>
      </c>
      <c r="I373" s="77">
        <v>0</v>
      </c>
      <c r="J373" s="79">
        <f t="shared" si="5"/>
        <v>0</v>
      </c>
    </row>
    <row r="374" spans="1:10" x14ac:dyDescent="0.25">
      <c r="A374" s="24" t="s">
        <v>520</v>
      </c>
      <c r="B374" s="25" t="s">
        <v>518</v>
      </c>
      <c r="C374" s="75">
        <v>0</v>
      </c>
      <c r="D374" s="77">
        <v>0</v>
      </c>
      <c r="E374" s="77">
        <v>0</v>
      </c>
      <c r="F374" s="77">
        <v>0</v>
      </c>
      <c r="G374" s="77">
        <v>0</v>
      </c>
      <c r="H374" s="77">
        <v>0</v>
      </c>
      <c r="I374" s="77">
        <v>0</v>
      </c>
      <c r="J374" s="79">
        <f t="shared" si="5"/>
        <v>0</v>
      </c>
    </row>
    <row r="375" spans="1:10" x14ac:dyDescent="0.25">
      <c r="A375" s="24" t="s">
        <v>478</v>
      </c>
      <c r="B375" s="25" t="s">
        <v>521</v>
      </c>
      <c r="C375" s="75">
        <v>0</v>
      </c>
      <c r="D375" s="77">
        <v>0</v>
      </c>
      <c r="E375" s="77">
        <v>0</v>
      </c>
      <c r="F375" s="77">
        <v>0</v>
      </c>
      <c r="G375" s="77">
        <v>0</v>
      </c>
      <c r="H375" s="77">
        <v>0</v>
      </c>
      <c r="I375" s="77">
        <v>0</v>
      </c>
      <c r="J375" s="79">
        <f t="shared" si="5"/>
        <v>0</v>
      </c>
    </row>
    <row r="376" spans="1:10" x14ac:dyDescent="0.25">
      <c r="A376" s="24" t="s">
        <v>522</v>
      </c>
      <c r="B376" s="25" t="s">
        <v>521</v>
      </c>
      <c r="C376" s="75">
        <v>153755</v>
      </c>
      <c r="D376" s="77">
        <v>2576</v>
      </c>
      <c r="E376" s="77">
        <v>0</v>
      </c>
      <c r="F376" s="77">
        <v>0</v>
      </c>
      <c r="G376" s="77">
        <v>0</v>
      </c>
      <c r="H376" s="77">
        <v>0</v>
      </c>
      <c r="I376" s="77">
        <v>0</v>
      </c>
      <c r="J376" s="79">
        <f t="shared" si="5"/>
        <v>156331</v>
      </c>
    </row>
    <row r="377" spans="1:10" x14ac:dyDescent="0.25">
      <c r="A377" s="24" t="s">
        <v>523</v>
      </c>
      <c r="B377" s="25" t="s">
        <v>521</v>
      </c>
      <c r="C377" s="75">
        <v>0</v>
      </c>
      <c r="D377" s="77">
        <v>0</v>
      </c>
      <c r="E377" s="77">
        <v>0</v>
      </c>
      <c r="F377" s="77">
        <v>0</v>
      </c>
      <c r="G377" s="77">
        <v>0</v>
      </c>
      <c r="H377" s="77">
        <v>0</v>
      </c>
      <c r="I377" s="77">
        <v>0</v>
      </c>
      <c r="J377" s="79">
        <f t="shared" si="5"/>
        <v>0</v>
      </c>
    </row>
    <row r="378" spans="1:10" x14ac:dyDescent="0.25">
      <c r="A378" s="24" t="s">
        <v>424</v>
      </c>
      <c r="B378" s="25" t="s">
        <v>58</v>
      </c>
      <c r="C378" s="75">
        <v>0</v>
      </c>
      <c r="D378" s="77">
        <v>0</v>
      </c>
      <c r="E378" s="77">
        <v>0</v>
      </c>
      <c r="F378" s="77">
        <v>0</v>
      </c>
      <c r="G378" s="77">
        <v>0</v>
      </c>
      <c r="H378" s="77">
        <v>0</v>
      </c>
      <c r="I378" s="77">
        <v>0</v>
      </c>
      <c r="J378" s="79">
        <f t="shared" si="5"/>
        <v>0</v>
      </c>
    </row>
    <row r="379" spans="1:10" x14ac:dyDescent="0.25">
      <c r="A379" s="24" t="s">
        <v>425</v>
      </c>
      <c r="B379" s="25" t="s">
        <v>58</v>
      </c>
      <c r="C379" s="75">
        <v>0</v>
      </c>
      <c r="D379" s="77">
        <v>0</v>
      </c>
      <c r="E379" s="77">
        <v>0</v>
      </c>
      <c r="F379" s="77">
        <v>0</v>
      </c>
      <c r="G379" s="77">
        <v>0</v>
      </c>
      <c r="H379" s="77">
        <v>0</v>
      </c>
      <c r="I379" s="77">
        <v>0</v>
      </c>
      <c r="J379" s="79">
        <f t="shared" si="5"/>
        <v>0</v>
      </c>
    </row>
    <row r="380" spans="1:10" x14ac:dyDescent="0.25">
      <c r="A380" s="24" t="s">
        <v>426</v>
      </c>
      <c r="B380" s="25" t="s">
        <v>58</v>
      </c>
      <c r="C380" s="75">
        <v>0</v>
      </c>
      <c r="D380" s="77">
        <v>0</v>
      </c>
      <c r="E380" s="77">
        <v>0</v>
      </c>
      <c r="F380" s="77">
        <v>0</v>
      </c>
      <c r="G380" s="77">
        <v>0</v>
      </c>
      <c r="H380" s="77">
        <v>0</v>
      </c>
      <c r="I380" s="77">
        <v>0</v>
      </c>
      <c r="J380" s="79">
        <f t="shared" si="5"/>
        <v>0</v>
      </c>
    </row>
    <row r="381" spans="1:10" x14ac:dyDescent="0.25">
      <c r="A381" s="24" t="s">
        <v>427</v>
      </c>
      <c r="B381" s="25" t="s">
        <v>58</v>
      </c>
      <c r="C381" s="75">
        <v>0</v>
      </c>
      <c r="D381" s="77">
        <v>2580</v>
      </c>
      <c r="E381" s="77">
        <v>0</v>
      </c>
      <c r="F381" s="77">
        <v>0</v>
      </c>
      <c r="G381" s="77">
        <v>0</v>
      </c>
      <c r="H381" s="77">
        <v>0</v>
      </c>
      <c r="I381" s="77">
        <v>0</v>
      </c>
      <c r="J381" s="79">
        <f t="shared" si="5"/>
        <v>2580</v>
      </c>
    </row>
    <row r="382" spans="1:10" x14ac:dyDescent="0.25">
      <c r="A382" s="24" t="s">
        <v>428</v>
      </c>
      <c r="B382" s="25" t="s">
        <v>58</v>
      </c>
      <c r="C382" s="75">
        <v>0</v>
      </c>
      <c r="D382" s="77">
        <v>0</v>
      </c>
      <c r="E382" s="77">
        <v>0</v>
      </c>
      <c r="F382" s="77">
        <v>0</v>
      </c>
      <c r="G382" s="77">
        <v>0</v>
      </c>
      <c r="H382" s="77">
        <v>0</v>
      </c>
      <c r="I382" s="77">
        <v>0</v>
      </c>
      <c r="J382" s="79">
        <f t="shared" si="5"/>
        <v>0</v>
      </c>
    </row>
    <row r="383" spans="1:10" x14ac:dyDescent="0.25">
      <c r="A383" s="24" t="s">
        <v>429</v>
      </c>
      <c r="B383" s="25" t="s">
        <v>59</v>
      </c>
      <c r="C383" s="75">
        <v>0</v>
      </c>
      <c r="D383" s="77">
        <v>0</v>
      </c>
      <c r="E383" s="77">
        <v>0</v>
      </c>
      <c r="F383" s="77">
        <v>0</v>
      </c>
      <c r="G383" s="77">
        <v>0</v>
      </c>
      <c r="H383" s="77">
        <v>0</v>
      </c>
      <c r="I383" s="77">
        <v>0</v>
      </c>
      <c r="J383" s="79">
        <f t="shared" si="5"/>
        <v>0</v>
      </c>
    </row>
    <row r="384" spans="1:10" x14ac:dyDescent="0.25">
      <c r="A384" s="24" t="s">
        <v>430</v>
      </c>
      <c r="B384" s="25" t="s">
        <v>59</v>
      </c>
      <c r="C384" s="75">
        <v>0</v>
      </c>
      <c r="D384" s="77">
        <v>0</v>
      </c>
      <c r="E384" s="77">
        <v>0</v>
      </c>
      <c r="F384" s="77">
        <v>0</v>
      </c>
      <c r="G384" s="77">
        <v>0</v>
      </c>
      <c r="H384" s="77">
        <v>0</v>
      </c>
      <c r="I384" s="77">
        <v>0</v>
      </c>
      <c r="J384" s="79">
        <f t="shared" si="5"/>
        <v>0</v>
      </c>
    </row>
    <row r="385" spans="1:10" x14ac:dyDescent="0.25">
      <c r="A385" s="24" t="s">
        <v>431</v>
      </c>
      <c r="B385" s="25" t="s">
        <v>60</v>
      </c>
      <c r="C385" s="75">
        <v>0</v>
      </c>
      <c r="D385" s="77">
        <v>12981</v>
      </c>
      <c r="E385" s="77">
        <v>0</v>
      </c>
      <c r="F385" s="77">
        <v>0</v>
      </c>
      <c r="G385" s="77">
        <v>0</v>
      </c>
      <c r="H385" s="77">
        <v>0</v>
      </c>
      <c r="I385" s="77">
        <v>0</v>
      </c>
      <c r="J385" s="79">
        <f t="shared" si="5"/>
        <v>12981</v>
      </c>
    </row>
    <row r="386" spans="1:10" x14ac:dyDescent="0.25">
      <c r="A386" s="24" t="s">
        <v>432</v>
      </c>
      <c r="B386" s="25" t="s">
        <v>61</v>
      </c>
      <c r="C386" s="75">
        <v>0</v>
      </c>
      <c r="D386" s="77">
        <v>0</v>
      </c>
      <c r="E386" s="77">
        <v>0</v>
      </c>
      <c r="F386" s="77">
        <v>0</v>
      </c>
      <c r="G386" s="77">
        <v>0</v>
      </c>
      <c r="H386" s="77">
        <v>0</v>
      </c>
      <c r="I386" s="77">
        <v>0</v>
      </c>
      <c r="J386" s="79">
        <f t="shared" ref="J386:J415" si="6">SUM(C386:I386)</f>
        <v>0</v>
      </c>
    </row>
    <row r="387" spans="1:10" x14ac:dyDescent="0.25">
      <c r="A387" s="24" t="s">
        <v>433</v>
      </c>
      <c r="B387" s="25" t="s">
        <v>61</v>
      </c>
      <c r="C387" s="75">
        <v>0</v>
      </c>
      <c r="D387" s="77">
        <v>0</v>
      </c>
      <c r="E387" s="77">
        <v>0</v>
      </c>
      <c r="F387" s="77">
        <v>0</v>
      </c>
      <c r="G387" s="77">
        <v>0</v>
      </c>
      <c r="H387" s="77">
        <v>0</v>
      </c>
      <c r="I387" s="77">
        <v>0</v>
      </c>
      <c r="J387" s="79">
        <f t="shared" si="6"/>
        <v>0</v>
      </c>
    </row>
    <row r="388" spans="1:10" x14ac:dyDescent="0.25">
      <c r="A388" s="24" t="s">
        <v>434</v>
      </c>
      <c r="B388" s="25" t="s">
        <v>61</v>
      </c>
      <c r="C388" s="75">
        <v>0</v>
      </c>
      <c r="D388" s="77">
        <v>0</v>
      </c>
      <c r="E388" s="77">
        <v>0</v>
      </c>
      <c r="F388" s="77">
        <v>0</v>
      </c>
      <c r="G388" s="77">
        <v>0</v>
      </c>
      <c r="H388" s="77">
        <v>0</v>
      </c>
      <c r="I388" s="77">
        <v>0</v>
      </c>
      <c r="J388" s="79">
        <f t="shared" si="6"/>
        <v>0</v>
      </c>
    </row>
    <row r="389" spans="1:10" x14ac:dyDescent="0.25">
      <c r="A389" s="24" t="s">
        <v>435</v>
      </c>
      <c r="B389" s="25" t="s">
        <v>62</v>
      </c>
      <c r="C389" s="75">
        <v>0</v>
      </c>
      <c r="D389" s="77">
        <v>27047379</v>
      </c>
      <c r="E389" s="77">
        <v>0</v>
      </c>
      <c r="F389" s="77">
        <v>0</v>
      </c>
      <c r="G389" s="77">
        <v>0</v>
      </c>
      <c r="H389" s="77">
        <v>3112598</v>
      </c>
      <c r="I389" s="77">
        <v>0</v>
      </c>
      <c r="J389" s="79">
        <f t="shared" si="6"/>
        <v>30159977</v>
      </c>
    </row>
    <row r="390" spans="1:10" x14ac:dyDescent="0.25">
      <c r="A390" s="24" t="s">
        <v>436</v>
      </c>
      <c r="B390" s="25" t="s">
        <v>62</v>
      </c>
      <c r="C390" s="75">
        <v>0</v>
      </c>
      <c r="D390" s="77">
        <v>0</v>
      </c>
      <c r="E390" s="77">
        <v>0</v>
      </c>
      <c r="F390" s="77">
        <v>0</v>
      </c>
      <c r="G390" s="77">
        <v>0</v>
      </c>
      <c r="H390" s="77">
        <v>0</v>
      </c>
      <c r="I390" s="77">
        <v>0</v>
      </c>
      <c r="J390" s="79">
        <f t="shared" si="6"/>
        <v>0</v>
      </c>
    </row>
    <row r="391" spans="1:10" x14ac:dyDescent="0.25">
      <c r="A391" s="24" t="s">
        <v>480</v>
      </c>
      <c r="B391" s="25" t="s">
        <v>62</v>
      </c>
      <c r="C391" s="75">
        <v>0</v>
      </c>
      <c r="D391" s="77">
        <v>0</v>
      </c>
      <c r="E391" s="77">
        <v>0</v>
      </c>
      <c r="F391" s="77">
        <v>0</v>
      </c>
      <c r="G391" s="77">
        <v>0</v>
      </c>
      <c r="H391" s="77">
        <v>0</v>
      </c>
      <c r="I391" s="77">
        <v>0</v>
      </c>
      <c r="J391" s="79">
        <f t="shared" si="6"/>
        <v>0</v>
      </c>
    </row>
    <row r="392" spans="1:10" x14ac:dyDescent="0.25">
      <c r="A392" s="24" t="s">
        <v>481</v>
      </c>
      <c r="B392" s="25" t="s">
        <v>62</v>
      </c>
      <c r="C392" s="75">
        <v>500111</v>
      </c>
      <c r="D392" s="77">
        <v>0</v>
      </c>
      <c r="E392" s="77">
        <v>0</v>
      </c>
      <c r="F392" s="77">
        <v>0</v>
      </c>
      <c r="G392" s="77">
        <v>0</v>
      </c>
      <c r="H392" s="77">
        <v>0</v>
      </c>
      <c r="I392" s="77">
        <v>0</v>
      </c>
      <c r="J392" s="79">
        <f t="shared" si="6"/>
        <v>500111</v>
      </c>
    </row>
    <row r="393" spans="1:10" x14ac:dyDescent="0.25">
      <c r="A393" s="24" t="s">
        <v>437</v>
      </c>
      <c r="B393" s="25" t="s">
        <v>62</v>
      </c>
      <c r="C393" s="75">
        <v>0</v>
      </c>
      <c r="D393" s="77">
        <v>0</v>
      </c>
      <c r="E393" s="77">
        <v>0</v>
      </c>
      <c r="F393" s="77">
        <v>0</v>
      </c>
      <c r="G393" s="77">
        <v>0</v>
      </c>
      <c r="H393" s="77">
        <v>0</v>
      </c>
      <c r="I393" s="77">
        <v>0</v>
      </c>
      <c r="J393" s="79">
        <f t="shared" si="6"/>
        <v>0</v>
      </c>
    </row>
    <row r="394" spans="1:10" x14ac:dyDescent="0.25">
      <c r="A394" s="24" t="s">
        <v>438</v>
      </c>
      <c r="B394" s="25" t="s">
        <v>62</v>
      </c>
      <c r="C394" s="75">
        <v>0</v>
      </c>
      <c r="D394" s="77">
        <v>0</v>
      </c>
      <c r="E394" s="77">
        <v>0</v>
      </c>
      <c r="F394" s="77">
        <v>0</v>
      </c>
      <c r="G394" s="77">
        <v>0</v>
      </c>
      <c r="H394" s="77">
        <v>0</v>
      </c>
      <c r="I394" s="77">
        <v>0</v>
      </c>
      <c r="J394" s="79">
        <f t="shared" si="6"/>
        <v>0</v>
      </c>
    </row>
    <row r="395" spans="1:10" x14ac:dyDescent="0.25">
      <c r="A395" s="24" t="s">
        <v>439</v>
      </c>
      <c r="B395" s="25" t="s">
        <v>62</v>
      </c>
      <c r="C395" s="75">
        <v>0</v>
      </c>
      <c r="D395" s="77">
        <v>0</v>
      </c>
      <c r="E395" s="77">
        <v>0</v>
      </c>
      <c r="F395" s="77">
        <v>0</v>
      </c>
      <c r="G395" s="77">
        <v>0</v>
      </c>
      <c r="H395" s="77">
        <v>0</v>
      </c>
      <c r="I395" s="77">
        <v>0</v>
      </c>
      <c r="J395" s="79">
        <f t="shared" si="6"/>
        <v>0</v>
      </c>
    </row>
    <row r="396" spans="1:10" x14ac:dyDescent="0.25">
      <c r="A396" s="24" t="s">
        <v>440</v>
      </c>
      <c r="B396" s="25" t="s">
        <v>62</v>
      </c>
      <c r="C396" s="75">
        <v>0</v>
      </c>
      <c r="D396" s="77">
        <v>0</v>
      </c>
      <c r="E396" s="77">
        <v>0</v>
      </c>
      <c r="F396" s="77">
        <v>0</v>
      </c>
      <c r="G396" s="77">
        <v>0</v>
      </c>
      <c r="H396" s="77">
        <v>0</v>
      </c>
      <c r="I396" s="77">
        <v>0</v>
      </c>
      <c r="J396" s="79">
        <f t="shared" si="6"/>
        <v>0</v>
      </c>
    </row>
    <row r="397" spans="1:10" x14ac:dyDescent="0.25">
      <c r="A397" s="24" t="s">
        <v>441</v>
      </c>
      <c r="B397" s="25" t="s">
        <v>62</v>
      </c>
      <c r="C397" s="75">
        <v>78773</v>
      </c>
      <c r="D397" s="77">
        <v>0</v>
      </c>
      <c r="E397" s="77">
        <v>0</v>
      </c>
      <c r="F397" s="77">
        <v>0</v>
      </c>
      <c r="G397" s="77">
        <v>0</v>
      </c>
      <c r="H397" s="77">
        <v>0</v>
      </c>
      <c r="I397" s="77">
        <v>27031</v>
      </c>
      <c r="J397" s="79">
        <f t="shared" si="6"/>
        <v>105804</v>
      </c>
    </row>
    <row r="398" spans="1:10" x14ac:dyDescent="0.25">
      <c r="A398" s="24" t="s">
        <v>442</v>
      </c>
      <c r="B398" s="25" t="s">
        <v>62</v>
      </c>
      <c r="C398" s="75">
        <v>0</v>
      </c>
      <c r="D398" s="77">
        <v>0</v>
      </c>
      <c r="E398" s="77">
        <v>0</v>
      </c>
      <c r="F398" s="77">
        <v>0</v>
      </c>
      <c r="G398" s="77">
        <v>0</v>
      </c>
      <c r="H398" s="77">
        <v>0</v>
      </c>
      <c r="I398" s="77">
        <v>0</v>
      </c>
      <c r="J398" s="79">
        <f t="shared" si="6"/>
        <v>0</v>
      </c>
    </row>
    <row r="399" spans="1:10" x14ac:dyDescent="0.25">
      <c r="A399" s="24" t="s">
        <v>443</v>
      </c>
      <c r="B399" s="25" t="s">
        <v>62</v>
      </c>
      <c r="C399" s="75">
        <v>43241</v>
      </c>
      <c r="D399" s="77">
        <v>0</v>
      </c>
      <c r="E399" s="77">
        <v>0</v>
      </c>
      <c r="F399" s="77">
        <v>0</v>
      </c>
      <c r="G399" s="77">
        <v>0</v>
      </c>
      <c r="H399" s="77">
        <v>0</v>
      </c>
      <c r="I399" s="77">
        <v>0</v>
      </c>
      <c r="J399" s="79">
        <f t="shared" si="6"/>
        <v>43241</v>
      </c>
    </row>
    <row r="400" spans="1:10" x14ac:dyDescent="0.25">
      <c r="A400" s="24" t="s">
        <v>444</v>
      </c>
      <c r="B400" s="25" t="s">
        <v>62</v>
      </c>
      <c r="C400" s="75">
        <v>75816</v>
      </c>
      <c r="D400" s="77">
        <v>9036</v>
      </c>
      <c r="E400" s="77">
        <v>184685</v>
      </c>
      <c r="F400" s="77">
        <v>0</v>
      </c>
      <c r="G400" s="77">
        <v>0</v>
      </c>
      <c r="H400" s="77">
        <v>95920</v>
      </c>
      <c r="I400" s="77">
        <v>2705</v>
      </c>
      <c r="J400" s="79">
        <f t="shared" si="6"/>
        <v>368162</v>
      </c>
    </row>
    <row r="401" spans="1:10" x14ac:dyDescent="0.25">
      <c r="A401" s="24" t="s">
        <v>445</v>
      </c>
      <c r="B401" s="25" t="s">
        <v>62</v>
      </c>
      <c r="C401" s="75">
        <v>0</v>
      </c>
      <c r="D401" s="77">
        <v>0</v>
      </c>
      <c r="E401" s="77">
        <v>0</v>
      </c>
      <c r="F401" s="77">
        <v>0</v>
      </c>
      <c r="G401" s="77">
        <v>0</v>
      </c>
      <c r="H401" s="77">
        <v>0</v>
      </c>
      <c r="I401" s="77">
        <v>0</v>
      </c>
      <c r="J401" s="79">
        <f t="shared" si="6"/>
        <v>0</v>
      </c>
    </row>
    <row r="402" spans="1:10" x14ac:dyDescent="0.25">
      <c r="A402" s="24" t="s">
        <v>446</v>
      </c>
      <c r="B402" s="25" t="s">
        <v>62</v>
      </c>
      <c r="C402" s="75">
        <v>0</v>
      </c>
      <c r="D402" s="77">
        <v>150831</v>
      </c>
      <c r="E402" s="77">
        <v>0</v>
      </c>
      <c r="F402" s="77">
        <v>0</v>
      </c>
      <c r="G402" s="77">
        <v>0</v>
      </c>
      <c r="H402" s="77">
        <v>17302</v>
      </c>
      <c r="I402" s="77">
        <v>0</v>
      </c>
      <c r="J402" s="79">
        <f t="shared" si="6"/>
        <v>168133</v>
      </c>
    </row>
    <row r="403" spans="1:10" x14ac:dyDescent="0.25">
      <c r="A403" s="24" t="s">
        <v>447</v>
      </c>
      <c r="B403" s="25" t="s">
        <v>62</v>
      </c>
      <c r="C403" s="75">
        <v>0</v>
      </c>
      <c r="D403" s="77">
        <v>0</v>
      </c>
      <c r="E403" s="77">
        <v>0</v>
      </c>
      <c r="F403" s="77">
        <v>0</v>
      </c>
      <c r="G403" s="77">
        <v>0</v>
      </c>
      <c r="H403" s="77">
        <v>0</v>
      </c>
      <c r="I403" s="77">
        <v>0</v>
      </c>
      <c r="J403" s="79">
        <f t="shared" si="6"/>
        <v>0</v>
      </c>
    </row>
    <row r="404" spans="1:10" x14ac:dyDescent="0.25">
      <c r="A404" s="24" t="s">
        <v>448</v>
      </c>
      <c r="B404" s="25" t="s">
        <v>62</v>
      </c>
      <c r="C404" s="75">
        <v>0</v>
      </c>
      <c r="D404" s="77">
        <v>0</v>
      </c>
      <c r="E404" s="77">
        <v>0</v>
      </c>
      <c r="F404" s="77">
        <v>0</v>
      </c>
      <c r="G404" s="77">
        <v>0</v>
      </c>
      <c r="H404" s="77">
        <v>0</v>
      </c>
      <c r="I404" s="77">
        <v>0</v>
      </c>
      <c r="J404" s="79">
        <f t="shared" si="6"/>
        <v>0</v>
      </c>
    </row>
    <row r="405" spans="1:10" x14ac:dyDescent="0.25">
      <c r="A405" s="24" t="s">
        <v>450</v>
      </c>
      <c r="B405" s="25" t="s">
        <v>63</v>
      </c>
      <c r="C405" s="75">
        <v>0</v>
      </c>
      <c r="D405" s="77">
        <v>0</v>
      </c>
      <c r="E405" s="77">
        <v>0</v>
      </c>
      <c r="F405" s="77">
        <v>0</v>
      </c>
      <c r="G405" s="77">
        <v>0</v>
      </c>
      <c r="H405" s="77">
        <v>0</v>
      </c>
      <c r="I405" s="77">
        <v>0</v>
      </c>
      <c r="J405" s="79">
        <f t="shared" si="6"/>
        <v>0</v>
      </c>
    </row>
    <row r="406" spans="1:10" x14ac:dyDescent="0.25">
      <c r="A406" s="24" t="s">
        <v>524</v>
      </c>
      <c r="B406" s="25" t="s">
        <v>63</v>
      </c>
      <c r="C406" s="75">
        <v>0</v>
      </c>
      <c r="D406" s="77">
        <v>0</v>
      </c>
      <c r="E406" s="77">
        <v>0</v>
      </c>
      <c r="F406" s="77">
        <v>0</v>
      </c>
      <c r="G406" s="77">
        <v>0</v>
      </c>
      <c r="H406" s="77">
        <v>0</v>
      </c>
      <c r="I406" s="77">
        <v>0</v>
      </c>
      <c r="J406" s="79">
        <f t="shared" si="6"/>
        <v>0</v>
      </c>
    </row>
    <row r="407" spans="1:10" x14ac:dyDescent="0.25">
      <c r="A407" s="24" t="s">
        <v>451</v>
      </c>
      <c r="B407" s="25" t="s">
        <v>64</v>
      </c>
      <c r="C407" s="75">
        <v>0</v>
      </c>
      <c r="D407" s="77">
        <v>0</v>
      </c>
      <c r="E407" s="77">
        <v>0</v>
      </c>
      <c r="F407" s="77">
        <v>0</v>
      </c>
      <c r="G407" s="77">
        <v>0</v>
      </c>
      <c r="H407" s="77">
        <v>0</v>
      </c>
      <c r="I407" s="77">
        <v>0</v>
      </c>
      <c r="J407" s="79">
        <f t="shared" si="6"/>
        <v>0</v>
      </c>
    </row>
    <row r="408" spans="1:10" x14ac:dyDescent="0.25">
      <c r="A408" s="24" t="s">
        <v>452</v>
      </c>
      <c r="B408" s="25" t="s">
        <v>64</v>
      </c>
      <c r="C408" s="75">
        <v>0</v>
      </c>
      <c r="D408" s="77">
        <v>0</v>
      </c>
      <c r="E408" s="77">
        <v>0</v>
      </c>
      <c r="F408" s="77">
        <v>0</v>
      </c>
      <c r="G408" s="77">
        <v>0</v>
      </c>
      <c r="H408" s="77">
        <v>0</v>
      </c>
      <c r="I408" s="77">
        <v>0</v>
      </c>
      <c r="J408" s="79">
        <f t="shared" si="6"/>
        <v>0</v>
      </c>
    </row>
    <row r="409" spans="1:10" x14ac:dyDescent="0.25">
      <c r="A409" s="24" t="s">
        <v>453</v>
      </c>
      <c r="B409" s="25" t="s">
        <v>64</v>
      </c>
      <c r="C409" s="75">
        <v>0</v>
      </c>
      <c r="D409" s="77">
        <v>0</v>
      </c>
      <c r="E409" s="77">
        <v>0</v>
      </c>
      <c r="F409" s="77">
        <v>0</v>
      </c>
      <c r="G409" s="77">
        <v>0</v>
      </c>
      <c r="H409" s="77">
        <v>0</v>
      </c>
      <c r="I409" s="77">
        <v>0</v>
      </c>
      <c r="J409" s="79">
        <f t="shared" si="6"/>
        <v>0</v>
      </c>
    </row>
    <row r="410" spans="1:10" x14ac:dyDescent="0.25">
      <c r="A410" s="24" t="s">
        <v>454</v>
      </c>
      <c r="B410" s="25" t="s">
        <v>65</v>
      </c>
      <c r="C410" s="75">
        <v>0</v>
      </c>
      <c r="D410" s="77">
        <v>0</v>
      </c>
      <c r="E410" s="77">
        <v>0</v>
      </c>
      <c r="F410" s="77">
        <v>0</v>
      </c>
      <c r="G410" s="77">
        <v>0</v>
      </c>
      <c r="H410" s="77">
        <v>0</v>
      </c>
      <c r="I410" s="77">
        <v>0</v>
      </c>
      <c r="J410" s="79">
        <f t="shared" si="6"/>
        <v>0</v>
      </c>
    </row>
    <row r="411" spans="1:10" x14ac:dyDescent="0.25">
      <c r="A411" s="24" t="s">
        <v>455</v>
      </c>
      <c r="B411" s="25" t="s">
        <v>65</v>
      </c>
      <c r="C411" s="75">
        <v>0</v>
      </c>
      <c r="D411" s="77">
        <v>0</v>
      </c>
      <c r="E411" s="77">
        <v>0</v>
      </c>
      <c r="F411" s="77">
        <v>0</v>
      </c>
      <c r="G411" s="77">
        <v>0</v>
      </c>
      <c r="H411" s="77">
        <v>0</v>
      </c>
      <c r="I411" s="77">
        <v>0</v>
      </c>
      <c r="J411" s="79">
        <f t="shared" si="6"/>
        <v>0</v>
      </c>
    </row>
    <row r="412" spans="1:10" x14ac:dyDescent="0.25">
      <c r="A412" s="24" t="s">
        <v>456</v>
      </c>
      <c r="B412" s="25" t="s">
        <v>65</v>
      </c>
      <c r="C412" s="75">
        <v>0</v>
      </c>
      <c r="D412" s="77">
        <v>0</v>
      </c>
      <c r="E412" s="77">
        <v>0</v>
      </c>
      <c r="F412" s="77">
        <v>0</v>
      </c>
      <c r="G412" s="77">
        <v>0</v>
      </c>
      <c r="H412" s="77">
        <v>0</v>
      </c>
      <c r="I412" s="77">
        <v>0</v>
      </c>
      <c r="J412" s="79">
        <f t="shared" si="6"/>
        <v>0</v>
      </c>
    </row>
    <row r="413" spans="1:10" x14ac:dyDescent="0.25">
      <c r="A413" s="24" t="s">
        <v>457</v>
      </c>
      <c r="B413" s="25" t="s">
        <v>65</v>
      </c>
      <c r="C413" s="75">
        <v>0</v>
      </c>
      <c r="D413" s="77">
        <v>1500</v>
      </c>
      <c r="E413" s="77">
        <v>0</v>
      </c>
      <c r="F413" s="77">
        <v>0</v>
      </c>
      <c r="G413" s="77">
        <v>0</v>
      </c>
      <c r="H413" s="77">
        <v>0</v>
      </c>
      <c r="I413" s="77">
        <v>0</v>
      </c>
      <c r="J413" s="79">
        <f t="shared" si="6"/>
        <v>1500</v>
      </c>
    </row>
    <row r="414" spans="1:10" x14ac:dyDescent="0.25">
      <c r="A414" s="24" t="s">
        <v>458</v>
      </c>
      <c r="B414" s="25" t="s">
        <v>65</v>
      </c>
      <c r="C414" s="75">
        <v>0</v>
      </c>
      <c r="D414" s="77">
        <v>0</v>
      </c>
      <c r="E414" s="77">
        <v>0</v>
      </c>
      <c r="F414" s="77">
        <v>0</v>
      </c>
      <c r="G414" s="77">
        <v>0</v>
      </c>
      <c r="H414" s="77">
        <v>0</v>
      </c>
      <c r="I414" s="77">
        <v>0</v>
      </c>
      <c r="J414" s="79">
        <f t="shared" si="6"/>
        <v>0</v>
      </c>
    </row>
    <row r="415" spans="1:10" x14ac:dyDescent="0.25">
      <c r="A415" s="51" t="s">
        <v>498</v>
      </c>
      <c r="B415" s="48"/>
      <c r="C415" s="52">
        <f t="shared" ref="C415:I415" si="7">SUM(C5:C414)</f>
        <v>4932655</v>
      </c>
      <c r="D415" s="52">
        <f t="shared" si="7"/>
        <v>44242657</v>
      </c>
      <c r="E415" s="52">
        <f t="shared" si="7"/>
        <v>7968039</v>
      </c>
      <c r="F415" s="52">
        <f t="shared" si="7"/>
        <v>0</v>
      </c>
      <c r="G415" s="52">
        <f t="shared" si="7"/>
        <v>9020</v>
      </c>
      <c r="H415" s="52">
        <f t="shared" si="7"/>
        <v>7753076</v>
      </c>
      <c r="I415" s="52">
        <f t="shared" si="7"/>
        <v>246252</v>
      </c>
      <c r="J415" s="53">
        <f t="shared" si="6"/>
        <v>65151699</v>
      </c>
    </row>
    <row r="416" spans="1:10" x14ac:dyDescent="0.25">
      <c r="A416" s="51" t="s">
        <v>461</v>
      </c>
      <c r="B416" s="84"/>
      <c r="C416" s="58">
        <f>(C415/$J415)</f>
        <v>7.5710304960734789E-2</v>
      </c>
      <c r="D416" s="58">
        <f t="shared" ref="D416:J416" si="8">(D415/$J415)</f>
        <v>0.67907142375519636</v>
      </c>
      <c r="E416" s="58">
        <f t="shared" si="8"/>
        <v>0.12229978837543438</v>
      </c>
      <c r="F416" s="58">
        <f t="shared" si="8"/>
        <v>0</v>
      </c>
      <c r="G416" s="58">
        <f t="shared" si="8"/>
        <v>1.3844612095227171E-4</v>
      </c>
      <c r="H416" s="58">
        <f t="shared" si="8"/>
        <v>0.11900036559292183</v>
      </c>
      <c r="I416" s="58">
        <f t="shared" si="8"/>
        <v>3.7796711947604006E-3</v>
      </c>
      <c r="J416" s="59">
        <f t="shared" si="8"/>
        <v>1</v>
      </c>
    </row>
    <row r="417" spans="1:10" x14ac:dyDescent="0.25">
      <c r="A417" s="47" t="s">
        <v>500</v>
      </c>
      <c r="B417" s="48"/>
      <c r="C417" s="54">
        <f>COUNTIF(C5:C414,"&gt;0")</f>
        <v>37</v>
      </c>
      <c r="D417" s="54">
        <f t="shared" ref="D417:J417" si="9">COUNTIF(D5:D414,"&gt;0")</f>
        <v>46</v>
      </c>
      <c r="E417" s="54">
        <f t="shared" si="9"/>
        <v>34</v>
      </c>
      <c r="F417" s="54">
        <f t="shared" si="9"/>
        <v>0</v>
      </c>
      <c r="G417" s="54">
        <f t="shared" si="9"/>
        <v>1</v>
      </c>
      <c r="H417" s="54">
        <f t="shared" si="9"/>
        <v>35</v>
      </c>
      <c r="I417" s="54">
        <f t="shared" si="9"/>
        <v>16</v>
      </c>
      <c r="J417" s="57">
        <f t="shared" si="9"/>
        <v>99</v>
      </c>
    </row>
    <row r="418" spans="1:10" x14ac:dyDescent="0.25">
      <c r="A418" s="37"/>
      <c r="B418" s="28"/>
      <c r="C418" s="14"/>
      <c r="D418" s="26"/>
      <c r="E418" s="26"/>
      <c r="F418" s="26"/>
      <c r="G418" s="26"/>
      <c r="H418" s="26"/>
      <c r="I418" s="26"/>
      <c r="J418" s="27"/>
    </row>
    <row r="419" spans="1:10" ht="13.8" thickBot="1" x14ac:dyDescent="0.3">
      <c r="A419" s="29" t="s">
        <v>465</v>
      </c>
      <c r="B419" s="31"/>
      <c r="C419" s="31"/>
      <c r="D419" s="32"/>
      <c r="E419" s="32"/>
      <c r="F419" s="32"/>
      <c r="G419" s="32"/>
      <c r="H419" s="32"/>
      <c r="I419" s="32"/>
      <c r="J419" s="33"/>
    </row>
    <row r="420" spans="1:10" x14ac:dyDescent="0.25">
      <c r="D420" s="1"/>
      <c r="E420" s="1"/>
      <c r="F420" s="1"/>
      <c r="G420" s="1"/>
      <c r="H420" s="1"/>
      <c r="I420" s="1"/>
      <c r="J420" s="1"/>
    </row>
  </sheetData>
  <phoneticPr fontId="6" type="noConversion"/>
  <printOptions horizontalCentered="1"/>
  <pageMargins left="0.5" right="0.5" top="0.5" bottom="0.5" header="0.3" footer="0.3"/>
  <pageSetup scale="80" fitToHeight="0" orientation="landscape" horizontalDpi="1200" verticalDpi="1200" r:id="rId1"/>
  <headerFooter>
    <oddFooter>&amp;LOffice of Economic and Demographic Research&amp;RPage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421"/>
  <sheetViews>
    <sheetView workbookViewId="0"/>
  </sheetViews>
  <sheetFormatPr defaultRowHeight="13.2" x14ac:dyDescent="0.25"/>
  <cols>
    <col min="1" max="1" width="24.6640625" customWidth="1"/>
    <col min="2" max="2" width="17.6640625" customWidth="1"/>
    <col min="3" max="19" width="13.6640625" customWidth="1"/>
    <col min="20" max="20" width="14.6640625" customWidth="1"/>
    <col min="22" max="24" width="13.6640625" customWidth="1"/>
  </cols>
  <sheetData>
    <row r="1" spans="1:24" ht="22.8" x14ac:dyDescent="0.4">
      <c r="A1" s="3" t="s">
        <v>78</v>
      </c>
      <c r="B1" s="4"/>
      <c r="C1" s="5"/>
      <c r="D1" s="5"/>
      <c r="E1" s="6"/>
      <c r="F1" s="6"/>
      <c r="G1" s="6"/>
      <c r="H1" s="6"/>
      <c r="I1" s="6"/>
      <c r="J1" s="6"/>
      <c r="K1" s="6"/>
      <c r="L1" s="6"/>
      <c r="M1" s="6"/>
      <c r="N1" s="6"/>
      <c r="O1" s="6"/>
      <c r="P1" s="6"/>
      <c r="Q1" s="6"/>
      <c r="R1" s="6"/>
      <c r="S1" s="6"/>
      <c r="T1" s="7"/>
    </row>
    <row r="2" spans="1:24" ht="18" thickBot="1" x14ac:dyDescent="0.35">
      <c r="A2" s="8" t="s">
        <v>554</v>
      </c>
      <c r="B2" s="9"/>
      <c r="C2" s="10"/>
      <c r="D2" s="10"/>
      <c r="E2" s="11"/>
      <c r="F2" s="11"/>
      <c r="G2" s="11"/>
      <c r="H2" s="11"/>
      <c r="I2" s="11"/>
      <c r="J2" s="11"/>
      <c r="K2" s="11"/>
      <c r="L2" s="11"/>
      <c r="M2" s="11"/>
      <c r="N2" s="11"/>
      <c r="O2" s="11"/>
      <c r="P2" s="11"/>
      <c r="Q2" s="11"/>
      <c r="R2" s="11"/>
      <c r="S2" s="11"/>
      <c r="T2" s="12"/>
    </row>
    <row r="3" spans="1:24" x14ac:dyDescent="0.25">
      <c r="A3" s="38"/>
      <c r="B3" s="42"/>
      <c r="C3" s="104" t="s">
        <v>66</v>
      </c>
      <c r="D3" s="105"/>
      <c r="E3" s="104" t="s">
        <v>526</v>
      </c>
      <c r="F3" s="105"/>
      <c r="G3" s="104" t="s">
        <v>69</v>
      </c>
      <c r="H3" s="105"/>
      <c r="I3" s="104" t="s">
        <v>527</v>
      </c>
      <c r="J3" s="105"/>
      <c r="K3" s="104" t="s">
        <v>528</v>
      </c>
      <c r="L3" s="105"/>
      <c r="M3" s="104" t="s">
        <v>529</v>
      </c>
      <c r="N3" s="105"/>
      <c r="O3" s="104" t="s">
        <v>555</v>
      </c>
      <c r="P3" s="105"/>
      <c r="Q3" s="104" t="s">
        <v>75</v>
      </c>
      <c r="R3" s="105"/>
      <c r="S3" s="98" t="s">
        <v>557</v>
      </c>
      <c r="T3" s="62" t="s">
        <v>460</v>
      </c>
    </row>
    <row r="4" spans="1:24" ht="13.8" thickBot="1" x14ac:dyDescent="0.3">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3" t="s">
        <v>530</v>
      </c>
      <c r="R4" s="63" t="s">
        <v>531</v>
      </c>
      <c r="S4" s="99" t="s">
        <v>558</v>
      </c>
      <c r="T4" s="64" t="s">
        <v>76</v>
      </c>
      <c r="V4" s="63" t="s">
        <v>530</v>
      </c>
      <c r="W4" s="63" t="s">
        <v>531</v>
      </c>
      <c r="X4" s="63" t="s">
        <v>460</v>
      </c>
    </row>
    <row r="5" spans="1:24" x14ac:dyDescent="0.25">
      <c r="A5" s="18" t="s">
        <v>0</v>
      </c>
      <c r="B5" s="19" t="s">
        <v>0</v>
      </c>
      <c r="C5" s="65">
        <v>0</v>
      </c>
      <c r="D5" s="65">
        <v>0</v>
      </c>
      <c r="E5" s="20">
        <v>0</v>
      </c>
      <c r="F5" s="20">
        <v>0</v>
      </c>
      <c r="G5" s="46">
        <v>0</v>
      </c>
      <c r="H5" s="46">
        <v>0</v>
      </c>
      <c r="I5" s="46">
        <v>0</v>
      </c>
      <c r="J5" s="46">
        <v>0</v>
      </c>
      <c r="K5" s="20">
        <v>0</v>
      </c>
      <c r="L5" s="20">
        <v>0</v>
      </c>
      <c r="M5" s="20">
        <v>0</v>
      </c>
      <c r="N5" s="20">
        <v>0</v>
      </c>
      <c r="O5" s="20">
        <v>0</v>
      </c>
      <c r="P5" s="35">
        <v>0</v>
      </c>
      <c r="Q5" s="20">
        <v>0</v>
      </c>
      <c r="R5" s="35">
        <v>0</v>
      </c>
      <c r="S5" s="35">
        <v>0</v>
      </c>
      <c r="T5" s="23">
        <f>SUM(C5:S5)</f>
        <v>0</v>
      </c>
      <c r="V5" s="1">
        <f>SUM(C5,E5,G5,I5,K5,M5,O5,Q5)</f>
        <v>0</v>
      </c>
      <c r="W5" s="1">
        <f>SUM(D5,F5,H5,J5,L5,N5,P5,R5)</f>
        <v>0</v>
      </c>
      <c r="X5" s="1">
        <f>SUM(V5:W5)</f>
        <v>0</v>
      </c>
    </row>
    <row r="6" spans="1:24" x14ac:dyDescent="0.25">
      <c r="A6" s="24" t="s">
        <v>79</v>
      </c>
      <c r="B6" s="25" t="s">
        <v>0</v>
      </c>
      <c r="C6" s="81">
        <v>0</v>
      </c>
      <c r="D6" s="81">
        <v>0</v>
      </c>
      <c r="E6" s="77">
        <v>0</v>
      </c>
      <c r="F6" s="77">
        <v>0</v>
      </c>
      <c r="G6" s="77">
        <v>0</v>
      </c>
      <c r="H6" s="77">
        <v>0</v>
      </c>
      <c r="I6" s="77">
        <v>0</v>
      </c>
      <c r="J6" s="77">
        <v>0</v>
      </c>
      <c r="K6" s="77">
        <v>0</v>
      </c>
      <c r="L6" s="77">
        <v>0</v>
      </c>
      <c r="M6" s="77">
        <v>0</v>
      </c>
      <c r="N6" s="77">
        <v>0</v>
      </c>
      <c r="O6" s="77">
        <v>0</v>
      </c>
      <c r="P6" s="82">
        <v>0</v>
      </c>
      <c r="Q6" s="77">
        <v>0</v>
      </c>
      <c r="R6" s="82">
        <v>0</v>
      </c>
      <c r="S6" s="82">
        <v>0</v>
      </c>
      <c r="T6" s="83">
        <f>SUM(C6:S6)</f>
        <v>0</v>
      </c>
      <c r="V6" s="1">
        <f>SUM(C6,E6,G6,I6,K6,M6,O6,Q6)</f>
        <v>0</v>
      </c>
      <c r="W6" s="1">
        <f>SUM(D6,F6,H6,J6,L6,N6,P6,R6)</f>
        <v>0</v>
      </c>
      <c r="X6" s="1">
        <f t="shared" ref="X6:X69" si="0">SUM(V6:W6)</f>
        <v>0</v>
      </c>
    </row>
    <row r="7" spans="1:24" x14ac:dyDescent="0.25">
      <c r="A7" s="24" t="s">
        <v>80</v>
      </c>
      <c r="B7" s="25" t="s">
        <v>0</v>
      </c>
      <c r="C7" s="81">
        <v>0</v>
      </c>
      <c r="D7" s="81">
        <v>0</v>
      </c>
      <c r="E7" s="77">
        <v>0</v>
      </c>
      <c r="F7" s="77">
        <v>0</v>
      </c>
      <c r="G7" s="77">
        <v>0</v>
      </c>
      <c r="H7" s="77">
        <v>0</v>
      </c>
      <c r="I7" s="77">
        <v>0</v>
      </c>
      <c r="J7" s="77">
        <v>0</v>
      </c>
      <c r="K7" s="77">
        <v>0</v>
      </c>
      <c r="L7" s="77">
        <v>0</v>
      </c>
      <c r="M7" s="77">
        <v>0</v>
      </c>
      <c r="N7" s="77">
        <v>0</v>
      </c>
      <c r="O7" s="77">
        <v>0</v>
      </c>
      <c r="P7" s="82">
        <v>0</v>
      </c>
      <c r="Q7" s="77">
        <v>0</v>
      </c>
      <c r="R7" s="82">
        <v>0</v>
      </c>
      <c r="S7" s="82">
        <v>0</v>
      </c>
      <c r="T7" s="83">
        <f t="shared" ref="T7:T70" si="1">SUM(C7:S7)</f>
        <v>0</v>
      </c>
      <c r="V7" s="1">
        <f t="shared" ref="V7:V70" si="2">SUM(C7,E7,G7,I7,K7,M7,O7,Q7)</f>
        <v>0</v>
      </c>
      <c r="W7" s="1">
        <f t="shared" ref="W7:W70" si="3">SUM(D7,F7,H7,J7,L7,N7,P7,R7)</f>
        <v>0</v>
      </c>
      <c r="X7" s="1">
        <f t="shared" si="0"/>
        <v>0</v>
      </c>
    </row>
    <row r="8" spans="1:24" x14ac:dyDescent="0.25">
      <c r="A8" s="24" t="s">
        <v>81</v>
      </c>
      <c r="B8" s="25" t="s">
        <v>0</v>
      </c>
      <c r="C8" s="81">
        <v>0</v>
      </c>
      <c r="D8" s="81">
        <v>0</v>
      </c>
      <c r="E8" s="77">
        <v>0</v>
      </c>
      <c r="F8" s="77">
        <v>0</v>
      </c>
      <c r="G8" s="77">
        <v>0</v>
      </c>
      <c r="H8" s="77">
        <v>0</v>
      </c>
      <c r="I8" s="77">
        <v>0</v>
      </c>
      <c r="J8" s="77">
        <v>0</v>
      </c>
      <c r="K8" s="77">
        <v>0</v>
      </c>
      <c r="L8" s="77">
        <v>0</v>
      </c>
      <c r="M8" s="77">
        <v>0</v>
      </c>
      <c r="N8" s="77">
        <v>0</v>
      </c>
      <c r="O8" s="77">
        <v>0</v>
      </c>
      <c r="P8" s="82">
        <v>0</v>
      </c>
      <c r="Q8" s="77">
        <v>0</v>
      </c>
      <c r="R8" s="82">
        <v>15300</v>
      </c>
      <c r="S8" s="82">
        <v>0</v>
      </c>
      <c r="T8" s="83">
        <f t="shared" si="1"/>
        <v>15300</v>
      </c>
      <c r="V8" s="1">
        <f t="shared" si="2"/>
        <v>0</v>
      </c>
      <c r="W8" s="1">
        <f t="shared" si="3"/>
        <v>15300</v>
      </c>
      <c r="X8" s="1">
        <f t="shared" si="0"/>
        <v>15300</v>
      </c>
    </row>
    <row r="9" spans="1:24" x14ac:dyDescent="0.25">
      <c r="A9" s="24" t="s">
        <v>82</v>
      </c>
      <c r="B9" s="25" t="s">
        <v>0</v>
      </c>
      <c r="C9" s="81">
        <v>0</v>
      </c>
      <c r="D9" s="81">
        <v>0</v>
      </c>
      <c r="E9" s="77">
        <v>0</v>
      </c>
      <c r="F9" s="77">
        <v>0</v>
      </c>
      <c r="G9" s="77">
        <v>0</v>
      </c>
      <c r="H9" s="77">
        <v>0</v>
      </c>
      <c r="I9" s="77">
        <v>0</v>
      </c>
      <c r="J9" s="77">
        <v>0</v>
      </c>
      <c r="K9" s="77">
        <v>0</v>
      </c>
      <c r="L9" s="77">
        <v>0</v>
      </c>
      <c r="M9" s="77">
        <v>0</v>
      </c>
      <c r="N9" s="77">
        <v>0</v>
      </c>
      <c r="O9" s="77">
        <v>0</v>
      </c>
      <c r="P9" s="82">
        <v>0</v>
      </c>
      <c r="Q9" s="77">
        <v>363657</v>
      </c>
      <c r="R9" s="82">
        <v>0</v>
      </c>
      <c r="S9" s="82">
        <v>0</v>
      </c>
      <c r="T9" s="83">
        <f t="shared" si="1"/>
        <v>363657</v>
      </c>
      <c r="V9" s="1">
        <f t="shared" si="2"/>
        <v>363657</v>
      </c>
      <c r="W9" s="1">
        <f t="shared" si="3"/>
        <v>0</v>
      </c>
      <c r="X9" s="1">
        <f t="shared" si="0"/>
        <v>363657</v>
      </c>
    </row>
    <row r="10" spans="1:24" x14ac:dyDescent="0.25">
      <c r="A10" s="24" t="s">
        <v>534</v>
      </c>
      <c r="B10" s="25" t="s">
        <v>0</v>
      </c>
      <c r="C10" s="81">
        <v>0</v>
      </c>
      <c r="D10" s="81">
        <v>0</v>
      </c>
      <c r="E10" s="77">
        <v>0</v>
      </c>
      <c r="F10" s="77">
        <v>0</v>
      </c>
      <c r="G10" s="77">
        <v>0</v>
      </c>
      <c r="H10" s="77">
        <v>0</v>
      </c>
      <c r="I10" s="77">
        <v>0</v>
      </c>
      <c r="J10" s="77">
        <v>0</v>
      </c>
      <c r="K10" s="77">
        <v>0</v>
      </c>
      <c r="L10" s="77">
        <v>0</v>
      </c>
      <c r="M10" s="77">
        <v>0</v>
      </c>
      <c r="N10" s="77">
        <v>0</v>
      </c>
      <c r="O10" s="77">
        <v>0</v>
      </c>
      <c r="P10" s="82">
        <v>0</v>
      </c>
      <c r="Q10" s="77">
        <v>0</v>
      </c>
      <c r="R10" s="82">
        <v>0</v>
      </c>
      <c r="S10" s="82">
        <v>0</v>
      </c>
      <c r="T10" s="83">
        <f t="shared" si="1"/>
        <v>0</v>
      </c>
      <c r="V10" s="1">
        <f t="shared" si="2"/>
        <v>0</v>
      </c>
      <c r="W10" s="1">
        <f t="shared" si="3"/>
        <v>0</v>
      </c>
      <c r="X10" s="1">
        <f t="shared" si="0"/>
        <v>0</v>
      </c>
    </row>
    <row r="11" spans="1:24" x14ac:dyDescent="0.25">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77">
        <v>0</v>
      </c>
      <c r="R11" s="82">
        <v>0</v>
      </c>
      <c r="S11" s="82">
        <v>0</v>
      </c>
      <c r="T11" s="83">
        <f t="shared" si="1"/>
        <v>0</v>
      </c>
      <c r="V11" s="1">
        <f t="shared" si="2"/>
        <v>0</v>
      </c>
      <c r="W11" s="1">
        <f t="shared" si="3"/>
        <v>0</v>
      </c>
      <c r="X11" s="1">
        <f t="shared" si="0"/>
        <v>0</v>
      </c>
    </row>
    <row r="12" spans="1:24" x14ac:dyDescent="0.25">
      <c r="A12" s="24" t="s">
        <v>84</v>
      </c>
      <c r="B12" s="25" t="s">
        <v>0</v>
      </c>
      <c r="C12" s="81">
        <v>0</v>
      </c>
      <c r="D12" s="81">
        <v>0</v>
      </c>
      <c r="E12" s="77">
        <v>565772</v>
      </c>
      <c r="F12" s="77">
        <v>0</v>
      </c>
      <c r="G12" s="77">
        <v>0</v>
      </c>
      <c r="H12" s="77">
        <v>0</v>
      </c>
      <c r="I12" s="77">
        <v>0</v>
      </c>
      <c r="J12" s="77">
        <v>0</v>
      </c>
      <c r="K12" s="77">
        <v>0</v>
      </c>
      <c r="L12" s="77">
        <v>0</v>
      </c>
      <c r="M12" s="77">
        <v>0</v>
      </c>
      <c r="N12" s="77">
        <v>0</v>
      </c>
      <c r="O12" s="77">
        <v>0</v>
      </c>
      <c r="P12" s="82">
        <v>0</v>
      </c>
      <c r="Q12" s="77">
        <v>0</v>
      </c>
      <c r="R12" s="82">
        <v>0</v>
      </c>
      <c r="S12" s="82">
        <v>0</v>
      </c>
      <c r="T12" s="83">
        <f t="shared" si="1"/>
        <v>565772</v>
      </c>
      <c r="V12" s="1">
        <f t="shared" si="2"/>
        <v>565772</v>
      </c>
      <c r="W12" s="1">
        <f t="shared" si="3"/>
        <v>0</v>
      </c>
      <c r="X12" s="1">
        <f t="shared" si="0"/>
        <v>565772</v>
      </c>
    </row>
    <row r="13" spans="1:24" x14ac:dyDescent="0.25">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77">
        <v>0</v>
      </c>
      <c r="R13" s="82">
        <v>0</v>
      </c>
      <c r="S13" s="82">
        <v>0</v>
      </c>
      <c r="T13" s="83">
        <f t="shared" si="1"/>
        <v>0</v>
      </c>
      <c r="V13" s="1">
        <f t="shared" si="2"/>
        <v>0</v>
      </c>
      <c r="W13" s="1">
        <f t="shared" si="3"/>
        <v>0</v>
      </c>
      <c r="X13" s="1">
        <f t="shared" si="0"/>
        <v>0</v>
      </c>
    </row>
    <row r="14" spans="1:24" x14ac:dyDescent="0.25">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77">
        <v>0</v>
      </c>
      <c r="R14" s="82">
        <v>0</v>
      </c>
      <c r="S14" s="82">
        <v>0</v>
      </c>
      <c r="T14" s="83">
        <f t="shared" si="1"/>
        <v>0</v>
      </c>
      <c r="V14" s="1">
        <f t="shared" si="2"/>
        <v>0</v>
      </c>
      <c r="W14" s="1">
        <f t="shared" si="3"/>
        <v>0</v>
      </c>
      <c r="X14" s="1">
        <f t="shared" si="0"/>
        <v>0</v>
      </c>
    </row>
    <row r="15" spans="1:24" x14ac:dyDescent="0.25">
      <c r="A15" s="24" t="s">
        <v>87</v>
      </c>
      <c r="B15" s="25" t="s">
        <v>8</v>
      </c>
      <c r="C15" s="81">
        <v>0</v>
      </c>
      <c r="D15" s="81">
        <v>0</v>
      </c>
      <c r="E15" s="77">
        <v>0</v>
      </c>
      <c r="F15" s="77">
        <v>0</v>
      </c>
      <c r="G15" s="77">
        <v>0</v>
      </c>
      <c r="H15" s="77">
        <v>0</v>
      </c>
      <c r="I15" s="77">
        <v>0</v>
      </c>
      <c r="J15" s="77">
        <v>0</v>
      </c>
      <c r="K15" s="77">
        <v>0</v>
      </c>
      <c r="L15" s="77">
        <v>0</v>
      </c>
      <c r="M15" s="77">
        <v>0</v>
      </c>
      <c r="N15" s="77">
        <v>0</v>
      </c>
      <c r="O15" s="77">
        <v>0</v>
      </c>
      <c r="P15" s="82">
        <v>0</v>
      </c>
      <c r="Q15" s="77">
        <v>0</v>
      </c>
      <c r="R15" s="82">
        <v>0</v>
      </c>
      <c r="S15" s="82">
        <v>0</v>
      </c>
      <c r="T15" s="83">
        <f t="shared" si="1"/>
        <v>0</v>
      </c>
      <c r="V15" s="1">
        <f t="shared" si="2"/>
        <v>0</v>
      </c>
      <c r="W15" s="1">
        <f t="shared" si="3"/>
        <v>0</v>
      </c>
      <c r="X15" s="1">
        <f t="shared" si="0"/>
        <v>0</v>
      </c>
    </row>
    <row r="16" spans="1:24" x14ac:dyDescent="0.25">
      <c r="A16" s="24" t="s">
        <v>88</v>
      </c>
      <c r="B16" s="25" t="s">
        <v>9</v>
      </c>
      <c r="C16" s="81">
        <v>0</v>
      </c>
      <c r="D16" s="81">
        <v>0</v>
      </c>
      <c r="E16" s="77">
        <v>828371</v>
      </c>
      <c r="F16" s="77">
        <v>0</v>
      </c>
      <c r="G16" s="77">
        <v>701286</v>
      </c>
      <c r="H16" s="77">
        <v>0</v>
      </c>
      <c r="I16" s="77">
        <v>0</v>
      </c>
      <c r="J16" s="77">
        <v>0</v>
      </c>
      <c r="K16" s="77">
        <v>0</v>
      </c>
      <c r="L16" s="77">
        <v>0</v>
      </c>
      <c r="M16" s="77">
        <v>0</v>
      </c>
      <c r="N16" s="77">
        <v>0</v>
      </c>
      <c r="O16" s="77">
        <v>0</v>
      </c>
      <c r="P16" s="82">
        <v>0</v>
      </c>
      <c r="Q16" s="77">
        <v>0</v>
      </c>
      <c r="R16" s="82">
        <v>0</v>
      </c>
      <c r="S16" s="82">
        <v>0</v>
      </c>
      <c r="T16" s="83">
        <f t="shared" si="1"/>
        <v>1529657</v>
      </c>
      <c r="V16" s="1">
        <f t="shared" si="2"/>
        <v>1529657</v>
      </c>
      <c r="W16" s="1">
        <f t="shared" si="3"/>
        <v>0</v>
      </c>
      <c r="X16" s="1">
        <f t="shared" si="0"/>
        <v>1529657</v>
      </c>
    </row>
    <row r="17" spans="1:24" x14ac:dyDescent="0.25">
      <c r="A17" s="24" t="s">
        <v>89</v>
      </c>
      <c r="B17" s="25" t="s">
        <v>9</v>
      </c>
      <c r="C17" s="81">
        <v>209688</v>
      </c>
      <c r="D17" s="81">
        <v>0</v>
      </c>
      <c r="E17" s="77">
        <v>1919545</v>
      </c>
      <c r="F17" s="77">
        <v>0</v>
      </c>
      <c r="G17" s="77">
        <v>0</v>
      </c>
      <c r="H17" s="77">
        <v>0</v>
      </c>
      <c r="I17" s="77">
        <v>0</v>
      </c>
      <c r="J17" s="77">
        <v>0</v>
      </c>
      <c r="K17" s="77">
        <v>0</v>
      </c>
      <c r="L17" s="77">
        <v>0</v>
      </c>
      <c r="M17" s="77">
        <v>80280</v>
      </c>
      <c r="N17" s="77">
        <v>0</v>
      </c>
      <c r="O17" s="77">
        <v>0</v>
      </c>
      <c r="P17" s="82">
        <v>0</v>
      </c>
      <c r="Q17" s="77">
        <v>0</v>
      </c>
      <c r="R17" s="82">
        <v>0</v>
      </c>
      <c r="S17" s="82">
        <v>0</v>
      </c>
      <c r="T17" s="83">
        <f t="shared" si="1"/>
        <v>2209513</v>
      </c>
      <c r="V17" s="1">
        <f t="shared" si="2"/>
        <v>2209513</v>
      </c>
      <c r="W17" s="1">
        <f t="shared" si="3"/>
        <v>0</v>
      </c>
      <c r="X17" s="1">
        <f t="shared" si="0"/>
        <v>2209513</v>
      </c>
    </row>
    <row r="18" spans="1:24" x14ac:dyDescent="0.25">
      <c r="A18" s="24" t="s">
        <v>90</v>
      </c>
      <c r="B18" s="25" t="s">
        <v>9</v>
      </c>
      <c r="C18" s="81">
        <v>4575</v>
      </c>
      <c r="D18" s="81">
        <v>0</v>
      </c>
      <c r="E18" s="77">
        <v>181026</v>
      </c>
      <c r="F18" s="77">
        <v>0</v>
      </c>
      <c r="G18" s="77">
        <v>0</v>
      </c>
      <c r="H18" s="77">
        <v>0</v>
      </c>
      <c r="I18" s="77">
        <v>0</v>
      </c>
      <c r="J18" s="77">
        <v>0</v>
      </c>
      <c r="K18" s="77">
        <v>0</v>
      </c>
      <c r="L18" s="77">
        <v>0</v>
      </c>
      <c r="M18" s="77">
        <v>0</v>
      </c>
      <c r="N18" s="77">
        <v>0</v>
      </c>
      <c r="O18" s="77">
        <v>0</v>
      </c>
      <c r="P18" s="82">
        <v>0</v>
      </c>
      <c r="Q18" s="77">
        <v>0</v>
      </c>
      <c r="R18" s="82">
        <v>0</v>
      </c>
      <c r="S18" s="82">
        <v>185601</v>
      </c>
      <c r="T18" s="83">
        <f t="shared" si="1"/>
        <v>371202</v>
      </c>
      <c r="V18" s="1">
        <f t="shared" si="2"/>
        <v>185601</v>
      </c>
      <c r="W18" s="1">
        <f t="shared" si="3"/>
        <v>0</v>
      </c>
      <c r="X18" s="1">
        <f t="shared" si="0"/>
        <v>185601</v>
      </c>
    </row>
    <row r="19" spans="1:24" x14ac:dyDescent="0.25">
      <c r="A19" s="24" t="s">
        <v>91</v>
      </c>
      <c r="B19" s="25" t="s">
        <v>9</v>
      </c>
      <c r="C19" s="81">
        <v>0</v>
      </c>
      <c r="D19" s="81">
        <v>0</v>
      </c>
      <c r="E19" s="77">
        <v>653667</v>
      </c>
      <c r="F19" s="77">
        <v>145863</v>
      </c>
      <c r="G19" s="77">
        <v>0</v>
      </c>
      <c r="H19" s="77">
        <v>0</v>
      </c>
      <c r="I19" s="77">
        <v>0</v>
      </c>
      <c r="J19" s="77">
        <v>0</v>
      </c>
      <c r="K19" s="77">
        <v>0</v>
      </c>
      <c r="L19" s="77">
        <v>0</v>
      </c>
      <c r="M19" s="77">
        <v>0</v>
      </c>
      <c r="N19" s="77">
        <v>0</v>
      </c>
      <c r="O19" s="77">
        <v>0</v>
      </c>
      <c r="P19" s="82">
        <v>0</v>
      </c>
      <c r="Q19" s="77">
        <v>0</v>
      </c>
      <c r="R19" s="82">
        <v>0</v>
      </c>
      <c r="S19" s="82">
        <v>0</v>
      </c>
      <c r="T19" s="83">
        <f t="shared" si="1"/>
        <v>799530</v>
      </c>
      <c r="V19" s="1">
        <f t="shared" si="2"/>
        <v>653667</v>
      </c>
      <c r="W19" s="1">
        <f t="shared" si="3"/>
        <v>145863</v>
      </c>
      <c r="X19" s="1">
        <f t="shared" si="0"/>
        <v>799530</v>
      </c>
    </row>
    <row r="20" spans="1:24" x14ac:dyDescent="0.25">
      <c r="A20" s="24" t="s">
        <v>92</v>
      </c>
      <c r="B20" s="25" t="s">
        <v>9</v>
      </c>
      <c r="C20" s="81">
        <v>242481</v>
      </c>
      <c r="D20" s="81">
        <v>370856</v>
      </c>
      <c r="E20" s="77">
        <v>4602879</v>
      </c>
      <c r="F20" s="77">
        <v>184150</v>
      </c>
      <c r="G20" s="77">
        <v>0</v>
      </c>
      <c r="H20" s="77">
        <v>305600</v>
      </c>
      <c r="I20" s="77">
        <v>0</v>
      </c>
      <c r="J20" s="77">
        <v>0</v>
      </c>
      <c r="K20" s="77">
        <v>0</v>
      </c>
      <c r="L20" s="77">
        <v>0</v>
      </c>
      <c r="M20" s="77">
        <v>579363</v>
      </c>
      <c r="N20" s="77">
        <v>0</v>
      </c>
      <c r="O20" s="77">
        <v>0</v>
      </c>
      <c r="P20" s="82">
        <v>0</v>
      </c>
      <c r="Q20" s="77">
        <v>0</v>
      </c>
      <c r="R20" s="82">
        <v>0</v>
      </c>
      <c r="S20" s="82">
        <v>0</v>
      </c>
      <c r="T20" s="83">
        <f t="shared" si="1"/>
        <v>6285329</v>
      </c>
      <c r="V20" s="1">
        <f t="shared" si="2"/>
        <v>5424723</v>
      </c>
      <c r="W20" s="1">
        <f t="shared" si="3"/>
        <v>860606</v>
      </c>
      <c r="X20" s="1">
        <f t="shared" si="0"/>
        <v>6285329</v>
      </c>
    </row>
    <row r="21" spans="1:24" x14ac:dyDescent="0.25">
      <c r="A21" s="24" t="s">
        <v>93</v>
      </c>
      <c r="B21" s="25" t="s">
        <v>9</v>
      </c>
      <c r="C21" s="81">
        <v>0</v>
      </c>
      <c r="D21" s="81">
        <v>0</v>
      </c>
      <c r="E21" s="77">
        <v>538900</v>
      </c>
      <c r="F21" s="77">
        <v>0</v>
      </c>
      <c r="G21" s="77">
        <v>0</v>
      </c>
      <c r="H21" s="77">
        <v>0</v>
      </c>
      <c r="I21" s="77">
        <v>0</v>
      </c>
      <c r="J21" s="77">
        <v>0</v>
      </c>
      <c r="K21" s="77">
        <v>0</v>
      </c>
      <c r="L21" s="77">
        <v>0</v>
      </c>
      <c r="M21" s="77">
        <v>0</v>
      </c>
      <c r="N21" s="77">
        <v>0</v>
      </c>
      <c r="O21" s="77">
        <v>0</v>
      </c>
      <c r="P21" s="82">
        <v>0</v>
      </c>
      <c r="Q21" s="77">
        <v>0</v>
      </c>
      <c r="R21" s="82">
        <v>0</v>
      </c>
      <c r="S21" s="82">
        <v>0</v>
      </c>
      <c r="T21" s="83">
        <f t="shared" si="1"/>
        <v>538900</v>
      </c>
      <c r="V21" s="1">
        <f t="shared" si="2"/>
        <v>538900</v>
      </c>
      <c r="W21" s="1">
        <f t="shared" si="3"/>
        <v>0</v>
      </c>
      <c r="X21" s="1">
        <f t="shared" si="0"/>
        <v>538900</v>
      </c>
    </row>
    <row r="22" spans="1:24" x14ac:dyDescent="0.25">
      <c r="A22" s="24" t="s">
        <v>94</v>
      </c>
      <c r="B22" s="25" t="s">
        <v>9</v>
      </c>
      <c r="C22" s="81">
        <v>0</v>
      </c>
      <c r="D22" s="81">
        <v>0</v>
      </c>
      <c r="E22" s="77">
        <v>261143</v>
      </c>
      <c r="F22" s="77">
        <v>0</v>
      </c>
      <c r="G22" s="77">
        <v>0</v>
      </c>
      <c r="H22" s="77">
        <v>0</v>
      </c>
      <c r="I22" s="77">
        <v>0</v>
      </c>
      <c r="J22" s="77">
        <v>0</v>
      </c>
      <c r="K22" s="77">
        <v>0</v>
      </c>
      <c r="L22" s="77">
        <v>0</v>
      </c>
      <c r="M22" s="77">
        <v>0</v>
      </c>
      <c r="N22" s="77">
        <v>0</v>
      </c>
      <c r="O22" s="77">
        <v>0</v>
      </c>
      <c r="P22" s="82">
        <v>0</v>
      </c>
      <c r="Q22" s="77">
        <v>0</v>
      </c>
      <c r="R22" s="82">
        <v>0</v>
      </c>
      <c r="S22" s="82">
        <v>0</v>
      </c>
      <c r="T22" s="83">
        <f t="shared" si="1"/>
        <v>261143</v>
      </c>
      <c r="V22" s="1">
        <f t="shared" si="2"/>
        <v>261143</v>
      </c>
      <c r="W22" s="1">
        <f t="shared" si="3"/>
        <v>0</v>
      </c>
      <c r="X22" s="1">
        <f t="shared" si="0"/>
        <v>261143</v>
      </c>
    </row>
    <row r="23" spans="1:24" x14ac:dyDescent="0.25">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77">
        <v>0</v>
      </c>
      <c r="R23" s="82">
        <v>0</v>
      </c>
      <c r="S23" s="82">
        <v>0</v>
      </c>
      <c r="T23" s="83">
        <f t="shared" si="1"/>
        <v>0</v>
      </c>
      <c r="V23" s="1">
        <f t="shared" si="2"/>
        <v>0</v>
      </c>
      <c r="W23" s="1">
        <f t="shared" si="3"/>
        <v>0</v>
      </c>
      <c r="X23" s="1">
        <f t="shared" si="0"/>
        <v>0</v>
      </c>
    </row>
    <row r="24" spans="1:24" x14ac:dyDescent="0.25">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77">
        <v>0</v>
      </c>
      <c r="R24" s="82">
        <v>0</v>
      </c>
      <c r="S24" s="82">
        <v>0</v>
      </c>
      <c r="T24" s="83">
        <f t="shared" si="1"/>
        <v>0</v>
      </c>
      <c r="V24" s="1">
        <f t="shared" si="2"/>
        <v>0</v>
      </c>
      <c r="W24" s="1">
        <f t="shared" si="3"/>
        <v>0</v>
      </c>
      <c r="X24" s="1">
        <f t="shared" si="0"/>
        <v>0</v>
      </c>
    </row>
    <row r="25" spans="1:24" x14ac:dyDescent="0.25">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77">
        <v>0</v>
      </c>
      <c r="R25" s="82">
        <v>0</v>
      </c>
      <c r="S25" s="82">
        <v>0</v>
      </c>
      <c r="T25" s="83">
        <f t="shared" si="1"/>
        <v>0</v>
      </c>
      <c r="V25" s="1">
        <f t="shared" si="2"/>
        <v>0</v>
      </c>
      <c r="W25" s="1">
        <f t="shared" si="3"/>
        <v>0</v>
      </c>
      <c r="X25" s="1">
        <f t="shared" si="0"/>
        <v>0</v>
      </c>
    </row>
    <row r="26" spans="1:24" x14ac:dyDescent="0.25">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77">
        <v>0</v>
      </c>
      <c r="R26" s="82">
        <v>0</v>
      </c>
      <c r="S26" s="82">
        <v>0</v>
      </c>
      <c r="T26" s="83">
        <f t="shared" si="1"/>
        <v>0</v>
      </c>
      <c r="V26" s="1">
        <f t="shared" si="2"/>
        <v>0</v>
      </c>
      <c r="W26" s="1">
        <f t="shared" si="3"/>
        <v>0</v>
      </c>
      <c r="X26" s="1">
        <f t="shared" si="0"/>
        <v>0</v>
      </c>
    </row>
    <row r="27" spans="1:24" x14ac:dyDescent="0.25">
      <c r="A27" s="24" t="s">
        <v>99</v>
      </c>
      <c r="B27" s="25" t="s">
        <v>11</v>
      </c>
      <c r="C27" s="81">
        <v>0</v>
      </c>
      <c r="D27" s="81">
        <v>1561</v>
      </c>
      <c r="E27" s="77">
        <v>0</v>
      </c>
      <c r="F27" s="77">
        <v>0</v>
      </c>
      <c r="G27" s="77">
        <v>0</v>
      </c>
      <c r="H27" s="77">
        <v>412985</v>
      </c>
      <c r="I27" s="77">
        <v>0</v>
      </c>
      <c r="J27" s="77">
        <v>0</v>
      </c>
      <c r="K27" s="77">
        <v>0</v>
      </c>
      <c r="L27" s="77">
        <v>0</v>
      </c>
      <c r="M27" s="77">
        <v>0</v>
      </c>
      <c r="N27" s="77">
        <v>0</v>
      </c>
      <c r="O27" s="77">
        <v>0</v>
      </c>
      <c r="P27" s="82">
        <v>0</v>
      </c>
      <c r="Q27" s="77">
        <v>0</v>
      </c>
      <c r="R27" s="82">
        <v>1036</v>
      </c>
      <c r="S27" s="82">
        <v>0</v>
      </c>
      <c r="T27" s="83">
        <f t="shared" si="1"/>
        <v>415582</v>
      </c>
      <c r="V27" s="1">
        <f t="shared" si="2"/>
        <v>0</v>
      </c>
      <c r="W27" s="1">
        <f t="shared" si="3"/>
        <v>415582</v>
      </c>
      <c r="X27" s="1">
        <f t="shared" si="0"/>
        <v>415582</v>
      </c>
    </row>
    <row r="28" spans="1:24" x14ac:dyDescent="0.25">
      <c r="A28" s="24" t="s">
        <v>100</v>
      </c>
      <c r="B28" s="25" t="s">
        <v>11</v>
      </c>
      <c r="C28" s="81">
        <v>0</v>
      </c>
      <c r="D28" s="81">
        <v>0</v>
      </c>
      <c r="E28" s="77">
        <v>0</v>
      </c>
      <c r="F28" s="77">
        <v>0</v>
      </c>
      <c r="G28" s="77">
        <v>0</v>
      </c>
      <c r="H28" s="77">
        <v>0</v>
      </c>
      <c r="I28" s="77">
        <v>0</v>
      </c>
      <c r="J28" s="77">
        <v>0</v>
      </c>
      <c r="K28" s="77">
        <v>0</v>
      </c>
      <c r="L28" s="77">
        <v>0</v>
      </c>
      <c r="M28" s="77">
        <v>0</v>
      </c>
      <c r="N28" s="77">
        <v>48675</v>
      </c>
      <c r="O28" s="77">
        <v>0</v>
      </c>
      <c r="P28" s="82">
        <v>0</v>
      </c>
      <c r="Q28" s="77">
        <v>786300</v>
      </c>
      <c r="R28" s="82">
        <v>3080550</v>
      </c>
      <c r="S28" s="82">
        <v>0</v>
      </c>
      <c r="T28" s="83">
        <f t="shared" si="1"/>
        <v>3915525</v>
      </c>
      <c r="V28" s="1">
        <f t="shared" si="2"/>
        <v>786300</v>
      </c>
      <c r="W28" s="1">
        <f t="shared" si="3"/>
        <v>3129225</v>
      </c>
      <c r="X28" s="1">
        <f t="shared" si="0"/>
        <v>3915525</v>
      </c>
    </row>
    <row r="29" spans="1:24" x14ac:dyDescent="0.25">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77">
        <v>0</v>
      </c>
      <c r="R29" s="82">
        <v>0</v>
      </c>
      <c r="S29" s="82">
        <v>0</v>
      </c>
      <c r="T29" s="83">
        <f t="shared" si="1"/>
        <v>0</v>
      </c>
      <c r="V29" s="1">
        <f t="shared" si="2"/>
        <v>0</v>
      </c>
      <c r="W29" s="1">
        <f t="shared" si="3"/>
        <v>0</v>
      </c>
      <c r="X29" s="1">
        <f t="shared" si="0"/>
        <v>0</v>
      </c>
    </row>
    <row r="30" spans="1:24" x14ac:dyDescent="0.25">
      <c r="A30" s="24" t="s">
        <v>507</v>
      </c>
      <c r="B30" s="25" t="s">
        <v>11</v>
      </c>
      <c r="C30" s="81">
        <v>0</v>
      </c>
      <c r="D30" s="81">
        <v>0</v>
      </c>
      <c r="E30" s="77">
        <v>0</v>
      </c>
      <c r="F30" s="77">
        <v>0</v>
      </c>
      <c r="G30" s="77">
        <v>28155</v>
      </c>
      <c r="H30" s="77">
        <v>0</v>
      </c>
      <c r="I30" s="77">
        <v>0</v>
      </c>
      <c r="J30" s="77">
        <v>0</v>
      </c>
      <c r="K30" s="77">
        <v>0</v>
      </c>
      <c r="L30" s="77">
        <v>0</v>
      </c>
      <c r="M30" s="77">
        <v>0</v>
      </c>
      <c r="N30" s="77">
        <v>0</v>
      </c>
      <c r="O30" s="77">
        <v>0</v>
      </c>
      <c r="P30" s="82">
        <v>0</v>
      </c>
      <c r="Q30" s="77">
        <v>0</v>
      </c>
      <c r="R30" s="82">
        <v>0</v>
      </c>
      <c r="S30" s="82">
        <v>0</v>
      </c>
      <c r="T30" s="83">
        <f t="shared" si="1"/>
        <v>28155</v>
      </c>
      <c r="V30" s="1">
        <f t="shared" si="2"/>
        <v>28155</v>
      </c>
      <c r="W30" s="1">
        <f t="shared" si="3"/>
        <v>0</v>
      </c>
      <c r="X30" s="1">
        <f t="shared" si="0"/>
        <v>28155</v>
      </c>
    </row>
    <row r="31" spans="1:24" x14ac:dyDescent="0.25">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77">
        <v>0</v>
      </c>
      <c r="R31" s="82">
        <v>0</v>
      </c>
      <c r="S31" s="82">
        <v>0</v>
      </c>
      <c r="T31" s="83">
        <f t="shared" si="1"/>
        <v>0</v>
      </c>
      <c r="V31" s="1">
        <f t="shared" si="2"/>
        <v>0</v>
      </c>
      <c r="W31" s="1">
        <f t="shared" si="3"/>
        <v>0</v>
      </c>
      <c r="X31" s="1">
        <f t="shared" si="0"/>
        <v>0</v>
      </c>
    </row>
    <row r="32" spans="1:24" x14ac:dyDescent="0.25">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77">
        <v>0</v>
      </c>
      <c r="R32" s="82">
        <v>0</v>
      </c>
      <c r="S32" s="82">
        <v>0</v>
      </c>
      <c r="T32" s="83">
        <f t="shared" si="1"/>
        <v>0</v>
      </c>
      <c r="V32" s="1">
        <f t="shared" si="2"/>
        <v>0</v>
      </c>
      <c r="W32" s="1">
        <f t="shared" si="3"/>
        <v>0</v>
      </c>
      <c r="X32" s="1">
        <f t="shared" si="0"/>
        <v>0</v>
      </c>
    </row>
    <row r="33" spans="1:24" x14ac:dyDescent="0.25">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77">
        <v>0</v>
      </c>
      <c r="R33" s="82">
        <v>0</v>
      </c>
      <c r="S33" s="82">
        <v>0</v>
      </c>
      <c r="T33" s="83">
        <f t="shared" si="1"/>
        <v>0</v>
      </c>
      <c r="V33" s="1">
        <f t="shared" si="2"/>
        <v>0</v>
      </c>
      <c r="W33" s="1">
        <f t="shared" si="3"/>
        <v>0</v>
      </c>
      <c r="X33" s="1">
        <f t="shared" si="0"/>
        <v>0</v>
      </c>
    </row>
    <row r="34" spans="1:24" x14ac:dyDescent="0.25">
      <c r="A34" s="24" t="s">
        <v>105</v>
      </c>
      <c r="B34" s="25" t="s">
        <v>11</v>
      </c>
      <c r="C34" s="81">
        <v>0</v>
      </c>
      <c r="D34" s="81">
        <v>0</v>
      </c>
      <c r="E34" s="77">
        <v>828954</v>
      </c>
      <c r="F34" s="77">
        <v>1892789</v>
      </c>
      <c r="G34" s="77">
        <v>367847</v>
      </c>
      <c r="H34" s="77">
        <v>1101105</v>
      </c>
      <c r="I34" s="77">
        <v>0</v>
      </c>
      <c r="J34" s="77">
        <v>0</v>
      </c>
      <c r="K34" s="77">
        <v>0</v>
      </c>
      <c r="L34" s="77">
        <v>0</v>
      </c>
      <c r="M34" s="77">
        <v>219930</v>
      </c>
      <c r="N34" s="77">
        <v>1650</v>
      </c>
      <c r="O34" s="77">
        <v>0</v>
      </c>
      <c r="P34" s="82">
        <v>0</v>
      </c>
      <c r="Q34" s="77">
        <v>39000</v>
      </c>
      <c r="R34" s="82">
        <v>351469</v>
      </c>
      <c r="S34" s="82">
        <v>0</v>
      </c>
      <c r="T34" s="83">
        <f t="shared" si="1"/>
        <v>4802744</v>
      </c>
      <c r="V34" s="1">
        <f t="shared" si="2"/>
        <v>1455731</v>
      </c>
      <c r="W34" s="1">
        <f t="shared" si="3"/>
        <v>3347013</v>
      </c>
      <c r="X34" s="1">
        <f t="shared" si="0"/>
        <v>4802744</v>
      </c>
    </row>
    <row r="35" spans="1:24" x14ac:dyDescent="0.25">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77">
        <v>0</v>
      </c>
      <c r="R35" s="82">
        <v>0</v>
      </c>
      <c r="S35" s="82">
        <v>0</v>
      </c>
      <c r="T35" s="83">
        <f t="shared" si="1"/>
        <v>0</v>
      </c>
      <c r="V35" s="1">
        <f t="shared" si="2"/>
        <v>0</v>
      </c>
      <c r="W35" s="1">
        <f t="shared" si="3"/>
        <v>0</v>
      </c>
      <c r="X35" s="1">
        <f t="shared" si="0"/>
        <v>0</v>
      </c>
    </row>
    <row r="36" spans="1:24" x14ac:dyDescent="0.25">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77">
        <v>0</v>
      </c>
      <c r="R36" s="82">
        <v>0</v>
      </c>
      <c r="S36" s="82">
        <v>0</v>
      </c>
      <c r="T36" s="83">
        <f t="shared" si="1"/>
        <v>0</v>
      </c>
      <c r="V36" s="1">
        <f t="shared" si="2"/>
        <v>0</v>
      </c>
      <c r="W36" s="1">
        <f t="shared" si="3"/>
        <v>0</v>
      </c>
      <c r="X36" s="1">
        <f t="shared" si="0"/>
        <v>0</v>
      </c>
    </row>
    <row r="37" spans="1:24" x14ac:dyDescent="0.25">
      <c r="A37" s="24" t="s">
        <v>108</v>
      </c>
      <c r="B37" s="25" t="s">
        <v>11</v>
      </c>
      <c r="C37" s="81">
        <v>2502798</v>
      </c>
      <c r="D37" s="81">
        <v>488603</v>
      </c>
      <c r="E37" s="77">
        <v>0</v>
      </c>
      <c r="F37" s="77">
        <v>0</v>
      </c>
      <c r="G37" s="77">
        <v>10739561</v>
      </c>
      <c r="H37" s="77">
        <v>909694</v>
      </c>
      <c r="I37" s="77">
        <v>0</v>
      </c>
      <c r="J37" s="77">
        <v>0</v>
      </c>
      <c r="K37" s="77">
        <v>0</v>
      </c>
      <c r="L37" s="77">
        <v>0</v>
      </c>
      <c r="M37" s="77">
        <v>3185246</v>
      </c>
      <c r="N37" s="77">
        <v>558509</v>
      </c>
      <c r="O37" s="77">
        <v>0</v>
      </c>
      <c r="P37" s="82">
        <v>0</v>
      </c>
      <c r="Q37" s="77">
        <v>0</v>
      </c>
      <c r="R37" s="82">
        <v>0</v>
      </c>
      <c r="S37" s="82">
        <v>0</v>
      </c>
      <c r="T37" s="83">
        <f t="shared" si="1"/>
        <v>18384411</v>
      </c>
      <c r="V37" s="1">
        <f t="shared" si="2"/>
        <v>16427605</v>
      </c>
      <c r="W37" s="1">
        <f t="shared" si="3"/>
        <v>1956806</v>
      </c>
      <c r="X37" s="1">
        <f t="shared" si="0"/>
        <v>18384411</v>
      </c>
    </row>
    <row r="38" spans="1:24" x14ac:dyDescent="0.25">
      <c r="A38" s="24" t="s">
        <v>109</v>
      </c>
      <c r="B38" s="25" t="s">
        <v>11</v>
      </c>
      <c r="C38" s="81">
        <v>0</v>
      </c>
      <c r="D38" s="81">
        <v>0</v>
      </c>
      <c r="E38" s="77">
        <v>0</v>
      </c>
      <c r="F38" s="77">
        <v>0</v>
      </c>
      <c r="G38" s="77">
        <v>0</v>
      </c>
      <c r="H38" s="77">
        <v>0</v>
      </c>
      <c r="I38" s="77">
        <v>0</v>
      </c>
      <c r="J38" s="77">
        <v>0</v>
      </c>
      <c r="K38" s="77">
        <v>0</v>
      </c>
      <c r="L38" s="77">
        <v>0</v>
      </c>
      <c r="M38" s="77">
        <v>0</v>
      </c>
      <c r="N38" s="77">
        <v>0</v>
      </c>
      <c r="O38" s="77">
        <v>0</v>
      </c>
      <c r="P38" s="82">
        <v>0</v>
      </c>
      <c r="Q38" s="77">
        <v>0</v>
      </c>
      <c r="R38" s="82">
        <v>0</v>
      </c>
      <c r="S38" s="82">
        <v>0</v>
      </c>
      <c r="T38" s="83">
        <f t="shared" si="1"/>
        <v>0</v>
      </c>
      <c r="V38" s="1">
        <f t="shared" si="2"/>
        <v>0</v>
      </c>
      <c r="W38" s="1">
        <f t="shared" si="3"/>
        <v>0</v>
      </c>
      <c r="X38" s="1">
        <f t="shared" si="0"/>
        <v>0</v>
      </c>
    </row>
    <row r="39" spans="1:24" x14ac:dyDescent="0.25">
      <c r="A39" s="24" t="s">
        <v>110</v>
      </c>
      <c r="B39" s="25" t="s">
        <v>11</v>
      </c>
      <c r="C39" s="81">
        <v>0</v>
      </c>
      <c r="D39" s="81">
        <v>0</v>
      </c>
      <c r="E39" s="77">
        <v>0</v>
      </c>
      <c r="F39" s="77">
        <v>37590</v>
      </c>
      <c r="G39" s="77">
        <v>0</v>
      </c>
      <c r="H39" s="77">
        <v>95270</v>
      </c>
      <c r="I39" s="77">
        <v>0</v>
      </c>
      <c r="J39" s="77">
        <v>0</v>
      </c>
      <c r="K39" s="77">
        <v>0</v>
      </c>
      <c r="L39" s="77">
        <v>0</v>
      </c>
      <c r="M39" s="77">
        <v>0</v>
      </c>
      <c r="N39" s="77">
        <v>0</v>
      </c>
      <c r="O39" s="77">
        <v>0</v>
      </c>
      <c r="P39" s="82">
        <v>0</v>
      </c>
      <c r="Q39" s="77">
        <v>0</v>
      </c>
      <c r="R39" s="82">
        <v>0</v>
      </c>
      <c r="S39" s="82">
        <v>0</v>
      </c>
      <c r="T39" s="83">
        <f t="shared" si="1"/>
        <v>132860</v>
      </c>
      <c r="V39" s="1">
        <f t="shared" si="2"/>
        <v>0</v>
      </c>
      <c r="W39" s="1">
        <f t="shared" si="3"/>
        <v>132860</v>
      </c>
      <c r="X39" s="1">
        <f t="shared" si="0"/>
        <v>132860</v>
      </c>
    </row>
    <row r="40" spans="1:24" x14ac:dyDescent="0.25">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77">
        <v>0</v>
      </c>
      <c r="R40" s="82">
        <v>0</v>
      </c>
      <c r="S40" s="82">
        <v>0</v>
      </c>
      <c r="T40" s="83">
        <f t="shared" si="1"/>
        <v>0</v>
      </c>
      <c r="V40" s="1">
        <f t="shared" si="2"/>
        <v>0</v>
      </c>
      <c r="W40" s="1">
        <f t="shared" si="3"/>
        <v>0</v>
      </c>
      <c r="X40" s="1">
        <f t="shared" si="0"/>
        <v>0</v>
      </c>
    </row>
    <row r="41" spans="1:24" x14ac:dyDescent="0.25">
      <c r="A41" s="24" t="s">
        <v>112</v>
      </c>
      <c r="B41" s="25" t="s">
        <v>11</v>
      </c>
      <c r="C41" s="81">
        <v>293378</v>
      </c>
      <c r="D41" s="81">
        <v>0</v>
      </c>
      <c r="E41" s="77">
        <v>0</v>
      </c>
      <c r="F41" s="77">
        <v>42377</v>
      </c>
      <c r="G41" s="77">
        <v>3547</v>
      </c>
      <c r="H41" s="77">
        <v>0</v>
      </c>
      <c r="I41" s="77">
        <v>0</v>
      </c>
      <c r="J41" s="77">
        <v>0</v>
      </c>
      <c r="K41" s="77">
        <v>0</v>
      </c>
      <c r="L41" s="77">
        <v>0</v>
      </c>
      <c r="M41" s="77">
        <v>0</v>
      </c>
      <c r="N41" s="77">
        <v>0</v>
      </c>
      <c r="O41" s="77">
        <v>0</v>
      </c>
      <c r="P41" s="82">
        <v>0</v>
      </c>
      <c r="Q41" s="77">
        <v>0</v>
      </c>
      <c r="R41" s="82">
        <v>0</v>
      </c>
      <c r="S41" s="82">
        <v>0</v>
      </c>
      <c r="T41" s="83">
        <f t="shared" si="1"/>
        <v>339302</v>
      </c>
      <c r="V41" s="1">
        <f t="shared" si="2"/>
        <v>296925</v>
      </c>
      <c r="W41" s="1">
        <f t="shared" si="3"/>
        <v>42377</v>
      </c>
      <c r="X41" s="1">
        <f t="shared" si="0"/>
        <v>339302</v>
      </c>
    </row>
    <row r="42" spans="1:24" x14ac:dyDescent="0.25">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77">
        <v>0</v>
      </c>
      <c r="R42" s="82">
        <v>0</v>
      </c>
      <c r="S42" s="82">
        <v>0</v>
      </c>
      <c r="T42" s="83">
        <f t="shared" si="1"/>
        <v>0</v>
      </c>
      <c r="V42" s="1">
        <f t="shared" si="2"/>
        <v>0</v>
      </c>
      <c r="W42" s="1">
        <f t="shared" si="3"/>
        <v>0</v>
      </c>
      <c r="X42" s="1">
        <f t="shared" si="0"/>
        <v>0</v>
      </c>
    </row>
    <row r="43" spans="1:24" x14ac:dyDescent="0.25">
      <c r="A43" s="24" t="s">
        <v>114</v>
      </c>
      <c r="B43" s="25" t="s">
        <v>12</v>
      </c>
      <c r="C43" s="81">
        <v>19608</v>
      </c>
      <c r="D43" s="81">
        <v>90593</v>
      </c>
      <c r="E43" s="77">
        <v>0</v>
      </c>
      <c r="F43" s="77">
        <v>58796</v>
      </c>
      <c r="G43" s="77">
        <v>0</v>
      </c>
      <c r="H43" s="77">
        <v>0</v>
      </c>
      <c r="I43" s="77">
        <v>0</v>
      </c>
      <c r="J43" s="77">
        <v>4760</v>
      </c>
      <c r="K43" s="77">
        <v>0</v>
      </c>
      <c r="L43" s="77">
        <v>0</v>
      </c>
      <c r="M43" s="77">
        <v>0</v>
      </c>
      <c r="N43" s="77">
        <v>0</v>
      </c>
      <c r="O43" s="77">
        <v>0</v>
      </c>
      <c r="P43" s="82">
        <v>0</v>
      </c>
      <c r="Q43" s="77">
        <v>0</v>
      </c>
      <c r="R43" s="82">
        <v>0</v>
      </c>
      <c r="S43" s="82">
        <v>0</v>
      </c>
      <c r="T43" s="83">
        <f t="shared" si="1"/>
        <v>173757</v>
      </c>
      <c r="V43" s="1">
        <f t="shared" si="2"/>
        <v>19608</v>
      </c>
      <c r="W43" s="1">
        <f t="shared" si="3"/>
        <v>154149</v>
      </c>
      <c r="X43" s="1">
        <f t="shared" si="0"/>
        <v>173757</v>
      </c>
    </row>
    <row r="44" spans="1:24" x14ac:dyDescent="0.25">
      <c r="A44" s="24" t="s">
        <v>115</v>
      </c>
      <c r="B44" s="25" t="s">
        <v>12</v>
      </c>
      <c r="C44" s="81">
        <v>4022</v>
      </c>
      <c r="D44" s="81">
        <v>0</v>
      </c>
      <c r="E44" s="77">
        <v>7465</v>
      </c>
      <c r="F44" s="77">
        <v>0</v>
      </c>
      <c r="G44" s="77">
        <v>0</v>
      </c>
      <c r="H44" s="77">
        <v>0</v>
      </c>
      <c r="I44" s="77">
        <v>0</v>
      </c>
      <c r="J44" s="77">
        <v>0</v>
      </c>
      <c r="K44" s="77">
        <v>0</v>
      </c>
      <c r="L44" s="77">
        <v>0</v>
      </c>
      <c r="M44" s="77">
        <v>19200</v>
      </c>
      <c r="N44" s="77">
        <v>0</v>
      </c>
      <c r="O44" s="77">
        <v>0</v>
      </c>
      <c r="P44" s="82">
        <v>0</v>
      </c>
      <c r="Q44" s="77">
        <v>61370</v>
      </c>
      <c r="R44" s="82">
        <v>0</v>
      </c>
      <c r="S44" s="82">
        <v>0</v>
      </c>
      <c r="T44" s="83">
        <f t="shared" si="1"/>
        <v>92057</v>
      </c>
      <c r="V44" s="1">
        <f t="shared" si="2"/>
        <v>92057</v>
      </c>
      <c r="W44" s="1">
        <f t="shared" si="3"/>
        <v>0</v>
      </c>
      <c r="X44" s="1">
        <f t="shared" si="0"/>
        <v>92057</v>
      </c>
    </row>
    <row r="45" spans="1:24" x14ac:dyDescent="0.25">
      <c r="A45" s="24" t="s">
        <v>116</v>
      </c>
      <c r="B45" s="25" t="s">
        <v>12</v>
      </c>
      <c r="C45" s="81">
        <v>0</v>
      </c>
      <c r="D45" s="81">
        <v>0</v>
      </c>
      <c r="E45" s="77">
        <v>788168</v>
      </c>
      <c r="F45" s="77">
        <v>77649</v>
      </c>
      <c r="G45" s="77">
        <v>0</v>
      </c>
      <c r="H45" s="77">
        <v>0</v>
      </c>
      <c r="I45" s="77">
        <v>0</v>
      </c>
      <c r="J45" s="77">
        <v>0</v>
      </c>
      <c r="K45" s="77">
        <v>0</v>
      </c>
      <c r="L45" s="77">
        <v>0</v>
      </c>
      <c r="M45" s="77">
        <v>338614</v>
      </c>
      <c r="N45" s="77">
        <v>157756</v>
      </c>
      <c r="O45" s="77">
        <v>0</v>
      </c>
      <c r="P45" s="82">
        <v>0</v>
      </c>
      <c r="Q45" s="77">
        <v>0</v>
      </c>
      <c r="R45" s="82">
        <v>0</v>
      </c>
      <c r="S45" s="82">
        <v>0</v>
      </c>
      <c r="T45" s="83">
        <f t="shared" si="1"/>
        <v>1362187</v>
      </c>
      <c r="V45" s="1">
        <f t="shared" si="2"/>
        <v>1126782</v>
      </c>
      <c r="W45" s="1">
        <f t="shared" si="3"/>
        <v>235405</v>
      </c>
      <c r="X45" s="1">
        <f t="shared" si="0"/>
        <v>1362187</v>
      </c>
    </row>
    <row r="46" spans="1:24" x14ac:dyDescent="0.25">
      <c r="A46" s="24" t="s">
        <v>467</v>
      </c>
      <c r="B46" s="25" t="s">
        <v>12</v>
      </c>
      <c r="C46" s="81">
        <v>188574</v>
      </c>
      <c r="D46" s="81">
        <v>771719</v>
      </c>
      <c r="E46" s="77">
        <v>120832</v>
      </c>
      <c r="F46" s="77">
        <v>171152</v>
      </c>
      <c r="G46" s="77">
        <v>14668</v>
      </c>
      <c r="H46" s="77">
        <v>555000</v>
      </c>
      <c r="I46" s="77">
        <v>0</v>
      </c>
      <c r="J46" s="77">
        <v>0</v>
      </c>
      <c r="K46" s="77">
        <v>0</v>
      </c>
      <c r="L46" s="77">
        <v>0</v>
      </c>
      <c r="M46" s="77">
        <v>1360153</v>
      </c>
      <c r="N46" s="77">
        <v>0</v>
      </c>
      <c r="O46" s="77">
        <v>0</v>
      </c>
      <c r="P46" s="82">
        <v>0</v>
      </c>
      <c r="Q46" s="77">
        <v>52824</v>
      </c>
      <c r="R46" s="82">
        <v>218916</v>
      </c>
      <c r="S46" s="82">
        <v>0</v>
      </c>
      <c r="T46" s="83">
        <f t="shared" si="1"/>
        <v>3453838</v>
      </c>
      <c r="V46" s="1">
        <f t="shared" si="2"/>
        <v>1737051</v>
      </c>
      <c r="W46" s="1">
        <f t="shared" si="3"/>
        <v>1716787</v>
      </c>
      <c r="X46" s="1">
        <f t="shared" si="0"/>
        <v>3453838</v>
      </c>
    </row>
    <row r="47" spans="1:24" x14ac:dyDescent="0.25">
      <c r="A47" s="24" t="s">
        <v>117</v>
      </c>
      <c r="B47" s="25" t="s">
        <v>12</v>
      </c>
      <c r="C47" s="81">
        <v>32987</v>
      </c>
      <c r="D47" s="81">
        <v>91867</v>
      </c>
      <c r="E47" s="77">
        <v>0</v>
      </c>
      <c r="F47" s="77">
        <v>0</v>
      </c>
      <c r="G47" s="77">
        <v>0</v>
      </c>
      <c r="H47" s="77">
        <v>0</v>
      </c>
      <c r="I47" s="77">
        <v>0</v>
      </c>
      <c r="J47" s="77">
        <v>0</v>
      </c>
      <c r="K47" s="77">
        <v>0</v>
      </c>
      <c r="L47" s="77">
        <v>0</v>
      </c>
      <c r="M47" s="77">
        <v>131790</v>
      </c>
      <c r="N47" s="77">
        <v>0</v>
      </c>
      <c r="O47" s="77">
        <v>0</v>
      </c>
      <c r="P47" s="82">
        <v>0</v>
      </c>
      <c r="Q47" s="77">
        <v>19400</v>
      </c>
      <c r="R47" s="82">
        <v>19833</v>
      </c>
      <c r="S47" s="82">
        <v>0</v>
      </c>
      <c r="T47" s="83">
        <f t="shared" si="1"/>
        <v>295877</v>
      </c>
      <c r="V47" s="1">
        <f t="shared" si="2"/>
        <v>184177</v>
      </c>
      <c r="W47" s="1">
        <f t="shared" si="3"/>
        <v>111700</v>
      </c>
      <c r="X47" s="1">
        <f t="shared" si="0"/>
        <v>295877</v>
      </c>
    </row>
    <row r="48" spans="1:24" x14ac:dyDescent="0.25">
      <c r="A48" s="24" t="s">
        <v>118</v>
      </c>
      <c r="B48" s="25" t="s">
        <v>12</v>
      </c>
      <c r="C48" s="81">
        <v>0</v>
      </c>
      <c r="D48" s="81">
        <v>0</v>
      </c>
      <c r="E48" s="77">
        <v>0</v>
      </c>
      <c r="F48" s="77">
        <v>0</v>
      </c>
      <c r="G48" s="77">
        <v>0</v>
      </c>
      <c r="H48" s="77">
        <v>0</v>
      </c>
      <c r="I48" s="77">
        <v>0</v>
      </c>
      <c r="J48" s="77">
        <v>0</v>
      </c>
      <c r="K48" s="77">
        <v>0</v>
      </c>
      <c r="L48" s="77">
        <v>0</v>
      </c>
      <c r="M48" s="77">
        <v>0</v>
      </c>
      <c r="N48" s="77">
        <v>0</v>
      </c>
      <c r="O48" s="77">
        <v>0</v>
      </c>
      <c r="P48" s="82">
        <v>0</v>
      </c>
      <c r="Q48" s="77">
        <v>0</v>
      </c>
      <c r="R48" s="82">
        <v>0</v>
      </c>
      <c r="S48" s="82">
        <v>0</v>
      </c>
      <c r="T48" s="83">
        <f t="shared" si="1"/>
        <v>0</v>
      </c>
      <c r="V48" s="1">
        <f t="shared" si="2"/>
        <v>0</v>
      </c>
      <c r="W48" s="1">
        <f t="shared" si="3"/>
        <v>0</v>
      </c>
      <c r="X48" s="1">
        <f t="shared" si="0"/>
        <v>0</v>
      </c>
    </row>
    <row r="49" spans="1:24" x14ac:dyDescent="0.25">
      <c r="A49" s="24" t="s">
        <v>119</v>
      </c>
      <c r="B49" s="25" t="s">
        <v>12</v>
      </c>
      <c r="C49" s="81">
        <v>0</v>
      </c>
      <c r="D49" s="81">
        <v>0</v>
      </c>
      <c r="E49" s="77">
        <v>0</v>
      </c>
      <c r="F49" s="77">
        <v>0</v>
      </c>
      <c r="G49" s="77">
        <v>0</v>
      </c>
      <c r="H49" s="77">
        <v>0</v>
      </c>
      <c r="I49" s="77">
        <v>0</v>
      </c>
      <c r="J49" s="77">
        <v>0</v>
      </c>
      <c r="K49" s="77">
        <v>0</v>
      </c>
      <c r="L49" s="77">
        <v>0</v>
      </c>
      <c r="M49" s="77">
        <v>0</v>
      </c>
      <c r="N49" s="77">
        <v>476043</v>
      </c>
      <c r="O49" s="77">
        <v>0</v>
      </c>
      <c r="P49" s="82">
        <v>0</v>
      </c>
      <c r="Q49" s="77">
        <v>0</v>
      </c>
      <c r="R49" s="82">
        <v>0</v>
      </c>
      <c r="S49" s="82">
        <v>0</v>
      </c>
      <c r="T49" s="83">
        <f t="shared" si="1"/>
        <v>476043</v>
      </c>
      <c r="V49" s="1">
        <f t="shared" si="2"/>
        <v>0</v>
      </c>
      <c r="W49" s="1">
        <f t="shared" si="3"/>
        <v>476043</v>
      </c>
      <c r="X49" s="1">
        <f t="shared" si="0"/>
        <v>476043</v>
      </c>
    </row>
    <row r="50" spans="1:24" x14ac:dyDescent="0.25">
      <c r="A50" s="24" t="s">
        <v>468</v>
      </c>
      <c r="B50" s="25" t="s">
        <v>12</v>
      </c>
      <c r="C50" s="81">
        <v>0</v>
      </c>
      <c r="D50" s="81">
        <v>0</v>
      </c>
      <c r="E50" s="77">
        <v>38915</v>
      </c>
      <c r="F50" s="77">
        <v>25871</v>
      </c>
      <c r="G50" s="77">
        <v>0</v>
      </c>
      <c r="H50" s="77">
        <v>0</v>
      </c>
      <c r="I50" s="77">
        <v>0</v>
      </c>
      <c r="J50" s="77">
        <v>0</v>
      </c>
      <c r="K50" s="77">
        <v>0</v>
      </c>
      <c r="L50" s="77">
        <v>0</v>
      </c>
      <c r="M50" s="77">
        <v>0</v>
      </c>
      <c r="N50" s="77">
        <v>0</v>
      </c>
      <c r="O50" s="77">
        <v>0</v>
      </c>
      <c r="P50" s="82">
        <v>0</v>
      </c>
      <c r="Q50" s="77">
        <v>0</v>
      </c>
      <c r="R50" s="82">
        <v>0</v>
      </c>
      <c r="S50" s="82">
        <v>0</v>
      </c>
      <c r="T50" s="83">
        <f t="shared" si="1"/>
        <v>64786</v>
      </c>
      <c r="V50" s="1">
        <f t="shared" si="2"/>
        <v>38915</v>
      </c>
      <c r="W50" s="1">
        <f t="shared" si="3"/>
        <v>25871</v>
      </c>
      <c r="X50" s="1">
        <f t="shared" si="0"/>
        <v>64786</v>
      </c>
    </row>
    <row r="51" spans="1:24" x14ac:dyDescent="0.25">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77">
        <v>0</v>
      </c>
      <c r="R51" s="82">
        <v>0</v>
      </c>
      <c r="S51" s="82">
        <v>0</v>
      </c>
      <c r="T51" s="83">
        <f t="shared" si="1"/>
        <v>0</v>
      </c>
      <c r="V51" s="1">
        <f t="shared" si="2"/>
        <v>0</v>
      </c>
      <c r="W51" s="1">
        <f t="shared" si="3"/>
        <v>0</v>
      </c>
      <c r="X51" s="1">
        <f t="shared" si="0"/>
        <v>0</v>
      </c>
    </row>
    <row r="52" spans="1:24" x14ac:dyDescent="0.25">
      <c r="A52" s="24" t="s">
        <v>121</v>
      </c>
      <c r="B52" s="25" t="s">
        <v>12</v>
      </c>
      <c r="C52" s="81">
        <v>0</v>
      </c>
      <c r="D52" s="81">
        <v>0</v>
      </c>
      <c r="E52" s="77">
        <v>0</v>
      </c>
      <c r="F52" s="77">
        <v>0</v>
      </c>
      <c r="G52" s="77">
        <v>0</v>
      </c>
      <c r="H52" s="77">
        <v>0</v>
      </c>
      <c r="I52" s="77">
        <v>0</v>
      </c>
      <c r="J52" s="77">
        <v>0</v>
      </c>
      <c r="K52" s="77">
        <v>0</v>
      </c>
      <c r="L52" s="77">
        <v>0</v>
      </c>
      <c r="M52" s="77">
        <v>0</v>
      </c>
      <c r="N52" s="77">
        <v>823776</v>
      </c>
      <c r="O52" s="77">
        <v>0</v>
      </c>
      <c r="P52" s="82">
        <v>0</v>
      </c>
      <c r="Q52" s="77">
        <v>0</v>
      </c>
      <c r="R52" s="82">
        <v>1423894</v>
      </c>
      <c r="S52" s="82">
        <v>0</v>
      </c>
      <c r="T52" s="83">
        <f t="shared" si="1"/>
        <v>2247670</v>
      </c>
      <c r="V52" s="1">
        <f t="shared" si="2"/>
        <v>0</v>
      </c>
      <c r="W52" s="1">
        <f t="shared" si="3"/>
        <v>2247670</v>
      </c>
      <c r="X52" s="1">
        <f t="shared" si="0"/>
        <v>2247670</v>
      </c>
    </row>
    <row r="53" spans="1:24" x14ac:dyDescent="0.25">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77">
        <v>0</v>
      </c>
      <c r="R53" s="82">
        <v>0</v>
      </c>
      <c r="S53" s="82">
        <v>0</v>
      </c>
      <c r="T53" s="83">
        <f t="shared" si="1"/>
        <v>0</v>
      </c>
      <c r="V53" s="1">
        <f t="shared" si="2"/>
        <v>0</v>
      </c>
      <c r="W53" s="1">
        <f t="shared" si="3"/>
        <v>0</v>
      </c>
      <c r="X53" s="1">
        <f t="shared" si="0"/>
        <v>0</v>
      </c>
    </row>
    <row r="54" spans="1:24" x14ac:dyDescent="0.25">
      <c r="A54" s="24" t="s">
        <v>550</v>
      </c>
      <c r="B54" s="25" t="s">
        <v>12</v>
      </c>
      <c r="C54" s="81">
        <v>0</v>
      </c>
      <c r="D54" s="81">
        <v>0</v>
      </c>
      <c r="E54" s="77">
        <v>0</v>
      </c>
      <c r="F54" s="77">
        <v>0</v>
      </c>
      <c r="G54" s="77">
        <v>0</v>
      </c>
      <c r="H54" s="77">
        <v>0</v>
      </c>
      <c r="I54" s="77">
        <v>0</v>
      </c>
      <c r="J54" s="77">
        <v>0</v>
      </c>
      <c r="K54" s="77">
        <v>0</v>
      </c>
      <c r="L54" s="77">
        <v>0</v>
      </c>
      <c r="M54" s="77">
        <v>0</v>
      </c>
      <c r="N54" s="77">
        <v>0</v>
      </c>
      <c r="O54" s="77">
        <v>0</v>
      </c>
      <c r="P54" s="82">
        <v>0</v>
      </c>
      <c r="Q54" s="77">
        <v>0</v>
      </c>
      <c r="R54" s="82">
        <v>0</v>
      </c>
      <c r="S54" s="82">
        <v>0</v>
      </c>
      <c r="T54" s="83">
        <f t="shared" si="1"/>
        <v>0</v>
      </c>
      <c r="V54" s="1">
        <f t="shared" si="2"/>
        <v>0</v>
      </c>
      <c r="W54" s="1">
        <f t="shared" si="3"/>
        <v>0</v>
      </c>
      <c r="X54" s="1">
        <f t="shared" si="0"/>
        <v>0</v>
      </c>
    </row>
    <row r="55" spans="1:24" x14ac:dyDescent="0.25">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77">
        <v>0</v>
      </c>
      <c r="R55" s="82">
        <v>0</v>
      </c>
      <c r="S55" s="82">
        <v>0</v>
      </c>
      <c r="T55" s="83">
        <f t="shared" si="1"/>
        <v>0</v>
      </c>
      <c r="V55" s="1">
        <f t="shared" si="2"/>
        <v>0</v>
      </c>
      <c r="W55" s="1">
        <f t="shared" si="3"/>
        <v>0</v>
      </c>
      <c r="X55" s="1">
        <f t="shared" si="0"/>
        <v>0</v>
      </c>
    </row>
    <row r="56" spans="1:24" x14ac:dyDescent="0.25">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77">
        <v>0</v>
      </c>
      <c r="R56" s="82">
        <v>0</v>
      </c>
      <c r="S56" s="82">
        <v>0</v>
      </c>
      <c r="T56" s="83">
        <f t="shared" si="1"/>
        <v>0</v>
      </c>
      <c r="V56" s="1">
        <f t="shared" si="2"/>
        <v>0</v>
      </c>
      <c r="W56" s="1">
        <f t="shared" si="3"/>
        <v>0</v>
      </c>
      <c r="X56" s="1">
        <f t="shared" si="0"/>
        <v>0</v>
      </c>
    </row>
    <row r="57" spans="1:24" x14ac:dyDescent="0.25">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77">
        <v>0</v>
      </c>
      <c r="R57" s="82">
        <v>0</v>
      </c>
      <c r="S57" s="82">
        <v>0</v>
      </c>
      <c r="T57" s="83">
        <f t="shared" si="1"/>
        <v>0</v>
      </c>
      <c r="V57" s="1">
        <f t="shared" si="2"/>
        <v>0</v>
      </c>
      <c r="W57" s="1">
        <f t="shared" si="3"/>
        <v>0</v>
      </c>
      <c r="X57" s="1">
        <f t="shared" si="0"/>
        <v>0</v>
      </c>
    </row>
    <row r="58" spans="1:24" x14ac:dyDescent="0.25">
      <c r="A58" s="24" t="s">
        <v>127</v>
      </c>
      <c r="B58" s="25" t="s">
        <v>12</v>
      </c>
      <c r="C58" s="81">
        <v>12605</v>
      </c>
      <c r="D58" s="81">
        <v>243382</v>
      </c>
      <c r="E58" s="77">
        <v>56753</v>
      </c>
      <c r="F58" s="77">
        <v>93260</v>
      </c>
      <c r="G58" s="77">
        <v>0</v>
      </c>
      <c r="H58" s="77">
        <v>0</v>
      </c>
      <c r="I58" s="77">
        <v>0</v>
      </c>
      <c r="J58" s="77">
        <v>0</v>
      </c>
      <c r="K58" s="77">
        <v>0</v>
      </c>
      <c r="L58" s="77">
        <v>0</v>
      </c>
      <c r="M58" s="77">
        <v>0</v>
      </c>
      <c r="N58" s="77">
        <v>0</v>
      </c>
      <c r="O58" s="77">
        <v>0</v>
      </c>
      <c r="P58" s="82">
        <v>0</v>
      </c>
      <c r="Q58" s="77">
        <v>0</v>
      </c>
      <c r="R58" s="82">
        <v>0</v>
      </c>
      <c r="S58" s="82">
        <v>0</v>
      </c>
      <c r="T58" s="83">
        <f t="shared" si="1"/>
        <v>406000</v>
      </c>
      <c r="V58" s="1">
        <f t="shared" si="2"/>
        <v>69358</v>
      </c>
      <c r="W58" s="1">
        <f t="shared" si="3"/>
        <v>336642</v>
      </c>
      <c r="X58" s="1">
        <f t="shared" si="0"/>
        <v>406000</v>
      </c>
    </row>
    <row r="59" spans="1:24" x14ac:dyDescent="0.25">
      <c r="A59" s="24" t="s">
        <v>128</v>
      </c>
      <c r="B59" s="25" t="s">
        <v>12</v>
      </c>
      <c r="C59" s="81">
        <v>286191</v>
      </c>
      <c r="D59" s="81">
        <v>73940</v>
      </c>
      <c r="E59" s="77">
        <v>3253260</v>
      </c>
      <c r="F59" s="77">
        <v>389504</v>
      </c>
      <c r="G59" s="77">
        <v>0</v>
      </c>
      <c r="H59" s="77">
        <v>0</v>
      </c>
      <c r="I59" s="77">
        <v>0</v>
      </c>
      <c r="J59" s="77">
        <v>0</v>
      </c>
      <c r="K59" s="77">
        <v>0</v>
      </c>
      <c r="L59" s="77">
        <v>0</v>
      </c>
      <c r="M59" s="77">
        <v>5125546</v>
      </c>
      <c r="N59" s="77">
        <v>0</v>
      </c>
      <c r="O59" s="77">
        <v>0</v>
      </c>
      <c r="P59" s="82">
        <v>0</v>
      </c>
      <c r="Q59" s="77">
        <v>0</v>
      </c>
      <c r="R59" s="82">
        <v>0</v>
      </c>
      <c r="S59" s="82">
        <v>0</v>
      </c>
      <c r="T59" s="83">
        <f t="shared" si="1"/>
        <v>9128441</v>
      </c>
      <c r="V59" s="1">
        <f t="shared" si="2"/>
        <v>8664997</v>
      </c>
      <c r="W59" s="1">
        <f t="shared" si="3"/>
        <v>463444</v>
      </c>
      <c r="X59" s="1">
        <f t="shared" si="0"/>
        <v>9128441</v>
      </c>
    </row>
    <row r="60" spans="1:24" x14ac:dyDescent="0.25">
      <c r="A60" s="24" t="s">
        <v>129</v>
      </c>
      <c r="B60" s="25" t="s">
        <v>12</v>
      </c>
      <c r="C60" s="81">
        <v>0</v>
      </c>
      <c r="D60" s="81">
        <v>0</v>
      </c>
      <c r="E60" s="77">
        <v>105800</v>
      </c>
      <c r="F60" s="77">
        <v>0</v>
      </c>
      <c r="G60" s="77">
        <v>0</v>
      </c>
      <c r="H60" s="77">
        <v>0</v>
      </c>
      <c r="I60" s="77">
        <v>0</v>
      </c>
      <c r="J60" s="77">
        <v>0</v>
      </c>
      <c r="K60" s="77">
        <v>0</v>
      </c>
      <c r="L60" s="77">
        <v>0</v>
      </c>
      <c r="M60" s="77">
        <v>0</v>
      </c>
      <c r="N60" s="77">
        <v>0</v>
      </c>
      <c r="O60" s="77">
        <v>0</v>
      </c>
      <c r="P60" s="82">
        <v>0</v>
      </c>
      <c r="Q60" s="77">
        <v>0</v>
      </c>
      <c r="R60" s="82">
        <v>0</v>
      </c>
      <c r="S60" s="82">
        <v>0</v>
      </c>
      <c r="T60" s="83">
        <f t="shared" si="1"/>
        <v>105800</v>
      </c>
      <c r="V60" s="1">
        <f t="shared" si="2"/>
        <v>105800</v>
      </c>
      <c r="W60" s="1">
        <f t="shared" si="3"/>
        <v>0</v>
      </c>
      <c r="X60" s="1">
        <f t="shared" si="0"/>
        <v>105800</v>
      </c>
    </row>
    <row r="61" spans="1:24" x14ac:dyDescent="0.25">
      <c r="A61" s="24" t="s">
        <v>130</v>
      </c>
      <c r="B61" s="25" t="s">
        <v>12</v>
      </c>
      <c r="C61" s="81">
        <v>13751</v>
      </c>
      <c r="D61" s="81">
        <v>0</v>
      </c>
      <c r="E61" s="77">
        <v>0</v>
      </c>
      <c r="F61" s="77">
        <v>0</v>
      </c>
      <c r="G61" s="77">
        <v>0</v>
      </c>
      <c r="H61" s="77">
        <v>0</v>
      </c>
      <c r="I61" s="77">
        <v>0</v>
      </c>
      <c r="J61" s="77">
        <v>0</v>
      </c>
      <c r="K61" s="77">
        <v>0</v>
      </c>
      <c r="L61" s="77">
        <v>0</v>
      </c>
      <c r="M61" s="77">
        <v>260900</v>
      </c>
      <c r="N61" s="77">
        <v>0</v>
      </c>
      <c r="O61" s="77">
        <v>0</v>
      </c>
      <c r="P61" s="82">
        <v>0</v>
      </c>
      <c r="Q61" s="77">
        <v>0</v>
      </c>
      <c r="R61" s="82">
        <v>0</v>
      </c>
      <c r="S61" s="82">
        <v>0</v>
      </c>
      <c r="T61" s="83">
        <f t="shared" si="1"/>
        <v>274651</v>
      </c>
      <c r="V61" s="1">
        <f t="shared" si="2"/>
        <v>274651</v>
      </c>
      <c r="W61" s="1">
        <f t="shared" si="3"/>
        <v>0</v>
      </c>
      <c r="X61" s="1">
        <f t="shared" si="0"/>
        <v>274651</v>
      </c>
    </row>
    <row r="62" spans="1:24" x14ac:dyDescent="0.25">
      <c r="A62" s="24" t="s">
        <v>131</v>
      </c>
      <c r="B62" s="25" t="s">
        <v>12</v>
      </c>
      <c r="C62" s="81">
        <v>542337</v>
      </c>
      <c r="D62" s="81">
        <v>0</v>
      </c>
      <c r="E62" s="77">
        <v>779033</v>
      </c>
      <c r="F62" s="77">
        <v>0</v>
      </c>
      <c r="G62" s="77">
        <v>0</v>
      </c>
      <c r="H62" s="77">
        <v>0</v>
      </c>
      <c r="I62" s="77">
        <v>0</v>
      </c>
      <c r="J62" s="77">
        <v>0</v>
      </c>
      <c r="K62" s="77">
        <v>0</v>
      </c>
      <c r="L62" s="77">
        <v>0</v>
      </c>
      <c r="M62" s="77">
        <v>30800</v>
      </c>
      <c r="N62" s="77">
        <v>0</v>
      </c>
      <c r="O62" s="77">
        <v>0</v>
      </c>
      <c r="P62" s="82">
        <v>0</v>
      </c>
      <c r="Q62" s="77">
        <v>0</v>
      </c>
      <c r="R62" s="82">
        <v>0</v>
      </c>
      <c r="S62" s="82">
        <v>0</v>
      </c>
      <c r="T62" s="83">
        <f t="shared" si="1"/>
        <v>1352170</v>
      </c>
      <c r="V62" s="1">
        <f t="shared" si="2"/>
        <v>1352170</v>
      </c>
      <c r="W62" s="1">
        <f t="shared" si="3"/>
        <v>0</v>
      </c>
      <c r="X62" s="1">
        <f t="shared" si="0"/>
        <v>1352170</v>
      </c>
    </row>
    <row r="63" spans="1:24" x14ac:dyDescent="0.25">
      <c r="A63" s="24" t="s">
        <v>132</v>
      </c>
      <c r="B63" s="25" t="s">
        <v>12</v>
      </c>
      <c r="C63" s="81">
        <v>0</v>
      </c>
      <c r="D63" s="81">
        <v>0</v>
      </c>
      <c r="E63" s="77">
        <v>3378</v>
      </c>
      <c r="F63" s="77">
        <v>0</v>
      </c>
      <c r="G63" s="77">
        <v>0</v>
      </c>
      <c r="H63" s="77">
        <v>0</v>
      </c>
      <c r="I63" s="77">
        <v>0</v>
      </c>
      <c r="J63" s="77">
        <v>0</v>
      </c>
      <c r="K63" s="77">
        <v>0</v>
      </c>
      <c r="L63" s="77">
        <v>0</v>
      </c>
      <c r="M63" s="77">
        <v>502</v>
      </c>
      <c r="N63" s="77">
        <v>0</v>
      </c>
      <c r="O63" s="77">
        <v>0</v>
      </c>
      <c r="P63" s="82">
        <v>0</v>
      </c>
      <c r="Q63" s="77">
        <v>0</v>
      </c>
      <c r="R63" s="82">
        <v>0</v>
      </c>
      <c r="S63" s="82">
        <v>0</v>
      </c>
      <c r="T63" s="83">
        <f t="shared" si="1"/>
        <v>3880</v>
      </c>
      <c r="V63" s="1">
        <f t="shared" si="2"/>
        <v>3880</v>
      </c>
      <c r="W63" s="1">
        <f t="shared" si="3"/>
        <v>0</v>
      </c>
      <c r="X63" s="1">
        <f t="shared" si="0"/>
        <v>3880</v>
      </c>
    </row>
    <row r="64" spans="1:24" x14ac:dyDescent="0.25">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77">
        <v>0</v>
      </c>
      <c r="R64" s="82">
        <v>0</v>
      </c>
      <c r="S64" s="82">
        <v>0</v>
      </c>
      <c r="T64" s="83">
        <f t="shared" si="1"/>
        <v>0</v>
      </c>
      <c r="V64" s="1">
        <f t="shared" si="2"/>
        <v>0</v>
      </c>
      <c r="W64" s="1">
        <f t="shared" si="3"/>
        <v>0</v>
      </c>
      <c r="X64" s="1">
        <f t="shared" si="0"/>
        <v>0</v>
      </c>
    </row>
    <row r="65" spans="1:24" x14ac:dyDescent="0.25">
      <c r="A65" s="24" t="s">
        <v>134</v>
      </c>
      <c r="B65" s="25" t="s">
        <v>12</v>
      </c>
      <c r="C65" s="81">
        <v>1296091</v>
      </c>
      <c r="D65" s="81">
        <v>27579</v>
      </c>
      <c r="E65" s="77">
        <v>28375</v>
      </c>
      <c r="F65" s="77">
        <v>2693412</v>
      </c>
      <c r="G65" s="77">
        <v>0</v>
      </c>
      <c r="H65" s="77">
        <v>0</v>
      </c>
      <c r="I65" s="77">
        <v>0</v>
      </c>
      <c r="J65" s="77">
        <v>0</v>
      </c>
      <c r="K65" s="77">
        <v>0</v>
      </c>
      <c r="L65" s="77">
        <v>0</v>
      </c>
      <c r="M65" s="77">
        <v>759859</v>
      </c>
      <c r="N65" s="77">
        <v>0</v>
      </c>
      <c r="O65" s="77">
        <v>0</v>
      </c>
      <c r="P65" s="82">
        <v>0</v>
      </c>
      <c r="Q65" s="77">
        <v>433615</v>
      </c>
      <c r="R65" s="82">
        <v>9415</v>
      </c>
      <c r="S65" s="82">
        <v>0</v>
      </c>
      <c r="T65" s="83">
        <f t="shared" si="1"/>
        <v>5248346</v>
      </c>
      <c r="V65" s="1">
        <f t="shared" si="2"/>
        <v>2517940</v>
      </c>
      <c r="W65" s="1">
        <f t="shared" si="3"/>
        <v>2730406</v>
      </c>
      <c r="X65" s="1">
        <f t="shared" si="0"/>
        <v>5248346</v>
      </c>
    </row>
    <row r="66" spans="1:24" x14ac:dyDescent="0.25">
      <c r="A66" s="24" t="s">
        <v>135</v>
      </c>
      <c r="B66" s="25" t="s">
        <v>12</v>
      </c>
      <c r="C66" s="81">
        <v>0</v>
      </c>
      <c r="D66" s="81">
        <v>0</v>
      </c>
      <c r="E66" s="77">
        <v>0</v>
      </c>
      <c r="F66" s="77">
        <v>0</v>
      </c>
      <c r="G66" s="77">
        <v>0</v>
      </c>
      <c r="H66" s="77">
        <v>0</v>
      </c>
      <c r="I66" s="77">
        <v>0</v>
      </c>
      <c r="J66" s="77">
        <v>0</v>
      </c>
      <c r="K66" s="77">
        <v>0</v>
      </c>
      <c r="L66" s="77">
        <v>0</v>
      </c>
      <c r="M66" s="77">
        <v>267050</v>
      </c>
      <c r="N66" s="77">
        <v>0</v>
      </c>
      <c r="O66" s="77">
        <v>0</v>
      </c>
      <c r="P66" s="82">
        <v>0</v>
      </c>
      <c r="Q66" s="77">
        <v>0</v>
      </c>
      <c r="R66" s="82">
        <v>0</v>
      </c>
      <c r="S66" s="82">
        <v>0</v>
      </c>
      <c r="T66" s="83">
        <f t="shared" si="1"/>
        <v>267050</v>
      </c>
      <c r="V66" s="1">
        <f t="shared" si="2"/>
        <v>267050</v>
      </c>
      <c r="W66" s="1">
        <f t="shared" si="3"/>
        <v>0</v>
      </c>
      <c r="X66" s="1">
        <f t="shared" si="0"/>
        <v>267050</v>
      </c>
    </row>
    <row r="67" spans="1:24" x14ac:dyDescent="0.25">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77">
        <v>0</v>
      </c>
      <c r="R67" s="82">
        <v>0</v>
      </c>
      <c r="S67" s="82">
        <v>0</v>
      </c>
      <c r="T67" s="83">
        <f t="shared" si="1"/>
        <v>0</v>
      </c>
      <c r="V67" s="1">
        <f t="shared" si="2"/>
        <v>0</v>
      </c>
      <c r="W67" s="1">
        <f t="shared" si="3"/>
        <v>0</v>
      </c>
      <c r="X67" s="1">
        <f t="shared" si="0"/>
        <v>0</v>
      </c>
    </row>
    <row r="68" spans="1:24" x14ac:dyDescent="0.25">
      <c r="A68" s="24" t="s">
        <v>137</v>
      </c>
      <c r="B68" s="25" t="s">
        <v>12</v>
      </c>
      <c r="C68" s="81">
        <v>0</v>
      </c>
      <c r="D68" s="81">
        <v>0</v>
      </c>
      <c r="E68" s="77">
        <v>0</v>
      </c>
      <c r="F68" s="77">
        <v>0</v>
      </c>
      <c r="G68" s="77">
        <v>0</v>
      </c>
      <c r="H68" s="77">
        <v>0</v>
      </c>
      <c r="I68" s="77">
        <v>0</v>
      </c>
      <c r="J68" s="77">
        <v>0</v>
      </c>
      <c r="K68" s="77">
        <v>0</v>
      </c>
      <c r="L68" s="77">
        <v>0</v>
      </c>
      <c r="M68" s="77">
        <v>30195</v>
      </c>
      <c r="N68" s="77">
        <v>0</v>
      </c>
      <c r="O68" s="77">
        <v>0</v>
      </c>
      <c r="P68" s="82">
        <v>0</v>
      </c>
      <c r="Q68" s="77">
        <v>0</v>
      </c>
      <c r="R68" s="82">
        <v>0</v>
      </c>
      <c r="S68" s="82">
        <v>0</v>
      </c>
      <c r="T68" s="83">
        <f t="shared" si="1"/>
        <v>30195</v>
      </c>
      <c r="V68" s="1">
        <f t="shared" si="2"/>
        <v>30195</v>
      </c>
      <c r="W68" s="1">
        <f t="shared" si="3"/>
        <v>0</v>
      </c>
      <c r="X68" s="1">
        <f t="shared" si="0"/>
        <v>30195</v>
      </c>
    </row>
    <row r="69" spans="1:24" x14ac:dyDescent="0.25">
      <c r="A69" s="24" t="s">
        <v>138</v>
      </c>
      <c r="B69" s="25" t="s">
        <v>12</v>
      </c>
      <c r="C69" s="81">
        <v>0</v>
      </c>
      <c r="D69" s="81">
        <v>33322</v>
      </c>
      <c r="E69" s="77">
        <v>0</v>
      </c>
      <c r="F69" s="77">
        <v>0</v>
      </c>
      <c r="G69" s="77">
        <v>0</v>
      </c>
      <c r="H69" s="77">
        <v>3201</v>
      </c>
      <c r="I69" s="77">
        <v>0</v>
      </c>
      <c r="J69" s="77">
        <v>0</v>
      </c>
      <c r="K69" s="77">
        <v>0</v>
      </c>
      <c r="L69" s="77">
        <v>0</v>
      </c>
      <c r="M69" s="77">
        <v>0</v>
      </c>
      <c r="N69" s="77">
        <v>0</v>
      </c>
      <c r="O69" s="77">
        <v>0</v>
      </c>
      <c r="P69" s="82">
        <v>0</v>
      </c>
      <c r="Q69" s="77">
        <v>0</v>
      </c>
      <c r="R69" s="82">
        <v>0</v>
      </c>
      <c r="S69" s="82">
        <v>0</v>
      </c>
      <c r="T69" s="83">
        <f t="shared" si="1"/>
        <v>36523</v>
      </c>
      <c r="V69" s="1">
        <f t="shared" si="2"/>
        <v>0</v>
      </c>
      <c r="W69" s="1">
        <f t="shared" si="3"/>
        <v>36523</v>
      </c>
      <c r="X69" s="1">
        <f t="shared" si="0"/>
        <v>36523</v>
      </c>
    </row>
    <row r="70" spans="1:24" x14ac:dyDescent="0.25">
      <c r="A70" s="24" t="s">
        <v>139</v>
      </c>
      <c r="B70" s="25" t="s">
        <v>12</v>
      </c>
      <c r="C70" s="81">
        <v>62606</v>
      </c>
      <c r="D70" s="81">
        <v>0</v>
      </c>
      <c r="E70" s="77">
        <v>91061</v>
      </c>
      <c r="F70" s="77">
        <v>0</v>
      </c>
      <c r="G70" s="77">
        <v>0</v>
      </c>
      <c r="H70" s="77">
        <v>0</v>
      </c>
      <c r="I70" s="77">
        <v>600914</v>
      </c>
      <c r="J70" s="77">
        <v>0</v>
      </c>
      <c r="K70" s="77">
        <v>0</v>
      </c>
      <c r="L70" s="77">
        <v>0</v>
      </c>
      <c r="M70" s="77">
        <v>316673</v>
      </c>
      <c r="N70" s="77">
        <v>0</v>
      </c>
      <c r="O70" s="77">
        <v>0</v>
      </c>
      <c r="P70" s="82">
        <v>0</v>
      </c>
      <c r="Q70" s="77">
        <v>0</v>
      </c>
      <c r="R70" s="82">
        <v>0</v>
      </c>
      <c r="S70" s="82">
        <v>0</v>
      </c>
      <c r="T70" s="83">
        <f t="shared" si="1"/>
        <v>1071254</v>
      </c>
      <c r="V70" s="1">
        <f t="shared" si="2"/>
        <v>1071254</v>
      </c>
      <c r="W70" s="1">
        <f t="shared" si="3"/>
        <v>0</v>
      </c>
      <c r="X70" s="1">
        <f t="shared" ref="X70:X132" si="4">SUM(V70:W70)</f>
        <v>1071254</v>
      </c>
    </row>
    <row r="71" spans="1:24" x14ac:dyDescent="0.25">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77">
        <v>0</v>
      </c>
      <c r="R71" s="82">
        <v>0</v>
      </c>
      <c r="S71" s="82">
        <v>0</v>
      </c>
      <c r="T71" s="83">
        <f t="shared" ref="T71:T134" si="5">SUM(C71:S71)</f>
        <v>0</v>
      </c>
      <c r="V71" s="1">
        <f t="shared" ref="V71:V134" si="6">SUM(C71,E71,G71,I71,K71,M71,O71,Q71)</f>
        <v>0</v>
      </c>
      <c r="W71" s="1">
        <f t="shared" ref="W71:W134" si="7">SUM(D71,F71,H71,J71,L71,N71,P71,R71)</f>
        <v>0</v>
      </c>
      <c r="X71" s="1">
        <f t="shared" si="4"/>
        <v>0</v>
      </c>
    </row>
    <row r="72" spans="1:24" x14ac:dyDescent="0.25">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77">
        <v>0</v>
      </c>
      <c r="R72" s="82">
        <v>0</v>
      </c>
      <c r="S72" s="82">
        <v>0</v>
      </c>
      <c r="T72" s="83">
        <f t="shared" si="5"/>
        <v>0</v>
      </c>
      <c r="V72" s="1">
        <f t="shared" si="6"/>
        <v>0</v>
      </c>
      <c r="W72" s="1">
        <f t="shared" si="7"/>
        <v>0</v>
      </c>
      <c r="X72" s="1">
        <f t="shared" si="4"/>
        <v>0</v>
      </c>
    </row>
    <row r="73" spans="1:24" x14ac:dyDescent="0.25">
      <c r="A73" s="24" t="s">
        <v>141</v>
      </c>
      <c r="B73" s="25" t="s">
        <v>12</v>
      </c>
      <c r="C73" s="81">
        <v>2272</v>
      </c>
      <c r="D73" s="81">
        <v>1063</v>
      </c>
      <c r="E73" s="77">
        <v>0</v>
      </c>
      <c r="F73" s="77">
        <v>0</v>
      </c>
      <c r="G73" s="77">
        <v>0</v>
      </c>
      <c r="H73" s="77">
        <v>0</v>
      </c>
      <c r="I73" s="77">
        <v>0</v>
      </c>
      <c r="J73" s="77">
        <v>0</v>
      </c>
      <c r="K73" s="77">
        <v>10366</v>
      </c>
      <c r="L73" s="77">
        <v>2631</v>
      </c>
      <c r="M73" s="77">
        <v>16878</v>
      </c>
      <c r="N73" s="77">
        <v>0</v>
      </c>
      <c r="O73" s="77">
        <v>0</v>
      </c>
      <c r="P73" s="82">
        <v>0</v>
      </c>
      <c r="Q73" s="77">
        <v>0</v>
      </c>
      <c r="R73" s="82">
        <v>0</v>
      </c>
      <c r="S73" s="82">
        <v>0</v>
      </c>
      <c r="T73" s="83">
        <f t="shared" si="5"/>
        <v>33210</v>
      </c>
      <c r="V73" s="1">
        <f t="shared" si="6"/>
        <v>29516</v>
      </c>
      <c r="W73" s="1">
        <f t="shared" si="7"/>
        <v>3694</v>
      </c>
      <c r="X73" s="1">
        <f t="shared" si="4"/>
        <v>33210</v>
      </c>
    </row>
    <row r="74" spans="1:24" x14ac:dyDescent="0.25">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77">
        <v>0</v>
      </c>
      <c r="R74" s="82">
        <v>0</v>
      </c>
      <c r="S74" s="82">
        <v>0</v>
      </c>
      <c r="T74" s="83">
        <f t="shared" si="5"/>
        <v>0</v>
      </c>
      <c r="V74" s="1">
        <f t="shared" si="6"/>
        <v>0</v>
      </c>
      <c r="W74" s="1">
        <f t="shared" si="7"/>
        <v>0</v>
      </c>
      <c r="X74" s="1">
        <f t="shared" si="4"/>
        <v>0</v>
      </c>
    </row>
    <row r="75" spans="1:24" x14ac:dyDescent="0.25">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77">
        <v>0</v>
      </c>
      <c r="R75" s="82">
        <v>0</v>
      </c>
      <c r="S75" s="82">
        <v>0</v>
      </c>
      <c r="T75" s="83">
        <f t="shared" si="5"/>
        <v>0</v>
      </c>
      <c r="V75" s="1">
        <f t="shared" si="6"/>
        <v>0</v>
      </c>
      <c r="W75" s="1">
        <f t="shared" si="7"/>
        <v>0</v>
      </c>
      <c r="X75" s="1">
        <f t="shared" si="4"/>
        <v>0</v>
      </c>
    </row>
    <row r="76" spans="1:24" x14ac:dyDescent="0.25">
      <c r="A76" s="24" t="s">
        <v>144</v>
      </c>
      <c r="B76" s="25" t="s">
        <v>14</v>
      </c>
      <c r="C76" s="81">
        <v>258992</v>
      </c>
      <c r="D76" s="81">
        <v>7889</v>
      </c>
      <c r="E76" s="77">
        <v>1107322</v>
      </c>
      <c r="F76" s="77">
        <v>30772</v>
      </c>
      <c r="G76" s="77">
        <v>147413</v>
      </c>
      <c r="H76" s="77">
        <v>37396</v>
      </c>
      <c r="I76" s="77">
        <v>0</v>
      </c>
      <c r="J76" s="77">
        <v>0</v>
      </c>
      <c r="K76" s="77">
        <v>0</v>
      </c>
      <c r="L76" s="77">
        <v>0</v>
      </c>
      <c r="M76" s="77">
        <v>168438</v>
      </c>
      <c r="N76" s="77">
        <v>0</v>
      </c>
      <c r="O76" s="77">
        <v>0</v>
      </c>
      <c r="P76" s="82">
        <v>0</v>
      </c>
      <c r="Q76" s="77">
        <v>0</v>
      </c>
      <c r="R76" s="82">
        <v>0</v>
      </c>
      <c r="S76" s="82">
        <v>0</v>
      </c>
      <c r="T76" s="83">
        <f t="shared" si="5"/>
        <v>1758222</v>
      </c>
      <c r="V76" s="1">
        <f t="shared" si="6"/>
        <v>1682165</v>
      </c>
      <c r="W76" s="1">
        <f t="shared" si="7"/>
        <v>76057</v>
      </c>
      <c r="X76" s="1">
        <f t="shared" si="4"/>
        <v>1758222</v>
      </c>
    </row>
    <row r="77" spans="1:24" x14ac:dyDescent="0.25">
      <c r="A77" s="24" t="s">
        <v>145</v>
      </c>
      <c r="B77" s="25" t="s">
        <v>15</v>
      </c>
      <c r="C77" s="81">
        <v>0</v>
      </c>
      <c r="D77" s="81">
        <v>0</v>
      </c>
      <c r="E77" s="77">
        <v>0</v>
      </c>
      <c r="F77" s="77">
        <v>0</v>
      </c>
      <c r="G77" s="77">
        <v>0</v>
      </c>
      <c r="H77" s="77">
        <v>0</v>
      </c>
      <c r="I77" s="77">
        <v>0</v>
      </c>
      <c r="J77" s="77">
        <v>0</v>
      </c>
      <c r="K77" s="77">
        <v>0</v>
      </c>
      <c r="L77" s="77">
        <v>0</v>
      </c>
      <c r="M77" s="77">
        <v>0</v>
      </c>
      <c r="N77" s="77">
        <v>0</v>
      </c>
      <c r="O77" s="77">
        <v>0</v>
      </c>
      <c r="P77" s="82">
        <v>0</v>
      </c>
      <c r="Q77" s="77">
        <v>0</v>
      </c>
      <c r="R77" s="82">
        <v>0</v>
      </c>
      <c r="S77" s="82">
        <v>0</v>
      </c>
      <c r="T77" s="83">
        <f t="shared" si="5"/>
        <v>0</v>
      </c>
      <c r="V77" s="1">
        <f t="shared" si="6"/>
        <v>0</v>
      </c>
      <c r="W77" s="1">
        <f t="shared" si="7"/>
        <v>0</v>
      </c>
      <c r="X77" s="1">
        <f t="shared" si="4"/>
        <v>0</v>
      </c>
    </row>
    <row r="78" spans="1:24" x14ac:dyDescent="0.25">
      <c r="A78" s="24" t="s">
        <v>146</v>
      </c>
      <c r="B78" s="25" t="s">
        <v>15</v>
      </c>
      <c r="C78" s="81">
        <v>23400</v>
      </c>
      <c r="D78" s="81">
        <v>0</v>
      </c>
      <c r="E78" s="77">
        <v>0</v>
      </c>
      <c r="F78" s="77">
        <v>0</v>
      </c>
      <c r="G78" s="77">
        <v>43468</v>
      </c>
      <c r="H78" s="77">
        <v>48978</v>
      </c>
      <c r="I78" s="77">
        <v>0</v>
      </c>
      <c r="J78" s="77">
        <v>0</v>
      </c>
      <c r="K78" s="77">
        <v>0</v>
      </c>
      <c r="L78" s="77">
        <v>0</v>
      </c>
      <c r="M78" s="77">
        <v>9201</v>
      </c>
      <c r="N78" s="77">
        <v>0</v>
      </c>
      <c r="O78" s="77">
        <v>0</v>
      </c>
      <c r="P78" s="82">
        <v>0</v>
      </c>
      <c r="Q78" s="77">
        <v>0</v>
      </c>
      <c r="R78" s="82">
        <v>0</v>
      </c>
      <c r="S78" s="82">
        <v>0</v>
      </c>
      <c r="T78" s="83">
        <f t="shared" si="5"/>
        <v>125047</v>
      </c>
      <c r="V78" s="1">
        <f t="shared" si="6"/>
        <v>76069</v>
      </c>
      <c r="W78" s="1">
        <f t="shared" si="7"/>
        <v>48978</v>
      </c>
      <c r="X78" s="1">
        <f t="shared" si="4"/>
        <v>125047</v>
      </c>
    </row>
    <row r="79" spans="1:24" x14ac:dyDescent="0.25">
      <c r="A79" s="24" t="s">
        <v>147</v>
      </c>
      <c r="B79" s="25" t="s">
        <v>16</v>
      </c>
      <c r="C79" s="81">
        <v>0</v>
      </c>
      <c r="D79" s="81">
        <v>0</v>
      </c>
      <c r="E79" s="77">
        <v>3851</v>
      </c>
      <c r="F79" s="77">
        <v>0</v>
      </c>
      <c r="G79" s="77">
        <v>0</v>
      </c>
      <c r="H79" s="77">
        <v>0</v>
      </c>
      <c r="I79" s="77">
        <v>0</v>
      </c>
      <c r="J79" s="77">
        <v>0</v>
      </c>
      <c r="K79" s="77">
        <v>0</v>
      </c>
      <c r="L79" s="77">
        <v>0</v>
      </c>
      <c r="M79" s="77">
        <v>0</v>
      </c>
      <c r="N79" s="77">
        <v>0</v>
      </c>
      <c r="O79" s="77">
        <v>0</v>
      </c>
      <c r="P79" s="82">
        <v>0</v>
      </c>
      <c r="Q79" s="77">
        <v>215670</v>
      </c>
      <c r="R79" s="82">
        <v>0</v>
      </c>
      <c r="S79" s="82">
        <v>0</v>
      </c>
      <c r="T79" s="83">
        <f t="shared" si="5"/>
        <v>219521</v>
      </c>
      <c r="V79" s="1">
        <f t="shared" si="6"/>
        <v>219521</v>
      </c>
      <c r="W79" s="1">
        <f t="shared" si="7"/>
        <v>0</v>
      </c>
      <c r="X79" s="1">
        <f t="shared" si="4"/>
        <v>219521</v>
      </c>
    </row>
    <row r="80" spans="1:24" x14ac:dyDescent="0.25">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77">
        <v>0</v>
      </c>
      <c r="R80" s="82">
        <v>0</v>
      </c>
      <c r="S80" s="82">
        <v>0</v>
      </c>
      <c r="T80" s="83">
        <f t="shared" si="5"/>
        <v>0</v>
      </c>
      <c r="V80" s="1">
        <f t="shared" si="6"/>
        <v>0</v>
      </c>
      <c r="W80" s="1">
        <f t="shared" si="7"/>
        <v>0</v>
      </c>
      <c r="X80" s="1">
        <f t="shared" si="4"/>
        <v>0</v>
      </c>
    </row>
    <row r="81" spans="1:24" x14ac:dyDescent="0.25">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77">
        <v>0</v>
      </c>
      <c r="R81" s="82">
        <v>0</v>
      </c>
      <c r="S81" s="82">
        <v>0</v>
      </c>
      <c r="T81" s="83">
        <f t="shared" si="5"/>
        <v>0</v>
      </c>
      <c r="V81" s="1">
        <f t="shared" si="6"/>
        <v>0</v>
      </c>
      <c r="W81" s="1">
        <f t="shared" si="7"/>
        <v>0</v>
      </c>
      <c r="X81" s="1">
        <f t="shared" si="4"/>
        <v>0</v>
      </c>
    </row>
    <row r="82" spans="1:24" x14ac:dyDescent="0.25">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77">
        <v>0</v>
      </c>
      <c r="R82" s="82">
        <v>0</v>
      </c>
      <c r="S82" s="82">
        <v>0</v>
      </c>
      <c r="T82" s="83">
        <f t="shared" si="5"/>
        <v>0</v>
      </c>
      <c r="V82" s="1">
        <f t="shared" si="6"/>
        <v>0</v>
      </c>
      <c r="W82" s="1">
        <f t="shared" si="7"/>
        <v>0</v>
      </c>
      <c r="X82" s="1">
        <f t="shared" si="4"/>
        <v>0</v>
      </c>
    </row>
    <row r="83" spans="1:24" x14ac:dyDescent="0.25">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77">
        <v>0</v>
      </c>
      <c r="R83" s="82">
        <v>0</v>
      </c>
      <c r="S83" s="82">
        <v>0</v>
      </c>
      <c r="T83" s="83">
        <f t="shared" si="5"/>
        <v>0</v>
      </c>
      <c r="V83" s="1">
        <f t="shared" si="6"/>
        <v>0</v>
      </c>
      <c r="W83" s="1">
        <f t="shared" si="7"/>
        <v>0</v>
      </c>
      <c r="X83" s="1">
        <f t="shared" si="4"/>
        <v>0</v>
      </c>
    </row>
    <row r="84" spans="1:24" x14ac:dyDescent="0.25">
      <c r="A84" s="24" t="s">
        <v>152</v>
      </c>
      <c r="B84" s="25" t="s">
        <v>17</v>
      </c>
      <c r="C84" s="81">
        <v>200348</v>
      </c>
      <c r="D84" s="81">
        <v>28263</v>
      </c>
      <c r="E84" s="77">
        <v>2442417</v>
      </c>
      <c r="F84" s="77">
        <v>54360</v>
      </c>
      <c r="G84" s="77">
        <v>200000</v>
      </c>
      <c r="H84" s="77">
        <v>0</v>
      </c>
      <c r="I84" s="77">
        <v>0</v>
      </c>
      <c r="J84" s="77">
        <v>0</v>
      </c>
      <c r="K84" s="77">
        <v>0</v>
      </c>
      <c r="L84" s="77">
        <v>0</v>
      </c>
      <c r="M84" s="77">
        <v>143028</v>
      </c>
      <c r="N84" s="77">
        <v>0</v>
      </c>
      <c r="O84" s="77">
        <v>0</v>
      </c>
      <c r="P84" s="82">
        <v>0</v>
      </c>
      <c r="Q84" s="77">
        <v>0</v>
      </c>
      <c r="R84" s="82">
        <v>0</v>
      </c>
      <c r="S84" s="82">
        <v>0</v>
      </c>
      <c r="T84" s="83">
        <f t="shared" si="5"/>
        <v>3068416</v>
      </c>
      <c r="V84" s="1">
        <f t="shared" si="6"/>
        <v>2985793</v>
      </c>
      <c r="W84" s="1">
        <f t="shared" si="7"/>
        <v>82623</v>
      </c>
      <c r="X84" s="1">
        <f t="shared" si="4"/>
        <v>3068416</v>
      </c>
    </row>
    <row r="85" spans="1:24" x14ac:dyDescent="0.25">
      <c r="A85" s="24" t="s">
        <v>153</v>
      </c>
      <c r="B85" s="25" t="s">
        <v>17</v>
      </c>
      <c r="C85" s="81">
        <v>48948</v>
      </c>
      <c r="D85" s="81">
        <v>77050</v>
      </c>
      <c r="E85" s="77">
        <v>0</v>
      </c>
      <c r="F85" s="77">
        <v>0</v>
      </c>
      <c r="G85" s="77">
        <v>200000</v>
      </c>
      <c r="H85" s="77">
        <v>0</v>
      </c>
      <c r="I85" s="77">
        <v>0</v>
      </c>
      <c r="J85" s="77">
        <v>0</v>
      </c>
      <c r="K85" s="77">
        <v>0</v>
      </c>
      <c r="L85" s="77">
        <v>0</v>
      </c>
      <c r="M85" s="77">
        <v>154730</v>
      </c>
      <c r="N85" s="77">
        <v>0</v>
      </c>
      <c r="O85" s="77">
        <v>0</v>
      </c>
      <c r="P85" s="82">
        <v>0</v>
      </c>
      <c r="Q85" s="77">
        <v>0</v>
      </c>
      <c r="R85" s="82">
        <v>0</v>
      </c>
      <c r="S85" s="82">
        <v>0</v>
      </c>
      <c r="T85" s="83">
        <f t="shared" si="5"/>
        <v>480728</v>
      </c>
      <c r="V85" s="1">
        <f t="shared" si="6"/>
        <v>403678</v>
      </c>
      <c r="W85" s="1">
        <f t="shared" si="7"/>
        <v>77050</v>
      </c>
      <c r="X85" s="1">
        <f t="shared" si="4"/>
        <v>480728</v>
      </c>
    </row>
    <row r="86" spans="1:24" x14ac:dyDescent="0.25">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77">
        <v>0</v>
      </c>
      <c r="R86" s="82">
        <v>0</v>
      </c>
      <c r="S86" s="82">
        <v>0</v>
      </c>
      <c r="T86" s="83">
        <f t="shared" si="5"/>
        <v>0</v>
      </c>
      <c r="V86" s="1">
        <f t="shared" si="6"/>
        <v>0</v>
      </c>
      <c r="W86" s="1">
        <f t="shared" si="7"/>
        <v>0</v>
      </c>
      <c r="X86" s="1">
        <f t="shared" si="4"/>
        <v>0</v>
      </c>
    </row>
    <row r="87" spans="1:24" x14ac:dyDescent="0.25">
      <c r="A87" s="24" t="s">
        <v>155</v>
      </c>
      <c r="B87" s="25" t="s">
        <v>18</v>
      </c>
      <c r="C87" s="81">
        <v>0</v>
      </c>
      <c r="D87" s="81">
        <v>0</v>
      </c>
      <c r="E87" s="77">
        <v>439</v>
      </c>
      <c r="F87" s="77">
        <v>0</v>
      </c>
      <c r="G87" s="77">
        <v>0</v>
      </c>
      <c r="H87" s="77">
        <v>0</v>
      </c>
      <c r="I87" s="77">
        <v>0</v>
      </c>
      <c r="J87" s="77">
        <v>0</v>
      </c>
      <c r="K87" s="77">
        <v>0</v>
      </c>
      <c r="L87" s="77">
        <v>0</v>
      </c>
      <c r="M87" s="77">
        <v>0</v>
      </c>
      <c r="N87" s="77">
        <v>0</v>
      </c>
      <c r="O87" s="77">
        <v>0</v>
      </c>
      <c r="P87" s="82">
        <v>0</v>
      </c>
      <c r="Q87" s="77">
        <v>0</v>
      </c>
      <c r="R87" s="82">
        <v>0</v>
      </c>
      <c r="S87" s="82">
        <v>0</v>
      </c>
      <c r="T87" s="83">
        <f t="shared" si="5"/>
        <v>439</v>
      </c>
      <c r="V87" s="1">
        <f t="shared" si="6"/>
        <v>439</v>
      </c>
      <c r="W87" s="1">
        <f t="shared" si="7"/>
        <v>0</v>
      </c>
      <c r="X87" s="1">
        <f t="shared" si="4"/>
        <v>439</v>
      </c>
    </row>
    <row r="88" spans="1:24" x14ac:dyDescent="0.25">
      <c r="A88" s="24" t="s">
        <v>156</v>
      </c>
      <c r="B88" s="25" t="s">
        <v>552</v>
      </c>
      <c r="C88" s="81">
        <v>0</v>
      </c>
      <c r="D88" s="81">
        <v>0</v>
      </c>
      <c r="E88" s="77">
        <v>0</v>
      </c>
      <c r="F88" s="77">
        <v>0</v>
      </c>
      <c r="G88" s="77">
        <v>0</v>
      </c>
      <c r="H88" s="77">
        <v>0</v>
      </c>
      <c r="I88" s="77">
        <v>0</v>
      </c>
      <c r="J88" s="77">
        <v>0</v>
      </c>
      <c r="K88" s="77">
        <v>0</v>
      </c>
      <c r="L88" s="77">
        <v>0</v>
      </c>
      <c r="M88" s="77">
        <v>0</v>
      </c>
      <c r="N88" s="77">
        <v>0</v>
      </c>
      <c r="O88" s="77">
        <v>0</v>
      </c>
      <c r="P88" s="82">
        <v>0</v>
      </c>
      <c r="Q88" s="77">
        <v>0</v>
      </c>
      <c r="R88" s="82">
        <v>0</v>
      </c>
      <c r="S88" s="82">
        <v>0</v>
      </c>
      <c r="T88" s="83">
        <f t="shared" si="5"/>
        <v>0</v>
      </c>
      <c r="V88" s="1">
        <f t="shared" si="6"/>
        <v>0</v>
      </c>
      <c r="W88" s="1">
        <f t="shared" si="7"/>
        <v>0</v>
      </c>
      <c r="X88" s="1">
        <f t="shared" si="4"/>
        <v>0</v>
      </c>
    </row>
    <row r="89" spans="1:24" x14ac:dyDescent="0.25">
      <c r="A89" s="24" t="s">
        <v>157</v>
      </c>
      <c r="B89" s="25" t="s">
        <v>19</v>
      </c>
      <c r="C89" s="81">
        <v>0</v>
      </c>
      <c r="D89" s="81">
        <v>0</v>
      </c>
      <c r="E89" s="77">
        <v>1400</v>
      </c>
      <c r="F89" s="77">
        <v>0</v>
      </c>
      <c r="G89" s="77">
        <v>0</v>
      </c>
      <c r="H89" s="77">
        <v>0</v>
      </c>
      <c r="I89" s="77">
        <v>0</v>
      </c>
      <c r="J89" s="77">
        <v>0</v>
      </c>
      <c r="K89" s="77">
        <v>0</v>
      </c>
      <c r="L89" s="77">
        <v>0</v>
      </c>
      <c r="M89" s="77">
        <v>0</v>
      </c>
      <c r="N89" s="77">
        <v>0</v>
      </c>
      <c r="O89" s="77">
        <v>0</v>
      </c>
      <c r="P89" s="82">
        <v>0</v>
      </c>
      <c r="Q89" s="77">
        <v>0</v>
      </c>
      <c r="R89" s="82">
        <v>0</v>
      </c>
      <c r="S89" s="82">
        <v>0</v>
      </c>
      <c r="T89" s="83">
        <f t="shared" si="5"/>
        <v>1400</v>
      </c>
      <c r="V89" s="1">
        <f t="shared" si="6"/>
        <v>1400</v>
      </c>
      <c r="W89" s="1">
        <f t="shared" si="7"/>
        <v>0</v>
      </c>
      <c r="X89" s="1">
        <f t="shared" si="4"/>
        <v>1400</v>
      </c>
    </row>
    <row r="90" spans="1:24" x14ac:dyDescent="0.25">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77">
        <v>0</v>
      </c>
      <c r="R90" s="82">
        <v>0</v>
      </c>
      <c r="S90" s="82">
        <v>0</v>
      </c>
      <c r="T90" s="83">
        <f t="shared" si="5"/>
        <v>0</v>
      </c>
      <c r="V90" s="1">
        <f t="shared" si="6"/>
        <v>0</v>
      </c>
      <c r="W90" s="1">
        <f t="shared" si="7"/>
        <v>0</v>
      </c>
      <c r="X90" s="1">
        <f t="shared" si="4"/>
        <v>0</v>
      </c>
    </row>
    <row r="91" spans="1:24" x14ac:dyDescent="0.25">
      <c r="A91" s="24" t="s">
        <v>159</v>
      </c>
      <c r="B91" s="25" t="s">
        <v>20</v>
      </c>
      <c r="C91" s="81">
        <v>0</v>
      </c>
      <c r="D91" s="81">
        <v>0</v>
      </c>
      <c r="E91" s="77">
        <v>137810</v>
      </c>
      <c r="F91" s="77">
        <v>40502</v>
      </c>
      <c r="G91" s="77">
        <v>0</v>
      </c>
      <c r="H91" s="77">
        <v>0</v>
      </c>
      <c r="I91" s="77">
        <v>0</v>
      </c>
      <c r="J91" s="77">
        <v>0</v>
      </c>
      <c r="K91" s="77">
        <v>0</v>
      </c>
      <c r="L91" s="77">
        <v>0</v>
      </c>
      <c r="M91" s="77">
        <v>0</v>
      </c>
      <c r="N91" s="77">
        <v>0</v>
      </c>
      <c r="O91" s="77">
        <v>0</v>
      </c>
      <c r="P91" s="82">
        <v>0</v>
      </c>
      <c r="Q91" s="77">
        <v>0</v>
      </c>
      <c r="R91" s="82">
        <v>0</v>
      </c>
      <c r="S91" s="82">
        <v>0</v>
      </c>
      <c r="T91" s="83">
        <f t="shared" si="5"/>
        <v>178312</v>
      </c>
      <c r="V91" s="1">
        <f t="shared" si="6"/>
        <v>137810</v>
      </c>
      <c r="W91" s="1">
        <f t="shared" si="7"/>
        <v>40502</v>
      </c>
      <c r="X91" s="1">
        <f t="shared" si="4"/>
        <v>178312</v>
      </c>
    </row>
    <row r="92" spans="1:24" x14ac:dyDescent="0.25">
      <c r="A92" s="24" t="s">
        <v>160</v>
      </c>
      <c r="B92" s="25" t="s">
        <v>20</v>
      </c>
      <c r="C92" s="81">
        <v>0</v>
      </c>
      <c r="D92" s="81">
        <v>0</v>
      </c>
      <c r="E92" s="77">
        <v>0</v>
      </c>
      <c r="F92" s="77">
        <v>1035</v>
      </c>
      <c r="G92" s="77">
        <v>0</v>
      </c>
      <c r="H92" s="77">
        <v>0</v>
      </c>
      <c r="I92" s="77">
        <v>0</v>
      </c>
      <c r="J92" s="77">
        <v>0</v>
      </c>
      <c r="K92" s="77">
        <v>0</v>
      </c>
      <c r="L92" s="77">
        <v>0</v>
      </c>
      <c r="M92" s="77">
        <v>0</v>
      </c>
      <c r="N92" s="77">
        <v>0</v>
      </c>
      <c r="O92" s="77">
        <v>0</v>
      </c>
      <c r="P92" s="82">
        <v>0</v>
      </c>
      <c r="Q92" s="77">
        <v>0</v>
      </c>
      <c r="R92" s="82">
        <v>0</v>
      </c>
      <c r="S92" s="82">
        <v>0</v>
      </c>
      <c r="T92" s="83">
        <f t="shared" si="5"/>
        <v>1035</v>
      </c>
      <c r="V92" s="1">
        <f t="shared" si="6"/>
        <v>0</v>
      </c>
      <c r="W92" s="1">
        <f t="shared" si="7"/>
        <v>1035</v>
      </c>
      <c r="X92" s="1">
        <f t="shared" si="4"/>
        <v>1035</v>
      </c>
    </row>
    <row r="93" spans="1:24" x14ac:dyDescent="0.25">
      <c r="A93" s="24" t="s">
        <v>469</v>
      </c>
      <c r="B93" s="25" t="s">
        <v>20</v>
      </c>
      <c r="C93" s="81">
        <v>0</v>
      </c>
      <c r="D93" s="81">
        <v>0</v>
      </c>
      <c r="E93" s="77">
        <v>0</v>
      </c>
      <c r="F93" s="77">
        <v>0</v>
      </c>
      <c r="G93" s="77">
        <v>8020518</v>
      </c>
      <c r="H93" s="77">
        <v>3529677</v>
      </c>
      <c r="I93" s="77">
        <v>0</v>
      </c>
      <c r="J93" s="77">
        <v>0</v>
      </c>
      <c r="K93" s="77">
        <v>0</v>
      </c>
      <c r="L93" s="77">
        <v>0</v>
      </c>
      <c r="M93" s="77">
        <v>0</v>
      </c>
      <c r="N93" s="77">
        <v>0</v>
      </c>
      <c r="O93" s="77">
        <v>0</v>
      </c>
      <c r="P93" s="82">
        <v>0</v>
      </c>
      <c r="Q93" s="77">
        <v>0</v>
      </c>
      <c r="R93" s="82">
        <v>0</v>
      </c>
      <c r="S93" s="82">
        <v>0</v>
      </c>
      <c r="T93" s="83">
        <f t="shared" si="5"/>
        <v>11550195</v>
      </c>
      <c r="V93" s="1">
        <f t="shared" si="6"/>
        <v>8020518</v>
      </c>
      <c r="W93" s="1">
        <f t="shared" si="7"/>
        <v>3529677</v>
      </c>
      <c r="X93" s="1">
        <f t="shared" si="4"/>
        <v>11550195</v>
      </c>
    </row>
    <row r="94" spans="1:24" x14ac:dyDescent="0.25">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77">
        <v>0</v>
      </c>
      <c r="R94" s="82">
        <v>0</v>
      </c>
      <c r="S94" s="82">
        <v>0</v>
      </c>
      <c r="T94" s="83">
        <f t="shared" si="5"/>
        <v>0</v>
      </c>
      <c r="V94" s="1">
        <f t="shared" si="6"/>
        <v>0</v>
      </c>
      <c r="W94" s="1">
        <f t="shared" si="7"/>
        <v>0</v>
      </c>
      <c r="X94" s="1">
        <f t="shared" si="4"/>
        <v>0</v>
      </c>
    </row>
    <row r="95" spans="1:24" x14ac:dyDescent="0.25">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77">
        <v>0</v>
      </c>
      <c r="R95" s="82">
        <v>0</v>
      </c>
      <c r="S95" s="82">
        <v>0</v>
      </c>
      <c r="T95" s="83">
        <f t="shared" si="5"/>
        <v>0</v>
      </c>
      <c r="V95" s="1">
        <f t="shared" si="6"/>
        <v>0</v>
      </c>
      <c r="W95" s="1">
        <f t="shared" si="7"/>
        <v>0</v>
      </c>
      <c r="X95" s="1">
        <f t="shared" si="4"/>
        <v>0</v>
      </c>
    </row>
    <row r="96" spans="1:24" x14ac:dyDescent="0.25">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77">
        <v>0</v>
      </c>
      <c r="R96" s="82">
        <v>0</v>
      </c>
      <c r="S96" s="82">
        <v>0</v>
      </c>
      <c r="T96" s="83">
        <f t="shared" si="5"/>
        <v>0</v>
      </c>
      <c r="V96" s="1">
        <f t="shared" si="6"/>
        <v>0</v>
      </c>
      <c r="W96" s="1">
        <f t="shared" si="7"/>
        <v>0</v>
      </c>
      <c r="X96" s="1">
        <f t="shared" si="4"/>
        <v>0</v>
      </c>
    </row>
    <row r="97" spans="1:24" x14ac:dyDescent="0.25">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77">
        <v>0</v>
      </c>
      <c r="R97" s="82">
        <v>0</v>
      </c>
      <c r="S97" s="82">
        <v>0</v>
      </c>
      <c r="T97" s="83">
        <f t="shared" si="5"/>
        <v>0</v>
      </c>
      <c r="V97" s="1">
        <f t="shared" si="6"/>
        <v>0</v>
      </c>
      <c r="W97" s="1">
        <f t="shared" si="7"/>
        <v>0</v>
      </c>
      <c r="X97" s="1">
        <f t="shared" si="4"/>
        <v>0</v>
      </c>
    </row>
    <row r="98" spans="1:24" x14ac:dyDescent="0.25">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77">
        <v>0</v>
      </c>
      <c r="R98" s="82">
        <v>0</v>
      </c>
      <c r="S98" s="82">
        <v>0</v>
      </c>
      <c r="T98" s="83">
        <f t="shared" si="5"/>
        <v>0</v>
      </c>
      <c r="V98" s="1">
        <f t="shared" si="6"/>
        <v>0</v>
      </c>
      <c r="W98" s="1">
        <f t="shared" si="7"/>
        <v>0</v>
      </c>
      <c r="X98" s="1">
        <f t="shared" si="4"/>
        <v>0</v>
      </c>
    </row>
    <row r="99" spans="1:24" x14ac:dyDescent="0.25">
      <c r="A99" s="24" t="s">
        <v>166</v>
      </c>
      <c r="B99" s="25" t="s">
        <v>21</v>
      </c>
      <c r="C99" s="81">
        <v>24632</v>
      </c>
      <c r="D99" s="81">
        <v>13716</v>
      </c>
      <c r="E99" s="77">
        <v>483747</v>
      </c>
      <c r="F99" s="77">
        <v>20740</v>
      </c>
      <c r="G99" s="77">
        <v>112474</v>
      </c>
      <c r="H99" s="77">
        <v>35918</v>
      </c>
      <c r="I99" s="77">
        <v>0</v>
      </c>
      <c r="J99" s="77">
        <v>0</v>
      </c>
      <c r="K99" s="77">
        <v>0</v>
      </c>
      <c r="L99" s="77">
        <v>0</v>
      </c>
      <c r="M99" s="77">
        <v>33734</v>
      </c>
      <c r="N99" s="77">
        <v>0</v>
      </c>
      <c r="O99" s="77">
        <v>0</v>
      </c>
      <c r="P99" s="82">
        <v>0</v>
      </c>
      <c r="Q99" s="77">
        <v>0</v>
      </c>
      <c r="R99" s="82">
        <v>0</v>
      </c>
      <c r="S99" s="82">
        <v>0</v>
      </c>
      <c r="T99" s="83">
        <f t="shared" si="5"/>
        <v>724961</v>
      </c>
      <c r="V99" s="1">
        <f t="shared" si="6"/>
        <v>654587</v>
      </c>
      <c r="W99" s="1">
        <f t="shared" si="7"/>
        <v>70374</v>
      </c>
      <c r="X99" s="1">
        <f t="shared" si="4"/>
        <v>724961</v>
      </c>
    </row>
    <row r="100" spans="1:24" x14ac:dyDescent="0.25">
      <c r="A100" s="24" t="s">
        <v>462</v>
      </c>
      <c r="B100" s="25" t="s">
        <v>21</v>
      </c>
      <c r="C100" s="81">
        <v>739283</v>
      </c>
      <c r="D100" s="81">
        <v>93037</v>
      </c>
      <c r="E100" s="77">
        <v>20383216</v>
      </c>
      <c r="F100" s="77">
        <v>990398</v>
      </c>
      <c r="G100" s="77">
        <v>4013573</v>
      </c>
      <c r="H100" s="77">
        <v>392840</v>
      </c>
      <c r="I100" s="77">
        <v>0</v>
      </c>
      <c r="J100" s="77">
        <v>0</v>
      </c>
      <c r="K100" s="77">
        <v>0</v>
      </c>
      <c r="L100" s="77">
        <v>0</v>
      </c>
      <c r="M100" s="77">
        <v>2468758</v>
      </c>
      <c r="N100" s="77">
        <v>0</v>
      </c>
      <c r="O100" s="77">
        <v>0</v>
      </c>
      <c r="P100" s="82">
        <v>0</v>
      </c>
      <c r="Q100" s="77">
        <v>0</v>
      </c>
      <c r="R100" s="82">
        <v>0</v>
      </c>
      <c r="S100" s="82">
        <v>0</v>
      </c>
      <c r="T100" s="83">
        <f t="shared" si="5"/>
        <v>29081105</v>
      </c>
      <c r="V100" s="1">
        <f t="shared" si="6"/>
        <v>27604830</v>
      </c>
      <c r="W100" s="1">
        <f t="shared" si="7"/>
        <v>1476275</v>
      </c>
      <c r="X100" s="1">
        <f t="shared" si="4"/>
        <v>29081105</v>
      </c>
    </row>
    <row r="101" spans="1:24" x14ac:dyDescent="0.25">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77">
        <v>0</v>
      </c>
      <c r="R101" s="82">
        <v>0</v>
      </c>
      <c r="S101" s="82">
        <v>0</v>
      </c>
      <c r="T101" s="83">
        <f t="shared" si="5"/>
        <v>0</v>
      </c>
      <c r="V101" s="1">
        <f t="shared" si="6"/>
        <v>0</v>
      </c>
      <c r="W101" s="1">
        <f t="shared" si="7"/>
        <v>0</v>
      </c>
      <c r="X101" s="1">
        <f t="shared" si="4"/>
        <v>0</v>
      </c>
    </row>
    <row r="102" spans="1:24" x14ac:dyDescent="0.25">
      <c r="A102" s="24" t="s">
        <v>169</v>
      </c>
      <c r="B102" s="25" t="s">
        <v>170</v>
      </c>
      <c r="C102" s="81">
        <v>0</v>
      </c>
      <c r="D102" s="81">
        <v>0</v>
      </c>
      <c r="E102" s="77">
        <v>325883</v>
      </c>
      <c r="F102" s="77">
        <v>0</v>
      </c>
      <c r="G102" s="77">
        <v>0</v>
      </c>
      <c r="H102" s="77">
        <v>0</v>
      </c>
      <c r="I102" s="77">
        <v>0</v>
      </c>
      <c r="J102" s="77">
        <v>0</v>
      </c>
      <c r="K102" s="77">
        <v>0</v>
      </c>
      <c r="L102" s="77">
        <v>0</v>
      </c>
      <c r="M102" s="77">
        <v>0</v>
      </c>
      <c r="N102" s="77">
        <v>0</v>
      </c>
      <c r="O102" s="77">
        <v>0</v>
      </c>
      <c r="P102" s="82">
        <v>0</v>
      </c>
      <c r="Q102" s="77">
        <v>0</v>
      </c>
      <c r="R102" s="82">
        <v>0</v>
      </c>
      <c r="S102" s="82">
        <v>0</v>
      </c>
      <c r="T102" s="83">
        <f t="shared" si="5"/>
        <v>325883</v>
      </c>
      <c r="V102" s="1">
        <f t="shared" si="6"/>
        <v>325883</v>
      </c>
      <c r="W102" s="1">
        <f t="shared" si="7"/>
        <v>0</v>
      </c>
      <c r="X102" s="1">
        <f t="shared" si="4"/>
        <v>325883</v>
      </c>
    </row>
    <row r="103" spans="1:24" x14ac:dyDescent="0.25">
      <c r="A103" s="60"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77">
        <v>0</v>
      </c>
      <c r="R103" s="82">
        <v>0</v>
      </c>
      <c r="S103" s="82">
        <v>0</v>
      </c>
      <c r="T103" s="83">
        <f t="shared" si="5"/>
        <v>0</v>
      </c>
      <c r="V103" s="1">
        <f t="shared" si="6"/>
        <v>0</v>
      </c>
      <c r="W103" s="1">
        <f t="shared" si="7"/>
        <v>0</v>
      </c>
      <c r="X103" s="1">
        <f t="shared" si="4"/>
        <v>0</v>
      </c>
    </row>
    <row r="104" spans="1:24" x14ac:dyDescent="0.25">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77">
        <v>0</v>
      </c>
      <c r="R104" s="82">
        <v>0</v>
      </c>
      <c r="S104" s="82">
        <v>0</v>
      </c>
      <c r="T104" s="83">
        <f t="shared" si="5"/>
        <v>0</v>
      </c>
      <c r="V104" s="1">
        <f t="shared" si="6"/>
        <v>0</v>
      </c>
      <c r="W104" s="1">
        <f t="shared" si="7"/>
        <v>0</v>
      </c>
      <c r="X104" s="1">
        <f t="shared" si="4"/>
        <v>0</v>
      </c>
    </row>
    <row r="105" spans="1:24" x14ac:dyDescent="0.25">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77">
        <v>0</v>
      </c>
      <c r="R105" s="82">
        <v>0</v>
      </c>
      <c r="S105" s="82">
        <v>0</v>
      </c>
      <c r="T105" s="83">
        <f t="shared" si="5"/>
        <v>0</v>
      </c>
      <c r="V105" s="1">
        <f t="shared" si="6"/>
        <v>0</v>
      </c>
      <c r="W105" s="1">
        <f t="shared" si="7"/>
        <v>0</v>
      </c>
      <c r="X105" s="1">
        <f t="shared" si="4"/>
        <v>0</v>
      </c>
    </row>
    <row r="106" spans="1:24" x14ac:dyDescent="0.25">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77">
        <v>0</v>
      </c>
      <c r="R106" s="82">
        <v>0</v>
      </c>
      <c r="S106" s="82">
        <v>0</v>
      </c>
      <c r="T106" s="83">
        <f t="shared" si="5"/>
        <v>0</v>
      </c>
      <c r="V106" s="1">
        <f t="shared" si="6"/>
        <v>0</v>
      </c>
      <c r="W106" s="1">
        <f t="shared" si="7"/>
        <v>0</v>
      </c>
      <c r="X106" s="1">
        <f t="shared" si="4"/>
        <v>0</v>
      </c>
    </row>
    <row r="107" spans="1:24" x14ac:dyDescent="0.25">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77">
        <v>0</v>
      </c>
      <c r="R107" s="82">
        <v>0</v>
      </c>
      <c r="S107" s="82">
        <v>0</v>
      </c>
      <c r="T107" s="83">
        <f t="shared" si="5"/>
        <v>0</v>
      </c>
      <c r="V107" s="1">
        <f t="shared" si="6"/>
        <v>0</v>
      </c>
      <c r="W107" s="1">
        <f t="shared" si="7"/>
        <v>0</v>
      </c>
      <c r="X107" s="1">
        <f t="shared" si="4"/>
        <v>0</v>
      </c>
    </row>
    <row r="108" spans="1:24" x14ac:dyDescent="0.25">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77">
        <v>0</v>
      </c>
      <c r="R108" s="82">
        <v>0</v>
      </c>
      <c r="S108" s="82">
        <v>0</v>
      </c>
      <c r="T108" s="83">
        <f t="shared" si="5"/>
        <v>0</v>
      </c>
      <c r="V108" s="1">
        <f t="shared" si="6"/>
        <v>0</v>
      </c>
      <c r="W108" s="1">
        <f t="shared" si="7"/>
        <v>0</v>
      </c>
      <c r="X108" s="1">
        <f t="shared" si="4"/>
        <v>0</v>
      </c>
    </row>
    <row r="109" spans="1:24" x14ac:dyDescent="0.25">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77">
        <v>0</v>
      </c>
      <c r="R109" s="82">
        <v>0</v>
      </c>
      <c r="S109" s="82">
        <v>0</v>
      </c>
      <c r="T109" s="83">
        <f t="shared" si="5"/>
        <v>0</v>
      </c>
      <c r="V109" s="1">
        <f t="shared" si="6"/>
        <v>0</v>
      </c>
      <c r="W109" s="1">
        <f t="shared" si="7"/>
        <v>0</v>
      </c>
      <c r="X109" s="1">
        <f t="shared" si="4"/>
        <v>0</v>
      </c>
    </row>
    <row r="110" spans="1:24" x14ac:dyDescent="0.25">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77">
        <v>0</v>
      </c>
      <c r="R110" s="82">
        <v>0</v>
      </c>
      <c r="S110" s="82">
        <v>0</v>
      </c>
      <c r="T110" s="83">
        <f t="shared" si="5"/>
        <v>0</v>
      </c>
      <c r="V110" s="1">
        <f t="shared" si="6"/>
        <v>0</v>
      </c>
      <c r="W110" s="1">
        <f t="shared" si="7"/>
        <v>0</v>
      </c>
      <c r="X110" s="1">
        <f t="shared" si="4"/>
        <v>0</v>
      </c>
    </row>
    <row r="111" spans="1:24" x14ac:dyDescent="0.25">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77">
        <v>0</v>
      </c>
      <c r="R111" s="82">
        <v>0</v>
      </c>
      <c r="S111" s="82">
        <v>0</v>
      </c>
      <c r="T111" s="83">
        <f t="shared" si="5"/>
        <v>0</v>
      </c>
      <c r="V111" s="1">
        <f t="shared" si="6"/>
        <v>0</v>
      </c>
      <c r="W111" s="1">
        <f t="shared" si="7"/>
        <v>0</v>
      </c>
      <c r="X111" s="1">
        <f t="shared" si="4"/>
        <v>0</v>
      </c>
    </row>
    <row r="112" spans="1:24" x14ac:dyDescent="0.25">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77">
        <v>0</v>
      </c>
      <c r="R112" s="82">
        <v>0</v>
      </c>
      <c r="S112" s="82">
        <v>0</v>
      </c>
      <c r="T112" s="83">
        <f t="shared" si="5"/>
        <v>0</v>
      </c>
      <c r="V112" s="1">
        <f t="shared" si="6"/>
        <v>0</v>
      </c>
      <c r="W112" s="1">
        <f t="shared" si="7"/>
        <v>0</v>
      </c>
      <c r="X112" s="1">
        <f t="shared" si="4"/>
        <v>0</v>
      </c>
    </row>
    <row r="113" spans="1:24" x14ac:dyDescent="0.25">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77">
        <v>0</v>
      </c>
      <c r="R113" s="82">
        <v>0</v>
      </c>
      <c r="S113" s="82">
        <v>0</v>
      </c>
      <c r="T113" s="83">
        <f t="shared" si="5"/>
        <v>0</v>
      </c>
      <c r="V113" s="1">
        <f t="shared" si="6"/>
        <v>0</v>
      </c>
      <c r="W113" s="1">
        <f t="shared" si="7"/>
        <v>0</v>
      </c>
      <c r="X113" s="1">
        <f t="shared" si="4"/>
        <v>0</v>
      </c>
    </row>
    <row r="114" spans="1:24" x14ac:dyDescent="0.25">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77">
        <v>0</v>
      </c>
      <c r="R114" s="82">
        <v>0</v>
      </c>
      <c r="S114" s="82">
        <v>0</v>
      </c>
      <c r="T114" s="83">
        <f t="shared" si="5"/>
        <v>0</v>
      </c>
      <c r="V114" s="1">
        <f t="shared" si="6"/>
        <v>0</v>
      </c>
      <c r="W114" s="1">
        <f t="shared" si="7"/>
        <v>0</v>
      </c>
      <c r="X114" s="1">
        <f t="shared" si="4"/>
        <v>0</v>
      </c>
    </row>
    <row r="115" spans="1:24" x14ac:dyDescent="0.25">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77">
        <v>0</v>
      </c>
      <c r="R115" s="82">
        <v>0</v>
      </c>
      <c r="S115" s="82">
        <v>0</v>
      </c>
      <c r="T115" s="83">
        <f t="shared" si="5"/>
        <v>0</v>
      </c>
      <c r="V115" s="1">
        <f t="shared" si="6"/>
        <v>0</v>
      </c>
      <c r="W115" s="1">
        <f t="shared" si="7"/>
        <v>0</v>
      </c>
      <c r="X115" s="1">
        <f t="shared" si="4"/>
        <v>0</v>
      </c>
    </row>
    <row r="116" spans="1:24" x14ac:dyDescent="0.25">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77">
        <v>0</v>
      </c>
      <c r="R116" s="82">
        <v>0</v>
      </c>
      <c r="S116" s="82">
        <v>0</v>
      </c>
      <c r="T116" s="83">
        <f t="shared" si="5"/>
        <v>0</v>
      </c>
      <c r="V116" s="1">
        <f t="shared" si="6"/>
        <v>0</v>
      </c>
      <c r="W116" s="1">
        <f t="shared" si="7"/>
        <v>0</v>
      </c>
      <c r="X116" s="1">
        <f t="shared" si="4"/>
        <v>0</v>
      </c>
    </row>
    <row r="117" spans="1:24" x14ac:dyDescent="0.25">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77">
        <v>0</v>
      </c>
      <c r="R117" s="82">
        <v>0</v>
      </c>
      <c r="S117" s="82">
        <v>0</v>
      </c>
      <c r="T117" s="83">
        <f t="shared" si="5"/>
        <v>0</v>
      </c>
      <c r="V117" s="1">
        <f t="shared" si="6"/>
        <v>0</v>
      </c>
      <c r="W117" s="1">
        <f t="shared" si="7"/>
        <v>0</v>
      </c>
      <c r="X117" s="1">
        <f t="shared" si="4"/>
        <v>0</v>
      </c>
    </row>
    <row r="118" spans="1:24" x14ac:dyDescent="0.25">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0</v>
      </c>
      <c r="Q118" s="77">
        <v>0</v>
      </c>
      <c r="R118" s="82">
        <v>0</v>
      </c>
      <c r="S118" s="82">
        <v>0</v>
      </c>
      <c r="T118" s="83">
        <f t="shared" si="5"/>
        <v>0</v>
      </c>
      <c r="V118" s="1">
        <f t="shared" si="6"/>
        <v>0</v>
      </c>
      <c r="W118" s="1">
        <f t="shared" si="7"/>
        <v>0</v>
      </c>
      <c r="X118" s="1">
        <f t="shared" si="4"/>
        <v>0</v>
      </c>
    </row>
    <row r="119" spans="1:24" x14ac:dyDescent="0.25">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77">
        <v>0</v>
      </c>
      <c r="R119" s="82">
        <v>0</v>
      </c>
      <c r="S119" s="82">
        <v>0</v>
      </c>
      <c r="T119" s="83">
        <f t="shared" si="5"/>
        <v>0</v>
      </c>
      <c r="V119" s="1">
        <f t="shared" si="6"/>
        <v>0</v>
      </c>
      <c r="W119" s="1">
        <f t="shared" si="7"/>
        <v>0</v>
      </c>
      <c r="X119" s="1">
        <f t="shared" si="4"/>
        <v>0</v>
      </c>
    </row>
    <row r="120" spans="1:24" x14ac:dyDescent="0.25">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77">
        <v>0</v>
      </c>
      <c r="R120" s="82">
        <v>0</v>
      </c>
      <c r="S120" s="82">
        <v>0</v>
      </c>
      <c r="T120" s="83">
        <f t="shared" si="5"/>
        <v>0</v>
      </c>
      <c r="V120" s="1">
        <f t="shared" si="6"/>
        <v>0</v>
      </c>
      <c r="W120" s="1">
        <f t="shared" si="7"/>
        <v>0</v>
      </c>
      <c r="X120" s="1">
        <f t="shared" si="4"/>
        <v>0</v>
      </c>
    </row>
    <row r="121" spans="1:24" x14ac:dyDescent="0.25">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77">
        <v>0</v>
      </c>
      <c r="R121" s="82">
        <v>0</v>
      </c>
      <c r="S121" s="82">
        <v>0</v>
      </c>
      <c r="T121" s="83">
        <f t="shared" si="5"/>
        <v>0</v>
      </c>
      <c r="V121" s="1">
        <f t="shared" si="6"/>
        <v>0</v>
      </c>
      <c r="W121" s="1">
        <f t="shared" si="7"/>
        <v>0</v>
      </c>
      <c r="X121" s="1">
        <f t="shared" si="4"/>
        <v>0</v>
      </c>
    </row>
    <row r="122" spans="1:24" x14ac:dyDescent="0.25">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77">
        <v>0</v>
      </c>
      <c r="R122" s="82">
        <v>0</v>
      </c>
      <c r="S122" s="82">
        <v>0</v>
      </c>
      <c r="T122" s="83">
        <f t="shared" si="5"/>
        <v>0</v>
      </c>
      <c r="V122" s="1">
        <f t="shared" si="6"/>
        <v>0</v>
      </c>
      <c r="W122" s="1">
        <f t="shared" si="7"/>
        <v>0</v>
      </c>
      <c r="X122" s="1">
        <f t="shared" si="4"/>
        <v>0</v>
      </c>
    </row>
    <row r="123" spans="1:24" x14ac:dyDescent="0.25">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77">
        <v>5199</v>
      </c>
      <c r="R123" s="82">
        <v>0</v>
      </c>
      <c r="S123" s="82">
        <v>0</v>
      </c>
      <c r="T123" s="83">
        <f t="shared" si="5"/>
        <v>5199</v>
      </c>
      <c r="V123" s="1">
        <f t="shared" si="6"/>
        <v>5199</v>
      </c>
      <c r="W123" s="1">
        <f t="shared" si="7"/>
        <v>0</v>
      </c>
      <c r="X123" s="1">
        <f t="shared" si="4"/>
        <v>5199</v>
      </c>
    </row>
    <row r="124" spans="1:24" x14ac:dyDescent="0.25">
      <c r="A124" s="24"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77">
        <v>0</v>
      </c>
      <c r="R124" s="82">
        <v>0</v>
      </c>
      <c r="S124" s="82">
        <v>0</v>
      </c>
      <c r="T124" s="83">
        <f t="shared" si="5"/>
        <v>0</v>
      </c>
      <c r="V124" s="1">
        <f t="shared" si="6"/>
        <v>0</v>
      </c>
      <c r="W124" s="1">
        <f t="shared" si="7"/>
        <v>0</v>
      </c>
      <c r="X124" s="1">
        <f t="shared" si="4"/>
        <v>0</v>
      </c>
    </row>
    <row r="125" spans="1:24" x14ac:dyDescent="0.25">
      <c r="A125" s="24" t="s">
        <v>194</v>
      </c>
      <c r="B125" s="25" t="s">
        <v>31</v>
      </c>
      <c r="C125" s="81">
        <v>15566</v>
      </c>
      <c r="D125" s="81">
        <v>1443</v>
      </c>
      <c r="E125" s="77">
        <v>23766</v>
      </c>
      <c r="F125" s="77">
        <v>2237</v>
      </c>
      <c r="G125" s="77">
        <v>20304</v>
      </c>
      <c r="H125" s="77">
        <v>38447</v>
      </c>
      <c r="I125" s="77">
        <v>0</v>
      </c>
      <c r="J125" s="77">
        <v>0</v>
      </c>
      <c r="K125" s="77">
        <v>0</v>
      </c>
      <c r="L125" s="77">
        <v>0</v>
      </c>
      <c r="M125" s="77">
        <v>20961</v>
      </c>
      <c r="N125" s="77">
        <v>0</v>
      </c>
      <c r="O125" s="77">
        <v>0</v>
      </c>
      <c r="P125" s="82">
        <v>0</v>
      </c>
      <c r="Q125" s="77">
        <v>0</v>
      </c>
      <c r="R125" s="82">
        <v>0</v>
      </c>
      <c r="S125" s="82">
        <v>0</v>
      </c>
      <c r="T125" s="83">
        <f t="shared" si="5"/>
        <v>122724</v>
      </c>
      <c r="V125" s="1">
        <f t="shared" si="6"/>
        <v>80597</v>
      </c>
      <c r="W125" s="1">
        <f t="shared" si="7"/>
        <v>42127</v>
      </c>
      <c r="X125" s="1">
        <f t="shared" si="4"/>
        <v>122724</v>
      </c>
    </row>
    <row r="126" spans="1:24" x14ac:dyDescent="0.25">
      <c r="A126" s="24" t="s">
        <v>196</v>
      </c>
      <c r="B126" s="25" t="s">
        <v>32</v>
      </c>
      <c r="C126" s="81">
        <v>0</v>
      </c>
      <c r="D126" s="81">
        <v>0</v>
      </c>
      <c r="E126" s="77">
        <v>71199</v>
      </c>
      <c r="F126" s="77">
        <v>3455</v>
      </c>
      <c r="G126" s="77">
        <v>0</v>
      </c>
      <c r="H126" s="77">
        <v>0</v>
      </c>
      <c r="I126" s="77">
        <v>0</v>
      </c>
      <c r="J126" s="77">
        <v>0</v>
      </c>
      <c r="K126" s="77">
        <v>0</v>
      </c>
      <c r="L126" s="77">
        <v>0</v>
      </c>
      <c r="M126" s="77">
        <v>0</v>
      </c>
      <c r="N126" s="77">
        <v>0</v>
      </c>
      <c r="O126" s="77">
        <v>0</v>
      </c>
      <c r="P126" s="82">
        <v>0</v>
      </c>
      <c r="Q126" s="77">
        <v>0</v>
      </c>
      <c r="R126" s="82">
        <v>0</v>
      </c>
      <c r="S126" s="82">
        <v>0</v>
      </c>
      <c r="T126" s="83">
        <f t="shared" si="5"/>
        <v>74654</v>
      </c>
      <c r="V126" s="1">
        <f t="shared" si="6"/>
        <v>71199</v>
      </c>
      <c r="W126" s="1">
        <f t="shared" si="7"/>
        <v>3455</v>
      </c>
      <c r="X126" s="1">
        <f t="shared" si="4"/>
        <v>74654</v>
      </c>
    </row>
    <row r="127" spans="1:24" x14ac:dyDescent="0.25">
      <c r="A127" s="24" t="s">
        <v>197</v>
      </c>
      <c r="B127" s="25" t="s">
        <v>32</v>
      </c>
      <c r="C127" s="81">
        <v>0</v>
      </c>
      <c r="D127" s="81">
        <v>0</v>
      </c>
      <c r="E127" s="77">
        <v>83475</v>
      </c>
      <c r="F127" s="77">
        <v>8340</v>
      </c>
      <c r="G127" s="77">
        <v>0</v>
      </c>
      <c r="H127" s="77">
        <v>0</v>
      </c>
      <c r="I127" s="77">
        <v>0</v>
      </c>
      <c r="J127" s="77">
        <v>0</v>
      </c>
      <c r="K127" s="77">
        <v>0</v>
      </c>
      <c r="L127" s="77">
        <v>0</v>
      </c>
      <c r="M127" s="77">
        <v>0</v>
      </c>
      <c r="N127" s="77">
        <v>0</v>
      </c>
      <c r="O127" s="77">
        <v>0</v>
      </c>
      <c r="P127" s="82">
        <v>0</v>
      </c>
      <c r="Q127" s="77">
        <v>0</v>
      </c>
      <c r="R127" s="82">
        <v>0</v>
      </c>
      <c r="S127" s="82">
        <v>0</v>
      </c>
      <c r="T127" s="83">
        <f t="shared" si="5"/>
        <v>91815</v>
      </c>
      <c r="V127" s="1">
        <f t="shared" si="6"/>
        <v>83475</v>
      </c>
      <c r="W127" s="1">
        <f t="shared" si="7"/>
        <v>8340</v>
      </c>
      <c r="X127" s="1">
        <f t="shared" si="4"/>
        <v>91815</v>
      </c>
    </row>
    <row r="128" spans="1:24" x14ac:dyDescent="0.25">
      <c r="A128" s="24" t="s">
        <v>198</v>
      </c>
      <c r="B128" s="25" t="s">
        <v>32</v>
      </c>
      <c r="C128" s="81">
        <v>0</v>
      </c>
      <c r="D128" s="81">
        <v>0</v>
      </c>
      <c r="E128" s="77">
        <v>0</v>
      </c>
      <c r="F128" s="77">
        <v>0</v>
      </c>
      <c r="G128" s="77">
        <v>0</v>
      </c>
      <c r="H128" s="77">
        <v>0</v>
      </c>
      <c r="I128" s="77">
        <v>0</v>
      </c>
      <c r="J128" s="77">
        <v>0</v>
      </c>
      <c r="K128" s="77">
        <v>0</v>
      </c>
      <c r="L128" s="77">
        <v>0</v>
      </c>
      <c r="M128" s="77">
        <v>0</v>
      </c>
      <c r="N128" s="77">
        <v>0</v>
      </c>
      <c r="O128" s="77">
        <v>0</v>
      </c>
      <c r="P128" s="82">
        <v>0</v>
      </c>
      <c r="Q128" s="77">
        <v>0</v>
      </c>
      <c r="R128" s="82">
        <v>0</v>
      </c>
      <c r="S128" s="82">
        <v>0</v>
      </c>
      <c r="T128" s="83">
        <f t="shared" si="5"/>
        <v>0</v>
      </c>
      <c r="V128" s="1">
        <f t="shared" si="6"/>
        <v>0</v>
      </c>
      <c r="W128" s="1">
        <f t="shared" si="7"/>
        <v>0</v>
      </c>
      <c r="X128" s="1">
        <f t="shared" si="4"/>
        <v>0</v>
      </c>
    </row>
    <row r="129" spans="1:24" x14ac:dyDescent="0.25">
      <c r="A129" s="24" t="s">
        <v>199</v>
      </c>
      <c r="B129" s="25" t="s">
        <v>33</v>
      </c>
      <c r="C129" s="81">
        <v>92651</v>
      </c>
      <c r="D129" s="81">
        <v>337946</v>
      </c>
      <c r="E129" s="77">
        <v>619945</v>
      </c>
      <c r="F129" s="77">
        <v>383010</v>
      </c>
      <c r="G129" s="77">
        <v>96424</v>
      </c>
      <c r="H129" s="77">
        <v>500428</v>
      </c>
      <c r="I129" s="77">
        <v>0</v>
      </c>
      <c r="J129" s="77">
        <v>0</v>
      </c>
      <c r="K129" s="77">
        <v>0</v>
      </c>
      <c r="L129" s="77">
        <v>0</v>
      </c>
      <c r="M129" s="77">
        <v>107248</v>
      </c>
      <c r="N129" s="77">
        <v>0</v>
      </c>
      <c r="O129" s="77">
        <v>0</v>
      </c>
      <c r="P129" s="82">
        <v>0</v>
      </c>
      <c r="Q129" s="77">
        <v>0</v>
      </c>
      <c r="R129" s="82">
        <v>0</v>
      </c>
      <c r="S129" s="82">
        <v>0</v>
      </c>
      <c r="T129" s="83">
        <f t="shared" si="5"/>
        <v>2137652</v>
      </c>
      <c r="V129" s="1">
        <f t="shared" si="6"/>
        <v>916268</v>
      </c>
      <c r="W129" s="1">
        <f t="shared" si="7"/>
        <v>1221384</v>
      </c>
      <c r="X129" s="1">
        <f t="shared" si="4"/>
        <v>2137652</v>
      </c>
    </row>
    <row r="130" spans="1:24" x14ac:dyDescent="0.25">
      <c r="A130" s="24" t="s">
        <v>200</v>
      </c>
      <c r="B130" s="25" t="s">
        <v>33</v>
      </c>
      <c r="C130" s="81">
        <v>0</v>
      </c>
      <c r="D130" s="81">
        <v>0</v>
      </c>
      <c r="E130" s="77">
        <v>0</v>
      </c>
      <c r="F130" s="77">
        <v>0</v>
      </c>
      <c r="G130" s="77">
        <v>0</v>
      </c>
      <c r="H130" s="77">
        <v>6494726</v>
      </c>
      <c r="I130" s="77">
        <v>0</v>
      </c>
      <c r="J130" s="77">
        <v>0</v>
      </c>
      <c r="K130" s="77">
        <v>0</v>
      </c>
      <c r="L130" s="77">
        <v>0</v>
      </c>
      <c r="M130" s="77">
        <v>0</v>
      </c>
      <c r="N130" s="77">
        <v>0</v>
      </c>
      <c r="O130" s="77">
        <v>0</v>
      </c>
      <c r="P130" s="82">
        <v>0</v>
      </c>
      <c r="Q130" s="77">
        <v>0</v>
      </c>
      <c r="R130" s="82">
        <v>0</v>
      </c>
      <c r="S130" s="82">
        <v>0</v>
      </c>
      <c r="T130" s="83">
        <f t="shared" si="5"/>
        <v>6494726</v>
      </c>
      <c r="V130" s="1">
        <f t="shared" si="6"/>
        <v>0</v>
      </c>
      <c r="W130" s="1">
        <f t="shared" si="7"/>
        <v>6494726</v>
      </c>
      <c r="X130" s="1">
        <f t="shared" si="4"/>
        <v>6494726</v>
      </c>
    </row>
    <row r="131" spans="1:24" x14ac:dyDescent="0.25">
      <c r="A131" s="24" t="s">
        <v>201</v>
      </c>
      <c r="B131" s="25" t="s">
        <v>33</v>
      </c>
      <c r="C131" s="81">
        <v>0</v>
      </c>
      <c r="D131" s="81">
        <v>0</v>
      </c>
      <c r="E131" s="77">
        <v>0</v>
      </c>
      <c r="F131" s="77">
        <v>0</v>
      </c>
      <c r="G131" s="77">
        <v>0</v>
      </c>
      <c r="H131" s="77">
        <v>689298</v>
      </c>
      <c r="I131" s="77">
        <v>0</v>
      </c>
      <c r="J131" s="77">
        <v>0</v>
      </c>
      <c r="K131" s="77">
        <v>0</v>
      </c>
      <c r="L131" s="77">
        <v>0</v>
      </c>
      <c r="M131" s="77">
        <v>0</v>
      </c>
      <c r="N131" s="77">
        <v>0</v>
      </c>
      <c r="O131" s="77">
        <v>0</v>
      </c>
      <c r="P131" s="82">
        <v>0</v>
      </c>
      <c r="Q131" s="77">
        <v>0</v>
      </c>
      <c r="R131" s="82">
        <v>0</v>
      </c>
      <c r="S131" s="82">
        <v>0</v>
      </c>
      <c r="T131" s="83">
        <f t="shared" si="5"/>
        <v>689298</v>
      </c>
      <c r="V131" s="1">
        <f t="shared" si="6"/>
        <v>0</v>
      </c>
      <c r="W131" s="1">
        <f t="shared" si="7"/>
        <v>689298</v>
      </c>
      <c r="X131" s="1">
        <f t="shared" si="4"/>
        <v>689298</v>
      </c>
    </row>
    <row r="132" spans="1:24" x14ac:dyDescent="0.25">
      <c r="A132" s="24" t="s">
        <v>202</v>
      </c>
      <c r="B132" s="25" t="s">
        <v>34</v>
      </c>
      <c r="C132" s="81">
        <v>0</v>
      </c>
      <c r="D132" s="81">
        <v>0</v>
      </c>
      <c r="E132" s="77">
        <v>0</v>
      </c>
      <c r="F132" s="77">
        <v>0</v>
      </c>
      <c r="G132" s="77">
        <v>0</v>
      </c>
      <c r="H132" s="77">
        <v>0</v>
      </c>
      <c r="I132" s="77">
        <v>0</v>
      </c>
      <c r="J132" s="77">
        <v>0</v>
      </c>
      <c r="K132" s="77">
        <v>0</v>
      </c>
      <c r="L132" s="77">
        <v>0</v>
      </c>
      <c r="M132" s="77">
        <v>0</v>
      </c>
      <c r="N132" s="77">
        <v>0</v>
      </c>
      <c r="O132" s="77">
        <v>0</v>
      </c>
      <c r="P132" s="82">
        <v>0</v>
      </c>
      <c r="Q132" s="77">
        <v>0</v>
      </c>
      <c r="R132" s="82">
        <v>0</v>
      </c>
      <c r="S132" s="82">
        <v>0</v>
      </c>
      <c r="T132" s="83">
        <f t="shared" si="5"/>
        <v>0</v>
      </c>
      <c r="V132" s="1">
        <f t="shared" si="6"/>
        <v>0</v>
      </c>
      <c r="W132" s="1">
        <f t="shared" si="7"/>
        <v>0</v>
      </c>
      <c r="X132" s="1">
        <f t="shared" si="4"/>
        <v>0</v>
      </c>
    </row>
    <row r="133" spans="1:24" x14ac:dyDescent="0.25">
      <c r="A133" s="24" t="s">
        <v>203</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77">
        <v>0</v>
      </c>
      <c r="R133" s="82">
        <v>0</v>
      </c>
      <c r="S133" s="82">
        <v>0</v>
      </c>
      <c r="T133" s="83">
        <f t="shared" si="5"/>
        <v>0</v>
      </c>
      <c r="V133" s="1">
        <f t="shared" si="6"/>
        <v>0</v>
      </c>
      <c r="W133" s="1">
        <f t="shared" si="7"/>
        <v>0</v>
      </c>
      <c r="X133" s="1">
        <f t="shared" ref="X133:X196" si="8">SUM(V133:W133)</f>
        <v>0</v>
      </c>
    </row>
    <row r="134" spans="1:24" x14ac:dyDescent="0.25">
      <c r="A134" s="24" t="s">
        <v>204</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77">
        <v>0</v>
      </c>
      <c r="R134" s="82">
        <v>0</v>
      </c>
      <c r="S134" s="82">
        <v>0</v>
      </c>
      <c r="T134" s="83">
        <f t="shared" si="5"/>
        <v>0</v>
      </c>
      <c r="V134" s="1">
        <f t="shared" si="6"/>
        <v>0</v>
      </c>
      <c r="W134" s="1">
        <f t="shared" si="7"/>
        <v>0</v>
      </c>
      <c r="X134" s="1">
        <f t="shared" si="8"/>
        <v>0</v>
      </c>
    </row>
    <row r="135" spans="1:24" x14ac:dyDescent="0.25">
      <c r="A135" s="24" t="s">
        <v>205</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77">
        <v>0</v>
      </c>
      <c r="R135" s="82">
        <v>0</v>
      </c>
      <c r="S135" s="82">
        <v>0</v>
      </c>
      <c r="T135" s="83">
        <f t="shared" ref="T135:T198" si="9">SUM(C135:S135)</f>
        <v>0</v>
      </c>
      <c r="V135" s="1">
        <f t="shared" ref="V135:V198" si="10">SUM(C135,E135,G135,I135,K135,M135,O135,Q135)</f>
        <v>0</v>
      </c>
      <c r="W135" s="1">
        <f t="shared" ref="W135:W198" si="11">SUM(D135,F135,H135,J135,L135,N135,P135,R135)</f>
        <v>0</v>
      </c>
      <c r="X135" s="1">
        <f t="shared" si="8"/>
        <v>0</v>
      </c>
    </row>
    <row r="136" spans="1:24" x14ac:dyDescent="0.25">
      <c r="A136" s="24" t="s">
        <v>206</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77">
        <v>0</v>
      </c>
      <c r="R136" s="82">
        <v>0</v>
      </c>
      <c r="S136" s="82">
        <v>0</v>
      </c>
      <c r="T136" s="83">
        <f t="shared" si="9"/>
        <v>0</v>
      </c>
      <c r="V136" s="1">
        <f t="shared" si="10"/>
        <v>0</v>
      </c>
      <c r="W136" s="1">
        <f t="shared" si="11"/>
        <v>0</v>
      </c>
      <c r="X136" s="1">
        <f t="shared" si="8"/>
        <v>0</v>
      </c>
    </row>
    <row r="137" spans="1:24" x14ac:dyDescent="0.25">
      <c r="A137" s="24" t="s">
        <v>207</v>
      </c>
      <c r="B137" s="25" t="s">
        <v>35</v>
      </c>
      <c r="C137" s="81">
        <v>0</v>
      </c>
      <c r="D137" s="81">
        <v>0</v>
      </c>
      <c r="E137" s="77">
        <v>0</v>
      </c>
      <c r="F137" s="77">
        <v>0</v>
      </c>
      <c r="G137" s="77">
        <v>0</v>
      </c>
      <c r="H137" s="77">
        <v>0</v>
      </c>
      <c r="I137" s="77">
        <v>0</v>
      </c>
      <c r="J137" s="77">
        <v>0</v>
      </c>
      <c r="K137" s="77">
        <v>0</v>
      </c>
      <c r="L137" s="77">
        <v>0</v>
      </c>
      <c r="M137" s="77">
        <v>0</v>
      </c>
      <c r="N137" s="77">
        <v>0</v>
      </c>
      <c r="O137" s="77">
        <v>0</v>
      </c>
      <c r="P137" s="82">
        <v>0</v>
      </c>
      <c r="Q137" s="77">
        <v>0</v>
      </c>
      <c r="R137" s="82">
        <v>0</v>
      </c>
      <c r="S137" s="82">
        <v>0</v>
      </c>
      <c r="T137" s="83">
        <f t="shared" si="9"/>
        <v>0</v>
      </c>
      <c r="V137" s="1">
        <f t="shared" si="10"/>
        <v>0</v>
      </c>
      <c r="W137" s="1">
        <f t="shared" si="11"/>
        <v>0</v>
      </c>
      <c r="X137" s="1">
        <f t="shared" si="8"/>
        <v>0</v>
      </c>
    </row>
    <row r="138" spans="1:24" x14ac:dyDescent="0.25">
      <c r="A138" s="24" t="s">
        <v>208</v>
      </c>
      <c r="B138" s="25" t="s">
        <v>35</v>
      </c>
      <c r="C138" s="81">
        <v>0</v>
      </c>
      <c r="D138" s="81">
        <v>0</v>
      </c>
      <c r="E138" s="77">
        <v>0</v>
      </c>
      <c r="F138" s="77">
        <v>0</v>
      </c>
      <c r="G138" s="77">
        <v>20962</v>
      </c>
      <c r="H138" s="77">
        <v>0</v>
      </c>
      <c r="I138" s="77">
        <v>0</v>
      </c>
      <c r="J138" s="77">
        <v>0</v>
      </c>
      <c r="K138" s="77">
        <v>0</v>
      </c>
      <c r="L138" s="77">
        <v>0</v>
      </c>
      <c r="M138" s="77">
        <v>0</v>
      </c>
      <c r="N138" s="77">
        <v>0</v>
      </c>
      <c r="O138" s="77">
        <v>0</v>
      </c>
      <c r="P138" s="82">
        <v>0</v>
      </c>
      <c r="Q138" s="77">
        <v>0</v>
      </c>
      <c r="R138" s="82">
        <v>0</v>
      </c>
      <c r="S138" s="82">
        <v>0</v>
      </c>
      <c r="T138" s="83">
        <f t="shared" si="9"/>
        <v>20962</v>
      </c>
      <c r="V138" s="1">
        <f t="shared" si="10"/>
        <v>20962</v>
      </c>
      <c r="W138" s="1">
        <f t="shared" si="11"/>
        <v>0</v>
      </c>
      <c r="X138" s="1">
        <f t="shared" si="8"/>
        <v>20962</v>
      </c>
    </row>
    <row r="139" spans="1:24" x14ac:dyDescent="0.25">
      <c r="A139" s="24" t="s">
        <v>209</v>
      </c>
      <c r="B139" s="25" t="s">
        <v>35</v>
      </c>
      <c r="C139" s="81">
        <v>0</v>
      </c>
      <c r="D139" s="81">
        <v>0</v>
      </c>
      <c r="E139" s="77">
        <v>0</v>
      </c>
      <c r="F139" s="77">
        <v>0</v>
      </c>
      <c r="G139" s="77">
        <v>0</v>
      </c>
      <c r="H139" s="77">
        <v>0</v>
      </c>
      <c r="I139" s="77">
        <v>0</v>
      </c>
      <c r="J139" s="77">
        <v>0</v>
      </c>
      <c r="K139" s="77">
        <v>0</v>
      </c>
      <c r="L139" s="77">
        <v>0</v>
      </c>
      <c r="M139" s="77">
        <v>0</v>
      </c>
      <c r="N139" s="77">
        <v>0</v>
      </c>
      <c r="O139" s="77">
        <v>0</v>
      </c>
      <c r="P139" s="82">
        <v>0</v>
      </c>
      <c r="Q139" s="77">
        <v>0</v>
      </c>
      <c r="R139" s="82">
        <v>0</v>
      </c>
      <c r="S139" s="82">
        <v>0</v>
      </c>
      <c r="T139" s="83">
        <f t="shared" si="9"/>
        <v>0</v>
      </c>
      <c r="V139" s="1">
        <f t="shared" si="10"/>
        <v>0</v>
      </c>
      <c r="W139" s="1">
        <f t="shared" si="11"/>
        <v>0</v>
      </c>
      <c r="X139" s="1">
        <f t="shared" si="8"/>
        <v>0</v>
      </c>
    </row>
    <row r="140" spans="1:24" x14ac:dyDescent="0.25">
      <c r="A140" s="24" t="s">
        <v>210</v>
      </c>
      <c r="B140" s="25" t="s">
        <v>35</v>
      </c>
      <c r="C140" s="81">
        <v>0</v>
      </c>
      <c r="D140" s="81">
        <v>0</v>
      </c>
      <c r="E140" s="77">
        <v>0</v>
      </c>
      <c r="F140" s="77">
        <v>0</v>
      </c>
      <c r="G140" s="77">
        <v>0</v>
      </c>
      <c r="H140" s="77">
        <v>0</v>
      </c>
      <c r="I140" s="77">
        <v>0</v>
      </c>
      <c r="J140" s="77">
        <v>0</v>
      </c>
      <c r="K140" s="77">
        <v>0</v>
      </c>
      <c r="L140" s="77">
        <v>0</v>
      </c>
      <c r="M140" s="77">
        <v>214500</v>
      </c>
      <c r="N140" s="77">
        <v>0</v>
      </c>
      <c r="O140" s="77">
        <v>0</v>
      </c>
      <c r="P140" s="82">
        <v>0</v>
      </c>
      <c r="Q140" s="77">
        <v>0</v>
      </c>
      <c r="R140" s="82">
        <v>0</v>
      </c>
      <c r="S140" s="82">
        <v>0</v>
      </c>
      <c r="T140" s="83">
        <f t="shared" si="9"/>
        <v>214500</v>
      </c>
      <c r="V140" s="1">
        <f t="shared" si="10"/>
        <v>214500</v>
      </c>
      <c r="W140" s="1">
        <f t="shared" si="11"/>
        <v>0</v>
      </c>
      <c r="X140" s="1">
        <f t="shared" si="8"/>
        <v>214500</v>
      </c>
    </row>
    <row r="141" spans="1:24" x14ac:dyDescent="0.25">
      <c r="A141" s="24" t="s">
        <v>211</v>
      </c>
      <c r="B141" s="25" t="s">
        <v>35</v>
      </c>
      <c r="C141" s="81">
        <v>0</v>
      </c>
      <c r="D141" s="81">
        <v>0</v>
      </c>
      <c r="E141" s="77">
        <v>0</v>
      </c>
      <c r="F141" s="77">
        <v>0</v>
      </c>
      <c r="G141" s="77">
        <v>0</v>
      </c>
      <c r="H141" s="77">
        <v>0</v>
      </c>
      <c r="I141" s="77">
        <v>0</v>
      </c>
      <c r="J141" s="77">
        <v>0</v>
      </c>
      <c r="K141" s="77">
        <v>0</v>
      </c>
      <c r="L141" s="77">
        <v>0</v>
      </c>
      <c r="M141" s="77">
        <v>0</v>
      </c>
      <c r="N141" s="77">
        <v>0</v>
      </c>
      <c r="O141" s="77">
        <v>0</v>
      </c>
      <c r="P141" s="82">
        <v>0</v>
      </c>
      <c r="Q141" s="77">
        <v>0</v>
      </c>
      <c r="R141" s="82">
        <v>0</v>
      </c>
      <c r="S141" s="82">
        <v>0</v>
      </c>
      <c r="T141" s="83">
        <f t="shared" si="9"/>
        <v>0</v>
      </c>
      <c r="V141" s="1">
        <f t="shared" si="10"/>
        <v>0</v>
      </c>
      <c r="W141" s="1">
        <f t="shared" si="11"/>
        <v>0</v>
      </c>
      <c r="X141" s="1">
        <f t="shared" si="8"/>
        <v>0</v>
      </c>
    </row>
    <row r="142" spans="1:24" x14ac:dyDescent="0.25">
      <c r="A142" s="24" t="s">
        <v>212</v>
      </c>
      <c r="B142" s="25" t="s">
        <v>36</v>
      </c>
      <c r="C142" s="81">
        <v>0</v>
      </c>
      <c r="D142" s="81">
        <v>0</v>
      </c>
      <c r="E142" s="77">
        <v>0</v>
      </c>
      <c r="F142" s="77">
        <v>0</v>
      </c>
      <c r="G142" s="77">
        <v>0</v>
      </c>
      <c r="H142" s="77">
        <v>0</v>
      </c>
      <c r="I142" s="77">
        <v>0</v>
      </c>
      <c r="J142" s="77">
        <v>0</v>
      </c>
      <c r="K142" s="77">
        <v>0</v>
      </c>
      <c r="L142" s="77">
        <v>0</v>
      </c>
      <c r="M142" s="77">
        <v>0</v>
      </c>
      <c r="N142" s="77">
        <v>0</v>
      </c>
      <c r="O142" s="77">
        <v>0</v>
      </c>
      <c r="P142" s="82">
        <v>0</v>
      </c>
      <c r="Q142" s="77">
        <v>0</v>
      </c>
      <c r="R142" s="82">
        <v>0</v>
      </c>
      <c r="S142" s="82">
        <v>0</v>
      </c>
      <c r="T142" s="83">
        <f t="shared" si="9"/>
        <v>0</v>
      </c>
      <c r="V142" s="1">
        <f t="shared" si="10"/>
        <v>0</v>
      </c>
      <c r="W142" s="1">
        <f t="shared" si="11"/>
        <v>0</v>
      </c>
      <c r="X142" s="1">
        <f t="shared" si="8"/>
        <v>0</v>
      </c>
    </row>
    <row r="143" spans="1:24" x14ac:dyDescent="0.25">
      <c r="A143" s="24" t="s">
        <v>213</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77">
        <v>0</v>
      </c>
      <c r="R143" s="82">
        <v>0</v>
      </c>
      <c r="S143" s="82">
        <v>0</v>
      </c>
      <c r="T143" s="83">
        <f t="shared" si="9"/>
        <v>0</v>
      </c>
      <c r="V143" s="1">
        <f t="shared" si="10"/>
        <v>0</v>
      </c>
      <c r="W143" s="1">
        <f t="shared" si="11"/>
        <v>0</v>
      </c>
      <c r="X143" s="1">
        <f t="shared" si="8"/>
        <v>0</v>
      </c>
    </row>
    <row r="144" spans="1:24" x14ac:dyDescent="0.25">
      <c r="A144" s="24" t="s">
        <v>214</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77">
        <v>0</v>
      </c>
      <c r="R144" s="82">
        <v>0</v>
      </c>
      <c r="S144" s="82">
        <v>0</v>
      </c>
      <c r="T144" s="83">
        <f t="shared" si="9"/>
        <v>0</v>
      </c>
      <c r="V144" s="1">
        <f t="shared" si="10"/>
        <v>0</v>
      </c>
      <c r="W144" s="1">
        <f t="shared" si="11"/>
        <v>0</v>
      </c>
      <c r="X144" s="1">
        <f t="shared" si="8"/>
        <v>0</v>
      </c>
    </row>
    <row r="145" spans="1:24" x14ac:dyDescent="0.25">
      <c r="A145" s="24" t="s">
        <v>215</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77">
        <v>0</v>
      </c>
      <c r="R145" s="82">
        <v>0</v>
      </c>
      <c r="S145" s="82">
        <v>0</v>
      </c>
      <c r="T145" s="83">
        <f t="shared" si="9"/>
        <v>0</v>
      </c>
      <c r="V145" s="1">
        <f t="shared" si="10"/>
        <v>0</v>
      </c>
      <c r="W145" s="1">
        <f t="shared" si="11"/>
        <v>0</v>
      </c>
      <c r="X145" s="1">
        <f t="shared" si="8"/>
        <v>0</v>
      </c>
    </row>
    <row r="146" spans="1:24" x14ac:dyDescent="0.25">
      <c r="A146" s="24" t="s">
        <v>216</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77">
        <v>0</v>
      </c>
      <c r="R146" s="82">
        <v>0</v>
      </c>
      <c r="S146" s="82">
        <v>0</v>
      </c>
      <c r="T146" s="83">
        <f t="shared" si="9"/>
        <v>0</v>
      </c>
      <c r="V146" s="1">
        <f t="shared" si="10"/>
        <v>0</v>
      </c>
      <c r="W146" s="1">
        <f t="shared" si="11"/>
        <v>0</v>
      </c>
      <c r="X146" s="1">
        <f t="shared" si="8"/>
        <v>0</v>
      </c>
    </row>
    <row r="147" spans="1:24" x14ac:dyDescent="0.25">
      <c r="A147" s="24" t="s">
        <v>217</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77">
        <v>0</v>
      </c>
      <c r="R147" s="82">
        <v>0</v>
      </c>
      <c r="S147" s="82">
        <v>0</v>
      </c>
      <c r="T147" s="83">
        <f t="shared" si="9"/>
        <v>0</v>
      </c>
      <c r="V147" s="1">
        <f t="shared" si="10"/>
        <v>0</v>
      </c>
      <c r="W147" s="1">
        <f t="shared" si="11"/>
        <v>0</v>
      </c>
      <c r="X147" s="1">
        <f t="shared" si="8"/>
        <v>0</v>
      </c>
    </row>
    <row r="148" spans="1:24" x14ac:dyDescent="0.25">
      <c r="A148" s="24" t="s">
        <v>218</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77">
        <v>0</v>
      </c>
      <c r="R148" s="82">
        <v>0</v>
      </c>
      <c r="S148" s="82">
        <v>0</v>
      </c>
      <c r="T148" s="83">
        <f t="shared" si="9"/>
        <v>0</v>
      </c>
      <c r="V148" s="1">
        <f t="shared" si="10"/>
        <v>0</v>
      </c>
      <c r="W148" s="1">
        <f t="shared" si="11"/>
        <v>0</v>
      </c>
      <c r="X148" s="1">
        <f t="shared" si="8"/>
        <v>0</v>
      </c>
    </row>
    <row r="149" spans="1:24" x14ac:dyDescent="0.25">
      <c r="A149" s="24" t="s">
        <v>219</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77">
        <v>0</v>
      </c>
      <c r="R149" s="82">
        <v>0</v>
      </c>
      <c r="S149" s="82">
        <v>0</v>
      </c>
      <c r="T149" s="83">
        <f t="shared" si="9"/>
        <v>0</v>
      </c>
      <c r="V149" s="1">
        <f t="shared" si="10"/>
        <v>0</v>
      </c>
      <c r="W149" s="1">
        <f t="shared" si="11"/>
        <v>0</v>
      </c>
      <c r="X149" s="1">
        <f t="shared" si="8"/>
        <v>0</v>
      </c>
    </row>
    <row r="150" spans="1:24" x14ac:dyDescent="0.25">
      <c r="A150" s="24" t="s">
        <v>220</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77">
        <v>0</v>
      </c>
      <c r="R150" s="82">
        <v>0</v>
      </c>
      <c r="S150" s="82">
        <v>0</v>
      </c>
      <c r="T150" s="83">
        <f t="shared" si="9"/>
        <v>0</v>
      </c>
      <c r="V150" s="1">
        <f t="shared" si="10"/>
        <v>0</v>
      </c>
      <c r="W150" s="1">
        <f t="shared" si="11"/>
        <v>0</v>
      </c>
      <c r="X150" s="1">
        <f t="shared" si="8"/>
        <v>0</v>
      </c>
    </row>
    <row r="151" spans="1:24" x14ac:dyDescent="0.25">
      <c r="A151" s="24" t="s">
        <v>221</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77">
        <v>0</v>
      </c>
      <c r="R151" s="82">
        <v>0</v>
      </c>
      <c r="S151" s="82">
        <v>0</v>
      </c>
      <c r="T151" s="83">
        <f t="shared" si="9"/>
        <v>0</v>
      </c>
      <c r="V151" s="1">
        <f t="shared" si="10"/>
        <v>0</v>
      </c>
      <c r="W151" s="1">
        <f t="shared" si="11"/>
        <v>0</v>
      </c>
      <c r="X151" s="1">
        <f t="shared" si="8"/>
        <v>0</v>
      </c>
    </row>
    <row r="152" spans="1:24" x14ac:dyDescent="0.25">
      <c r="A152" s="24" t="s">
        <v>222</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77">
        <v>0</v>
      </c>
      <c r="R152" s="82">
        <v>0</v>
      </c>
      <c r="S152" s="82">
        <v>0</v>
      </c>
      <c r="T152" s="83">
        <f t="shared" si="9"/>
        <v>0</v>
      </c>
      <c r="V152" s="1">
        <f t="shared" si="10"/>
        <v>0</v>
      </c>
      <c r="W152" s="1">
        <f t="shared" si="11"/>
        <v>0</v>
      </c>
      <c r="X152" s="1">
        <f t="shared" si="8"/>
        <v>0</v>
      </c>
    </row>
    <row r="153" spans="1:24" x14ac:dyDescent="0.25">
      <c r="A153" s="24" t="s">
        <v>223</v>
      </c>
      <c r="B153" s="25" t="s">
        <v>37</v>
      </c>
      <c r="C153" s="81">
        <v>0</v>
      </c>
      <c r="D153" s="81">
        <v>0</v>
      </c>
      <c r="E153" s="77">
        <v>0</v>
      </c>
      <c r="F153" s="77">
        <v>0</v>
      </c>
      <c r="G153" s="77">
        <v>0</v>
      </c>
      <c r="H153" s="77">
        <v>0</v>
      </c>
      <c r="I153" s="77">
        <v>0</v>
      </c>
      <c r="J153" s="77">
        <v>0</v>
      </c>
      <c r="K153" s="77">
        <v>0</v>
      </c>
      <c r="L153" s="77">
        <v>0</v>
      </c>
      <c r="M153" s="77">
        <v>0</v>
      </c>
      <c r="N153" s="77">
        <v>0</v>
      </c>
      <c r="O153" s="77">
        <v>0</v>
      </c>
      <c r="P153" s="82">
        <v>0</v>
      </c>
      <c r="Q153" s="77">
        <v>0</v>
      </c>
      <c r="R153" s="82">
        <v>0</v>
      </c>
      <c r="S153" s="82">
        <v>0</v>
      </c>
      <c r="T153" s="83">
        <f t="shared" si="9"/>
        <v>0</v>
      </c>
      <c r="V153" s="1">
        <f t="shared" si="10"/>
        <v>0</v>
      </c>
      <c r="W153" s="1">
        <f t="shared" si="11"/>
        <v>0</v>
      </c>
      <c r="X153" s="1">
        <f t="shared" si="8"/>
        <v>0</v>
      </c>
    </row>
    <row r="154" spans="1:24" x14ac:dyDescent="0.25">
      <c r="A154" s="24" t="s">
        <v>224</v>
      </c>
      <c r="B154" s="25" t="s">
        <v>38</v>
      </c>
      <c r="C154" s="81">
        <v>0</v>
      </c>
      <c r="D154" s="81">
        <v>0</v>
      </c>
      <c r="E154" s="77">
        <v>0</v>
      </c>
      <c r="F154" s="77">
        <v>0</v>
      </c>
      <c r="G154" s="77">
        <v>0</v>
      </c>
      <c r="H154" s="77">
        <v>0</v>
      </c>
      <c r="I154" s="77">
        <v>0</v>
      </c>
      <c r="J154" s="77">
        <v>0</v>
      </c>
      <c r="K154" s="77">
        <v>0</v>
      </c>
      <c r="L154" s="77">
        <v>0</v>
      </c>
      <c r="M154" s="77">
        <v>0</v>
      </c>
      <c r="N154" s="77">
        <v>0</v>
      </c>
      <c r="O154" s="77">
        <v>0</v>
      </c>
      <c r="P154" s="82">
        <v>0</v>
      </c>
      <c r="Q154" s="77">
        <v>0</v>
      </c>
      <c r="R154" s="82">
        <v>0</v>
      </c>
      <c r="S154" s="82">
        <v>0</v>
      </c>
      <c r="T154" s="83">
        <f t="shared" si="9"/>
        <v>0</v>
      </c>
      <c r="V154" s="1">
        <f t="shared" si="10"/>
        <v>0</v>
      </c>
      <c r="W154" s="1">
        <f t="shared" si="11"/>
        <v>0</v>
      </c>
      <c r="X154" s="1">
        <f t="shared" si="8"/>
        <v>0</v>
      </c>
    </row>
    <row r="155" spans="1:24" x14ac:dyDescent="0.25">
      <c r="A155" s="24" t="s">
        <v>225</v>
      </c>
      <c r="B155" s="25" t="s">
        <v>39</v>
      </c>
      <c r="C155" s="81">
        <v>6868</v>
      </c>
      <c r="D155" s="81">
        <v>0</v>
      </c>
      <c r="E155" s="77">
        <v>10527</v>
      </c>
      <c r="F155" s="77">
        <v>0</v>
      </c>
      <c r="G155" s="77">
        <v>0</v>
      </c>
      <c r="H155" s="77">
        <v>0</v>
      </c>
      <c r="I155" s="77">
        <v>7616</v>
      </c>
      <c r="J155" s="77">
        <v>0</v>
      </c>
      <c r="K155" s="77">
        <v>0</v>
      </c>
      <c r="L155" s="77">
        <v>0</v>
      </c>
      <c r="M155" s="77">
        <v>17641</v>
      </c>
      <c r="N155" s="77">
        <v>0</v>
      </c>
      <c r="O155" s="77">
        <v>0</v>
      </c>
      <c r="P155" s="82">
        <v>0</v>
      </c>
      <c r="Q155" s="77">
        <v>0</v>
      </c>
      <c r="R155" s="82">
        <v>0</v>
      </c>
      <c r="S155" s="82">
        <v>0</v>
      </c>
      <c r="T155" s="83">
        <f t="shared" si="9"/>
        <v>42652</v>
      </c>
      <c r="V155" s="1">
        <f t="shared" si="10"/>
        <v>42652</v>
      </c>
      <c r="W155" s="1">
        <f t="shared" si="11"/>
        <v>0</v>
      </c>
      <c r="X155" s="1">
        <f t="shared" si="8"/>
        <v>42652</v>
      </c>
    </row>
    <row r="156" spans="1:24" x14ac:dyDescent="0.25">
      <c r="A156" s="24" t="s">
        <v>226</v>
      </c>
      <c r="B156" s="25" t="s">
        <v>39</v>
      </c>
      <c r="C156" s="81">
        <v>0</v>
      </c>
      <c r="D156" s="81">
        <v>795304</v>
      </c>
      <c r="E156" s="77">
        <v>0</v>
      </c>
      <c r="F156" s="77">
        <v>0</v>
      </c>
      <c r="G156" s="77">
        <v>0</v>
      </c>
      <c r="H156" s="77">
        <v>0</v>
      </c>
      <c r="I156" s="77">
        <v>3743061</v>
      </c>
      <c r="J156" s="77">
        <v>290236</v>
      </c>
      <c r="K156" s="77">
        <v>0</v>
      </c>
      <c r="L156" s="77">
        <v>0</v>
      </c>
      <c r="M156" s="77">
        <v>1661798</v>
      </c>
      <c r="N156" s="77">
        <v>0</v>
      </c>
      <c r="O156" s="77">
        <v>0</v>
      </c>
      <c r="P156" s="82">
        <v>0</v>
      </c>
      <c r="Q156" s="77">
        <v>0</v>
      </c>
      <c r="R156" s="82">
        <v>0</v>
      </c>
      <c r="S156" s="82">
        <v>0</v>
      </c>
      <c r="T156" s="83">
        <f t="shared" si="9"/>
        <v>6490399</v>
      </c>
      <c r="V156" s="1">
        <f t="shared" si="10"/>
        <v>5404859</v>
      </c>
      <c r="W156" s="1">
        <f t="shared" si="11"/>
        <v>1085540</v>
      </c>
      <c r="X156" s="1">
        <f t="shared" si="8"/>
        <v>6490399</v>
      </c>
    </row>
    <row r="157" spans="1:24" s="96" customFormat="1" x14ac:dyDescent="0.25">
      <c r="A157" s="24" t="s">
        <v>227</v>
      </c>
      <c r="B157" s="25" t="s">
        <v>39</v>
      </c>
      <c r="C157" s="81">
        <v>10511</v>
      </c>
      <c r="D157" s="81">
        <v>27030</v>
      </c>
      <c r="E157" s="77">
        <v>178075</v>
      </c>
      <c r="F157" s="77">
        <v>59358</v>
      </c>
      <c r="G157" s="77">
        <v>0</v>
      </c>
      <c r="H157" s="77">
        <v>0</v>
      </c>
      <c r="I157" s="77">
        <v>0</v>
      </c>
      <c r="J157" s="77">
        <v>0</v>
      </c>
      <c r="K157" s="77">
        <v>0</v>
      </c>
      <c r="L157" s="77">
        <v>0</v>
      </c>
      <c r="M157" s="77">
        <v>0</v>
      </c>
      <c r="N157" s="77">
        <v>40514</v>
      </c>
      <c r="O157" s="77">
        <v>0</v>
      </c>
      <c r="P157" s="82">
        <v>0</v>
      </c>
      <c r="Q157" s="77">
        <v>0</v>
      </c>
      <c r="R157" s="82">
        <v>0</v>
      </c>
      <c r="S157" s="82">
        <v>0</v>
      </c>
      <c r="T157" s="83">
        <f t="shared" si="9"/>
        <v>315488</v>
      </c>
      <c r="V157" s="1">
        <f t="shared" si="10"/>
        <v>188586</v>
      </c>
      <c r="W157" s="1">
        <f t="shared" si="11"/>
        <v>126902</v>
      </c>
      <c r="X157" s="97">
        <f t="shared" si="8"/>
        <v>315488</v>
      </c>
    </row>
    <row r="158" spans="1:24" x14ac:dyDescent="0.25">
      <c r="A158" s="24" t="s">
        <v>228</v>
      </c>
      <c r="B158" s="25" t="s">
        <v>39</v>
      </c>
      <c r="C158" s="81">
        <v>48001</v>
      </c>
      <c r="D158" s="81">
        <v>0</v>
      </c>
      <c r="E158" s="77">
        <v>90336</v>
      </c>
      <c r="F158" s="77">
        <v>0</v>
      </c>
      <c r="G158" s="77">
        <v>0</v>
      </c>
      <c r="H158" s="77">
        <v>0</v>
      </c>
      <c r="I158" s="77">
        <v>0</v>
      </c>
      <c r="J158" s="77">
        <v>0</v>
      </c>
      <c r="K158" s="77">
        <v>0</v>
      </c>
      <c r="L158" s="77">
        <v>0</v>
      </c>
      <c r="M158" s="77">
        <v>0</v>
      </c>
      <c r="N158" s="77">
        <v>0</v>
      </c>
      <c r="O158" s="77">
        <v>0</v>
      </c>
      <c r="P158" s="82">
        <v>0</v>
      </c>
      <c r="Q158" s="77">
        <v>0</v>
      </c>
      <c r="R158" s="82">
        <v>0</v>
      </c>
      <c r="S158" s="82">
        <v>0</v>
      </c>
      <c r="T158" s="83">
        <f t="shared" si="9"/>
        <v>138337</v>
      </c>
      <c r="V158" s="1">
        <f t="shared" si="10"/>
        <v>138337</v>
      </c>
      <c r="W158" s="1">
        <f t="shared" si="11"/>
        <v>0</v>
      </c>
      <c r="X158" s="1">
        <f t="shared" si="8"/>
        <v>138337</v>
      </c>
    </row>
    <row r="159" spans="1:24" x14ac:dyDescent="0.25">
      <c r="A159" s="24" t="s">
        <v>229</v>
      </c>
      <c r="B159" s="25" t="s">
        <v>39</v>
      </c>
      <c r="C159" s="81">
        <v>637455</v>
      </c>
      <c r="D159" s="81">
        <v>204834</v>
      </c>
      <c r="E159" s="77">
        <v>3921208</v>
      </c>
      <c r="F159" s="77">
        <v>150176</v>
      </c>
      <c r="G159" s="77">
        <v>0</v>
      </c>
      <c r="H159" s="77">
        <v>0</v>
      </c>
      <c r="I159" s="77">
        <v>0</v>
      </c>
      <c r="J159" s="77">
        <v>0</v>
      </c>
      <c r="K159" s="77">
        <v>0</v>
      </c>
      <c r="L159" s="77">
        <v>0</v>
      </c>
      <c r="M159" s="77">
        <v>909775</v>
      </c>
      <c r="N159" s="77">
        <v>0</v>
      </c>
      <c r="O159" s="77">
        <v>0</v>
      </c>
      <c r="P159" s="82">
        <v>0</v>
      </c>
      <c r="Q159" s="77">
        <v>71250</v>
      </c>
      <c r="R159" s="82">
        <v>49999</v>
      </c>
      <c r="S159" s="82">
        <v>0</v>
      </c>
      <c r="T159" s="83">
        <f t="shared" si="9"/>
        <v>5944697</v>
      </c>
      <c r="V159" s="1">
        <f t="shared" si="10"/>
        <v>5539688</v>
      </c>
      <c r="W159" s="1">
        <f t="shared" si="11"/>
        <v>405009</v>
      </c>
      <c r="X159" s="1">
        <f t="shared" si="8"/>
        <v>5944697</v>
      </c>
    </row>
    <row r="160" spans="1:24" x14ac:dyDescent="0.25">
      <c r="A160" s="24" t="s">
        <v>230</v>
      </c>
      <c r="B160" s="25" t="s">
        <v>39</v>
      </c>
      <c r="C160" s="81">
        <v>105080</v>
      </c>
      <c r="D160" s="81">
        <v>0</v>
      </c>
      <c r="E160" s="77">
        <v>211124</v>
      </c>
      <c r="F160" s="77">
        <v>0</v>
      </c>
      <c r="G160" s="77">
        <v>0</v>
      </c>
      <c r="H160" s="77">
        <v>0</v>
      </c>
      <c r="I160" s="77">
        <v>0</v>
      </c>
      <c r="J160" s="77">
        <v>0</v>
      </c>
      <c r="K160" s="77">
        <v>0</v>
      </c>
      <c r="L160" s="77">
        <v>0</v>
      </c>
      <c r="M160" s="77">
        <v>97278</v>
      </c>
      <c r="N160" s="77">
        <v>0</v>
      </c>
      <c r="O160" s="77">
        <v>0</v>
      </c>
      <c r="P160" s="82">
        <v>0</v>
      </c>
      <c r="Q160" s="77">
        <v>0</v>
      </c>
      <c r="R160" s="82">
        <v>0</v>
      </c>
      <c r="S160" s="82">
        <v>0</v>
      </c>
      <c r="T160" s="83">
        <f t="shared" si="9"/>
        <v>413482</v>
      </c>
      <c r="V160" s="1">
        <f t="shared" si="10"/>
        <v>413482</v>
      </c>
      <c r="W160" s="1">
        <f t="shared" si="11"/>
        <v>0</v>
      </c>
      <c r="X160" s="1">
        <f t="shared" si="8"/>
        <v>413482</v>
      </c>
    </row>
    <row r="161" spans="1:24" x14ac:dyDescent="0.25">
      <c r="A161" s="24" t="s">
        <v>231</v>
      </c>
      <c r="B161" s="25" t="s">
        <v>39</v>
      </c>
      <c r="C161" s="81">
        <v>0</v>
      </c>
      <c r="D161" s="81">
        <v>0</v>
      </c>
      <c r="E161" s="77">
        <v>908644</v>
      </c>
      <c r="F161" s="77">
        <v>149447</v>
      </c>
      <c r="G161" s="77">
        <v>0</v>
      </c>
      <c r="H161" s="77">
        <v>0</v>
      </c>
      <c r="I161" s="77">
        <v>0</v>
      </c>
      <c r="J161" s="77">
        <v>0</v>
      </c>
      <c r="K161" s="77">
        <v>0</v>
      </c>
      <c r="L161" s="77">
        <v>0</v>
      </c>
      <c r="M161" s="77">
        <v>163380</v>
      </c>
      <c r="N161" s="77">
        <v>0</v>
      </c>
      <c r="O161" s="77">
        <v>0</v>
      </c>
      <c r="P161" s="82">
        <v>0</v>
      </c>
      <c r="Q161" s="77">
        <v>0</v>
      </c>
      <c r="R161" s="82">
        <v>0</v>
      </c>
      <c r="S161" s="82">
        <v>0</v>
      </c>
      <c r="T161" s="83">
        <f t="shared" si="9"/>
        <v>1221471</v>
      </c>
      <c r="V161" s="1">
        <f t="shared" si="10"/>
        <v>1072024</v>
      </c>
      <c r="W161" s="1">
        <f t="shared" si="11"/>
        <v>149447</v>
      </c>
      <c r="X161" s="1">
        <f t="shared" si="8"/>
        <v>1221471</v>
      </c>
    </row>
    <row r="162" spans="1:24" x14ac:dyDescent="0.25">
      <c r="A162" s="24" t="s">
        <v>232</v>
      </c>
      <c r="B162" s="25" t="s">
        <v>39</v>
      </c>
      <c r="C162" s="81">
        <v>285586</v>
      </c>
      <c r="D162" s="81">
        <v>0</v>
      </c>
      <c r="E162" s="77">
        <v>2043561</v>
      </c>
      <c r="F162" s="77">
        <v>309452</v>
      </c>
      <c r="G162" s="77">
        <v>0</v>
      </c>
      <c r="H162" s="77">
        <v>0</v>
      </c>
      <c r="I162" s="77">
        <v>0</v>
      </c>
      <c r="J162" s="77">
        <v>0</v>
      </c>
      <c r="K162" s="77">
        <v>0</v>
      </c>
      <c r="L162" s="77">
        <v>0</v>
      </c>
      <c r="M162" s="77">
        <v>210528</v>
      </c>
      <c r="N162" s="77">
        <v>0</v>
      </c>
      <c r="O162" s="77">
        <v>0</v>
      </c>
      <c r="P162" s="82">
        <v>0</v>
      </c>
      <c r="Q162" s="77">
        <v>0</v>
      </c>
      <c r="R162" s="82">
        <v>0</v>
      </c>
      <c r="S162" s="82">
        <v>0</v>
      </c>
      <c r="T162" s="83">
        <f t="shared" si="9"/>
        <v>2849127</v>
      </c>
      <c r="V162" s="1">
        <f t="shared" si="10"/>
        <v>2539675</v>
      </c>
      <c r="W162" s="1">
        <f t="shared" si="11"/>
        <v>309452</v>
      </c>
      <c r="X162" s="1">
        <f t="shared" si="8"/>
        <v>2849127</v>
      </c>
    </row>
    <row r="163" spans="1:24" x14ac:dyDescent="0.25">
      <c r="A163" s="24" t="s">
        <v>233</v>
      </c>
      <c r="B163" s="25" t="s">
        <v>39</v>
      </c>
      <c r="C163" s="81">
        <v>238868</v>
      </c>
      <c r="D163" s="81">
        <v>0</v>
      </c>
      <c r="E163" s="77">
        <v>0</v>
      </c>
      <c r="F163" s="77">
        <v>0</v>
      </c>
      <c r="G163" s="77">
        <v>0</v>
      </c>
      <c r="H163" s="77">
        <v>0</v>
      </c>
      <c r="I163" s="77">
        <v>0</v>
      </c>
      <c r="J163" s="77">
        <v>0</v>
      </c>
      <c r="K163" s="77">
        <v>0</v>
      </c>
      <c r="L163" s="77">
        <v>0</v>
      </c>
      <c r="M163" s="77">
        <v>152418</v>
      </c>
      <c r="N163" s="77">
        <v>0</v>
      </c>
      <c r="O163" s="77">
        <v>0</v>
      </c>
      <c r="P163" s="82">
        <v>0</v>
      </c>
      <c r="Q163" s="77">
        <v>0</v>
      </c>
      <c r="R163" s="82">
        <v>0</v>
      </c>
      <c r="S163" s="82">
        <v>0</v>
      </c>
      <c r="T163" s="83">
        <f t="shared" si="9"/>
        <v>391286</v>
      </c>
      <c r="V163" s="1">
        <f t="shared" si="10"/>
        <v>391286</v>
      </c>
      <c r="W163" s="1">
        <f t="shared" si="11"/>
        <v>0</v>
      </c>
      <c r="X163" s="1">
        <f t="shared" si="8"/>
        <v>391286</v>
      </c>
    </row>
    <row r="164" spans="1:24" x14ac:dyDescent="0.25">
      <c r="A164" s="24" t="s">
        <v>234</v>
      </c>
      <c r="B164" s="25" t="s">
        <v>39</v>
      </c>
      <c r="C164" s="81">
        <v>534041</v>
      </c>
      <c r="D164" s="81">
        <v>0</v>
      </c>
      <c r="E164" s="77">
        <v>4297397</v>
      </c>
      <c r="F164" s="77">
        <v>0</v>
      </c>
      <c r="G164" s="77">
        <v>0</v>
      </c>
      <c r="H164" s="77">
        <v>0</v>
      </c>
      <c r="I164" s="77">
        <v>0</v>
      </c>
      <c r="J164" s="77">
        <v>0</v>
      </c>
      <c r="K164" s="77">
        <v>0</v>
      </c>
      <c r="L164" s="77">
        <v>0</v>
      </c>
      <c r="M164" s="77">
        <v>250882</v>
      </c>
      <c r="N164" s="77">
        <v>0</v>
      </c>
      <c r="O164" s="77">
        <v>0</v>
      </c>
      <c r="P164" s="82">
        <v>0</v>
      </c>
      <c r="Q164" s="77">
        <v>0</v>
      </c>
      <c r="R164" s="82">
        <v>0</v>
      </c>
      <c r="S164" s="82">
        <v>0</v>
      </c>
      <c r="T164" s="83">
        <f t="shared" si="9"/>
        <v>5082320</v>
      </c>
      <c r="V164" s="1">
        <f t="shared" si="10"/>
        <v>5082320</v>
      </c>
      <c r="W164" s="1">
        <f t="shared" si="11"/>
        <v>0</v>
      </c>
      <c r="X164" s="1">
        <f t="shared" si="8"/>
        <v>5082320</v>
      </c>
    </row>
    <row r="165" spans="1:24" x14ac:dyDescent="0.25">
      <c r="A165" s="24" t="s">
        <v>235</v>
      </c>
      <c r="B165" s="25" t="s">
        <v>39</v>
      </c>
      <c r="C165" s="81">
        <v>36656</v>
      </c>
      <c r="D165" s="81">
        <v>0</v>
      </c>
      <c r="E165" s="77">
        <v>97456</v>
      </c>
      <c r="F165" s="77">
        <v>0</v>
      </c>
      <c r="G165" s="77">
        <v>21577</v>
      </c>
      <c r="H165" s="77">
        <v>0</v>
      </c>
      <c r="I165" s="77">
        <v>0</v>
      </c>
      <c r="J165" s="77">
        <v>0</v>
      </c>
      <c r="K165" s="77">
        <v>0</v>
      </c>
      <c r="L165" s="77">
        <v>0</v>
      </c>
      <c r="M165" s="77">
        <v>8216</v>
      </c>
      <c r="N165" s="77">
        <v>0</v>
      </c>
      <c r="O165" s="77">
        <v>0</v>
      </c>
      <c r="P165" s="82">
        <v>0</v>
      </c>
      <c r="Q165" s="77">
        <v>50576</v>
      </c>
      <c r="R165" s="82">
        <v>0</v>
      </c>
      <c r="S165" s="82">
        <v>0</v>
      </c>
      <c r="T165" s="83">
        <f t="shared" si="9"/>
        <v>214481</v>
      </c>
      <c r="V165" s="1">
        <f t="shared" si="10"/>
        <v>214481</v>
      </c>
      <c r="W165" s="1">
        <f t="shared" si="11"/>
        <v>0</v>
      </c>
      <c r="X165" s="1">
        <f t="shared" si="8"/>
        <v>214481</v>
      </c>
    </row>
    <row r="166" spans="1:24" x14ac:dyDescent="0.25">
      <c r="A166" s="24" t="s">
        <v>236</v>
      </c>
      <c r="B166" s="25" t="s">
        <v>39</v>
      </c>
      <c r="C166" s="81">
        <v>115061</v>
      </c>
      <c r="D166" s="81">
        <v>216411</v>
      </c>
      <c r="E166" s="77">
        <v>1636890</v>
      </c>
      <c r="F166" s="77">
        <v>1014070</v>
      </c>
      <c r="G166" s="77">
        <v>0</v>
      </c>
      <c r="H166" s="77">
        <v>0</v>
      </c>
      <c r="I166" s="77">
        <v>0</v>
      </c>
      <c r="J166" s="77">
        <v>0</v>
      </c>
      <c r="K166" s="77">
        <v>0</v>
      </c>
      <c r="L166" s="77">
        <v>0</v>
      </c>
      <c r="M166" s="77">
        <v>1014822</v>
      </c>
      <c r="N166" s="77">
        <v>0</v>
      </c>
      <c r="O166" s="77">
        <v>0</v>
      </c>
      <c r="P166" s="82">
        <v>0</v>
      </c>
      <c r="Q166" s="77">
        <v>0</v>
      </c>
      <c r="R166" s="82">
        <v>0</v>
      </c>
      <c r="S166" s="82">
        <v>0</v>
      </c>
      <c r="T166" s="83">
        <f t="shared" si="9"/>
        <v>3997254</v>
      </c>
      <c r="V166" s="1">
        <f t="shared" si="10"/>
        <v>2766773</v>
      </c>
      <c r="W166" s="1">
        <f t="shared" si="11"/>
        <v>1230481</v>
      </c>
      <c r="X166" s="1">
        <f t="shared" si="8"/>
        <v>3997254</v>
      </c>
    </row>
    <row r="167" spans="1:24" x14ac:dyDescent="0.25">
      <c r="A167" s="24" t="s">
        <v>237</v>
      </c>
      <c r="B167" s="25" t="s">
        <v>39</v>
      </c>
      <c r="C167" s="81">
        <v>172248</v>
      </c>
      <c r="D167" s="81">
        <v>62134</v>
      </c>
      <c r="E167" s="77">
        <v>813905</v>
      </c>
      <c r="F167" s="77">
        <v>164040</v>
      </c>
      <c r="G167" s="77">
        <v>0</v>
      </c>
      <c r="H167" s="77">
        <v>0</v>
      </c>
      <c r="I167" s="77">
        <v>0</v>
      </c>
      <c r="J167" s="77">
        <v>0</v>
      </c>
      <c r="K167" s="77">
        <v>0</v>
      </c>
      <c r="L167" s="77">
        <v>0</v>
      </c>
      <c r="M167" s="77">
        <v>130024</v>
      </c>
      <c r="N167" s="77">
        <v>0</v>
      </c>
      <c r="O167" s="77">
        <v>0</v>
      </c>
      <c r="P167" s="82">
        <v>0</v>
      </c>
      <c r="Q167" s="77">
        <v>0</v>
      </c>
      <c r="R167" s="82">
        <v>0</v>
      </c>
      <c r="S167" s="82">
        <v>0</v>
      </c>
      <c r="T167" s="83">
        <f t="shared" si="9"/>
        <v>1342351</v>
      </c>
      <c r="V167" s="1">
        <f t="shared" si="10"/>
        <v>1116177</v>
      </c>
      <c r="W167" s="1">
        <f t="shared" si="11"/>
        <v>226174</v>
      </c>
      <c r="X167" s="1">
        <f t="shared" si="8"/>
        <v>1342351</v>
      </c>
    </row>
    <row r="168" spans="1:24" x14ac:dyDescent="0.25">
      <c r="A168" s="24" t="s">
        <v>238</v>
      </c>
      <c r="B168" s="25" t="s">
        <v>39</v>
      </c>
      <c r="C168" s="81">
        <v>19700</v>
      </c>
      <c r="D168" s="81">
        <v>26928</v>
      </c>
      <c r="E168" s="77">
        <v>100248</v>
      </c>
      <c r="F168" s="77">
        <v>12383</v>
      </c>
      <c r="G168" s="77">
        <v>0</v>
      </c>
      <c r="H168" s="77">
        <v>0</v>
      </c>
      <c r="I168" s="77">
        <v>0</v>
      </c>
      <c r="J168" s="77">
        <v>0</v>
      </c>
      <c r="K168" s="77">
        <v>0</v>
      </c>
      <c r="L168" s="77">
        <v>0</v>
      </c>
      <c r="M168" s="77">
        <v>0</v>
      </c>
      <c r="N168" s="77">
        <v>0</v>
      </c>
      <c r="O168" s="77">
        <v>0</v>
      </c>
      <c r="P168" s="82">
        <v>0</v>
      </c>
      <c r="Q168" s="77">
        <v>0</v>
      </c>
      <c r="R168" s="82">
        <v>0</v>
      </c>
      <c r="S168" s="82">
        <v>0</v>
      </c>
      <c r="T168" s="83">
        <f t="shared" si="9"/>
        <v>159259</v>
      </c>
      <c r="V168" s="1">
        <f t="shared" si="10"/>
        <v>119948</v>
      </c>
      <c r="W168" s="1">
        <f t="shared" si="11"/>
        <v>39311</v>
      </c>
      <c r="X168" s="1">
        <f t="shared" si="8"/>
        <v>159259</v>
      </c>
    </row>
    <row r="169" spans="1:24" x14ac:dyDescent="0.25">
      <c r="A169" s="24" t="s">
        <v>239</v>
      </c>
      <c r="B169" s="25" t="s">
        <v>1</v>
      </c>
      <c r="C169" s="81">
        <v>0</v>
      </c>
      <c r="D169" s="81">
        <v>0</v>
      </c>
      <c r="E169" s="77">
        <v>0</v>
      </c>
      <c r="F169" s="77">
        <v>0</v>
      </c>
      <c r="G169" s="77">
        <v>5096907</v>
      </c>
      <c r="H169" s="77">
        <v>814326</v>
      </c>
      <c r="I169" s="77">
        <v>0</v>
      </c>
      <c r="J169" s="77">
        <v>0</v>
      </c>
      <c r="K169" s="77">
        <v>0</v>
      </c>
      <c r="L169" s="77">
        <v>0</v>
      </c>
      <c r="M169" s="77">
        <v>552570</v>
      </c>
      <c r="N169" s="77">
        <v>0</v>
      </c>
      <c r="O169" s="77">
        <v>0</v>
      </c>
      <c r="P169" s="82">
        <v>0</v>
      </c>
      <c r="Q169" s="77">
        <v>0</v>
      </c>
      <c r="R169" s="82">
        <v>0</v>
      </c>
      <c r="S169" s="82">
        <v>0</v>
      </c>
      <c r="T169" s="83">
        <f t="shared" si="9"/>
        <v>6463803</v>
      </c>
      <c r="V169" s="1">
        <f t="shared" si="10"/>
        <v>5649477</v>
      </c>
      <c r="W169" s="1">
        <f t="shared" si="11"/>
        <v>814326</v>
      </c>
      <c r="X169" s="1">
        <f t="shared" si="8"/>
        <v>6463803</v>
      </c>
    </row>
    <row r="170" spans="1:24" x14ac:dyDescent="0.25">
      <c r="A170" s="24" t="s">
        <v>240</v>
      </c>
      <c r="B170" s="25" t="s">
        <v>1</v>
      </c>
      <c r="C170" s="81">
        <v>5228912</v>
      </c>
      <c r="D170" s="81">
        <v>584784</v>
      </c>
      <c r="E170" s="77">
        <v>12552578</v>
      </c>
      <c r="F170" s="77">
        <v>0</v>
      </c>
      <c r="G170" s="77">
        <v>14255607</v>
      </c>
      <c r="H170" s="77">
        <v>3571740</v>
      </c>
      <c r="I170" s="77">
        <v>0</v>
      </c>
      <c r="J170" s="77">
        <v>0</v>
      </c>
      <c r="K170" s="77">
        <v>0</v>
      </c>
      <c r="L170" s="77">
        <v>0</v>
      </c>
      <c r="M170" s="77">
        <v>5746710</v>
      </c>
      <c r="N170" s="77">
        <v>0</v>
      </c>
      <c r="O170" s="77">
        <v>0</v>
      </c>
      <c r="P170" s="82">
        <v>0</v>
      </c>
      <c r="Q170" s="77">
        <v>0</v>
      </c>
      <c r="R170" s="82">
        <v>0</v>
      </c>
      <c r="S170" s="82">
        <v>0</v>
      </c>
      <c r="T170" s="83">
        <f t="shared" si="9"/>
        <v>41940331</v>
      </c>
      <c r="V170" s="1">
        <f t="shared" si="10"/>
        <v>37783807</v>
      </c>
      <c r="W170" s="1">
        <f t="shared" si="11"/>
        <v>4156524</v>
      </c>
      <c r="X170" s="1">
        <f t="shared" si="8"/>
        <v>41940331</v>
      </c>
    </row>
    <row r="171" spans="1:24" x14ac:dyDescent="0.25">
      <c r="A171" s="24" t="s">
        <v>541</v>
      </c>
      <c r="B171" s="25" t="s">
        <v>1</v>
      </c>
      <c r="C171" s="81">
        <v>0</v>
      </c>
      <c r="D171" s="81">
        <v>0</v>
      </c>
      <c r="E171" s="77">
        <v>0</v>
      </c>
      <c r="F171" s="77">
        <v>0</v>
      </c>
      <c r="G171" s="77">
        <v>313656</v>
      </c>
      <c r="H171" s="77">
        <v>80394</v>
      </c>
      <c r="I171" s="77">
        <v>0</v>
      </c>
      <c r="J171" s="77">
        <v>0</v>
      </c>
      <c r="K171" s="77">
        <v>0</v>
      </c>
      <c r="L171" s="77">
        <v>0</v>
      </c>
      <c r="M171" s="77">
        <v>38589</v>
      </c>
      <c r="N171" s="77">
        <v>9296</v>
      </c>
      <c r="O171" s="77">
        <v>0</v>
      </c>
      <c r="P171" s="82">
        <v>0</v>
      </c>
      <c r="Q171" s="77">
        <v>0</v>
      </c>
      <c r="R171" s="82">
        <v>0</v>
      </c>
      <c r="S171" s="82">
        <v>0</v>
      </c>
      <c r="T171" s="83">
        <f t="shared" si="9"/>
        <v>441935</v>
      </c>
      <c r="V171" s="1">
        <f t="shared" si="10"/>
        <v>352245</v>
      </c>
      <c r="W171" s="1">
        <f t="shared" si="11"/>
        <v>89690</v>
      </c>
      <c r="X171" s="1">
        <f t="shared" si="8"/>
        <v>441935</v>
      </c>
    </row>
    <row r="172" spans="1:24" x14ac:dyDescent="0.25">
      <c r="A172" s="24" t="s">
        <v>241</v>
      </c>
      <c r="B172" s="25" t="s">
        <v>1</v>
      </c>
      <c r="C172" s="81">
        <v>242277</v>
      </c>
      <c r="D172" s="81">
        <v>45710</v>
      </c>
      <c r="E172" s="77">
        <v>2622070</v>
      </c>
      <c r="F172" s="77">
        <v>581348</v>
      </c>
      <c r="G172" s="77">
        <v>2147750</v>
      </c>
      <c r="H172" s="77">
        <v>548017</v>
      </c>
      <c r="I172" s="77">
        <v>0</v>
      </c>
      <c r="J172" s="77">
        <v>0</v>
      </c>
      <c r="K172" s="77">
        <v>0</v>
      </c>
      <c r="L172" s="77">
        <v>0</v>
      </c>
      <c r="M172" s="77">
        <v>385907</v>
      </c>
      <c r="N172" s="77">
        <v>0</v>
      </c>
      <c r="O172" s="77">
        <v>0</v>
      </c>
      <c r="P172" s="82">
        <v>0</v>
      </c>
      <c r="Q172" s="77">
        <v>0</v>
      </c>
      <c r="R172" s="82">
        <v>0</v>
      </c>
      <c r="S172" s="82">
        <v>0</v>
      </c>
      <c r="T172" s="83">
        <f t="shared" si="9"/>
        <v>6573079</v>
      </c>
      <c r="V172" s="1">
        <f t="shared" si="10"/>
        <v>5398004</v>
      </c>
      <c r="W172" s="1">
        <f t="shared" si="11"/>
        <v>1175075</v>
      </c>
      <c r="X172" s="1">
        <f t="shared" si="8"/>
        <v>6573079</v>
      </c>
    </row>
    <row r="173" spans="1:24" x14ac:dyDescent="0.25">
      <c r="A173" s="24" t="s">
        <v>242</v>
      </c>
      <c r="B173" s="25" t="s">
        <v>1</v>
      </c>
      <c r="C173" s="81">
        <v>0</v>
      </c>
      <c r="D173" s="81">
        <v>0</v>
      </c>
      <c r="E173" s="77">
        <v>0</v>
      </c>
      <c r="F173" s="77">
        <v>0</v>
      </c>
      <c r="G173" s="77">
        <v>532075</v>
      </c>
      <c r="H173" s="77">
        <v>0</v>
      </c>
      <c r="I173" s="77">
        <v>0</v>
      </c>
      <c r="J173" s="77">
        <v>0</v>
      </c>
      <c r="K173" s="77">
        <v>0</v>
      </c>
      <c r="L173" s="77">
        <v>0</v>
      </c>
      <c r="M173" s="77">
        <v>195703</v>
      </c>
      <c r="N173" s="77">
        <v>0</v>
      </c>
      <c r="O173" s="77">
        <v>0</v>
      </c>
      <c r="P173" s="82">
        <v>0</v>
      </c>
      <c r="Q173" s="77">
        <v>0</v>
      </c>
      <c r="R173" s="82">
        <v>0</v>
      </c>
      <c r="S173" s="82">
        <v>0</v>
      </c>
      <c r="T173" s="83">
        <f t="shared" si="9"/>
        <v>727778</v>
      </c>
      <c r="V173" s="1">
        <f t="shared" si="10"/>
        <v>727778</v>
      </c>
      <c r="W173" s="1">
        <f t="shared" si="11"/>
        <v>0</v>
      </c>
      <c r="X173" s="1">
        <f t="shared" si="8"/>
        <v>727778</v>
      </c>
    </row>
    <row r="174" spans="1:24" x14ac:dyDescent="0.25">
      <c r="A174" s="24" t="s">
        <v>243</v>
      </c>
      <c r="B174" s="25" t="s">
        <v>1</v>
      </c>
      <c r="C174" s="81">
        <v>0</v>
      </c>
      <c r="D174" s="81">
        <v>0</v>
      </c>
      <c r="E174" s="77">
        <v>0</v>
      </c>
      <c r="F174" s="77">
        <v>0</v>
      </c>
      <c r="G174" s="77">
        <v>69972</v>
      </c>
      <c r="H174" s="77">
        <v>0</v>
      </c>
      <c r="I174" s="77">
        <v>0</v>
      </c>
      <c r="J174" s="77">
        <v>0</v>
      </c>
      <c r="K174" s="77">
        <v>0</v>
      </c>
      <c r="L174" s="77">
        <v>0</v>
      </c>
      <c r="M174" s="77">
        <v>5304</v>
      </c>
      <c r="N174" s="77">
        <v>0</v>
      </c>
      <c r="O174" s="77">
        <v>0</v>
      </c>
      <c r="P174" s="82">
        <v>0</v>
      </c>
      <c r="Q174" s="77">
        <v>0</v>
      </c>
      <c r="R174" s="82">
        <v>0</v>
      </c>
      <c r="S174" s="82">
        <v>0</v>
      </c>
      <c r="T174" s="83">
        <f t="shared" si="9"/>
        <v>75276</v>
      </c>
      <c r="V174" s="1">
        <f t="shared" si="10"/>
        <v>75276</v>
      </c>
      <c r="W174" s="1">
        <f t="shared" si="11"/>
        <v>0</v>
      </c>
      <c r="X174" s="1">
        <f t="shared" si="8"/>
        <v>75276</v>
      </c>
    </row>
    <row r="175" spans="1:24" x14ac:dyDescent="0.25">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77">
        <v>0</v>
      </c>
      <c r="R175" s="82">
        <v>0</v>
      </c>
      <c r="S175" s="82">
        <v>0</v>
      </c>
      <c r="T175" s="83">
        <f t="shared" si="9"/>
        <v>0</v>
      </c>
      <c r="V175" s="1">
        <f t="shared" si="10"/>
        <v>0</v>
      </c>
      <c r="W175" s="1">
        <f t="shared" si="11"/>
        <v>0</v>
      </c>
      <c r="X175" s="1">
        <f t="shared" si="8"/>
        <v>0</v>
      </c>
    </row>
    <row r="176" spans="1:24" x14ac:dyDescent="0.25">
      <c r="A176" s="24" t="s">
        <v>245</v>
      </c>
      <c r="B176" s="25" t="s">
        <v>41</v>
      </c>
      <c r="C176" s="81">
        <v>0</v>
      </c>
      <c r="D176" s="81">
        <v>0</v>
      </c>
      <c r="E176" s="77">
        <v>0</v>
      </c>
      <c r="F176" s="77">
        <v>0</v>
      </c>
      <c r="G176" s="77">
        <v>0</v>
      </c>
      <c r="H176" s="77">
        <v>0</v>
      </c>
      <c r="I176" s="77">
        <v>0</v>
      </c>
      <c r="J176" s="77">
        <v>0</v>
      </c>
      <c r="K176" s="77">
        <v>0</v>
      </c>
      <c r="L176" s="77">
        <v>0</v>
      </c>
      <c r="M176" s="77">
        <v>0</v>
      </c>
      <c r="N176" s="77">
        <v>0</v>
      </c>
      <c r="O176" s="77">
        <v>0</v>
      </c>
      <c r="P176" s="82">
        <v>0</v>
      </c>
      <c r="Q176" s="77">
        <v>0</v>
      </c>
      <c r="R176" s="82">
        <v>0</v>
      </c>
      <c r="S176" s="82">
        <v>0</v>
      </c>
      <c r="T176" s="83">
        <f t="shared" si="9"/>
        <v>0</v>
      </c>
      <c r="V176" s="1">
        <f t="shared" si="10"/>
        <v>0</v>
      </c>
      <c r="W176" s="1">
        <f t="shared" si="11"/>
        <v>0</v>
      </c>
      <c r="X176" s="1">
        <f t="shared" si="8"/>
        <v>0</v>
      </c>
    </row>
    <row r="177" spans="1:24" x14ac:dyDescent="0.25">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77">
        <v>0</v>
      </c>
      <c r="R177" s="82">
        <v>0</v>
      </c>
      <c r="S177" s="82">
        <v>0</v>
      </c>
      <c r="T177" s="83">
        <f t="shared" si="9"/>
        <v>0</v>
      </c>
      <c r="V177" s="1">
        <f t="shared" si="10"/>
        <v>0</v>
      </c>
      <c r="W177" s="1">
        <f t="shared" si="11"/>
        <v>0</v>
      </c>
      <c r="X177" s="1">
        <f t="shared" si="8"/>
        <v>0</v>
      </c>
    </row>
    <row r="178" spans="1:24" x14ac:dyDescent="0.25">
      <c r="A178" s="24" t="s">
        <v>247</v>
      </c>
      <c r="B178" s="25" t="s">
        <v>41</v>
      </c>
      <c r="C178" s="81">
        <v>0</v>
      </c>
      <c r="D178" s="81">
        <v>2822</v>
      </c>
      <c r="E178" s="77">
        <v>0</v>
      </c>
      <c r="F178" s="77">
        <v>0</v>
      </c>
      <c r="G178" s="77">
        <v>0</v>
      </c>
      <c r="H178" s="77">
        <v>1034</v>
      </c>
      <c r="I178" s="77">
        <v>0</v>
      </c>
      <c r="J178" s="77">
        <v>0</v>
      </c>
      <c r="K178" s="77">
        <v>0</v>
      </c>
      <c r="L178" s="77">
        <v>0</v>
      </c>
      <c r="M178" s="77">
        <v>0</v>
      </c>
      <c r="N178" s="77">
        <v>0</v>
      </c>
      <c r="O178" s="77">
        <v>0</v>
      </c>
      <c r="P178" s="82">
        <v>0</v>
      </c>
      <c r="Q178" s="77">
        <v>0</v>
      </c>
      <c r="R178" s="82">
        <v>0</v>
      </c>
      <c r="S178" s="82">
        <v>0</v>
      </c>
      <c r="T178" s="83">
        <f t="shared" si="9"/>
        <v>3856</v>
      </c>
      <c r="V178" s="1">
        <f t="shared" si="10"/>
        <v>0</v>
      </c>
      <c r="W178" s="1">
        <f t="shared" si="11"/>
        <v>3856</v>
      </c>
      <c r="X178" s="1">
        <f t="shared" si="8"/>
        <v>3856</v>
      </c>
    </row>
    <row r="179" spans="1:24" x14ac:dyDescent="0.25">
      <c r="A179" s="86" t="s">
        <v>248</v>
      </c>
      <c r="B179" s="87" t="s">
        <v>41</v>
      </c>
      <c r="C179" s="81">
        <v>0</v>
      </c>
      <c r="D179" s="81">
        <v>0</v>
      </c>
      <c r="E179" s="77">
        <v>0</v>
      </c>
      <c r="F179" s="77">
        <v>0</v>
      </c>
      <c r="G179" s="77">
        <v>0</v>
      </c>
      <c r="H179" s="77">
        <v>0</v>
      </c>
      <c r="I179" s="77">
        <v>0</v>
      </c>
      <c r="J179" s="77">
        <v>0</v>
      </c>
      <c r="K179" s="77">
        <v>0</v>
      </c>
      <c r="L179" s="77">
        <v>0</v>
      </c>
      <c r="M179" s="77">
        <v>0</v>
      </c>
      <c r="N179" s="77">
        <v>0</v>
      </c>
      <c r="O179" s="77">
        <v>0</v>
      </c>
      <c r="P179" s="82">
        <v>0</v>
      </c>
      <c r="Q179" s="77">
        <v>0</v>
      </c>
      <c r="R179" s="82">
        <v>0</v>
      </c>
      <c r="S179" s="82">
        <v>0</v>
      </c>
      <c r="T179" s="83">
        <f t="shared" si="9"/>
        <v>0</v>
      </c>
      <c r="V179" s="1">
        <f t="shared" si="10"/>
        <v>0</v>
      </c>
      <c r="W179" s="1">
        <f t="shared" si="11"/>
        <v>0</v>
      </c>
      <c r="X179" s="1">
        <f t="shared" si="8"/>
        <v>0</v>
      </c>
    </row>
    <row r="180" spans="1:24" x14ac:dyDescent="0.25">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77">
        <v>0</v>
      </c>
      <c r="R180" s="82">
        <v>0</v>
      </c>
      <c r="S180" s="82">
        <v>0</v>
      </c>
      <c r="T180" s="83">
        <f t="shared" si="9"/>
        <v>0</v>
      </c>
      <c r="V180" s="1">
        <f t="shared" si="10"/>
        <v>0</v>
      </c>
      <c r="W180" s="1">
        <f t="shared" si="11"/>
        <v>0</v>
      </c>
      <c r="X180" s="1">
        <f t="shared" si="8"/>
        <v>0</v>
      </c>
    </row>
    <row r="181" spans="1:24" x14ac:dyDescent="0.25">
      <c r="A181" s="24" t="s">
        <v>250</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77">
        <v>0</v>
      </c>
      <c r="R181" s="82">
        <v>0</v>
      </c>
      <c r="S181" s="82">
        <v>0</v>
      </c>
      <c r="T181" s="83">
        <f t="shared" si="9"/>
        <v>0</v>
      </c>
      <c r="V181" s="1">
        <f t="shared" si="10"/>
        <v>0</v>
      </c>
      <c r="W181" s="1">
        <f t="shared" si="11"/>
        <v>0</v>
      </c>
      <c r="X181" s="1">
        <f t="shared" si="8"/>
        <v>0</v>
      </c>
    </row>
    <row r="182" spans="1:24" x14ac:dyDescent="0.25">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77">
        <v>0</v>
      </c>
      <c r="R182" s="82">
        <v>0</v>
      </c>
      <c r="S182" s="82">
        <v>0</v>
      </c>
      <c r="T182" s="83">
        <f t="shared" si="9"/>
        <v>0</v>
      </c>
      <c r="V182" s="1">
        <f t="shared" si="10"/>
        <v>0</v>
      </c>
      <c r="W182" s="1">
        <f t="shared" si="11"/>
        <v>0</v>
      </c>
      <c r="X182" s="1">
        <f t="shared" si="8"/>
        <v>0</v>
      </c>
    </row>
    <row r="183" spans="1:24" x14ac:dyDescent="0.25">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77">
        <v>0</v>
      </c>
      <c r="R183" s="82">
        <v>0</v>
      </c>
      <c r="S183" s="82">
        <v>0</v>
      </c>
      <c r="T183" s="83">
        <f t="shared" si="9"/>
        <v>0</v>
      </c>
      <c r="V183" s="1">
        <f t="shared" si="10"/>
        <v>0</v>
      </c>
      <c r="W183" s="1">
        <f t="shared" si="11"/>
        <v>0</v>
      </c>
      <c r="X183" s="1">
        <f t="shared" si="8"/>
        <v>0</v>
      </c>
    </row>
    <row r="184" spans="1:24" x14ac:dyDescent="0.25">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77">
        <v>0</v>
      </c>
      <c r="R184" s="82">
        <v>0</v>
      </c>
      <c r="S184" s="82">
        <v>0</v>
      </c>
      <c r="T184" s="83">
        <f t="shared" si="9"/>
        <v>0</v>
      </c>
      <c r="V184" s="1">
        <f t="shared" si="10"/>
        <v>0</v>
      </c>
      <c r="W184" s="1">
        <f t="shared" si="11"/>
        <v>0</v>
      </c>
      <c r="X184" s="1">
        <f t="shared" si="8"/>
        <v>0</v>
      </c>
    </row>
    <row r="185" spans="1:24" x14ac:dyDescent="0.25">
      <c r="A185" s="24" t="s">
        <v>1</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77">
        <v>0</v>
      </c>
      <c r="R185" s="82">
        <v>0</v>
      </c>
      <c r="S185" s="82">
        <v>0</v>
      </c>
      <c r="T185" s="83">
        <f t="shared" si="9"/>
        <v>0</v>
      </c>
      <c r="V185" s="1">
        <f t="shared" si="10"/>
        <v>0</v>
      </c>
      <c r="W185" s="1">
        <f t="shared" si="11"/>
        <v>0</v>
      </c>
      <c r="X185" s="1">
        <f t="shared" si="8"/>
        <v>0</v>
      </c>
    </row>
    <row r="186" spans="1:24" x14ac:dyDescent="0.25">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77">
        <v>0</v>
      </c>
      <c r="R186" s="82">
        <v>0</v>
      </c>
      <c r="S186" s="82">
        <v>0</v>
      </c>
      <c r="T186" s="83">
        <f t="shared" si="9"/>
        <v>0</v>
      </c>
      <c r="V186" s="1">
        <f t="shared" si="10"/>
        <v>0</v>
      </c>
      <c r="W186" s="1">
        <f t="shared" si="11"/>
        <v>0</v>
      </c>
      <c r="X186" s="1">
        <f t="shared" si="8"/>
        <v>0</v>
      </c>
    </row>
    <row r="187" spans="1:24" x14ac:dyDescent="0.25">
      <c r="A187" s="24" t="s">
        <v>254</v>
      </c>
      <c r="B187" s="25" t="s">
        <v>43</v>
      </c>
      <c r="C187" s="81">
        <v>0</v>
      </c>
      <c r="D187" s="81">
        <v>0</v>
      </c>
      <c r="E187" s="77">
        <v>0</v>
      </c>
      <c r="F187" s="77">
        <v>0</v>
      </c>
      <c r="G187" s="77">
        <v>57771</v>
      </c>
      <c r="H187" s="77">
        <v>0</v>
      </c>
      <c r="I187" s="77">
        <v>0</v>
      </c>
      <c r="J187" s="77">
        <v>0</v>
      </c>
      <c r="K187" s="77">
        <v>0</v>
      </c>
      <c r="L187" s="77">
        <v>0</v>
      </c>
      <c r="M187" s="77">
        <v>92561</v>
      </c>
      <c r="N187" s="77">
        <v>0</v>
      </c>
      <c r="O187" s="77">
        <v>0</v>
      </c>
      <c r="P187" s="82">
        <v>0</v>
      </c>
      <c r="Q187" s="77">
        <v>0</v>
      </c>
      <c r="R187" s="82">
        <v>0</v>
      </c>
      <c r="S187" s="82">
        <v>0</v>
      </c>
      <c r="T187" s="83">
        <f t="shared" si="9"/>
        <v>150332</v>
      </c>
      <c r="V187" s="1">
        <f t="shared" si="10"/>
        <v>150332</v>
      </c>
      <c r="W187" s="1">
        <f t="shared" si="11"/>
        <v>0</v>
      </c>
      <c r="X187" s="1">
        <f t="shared" si="8"/>
        <v>150332</v>
      </c>
    </row>
    <row r="188" spans="1:24" x14ac:dyDescent="0.25">
      <c r="A188" s="24" t="s">
        <v>255</v>
      </c>
      <c r="B188" s="25" t="s">
        <v>43</v>
      </c>
      <c r="C188" s="81">
        <v>115093</v>
      </c>
      <c r="D188" s="81">
        <v>75522</v>
      </c>
      <c r="E188" s="77">
        <v>243671</v>
      </c>
      <c r="F188" s="77">
        <v>116118</v>
      </c>
      <c r="G188" s="77">
        <v>109277</v>
      </c>
      <c r="H188" s="77">
        <v>67286</v>
      </c>
      <c r="I188" s="77">
        <v>0</v>
      </c>
      <c r="J188" s="77">
        <v>0</v>
      </c>
      <c r="K188" s="77">
        <v>0</v>
      </c>
      <c r="L188" s="77">
        <v>0</v>
      </c>
      <c r="M188" s="77">
        <v>48283</v>
      </c>
      <c r="N188" s="77">
        <v>0</v>
      </c>
      <c r="O188" s="77">
        <v>0</v>
      </c>
      <c r="P188" s="82">
        <v>0</v>
      </c>
      <c r="Q188" s="77">
        <v>0</v>
      </c>
      <c r="R188" s="82">
        <v>0</v>
      </c>
      <c r="S188" s="82">
        <v>0</v>
      </c>
      <c r="T188" s="83">
        <f t="shared" si="9"/>
        <v>775250</v>
      </c>
      <c r="V188" s="1">
        <f t="shared" si="10"/>
        <v>516324</v>
      </c>
      <c r="W188" s="1">
        <f t="shared" si="11"/>
        <v>258926</v>
      </c>
      <c r="X188" s="1">
        <f t="shared" si="8"/>
        <v>775250</v>
      </c>
    </row>
    <row r="189" spans="1:24" x14ac:dyDescent="0.25">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77">
        <v>0</v>
      </c>
      <c r="R189" s="82">
        <v>0</v>
      </c>
      <c r="S189" s="82">
        <v>0</v>
      </c>
      <c r="T189" s="83">
        <f t="shared" si="9"/>
        <v>0</v>
      </c>
      <c r="V189" s="1">
        <f t="shared" si="10"/>
        <v>0</v>
      </c>
      <c r="W189" s="1">
        <f t="shared" si="11"/>
        <v>0</v>
      </c>
      <c r="X189" s="1">
        <f t="shared" si="8"/>
        <v>0</v>
      </c>
    </row>
    <row r="190" spans="1:24" x14ac:dyDescent="0.25">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77">
        <v>0</v>
      </c>
      <c r="R190" s="82">
        <v>0</v>
      </c>
      <c r="S190" s="82">
        <v>0</v>
      </c>
      <c r="T190" s="83">
        <f t="shared" si="9"/>
        <v>0</v>
      </c>
      <c r="V190" s="1">
        <f t="shared" si="10"/>
        <v>0</v>
      </c>
      <c r="W190" s="1">
        <f t="shared" si="11"/>
        <v>0</v>
      </c>
      <c r="X190" s="1">
        <f t="shared" si="8"/>
        <v>0</v>
      </c>
    </row>
    <row r="191" spans="1:24" x14ac:dyDescent="0.25">
      <c r="A191" s="24" t="s">
        <v>258</v>
      </c>
      <c r="B191" s="25" t="s">
        <v>43</v>
      </c>
      <c r="C191" s="81">
        <v>0</v>
      </c>
      <c r="D191" s="81">
        <v>0</v>
      </c>
      <c r="E191" s="77">
        <v>0</v>
      </c>
      <c r="F191" s="77">
        <v>0</v>
      </c>
      <c r="G191" s="77">
        <v>0</v>
      </c>
      <c r="H191" s="77">
        <v>0</v>
      </c>
      <c r="I191" s="77">
        <v>0</v>
      </c>
      <c r="J191" s="77">
        <v>0</v>
      </c>
      <c r="K191" s="77">
        <v>0</v>
      </c>
      <c r="L191" s="77">
        <v>0</v>
      </c>
      <c r="M191" s="77">
        <v>0</v>
      </c>
      <c r="N191" s="77">
        <v>0</v>
      </c>
      <c r="O191" s="77">
        <v>0</v>
      </c>
      <c r="P191" s="82">
        <v>0</v>
      </c>
      <c r="Q191" s="77">
        <v>0</v>
      </c>
      <c r="R191" s="82">
        <v>0</v>
      </c>
      <c r="S191" s="82">
        <v>0</v>
      </c>
      <c r="T191" s="83">
        <f t="shared" si="9"/>
        <v>0</v>
      </c>
      <c r="V191" s="1">
        <f t="shared" si="10"/>
        <v>0</v>
      </c>
      <c r="W191" s="1">
        <f t="shared" si="11"/>
        <v>0</v>
      </c>
      <c r="X191" s="1">
        <f t="shared" si="8"/>
        <v>0</v>
      </c>
    </row>
    <row r="192" spans="1:24" x14ac:dyDescent="0.25">
      <c r="A192" s="24" t="s">
        <v>259</v>
      </c>
      <c r="B192" s="25" t="s">
        <v>260</v>
      </c>
      <c r="C192" s="81">
        <v>0</v>
      </c>
      <c r="D192" s="81">
        <v>0</v>
      </c>
      <c r="E192" s="77">
        <v>12174</v>
      </c>
      <c r="F192" s="77">
        <v>0</v>
      </c>
      <c r="G192" s="77">
        <v>0</v>
      </c>
      <c r="H192" s="77">
        <v>0</v>
      </c>
      <c r="I192" s="77">
        <v>0</v>
      </c>
      <c r="J192" s="77">
        <v>0</v>
      </c>
      <c r="K192" s="77">
        <v>0</v>
      </c>
      <c r="L192" s="77">
        <v>0</v>
      </c>
      <c r="M192" s="77">
        <v>0</v>
      </c>
      <c r="N192" s="77">
        <v>0</v>
      </c>
      <c r="O192" s="77">
        <v>0</v>
      </c>
      <c r="P192" s="82">
        <v>0</v>
      </c>
      <c r="Q192" s="77">
        <v>0</v>
      </c>
      <c r="R192" s="82">
        <v>0</v>
      </c>
      <c r="S192" s="82">
        <v>0</v>
      </c>
      <c r="T192" s="83">
        <f t="shared" si="9"/>
        <v>12174</v>
      </c>
      <c r="V192" s="1">
        <f t="shared" si="10"/>
        <v>12174</v>
      </c>
      <c r="W192" s="1">
        <f t="shared" si="11"/>
        <v>0</v>
      </c>
      <c r="X192" s="1">
        <f t="shared" si="8"/>
        <v>12174</v>
      </c>
    </row>
    <row r="193" spans="1:24" x14ac:dyDescent="0.25">
      <c r="A193" s="24" t="s">
        <v>261</v>
      </c>
      <c r="B193" s="25" t="s">
        <v>44</v>
      </c>
      <c r="C193" s="81">
        <v>0</v>
      </c>
      <c r="D193" s="81">
        <v>0</v>
      </c>
      <c r="E193" s="77">
        <v>2060658</v>
      </c>
      <c r="F193" s="77">
        <v>112823</v>
      </c>
      <c r="G193" s="77">
        <v>0</v>
      </c>
      <c r="H193" s="77">
        <v>0</v>
      </c>
      <c r="I193" s="77">
        <v>0</v>
      </c>
      <c r="J193" s="77">
        <v>0</v>
      </c>
      <c r="K193" s="77">
        <v>0</v>
      </c>
      <c r="L193" s="77">
        <v>0</v>
      </c>
      <c r="M193" s="77">
        <v>50970</v>
      </c>
      <c r="N193" s="77">
        <v>0</v>
      </c>
      <c r="O193" s="77">
        <v>0</v>
      </c>
      <c r="P193" s="82">
        <v>0</v>
      </c>
      <c r="Q193" s="77">
        <v>0</v>
      </c>
      <c r="R193" s="82">
        <v>0</v>
      </c>
      <c r="S193" s="82">
        <v>0</v>
      </c>
      <c r="T193" s="83">
        <f t="shared" si="9"/>
        <v>2224451</v>
      </c>
      <c r="V193" s="1">
        <f t="shared" si="10"/>
        <v>2111628</v>
      </c>
      <c r="W193" s="1">
        <f t="shared" si="11"/>
        <v>112823</v>
      </c>
      <c r="X193" s="1">
        <f t="shared" si="8"/>
        <v>2224451</v>
      </c>
    </row>
    <row r="194" spans="1:24" x14ac:dyDescent="0.25">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77">
        <v>0</v>
      </c>
      <c r="R194" s="82">
        <v>0</v>
      </c>
      <c r="S194" s="82">
        <v>0</v>
      </c>
      <c r="T194" s="83">
        <f t="shared" si="9"/>
        <v>0</v>
      </c>
      <c r="V194" s="1">
        <f t="shared" si="10"/>
        <v>0</v>
      </c>
      <c r="W194" s="1">
        <f t="shared" si="11"/>
        <v>0</v>
      </c>
      <c r="X194" s="1">
        <f t="shared" si="8"/>
        <v>0</v>
      </c>
    </row>
    <row r="195" spans="1:24" x14ac:dyDescent="0.25">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77">
        <v>0</v>
      </c>
      <c r="R195" s="82">
        <v>0</v>
      </c>
      <c r="S195" s="82">
        <v>0</v>
      </c>
      <c r="T195" s="83">
        <f t="shared" si="9"/>
        <v>0</v>
      </c>
      <c r="V195" s="1">
        <f t="shared" si="10"/>
        <v>0</v>
      </c>
      <c r="W195" s="1">
        <f t="shared" si="11"/>
        <v>0</v>
      </c>
      <c r="X195" s="1">
        <f t="shared" si="8"/>
        <v>0</v>
      </c>
    </row>
    <row r="196" spans="1:24" x14ac:dyDescent="0.25">
      <c r="A196" s="24" t="s">
        <v>264</v>
      </c>
      <c r="B196" s="25" t="s">
        <v>44</v>
      </c>
      <c r="C196" s="81">
        <v>44719</v>
      </c>
      <c r="D196" s="81">
        <v>141909</v>
      </c>
      <c r="E196" s="77">
        <v>2706248</v>
      </c>
      <c r="F196" s="77">
        <v>0</v>
      </c>
      <c r="G196" s="77">
        <v>0</v>
      </c>
      <c r="H196" s="77">
        <v>0</v>
      </c>
      <c r="I196" s="77">
        <v>0</v>
      </c>
      <c r="J196" s="77">
        <v>0</v>
      </c>
      <c r="K196" s="77">
        <v>0</v>
      </c>
      <c r="L196" s="77">
        <v>0</v>
      </c>
      <c r="M196" s="77">
        <v>0</v>
      </c>
      <c r="N196" s="77">
        <v>0</v>
      </c>
      <c r="O196" s="77">
        <v>0</v>
      </c>
      <c r="P196" s="82">
        <v>0</v>
      </c>
      <c r="Q196" s="77">
        <v>0</v>
      </c>
      <c r="R196" s="82">
        <v>0</v>
      </c>
      <c r="S196" s="82">
        <v>0</v>
      </c>
      <c r="T196" s="83">
        <f t="shared" si="9"/>
        <v>2892876</v>
      </c>
      <c r="V196" s="1">
        <f t="shared" si="10"/>
        <v>2750967</v>
      </c>
      <c r="W196" s="1">
        <f t="shared" si="11"/>
        <v>141909</v>
      </c>
      <c r="X196" s="1">
        <f t="shared" si="8"/>
        <v>2892876</v>
      </c>
    </row>
    <row r="197" spans="1:24" x14ac:dyDescent="0.25">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77">
        <v>0</v>
      </c>
      <c r="R197" s="82">
        <v>0</v>
      </c>
      <c r="S197" s="82">
        <v>0</v>
      </c>
      <c r="T197" s="83">
        <f t="shared" si="9"/>
        <v>0</v>
      </c>
      <c r="V197" s="1">
        <f t="shared" si="10"/>
        <v>0</v>
      </c>
      <c r="W197" s="1">
        <f t="shared" si="11"/>
        <v>0</v>
      </c>
      <c r="X197" s="1">
        <f t="shared" ref="X197:X260" si="12">SUM(V197:W197)</f>
        <v>0</v>
      </c>
    </row>
    <row r="198" spans="1:24" x14ac:dyDescent="0.25">
      <c r="A198" s="24" t="s">
        <v>548</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77">
        <v>0</v>
      </c>
      <c r="R198" s="82">
        <v>0</v>
      </c>
      <c r="S198" s="82">
        <v>0</v>
      </c>
      <c r="T198" s="83">
        <f t="shared" si="9"/>
        <v>0</v>
      </c>
      <c r="V198" s="1">
        <f t="shared" si="10"/>
        <v>0</v>
      </c>
      <c r="W198" s="1">
        <f t="shared" si="11"/>
        <v>0</v>
      </c>
      <c r="X198" s="1">
        <f t="shared" si="12"/>
        <v>0</v>
      </c>
    </row>
    <row r="199" spans="1:24" x14ac:dyDescent="0.25">
      <c r="A199" s="24" t="s">
        <v>266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77">
        <v>0</v>
      </c>
      <c r="R199" s="82">
        <v>0</v>
      </c>
      <c r="S199" s="82">
        <v>0</v>
      </c>
      <c r="T199" s="83">
        <f t="shared" ref="T199:T262" si="13">SUM(C199:S199)</f>
        <v>0</v>
      </c>
      <c r="V199" s="1">
        <f t="shared" ref="V199:V262" si="14">SUM(C199,E199,G199,I199,K199,M199,O199,Q199)</f>
        <v>0</v>
      </c>
      <c r="W199" s="1">
        <f t="shared" ref="W199:W262" si="15">SUM(D199,F199,H199,J199,L199,N199,P199,R199)</f>
        <v>0</v>
      </c>
      <c r="X199" s="1">
        <f t="shared" si="12"/>
        <v>0</v>
      </c>
    </row>
    <row r="200" spans="1:24" x14ac:dyDescent="0.25">
      <c r="A200" s="24" t="s">
        <v>536</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77">
        <v>0</v>
      </c>
      <c r="R200" s="82">
        <v>0</v>
      </c>
      <c r="S200" s="82">
        <v>0</v>
      </c>
      <c r="T200" s="83">
        <f t="shared" si="13"/>
        <v>0</v>
      </c>
      <c r="V200" s="1">
        <f t="shared" si="14"/>
        <v>0</v>
      </c>
      <c r="W200" s="1">
        <f t="shared" si="15"/>
        <v>0</v>
      </c>
      <c r="X200" s="1">
        <f t="shared" si="12"/>
        <v>0</v>
      </c>
    </row>
    <row r="201" spans="1:24" x14ac:dyDescent="0.25">
      <c r="A201" s="24" t="s">
        <v>267</v>
      </c>
      <c r="B201" s="25" t="s">
        <v>45</v>
      </c>
      <c r="C201" s="81">
        <v>0</v>
      </c>
      <c r="D201" s="81">
        <v>0</v>
      </c>
      <c r="E201" s="77">
        <v>0</v>
      </c>
      <c r="F201" s="77">
        <v>0</v>
      </c>
      <c r="G201" s="77">
        <v>0</v>
      </c>
      <c r="H201" s="77">
        <v>0</v>
      </c>
      <c r="I201" s="77">
        <v>0</v>
      </c>
      <c r="J201" s="77">
        <v>0</v>
      </c>
      <c r="K201" s="77">
        <v>0</v>
      </c>
      <c r="L201" s="77">
        <v>0</v>
      </c>
      <c r="M201" s="77">
        <v>0</v>
      </c>
      <c r="N201" s="77">
        <v>0</v>
      </c>
      <c r="O201" s="77">
        <v>0</v>
      </c>
      <c r="P201" s="82">
        <v>0</v>
      </c>
      <c r="Q201" s="77">
        <v>0</v>
      </c>
      <c r="R201" s="82">
        <v>0</v>
      </c>
      <c r="S201" s="82">
        <v>0</v>
      </c>
      <c r="T201" s="83">
        <f t="shared" si="13"/>
        <v>0</v>
      </c>
      <c r="V201" s="1">
        <f t="shared" si="14"/>
        <v>0</v>
      </c>
      <c r="W201" s="1">
        <f t="shared" si="15"/>
        <v>0</v>
      </c>
      <c r="X201" s="1">
        <f t="shared" si="12"/>
        <v>0</v>
      </c>
    </row>
    <row r="202" spans="1:24" x14ac:dyDescent="0.25">
      <c r="A202" s="24" t="s">
        <v>268</v>
      </c>
      <c r="B202" s="25" t="s">
        <v>45</v>
      </c>
      <c r="C202" s="81">
        <v>379254</v>
      </c>
      <c r="D202" s="81">
        <v>81523</v>
      </c>
      <c r="E202" s="77">
        <v>1049</v>
      </c>
      <c r="F202" s="77">
        <v>509082</v>
      </c>
      <c r="G202" s="77">
        <v>763242</v>
      </c>
      <c r="H202" s="77">
        <v>12578</v>
      </c>
      <c r="I202" s="77">
        <v>0</v>
      </c>
      <c r="J202" s="77">
        <v>0</v>
      </c>
      <c r="K202" s="77">
        <v>0</v>
      </c>
      <c r="L202" s="77">
        <v>0</v>
      </c>
      <c r="M202" s="77">
        <v>59162</v>
      </c>
      <c r="N202" s="77">
        <v>0</v>
      </c>
      <c r="O202" s="77">
        <v>0</v>
      </c>
      <c r="P202" s="82">
        <v>0</v>
      </c>
      <c r="Q202" s="77">
        <v>0</v>
      </c>
      <c r="R202" s="82">
        <v>0</v>
      </c>
      <c r="S202" s="82">
        <v>0</v>
      </c>
      <c r="T202" s="83">
        <f t="shared" si="13"/>
        <v>1805890</v>
      </c>
      <c r="V202" s="1">
        <f t="shared" si="14"/>
        <v>1202707</v>
      </c>
      <c r="W202" s="1">
        <f t="shared" si="15"/>
        <v>603183</v>
      </c>
      <c r="X202" s="1">
        <f t="shared" si="12"/>
        <v>1805890</v>
      </c>
    </row>
    <row r="203" spans="1:24" x14ac:dyDescent="0.25">
      <c r="A203" s="24" t="s">
        <v>269</v>
      </c>
      <c r="B203" s="25" t="s">
        <v>46</v>
      </c>
      <c r="C203" s="81">
        <v>0</v>
      </c>
      <c r="D203" s="81">
        <v>0</v>
      </c>
      <c r="E203" s="77">
        <v>0</v>
      </c>
      <c r="F203" s="77">
        <v>0</v>
      </c>
      <c r="G203" s="77">
        <v>0</v>
      </c>
      <c r="H203" s="77">
        <v>0</v>
      </c>
      <c r="I203" s="77">
        <v>0</v>
      </c>
      <c r="J203" s="77">
        <v>0</v>
      </c>
      <c r="K203" s="77">
        <v>0</v>
      </c>
      <c r="L203" s="77">
        <v>0</v>
      </c>
      <c r="M203" s="77">
        <v>0</v>
      </c>
      <c r="N203" s="77">
        <v>0</v>
      </c>
      <c r="O203" s="77">
        <v>0</v>
      </c>
      <c r="P203" s="82">
        <v>0</v>
      </c>
      <c r="Q203" s="77">
        <v>0</v>
      </c>
      <c r="R203" s="82">
        <v>0</v>
      </c>
      <c r="S203" s="82">
        <v>0</v>
      </c>
      <c r="T203" s="83">
        <f t="shared" si="13"/>
        <v>0</v>
      </c>
      <c r="V203" s="1">
        <f t="shared" si="14"/>
        <v>0</v>
      </c>
      <c r="W203" s="1">
        <f t="shared" si="15"/>
        <v>0</v>
      </c>
      <c r="X203" s="1">
        <f t="shared" si="12"/>
        <v>0</v>
      </c>
    </row>
    <row r="204" spans="1:24" x14ac:dyDescent="0.25">
      <c r="A204" s="24" t="s">
        <v>470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77">
        <v>0</v>
      </c>
      <c r="R204" s="82">
        <v>0</v>
      </c>
      <c r="S204" s="82">
        <v>0</v>
      </c>
      <c r="T204" s="83">
        <f t="shared" si="13"/>
        <v>0</v>
      </c>
      <c r="V204" s="1">
        <f t="shared" si="14"/>
        <v>0</v>
      </c>
      <c r="W204" s="1">
        <f t="shared" si="15"/>
        <v>0</v>
      </c>
      <c r="X204" s="1">
        <f t="shared" si="12"/>
        <v>0</v>
      </c>
    </row>
    <row r="205" spans="1:24" x14ac:dyDescent="0.25">
      <c r="A205" s="24" t="s">
        <v>270</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77">
        <v>0</v>
      </c>
      <c r="R205" s="82">
        <v>0</v>
      </c>
      <c r="S205" s="82">
        <v>0</v>
      </c>
      <c r="T205" s="83">
        <f t="shared" si="13"/>
        <v>0</v>
      </c>
      <c r="V205" s="1">
        <f t="shared" si="14"/>
        <v>0</v>
      </c>
      <c r="W205" s="1">
        <f t="shared" si="15"/>
        <v>0</v>
      </c>
      <c r="X205" s="1">
        <f t="shared" si="12"/>
        <v>0</v>
      </c>
    </row>
    <row r="206" spans="1:24" x14ac:dyDescent="0.25">
      <c r="A206" s="24" t="s">
        <v>271</v>
      </c>
      <c r="B206" s="25" t="s">
        <v>46</v>
      </c>
      <c r="C206" s="81">
        <v>0</v>
      </c>
      <c r="D206" s="81">
        <v>0</v>
      </c>
      <c r="E206" s="77">
        <v>0</v>
      </c>
      <c r="F206" s="77">
        <v>0</v>
      </c>
      <c r="G206" s="77">
        <v>0</v>
      </c>
      <c r="H206" s="77">
        <v>0</v>
      </c>
      <c r="I206" s="77">
        <v>0</v>
      </c>
      <c r="J206" s="77">
        <v>0</v>
      </c>
      <c r="K206" s="77">
        <v>0</v>
      </c>
      <c r="L206" s="77">
        <v>0</v>
      </c>
      <c r="M206" s="77">
        <v>0</v>
      </c>
      <c r="N206" s="77">
        <v>0</v>
      </c>
      <c r="O206" s="77">
        <v>0</v>
      </c>
      <c r="P206" s="82">
        <v>0</v>
      </c>
      <c r="Q206" s="77">
        <v>0</v>
      </c>
      <c r="R206" s="82">
        <v>0</v>
      </c>
      <c r="S206" s="82">
        <v>0</v>
      </c>
      <c r="T206" s="83">
        <f t="shared" si="13"/>
        <v>0</v>
      </c>
      <c r="V206" s="1">
        <f t="shared" si="14"/>
        <v>0</v>
      </c>
      <c r="W206" s="1">
        <f t="shared" si="15"/>
        <v>0</v>
      </c>
      <c r="X206" s="1">
        <f t="shared" si="12"/>
        <v>0</v>
      </c>
    </row>
    <row r="207" spans="1:24" x14ac:dyDescent="0.25">
      <c r="A207" s="24" t="s">
        <v>272</v>
      </c>
      <c r="B207" s="25" t="s">
        <v>46</v>
      </c>
      <c r="C207" s="81">
        <v>0</v>
      </c>
      <c r="D207" s="81">
        <v>283256</v>
      </c>
      <c r="E207" s="77">
        <v>0</v>
      </c>
      <c r="F207" s="77">
        <v>0</v>
      </c>
      <c r="G207" s="77">
        <v>0</v>
      </c>
      <c r="H207" s="77">
        <v>0</v>
      </c>
      <c r="I207" s="77">
        <v>0</v>
      </c>
      <c r="J207" s="77">
        <v>0</v>
      </c>
      <c r="K207" s="77">
        <v>0</v>
      </c>
      <c r="L207" s="77">
        <v>0</v>
      </c>
      <c r="M207" s="77">
        <v>0</v>
      </c>
      <c r="N207" s="77">
        <v>1138413</v>
      </c>
      <c r="O207" s="77">
        <v>0</v>
      </c>
      <c r="P207" s="82">
        <v>0</v>
      </c>
      <c r="Q207" s="77">
        <v>0</v>
      </c>
      <c r="R207" s="82">
        <v>1129628</v>
      </c>
      <c r="S207" s="82">
        <v>0</v>
      </c>
      <c r="T207" s="83">
        <f t="shared" si="13"/>
        <v>2551297</v>
      </c>
      <c r="V207" s="1">
        <f t="shared" si="14"/>
        <v>0</v>
      </c>
      <c r="W207" s="1">
        <f t="shared" si="15"/>
        <v>2551297</v>
      </c>
      <c r="X207" s="1">
        <f t="shared" si="12"/>
        <v>2551297</v>
      </c>
    </row>
    <row r="208" spans="1:24" x14ac:dyDescent="0.25">
      <c r="A208" s="24" t="s">
        <v>505</v>
      </c>
      <c r="B208" s="25" t="s">
        <v>46</v>
      </c>
      <c r="C208" s="81">
        <v>1528</v>
      </c>
      <c r="D208" s="81">
        <v>4226</v>
      </c>
      <c r="E208" s="77">
        <v>0</v>
      </c>
      <c r="F208" s="77">
        <v>0</v>
      </c>
      <c r="G208" s="77">
        <v>3973</v>
      </c>
      <c r="H208" s="77">
        <v>35496</v>
      </c>
      <c r="I208" s="77">
        <v>0</v>
      </c>
      <c r="J208" s="77">
        <v>0</v>
      </c>
      <c r="K208" s="77">
        <v>0</v>
      </c>
      <c r="L208" s="77">
        <v>0</v>
      </c>
      <c r="M208" s="77">
        <v>22396</v>
      </c>
      <c r="N208" s="77">
        <v>0</v>
      </c>
      <c r="O208" s="77">
        <v>0</v>
      </c>
      <c r="P208" s="82">
        <v>0</v>
      </c>
      <c r="Q208" s="77">
        <v>3056</v>
      </c>
      <c r="R208" s="82">
        <v>8451</v>
      </c>
      <c r="S208" s="82">
        <v>0</v>
      </c>
      <c r="T208" s="83">
        <f t="shared" si="13"/>
        <v>79126</v>
      </c>
      <c r="V208" s="1">
        <f t="shared" si="14"/>
        <v>30953</v>
      </c>
      <c r="W208" s="1">
        <f t="shared" si="15"/>
        <v>48173</v>
      </c>
      <c r="X208" s="1">
        <f t="shared" si="12"/>
        <v>79126</v>
      </c>
    </row>
    <row r="209" spans="1:24" x14ac:dyDescent="0.25">
      <c r="A209" s="24" t="s">
        <v>503</v>
      </c>
      <c r="B209" s="25" t="s">
        <v>46</v>
      </c>
      <c r="C209" s="81">
        <v>165972</v>
      </c>
      <c r="D209" s="81">
        <v>0</v>
      </c>
      <c r="E209" s="77">
        <v>0</v>
      </c>
      <c r="F209" s="77">
        <v>0</v>
      </c>
      <c r="G209" s="77">
        <v>0</v>
      </c>
      <c r="H209" s="77">
        <v>560502</v>
      </c>
      <c r="I209" s="77">
        <v>0</v>
      </c>
      <c r="J209" s="77">
        <v>0</v>
      </c>
      <c r="K209" s="77">
        <v>0</v>
      </c>
      <c r="L209" s="77">
        <v>0</v>
      </c>
      <c r="M209" s="77">
        <v>325195</v>
      </c>
      <c r="N209" s="77">
        <v>0</v>
      </c>
      <c r="O209" s="77">
        <v>0</v>
      </c>
      <c r="P209" s="82">
        <v>0</v>
      </c>
      <c r="Q209" s="77">
        <v>0</v>
      </c>
      <c r="R209" s="82">
        <v>1811058</v>
      </c>
      <c r="S209" s="82">
        <v>0</v>
      </c>
      <c r="T209" s="83">
        <f t="shared" si="13"/>
        <v>2862727</v>
      </c>
      <c r="V209" s="1">
        <f t="shared" si="14"/>
        <v>491167</v>
      </c>
      <c r="W209" s="1">
        <f t="shared" si="15"/>
        <v>2371560</v>
      </c>
      <c r="X209" s="1">
        <f t="shared" si="12"/>
        <v>2862727</v>
      </c>
    </row>
    <row r="210" spans="1:24" x14ac:dyDescent="0.25">
      <c r="A210" s="24" t="s">
        <v>273</v>
      </c>
      <c r="B210" s="25" t="s">
        <v>46</v>
      </c>
      <c r="C210" s="81">
        <v>0</v>
      </c>
      <c r="D210" s="81">
        <v>0</v>
      </c>
      <c r="E210" s="77">
        <v>0</v>
      </c>
      <c r="F210" s="77">
        <v>0</v>
      </c>
      <c r="G210" s="77">
        <v>0</v>
      </c>
      <c r="H210" s="77">
        <v>0</v>
      </c>
      <c r="I210" s="77">
        <v>0</v>
      </c>
      <c r="J210" s="77">
        <v>0</v>
      </c>
      <c r="K210" s="77">
        <v>0</v>
      </c>
      <c r="L210" s="77">
        <v>0</v>
      </c>
      <c r="M210" s="77">
        <v>0</v>
      </c>
      <c r="N210" s="77">
        <v>0</v>
      </c>
      <c r="O210" s="77">
        <v>0</v>
      </c>
      <c r="P210" s="82">
        <v>0</v>
      </c>
      <c r="Q210" s="77">
        <v>0</v>
      </c>
      <c r="R210" s="82">
        <v>0</v>
      </c>
      <c r="S210" s="82">
        <v>0</v>
      </c>
      <c r="T210" s="83">
        <f t="shared" si="13"/>
        <v>0</v>
      </c>
      <c r="V210" s="1">
        <f t="shared" si="14"/>
        <v>0</v>
      </c>
      <c r="W210" s="1">
        <f t="shared" si="15"/>
        <v>0</v>
      </c>
      <c r="X210" s="1">
        <f t="shared" si="12"/>
        <v>0</v>
      </c>
    </row>
    <row r="211" spans="1:24" x14ac:dyDescent="0.25">
      <c r="A211" s="24" t="s">
        <v>274</v>
      </c>
      <c r="B211" s="25" t="s">
        <v>46</v>
      </c>
      <c r="C211" s="81">
        <v>285071</v>
      </c>
      <c r="D211" s="81">
        <v>0</v>
      </c>
      <c r="E211" s="77">
        <v>1826498</v>
      </c>
      <c r="F211" s="77">
        <v>0</v>
      </c>
      <c r="G211" s="77">
        <v>0</v>
      </c>
      <c r="H211" s="77">
        <v>0</v>
      </c>
      <c r="I211" s="77">
        <v>0</v>
      </c>
      <c r="J211" s="77">
        <v>0</v>
      </c>
      <c r="K211" s="77">
        <v>0</v>
      </c>
      <c r="L211" s="77">
        <v>0</v>
      </c>
      <c r="M211" s="77">
        <v>292076</v>
      </c>
      <c r="N211" s="77">
        <v>0</v>
      </c>
      <c r="O211" s="77">
        <v>0</v>
      </c>
      <c r="P211" s="82">
        <v>0</v>
      </c>
      <c r="Q211" s="77">
        <v>0</v>
      </c>
      <c r="R211" s="82">
        <v>0</v>
      </c>
      <c r="S211" s="82">
        <v>0</v>
      </c>
      <c r="T211" s="83">
        <f t="shared" si="13"/>
        <v>2403645</v>
      </c>
      <c r="V211" s="1">
        <f t="shared" si="14"/>
        <v>2403645</v>
      </c>
      <c r="W211" s="1">
        <f t="shared" si="15"/>
        <v>0</v>
      </c>
      <c r="X211" s="1">
        <f t="shared" si="12"/>
        <v>2403645</v>
      </c>
    </row>
    <row r="212" spans="1:24" x14ac:dyDescent="0.25">
      <c r="A212" s="24" t="s">
        <v>275</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77">
        <v>0</v>
      </c>
      <c r="R212" s="82">
        <v>0</v>
      </c>
      <c r="S212" s="82">
        <v>0</v>
      </c>
      <c r="T212" s="83">
        <f t="shared" si="13"/>
        <v>0</v>
      </c>
      <c r="V212" s="1">
        <f t="shared" si="14"/>
        <v>0</v>
      </c>
      <c r="W212" s="1">
        <f t="shared" si="15"/>
        <v>0</v>
      </c>
      <c r="X212" s="1">
        <f t="shared" si="12"/>
        <v>0</v>
      </c>
    </row>
    <row r="213" spans="1:24" x14ac:dyDescent="0.25">
      <c r="A213" s="24" t="s">
        <v>276</v>
      </c>
      <c r="B213" s="25" t="s">
        <v>46</v>
      </c>
      <c r="C213" s="81">
        <v>281561</v>
      </c>
      <c r="D213" s="81">
        <v>0</v>
      </c>
      <c r="E213" s="77">
        <v>0</v>
      </c>
      <c r="F213" s="77">
        <v>0</v>
      </c>
      <c r="G213" s="77">
        <v>0</v>
      </c>
      <c r="H213" s="77">
        <v>0</v>
      </c>
      <c r="I213" s="77">
        <v>0</v>
      </c>
      <c r="J213" s="77">
        <v>0</v>
      </c>
      <c r="K213" s="77">
        <v>0</v>
      </c>
      <c r="L213" s="77">
        <v>0</v>
      </c>
      <c r="M213" s="77">
        <v>2208617</v>
      </c>
      <c r="N213" s="77">
        <v>0</v>
      </c>
      <c r="O213" s="77">
        <v>0</v>
      </c>
      <c r="P213" s="82">
        <v>0</v>
      </c>
      <c r="Q213" s="77">
        <v>0</v>
      </c>
      <c r="R213" s="82">
        <v>0</v>
      </c>
      <c r="S213" s="82">
        <v>0</v>
      </c>
      <c r="T213" s="83">
        <f t="shared" si="13"/>
        <v>2490178</v>
      </c>
      <c r="V213" s="1">
        <f t="shared" si="14"/>
        <v>2490178</v>
      </c>
      <c r="W213" s="1">
        <f t="shared" si="15"/>
        <v>0</v>
      </c>
      <c r="X213" s="1">
        <f t="shared" si="12"/>
        <v>2490178</v>
      </c>
    </row>
    <row r="214" spans="1:24" x14ac:dyDescent="0.25">
      <c r="A214" s="24" t="s">
        <v>277</v>
      </c>
      <c r="B214" s="25" t="s">
        <v>46</v>
      </c>
      <c r="C214" s="81">
        <v>0</v>
      </c>
      <c r="D214" s="81">
        <v>0</v>
      </c>
      <c r="E214" s="77">
        <v>0</v>
      </c>
      <c r="F214" s="77">
        <v>0</v>
      </c>
      <c r="G214" s="77">
        <v>0</v>
      </c>
      <c r="H214" s="77">
        <v>0</v>
      </c>
      <c r="I214" s="77">
        <v>0</v>
      </c>
      <c r="J214" s="77">
        <v>0</v>
      </c>
      <c r="K214" s="77">
        <v>0</v>
      </c>
      <c r="L214" s="77">
        <v>0</v>
      </c>
      <c r="M214" s="77">
        <v>0</v>
      </c>
      <c r="N214" s="77">
        <v>0</v>
      </c>
      <c r="O214" s="77">
        <v>0</v>
      </c>
      <c r="P214" s="82">
        <v>0</v>
      </c>
      <c r="Q214" s="77">
        <v>0</v>
      </c>
      <c r="R214" s="82">
        <v>0</v>
      </c>
      <c r="S214" s="82">
        <v>0</v>
      </c>
      <c r="T214" s="83">
        <f t="shared" si="13"/>
        <v>0</v>
      </c>
      <c r="V214" s="1">
        <f t="shared" si="14"/>
        <v>0</v>
      </c>
      <c r="W214" s="1">
        <f t="shared" si="15"/>
        <v>0</v>
      </c>
      <c r="X214" s="1">
        <f t="shared" si="12"/>
        <v>0</v>
      </c>
    </row>
    <row r="215" spans="1:24" x14ac:dyDescent="0.25">
      <c r="A215" s="24" t="s">
        <v>278</v>
      </c>
      <c r="B215" s="25" t="s">
        <v>46</v>
      </c>
      <c r="C215" s="81">
        <v>502537</v>
      </c>
      <c r="D215" s="81">
        <v>63011</v>
      </c>
      <c r="E215" s="77">
        <v>0</v>
      </c>
      <c r="F215" s="77">
        <v>0</v>
      </c>
      <c r="G215" s="77">
        <v>103186</v>
      </c>
      <c r="H215" s="77">
        <v>16582</v>
      </c>
      <c r="I215" s="77">
        <v>0</v>
      </c>
      <c r="J215" s="77">
        <v>0</v>
      </c>
      <c r="K215" s="77">
        <v>0</v>
      </c>
      <c r="L215" s="77">
        <v>0</v>
      </c>
      <c r="M215" s="77">
        <v>718734</v>
      </c>
      <c r="N215" s="77">
        <v>0</v>
      </c>
      <c r="O215" s="77">
        <v>0</v>
      </c>
      <c r="P215" s="82">
        <v>0</v>
      </c>
      <c r="Q215" s="77">
        <v>0</v>
      </c>
      <c r="R215" s="82">
        <v>0</v>
      </c>
      <c r="S215" s="82">
        <v>0</v>
      </c>
      <c r="T215" s="83">
        <f t="shared" si="13"/>
        <v>1404050</v>
      </c>
      <c r="V215" s="1">
        <f t="shared" si="14"/>
        <v>1324457</v>
      </c>
      <c r="W215" s="1">
        <f t="shared" si="15"/>
        <v>79593</v>
      </c>
      <c r="X215" s="1">
        <f t="shared" si="12"/>
        <v>1404050</v>
      </c>
    </row>
    <row r="216" spans="1:24" x14ac:dyDescent="0.25">
      <c r="A216" s="24" t="s">
        <v>279</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77">
        <v>0</v>
      </c>
      <c r="R216" s="82">
        <v>0</v>
      </c>
      <c r="S216" s="82">
        <v>0</v>
      </c>
      <c r="T216" s="83">
        <f t="shared" si="13"/>
        <v>0</v>
      </c>
      <c r="V216" s="1">
        <f t="shared" si="14"/>
        <v>0</v>
      </c>
      <c r="W216" s="1">
        <f t="shared" si="15"/>
        <v>0</v>
      </c>
      <c r="X216" s="1">
        <f t="shared" si="12"/>
        <v>0</v>
      </c>
    </row>
    <row r="217" spans="1:24" x14ac:dyDescent="0.25">
      <c r="A217" s="24" t="s">
        <v>280</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77">
        <v>0</v>
      </c>
      <c r="R217" s="82">
        <v>0</v>
      </c>
      <c r="S217" s="82">
        <v>0</v>
      </c>
      <c r="T217" s="83">
        <f t="shared" si="13"/>
        <v>0</v>
      </c>
      <c r="V217" s="1">
        <f t="shared" si="14"/>
        <v>0</v>
      </c>
      <c r="W217" s="1">
        <f t="shared" si="15"/>
        <v>0</v>
      </c>
      <c r="X217" s="1">
        <f t="shared" si="12"/>
        <v>0</v>
      </c>
    </row>
    <row r="218" spans="1:24" x14ac:dyDescent="0.25">
      <c r="A218" s="24" t="s">
        <v>281</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77">
        <v>0</v>
      </c>
      <c r="R218" s="82">
        <v>0</v>
      </c>
      <c r="S218" s="82">
        <v>0</v>
      </c>
      <c r="T218" s="83">
        <f t="shared" si="13"/>
        <v>0</v>
      </c>
      <c r="V218" s="1">
        <f t="shared" si="14"/>
        <v>0</v>
      </c>
      <c r="W218" s="1">
        <f t="shared" si="15"/>
        <v>0</v>
      </c>
      <c r="X218" s="1">
        <f t="shared" si="12"/>
        <v>0</v>
      </c>
    </row>
    <row r="219" spans="1:24" x14ac:dyDescent="0.25">
      <c r="A219" s="24" t="s">
        <v>471</v>
      </c>
      <c r="B219" s="25" t="s">
        <v>46</v>
      </c>
      <c r="C219" s="81">
        <v>1370688</v>
      </c>
      <c r="D219" s="81">
        <v>1226789</v>
      </c>
      <c r="E219" s="77">
        <v>0</v>
      </c>
      <c r="F219" s="77">
        <v>0</v>
      </c>
      <c r="G219" s="77">
        <v>0</v>
      </c>
      <c r="H219" s="77">
        <v>0</v>
      </c>
      <c r="I219" s="77">
        <v>0</v>
      </c>
      <c r="J219" s="77">
        <v>0</v>
      </c>
      <c r="K219" s="77">
        <v>0</v>
      </c>
      <c r="L219" s="77">
        <v>0</v>
      </c>
      <c r="M219" s="77">
        <v>10761211</v>
      </c>
      <c r="N219" s="77">
        <v>0</v>
      </c>
      <c r="O219" s="77">
        <v>0</v>
      </c>
      <c r="P219" s="82">
        <v>0</v>
      </c>
      <c r="Q219" s="77">
        <v>632258</v>
      </c>
      <c r="R219" s="82">
        <v>218862</v>
      </c>
      <c r="S219" s="82">
        <v>0</v>
      </c>
      <c r="T219" s="83">
        <f t="shared" si="13"/>
        <v>14209808</v>
      </c>
      <c r="V219" s="1">
        <f t="shared" si="14"/>
        <v>12764157</v>
      </c>
      <c r="W219" s="1">
        <f t="shared" si="15"/>
        <v>1445651</v>
      </c>
      <c r="X219" s="1">
        <f t="shared" si="12"/>
        <v>14209808</v>
      </c>
    </row>
    <row r="220" spans="1:24" x14ac:dyDescent="0.25">
      <c r="A220" s="24" t="s">
        <v>282</v>
      </c>
      <c r="B220" s="25" t="s">
        <v>46</v>
      </c>
      <c r="C220" s="81">
        <v>0</v>
      </c>
      <c r="D220" s="81">
        <v>0</v>
      </c>
      <c r="E220" s="77">
        <v>0</v>
      </c>
      <c r="F220" s="77">
        <v>125810</v>
      </c>
      <c r="G220" s="77">
        <v>0</v>
      </c>
      <c r="H220" s="77">
        <v>1226884</v>
      </c>
      <c r="I220" s="77">
        <v>0</v>
      </c>
      <c r="J220" s="77">
        <v>0</v>
      </c>
      <c r="K220" s="77">
        <v>0</v>
      </c>
      <c r="L220" s="77">
        <v>0</v>
      </c>
      <c r="M220" s="77">
        <v>0</v>
      </c>
      <c r="N220" s="77">
        <v>0</v>
      </c>
      <c r="O220" s="77">
        <v>0</v>
      </c>
      <c r="P220" s="82">
        <v>0</v>
      </c>
      <c r="Q220" s="77">
        <v>0</v>
      </c>
      <c r="R220" s="82">
        <v>0</v>
      </c>
      <c r="S220" s="82">
        <v>0</v>
      </c>
      <c r="T220" s="83">
        <f t="shared" si="13"/>
        <v>1352694</v>
      </c>
      <c r="V220" s="1">
        <f t="shared" si="14"/>
        <v>0</v>
      </c>
      <c r="W220" s="1">
        <f t="shared" si="15"/>
        <v>1352694</v>
      </c>
      <c r="X220" s="1">
        <f t="shared" si="12"/>
        <v>1352694</v>
      </c>
    </row>
    <row r="221" spans="1:24" x14ac:dyDescent="0.25">
      <c r="A221" s="24" t="s">
        <v>504</v>
      </c>
      <c r="B221" s="25" t="s">
        <v>46</v>
      </c>
      <c r="C221" s="81">
        <v>49966</v>
      </c>
      <c r="D221" s="81">
        <v>392751</v>
      </c>
      <c r="E221" s="77">
        <v>0</v>
      </c>
      <c r="F221" s="77">
        <v>0</v>
      </c>
      <c r="G221" s="77">
        <v>0</v>
      </c>
      <c r="H221" s="77">
        <v>0</v>
      </c>
      <c r="I221" s="77">
        <v>0</v>
      </c>
      <c r="J221" s="77">
        <v>0</v>
      </c>
      <c r="K221" s="77">
        <v>0</v>
      </c>
      <c r="L221" s="77">
        <v>0</v>
      </c>
      <c r="M221" s="77">
        <v>289023</v>
      </c>
      <c r="N221" s="77">
        <v>704760</v>
      </c>
      <c r="O221" s="77">
        <v>0</v>
      </c>
      <c r="P221" s="82">
        <v>0</v>
      </c>
      <c r="Q221" s="77">
        <v>20557</v>
      </c>
      <c r="R221" s="82">
        <v>114992</v>
      </c>
      <c r="S221" s="82">
        <v>0</v>
      </c>
      <c r="T221" s="83">
        <f t="shared" si="13"/>
        <v>1572049</v>
      </c>
      <c r="V221" s="1">
        <f t="shared" si="14"/>
        <v>359546</v>
      </c>
      <c r="W221" s="1">
        <f t="shared" si="15"/>
        <v>1212503</v>
      </c>
      <c r="X221" s="1">
        <f t="shared" si="12"/>
        <v>1572049</v>
      </c>
    </row>
    <row r="222" spans="1:24" x14ac:dyDescent="0.25">
      <c r="A222" s="24" t="s">
        <v>283</v>
      </c>
      <c r="B222" s="25" t="s">
        <v>46</v>
      </c>
      <c r="C222" s="81">
        <v>0</v>
      </c>
      <c r="D222" s="81">
        <v>31337</v>
      </c>
      <c r="E222" s="77">
        <v>0</v>
      </c>
      <c r="F222" s="77">
        <v>0</v>
      </c>
      <c r="G222" s="77">
        <v>0</v>
      </c>
      <c r="H222" s="77">
        <v>0</v>
      </c>
      <c r="I222" s="77">
        <v>0</v>
      </c>
      <c r="J222" s="77">
        <v>0</v>
      </c>
      <c r="K222" s="77">
        <v>0</v>
      </c>
      <c r="L222" s="77">
        <v>0</v>
      </c>
      <c r="M222" s="77">
        <v>0</v>
      </c>
      <c r="N222" s="77">
        <v>7913</v>
      </c>
      <c r="O222" s="77">
        <v>0</v>
      </c>
      <c r="P222" s="82">
        <v>0</v>
      </c>
      <c r="Q222" s="77">
        <v>0</v>
      </c>
      <c r="R222" s="82">
        <v>0</v>
      </c>
      <c r="S222" s="82">
        <v>0</v>
      </c>
      <c r="T222" s="83">
        <f t="shared" si="13"/>
        <v>39250</v>
      </c>
      <c r="V222" s="1">
        <f t="shared" si="14"/>
        <v>0</v>
      </c>
      <c r="W222" s="1">
        <f t="shared" si="15"/>
        <v>39250</v>
      </c>
      <c r="X222" s="1">
        <f t="shared" si="12"/>
        <v>39250</v>
      </c>
    </row>
    <row r="223" spans="1:24" x14ac:dyDescent="0.25">
      <c r="A223" s="24" t="s">
        <v>284</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77">
        <v>0</v>
      </c>
      <c r="R223" s="82">
        <v>0</v>
      </c>
      <c r="S223" s="82">
        <v>0</v>
      </c>
      <c r="T223" s="83">
        <f t="shared" si="13"/>
        <v>0</v>
      </c>
      <c r="V223" s="1">
        <f t="shared" si="14"/>
        <v>0</v>
      </c>
      <c r="W223" s="1">
        <f t="shared" si="15"/>
        <v>0</v>
      </c>
      <c r="X223" s="1">
        <f t="shared" si="12"/>
        <v>0</v>
      </c>
    </row>
    <row r="224" spans="1:24" x14ac:dyDescent="0.25">
      <c r="A224" s="24" t="s">
        <v>285</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77">
        <v>0</v>
      </c>
      <c r="R224" s="82">
        <v>0</v>
      </c>
      <c r="S224" s="82">
        <v>0</v>
      </c>
      <c r="T224" s="83">
        <f t="shared" si="13"/>
        <v>0</v>
      </c>
      <c r="V224" s="1">
        <f t="shared" si="14"/>
        <v>0</v>
      </c>
      <c r="W224" s="1">
        <f t="shared" si="15"/>
        <v>0</v>
      </c>
      <c r="X224" s="1">
        <f t="shared" si="12"/>
        <v>0</v>
      </c>
    </row>
    <row r="225" spans="1:24" x14ac:dyDescent="0.25">
      <c r="A225" s="24" t="s">
        <v>551</v>
      </c>
      <c r="B225" s="25" t="s">
        <v>46</v>
      </c>
      <c r="C225" s="81">
        <v>0</v>
      </c>
      <c r="D225" s="81">
        <v>0</v>
      </c>
      <c r="E225" s="77">
        <v>0</v>
      </c>
      <c r="F225" s="77">
        <v>0</v>
      </c>
      <c r="G225" s="77">
        <v>0</v>
      </c>
      <c r="H225" s="77">
        <v>0</v>
      </c>
      <c r="I225" s="77">
        <v>0</v>
      </c>
      <c r="J225" s="77">
        <v>0</v>
      </c>
      <c r="K225" s="77">
        <v>0</v>
      </c>
      <c r="L225" s="77">
        <v>0</v>
      </c>
      <c r="M225" s="77">
        <v>0</v>
      </c>
      <c r="N225" s="77">
        <v>0</v>
      </c>
      <c r="O225" s="77">
        <v>0</v>
      </c>
      <c r="P225" s="82">
        <v>0</v>
      </c>
      <c r="Q225" s="77">
        <v>0</v>
      </c>
      <c r="R225" s="82">
        <v>0</v>
      </c>
      <c r="S225" s="82">
        <v>0</v>
      </c>
      <c r="T225" s="83">
        <f t="shared" si="13"/>
        <v>0</v>
      </c>
      <c r="V225" s="1">
        <f t="shared" si="14"/>
        <v>0</v>
      </c>
      <c r="W225" s="1">
        <f t="shared" si="15"/>
        <v>0</v>
      </c>
      <c r="X225" s="1">
        <f t="shared" si="12"/>
        <v>0</v>
      </c>
    </row>
    <row r="226" spans="1:24" x14ac:dyDescent="0.25">
      <c r="A226" s="24" t="s">
        <v>287</v>
      </c>
      <c r="B226" s="25" t="s">
        <v>46</v>
      </c>
      <c r="C226" s="81">
        <v>10048</v>
      </c>
      <c r="D226" s="81">
        <v>0</v>
      </c>
      <c r="E226" s="77">
        <v>0</v>
      </c>
      <c r="F226" s="77">
        <v>0</v>
      </c>
      <c r="G226" s="77">
        <v>1296</v>
      </c>
      <c r="H226" s="77">
        <v>552</v>
      </c>
      <c r="I226" s="77">
        <v>0</v>
      </c>
      <c r="J226" s="77">
        <v>0</v>
      </c>
      <c r="K226" s="77">
        <v>0</v>
      </c>
      <c r="L226" s="77">
        <v>0</v>
      </c>
      <c r="M226" s="77">
        <v>42145</v>
      </c>
      <c r="N226" s="77">
        <v>0</v>
      </c>
      <c r="O226" s="77">
        <v>0</v>
      </c>
      <c r="P226" s="82">
        <v>0</v>
      </c>
      <c r="Q226" s="77">
        <v>5914</v>
      </c>
      <c r="R226" s="82">
        <v>2647</v>
      </c>
      <c r="S226" s="82">
        <v>0</v>
      </c>
      <c r="T226" s="83">
        <f t="shared" si="13"/>
        <v>62602</v>
      </c>
      <c r="V226" s="1">
        <f t="shared" si="14"/>
        <v>59403</v>
      </c>
      <c r="W226" s="1">
        <f t="shared" si="15"/>
        <v>3199</v>
      </c>
      <c r="X226" s="1">
        <f t="shared" si="12"/>
        <v>62602</v>
      </c>
    </row>
    <row r="227" spans="1:24" x14ac:dyDescent="0.25">
      <c r="A227" s="24" t="s">
        <v>288</v>
      </c>
      <c r="B227" s="25" t="s">
        <v>46</v>
      </c>
      <c r="C227" s="81">
        <v>56929</v>
      </c>
      <c r="D227" s="81">
        <v>0</v>
      </c>
      <c r="E227" s="77">
        <v>1735732</v>
      </c>
      <c r="F227" s="77">
        <v>0</v>
      </c>
      <c r="G227" s="77">
        <v>0</v>
      </c>
      <c r="H227" s="77">
        <v>0</v>
      </c>
      <c r="I227" s="77">
        <v>0</v>
      </c>
      <c r="J227" s="77">
        <v>14820</v>
      </c>
      <c r="K227" s="77">
        <v>0</v>
      </c>
      <c r="L227" s="77">
        <v>0</v>
      </c>
      <c r="M227" s="77">
        <v>406269</v>
      </c>
      <c r="N227" s="77">
        <v>0</v>
      </c>
      <c r="O227" s="77">
        <v>0</v>
      </c>
      <c r="P227" s="82">
        <v>0</v>
      </c>
      <c r="Q227" s="77">
        <v>0</v>
      </c>
      <c r="R227" s="82">
        <v>0</v>
      </c>
      <c r="S227" s="82">
        <v>0</v>
      </c>
      <c r="T227" s="83">
        <f t="shared" si="13"/>
        <v>2213750</v>
      </c>
      <c r="V227" s="1">
        <f t="shared" si="14"/>
        <v>2198930</v>
      </c>
      <c r="W227" s="1">
        <f t="shared" si="15"/>
        <v>14820</v>
      </c>
      <c r="X227" s="1">
        <f t="shared" si="12"/>
        <v>2213750</v>
      </c>
    </row>
    <row r="228" spans="1:24" x14ac:dyDescent="0.25">
      <c r="A228" s="24" t="s">
        <v>289</v>
      </c>
      <c r="B228" s="25" t="s">
        <v>46</v>
      </c>
      <c r="C228" s="81">
        <v>0</v>
      </c>
      <c r="D228" s="81">
        <v>0</v>
      </c>
      <c r="E228" s="77">
        <v>0</v>
      </c>
      <c r="F228" s="77">
        <v>0</v>
      </c>
      <c r="G228" s="77">
        <v>0</v>
      </c>
      <c r="H228" s="77">
        <v>0</v>
      </c>
      <c r="I228" s="77">
        <v>0</v>
      </c>
      <c r="J228" s="77">
        <v>0</v>
      </c>
      <c r="K228" s="77">
        <v>0</v>
      </c>
      <c r="L228" s="77">
        <v>0</v>
      </c>
      <c r="M228" s="77">
        <v>0</v>
      </c>
      <c r="N228" s="77">
        <v>0</v>
      </c>
      <c r="O228" s="77">
        <v>0</v>
      </c>
      <c r="P228" s="82">
        <v>0</v>
      </c>
      <c r="Q228" s="77">
        <v>0</v>
      </c>
      <c r="R228" s="82">
        <v>0</v>
      </c>
      <c r="S228" s="82">
        <v>0</v>
      </c>
      <c r="T228" s="83">
        <f t="shared" si="13"/>
        <v>0</v>
      </c>
      <c r="V228" s="1">
        <f t="shared" si="14"/>
        <v>0</v>
      </c>
      <c r="W228" s="1">
        <f t="shared" si="15"/>
        <v>0</v>
      </c>
      <c r="X228" s="1">
        <f t="shared" si="12"/>
        <v>0</v>
      </c>
    </row>
    <row r="229" spans="1:24" x14ac:dyDescent="0.25">
      <c r="A229" s="24" t="s">
        <v>472</v>
      </c>
      <c r="B229" s="25" t="s">
        <v>46</v>
      </c>
      <c r="C229" s="81">
        <v>171203</v>
      </c>
      <c r="D229" s="81">
        <v>0</v>
      </c>
      <c r="E229" s="77">
        <v>0</v>
      </c>
      <c r="F229" s="77">
        <v>0</v>
      </c>
      <c r="G229" s="77">
        <v>133309</v>
      </c>
      <c r="H229" s="77">
        <v>0</v>
      </c>
      <c r="I229" s="77">
        <v>0</v>
      </c>
      <c r="J229" s="77">
        <v>0</v>
      </c>
      <c r="K229" s="77">
        <v>0</v>
      </c>
      <c r="L229" s="77">
        <v>0</v>
      </c>
      <c r="M229" s="77">
        <v>473170</v>
      </c>
      <c r="N229" s="77">
        <v>28766</v>
      </c>
      <c r="O229" s="77">
        <v>0</v>
      </c>
      <c r="P229" s="82">
        <v>0</v>
      </c>
      <c r="Q229" s="77">
        <v>0</v>
      </c>
      <c r="R229" s="82">
        <v>0</v>
      </c>
      <c r="S229" s="82">
        <v>0</v>
      </c>
      <c r="T229" s="83">
        <f t="shared" si="13"/>
        <v>806448</v>
      </c>
      <c r="V229" s="1">
        <f t="shared" si="14"/>
        <v>777682</v>
      </c>
      <c r="W229" s="1">
        <f t="shared" si="15"/>
        <v>28766</v>
      </c>
      <c r="X229" s="1">
        <f t="shared" si="12"/>
        <v>806448</v>
      </c>
    </row>
    <row r="230" spans="1:24" x14ac:dyDescent="0.25">
      <c r="A230" s="24" t="s">
        <v>290</v>
      </c>
      <c r="B230" s="25" t="s">
        <v>46</v>
      </c>
      <c r="C230" s="81">
        <v>7917</v>
      </c>
      <c r="D230" s="81">
        <v>0</v>
      </c>
      <c r="E230" s="77">
        <v>75657</v>
      </c>
      <c r="F230" s="77">
        <v>0</v>
      </c>
      <c r="G230" s="77">
        <v>0</v>
      </c>
      <c r="H230" s="77">
        <v>0</v>
      </c>
      <c r="I230" s="77">
        <v>0</v>
      </c>
      <c r="J230" s="77">
        <v>0</v>
      </c>
      <c r="K230" s="77">
        <v>0</v>
      </c>
      <c r="L230" s="77">
        <v>0</v>
      </c>
      <c r="M230" s="77">
        <v>36190</v>
      </c>
      <c r="N230" s="77">
        <v>0</v>
      </c>
      <c r="O230" s="77">
        <v>0</v>
      </c>
      <c r="P230" s="82">
        <v>0</v>
      </c>
      <c r="Q230" s="77">
        <v>43661</v>
      </c>
      <c r="R230" s="82">
        <v>0</v>
      </c>
      <c r="S230" s="82">
        <v>0</v>
      </c>
      <c r="T230" s="83">
        <f t="shared" si="13"/>
        <v>163425</v>
      </c>
      <c r="V230" s="1">
        <f t="shared" si="14"/>
        <v>163425</v>
      </c>
      <c r="W230" s="1">
        <f t="shared" si="15"/>
        <v>0</v>
      </c>
      <c r="X230" s="1">
        <f t="shared" si="12"/>
        <v>163425</v>
      </c>
    </row>
    <row r="231" spans="1:24" x14ac:dyDescent="0.25">
      <c r="A231" s="24" t="s">
        <v>291</v>
      </c>
      <c r="B231" s="25" t="s">
        <v>46</v>
      </c>
      <c r="C231" s="81">
        <v>0</v>
      </c>
      <c r="D231" s="81">
        <v>0</v>
      </c>
      <c r="E231" s="77">
        <v>0</v>
      </c>
      <c r="F231" s="77">
        <v>0</v>
      </c>
      <c r="G231" s="77">
        <v>0</v>
      </c>
      <c r="H231" s="77">
        <v>0</v>
      </c>
      <c r="I231" s="77">
        <v>0</v>
      </c>
      <c r="J231" s="77">
        <v>0</v>
      </c>
      <c r="K231" s="77">
        <v>0</v>
      </c>
      <c r="L231" s="77">
        <v>0</v>
      </c>
      <c r="M231" s="77">
        <v>193448</v>
      </c>
      <c r="N231" s="77">
        <v>0</v>
      </c>
      <c r="O231" s="77">
        <v>0</v>
      </c>
      <c r="P231" s="82">
        <v>0</v>
      </c>
      <c r="Q231" s="77">
        <v>0</v>
      </c>
      <c r="R231" s="82">
        <v>0</v>
      </c>
      <c r="S231" s="82">
        <v>0</v>
      </c>
      <c r="T231" s="83">
        <f t="shared" si="13"/>
        <v>193448</v>
      </c>
      <c r="V231" s="1">
        <f t="shared" si="14"/>
        <v>193448</v>
      </c>
      <c r="W231" s="1">
        <f t="shared" si="15"/>
        <v>0</v>
      </c>
      <c r="X231" s="1">
        <f t="shared" si="12"/>
        <v>193448</v>
      </c>
    </row>
    <row r="232" spans="1:24" x14ac:dyDescent="0.25">
      <c r="A232" s="24" t="s">
        <v>292</v>
      </c>
      <c r="B232" s="25" t="s">
        <v>46</v>
      </c>
      <c r="C232" s="81">
        <v>21676</v>
      </c>
      <c r="D232" s="81">
        <v>0</v>
      </c>
      <c r="E232" s="77">
        <v>0</v>
      </c>
      <c r="F232" s="77">
        <v>0</v>
      </c>
      <c r="G232" s="77">
        <v>0</v>
      </c>
      <c r="H232" s="77">
        <v>0</v>
      </c>
      <c r="I232" s="77">
        <v>0</v>
      </c>
      <c r="J232" s="77">
        <v>0</v>
      </c>
      <c r="K232" s="77">
        <v>0</v>
      </c>
      <c r="L232" s="77">
        <v>0</v>
      </c>
      <c r="M232" s="77">
        <v>0</v>
      </c>
      <c r="N232" s="77">
        <v>64383</v>
      </c>
      <c r="O232" s="77">
        <v>0</v>
      </c>
      <c r="P232" s="82">
        <v>0</v>
      </c>
      <c r="Q232" s="77">
        <v>0</v>
      </c>
      <c r="R232" s="82">
        <v>47597</v>
      </c>
      <c r="S232" s="82">
        <v>0</v>
      </c>
      <c r="T232" s="83">
        <f t="shared" si="13"/>
        <v>133656</v>
      </c>
      <c r="V232" s="1">
        <f t="shared" si="14"/>
        <v>21676</v>
      </c>
      <c r="W232" s="1">
        <f t="shared" si="15"/>
        <v>111980</v>
      </c>
      <c r="X232" s="1">
        <f t="shared" si="12"/>
        <v>133656</v>
      </c>
    </row>
    <row r="233" spans="1:24" x14ac:dyDescent="0.25">
      <c r="A233" s="24" t="s">
        <v>293</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77">
        <v>0</v>
      </c>
      <c r="R233" s="82">
        <v>0</v>
      </c>
      <c r="S233" s="82">
        <v>0</v>
      </c>
      <c r="T233" s="83">
        <f t="shared" si="13"/>
        <v>0</v>
      </c>
      <c r="V233" s="1">
        <f t="shared" si="14"/>
        <v>0</v>
      </c>
      <c r="W233" s="1">
        <f t="shared" si="15"/>
        <v>0</v>
      </c>
      <c r="X233" s="1">
        <f t="shared" si="12"/>
        <v>0</v>
      </c>
    </row>
    <row r="234" spans="1:24" x14ac:dyDescent="0.25">
      <c r="A234" s="24" t="s">
        <v>294</v>
      </c>
      <c r="B234" s="25" t="s">
        <v>46</v>
      </c>
      <c r="C234" s="81">
        <v>71767</v>
      </c>
      <c r="D234" s="81">
        <v>1917</v>
      </c>
      <c r="E234" s="77">
        <v>0</v>
      </c>
      <c r="F234" s="77">
        <v>0</v>
      </c>
      <c r="G234" s="77">
        <v>236110</v>
      </c>
      <c r="H234" s="77">
        <v>1917</v>
      </c>
      <c r="I234" s="77">
        <v>0</v>
      </c>
      <c r="J234" s="77">
        <v>0</v>
      </c>
      <c r="K234" s="77">
        <v>0</v>
      </c>
      <c r="L234" s="77">
        <v>0</v>
      </c>
      <c r="M234" s="77">
        <v>1237945</v>
      </c>
      <c r="N234" s="77">
        <v>0</v>
      </c>
      <c r="O234" s="77">
        <v>0</v>
      </c>
      <c r="P234" s="82">
        <v>0</v>
      </c>
      <c r="Q234" s="77">
        <v>47719</v>
      </c>
      <c r="R234" s="82">
        <v>1917</v>
      </c>
      <c r="S234" s="82">
        <v>0</v>
      </c>
      <c r="T234" s="83">
        <f t="shared" si="13"/>
        <v>1599292</v>
      </c>
      <c r="V234" s="1">
        <f t="shared" si="14"/>
        <v>1593541</v>
      </c>
      <c r="W234" s="1">
        <f t="shared" si="15"/>
        <v>5751</v>
      </c>
      <c r="X234" s="1">
        <f t="shared" si="12"/>
        <v>1599292</v>
      </c>
    </row>
    <row r="235" spans="1:24" x14ac:dyDescent="0.25">
      <c r="A235" s="24" t="s">
        <v>295</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77">
        <v>0</v>
      </c>
      <c r="R235" s="82">
        <v>0</v>
      </c>
      <c r="S235" s="82">
        <v>0</v>
      </c>
      <c r="T235" s="83">
        <f t="shared" si="13"/>
        <v>0</v>
      </c>
      <c r="V235" s="1">
        <f t="shared" si="14"/>
        <v>0</v>
      </c>
      <c r="W235" s="1">
        <f t="shared" si="15"/>
        <v>0</v>
      </c>
      <c r="X235" s="1">
        <f t="shared" si="12"/>
        <v>0</v>
      </c>
    </row>
    <row r="236" spans="1:24" x14ac:dyDescent="0.25">
      <c r="A236" s="24" t="s">
        <v>296</v>
      </c>
      <c r="B236" s="25" t="s">
        <v>46</v>
      </c>
      <c r="C236" s="81">
        <v>0</v>
      </c>
      <c r="D236" s="81">
        <v>0</v>
      </c>
      <c r="E236" s="77">
        <v>0</v>
      </c>
      <c r="F236" s="77">
        <v>0</v>
      </c>
      <c r="G236" s="77">
        <v>0</v>
      </c>
      <c r="H236" s="77">
        <v>0</v>
      </c>
      <c r="I236" s="77">
        <v>0</v>
      </c>
      <c r="J236" s="77">
        <v>0</v>
      </c>
      <c r="K236" s="77">
        <v>0</v>
      </c>
      <c r="L236" s="77">
        <v>0</v>
      </c>
      <c r="M236" s="77">
        <v>0</v>
      </c>
      <c r="N236" s="77">
        <v>0</v>
      </c>
      <c r="O236" s="77">
        <v>0</v>
      </c>
      <c r="P236" s="82">
        <v>0</v>
      </c>
      <c r="Q236" s="77">
        <v>29112</v>
      </c>
      <c r="R236" s="82">
        <v>0</v>
      </c>
      <c r="S236" s="82">
        <v>0</v>
      </c>
      <c r="T236" s="83">
        <f t="shared" si="13"/>
        <v>29112</v>
      </c>
      <c r="V236" s="1">
        <f t="shared" si="14"/>
        <v>29112</v>
      </c>
      <c r="W236" s="1">
        <f t="shared" si="15"/>
        <v>0</v>
      </c>
      <c r="X236" s="1">
        <f t="shared" si="12"/>
        <v>29112</v>
      </c>
    </row>
    <row r="237" spans="1:24" x14ac:dyDescent="0.25">
      <c r="A237" s="24" t="s">
        <v>297</v>
      </c>
      <c r="B237" s="25" t="s">
        <v>47</v>
      </c>
      <c r="C237" s="81">
        <v>47125</v>
      </c>
      <c r="D237" s="81">
        <v>38245</v>
      </c>
      <c r="E237" s="77">
        <v>0</v>
      </c>
      <c r="F237" s="77">
        <v>0</v>
      </c>
      <c r="G237" s="77">
        <v>62730</v>
      </c>
      <c r="H237" s="77">
        <v>0</v>
      </c>
      <c r="I237" s="77">
        <v>226780</v>
      </c>
      <c r="J237" s="77">
        <v>490182</v>
      </c>
      <c r="K237" s="77">
        <v>0</v>
      </c>
      <c r="L237" s="77">
        <v>0</v>
      </c>
      <c r="M237" s="77">
        <v>228260</v>
      </c>
      <c r="N237" s="77">
        <v>9130</v>
      </c>
      <c r="O237" s="77">
        <v>0</v>
      </c>
      <c r="P237" s="82">
        <v>0</v>
      </c>
      <c r="Q237" s="77">
        <v>0</v>
      </c>
      <c r="R237" s="82">
        <v>0</v>
      </c>
      <c r="S237" s="82">
        <v>0</v>
      </c>
      <c r="T237" s="83">
        <f t="shared" si="13"/>
        <v>1102452</v>
      </c>
      <c r="V237" s="1">
        <f t="shared" si="14"/>
        <v>564895</v>
      </c>
      <c r="W237" s="1">
        <f t="shared" si="15"/>
        <v>537557</v>
      </c>
      <c r="X237" s="1">
        <f t="shared" si="12"/>
        <v>1102452</v>
      </c>
    </row>
    <row r="238" spans="1:24" x14ac:dyDescent="0.25">
      <c r="A238" s="24" t="s">
        <v>298</v>
      </c>
      <c r="B238" s="25" t="s">
        <v>47</v>
      </c>
      <c r="C238" s="81">
        <v>470</v>
      </c>
      <c r="D238" s="81">
        <v>0</v>
      </c>
      <c r="E238" s="77">
        <v>0</v>
      </c>
      <c r="F238" s="77">
        <v>0</v>
      </c>
      <c r="G238" s="77">
        <v>1266</v>
      </c>
      <c r="H238" s="77">
        <v>0</v>
      </c>
      <c r="I238" s="77">
        <v>0</v>
      </c>
      <c r="J238" s="77">
        <v>0</v>
      </c>
      <c r="K238" s="77">
        <v>0</v>
      </c>
      <c r="L238" s="77">
        <v>0</v>
      </c>
      <c r="M238" s="77">
        <v>680</v>
      </c>
      <c r="N238" s="77">
        <v>0</v>
      </c>
      <c r="O238" s="77">
        <v>0</v>
      </c>
      <c r="P238" s="82">
        <v>0</v>
      </c>
      <c r="Q238" s="77">
        <v>4000</v>
      </c>
      <c r="R238" s="82">
        <v>0</v>
      </c>
      <c r="S238" s="82">
        <v>0</v>
      </c>
      <c r="T238" s="83">
        <f t="shared" si="13"/>
        <v>6416</v>
      </c>
      <c r="V238" s="1">
        <f t="shared" si="14"/>
        <v>6416</v>
      </c>
      <c r="W238" s="1">
        <f t="shared" si="15"/>
        <v>0</v>
      </c>
      <c r="X238" s="1">
        <f t="shared" si="12"/>
        <v>6416</v>
      </c>
    </row>
    <row r="239" spans="1:24" x14ac:dyDescent="0.25">
      <c r="A239" s="24" t="s">
        <v>473</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77">
        <v>0</v>
      </c>
      <c r="R239" s="82">
        <v>0</v>
      </c>
      <c r="S239" s="82">
        <v>0</v>
      </c>
      <c r="T239" s="83">
        <f t="shared" si="13"/>
        <v>0</v>
      </c>
      <c r="V239" s="1">
        <f t="shared" si="14"/>
        <v>0</v>
      </c>
      <c r="W239" s="1">
        <f t="shared" si="15"/>
        <v>0</v>
      </c>
      <c r="X239" s="1">
        <f t="shared" si="12"/>
        <v>0</v>
      </c>
    </row>
    <row r="240" spans="1:24" x14ac:dyDescent="0.25">
      <c r="A240" s="24" t="s">
        <v>299</v>
      </c>
      <c r="B240" s="25" t="s">
        <v>47</v>
      </c>
      <c r="C240" s="81">
        <v>0</v>
      </c>
      <c r="D240" s="81">
        <v>0</v>
      </c>
      <c r="E240" s="77">
        <v>0</v>
      </c>
      <c r="F240" s="77">
        <v>0</v>
      </c>
      <c r="G240" s="77">
        <v>0</v>
      </c>
      <c r="H240" s="77">
        <v>0</v>
      </c>
      <c r="I240" s="77">
        <v>0</v>
      </c>
      <c r="J240" s="77">
        <v>0</v>
      </c>
      <c r="K240" s="77">
        <v>0</v>
      </c>
      <c r="L240" s="77">
        <v>0</v>
      </c>
      <c r="M240" s="77">
        <v>0</v>
      </c>
      <c r="N240" s="77">
        <v>0</v>
      </c>
      <c r="O240" s="77">
        <v>0</v>
      </c>
      <c r="P240" s="82">
        <v>0</v>
      </c>
      <c r="Q240" s="77">
        <v>0</v>
      </c>
      <c r="R240" s="82">
        <v>0</v>
      </c>
      <c r="S240" s="82">
        <v>0</v>
      </c>
      <c r="T240" s="83">
        <f t="shared" si="13"/>
        <v>0</v>
      </c>
      <c r="V240" s="1">
        <f t="shared" si="14"/>
        <v>0</v>
      </c>
      <c r="W240" s="1">
        <f t="shared" si="15"/>
        <v>0</v>
      </c>
      <c r="X240" s="1">
        <f t="shared" si="12"/>
        <v>0</v>
      </c>
    </row>
    <row r="241" spans="1:24" x14ac:dyDescent="0.25">
      <c r="A241" s="24" t="s">
        <v>463</v>
      </c>
      <c r="B241" s="25" t="s">
        <v>47</v>
      </c>
      <c r="C241" s="81">
        <v>72940</v>
      </c>
      <c r="D241" s="81">
        <v>4650</v>
      </c>
      <c r="E241" s="77">
        <v>0</v>
      </c>
      <c r="F241" s="77">
        <v>1137</v>
      </c>
      <c r="G241" s="77">
        <v>118856</v>
      </c>
      <c r="H241" s="77">
        <v>26816</v>
      </c>
      <c r="I241" s="77">
        <v>0</v>
      </c>
      <c r="J241" s="77">
        <v>0</v>
      </c>
      <c r="K241" s="77">
        <v>0</v>
      </c>
      <c r="L241" s="77">
        <v>0</v>
      </c>
      <c r="M241" s="77">
        <v>63719</v>
      </c>
      <c r="N241" s="77">
        <v>0</v>
      </c>
      <c r="O241" s="77">
        <v>0</v>
      </c>
      <c r="P241" s="82">
        <v>0</v>
      </c>
      <c r="Q241" s="77">
        <v>52647</v>
      </c>
      <c r="R241" s="82">
        <v>3616</v>
      </c>
      <c r="S241" s="82">
        <v>0</v>
      </c>
      <c r="T241" s="83">
        <f t="shared" si="13"/>
        <v>344381</v>
      </c>
      <c r="V241" s="1">
        <f t="shared" si="14"/>
        <v>308162</v>
      </c>
      <c r="W241" s="1">
        <f t="shared" si="15"/>
        <v>36219</v>
      </c>
      <c r="X241" s="1">
        <f t="shared" si="12"/>
        <v>344381</v>
      </c>
    </row>
    <row r="242" spans="1:24" x14ac:dyDescent="0.25">
      <c r="A242" s="24" t="s">
        <v>300</v>
      </c>
      <c r="B242" s="25" t="s">
        <v>48</v>
      </c>
      <c r="C242" s="81">
        <v>0</v>
      </c>
      <c r="D242" s="81">
        <v>0</v>
      </c>
      <c r="E242" s="77">
        <v>0</v>
      </c>
      <c r="F242" s="77">
        <v>0</v>
      </c>
      <c r="G242" s="77">
        <v>0</v>
      </c>
      <c r="H242" s="77">
        <v>0</v>
      </c>
      <c r="I242" s="77">
        <v>0</v>
      </c>
      <c r="J242" s="77">
        <v>0</v>
      </c>
      <c r="K242" s="77">
        <v>0</v>
      </c>
      <c r="L242" s="77">
        <v>0</v>
      </c>
      <c r="M242" s="77">
        <v>0</v>
      </c>
      <c r="N242" s="77">
        <v>0</v>
      </c>
      <c r="O242" s="77">
        <v>0</v>
      </c>
      <c r="P242" s="82">
        <v>0</v>
      </c>
      <c r="Q242" s="77">
        <v>0</v>
      </c>
      <c r="R242" s="82">
        <v>0</v>
      </c>
      <c r="S242" s="82">
        <v>0</v>
      </c>
      <c r="T242" s="83">
        <f t="shared" si="13"/>
        <v>0</v>
      </c>
      <c r="V242" s="1">
        <f t="shared" si="14"/>
        <v>0</v>
      </c>
      <c r="W242" s="1">
        <f t="shared" si="15"/>
        <v>0</v>
      </c>
      <c r="X242" s="1">
        <f t="shared" si="12"/>
        <v>0</v>
      </c>
    </row>
    <row r="243" spans="1:24" x14ac:dyDescent="0.25">
      <c r="A243" s="24" t="s">
        <v>301</v>
      </c>
      <c r="B243" s="25" t="s">
        <v>48</v>
      </c>
      <c r="C243" s="81">
        <v>245548</v>
      </c>
      <c r="D243" s="81">
        <v>0</v>
      </c>
      <c r="E243" s="77">
        <v>0</v>
      </c>
      <c r="F243" s="77">
        <v>0</v>
      </c>
      <c r="G243" s="77">
        <v>0</v>
      </c>
      <c r="H243" s="77">
        <v>0</v>
      </c>
      <c r="I243" s="77">
        <v>0</v>
      </c>
      <c r="J243" s="77">
        <v>0</v>
      </c>
      <c r="K243" s="77">
        <v>0</v>
      </c>
      <c r="L243" s="77">
        <v>0</v>
      </c>
      <c r="M243" s="77">
        <v>993891</v>
      </c>
      <c r="N243" s="77">
        <v>0</v>
      </c>
      <c r="O243" s="77">
        <v>0</v>
      </c>
      <c r="P243" s="82">
        <v>0</v>
      </c>
      <c r="Q243" s="77">
        <v>174058</v>
      </c>
      <c r="R243" s="82">
        <v>0</v>
      </c>
      <c r="S243" s="82">
        <v>0</v>
      </c>
      <c r="T243" s="83">
        <f t="shared" si="13"/>
        <v>1413497</v>
      </c>
      <c r="V243" s="1">
        <f t="shared" si="14"/>
        <v>1413497</v>
      </c>
      <c r="W243" s="1">
        <f t="shared" si="15"/>
        <v>0</v>
      </c>
      <c r="X243" s="1">
        <f t="shared" si="12"/>
        <v>1413497</v>
      </c>
    </row>
    <row r="244" spans="1:24" x14ac:dyDescent="0.25">
      <c r="A244" s="24" t="s">
        <v>302</v>
      </c>
      <c r="B244" s="25" t="s">
        <v>48</v>
      </c>
      <c r="C244" s="81">
        <v>0</v>
      </c>
      <c r="D244" s="81">
        <v>0</v>
      </c>
      <c r="E244" s="77">
        <v>0</v>
      </c>
      <c r="F244" s="77">
        <v>0</v>
      </c>
      <c r="G244" s="77">
        <v>0</v>
      </c>
      <c r="H244" s="77">
        <v>0</v>
      </c>
      <c r="I244" s="77">
        <v>0</v>
      </c>
      <c r="J244" s="77">
        <v>0</v>
      </c>
      <c r="K244" s="77">
        <v>0</v>
      </c>
      <c r="L244" s="77">
        <v>0</v>
      </c>
      <c r="M244" s="77">
        <v>0</v>
      </c>
      <c r="N244" s="77">
        <v>0</v>
      </c>
      <c r="O244" s="77">
        <v>0</v>
      </c>
      <c r="P244" s="82">
        <v>0</v>
      </c>
      <c r="Q244" s="77">
        <v>0</v>
      </c>
      <c r="R244" s="82">
        <v>0</v>
      </c>
      <c r="S244" s="82">
        <v>0</v>
      </c>
      <c r="T244" s="83">
        <f t="shared" si="13"/>
        <v>0</v>
      </c>
      <c r="V244" s="1">
        <f t="shared" si="14"/>
        <v>0</v>
      </c>
      <c r="W244" s="1">
        <f t="shared" si="15"/>
        <v>0</v>
      </c>
      <c r="X244" s="1">
        <f t="shared" si="12"/>
        <v>0</v>
      </c>
    </row>
    <row r="245" spans="1:24" x14ac:dyDescent="0.25">
      <c r="A245" s="24" t="s">
        <v>303</v>
      </c>
      <c r="B245" s="25" t="s">
        <v>49</v>
      </c>
      <c r="C245" s="81">
        <v>0</v>
      </c>
      <c r="D245" s="81">
        <v>0</v>
      </c>
      <c r="E245" s="77">
        <v>0</v>
      </c>
      <c r="F245" s="77">
        <v>0</v>
      </c>
      <c r="G245" s="77">
        <v>0</v>
      </c>
      <c r="H245" s="77">
        <v>0</v>
      </c>
      <c r="I245" s="77">
        <v>0</v>
      </c>
      <c r="J245" s="77">
        <v>0</v>
      </c>
      <c r="K245" s="77">
        <v>0</v>
      </c>
      <c r="L245" s="77">
        <v>0</v>
      </c>
      <c r="M245" s="77">
        <v>0</v>
      </c>
      <c r="N245" s="77">
        <v>0</v>
      </c>
      <c r="O245" s="77">
        <v>0</v>
      </c>
      <c r="P245" s="82">
        <v>0</v>
      </c>
      <c r="Q245" s="77">
        <v>0</v>
      </c>
      <c r="R245" s="82">
        <v>0</v>
      </c>
      <c r="S245" s="82">
        <v>0</v>
      </c>
      <c r="T245" s="83">
        <f t="shared" si="13"/>
        <v>0</v>
      </c>
      <c r="V245" s="1">
        <f t="shared" si="14"/>
        <v>0</v>
      </c>
      <c r="W245" s="1">
        <f t="shared" si="15"/>
        <v>0</v>
      </c>
      <c r="X245" s="1">
        <f t="shared" si="12"/>
        <v>0</v>
      </c>
    </row>
    <row r="246" spans="1:24" x14ac:dyDescent="0.25">
      <c r="A246" s="24" t="s">
        <v>304</v>
      </c>
      <c r="B246" s="25" t="s">
        <v>49</v>
      </c>
      <c r="C246" s="81">
        <v>36400</v>
      </c>
      <c r="D246" s="81">
        <v>3600</v>
      </c>
      <c r="E246" s="77">
        <v>295200</v>
      </c>
      <c r="F246" s="77">
        <v>17000</v>
      </c>
      <c r="G246" s="77">
        <v>0</v>
      </c>
      <c r="H246" s="77">
        <v>0</v>
      </c>
      <c r="I246" s="77">
        <v>0</v>
      </c>
      <c r="J246" s="77">
        <v>0</v>
      </c>
      <c r="K246" s="77">
        <v>0</v>
      </c>
      <c r="L246" s="77">
        <v>0</v>
      </c>
      <c r="M246" s="77">
        <v>0</v>
      </c>
      <c r="N246" s="77">
        <v>0</v>
      </c>
      <c r="O246" s="77">
        <v>0</v>
      </c>
      <c r="P246" s="82">
        <v>0</v>
      </c>
      <c r="Q246" s="77">
        <v>0</v>
      </c>
      <c r="R246" s="82">
        <v>0</v>
      </c>
      <c r="S246" s="82">
        <v>0</v>
      </c>
      <c r="T246" s="83">
        <f t="shared" si="13"/>
        <v>352200</v>
      </c>
      <c r="V246" s="1">
        <f t="shared" si="14"/>
        <v>331600</v>
      </c>
      <c r="W246" s="1">
        <f t="shared" si="15"/>
        <v>20600</v>
      </c>
      <c r="X246" s="1">
        <f t="shared" si="12"/>
        <v>352200</v>
      </c>
    </row>
    <row r="247" spans="1:24" x14ac:dyDescent="0.25">
      <c r="A247" s="24" t="s">
        <v>305</v>
      </c>
      <c r="B247" s="25" t="s">
        <v>49</v>
      </c>
      <c r="C247" s="81">
        <v>5756</v>
      </c>
      <c r="D247" s="81">
        <v>0</v>
      </c>
      <c r="E247" s="77">
        <v>0</v>
      </c>
      <c r="F247" s="77">
        <v>0</v>
      </c>
      <c r="G247" s="77">
        <v>425970</v>
      </c>
      <c r="H247" s="77">
        <v>0</v>
      </c>
      <c r="I247" s="77">
        <v>0</v>
      </c>
      <c r="J247" s="77">
        <v>0</v>
      </c>
      <c r="K247" s="77">
        <v>0</v>
      </c>
      <c r="L247" s="77">
        <v>0</v>
      </c>
      <c r="M247" s="77">
        <v>158448</v>
      </c>
      <c r="N247" s="77">
        <v>0</v>
      </c>
      <c r="O247" s="77">
        <v>0</v>
      </c>
      <c r="P247" s="82">
        <v>0</v>
      </c>
      <c r="Q247" s="77">
        <v>0</v>
      </c>
      <c r="R247" s="82">
        <v>0</v>
      </c>
      <c r="S247" s="82">
        <v>0</v>
      </c>
      <c r="T247" s="83">
        <f t="shared" si="13"/>
        <v>590174</v>
      </c>
      <c r="V247" s="1">
        <f t="shared" si="14"/>
        <v>590174</v>
      </c>
      <c r="W247" s="1">
        <f t="shared" si="15"/>
        <v>0</v>
      </c>
      <c r="X247" s="1">
        <f t="shared" si="12"/>
        <v>590174</v>
      </c>
    </row>
    <row r="248" spans="1:24" x14ac:dyDescent="0.25">
      <c r="A248" s="24" t="s">
        <v>306</v>
      </c>
      <c r="B248" s="25" t="s">
        <v>49</v>
      </c>
      <c r="C248" s="81">
        <v>0</v>
      </c>
      <c r="D248" s="81">
        <v>0</v>
      </c>
      <c r="E248" s="77">
        <v>0</v>
      </c>
      <c r="F248" s="77">
        <v>0</v>
      </c>
      <c r="G248" s="77">
        <v>0</v>
      </c>
      <c r="H248" s="77">
        <v>0</v>
      </c>
      <c r="I248" s="77">
        <v>0</v>
      </c>
      <c r="J248" s="77">
        <v>0</v>
      </c>
      <c r="K248" s="77">
        <v>0</v>
      </c>
      <c r="L248" s="77">
        <v>0</v>
      </c>
      <c r="M248" s="77">
        <v>0</v>
      </c>
      <c r="N248" s="77">
        <v>0</v>
      </c>
      <c r="O248" s="77">
        <v>0</v>
      </c>
      <c r="P248" s="82">
        <v>0</v>
      </c>
      <c r="Q248" s="77">
        <v>0</v>
      </c>
      <c r="R248" s="82">
        <v>0</v>
      </c>
      <c r="S248" s="82">
        <v>0</v>
      </c>
      <c r="T248" s="83">
        <f t="shared" si="13"/>
        <v>0</v>
      </c>
      <c r="V248" s="1">
        <f t="shared" si="14"/>
        <v>0</v>
      </c>
      <c r="W248" s="1">
        <f t="shared" si="15"/>
        <v>0</v>
      </c>
      <c r="X248" s="1">
        <f t="shared" si="12"/>
        <v>0</v>
      </c>
    </row>
    <row r="249" spans="1:24" x14ac:dyDescent="0.25">
      <c r="A249" s="24" t="s">
        <v>307</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77">
        <v>0</v>
      </c>
      <c r="R249" s="82">
        <v>0</v>
      </c>
      <c r="S249" s="82">
        <v>0</v>
      </c>
      <c r="T249" s="83">
        <f t="shared" si="13"/>
        <v>0</v>
      </c>
      <c r="V249" s="1">
        <f t="shared" si="14"/>
        <v>0</v>
      </c>
      <c r="W249" s="1">
        <f t="shared" si="15"/>
        <v>0</v>
      </c>
      <c r="X249" s="1">
        <f t="shared" si="12"/>
        <v>0</v>
      </c>
    </row>
    <row r="250" spans="1:24" x14ac:dyDescent="0.25">
      <c r="A250" s="24" t="s">
        <v>308</v>
      </c>
      <c r="B250" s="25" t="s">
        <v>49</v>
      </c>
      <c r="C250" s="81">
        <v>1980</v>
      </c>
      <c r="D250" s="81">
        <v>0</v>
      </c>
      <c r="E250" s="77">
        <v>4100</v>
      </c>
      <c r="F250" s="77">
        <v>0</v>
      </c>
      <c r="G250" s="77">
        <v>4500</v>
      </c>
      <c r="H250" s="77">
        <v>0</v>
      </c>
      <c r="I250" s="77">
        <v>0</v>
      </c>
      <c r="J250" s="77">
        <v>0</v>
      </c>
      <c r="K250" s="77">
        <v>0</v>
      </c>
      <c r="L250" s="77">
        <v>0</v>
      </c>
      <c r="M250" s="77">
        <v>450</v>
      </c>
      <c r="N250" s="77">
        <v>0</v>
      </c>
      <c r="O250" s="77">
        <v>0</v>
      </c>
      <c r="P250" s="82">
        <v>0</v>
      </c>
      <c r="Q250" s="77">
        <v>0</v>
      </c>
      <c r="R250" s="82">
        <v>0</v>
      </c>
      <c r="S250" s="82">
        <v>0</v>
      </c>
      <c r="T250" s="83">
        <f t="shared" si="13"/>
        <v>11030</v>
      </c>
      <c r="V250" s="1">
        <f t="shared" si="14"/>
        <v>11030</v>
      </c>
      <c r="W250" s="1">
        <f t="shared" si="15"/>
        <v>0</v>
      </c>
      <c r="X250" s="1">
        <f t="shared" si="12"/>
        <v>11030</v>
      </c>
    </row>
    <row r="251" spans="1:24" x14ac:dyDescent="0.25">
      <c r="A251" s="24" t="s">
        <v>309</v>
      </c>
      <c r="B251" s="25" t="s">
        <v>49</v>
      </c>
      <c r="C251" s="81">
        <v>0</v>
      </c>
      <c r="D251" s="81">
        <v>18200</v>
      </c>
      <c r="E251" s="77">
        <v>0</v>
      </c>
      <c r="F251" s="77">
        <v>673798</v>
      </c>
      <c r="G251" s="77">
        <v>0</v>
      </c>
      <c r="H251" s="77">
        <v>0</v>
      </c>
      <c r="I251" s="77">
        <v>0</v>
      </c>
      <c r="J251" s="77">
        <v>0</v>
      </c>
      <c r="K251" s="77">
        <v>0</v>
      </c>
      <c r="L251" s="77">
        <v>0</v>
      </c>
      <c r="M251" s="77">
        <v>0</v>
      </c>
      <c r="N251" s="77">
        <v>0</v>
      </c>
      <c r="O251" s="77">
        <v>0</v>
      </c>
      <c r="P251" s="82">
        <v>0</v>
      </c>
      <c r="Q251" s="77">
        <v>0</v>
      </c>
      <c r="R251" s="82">
        <v>0</v>
      </c>
      <c r="S251" s="82">
        <v>0</v>
      </c>
      <c r="T251" s="83">
        <f t="shared" si="13"/>
        <v>691998</v>
      </c>
      <c r="V251" s="1">
        <f t="shared" si="14"/>
        <v>0</v>
      </c>
      <c r="W251" s="1">
        <f t="shared" si="15"/>
        <v>691998</v>
      </c>
      <c r="X251" s="1">
        <f t="shared" si="12"/>
        <v>691998</v>
      </c>
    </row>
    <row r="252" spans="1:24" x14ac:dyDescent="0.25">
      <c r="A252" s="24" t="s">
        <v>310</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77">
        <v>0</v>
      </c>
      <c r="R252" s="82">
        <v>0</v>
      </c>
      <c r="S252" s="82">
        <v>0</v>
      </c>
      <c r="T252" s="83">
        <f t="shared" si="13"/>
        <v>0</v>
      </c>
      <c r="V252" s="1">
        <f t="shared" si="14"/>
        <v>0</v>
      </c>
      <c r="W252" s="1">
        <f t="shared" si="15"/>
        <v>0</v>
      </c>
      <c r="X252" s="1">
        <f t="shared" si="12"/>
        <v>0</v>
      </c>
    </row>
    <row r="253" spans="1:24" x14ac:dyDescent="0.25">
      <c r="A253" s="24" t="s">
        <v>311</v>
      </c>
      <c r="B253" s="25" t="s">
        <v>49</v>
      </c>
      <c r="C253" s="81">
        <v>0</v>
      </c>
      <c r="D253" s="81">
        <v>22300</v>
      </c>
      <c r="E253" s="77">
        <v>0</v>
      </c>
      <c r="F253" s="77">
        <v>219435</v>
      </c>
      <c r="G253" s="77">
        <v>0</v>
      </c>
      <c r="H253" s="77">
        <v>0</v>
      </c>
      <c r="I253" s="77">
        <v>0</v>
      </c>
      <c r="J253" s="77">
        <v>0</v>
      </c>
      <c r="K253" s="77">
        <v>0</v>
      </c>
      <c r="L253" s="77">
        <v>0</v>
      </c>
      <c r="M253" s="77">
        <v>0</v>
      </c>
      <c r="N253" s="77">
        <v>0</v>
      </c>
      <c r="O253" s="77">
        <v>0</v>
      </c>
      <c r="P253" s="82">
        <v>0</v>
      </c>
      <c r="Q253" s="77">
        <v>0</v>
      </c>
      <c r="R253" s="82">
        <v>0</v>
      </c>
      <c r="S253" s="82">
        <v>0</v>
      </c>
      <c r="T253" s="83">
        <f t="shared" si="13"/>
        <v>241735</v>
      </c>
      <c r="V253" s="1">
        <f t="shared" si="14"/>
        <v>0</v>
      </c>
      <c r="W253" s="1">
        <f t="shared" si="15"/>
        <v>241735</v>
      </c>
      <c r="X253" s="1">
        <f t="shared" si="12"/>
        <v>241735</v>
      </c>
    </row>
    <row r="254" spans="1:24" x14ac:dyDescent="0.25">
      <c r="A254" s="24" t="s">
        <v>3</v>
      </c>
      <c r="B254" s="25" t="s">
        <v>3</v>
      </c>
      <c r="C254" s="81">
        <v>0</v>
      </c>
      <c r="D254" s="81">
        <v>0</v>
      </c>
      <c r="E254" s="77">
        <v>0</v>
      </c>
      <c r="F254" s="77">
        <v>0</v>
      </c>
      <c r="G254" s="77">
        <v>0</v>
      </c>
      <c r="H254" s="77">
        <v>0</v>
      </c>
      <c r="I254" s="77">
        <v>0</v>
      </c>
      <c r="J254" s="77">
        <v>0</v>
      </c>
      <c r="K254" s="77">
        <v>0</v>
      </c>
      <c r="L254" s="77">
        <v>0</v>
      </c>
      <c r="M254" s="77">
        <v>0</v>
      </c>
      <c r="N254" s="77">
        <v>0</v>
      </c>
      <c r="O254" s="77">
        <v>0</v>
      </c>
      <c r="P254" s="82">
        <v>0</v>
      </c>
      <c r="Q254" s="77">
        <v>0</v>
      </c>
      <c r="R254" s="82">
        <v>0</v>
      </c>
      <c r="S254" s="82">
        <v>0</v>
      </c>
      <c r="T254" s="83">
        <f t="shared" si="13"/>
        <v>0</v>
      </c>
      <c r="V254" s="1">
        <f t="shared" si="14"/>
        <v>0</v>
      </c>
      <c r="W254" s="1">
        <f t="shared" si="15"/>
        <v>0</v>
      </c>
      <c r="X254" s="1">
        <f t="shared" si="12"/>
        <v>0</v>
      </c>
    </row>
    <row r="255" spans="1:24" x14ac:dyDescent="0.25">
      <c r="A255" s="24" t="s">
        <v>312</v>
      </c>
      <c r="B255" s="25" t="s">
        <v>50</v>
      </c>
      <c r="C255" s="81">
        <v>1510155</v>
      </c>
      <c r="D255" s="81">
        <v>0</v>
      </c>
      <c r="E255" s="77">
        <v>4667490</v>
      </c>
      <c r="F255" s="77">
        <v>1435475</v>
      </c>
      <c r="G255" s="77">
        <v>1792518</v>
      </c>
      <c r="H255" s="77">
        <v>2221057</v>
      </c>
      <c r="I255" s="77">
        <v>0</v>
      </c>
      <c r="J255" s="77">
        <v>0</v>
      </c>
      <c r="K255" s="77">
        <v>0</v>
      </c>
      <c r="L255" s="77">
        <v>0</v>
      </c>
      <c r="M255" s="77">
        <v>664081</v>
      </c>
      <c r="N255" s="77">
        <v>0</v>
      </c>
      <c r="O255" s="77">
        <v>0</v>
      </c>
      <c r="P255" s="82">
        <v>0</v>
      </c>
      <c r="Q255" s="77">
        <v>0</v>
      </c>
      <c r="R255" s="82">
        <v>0</v>
      </c>
      <c r="S255" s="82">
        <v>0</v>
      </c>
      <c r="T255" s="83">
        <f t="shared" si="13"/>
        <v>12290776</v>
      </c>
      <c r="V255" s="1">
        <f t="shared" si="14"/>
        <v>8634244</v>
      </c>
      <c r="W255" s="1">
        <f t="shared" si="15"/>
        <v>3656532</v>
      </c>
      <c r="X255" s="1">
        <f t="shared" si="12"/>
        <v>12290776</v>
      </c>
    </row>
    <row r="256" spans="1:24" x14ac:dyDescent="0.25">
      <c r="A256" s="24" t="s">
        <v>474</v>
      </c>
      <c r="B256" s="25" t="s">
        <v>50</v>
      </c>
      <c r="C256" s="81">
        <v>0</v>
      </c>
      <c r="D256" s="81">
        <v>0</v>
      </c>
      <c r="E256" s="77">
        <v>0</v>
      </c>
      <c r="F256" s="77">
        <v>0</v>
      </c>
      <c r="G256" s="77">
        <v>0</v>
      </c>
      <c r="H256" s="77">
        <v>0</v>
      </c>
      <c r="I256" s="77">
        <v>0</v>
      </c>
      <c r="J256" s="77">
        <v>0</v>
      </c>
      <c r="K256" s="77">
        <v>0</v>
      </c>
      <c r="L256" s="77">
        <v>0</v>
      </c>
      <c r="M256" s="77">
        <v>0</v>
      </c>
      <c r="N256" s="77">
        <v>0</v>
      </c>
      <c r="O256" s="77">
        <v>0</v>
      </c>
      <c r="P256" s="82">
        <v>0</v>
      </c>
      <c r="Q256" s="77">
        <v>0</v>
      </c>
      <c r="R256" s="82">
        <v>0</v>
      </c>
      <c r="S256" s="82">
        <v>0</v>
      </c>
      <c r="T256" s="83">
        <f t="shared" si="13"/>
        <v>0</v>
      </c>
      <c r="V256" s="1">
        <f t="shared" si="14"/>
        <v>0</v>
      </c>
      <c r="W256" s="1">
        <f t="shared" si="15"/>
        <v>0</v>
      </c>
      <c r="X256" s="1">
        <f t="shared" si="12"/>
        <v>0</v>
      </c>
    </row>
    <row r="257" spans="1:24" x14ac:dyDescent="0.25">
      <c r="A257" s="24" t="s">
        <v>313</v>
      </c>
      <c r="B257" s="25" t="s">
        <v>50</v>
      </c>
      <c r="C257" s="81">
        <v>0</v>
      </c>
      <c r="D257" s="81">
        <v>0</v>
      </c>
      <c r="E257" s="77">
        <v>0</v>
      </c>
      <c r="F257" s="77">
        <v>0</v>
      </c>
      <c r="G257" s="77">
        <v>4290</v>
      </c>
      <c r="H257" s="77">
        <v>0</v>
      </c>
      <c r="I257" s="77">
        <v>0</v>
      </c>
      <c r="J257" s="77">
        <v>0</v>
      </c>
      <c r="K257" s="77">
        <v>0</v>
      </c>
      <c r="L257" s="77">
        <v>0</v>
      </c>
      <c r="M257" s="77">
        <v>0</v>
      </c>
      <c r="N257" s="77">
        <v>0</v>
      </c>
      <c r="O257" s="77">
        <v>0</v>
      </c>
      <c r="P257" s="82">
        <v>0</v>
      </c>
      <c r="Q257" s="77">
        <v>0</v>
      </c>
      <c r="R257" s="82">
        <v>0</v>
      </c>
      <c r="S257" s="82">
        <v>0</v>
      </c>
      <c r="T257" s="83">
        <f t="shared" si="13"/>
        <v>4290</v>
      </c>
      <c r="V257" s="1">
        <f t="shared" si="14"/>
        <v>4290</v>
      </c>
      <c r="W257" s="1">
        <f t="shared" si="15"/>
        <v>0</v>
      </c>
      <c r="X257" s="1">
        <f t="shared" si="12"/>
        <v>4290</v>
      </c>
    </row>
    <row r="258" spans="1:24" x14ac:dyDescent="0.25">
      <c r="A258" s="24" t="s">
        <v>314</v>
      </c>
      <c r="B258" s="25" t="s">
        <v>50</v>
      </c>
      <c r="C258" s="81">
        <v>0</v>
      </c>
      <c r="D258" s="81">
        <v>0</v>
      </c>
      <c r="E258" s="77">
        <v>0</v>
      </c>
      <c r="F258" s="77">
        <v>0</v>
      </c>
      <c r="G258" s="77">
        <v>0</v>
      </c>
      <c r="H258" s="77">
        <v>0</v>
      </c>
      <c r="I258" s="77">
        <v>0</v>
      </c>
      <c r="J258" s="77">
        <v>0</v>
      </c>
      <c r="K258" s="77">
        <v>0</v>
      </c>
      <c r="L258" s="77">
        <v>0</v>
      </c>
      <c r="M258" s="77">
        <v>0</v>
      </c>
      <c r="N258" s="77">
        <v>0</v>
      </c>
      <c r="O258" s="77">
        <v>0</v>
      </c>
      <c r="P258" s="82">
        <v>0</v>
      </c>
      <c r="Q258" s="77">
        <v>0</v>
      </c>
      <c r="R258" s="82">
        <v>0</v>
      </c>
      <c r="S258" s="82">
        <v>0</v>
      </c>
      <c r="T258" s="83">
        <f t="shared" si="13"/>
        <v>0</v>
      </c>
      <c r="V258" s="1">
        <f t="shared" si="14"/>
        <v>0</v>
      </c>
      <c r="W258" s="1">
        <f t="shared" si="15"/>
        <v>0</v>
      </c>
      <c r="X258" s="1">
        <f t="shared" si="12"/>
        <v>0</v>
      </c>
    </row>
    <row r="259" spans="1:24" x14ac:dyDescent="0.25">
      <c r="A259" s="24" t="s">
        <v>315</v>
      </c>
      <c r="B259" s="25" t="s">
        <v>50</v>
      </c>
      <c r="C259" s="81">
        <v>0</v>
      </c>
      <c r="D259" s="81">
        <v>802</v>
      </c>
      <c r="E259" s="77">
        <v>0</v>
      </c>
      <c r="F259" s="77">
        <v>0</v>
      </c>
      <c r="G259" s="77">
        <v>0</v>
      </c>
      <c r="H259" s="77">
        <v>4150</v>
      </c>
      <c r="I259" s="77">
        <v>0</v>
      </c>
      <c r="J259" s="77">
        <v>0</v>
      </c>
      <c r="K259" s="77">
        <v>0</v>
      </c>
      <c r="L259" s="77">
        <v>0</v>
      </c>
      <c r="M259" s="77">
        <v>0</v>
      </c>
      <c r="N259" s="77">
        <v>0</v>
      </c>
      <c r="O259" s="77">
        <v>527</v>
      </c>
      <c r="P259" s="82">
        <v>0</v>
      </c>
      <c r="Q259" s="77">
        <v>0</v>
      </c>
      <c r="R259" s="82">
        <v>0</v>
      </c>
      <c r="S259" s="82">
        <v>0</v>
      </c>
      <c r="T259" s="83">
        <f t="shared" si="13"/>
        <v>5479</v>
      </c>
      <c r="V259" s="1">
        <f t="shared" si="14"/>
        <v>527</v>
      </c>
      <c r="W259" s="1">
        <f t="shared" si="15"/>
        <v>4952</v>
      </c>
      <c r="X259" s="1">
        <f t="shared" si="12"/>
        <v>5479</v>
      </c>
    </row>
    <row r="260" spans="1:24" x14ac:dyDescent="0.25">
      <c r="A260" s="24" t="s">
        <v>316</v>
      </c>
      <c r="B260" s="25" t="s">
        <v>50</v>
      </c>
      <c r="C260" s="81">
        <v>0</v>
      </c>
      <c r="D260" s="81">
        <v>0</v>
      </c>
      <c r="E260" s="77">
        <v>0</v>
      </c>
      <c r="F260" s="77">
        <v>0</v>
      </c>
      <c r="G260" s="77">
        <v>0</v>
      </c>
      <c r="H260" s="77">
        <v>0</v>
      </c>
      <c r="I260" s="77">
        <v>0</v>
      </c>
      <c r="J260" s="77">
        <v>0</v>
      </c>
      <c r="K260" s="77">
        <v>0</v>
      </c>
      <c r="L260" s="77">
        <v>0</v>
      </c>
      <c r="M260" s="77">
        <v>0</v>
      </c>
      <c r="N260" s="77">
        <v>0</v>
      </c>
      <c r="O260" s="77">
        <v>0</v>
      </c>
      <c r="P260" s="82">
        <v>0</v>
      </c>
      <c r="Q260" s="77">
        <v>0</v>
      </c>
      <c r="R260" s="82">
        <v>0</v>
      </c>
      <c r="S260" s="82">
        <v>0</v>
      </c>
      <c r="T260" s="83">
        <f t="shared" si="13"/>
        <v>0</v>
      </c>
      <c r="V260" s="1">
        <f t="shared" si="14"/>
        <v>0</v>
      </c>
      <c r="W260" s="1">
        <f t="shared" si="15"/>
        <v>0</v>
      </c>
      <c r="X260" s="1">
        <f t="shared" si="12"/>
        <v>0</v>
      </c>
    </row>
    <row r="261" spans="1:24" x14ac:dyDescent="0.25">
      <c r="A261" s="24" t="s">
        <v>317</v>
      </c>
      <c r="B261" s="25" t="s">
        <v>50</v>
      </c>
      <c r="C261" s="81">
        <v>779</v>
      </c>
      <c r="D261" s="81">
        <v>11248</v>
      </c>
      <c r="E261" s="77">
        <v>25565</v>
      </c>
      <c r="F261" s="77">
        <v>41229</v>
      </c>
      <c r="G261" s="77">
        <v>3098</v>
      </c>
      <c r="H261" s="77">
        <v>0</v>
      </c>
      <c r="I261" s="77">
        <v>0</v>
      </c>
      <c r="J261" s="77">
        <v>0</v>
      </c>
      <c r="K261" s="77">
        <v>0</v>
      </c>
      <c r="L261" s="77">
        <v>0</v>
      </c>
      <c r="M261" s="77">
        <v>649602</v>
      </c>
      <c r="N261" s="77">
        <v>0</v>
      </c>
      <c r="O261" s="77">
        <v>0</v>
      </c>
      <c r="P261" s="82">
        <v>0</v>
      </c>
      <c r="Q261" s="77">
        <v>0</v>
      </c>
      <c r="R261" s="82">
        <v>0</v>
      </c>
      <c r="S261" s="82">
        <v>0</v>
      </c>
      <c r="T261" s="83">
        <f t="shared" si="13"/>
        <v>731521</v>
      </c>
      <c r="V261" s="1">
        <f t="shared" si="14"/>
        <v>679044</v>
      </c>
      <c r="W261" s="1">
        <f t="shared" si="15"/>
        <v>52477</v>
      </c>
      <c r="X261" s="1">
        <f t="shared" ref="X261:X325" si="16">SUM(V261:W261)</f>
        <v>731521</v>
      </c>
    </row>
    <row r="262" spans="1:24" x14ac:dyDescent="0.25">
      <c r="A262" s="24" t="s">
        <v>318</v>
      </c>
      <c r="B262" s="25" t="s">
        <v>50</v>
      </c>
      <c r="C262" s="81">
        <v>64433</v>
      </c>
      <c r="D262" s="81">
        <v>44748</v>
      </c>
      <c r="E262" s="77">
        <v>208984</v>
      </c>
      <c r="F262" s="77">
        <v>70003</v>
      </c>
      <c r="G262" s="77">
        <v>283156</v>
      </c>
      <c r="H262" s="77">
        <v>59855</v>
      </c>
      <c r="I262" s="77">
        <v>0</v>
      </c>
      <c r="J262" s="77">
        <v>0</v>
      </c>
      <c r="K262" s="77">
        <v>0</v>
      </c>
      <c r="L262" s="77">
        <v>0</v>
      </c>
      <c r="M262" s="77">
        <v>62402</v>
      </c>
      <c r="N262" s="77">
        <v>0</v>
      </c>
      <c r="O262" s="77">
        <v>0</v>
      </c>
      <c r="P262" s="82">
        <v>0</v>
      </c>
      <c r="Q262" s="77">
        <v>38862</v>
      </c>
      <c r="R262" s="82">
        <v>12542</v>
      </c>
      <c r="S262" s="82">
        <v>0</v>
      </c>
      <c r="T262" s="83">
        <f t="shared" si="13"/>
        <v>844985</v>
      </c>
      <c r="V262" s="1">
        <f t="shared" si="14"/>
        <v>657837</v>
      </c>
      <c r="W262" s="1">
        <f t="shared" si="15"/>
        <v>187148</v>
      </c>
      <c r="X262" s="1">
        <f t="shared" si="16"/>
        <v>844985</v>
      </c>
    </row>
    <row r="263" spans="1:24" x14ac:dyDescent="0.25">
      <c r="A263" s="24" t="s">
        <v>319</v>
      </c>
      <c r="B263" s="25" t="s">
        <v>50</v>
      </c>
      <c r="C263" s="81">
        <v>490064</v>
      </c>
      <c r="D263" s="81">
        <v>639963</v>
      </c>
      <c r="E263" s="77">
        <v>0</v>
      </c>
      <c r="F263" s="77">
        <v>0</v>
      </c>
      <c r="G263" s="77">
        <v>2226417</v>
      </c>
      <c r="H263" s="77">
        <v>0</v>
      </c>
      <c r="I263" s="77">
        <v>0</v>
      </c>
      <c r="J263" s="77">
        <v>0</v>
      </c>
      <c r="K263" s="77">
        <v>0</v>
      </c>
      <c r="L263" s="77">
        <v>0</v>
      </c>
      <c r="M263" s="77">
        <v>1171560</v>
      </c>
      <c r="N263" s="77">
        <v>0</v>
      </c>
      <c r="O263" s="77">
        <v>0</v>
      </c>
      <c r="P263" s="82">
        <v>0</v>
      </c>
      <c r="Q263" s="77">
        <v>0</v>
      </c>
      <c r="R263" s="82">
        <v>0</v>
      </c>
      <c r="S263" s="82">
        <v>0</v>
      </c>
      <c r="T263" s="83">
        <f t="shared" ref="T263:T326" si="17">SUM(C263:S263)</f>
        <v>4528004</v>
      </c>
      <c r="V263" s="1">
        <f t="shared" ref="V263:V326" si="18">SUM(C263,E263,G263,I263,K263,M263,O263,Q263)</f>
        <v>3888041</v>
      </c>
      <c r="W263" s="1">
        <f t="shared" ref="W263:W326" si="19">SUM(D263,F263,H263,J263,L263,N263,P263,R263)</f>
        <v>639963</v>
      </c>
      <c r="X263" s="1">
        <f t="shared" si="16"/>
        <v>4528004</v>
      </c>
    </row>
    <row r="264" spans="1:24" x14ac:dyDescent="0.25">
      <c r="A264" s="24" t="s">
        <v>475</v>
      </c>
      <c r="B264" s="25" t="s">
        <v>50</v>
      </c>
      <c r="C264" s="81">
        <v>0</v>
      </c>
      <c r="D264" s="81">
        <v>0</v>
      </c>
      <c r="E264" s="77">
        <v>3912323</v>
      </c>
      <c r="F264" s="77">
        <v>3082102</v>
      </c>
      <c r="G264" s="77">
        <v>6415712</v>
      </c>
      <c r="H264" s="77">
        <v>6464501</v>
      </c>
      <c r="I264" s="77">
        <v>0</v>
      </c>
      <c r="J264" s="77">
        <v>0</v>
      </c>
      <c r="K264" s="77">
        <v>0</v>
      </c>
      <c r="L264" s="77">
        <v>0</v>
      </c>
      <c r="M264" s="77">
        <v>2574965</v>
      </c>
      <c r="N264" s="77">
        <v>0</v>
      </c>
      <c r="O264" s="77">
        <v>0</v>
      </c>
      <c r="P264" s="82">
        <v>0</v>
      </c>
      <c r="Q264" s="77">
        <v>0</v>
      </c>
      <c r="R264" s="82">
        <v>0</v>
      </c>
      <c r="S264" s="82">
        <v>0</v>
      </c>
      <c r="T264" s="83">
        <f t="shared" si="17"/>
        <v>22449603</v>
      </c>
      <c r="V264" s="1">
        <f t="shared" si="18"/>
        <v>12903000</v>
      </c>
      <c r="W264" s="1">
        <f t="shared" si="19"/>
        <v>9546603</v>
      </c>
      <c r="X264" s="1">
        <f t="shared" si="16"/>
        <v>22449603</v>
      </c>
    </row>
    <row r="265" spans="1:24" x14ac:dyDescent="0.25">
      <c r="A265" s="24" t="s">
        <v>320</v>
      </c>
      <c r="B265" s="25" t="s">
        <v>50</v>
      </c>
      <c r="C265" s="81">
        <v>0</v>
      </c>
      <c r="D265" s="81">
        <v>0</v>
      </c>
      <c r="E265" s="77">
        <v>0</v>
      </c>
      <c r="F265" s="77">
        <v>0</v>
      </c>
      <c r="G265" s="77">
        <v>0</v>
      </c>
      <c r="H265" s="77">
        <v>0</v>
      </c>
      <c r="I265" s="77">
        <v>0</v>
      </c>
      <c r="J265" s="77">
        <v>0</v>
      </c>
      <c r="K265" s="77">
        <v>0</v>
      </c>
      <c r="L265" s="77">
        <v>0</v>
      </c>
      <c r="M265" s="77">
        <v>0</v>
      </c>
      <c r="N265" s="77">
        <v>0</v>
      </c>
      <c r="O265" s="77">
        <v>0</v>
      </c>
      <c r="P265" s="82">
        <v>0</v>
      </c>
      <c r="Q265" s="77">
        <v>0</v>
      </c>
      <c r="R265" s="82">
        <v>0</v>
      </c>
      <c r="S265" s="82">
        <v>0</v>
      </c>
      <c r="T265" s="83">
        <f t="shared" si="17"/>
        <v>0</v>
      </c>
      <c r="V265" s="1">
        <f t="shared" si="18"/>
        <v>0</v>
      </c>
      <c r="W265" s="1">
        <f t="shared" si="19"/>
        <v>0</v>
      </c>
      <c r="X265" s="1">
        <f t="shared" si="16"/>
        <v>0</v>
      </c>
    </row>
    <row r="266" spans="1:24" x14ac:dyDescent="0.25">
      <c r="A266" s="24" t="s">
        <v>321</v>
      </c>
      <c r="B266" s="25" t="s">
        <v>50</v>
      </c>
      <c r="C266" s="81">
        <v>264770</v>
      </c>
      <c r="D266" s="81">
        <v>452709</v>
      </c>
      <c r="E266" s="77">
        <v>1055286</v>
      </c>
      <c r="F266" s="77">
        <v>150034</v>
      </c>
      <c r="G266" s="77">
        <v>1014962</v>
      </c>
      <c r="H266" s="77">
        <v>882656</v>
      </c>
      <c r="I266" s="77">
        <v>0</v>
      </c>
      <c r="J266" s="77">
        <v>0</v>
      </c>
      <c r="K266" s="77">
        <v>0</v>
      </c>
      <c r="L266" s="77">
        <v>0</v>
      </c>
      <c r="M266" s="77">
        <v>358793</v>
      </c>
      <c r="N266" s="77">
        <v>0</v>
      </c>
      <c r="O266" s="77">
        <v>0</v>
      </c>
      <c r="P266" s="82">
        <v>0</v>
      </c>
      <c r="Q266" s="77">
        <v>0</v>
      </c>
      <c r="R266" s="82">
        <v>0</v>
      </c>
      <c r="S266" s="82">
        <v>0</v>
      </c>
      <c r="T266" s="83">
        <f t="shared" si="17"/>
        <v>4179210</v>
      </c>
      <c r="V266" s="1">
        <f t="shared" si="18"/>
        <v>2693811</v>
      </c>
      <c r="W266" s="1">
        <f t="shared" si="19"/>
        <v>1485399</v>
      </c>
      <c r="X266" s="1">
        <f t="shared" si="16"/>
        <v>4179210</v>
      </c>
    </row>
    <row r="267" spans="1:24" x14ac:dyDescent="0.25">
      <c r="A267" s="24" t="s">
        <v>322</v>
      </c>
      <c r="B267" s="25" t="s">
        <v>50</v>
      </c>
      <c r="C267" s="81">
        <v>0</v>
      </c>
      <c r="D267" s="81">
        <v>0</v>
      </c>
      <c r="E267" s="77">
        <v>168554</v>
      </c>
      <c r="F267" s="77">
        <v>559357</v>
      </c>
      <c r="G267" s="77">
        <v>0</v>
      </c>
      <c r="H267" s="77">
        <v>0</v>
      </c>
      <c r="I267" s="77">
        <v>0</v>
      </c>
      <c r="J267" s="77">
        <v>0</v>
      </c>
      <c r="K267" s="77">
        <v>0</v>
      </c>
      <c r="L267" s="77">
        <v>0</v>
      </c>
      <c r="M267" s="77">
        <v>136000</v>
      </c>
      <c r="N267" s="77">
        <v>0</v>
      </c>
      <c r="O267" s="77">
        <v>0</v>
      </c>
      <c r="P267" s="82">
        <v>0</v>
      </c>
      <c r="Q267" s="77">
        <v>0</v>
      </c>
      <c r="R267" s="82">
        <v>0</v>
      </c>
      <c r="S267" s="82">
        <v>0</v>
      </c>
      <c r="T267" s="83">
        <f t="shared" si="17"/>
        <v>863911</v>
      </c>
      <c r="V267" s="1">
        <f t="shared" si="18"/>
        <v>304554</v>
      </c>
      <c r="W267" s="1">
        <f t="shared" si="19"/>
        <v>559357</v>
      </c>
      <c r="X267" s="1">
        <f t="shared" si="16"/>
        <v>863911</v>
      </c>
    </row>
    <row r="268" spans="1:24" x14ac:dyDescent="0.25">
      <c r="A268" s="24" t="s">
        <v>476</v>
      </c>
      <c r="B268" s="25" t="s">
        <v>51</v>
      </c>
      <c r="C268" s="81">
        <v>0</v>
      </c>
      <c r="D268" s="81">
        <v>0</v>
      </c>
      <c r="E268" s="77">
        <v>0</v>
      </c>
      <c r="F268" s="77">
        <v>0</v>
      </c>
      <c r="G268" s="77">
        <v>657363</v>
      </c>
      <c r="H268" s="77">
        <v>647771</v>
      </c>
      <c r="I268" s="77">
        <v>0</v>
      </c>
      <c r="J268" s="77">
        <v>0</v>
      </c>
      <c r="K268" s="77">
        <v>0</v>
      </c>
      <c r="L268" s="77">
        <v>0</v>
      </c>
      <c r="M268" s="77">
        <v>0</v>
      </c>
      <c r="N268" s="77">
        <v>0</v>
      </c>
      <c r="O268" s="77">
        <v>0</v>
      </c>
      <c r="P268" s="82">
        <v>0</v>
      </c>
      <c r="Q268" s="77">
        <v>0</v>
      </c>
      <c r="R268" s="82">
        <v>0</v>
      </c>
      <c r="S268" s="82">
        <v>0</v>
      </c>
      <c r="T268" s="83">
        <f t="shared" si="17"/>
        <v>1305134</v>
      </c>
      <c r="V268" s="1">
        <f t="shared" si="18"/>
        <v>657363</v>
      </c>
      <c r="W268" s="1">
        <f t="shared" si="19"/>
        <v>647771</v>
      </c>
      <c r="X268" s="1">
        <f t="shared" si="16"/>
        <v>1305134</v>
      </c>
    </row>
    <row r="269" spans="1:24" x14ac:dyDescent="0.25">
      <c r="A269" s="24" t="s">
        <v>515</v>
      </c>
      <c r="B269" s="25" t="s">
        <v>51</v>
      </c>
      <c r="C269" s="81">
        <v>2363119</v>
      </c>
      <c r="D269" s="81">
        <v>104714</v>
      </c>
      <c r="E269" s="77">
        <v>23016053</v>
      </c>
      <c r="F269" s="77">
        <v>34831</v>
      </c>
      <c r="G269" s="77">
        <v>0</v>
      </c>
      <c r="H269" s="77">
        <v>1393</v>
      </c>
      <c r="I269" s="77">
        <v>7827837</v>
      </c>
      <c r="J269" s="77">
        <v>78377</v>
      </c>
      <c r="K269" s="77">
        <v>0</v>
      </c>
      <c r="L269" s="77">
        <v>0</v>
      </c>
      <c r="M269" s="77">
        <v>2661764</v>
      </c>
      <c r="N269" s="77">
        <v>0</v>
      </c>
      <c r="O269" s="77">
        <v>0</v>
      </c>
      <c r="P269" s="82">
        <v>0</v>
      </c>
      <c r="Q269" s="77">
        <v>0</v>
      </c>
      <c r="R269" s="82">
        <v>0</v>
      </c>
      <c r="S269" s="82">
        <v>0</v>
      </c>
      <c r="T269" s="83">
        <f t="shared" si="17"/>
        <v>36088088</v>
      </c>
      <c r="V269" s="1">
        <f t="shared" si="18"/>
        <v>35868773</v>
      </c>
      <c r="W269" s="1">
        <f t="shared" si="19"/>
        <v>219315</v>
      </c>
      <c r="X269" s="1">
        <f t="shared" si="16"/>
        <v>36088088</v>
      </c>
    </row>
    <row r="270" spans="1:24" x14ac:dyDescent="0.25">
      <c r="A270" s="24" t="s">
        <v>324</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77">
        <v>0</v>
      </c>
      <c r="R270" s="82">
        <v>0</v>
      </c>
      <c r="S270" s="82">
        <v>0</v>
      </c>
      <c r="T270" s="83">
        <f t="shared" si="17"/>
        <v>0</v>
      </c>
      <c r="V270" s="1">
        <f t="shared" si="18"/>
        <v>0</v>
      </c>
      <c r="W270" s="1">
        <f t="shared" si="19"/>
        <v>0</v>
      </c>
      <c r="X270" s="1">
        <f t="shared" si="16"/>
        <v>0</v>
      </c>
    </row>
    <row r="271" spans="1:24" x14ac:dyDescent="0.25">
      <c r="A271" s="24" t="s">
        <v>325</v>
      </c>
      <c r="B271" s="25" t="s">
        <v>4</v>
      </c>
      <c r="C271" s="81">
        <v>0</v>
      </c>
      <c r="D271" s="81">
        <v>0</v>
      </c>
      <c r="E271" s="77">
        <v>0</v>
      </c>
      <c r="F271" s="77">
        <v>0</v>
      </c>
      <c r="G271" s="77">
        <v>0</v>
      </c>
      <c r="H271" s="77">
        <v>0</v>
      </c>
      <c r="I271" s="77">
        <v>0</v>
      </c>
      <c r="J271" s="77">
        <v>0</v>
      </c>
      <c r="K271" s="77">
        <v>0</v>
      </c>
      <c r="L271" s="77">
        <v>0</v>
      </c>
      <c r="M271" s="77">
        <v>0</v>
      </c>
      <c r="N271" s="77">
        <v>0</v>
      </c>
      <c r="O271" s="77">
        <v>0</v>
      </c>
      <c r="P271" s="82">
        <v>0</v>
      </c>
      <c r="Q271" s="77">
        <v>0</v>
      </c>
      <c r="R271" s="82">
        <v>0</v>
      </c>
      <c r="S271" s="82">
        <v>0</v>
      </c>
      <c r="T271" s="83">
        <f t="shared" si="17"/>
        <v>0</v>
      </c>
      <c r="V271" s="1">
        <f t="shared" si="18"/>
        <v>0</v>
      </c>
      <c r="W271" s="1">
        <f t="shared" si="19"/>
        <v>0</v>
      </c>
      <c r="X271" s="1">
        <f t="shared" si="16"/>
        <v>0</v>
      </c>
    </row>
    <row r="272" spans="1:24" x14ac:dyDescent="0.25">
      <c r="A272" s="24" t="s">
        <v>326</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77">
        <v>0</v>
      </c>
      <c r="R272" s="82">
        <v>0</v>
      </c>
      <c r="S272" s="82">
        <v>0</v>
      </c>
      <c r="T272" s="83">
        <f t="shared" si="17"/>
        <v>0</v>
      </c>
      <c r="V272" s="1">
        <f t="shared" si="18"/>
        <v>0</v>
      </c>
      <c r="W272" s="1">
        <f t="shared" si="19"/>
        <v>0</v>
      </c>
      <c r="X272" s="1">
        <f t="shared" si="16"/>
        <v>0</v>
      </c>
    </row>
    <row r="273" spans="1:24" x14ac:dyDescent="0.25">
      <c r="A273" s="24" t="s">
        <v>327</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77">
        <v>0</v>
      </c>
      <c r="R273" s="82">
        <v>0</v>
      </c>
      <c r="S273" s="82">
        <v>0</v>
      </c>
      <c r="T273" s="83">
        <f t="shared" si="17"/>
        <v>0</v>
      </c>
      <c r="V273" s="1">
        <f t="shared" si="18"/>
        <v>0</v>
      </c>
      <c r="W273" s="1">
        <f t="shared" si="19"/>
        <v>0</v>
      </c>
      <c r="X273" s="1">
        <f t="shared" si="16"/>
        <v>0</v>
      </c>
    </row>
    <row r="274" spans="1:24" x14ac:dyDescent="0.25">
      <c r="A274" s="24" t="s">
        <v>542</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77">
        <v>0</v>
      </c>
      <c r="R274" s="82">
        <v>0</v>
      </c>
      <c r="S274" s="82">
        <v>0</v>
      </c>
      <c r="T274" s="83">
        <f t="shared" si="17"/>
        <v>0</v>
      </c>
      <c r="V274" s="1">
        <f t="shared" si="18"/>
        <v>0</v>
      </c>
      <c r="W274" s="1">
        <f t="shared" si="19"/>
        <v>0</v>
      </c>
      <c r="X274" s="1">
        <f t="shared" si="16"/>
        <v>0</v>
      </c>
    </row>
    <row r="275" spans="1:24" x14ac:dyDescent="0.25">
      <c r="A275" s="24" t="s">
        <v>328</v>
      </c>
      <c r="B275" s="25" t="s">
        <v>4</v>
      </c>
      <c r="C275" s="81">
        <v>0</v>
      </c>
      <c r="D275" s="81">
        <v>0</v>
      </c>
      <c r="E275" s="77">
        <v>0</v>
      </c>
      <c r="F275" s="77">
        <v>0</v>
      </c>
      <c r="G275" s="77">
        <v>0</v>
      </c>
      <c r="H275" s="77">
        <v>0</v>
      </c>
      <c r="I275" s="77">
        <v>0</v>
      </c>
      <c r="J275" s="77">
        <v>0</v>
      </c>
      <c r="K275" s="77">
        <v>0</v>
      </c>
      <c r="L275" s="77">
        <v>0</v>
      </c>
      <c r="M275" s="77">
        <v>0</v>
      </c>
      <c r="N275" s="77">
        <v>0</v>
      </c>
      <c r="O275" s="77">
        <v>0</v>
      </c>
      <c r="P275" s="82">
        <v>0</v>
      </c>
      <c r="Q275" s="77">
        <v>0</v>
      </c>
      <c r="R275" s="82">
        <v>0</v>
      </c>
      <c r="S275" s="82">
        <v>0</v>
      </c>
      <c r="T275" s="83">
        <f t="shared" si="17"/>
        <v>0</v>
      </c>
      <c r="V275" s="1">
        <f t="shared" si="18"/>
        <v>0</v>
      </c>
      <c r="W275" s="1">
        <f t="shared" si="19"/>
        <v>0</v>
      </c>
      <c r="X275" s="1">
        <f t="shared" si="16"/>
        <v>0</v>
      </c>
    </row>
    <row r="276" spans="1:24" x14ac:dyDescent="0.25">
      <c r="A276" s="24" t="s">
        <v>329</v>
      </c>
      <c r="B276" s="25" t="s">
        <v>4</v>
      </c>
      <c r="C276" s="81">
        <v>0</v>
      </c>
      <c r="D276" s="81">
        <v>0</v>
      </c>
      <c r="E276" s="77">
        <v>0</v>
      </c>
      <c r="F276" s="77">
        <v>0</v>
      </c>
      <c r="G276" s="77">
        <v>0</v>
      </c>
      <c r="H276" s="77">
        <v>0</v>
      </c>
      <c r="I276" s="77">
        <v>0</v>
      </c>
      <c r="J276" s="77">
        <v>0</v>
      </c>
      <c r="K276" s="77">
        <v>0</v>
      </c>
      <c r="L276" s="77">
        <v>0</v>
      </c>
      <c r="M276" s="77">
        <v>132500</v>
      </c>
      <c r="N276" s="77">
        <v>0</v>
      </c>
      <c r="O276" s="77">
        <v>0</v>
      </c>
      <c r="P276" s="82">
        <v>0</v>
      </c>
      <c r="Q276" s="77">
        <v>0</v>
      </c>
      <c r="R276" s="82">
        <v>0</v>
      </c>
      <c r="S276" s="82">
        <v>0</v>
      </c>
      <c r="T276" s="83">
        <f t="shared" si="17"/>
        <v>132500</v>
      </c>
      <c r="V276" s="1">
        <f t="shared" si="18"/>
        <v>132500</v>
      </c>
      <c r="W276" s="1">
        <f t="shared" si="19"/>
        <v>0</v>
      </c>
      <c r="X276" s="1">
        <f t="shared" si="16"/>
        <v>132500</v>
      </c>
    </row>
    <row r="277" spans="1:24" x14ac:dyDescent="0.25">
      <c r="A277" s="24" t="s">
        <v>330</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77">
        <v>0</v>
      </c>
      <c r="R277" s="82">
        <v>0</v>
      </c>
      <c r="S277" s="82">
        <v>0</v>
      </c>
      <c r="T277" s="83">
        <f t="shared" si="17"/>
        <v>0</v>
      </c>
      <c r="V277" s="1">
        <f t="shared" si="18"/>
        <v>0</v>
      </c>
      <c r="W277" s="1">
        <f t="shared" si="19"/>
        <v>0</v>
      </c>
      <c r="X277" s="1">
        <f t="shared" si="16"/>
        <v>0</v>
      </c>
    </row>
    <row r="278" spans="1:24" x14ac:dyDescent="0.25">
      <c r="A278" s="24" t="s">
        <v>331</v>
      </c>
      <c r="B278" s="25" t="s">
        <v>4</v>
      </c>
      <c r="C278" s="81">
        <v>0</v>
      </c>
      <c r="D278" s="81">
        <v>0</v>
      </c>
      <c r="E278" s="77">
        <v>0</v>
      </c>
      <c r="F278" s="77">
        <v>0</v>
      </c>
      <c r="G278" s="77">
        <v>0</v>
      </c>
      <c r="H278" s="77">
        <v>0</v>
      </c>
      <c r="I278" s="77">
        <v>0</v>
      </c>
      <c r="J278" s="77">
        <v>0</v>
      </c>
      <c r="K278" s="77">
        <v>0</v>
      </c>
      <c r="L278" s="77">
        <v>0</v>
      </c>
      <c r="M278" s="77">
        <v>0</v>
      </c>
      <c r="N278" s="77">
        <v>0</v>
      </c>
      <c r="O278" s="77">
        <v>0</v>
      </c>
      <c r="P278" s="82">
        <v>0</v>
      </c>
      <c r="Q278" s="77">
        <v>0</v>
      </c>
      <c r="R278" s="82">
        <v>0</v>
      </c>
      <c r="S278" s="82">
        <v>0</v>
      </c>
      <c r="T278" s="83">
        <f t="shared" si="17"/>
        <v>0</v>
      </c>
      <c r="V278" s="1">
        <f t="shared" si="18"/>
        <v>0</v>
      </c>
      <c r="W278" s="1">
        <f t="shared" si="19"/>
        <v>0</v>
      </c>
      <c r="X278" s="1">
        <f t="shared" si="16"/>
        <v>0</v>
      </c>
    </row>
    <row r="279" spans="1:24" x14ac:dyDescent="0.25">
      <c r="A279" s="24" t="s">
        <v>332</v>
      </c>
      <c r="B279" s="25" t="s">
        <v>4</v>
      </c>
      <c r="C279" s="81">
        <v>0</v>
      </c>
      <c r="D279" s="81">
        <v>0</v>
      </c>
      <c r="E279" s="77">
        <v>0</v>
      </c>
      <c r="F279" s="77">
        <v>675</v>
      </c>
      <c r="G279" s="77">
        <v>0</v>
      </c>
      <c r="H279" s="77">
        <v>0</v>
      </c>
      <c r="I279" s="77">
        <v>0</v>
      </c>
      <c r="J279" s="77">
        <v>0</v>
      </c>
      <c r="K279" s="77">
        <v>0</v>
      </c>
      <c r="L279" s="77">
        <v>0</v>
      </c>
      <c r="M279" s="77">
        <v>0</v>
      </c>
      <c r="N279" s="77">
        <v>0</v>
      </c>
      <c r="O279" s="77">
        <v>0</v>
      </c>
      <c r="P279" s="82">
        <v>0</v>
      </c>
      <c r="Q279" s="77">
        <v>318562</v>
      </c>
      <c r="R279" s="82">
        <v>7084</v>
      </c>
      <c r="S279" s="82">
        <v>0</v>
      </c>
      <c r="T279" s="83">
        <f t="shared" si="17"/>
        <v>326321</v>
      </c>
      <c r="V279" s="1">
        <f t="shared" si="18"/>
        <v>318562</v>
      </c>
      <c r="W279" s="1">
        <f t="shared" si="19"/>
        <v>7759</v>
      </c>
      <c r="X279" s="1">
        <f t="shared" si="16"/>
        <v>326321</v>
      </c>
    </row>
    <row r="280" spans="1:24" x14ac:dyDescent="0.25">
      <c r="A280" s="24" t="s">
        <v>477</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77">
        <v>1590</v>
      </c>
      <c r="R280" s="82">
        <v>0</v>
      </c>
      <c r="S280" s="82">
        <v>0</v>
      </c>
      <c r="T280" s="83">
        <f t="shared" si="17"/>
        <v>1590</v>
      </c>
      <c r="V280" s="1">
        <f t="shared" si="18"/>
        <v>1590</v>
      </c>
      <c r="W280" s="1">
        <f t="shared" si="19"/>
        <v>0</v>
      </c>
      <c r="X280" s="1">
        <f t="shared" si="16"/>
        <v>1590</v>
      </c>
    </row>
    <row r="281" spans="1:24" x14ac:dyDescent="0.25">
      <c r="A281" s="24" t="s">
        <v>333</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77">
        <v>0</v>
      </c>
      <c r="R281" s="82">
        <v>0</v>
      </c>
      <c r="S281" s="82">
        <v>0</v>
      </c>
      <c r="T281" s="83">
        <f t="shared" si="17"/>
        <v>0</v>
      </c>
      <c r="V281" s="1">
        <f t="shared" si="18"/>
        <v>0</v>
      </c>
      <c r="W281" s="1">
        <f t="shared" si="19"/>
        <v>0</v>
      </c>
      <c r="X281" s="1">
        <f t="shared" si="16"/>
        <v>0</v>
      </c>
    </row>
    <row r="282" spans="1:24" x14ac:dyDescent="0.25">
      <c r="A282" s="24" t="s">
        <v>334</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77">
        <v>0</v>
      </c>
      <c r="R282" s="82">
        <v>0</v>
      </c>
      <c r="S282" s="82">
        <v>0</v>
      </c>
      <c r="T282" s="83">
        <f t="shared" si="17"/>
        <v>0</v>
      </c>
      <c r="V282" s="1">
        <f t="shared" si="18"/>
        <v>0</v>
      </c>
      <c r="W282" s="1">
        <f t="shared" si="19"/>
        <v>0</v>
      </c>
      <c r="X282" s="1">
        <f t="shared" si="16"/>
        <v>0</v>
      </c>
    </row>
    <row r="283" spans="1:24" x14ac:dyDescent="0.25">
      <c r="A283" s="24" t="s">
        <v>335</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77">
        <v>0</v>
      </c>
      <c r="R283" s="82">
        <v>0</v>
      </c>
      <c r="S283" s="82">
        <v>0</v>
      </c>
      <c r="T283" s="83">
        <f t="shared" si="17"/>
        <v>0</v>
      </c>
      <c r="V283" s="1">
        <f t="shared" si="18"/>
        <v>0</v>
      </c>
      <c r="W283" s="1">
        <f t="shared" si="19"/>
        <v>0</v>
      </c>
      <c r="X283" s="1">
        <f t="shared" si="16"/>
        <v>0</v>
      </c>
    </row>
    <row r="284" spans="1:24" x14ac:dyDescent="0.25">
      <c r="A284" s="24" t="s">
        <v>336</v>
      </c>
      <c r="B284" s="25" t="s">
        <v>4</v>
      </c>
      <c r="C284" s="81">
        <v>1354</v>
      </c>
      <c r="D284" s="81">
        <v>0</v>
      </c>
      <c r="E284" s="77">
        <v>0</v>
      </c>
      <c r="F284" s="77">
        <v>0</v>
      </c>
      <c r="G284" s="77">
        <v>0</v>
      </c>
      <c r="H284" s="77">
        <v>0</v>
      </c>
      <c r="I284" s="77">
        <v>0</v>
      </c>
      <c r="J284" s="77">
        <v>0</v>
      </c>
      <c r="K284" s="77">
        <v>0</v>
      </c>
      <c r="L284" s="77">
        <v>0</v>
      </c>
      <c r="M284" s="77">
        <v>0</v>
      </c>
      <c r="N284" s="77">
        <v>0</v>
      </c>
      <c r="O284" s="77">
        <v>0</v>
      </c>
      <c r="P284" s="82">
        <v>0</v>
      </c>
      <c r="Q284" s="77">
        <v>12495</v>
      </c>
      <c r="R284" s="82">
        <v>0</v>
      </c>
      <c r="S284" s="82">
        <v>0</v>
      </c>
      <c r="T284" s="83">
        <f t="shared" si="17"/>
        <v>13849</v>
      </c>
      <c r="V284" s="1">
        <f t="shared" si="18"/>
        <v>13849</v>
      </c>
      <c r="W284" s="1">
        <f t="shared" si="19"/>
        <v>0</v>
      </c>
      <c r="X284" s="1">
        <f t="shared" si="16"/>
        <v>13849</v>
      </c>
    </row>
    <row r="285" spans="1:24" x14ac:dyDescent="0.25">
      <c r="A285" s="24" t="s">
        <v>337</v>
      </c>
      <c r="B285" s="25" t="s">
        <v>4</v>
      </c>
      <c r="C285" s="81">
        <v>4904</v>
      </c>
      <c r="D285" s="81">
        <v>3953</v>
      </c>
      <c r="E285" s="77">
        <v>0</v>
      </c>
      <c r="F285" s="77">
        <v>0</v>
      </c>
      <c r="G285" s="77">
        <v>64086</v>
      </c>
      <c r="H285" s="77">
        <v>12005</v>
      </c>
      <c r="I285" s="77">
        <v>0</v>
      </c>
      <c r="J285" s="77">
        <v>0</v>
      </c>
      <c r="K285" s="77">
        <v>0</v>
      </c>
      <c r="L285" s="77">
        <v>0</v>
      </c>
      <c r="M285" s="77">
        <v>104222</v>
      </c>
      <c r="N285" s="77">
        <v>0</v>
      </c>
      <c r="O285" s="77">
        <v>0</v>
      </c>
      <c r="P285" s="82">
        <v>0</v>
      </c>
      <c r="Q285" s="77">
        <v>0</v>
      </c>
      <c r="R285" s="82">
        <v>0</v>
      </c>
      <c r="S285" s="82">
        <v>0</v>
      </c>
      <c r="T285" s="83">
        <f t="shared" si="17"/>
        <v>189170</v>
      </c>
      <c r="V285" s="1">
        <f t="shared" si="18"/>
        <v>173212</v>
      </c>
      <c r="W285" s="1">
        <f t="shared" si="19"/>
        <v>15958</v>
      </c>
      <c r="X285" s="1">
        <f t="shared" si="16"/>
        <v>189170</v>
      </c>
    </row>
    <row r="286" spans="1:24" x14ac:dyDescent="0.25">
      <c r="A286" s="24" t="s">
        <v>338</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77">
        <v>0</v>
      </c>
      <c r="R286" s="82">
        <v>0</v>
      </c>
      <c r="S286" s="82">
        <v>0</v>
      </c>
      <c r="T286" s="83">
        <f t="shared" si="17"/>
        <v>0</v>
      </c>
      <c r="V286" s="1">
        <f t="shared" si="18"/>
        <v>0</v>
      </c>
      <c r="W286" s="1">
        <f t="shared" si="19"/>
        <v>0</v>
      </c>
      <c r="X286" s="1">
        <f t="shared" si="16"/>
        <v>0</v>
      </c>
    </row>
    <row r="287" spans="1:24" x14ac:dyDescent="0.25">
      <c r="A287" s="24" t="s">
        <v>339</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77">
        <v>0</v>
      </c>
      <c r="R287" s="82">
        <v>0</v>
      </c>
      <c r="S287" s="82">
        <v>0</v>
      </c>
      <c r="T287" s="83">
        <f t="shared" si="17"/>
        <v>0</v>
      </c>
      <c r="V287" s="1">
        <f t="shared" si="18"/>
        <v>0</v>
      </c>
      <c r="W287" s="1">
        <f t="shared" si="19"/>
        <v>0</v>
      </c>
      <c r="X287" s="1">
        <f t="shared" si="16"/>
        <v>0</v>
      </c>
    </row>
    <row r="288" spans="1:24" x14ac:dyDescent="0.25">
      <c r="A288" s="24" t="s">
        <v>340</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77">
        <v>0</v>
      </c>
      <c r="R288" s="82">
        <v>0</v>
      </c>
      <c r="S288" s="82">
        <v>0</v>
      </c>
      <c r="T288" s="83">
        <f t="shared" si="17"/>
        <v>0</v>
      </c>
      <c r="V288" s="1">
        <f t="shared" si="18"/>
        <v>0</v>
      </c>
      <c r="W288" s="1">
        <f t="shared" si="19"/>
        <v>0</v>
      </c>
      <c r="X288" s="1">
        <f t="shared" si="16"/>
        <v>0</v>
      </c>
    </row>
    <row r="289" spans="1:24" x14ac:dyDescent="0.25">
      <c r="A289" s="24" t="s">
        <v>549</v>
      </c>
      <c r="B289" s="25" t="s">
        <v>4</v>
      </c>
      <c r="C289" s="81">
        <v>0</v>
      </c>
      <c r="D289" s="81">
        <v>0</v>
      </c>
      <c r="E289" s="77">
        <v>377717</v>
      </c>
      <c r="F289" s="77">
        <v>91751</v>
      </c>
      <c r="G289" s="77">
        <v>0</v>
      </c>
      <c r="H289" s="77">
        <v>0</v>
      </c>
      <c r="I289" s="77">
        <v>0</v>
      </c>
      <c r="J289" s="77">
        <v>0</v>
      </c>
      <c r="K289" s="77">
        <v>0</v>
      </c>
      <c r="L289" s="77">
        <v>0</v>
      </c>
      <c r="M289" s="77">
        <v>0</v>
      </c>
      <c r="N289" s="77">
        <v>0</v>
      </c>
      <c r="O289" s="77">
        <v>0</v>
      </c>
      <c r="P289" s="82">
        <v>0</v>
      </c>
      <c r="Q289" s="77">
        <v>0</v>
      </c>
      <c r="R289" s="82">
        <v>0</v>
      </c>
      <c r="S289" s="82">
        <v>0</v>
      </c>
      <c r="T289" s="83">
        <f t="shared" si="17"/>
        <v>469468</v>
      </c>
      <c r="V289" s="1">
        <f t="shared" si="18"/>
        <v>377717</v>
      </c>
      <c r="W289" s="1">
        <f t="shared" si="19"/>
        <v>91751</v>
      </c>
      <c r="X289" s="1">
        <f t="shared" si="16"/>
        <v>469468</v>
      </c>
    </row>
    <row r="290" spans="1:24" x14ac:dyDescent="0.25">
      <c r="A290" s="24" t="s">
        <v>341</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77">
        <v>0</v>
      </c>
      <c r="R290" s="82">
        <v>0</v>
      </c>
      <c r="S290" s="82">
        <v>0</v>
      </c>
      <c r="T290" s="83">
        <f t="shared" si="17"/>
        <v>0</v>
      </c>
      <c r="V290" s="1">
        <f t="shared" si="18"/>
        <v>0</v>
      </c>
      <c r="W290" s="1">
        <f t="shared" si="19"/>
        <v>0</v>
      </c>
      <c r="X290" s="1">
        <f t="shared" si="16"/>
        <v>0</v>
      </c>
    </row>
    <row r="291" spans="1:24" x14ac:dyDescent="0.25">
      <c r="A291" s="24" t="s">
        <v>506</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77">
        <v>0</v>
      </c>
      <c r="R291" s="82">
        <v>0</v>
      </c>
      <c r="S291" s="82">
        <v>0</v>
      </c>
      <c r="T291" s="83">
        <f t="shared" si="17"/>
        <v>0</v>
      </c>
      <c r="V291" s="1">
        <f t="shared" si="18"/>
        <v>0</v>
      </c>
      <c r="W291" s="1">
        <f t="shared" si="19"/>
        <v>0</v>
      </c>
      <c r="X291" s="1">
        <f t="shared" si="16"/>
        <v>0</v>
      </c>
    </row>
    <row r="292" spans="1:24" x14ac:dyDescent="0.25">
      <c r="A292" s="24" t="s">
        <v>342</v>
      </c>
      <c r="B292" s="25" t="s">
        <v>4</v>
      </c>
      <c r="C292" s="81">
        <v>0</v>
      </c>
      <c r="D292" s="81">
        <v>0</v>
      </c>
      <c r="E292" s="77">
        <v>2583</v>
      </c>
      <c r="F292" s="77">
        <v>0</v>
      </c>
      <c r="G292" s="77">
        <v>0</v>
      </c>
      <c r="H292" s="77">
        <v>0</v>
      </c>
      <c r="I292" s="77">
        <v>0</v>
      </c>
      <c r="J292" s="77">
        <v>0</v>
      </c>
      <c r="K292" s="77">
        <v>0</v>
      </c>
      <c r="L292" s="77">
        <v>0</v>
      </c>
      <c r="M292" s="77">
        <v>0</v>
      </c>
      <c r="N292" s="77">
        <v>0</v>
      </c>
      <c r="O292" s="77">
        <v>0</v>
      </c>
      <c r="P292" s="82">
        <v>0</v>
      </c>
      <c r="Q292" s="77">
        <v>0</v>
      </c>
      <c r="R292" s="82">
        <v>0</v>
      </c>
      <c r="S292" s="82">
        <v>0</v>
      </c>
      <c r="T292" s="83">
        <f t="shared" si="17"/>
        <v>2583</v>
      </c>
      <c r="V292" s="1">
        <f t="shared" si="18"/>
        <v>2583</v>
      </c>
      <c r="W292" s="1">
        <f t="shared" si="19"/>
        <v>0</v>
      </c>
      <c r="X292" s="1">
        <f t="shared" si="16"/>
        <v>2583</v>
      </c>
    </row>
    <row r="293" spans="1:24" x14ac:dyDescent="0.25">
      <c r="A293" s="24" t="s">
        <v>343</v>
      </c>
      <c r="B293" s="25" t="s">
        <v>4</v>
      </c>
      <c r="C293" s="81">
        <v>0</v>
      </c>
      <c r="D293" s="81">
        <v>0</v>
      </c>
      <c r="E293" s="77">
        <v>0</v>
      </c>
      <c r="F293" s="77">
        <v>0</v>
      </c>
      <c r="G293" s="77">
        <v>6272</v>
      </c>
      <c r="H293" s="77">
        <v>3293</v>
      </c>
      <c r="I293" s="77">
        <v>0</v>
      </c>
      <c r="J293" s="77">
        <v>0</v>
      </c>
      <c r="K293" s="77">
        <v>0</v>
      </c>
      <c r="L293" s="77">
        <v>0</v>
      </c>
      <c r="M293" s="77">
        <v>195</v>
      </c>
      <c r="N293" s="77">
        <v>4705</v>
      </c>
      <c r="O293" s="77">
        <v>0</v>
      </c>
      <c r="P293" s="82">
        <v>0</v>
      </c>
      <c r="Q293" s="77">
        <v>1055</v>
      </c>
      <c r="R293" s="82">
        <v>2857</v>
      </c>
      <c r="S293" s="82">
        <v>18377</v>
      </c>
      <c r="T293" s="83">
        <f t="shared" si="17"/>
        <v>36754</v>
      </c>
      <c r="V293" s="1">
        <f t="shared" si="18"/>
        <v>7522</v>
      </c>
      <c r="W293" s="1">
        <f t="shared" si="19"/>
        <v>10855</v>
      </c>
      <c r="X293" s="1">
        <f t="shared" si="16"/>
        <v>18377</v>
      </c>
    </row>
    <row r="294" spans="1:24" x14ac:dyDescent="0.25">
      <c r="A294" s="24" t="s">
        <v>344</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77">
        <v>0</v>
      </c>
      <c r="R294" s="82">
        <v>0</v>
      </c>
      <c r="S294" s="82">
        <v>0</v>
      </c>
      <c r="T294" s="83">
        <f t="shared" si="17"/>
        <v>0</v>
      </c>
      <c r="V294" s="1">
        <f t="shared" si="18"/>
        <v>0</v>
      </c>
      <c r="W294" s="1">
        <f t="shared" si="19"/>
        <v>0</v>
      </c>
      <c r="X294" s="1">
        <f t="shared" si="16"/>
        <v>0</v>
      </c>
    </row>
    <row r="295" spans="1:24" x14ac:dyDescent="0.25">
      <c r="A295" s="24" t="s">
        <v>345</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77">
        <v>0</v>
      </c>
      <c r="R295" s="82">
        <v>0</v>
      </c>
      <c r="S295" s="82">
        <v>0</v>
      </c>
      <c r="T295" s="83">
        <f t="shared" si="17"/>
        <v>0</v>
      </c>
      <c r="V295" s="1">
        <f t="shared" si="18"/>
        <v>0</v>
      </c>
      <c r="W295" s="1">
        <f t="shared" si="19"/>
        <v>0</v>
      </c>
      <c r="X295" s="1">
        <f t="shared" si="16"/>
        <v>0</v>
      </c>
    </row>
    <row r="296" spans="1:24" x14ac:dyDescent="0.25">
      <c r="A296" s="24" t="s">
        <v>346</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77">
        <v>0</v>
      </c>
      <c r="R296" s="82">
        <v>0</v>
      </c>
      <c r="S296" s="82">
        <v>0</v>
      </c>
      <c r="T296" s="83">
        <f t="shared" si="17"/>
        <v>0</v>
      </c>
      <c r="V296" s="1">
        <f t="shared" si="18"/>
        <v>0</v>
      </c>
      <c r="W296" s="1">
        <f t="shared" si="19"/>
        <v>0</v>
      </c>
      <c r="X296" s="1">
        <f t="shared" si="16"/>
        <v>0</v>
      </c>
    </row>
    <row r="297" spans="1:24" x14ac:dyDescent="0.25">
      <c r="A297" s="24" t="s">
        <v>4</v>
      </c>
      <c r="B297" s="25" t="s">
        <v>4</v>
      </c>
      <c r="C297" s="81">
        <v>0</v>
      </c>
      <c r="D297" s="81">
        <v>0</v>
      </c>
      <c r="E297" s="77">
        <v>0</v>
      </c>
      <c r="F297" s="77">
        <v>0</v>
      </c>
      <c r="G297" s="77">
        <v>0</v>
      </c>
      <c r="H297" s="77">
        <v>0</v>
      </c>
      <c r="I297" s="77">
        <v>0</v>
      </c>
      <c r="J297" s="77">
        <v>0</v>
      </c>
      <c r="K297" s="77">
        <v>0</v>
      </c>
      <c r="L297" s="77">
        <v>0</v>
      </c>
      <c r="M297" s="77">
        <v>0</v>
      </c>
      <c r="N297" s="77">
        <v>0</v>
      </c>
      <c r="O297" s="77">
        <v>0</v>
      </c>
      <c r="P297" s="82">
        <v>0</v>
      </c>
      <c r="Q297" s="77">
        <v>0</v>
      </c>
      <c r="R297" s="82">
        <v>0</v>
      </c>
      <c r="S297" s="82">
        <v>0</v>
      </c>
      <c r="T297" s="83">
        <f t="shared" si="17"/>
        <v>0</v>
      </c>
      <c r="V297" s="1">
        <f t="shared" si="18"/>
        <v>0</v>
      </c>
      <c r="W297" s="1">
        <f t="shared" si="19"/>
        <v>0</v>
      </c>
      <c r="X297" s="1">
        <f t="shared" si="16"/>
        <v>0</v>
      </c>
    </row>
    <row r="298" spans="1:24" x14ac:dyDescent="0.25">
      <c r="A298" s="24" t="s">
        <v>347</v>
      </c>
      <c r="B298" s="25" t="s">
        <v>4</v>
      </c>
      <c r="C298" s="81">
        <v>492201</v>
      </c>
      <c r="D298" s="81">
        <v>235746</v>
      </c>
      <c r="E298" s="77">
        <v>0</v>
      </c>
      <c r="F298" s="77">
        <v>0</v>
      </c>
      <c r="G298" s="77">
        <v>1111071</v>
      </c>
      <c r="H298" s="77">
        <v>636551</v>
      </c>
      <c r="I298" s="77">
        <v>0</v>
      </c>
      <c r="J298" s="77">
        <v>0</v>
      </c>
      <c r="K298" s="77">
        <v>0</v>
      </c>
      <c r="L298" s="77">
        <v>0</v>
      </c>
      <c r="M298" s="77">
        <v>1665829</v>
      </c>
      <c r="N298" s="77">
        <v>40600</v>
      </c>
      <c r="O298" s="77">
        <v>0</v>
      </c>
      <c r="P298" s="82">
        <v>0</v>
      </c>
      <c r="Q298" s="77">
        <v>145256</v>
      </c>
      <c r="R298" s="82">
        <v>47499</v>
      </c>
      <c r="S298" s="82">
        <v>0</v>
      </c>
      <c r="T298" s="83">
        <f t="shared" si="17"/>
        <v>4374753</v>
      </c>
      <c r="V298" s="1">
        <f t="shared" si="18"/>
        <v>3414357</v>
      </c>
      <c r="W298" s="1">
        <f t="shared" si="19"/>
        <v>960396</v>
      </c>
      <c r="X298" s="1">
        <f t="shared" si="16"/>
        <v>4374753</v>
      </c>
    </row>
    <row r="299" spans="1:24" x14ac:dyDescent="0.25">
      <c r="A299" s="24" t="s">
        <v>348</v>
      </c>
      <c r="B299" s="25" t="s">
        <v>4</v>
      </c>
      <c r="C299" s="81">
        <v>3270</v>
      </c>
      <c r="D299" s="81">
        <v>0</v>
      </c>
      <c r="E299" s="77">
        <v>0</v>
      </c>
      <c r="F299" s="77">
        <v>0</v>
      </c>
      <c r="G299" s="77">
        <v>0</v>
      </c>
      <c r="H299" s="77">
        <v>0</v>
      </c>
      <c r="I299" s="77">
        <v>0</v>
      </c>
      <c r="J299" s="77">
        <v>0</v>
      </c>
      <c r="K299" s="77">
        <v>0</v>
      </c>
      <c r="L299" s="77">
        <v>0</v>
      </c>
      <c r="M299" s="77">
        <v>1217</v>
      </c>
      <c r="N299" s="77">
        <v>0</v>
      </c>
      <c r="O299" s="77">
        <v>0</v>
      </c>
      <c r="P299" s="82">
        <v>0</v>
      </c>
      <c r="Q299" s="77">
        <v>3118</v>
      </c>
      <c r="R299" s="82">
        <v>0</v>
      </c>
      <c r="S299" s="82">
        <v>0</v>
      </c>
      <c r="T299" s="83">
        <f t="shared" si="17"/>
        <v>7605</v>
      </c>
      <c r="V299" s="1">
        <f t="shared" si="18"/>
        <v>7605</v>
      </c>
      <c r="W299" s="1">
        <f t="shared" si="19"/>
        <v>0</v>
      </c>
      <c r="X299" s="1">
        <f t="shared" si="16"/>
        <v>7605</v>
      </c>
    </row>
    <row r="300" spans="1:24" x14ac:dyDescent="0.25">
      <c r="A300" s="24" t="s">
        <v>349</v>
      </c>
      <c r="B300" s="25" t="s">
        <v>4</v>
      </c>
      <c r="C300" s="81">
        <v>7538</v>
      </c>
      <c r="D300" s="81">
        <v>0</v>
      </c>
      <c r="E300" s="77">
        <v>0</v>
      </c>
      <c r="F300" s="77">
        <v>0</v>
      </c>
      <c r="G300" s="77">
        <v>0</v>
      </c>
      <c r="H300" s="77">
        <v>0</v>
      </c>
      <c r="I300" s="77">
        <v>0</v>
      </c>
      <c r="J300" s="77">
        <v>0</v>
      </c>
      <c r="K300" s="77">
        <v>0</v>
      </c>
      <c r="L300" s="77">
        <v>0</v>
      </c>
      <c r="M300" s="77">
        <v>17022</v>
      </c>
      <c r="N300" s="77">
        <v>0</v>
      </c>
      <c r="O300" s="77">
        <v>0</v>
      </c>
      <c r="P300" s="82">
        <v>0</v>
      </c>
      <c r="Q300" s="77">
        <v>0</v>
      </c>
      <c r="R300" s="82">
        <v>0</v>
      </c>
      <c r="S300" s="82">
        <v>0</v>
      </c>
      <c r="T300" s="83">
        <f t="shared" si="17"/>
        <v>24560</v>
      </c>
      <c r="V300" s="1">
        <f t="shared" si="18"/>
        <v>24560</v>
      </c>
      <c r="W300" s="1">
        <f t="shared" si="19"/>
        <v>0</v>
      </c>
      <c r="X300" s="1">
        <f t="shared" si="16"/>
        <v>24560</v>
      </c>
    </row>
    <row r="301" spans="1:24" x14ac:dyDescent="0.25">
      <c r="A301" s="90" t="s">
        <v>350</v>
      </c>
      <c r="B301" s="91" t="s">
        <v>4</v>
      </c>
      <c r="C301" s="81">
        <v>112700</v>
      </c>
      <c r="D301" s="81">
        <v>0</v>
      </c>
      <c r="E301" s="77">
        <v>1472822</v>
      </c>
      <c r="F301" s="77">
        <v>0</v>
      </c>
      <c r="G301" s="77">
        <v>286770</v>
      </c>
      <c r="H301" s="77">
        <v>0</v>
      </c>
      <c r="I301" s="77">
        <v>0</v>
      </c>
      <c r="J301" s="77">
        <v>0</v>
      </c>
      <c r="K301" s="77">
        <v>0</v>
      </c>
      <c r="L301" s="77">
        <v>0</v>
      </c>
      <c r="M301" s="77">
        <v>293562</v>
      </c>
      <c r="N301" s="77">
        <v>0</v>
      </c>
      <c r="O301" s="77">
        <v>0</v>
      </c>
      <c r="P301" s="82">
        <v>0</v>
      </c>
      <c r="Q301" s="77">
        <v>27890</v>
      </c>
      <c r="R301" s="82">
        <v>0</v>
      </c>
      <c r="S301" s="82">
        <v>0</v>
      </c>
      <c r="T301" s="83">
        <f t="shared" si="17"/>
        <v>2193744</v>
      </c>
      <c r="V301" s="1">
        <f t="shared" si="18"/>
        <v>2193744</v>
      </c>
      <c r="W301" s="1">
        <f t="shared" si="19"/>
        <v>0</v>
      </c>
      <c r="X301" s="1">
        <f t="shared" si="16"/>
        <v>2193744</v>
      </c>
    </row>
    <row r="302" spans="1:24" x14ac:dyDescent="0.25">
      <c r="A302" s="24" t="s">
        <v>351</v>
      </c>
      <c r="B302" s="25" t="s">
        <v>4</v>
      </c>
      <c r="C302" s="81">
        <v>0</v>
      </c>
      <c r="D302" s="81">
        <v>0</v>
      </c>
      <c r="E302" s="77">
        <v>0</v>
      </c>
      <c r="F302" s="77">
        <v>0</v>
      </c>
      <c r="G302" s="77">
        <v>114444</v>
      </c>
      <c r="H302" s="77">
        <v>19706</v>
      </c>
      <c r="I302" s="77">
        <v>0</v>
      </c>
      <c r="J302" s="77">
        <v>0</v>
      </c>
      <c r="K302" s="77">
        <v>0</v>
      </c>
      <c r="L302" s="77">
        <v>0</v>
      </c>
      <c r="M302" s="77">
        <v>234195</v>
      </c>
      <c r="N302" s="77">
        <v>0</v>
      </c>
      <c r="O302" s="77">
        <v>0</v>
      </c>
      <c r="P302" s="82">
        <v>0</v>
      </c>
      <c r="Q302" s="77">
        <v>121556</v>
      </c>
      <c r="R302" s="82">
        <v>18480</v>
      </c>
      <c r="S302" s="82">
        <v>0</v>
      </c>
      <c r="T302" s="83">
        <f t="shared" si="17"/>
        <v>508381</v>
      </c>
      <c r="V302" s="1">
        <f t="shared" si="18"/>
        <v>470195</v>
      </c>
      <c r="W302" s="1">
        <f t="shared" si="19"/>
        <v>38186</v>
      </c>
      <c r="X302" s="1">
        <f t="shared" si="16"/>
        <v>508381</v>
      </c>
    </row>
    <row r="303" spans="1:24" x14ac:dyDescent="0.25">
      <c r="A303" s="24" t="s">
        <v>352</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77">
        <v>0</v>
      </c>
      <c r="R303" s="82">
        <v>0</v>
      </c>
      <c r="S303" s="82">
        <v>0</v>
      </c>
      <c r="T303" s="83">
        <f t="shared" si="17"/>
        <v>0</v>
      </c>
      <c r="V303" s="1">
        <f t="shared" si="18"/>
        <v>0</v>
      </c>
      <c r="W303" s="1">
        <f t="shared" si="19"/>
        <v>0</v>
      </c>
      <c r="X303" s="1">
        <f t="shared" si="16"/>
        <v>0</v>
      </c>
    </row>
    <row r="304" spans="1:24" x14ac:dyDescent="0.25">
      <c r="A304" s="24" t="s">
        <v>353</v>
      </c>
      <c r="B304" s="25" t="s">
        <v>4</v>
      </c>
      <c r="C304" s="81">
        <v>0</v>
      </c>
      <c r="D304" s="81">
        <v>0</v>
      </c>
      <c r="E304" s="77">
        <v>0</v>
      </c>
      <c r="F304" s="77">
        <v>0</v>
      </c>
      <c r="G304" s="77">
        <v>0</v>
      </c>
      <c r="H304" s="77">
        <v>0</v>
      </c>
      <c r="I304" s="77">
        <v>0</v>
      </c>
      <c r="J304" s="77">
        <v>0</v>
      </c>
      <c r="K304" s="77">
        <v>0</v>
      </c>
      <c r="L304" s="77">
        <v>0</v>
      </c>
      <c r="M304" s="77">
        <v>0</v>
      </c>
      <c r="N304" s="77">
        <v>0</v>
      </c>
      <c r="O304" s="77">
        <v>0</v>
      </c>
      <c r="P304" s="82">
        <v>0</v>
      </c>
      <c r="Q304" s="77">
        <v>0</v>
      </c>
      <c r="R304" s="82">
        <v>0</v>
      </c>
      <c r="S304" s="82">
        <v>0</v>
      </c>
      <c r="T304" s="83">
        <f t="shared" si="17"/>
        <v>0</v>
      </c>
      <c r="V304" s="1">
        <f t="shared" si="18"/>
        <v>0</v>
      </c>
      <c r="W304" s="1">
        <f t="shared" si="19"/>
        <v>0</v>
      </c>
      <c r="X304" s="1">
        <f t="shared" si="16"/>
        <v>0</v>
      </c>
    </row>
    <row r="305" spans="1:24" x14ac:dyDescent="0.25">
      <c r="A305" s="24" t="s">
        <v>354</v>
      </c>
      <c r="B305" s="25" t="s">
        <v>4</v>
      </c>
      <c r="C305" s="81">
        <v>7195</v>
      </c>
      <c r="D305" s="81">
        <v>0</v>
      </c>
      <c r="E305" s="77">
        <v>0</v>
      </c>
      <c r="F305" s="77">
        <v>0</v>
      </c>
      <c r="G305" s="77">
        <v>0</v>
      </c>
      <c r="H305" s="77">
        <v>0</v>
      </c>
      <c r="I305" s="77">
        <v>0</v>
      </c>
      <c r="J305" s="77">
        <v>0</v>
      </c>
      <c r="K305" s="77">
        <v>0</v>
      </c>
      <c r="L305" s="77">
        <v>0</v>
      </c>
      <c r="M305" s="77">
        <v>18738</v>
      </c>
      <c r="N305" s="77">
        <v>0</v>
      </c>
      <c r="O305" s="77">
        <v>0</v>
      </c>
      <c r="P305" s="82">
        <v>0</v>
      </c>
      <c r="Q305" s="77">
        <v>0</v>
      </c>
      <c r="R305" s="82">
        <v>0</v>
      </c>
      <c r="S305" s="82">
        <v>0</v>
      </c>
      <c r="T305" s="83">
        <f t="shared" si="17"/>
        <v>25933</v>
      </c>
      <c r="V305" s="1">
        <f t="shared" si="18"/>
        <v>25933</v>
      </c>
      <c r="W305" s="1">
        <f t="shared" si="19"/>
        <v>0</v>
      </c>
      <c r="X305" s="1">
        <f t="shared" si="16"/>
        <v>25933</v>
      </c>
    </row>
    <row r="306" spans="1:24" x14ac:dyDescent="0.25">
      <c r="A306" s="24" t="s">
        <v>355</v>
      </c>
      <c r="B306" s="25" t="s">
        <v>4</v>
      </c>
      <c r="C306" s="81">
        <v>0</v>
      </c>
      <c r="D306" s="81">
        <v>0</v>
      </c>
      <c r="E306" s="77">
        <v>556010</v>
      </c>
      <c r="F306" s="77">
        <v>0</v>
      </c>
      <c r="G306" s="77">
        <v>121915</v>
      </c>
      <c r="H306" s="77">
        <v>0</v>
      </c>
      <c r="I306" s="77">
        <v>0</v>
      </c>
      <c r="J306" s="77">
        <v>0</v>
      </c>
      <c r="K306" s="77">
        <v>0</v>
      </c>
      <c r="L306" s="77">
        <v>0</v>
      </c>
      <c r="M306" s="77">
        <v>243350</v>
      </c>
      <c r="N306" s="77">
        <v>0</v>
      </c>
      <c r="O306" s="77">
        <v>0</v>
      </c>
      <c r="P306" s="82">
        <v>0</v>
      </c>
      <c r="Q306" s="77">
        <v>0</v>
      </c>
      <c r="R306" s="82">
        <v>0</v>
      </c>
      <c r="S306" s="82">
        <v>0</v>
      </c>
      <c r="T306" s="83">
        <f t="shared" si="17"/>
        <v>921275</v>
      </c>
      <c r="V306" s="1">
        <f t="shared" si="18"/>
        <v>921275</v>
      </c>
      <c r="W306" s="1">
        <f t="shared" si="19"/>
        <v>0</v>
      </c>
      <c r="X306" s="1">
        <f t="shared" si="16"/>
        <v>921275</v>
      </c>
    </row>
    <row r="307" spans="1:24" x14ac:dyDescent="0.25">
      <c r="A307" s="24" t="s">
        <v>356</v>
      </c>
      <c r="B307" s="25" t="s">
        <v>4</v>
      </c>
      <c r="C307" s="81">
        <v>0</v>
      </c>
      <c r="D307" s="81">
        <v>0</v>
      </c>
      <c r="E307" s="77">
        <v>0</v>
      </c>
      <c r="F307" s="77">
        <v>0</v>
      </c>
      <c r="G307" s="77">
        <v>0</v>
      </c>
      <c r="H307" s="77">
        <v>0</v>
      </c>
      <c r="I307" s="77">
        <v>0</v>
      </c>
      <c r="J307" s="77">
        <v>0</v>
      </c>
      <c r="K307" s="77">
        <v>0</v>
      </c>
      <c r="L307" s="77">
        <v>0</v>
      </c>
      <c r="M307" s="77">
        <v>0</v>
      </c>
      <c r="N307" s="77">
        <v>0</v>
      </c>
      <c r="O307" s="77">
        <v>0</v>
      </c>
      <c r="P307" s="82">
        <v>0</v>
      </c>
      <c r="Q307" s="77">
        <v>0</v>
      </c>
      <c r="R307" s="82">
        <v>0</v>
      </c>
      <c r="S307" s="82">
        <v>0</v>
      </c>
      <c r="T307" s="83">
        <f t="shared" si="17"/>
        <v>0</v>
      </c>
      <c r="V307" s="1">
        <f t="shared" si="18"/>
        <v>0</v>
      </c>
      <c r="W307" s="1">
        <f t="shared" si="19"/>
        <v>0</v>
      </c>
      <c r="X307" s="1">
        <f t="shared" si="16"/>
        <v>0</v>
      </c>
    </row>
    <row r="308" spans="1:24" x14ac:dyDescent="0.25">
      <c r="A308" s="24" t="s">
        <v>544</v>
      </c>
      <c r="B308" s="25" t="s">
        <v>4</v>
      </c>
      <c r="C308" s="81">
        <v>0</v>
      </c>
      <c r="D308" s="81">
        <v>0</v>
      </c>
      <c r="E308" s="77">
        <v>0</v>
      </c>
      <c r="F308" s="77">
        <v>0</v>
      </c>
      <c r="G308" s="77">
        <v>0</v>
      </c>
      <c r="H308" s="77">
        <v>0</v>
      </c>
      <c r="I308" s="77">
        <v>0</v>
      </c>
      <c r="J308" s="77">
        <v>0</v>
      </c>
      <c r="K308" s="77">
        <v>0</v>
      </c>
      <c r="L308" s="77">
        <v>0</v>
      </c>
      <c r="M308" s="77">
        <v>0</v>
      </c>
      <c r="N308" s="77">
        <v>0</v>
      </c>
      <c r="O308" s="77">
        <v>0</v>
      </c>
      <c r="P308" s="82">
        <v>0</v>
      </c>
      <c r="Q308" s="77">
        <v>0</v>
      </c>
      <c r="R308" s="82">
        <v>0</v>
      </c>
      <c r="S308" s="82">
        <v>0</v>
      </c>
      <c r="T308" s="83">
        <f t="shared" si="17"/>
        <v>0</v>
      </c>
      <c r="V308" s="1">
        <f t="shared" si="18"/>
        <v>0</v>
      </c>
      <c r="W308" s="1">
        <f t="shared" si="19"/>
        <v>0</v>
      </c>
      <c r="X308" s="1">
        <f t="shared" si="16"/>
        <v>0</v>
      </c>
    </row>
    <row r="309" spans="1:24" x14ac:dyDescent="0.25">
      <c r="A309" s="24" t="s">
        <v>357</v>
      </c>
      <c r="B309" s="25" t="s">
        <v>52</v>
      </c>
      <c r="C309" s="81">
        <v>15523</v>
      </c>
      <c r="D309" s="81">
        <v>455</v>
      </c>
      <c r="E309" s="77">
        <v>1037230</v>
      </c>
      <c r="F309" s="77">
        <v>13160</v>
      </c>
      <c r="G309" s="77">
        <v>388864</v>
      </c>
      <c r="H309" s="77">
        <v>21139</v>
      </c>
      <c r="I309" s="77">
        <v>0</v>
      </c>
      <c r="J309" s="77">
        <v>0</v>
      </c>
      <c r="K309" s="77">
        <v>0</v>
      </c>
      <c r="L309" s="77">
        <v>0</v>
      </c>
      <c r="M309" s="77">
        <v>0</v>
      </c>
      <c r="N309" s="77">
        <v>0</v>
      </c>
      <c r="O309" s="77">
        <v>0</v>
      </c>
      <c r="P309" s="82">
        <v>0</v>
      </c>
      <c r="Q309" s="77">
        <v>0</v>
      </c>
      <c r="R309" s="82">
        <v>0</v>
      </c>
      <c r="S309" s="82">
        <v>0</v>
      </c>
      <c r="T309" s="83">
        <f t="shared" si="17"/>
        <v>1476371</v>
      </c>
      <c r="V309" s="1">
        <f t="shared" si="18"/>
        <v>1441617</v>
      </c>
      <c r="W309" s="1">
        <f t="shared" si="19"/>
        <v>34754</v>
      </c>
      <c r="X309" s="1">
        <f t="shared" si="16"/>
        <v>1476371</v>
      </c>
    </row>
    <row r="310" spans="1:24" x14ac:dyDescent="0.25">
      <c r="A310" s="24" t="s">
        <v>358</v>
      </c>
      <c r="B310" s="25" t="s">
        <v>52</v>
      </c>
      <c r="C310" s="81">
        <v>0</v>
      </c>
      <c r="D310" s="81">
        <v>0</v>
      </c>
      <c r="E310" s="77">
        <v>22836</v>
      </c>
      <c r="F310" s="77">
        <v>246224</v>
      </c>
      <c r="G310" s="77">
        <v>0</v>
      </c>
      <c r="H310" s="77">
        <v>0</v>
      </c>
      <c r="I310" s="77">
        <v>0</v>
      </c>
      <c r="J310" s="77">
        <v>0</v>
      </c>
      <c r="K310" s="77">
        <v>0</v>
      </c>
      <c r="L310" s="77">
        <v>0</v>
      </c>
      <c r="M310" s="77">
        <v>0</v>
      </c>
      <c r="N310" s="77">
        <v>0</v>
      </c>
      <c r="O310" s="77">
        <v>0</v>
      </c>
      <c r="P310" s="82">
        <v>0</v>
      </c>
      <c r="Q310" s="77">
        <v>0</v>
      </c>
      <c r="R310" s="82">
        <v>0</v>
      </c>
      <c r="S310" s="82">
        <v>0</v>
      </c>
      <c r="T310" s="83">
        <f t="shared" si="17"/>
        <v>269060</v>
      </c>
      <c r="V310" s="1">
        <f t="shared" si="18"/>
        <v>22836</v>
      </c>
      <c r="W310" s="1">
        <f t="shared" si="19"/>
        <v>246224</v>
      </c>
      <c r="X310" s="1">
        <f t="shared" si="16"/>
        <v>269060</v>
      </c>
    </row>
    <row r="311" spans="1:24" x14ac:dyDescent="0.25">
      <c r="A311" s="24" t="s">
        <v>359</v>
      </c>
      <c r="B311" s="25" t="s">
        <v>52</v>
      </c>
      <c r="C311" s="81">
        <v>2767</v>
      </c>
      <c r="D311" s="81">
        <v>0</v>
      </c>
      <c r="E311" s="77">
        <v>50177</v>
      </c>
      <c r="F311" s="77">
        <v>0</v>
      </c>
      <c r="G311" s="77">
        <v>0</v>
      </c>
      <c r="H311" s="77">
        <v>0</v>
      </c>
      <c r="I311" s="77">
        <v>0</v>
      </c>
      <c r="J311" s="77">
        <v>0</v>
      </c>
      <c r="K311" s="77">
        <v>0</v>
      </c>
      <c r="L311" s="77">
        <v>0</v>
      </c>
      <c r="M311" s="77">
        <v>0</v>
      </c>
      <c r="N311" s="77">
        <v>0</v>
      </c>
      <c r="O311" s="77">
        <v>0</v>
      </c>
      <c r="P311" s="82">
        <v>0</v>
      </c>
      <c r="Q311" s="77">
        <v>2247</v>
      </c>
      <c r="R311" s="82">
        <v>0</v>
      </c>
      <c r="S311" s="82">
        <v>0</v>
      </c>
      <c r="T311" s="83">
        <f t="shared" si="17"/>
        <v>55191</v>
      </c>
      <c r="V311" s="1">
        <f t="shared" si="18"/>
        <v>55191</v>
      </c>
      <c r="W311" s="1">
        <f t="shared" si="19"/>
        <v>0</v>
      </c>
      <c r="X311" s="1">
        <f t="shared" si="16"/>
        <v>55191</v>
      </c>
    </row>
    <row r="312" spans="1:24" x14ac:dyDescent="0.25">
      <c r="A312" s="24" t="s">
        <v>361</v>
      </c>
      <c r="B312" s="25" t="s">
        <v>52</v>
      </c>
      <c r="C312" s="81">
        <v>0</v>
      </c>
      <c r="D312" s="81">
        <v>0</v>
      </c>
      <c r="E312" s="77">
        <v>0</v>
      </c>
      <c r="F312" s="77">
        <v>0</v>
      </c>
      <c r="G312" s="77">
        <v>53200</v>
      </c>
      <c r="H312" s="77">
        <v>0</v>
      </c>
      <c r="I312" s="77">
        <v>0</v>
      </c>
      <c r="J312" s="77">
        <v>0</v>
      </c>
      <c r="K312" s="77">
        <v>0</v>
      </c>
      <c r="L312" s="77">
        <v>0</v>
      </c>
      <c r="M312" s="77">
        <v>0</v>
      </c>
      <c r="N312" s="77">
        <v>0</v>
      </c>
      <c r="O312" s="77">
        <v>0</v>
      </c>
      <c r="P312" s="82">
        <v>0</v>
      </c>
      <c r="Q312" s="77">
        <v>0</v>
      </c>
      <c r="R312" s="82">
        <v>0</v>
      </c>
      <c r="S312" s="82">
        <v>0</v>
      </c>
      <c r="T312" s="83">
        <f t="shared" si="17"/>
        <v>53200</v>
      </c>
      <c r="V312" s="1">
        <f t="shared" si="18"/>
        <v>53200</v>
      </c>
      <c r="W312" s="1">
        <f t="shared" si="19"/>
        <v>0</v>
      </c>
      <c r="X312" s="1">
        <f t="shared" si="16"/>
        <v>53200</v>
      </c>
    </row>
    <row r="313" spans="1:24" x14ac:dyDescent="0.25">
      <c r="A313" s="24" t="s">
        <v>516</v>
      </c>
      <c r="B313" s="25" t="s">
        <v>52</v>
      </c>
      <c r="C313" s="81">
        <v>0</v>
      </c>
      <c r="D313" s="81">
        <v>0</v>
      </c>
      <c r="E313" s="77">
        <v>0</v>
      </c>
      <c r="F313" s="77">
        <v>0</v>
      </c>
      <c r="G313" s="77">
        <v>1083</v>
      </c>
      <c r="H313" s="77">
        <v>0</v>
      </c>
      <c r="I313" s="77">
        <v>0</v>
      </c>
      <c r="J313" s="77">
        <v>0</v>
      </c>
      <c r="K313" s="77">
        <v>0</v>
      </c>
      <c r="L313" s="77">
        <v>0</v>
      </c>
      <c r="M313" s="77">
        <v>0</v>
      </c>
      <c r="N313" s="77">
        <v>0</v>
      </c>
      <c r="O313" s="77">
        <v>0</v>
      </c>
      <c r="P313" s="82">
        <v>0</v>
      </c>
      <c r="Q313" s="77">
        <v>0</v>
      </c>
      <c r="R313" s="82">
        <v>0</v>
      </c>
      <c r="S313" s="82">
        <v>0</v>
      </c>
      <c r="T313" s="83">
        <f t="shared" si="17"/>
        <v>1083</v>
      </c>
      <c r="V313" s="1">
        <f t="shared" si="18"/>
        <v>1083</v>
      </c>
      <c r="W313" s="1">
        <f t="shared" si="19"/>
        <v>0</v>
      </c>
      <c r="X313" s="1">
        <f t="shared" si="16"/>
        <v>1083</v>
      </c>
    </row>
    <row r="314" spans="1:24" x14ac:dyDescent="0.25">
      <c r="A314" s="24" t="s">
        <v>362</v>
      </c>
      <c r="B314" s="25" t="s">
        <v>52</v>
      </c>
      <c r="C314" s="81">
        <v>139170</v>
      </c>
      <c r="D314" s="81">
        <v>0</v>
      </c>
      <c r="E314" s="77">
        <v>0</v>
      </c>
      <c r="F314" s="77">
        <v>0</v>
      </c>
      <c r="G314" s="77">
        <v>1666245</v>
      </c>
      <c r="H314" s="77">
        <v>0</v>
      </c>
      <c r="I314" s="77">
        <v>0</v>
      </c>
      <c r="J314" s="77">
        <v>0</v>
      </c>
      <c r="K314" s="77">
        <v>0</v>
      </c>
      <c r="L314" s="77">
        <v>0</v>
      </c>
      <c r="M314" s="77">
        <v>291636</v>
      </c>
      <c r="N314" s="77">
        <v>0</v>
      </c>
      <c r="O314" s="77">
        <v>0</v>
      </c>
      <c r="P314" s="82">
        <v>0</v>
      </c>
      <c r="Q314" s="77">
        <v>0</v>
      </c>
      <c r="R314" s="82">
        <v>0</v>
      </c>
      <c r="S314" s="82">
        <v>0</v>
      </c>
      <c r="T314" s="83">
        <f t="shared" si="17"/>
        <v>2097051</v>
      </c>
      <c r="V314" s="1">
        <f t="shared" si="18"/>
        <v>2097051</v>
      </c>
      <c r="W314" s="1">
        <f t="shared" si="19"/>
        <v>0</v>
      </c>
      <c r="X314" s="1">
        <f t="shared" si="16"/>
        <v>2097051</v>
      </c>
    </row>
    <row r="315" spans="1:24" x14ac:dyDescent="0.25">
      <c r="A315" s="24" t="s">
        <v>363</v>
      </c>
      <c r="B315" s="25" t="s">
        <v>53</v>
      </c>
      <c r="C315" s="81">
        <v>0</v>
      </c>
      <c r="D315" s="81">
        <v>0</v>
      </c>
      <c r="E315" s="77">
        <v>0</v>
      </c>
      <c r="F315" s="77">
        <v>0</v>
      </c>
      <c r="G315" s="77">
        <v>2066</v>
      </c>
      <c r="H315" s="77">
        <v>0</v>
      </c>
      <c r="I315" s="77">
        <v>0</v>
      </c>
      <c r="J315" s="77">
        <v>0</v>
      </c>
      <c r="K315" s="77">
        <v>0</v>
      </c>
      <c r="L315" s="77">
        <v>0</v>
      </c>
      <c r="M315" s="77">
        <v>0</v>
      </c>
      <c r="N315" s="77">
        <v>0</v>
      </c>
      <c r="O315" s="77">
        <v>0</v>
      </c>
      <c r="P315" s="82">
        <v>0</v>
      </c>
      <c r="Q315" s="77">
        <v>0</v>
      </c>
      <c r="R315" s="82">
        <v>0</v>
      </c>
      <c r="S315" s="82">
        <v>0</v>
      </c>
      <c r="T315" s="83">
        <f t="shared" si="17"/>
        <v>2066</v>
      </c>
      <c r="V315" s="1">
        <f t="shared" si="18"/>
        <v>2066</v>
      </c>
      <c r="W315" s="1">
        <f t="shared" si="19"/>
        <v>0</v>
      </c>
      <c r="X315" s="1">
        <f t="shared" si="16"/>
        <v>2066</v>
      </c>
    </row>
    <row r="316" spans="1:24" x14ac:dyDescent="0.25">
      <c r="A316" s="24" t="s">
        <v>364</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77">
        <v>0</v>
      </c>
      <c r="R316" s="82">
        <v>0</v>
      </c>
      <c r="S316" s="82">
        <v>0</v>
      </c>
      <c r="T316" s="83">
        <f t="shared" si="17"/>
        <v>0</v>
      </c>
      <c r="V316" s="1">
        <f t="shared" si="18"/>
        <v>0</v>
      </c>
      <c r="W316" s="1">
        <f t="shared" si="19"/>
        <v>0</v>
      </c>
      <c r="X316" s="1">
        <f t="shared" si="16"/>
        <v>0</v>
      </c>
    </row>
    <row r="317" spans="1:24" x14ac:dyDescent="0.25">
      <c r="A317" s="24" t="s">
        <v>365</v>
      </c>
      <c r="B317" s="25" t="s">
        <v>53</v>
      </c>
      <c r="C317" s="81">
        <v>0</v>
      </c>
      <c r="D317" s="81">
        <v>0</v>
      </c>
      <c r="E317" s="77">
        <v>0</v>
      </c>
      <c r="F317" s="77">
        <v>0</v>
      </c>
      <c r="G317" s="77">
        <v>0</v>
      </c>
      <c r="H317" s="77">
        <v>0</v>
      </c>
      <c r="I317" s="77">
        <v>0</v>
      </c>
      <c r="J317" s="77">
        <v>0</v>
      </c>
      <c r="K317" s="77">
        <v>0</v>
      </c>
      <c r="L317" s="77">
        <v>0</v>
      </c>
      <c r="M317" s="77">
        <v>0</v>
      </c>
      <c r="N317" s="77">
        <v>0</v>
      </c>
      <c r="O317" s="77">
        <v>0</v>
      </c>
      <c r="P317" s="82">
        <v>0</v>
      </c>
      <c r="Q317" s="77">
        <v>0</v>
      </c>
      <c r="R317" s="82">
        <v>0</v>
      </c>
      <c r="S317" s="82">
        <v>0</v>
      </c>
      <c r="T317" s="83">
        <f t="shared" si="17"/>
        <v>0</v>
      </c>
      <c r="V317" s="1">
        <f t="shared" si="18"/>
        <v>0</v>
      </c>
      <c r="W317" s="1">
        <f t="shared" si="19"/>
        <v>0</v>
      </c>
      <c r="X317" s="1">
        <f t="shared" si="16"/>
        <v>0</v>
      </c>
    </row>
    <row r="318" spans="1:24" x14ac:dyDescent="0.25">
      <c r="A318" s="24" t="s">
        <v>366</v>
      </c>
      <c r="B318" s="25" t="s">
        <v>53</v>
      </c>
      <c r="C318" s="81">
        <v>0</v>
      </c>
      <c r="D318" s="81">
        <v>0</v>
      </c>
      <c r="E318" s="77">
        <v>0</v>
      </c>
      <c r="F318" s="77">
        <v>0</v>
      </c>
      <c r="G318" s="77">
        <v>0</v>
      </c>
      <c r="H318" s="77">
        <v>0</v>
      </c>
      <c r="I318" s="77">
        <v>0</v>
      </c>
      <c r="J318" s="77">
        <v>0</v>
      </c>
      <c r="K318" s="77">
        <v>0</v>
      </c>
      <c r="L318" s="77">
        <v>0</v>
      </c>
      <c r="M318" s="77">
        <v>0</v>
      </c>
      <c r="N318" s="77">
        <v>0</v>
      </c>
      <c r="O318" s="77">
        <v>0</v>
      </c>
      <c r="P318" s="82">
        <v>0</v>
      </c>
      <c r="Q318" s="77">
        <v>0</v>
      </c>
      <c r="R318" s="82">
        <v>0</v>
      </c>
      <c r="S318" s="82">
        <v>0</v>
      </c>
      <c r="T318" s="83">
        <f t="shared" si="17"/>
        <v>0</v>
      </c>
      <c r="V318" s="1">
        <f t="shared" si="18"/>
        <v>0</v>
      </c>
      <c r="W318" s="1">
        <f t="shared" si="19"/>
        <v>0</v>
      </c>
      <c r="X318" s="1">
        <f t="shared" si="16"/>
        <v>0</v>
      </c>
    </row>
    <row r="319" spans="1:24" x14ac:dyDescent="0.25">
      <c r="A319" s="24" t="s">
        <v>367</v>
      </c>
      <c r="B319" s="25" t="s">
        <v>53</v>
      </c>
      <c r="C319" s="81">
        <v>0</v>
      </c>
      <c r="D319" s="81">
        <v>0</v>
      </c>
      <c r="E319" s="77">
        <v>458524</v>
      </c>
      <c r="F319" s="77">
        <v>15355</v>
      </c>
      <c r="G319" s="77">
        <v>425877</v>
      </c>
      <c r="H319" s="77">
        <v>247968</v>
      </c>
      <c r="I319" s="77">
        <v>0</v>
      </c>
      <c r="J319" s="77">
        <v>0</v>
      </c>
      <c r="K319" s="77">
        <v>0</v>
      </c>
      <c r="L319" s="77">
        <v>0</v>
      </c>
      <c r="M319" s="77">
        <v>629283</v>
      </c>
      <c r="N319" s="77">
        <v>41930</v>
      </c>
      <c r="O319" s="77">
        <v>0</v>
      </c>
      <c r="P319" s="82">
        <v>0</v>
      </c>
      <c r="Q319" s="77">
        <v>0</v>
      </c>
      <c r="R319" s="82">
        <v>0</v>
      </c>
      <c r="S319" s="82">
        <v>0</v>
      </c>
      <c r="T319" s="83">
        <f t="shared" si="17"/>
        <v>1818937</v>
      </c>
      <c r="V319" s="1">
        <f t="shared" si="18"/>
        <v>1513684</v>
      </c>
      <c r="W319" s="1">
        <f t="shared" si="19"/>
        <v>305253</v>
      </c>
      <c r="X319" s="1">
        <f t="shared" si="16"/>
        <v>1818937</v>
      </c>
    </row>
    <row r="320" spans="1:24" x14ac:dyDescent="0.25">
      <c r="A320" s="24" t="s">
        <v>368</v>
      </c>
      <c r="B320" s="25" t="s">
        <v>53</v>
      </c>
      <c r="C320" s="81">
        <v>8635</v>
      </c>
      <c r="D320" s="81">
        <v>821</v>
      </c>
      <c r="E320" s="77">
        <v>0</v>
      </c>
      <c r="F320" s="77">
        <v>103314</v>
      </c>
      <c r="G320" s="77">
        <v>15728</v>
      </c>
      <c r="H320" s="77">
        <v>0</v>
      </c>
      <c r="I320" s="77">
        <v>0</v>
      </c>
      <c r="J320" s="77">
        <v>0</v>
      </c>
      <c r="K320" s="77">
        <v>0</v>
      </c>
      <c r="L320" s="77">
        <v>0</v>
      </c>
      <c r="M320" s="77">
        <v>86461</v>
      </c>
      <c r="N320" s="77">
        <v>0</v>
      </c>
      <c r="O320" s="77">
        <v>0</v>
      </c>
      <c r="P320" s="82">
        <v>0</v>
      </c>
      <c r="Q320" s="77">
        <v>0</v>
      </c>
      <c r="R320" s="82">
        <v>0</v>
      </c>
      <c r="S320" s="82">
        <v>0</v>
      </c>
      <c r="T320" s="83">
        <f t="shared" si="17"/>
        <v>214959</v>
      </c>
      <c r="V320" s="1">
        <f t="shared" si="18"/>
        <v>110824</v>
      </c>
      <c r="W320" s="1">
        <f t="shared" si="19"/>
        <v>104135</v>
      </c>
      <c r="X320" s="1">
        <f t="shared" si="16"/>
        <v>214959</v>
      </c>
    </row>
    <row r="321" spans="1:24" x14ac:dyDescent="0.25">
      <c r="A321" s="24" t="s">
        <v>369</v>
      </c>
      <c r="B321" s="25" t="s">
        <v>53</v>
      </c>
      <c r="C321" s="81">
        <v>0</v>
      </c>
      <c r="D321" s="81">
        <v>0</v>
      </c>
      <c r="E321" s="77">
        <v>17573</v>
      </c>
      <c r="F321" s="77">
        <v>0</v>
      </c>
      <c r="G321" s="77">
        <v>15618</v>
      </c>
      <c r="H321" s="77">
        <v>0</v>
      </c>
      <c r="I321" s="77">
        <v>0</v>
      </c>
      <c r="J321" s="77">
        <v>0</v>
      </c>
      <c r="K321" s="77">
        <v>0</v>
      </c>
      <c r="L321" s="77">
        <v>0</v>
      </c>
      <c r="M321" s="77">
        <v>0</v>
      </c>
      <c r="N321" s="77">
        <v>0</v>
      </c>
      <c r="O321" s="77">
        <v>0</v>
      </c>
      <c r="P321" s="82">
        <v>0</v>
      </c>
      <c r="Q321" s="77">
        <v>0</v>
      </c>
      <c r="R321" s="82">
        <v>0</v>
      </c>
      <c r="S321" s="82">
        <v>0</v>
      </c>
      <c r="T321" s="83">
        <f t="shared" si="17"/>
        <v>33191</v>
      </c>
      <c r="V321" s="1">
        <f t="shared" si="18"/>
        <v>33191</v>
      </c>
      <c r="W321" s="1">
        <f t="shared" si="19"/>
        <v>0</v>
      </c>
      <c r="X321" s="1">
        <f t="shared" si="16"/>
        <v>33191</v>
      </c>
    </row>
    <row r="322" spans="1:24" x14ac:dyDescent="0.25">
      <c r="A322" s="24" t="s">
        <v>370</v>
      </c>
      <c r="B322" s="25" t="s">
        <v>53</v>
      </c>
      <c r="C322" s="81">
        <v>0</v>
      </c>
      <c r="D322" s="81">
        <v>0</v>
      </c>
      <c r="E322" s="77">
        <v>7500</v>
      </c>
      <c r="F322" s="77">
        <v>0</v>
      </c>
      <c r="G322" s="77">
        <v>8679</v>
      </c>
      <c r="H322" s="77">
        <v>0</v>
      </c>
      <c r="I322" s="77">
        <v>0</v>
      </c>
      <c r="J322" s="77">
        <v>0</v>
      </c>
      <c r="K322" s="77">
        <v>0</v>
      </c>
      <c r="L322" s="77">
        <v>0</v>
      </c>
      <c r="M322" s="77">
        <v>7500</v>
      </c>
      <c r="N322" s="77">
        <v>0</v>
      </c>
      <c r="O322" s="77">
        <v>0</v>
      </c>
      <c r="P322" s="82">
        <v>0</v>
      </c>
      <c r="Q322" s="77">
        <v>0</v>
      </c>
      <c r="R322" s="82">
        <v>0</v>
      </c>
      <c r="S322" s="82">
        <v>0</v>
      </c>
      <c r="T322" s="83">
        <f t="shared" si="17"/>
        <v>23679</v>
      </c>
      <c r="V322" s="1">
        <f t="shared" si="18"/>
        <v>23679</v>
      </c>
      <c r="W322" s="1">
        <f t="shared" si="19"/>
        <v>0</v>
      </c>
      <c r="X322" s="1">
        <f t="shared" si="16"/>
        <v>23679</v>
      </c>
    </row>
    <row r="323" spans="1:24" x14ac:dyDescent="0.25">
      <c r="A323" s="24" t="s">
        <v>371</v>
      </c>
      <c r="B323" s="25" t="s">
        <v>53</v>
      </c>
      <c r="C323" s="81">
        <v>0</v>
      </c>
      <c r="D323" s="81">
        <v>0</v>
      </c>
      <c r="E323" s="77">
        <v>0</v>
      </c>
      <c r="F323" s="77">
        <v>0</v>
      </c>
      <c r="G323" s="77">
        <v>0</v>
      </c>
      <c r="H323" s="77">
        <v>0</v>
      </c>
      <c r="I323" s="77">
        <v>0</v>
      </c>
      <c r="J323" s="77">
        <v>0</v>
      </c>
      <c r="K323" s="77">
        <v>0</v>
      </c>
      <c r="L323" s="77">
        <v>0</v>
      </c>
      <c r="M323" s="77">
        <v>0</v>
      </c>
      <c r="N323" s="77">
        <v>0</v>
      </c>
      <c r="O323" s="77">
        <v>0</v>
      </c>
      <c r="P323" s="82">
        <v>0</v>
      </c>
      <c r="Q323" s="77">
        <v>0</v>
      </c>
      <c r="R323" s="82">
        <v>0</v>
      </c>
      <c r="S323" s="82">
        <v>0</v>
      </c>
      <c r="T323" s="83">
        <f t="shared" si="17"/>
        <v>0</v>
      </c>
      <c r="V323" s="1">
        <f t="shared" si="18"/>
        <v>0</v>
      </c>
      <c r="W323" s="1">
        <f t="shared" si="19"/>
        <v>0</v>
      </c>
      <c r="X323" s="1">
        <f t="shared" si="16"/>
        <v>0</v>
      </c>
    </row>
    <row r="324" spans="1:24" x14ac:dyDescent="0.25">
      <c r="A324" s="24" t="s">
        <v>372</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77">
        <v>0</v>
      </c>
      <c r="R324" s="82">
        <v>0</v>
      </c>
      <c r="S324" s="82">
        <v>0</v>
      </c>
      <c r="T324" s="83">
        <f t="shared" si="17"/>
        <v>0</v>
      </c>
      <c r="V324" s="1">
        <f t="shared" si="18"/>
        <v>0</v>
      </c>
      <c r="W324" s="1">
        <f t="shared" si="19"/>
        <v>0</v>
      </c>
      <c r="X324" s="1">
        <f t="shared" si="16"/>
        <v>0</v>
      </c>
    </row>
    <row r="325" spans="1:24" x14ac:dyDescent="0.25">
      <c r="A325" s="24" t="s">
        <v>373</v>
      </c>
      <c r="B325" s="25" t="s">
        <v>53</v>
      </c>
      <c r="C325" s="81">
        <v>0</v>
      </c>
      <c r="D325" s="81">
        <v>0</v>
      </c>
      <c r="E325" s="77">
        <v>188571</v>
      </c>
      <c r="F325" s="77">
        <v>122485</v>
      </c>
      <c r="G325" s="77">
        <v>85027</v>
      </c>
      <c r="H325" s="77">
        <v>152278</v>
      </c>
      <c r="I325" s="77">
        <v>0</v>
      </c>
      <c r="J325" s="77">
        <v>0</v>
      </c>
      <c r="K325" s="77">
        <v>0</v>
      </c>
      <c r="L325" s="77">
        <v>0</v>
      </c>
      <c r="M325" s="77">
        <v>194002</v>
      </c>
      <c r="N325" s="77">
        <v>0</v>
      </c>
      <c r="O325" s="77">
        <v>0</v>
      </c>
      <c r="P325" s="82">
        <v>0</v>
      </c>
      <c r="Q325" s="77">
        <v>0</v>
      </c>
      <c r="R325" s="82">
        <v>0</v>
      </c>
      <c r="S325" s="82">
        <v>0</v>
      </c>
      <c r="T325" s="83">
        <f t="shared" si="17"/>
        <v>742363</v>
      </c>
      <c r="V325" s="1">
        <f t="shared" si="18"/>
        <v>467600</v>
      </c>
      <c r="W325" s="1">
        <f t="shared" si="19"/>
        <v>274763</v>
      </c>
      <c r="X325" s="1">
        <f t="shared" si="16"/>
        <v>742363</v>
      </c>
    </row>
    <row r="326" spans="1:24" x14ac:dyDescent="0.25">
      <c r="A326" s="24" t="s">
        <v>374</v>
      </c>
      <c r="B326" s="25" t="s">
        <v>53</v>
      </c>
      <c r="C326" s="81">
        <v>0</v>
      </c>
      <c r="D326" s="81">
        <v>0</v>
      </c>
      <c r="E326" s="77">
        <v>0</v>
      </c>
      <c r="F326" s="77">
        <v>0</v>
      </c>
      <c r="G326" s="77">
        <v>0</v>
      </c>
      <c r="H326" s="77">
        <v>0</v>
      </c>
      <c r="I326" s="77">
        <v>0</v>
      </c>
      <c r="J326" s="77">
        <v>0</v>
      </c>
      <c r="K326" s="77">
        <v>0</v>
      </c>
      <c r="L326" s="77">
        <v>0</v>
      </c>
      <c r="M326" s="77">
        <v>0</v>
      </c>
      <c r="N326" s="77">
        <v>0</v>
      </c>
      <c r="O326" s="77">
        <v>0</v>
      </c>
      <c r="P326" s="82">
        <v>0</v>
      </c>
      <c r="Q326" s="77">
        <v>0</v>
      </c>
      <c r="R326" s="82">
        <v>0</v>
      </c>
      <c r="S326" s="82">
        <v>0</v>
      </c>
      <c r="T326" s="83">
        <f t="shared" si="17"/>
        <v>0</v>
      </c>
      <c r="V326" s="1">
        <f t="shared" si="18"/>
        <v>0</v>
      </c>
      <c r="W326" s="1">
        <f t="shared" si="19"/>
        <v>0</v>
      </c>
      <c r="X326" s="1">
        <f t="shared" ref="X326:X389" si="20">SUM(V326:W326)</f>
        <v>0</v>
      </c>
    </row>
    <row r="327" spans="1:24" x14ac:dyDescent="0.25">
      <c r="A327" s="24" t="s">
        <v>375</v>
      </c>
      <c r="B327" s="25" t="s">
        <v>53</v>
      </c>
      <c r="C327" s="81">
        <v>0</v>
      </c>
      <c r="D327" s="81">
        <v>0</v>
      </c>
      <c r="E327" s="77">
        <v>0</v>
      </c>
      <c r="F327" s="77">
        <v>0</v>
      </c>
      <c r="G327" s="77">
        <v>0</v>
      </c>
      <c r="H327" s="77">
        <v>0</v>
      </c>
      <c r="I327" s="77">
        <v>0</v>
      </c>
      <c r="J327" s="77">
        <v>0</v>
      </c>
      <c r="K327" s="77">
        <v>0</v>
      </c>
      <c r="L327" s="77">
        <v>0</v>
      </c>
      <c r="M327" s="77">
        <v>0</v>
      </c>
      <c r="N327" s="77">
        <v>0</v>
      </c>
      <c r="O327" s="77">
        <v>0</v>
      </c>
      <c r="P327" s="82">
        <v>0</v>
      </c>
      <c r="Q327" s="77">
        <v>0</v>
      </c>
      <c r="R327" s="82">
        <v>0</v>
      </c>
      <c r="S327" s="82">
        <v>0</v>
      </c>
      <c r="T327" s="83">
        <f t="shared" ref="T327:T390" si="21">SUM(C327:S327)</f>
        <v>0</v>
      </c>
      <c r="V327" s="1">
        <f t="shared" ref="V327:V390" si="22">SUM(C327,E327,G327,I327,K327,M327,O327,Q327)</f>
        <v>0</v>
      </c>
      <c r="W327" s="1">
        <f t="shared" ref="W327:W390" si="23">SUM(D327,F327,H327,J327,L327,N327,P327,R327)</f>
        <v>0</v>
      </c>
      <c r="X327" s="1">
        <f t="shared" si="20"/>
        <v>0</v>
      </c>
    </row>
    <row r="328" spans="1:24" x14ac:dyDescent="0.25">
      <c r="A328" s="24" t="s">
        <v>376</v>
      </c>
      <c r="B328" s="25" t="s">
        <v>53</v>
      </c>
      <c r="C328" s="81">
        <v>3575</v>
      </c>
      <c r="D328" s="81">
        <v>2741</v>
      </c>
      <c r="E328" s="77">
        <v>26114</v>
      </c>
      <c r="F328" s="77">
        <v>8356</v>
      </c>
      <c r="G328" s="77">
        <v>13347</v>
      </c>
      <c r="H328" s="77">
        <v>4256</v>
      </c>
      <c r="I328" s="77">
        <v>0</v>
      </c>
      <c r="J328" s="77">
        <v>0</v>
      </c>
      <c r="K328" s="77">
        <v>0</v>
      </c>
      <c r="L328" s="77">
        <v>0</v>
      </c>
      <c r="M328" s="77">
        <v>3850</v>
      </c>
      <c r="N328" s="77">
        <v>0</v>
      </c>
      <c r="O328" s="77">
        <v>0</v>
      </c>
      <c r="P328" s="82">
        <v>0</v>
      </c>
      <c r="Q328" s="77">
        <v>0</v>
      </c>
      <c r="R328" s="82">
        <v>0</v>
      </c>
      <c r="S328" s="82">
        <v>0</v>
      </c>
      <c r="T328" s="83">
        <f t="shared" si="21"/>
        <v>62239</v>
      </c>
      <c r="V328" s="1">
        <f t="shared" si="22"/>
        <v>46886</v>
      </c>
      <c r="W328" s="1">
        <f t="shared" si="23"/>
        <v>15353</v>
      </c>
      <c r="X328" s="1">
        <f t="shared" si="20"/>
        <v>62239</v>
      </c>
    </row>
    <row r="329" spans="1:24" x14ac:dyDescent="0.25">
      <c r="A329" s="24" t="s">
        <v>377</v>
      </c>
      <c r="B329" s="25" t="s">
        <v>53</v>
      </c>
      <c r="C329" s="81">
        <v>0</v>
      </c>
      <c r="D329" s="81">
        <v>0</v>
      </c>
      <c r="E329" s="77">
        <v>0</v>
      </c>
      <c r="F329" s="77">
        <v>0</v>
      </c>
      <c r="G329" s="77">
        <v>184925</v>
      </c>
      <c r="H329" s="77">
        <v>316410</v>
      </c>
      <c r="I329" s="77">
        <v>0</v>
      </c>
      <c r="J329" s="77">
        <v>0</v>
      </c>
      <c r="K329" s="77">
        <v>0</v>
      </c>
      <c r="L329" s="77">
        <v>0</v>
      </c>
      <c r="M329" s="77">
        <v>0</v>
      </c>
      <c r="N329" s="77">
        <v>0</v>
      </c>
      <c r="O329" s="77">
        <v>0</v>
      </c>
      <c r="P329" s="82">
        <v>0</v>
      </c>
      <c r="Q329" s="77">
        <v>0</v>
      </c>
      <c r="R329" s="82">
        <v>0</v>
      </c>
      <c r="S329" s="82">
        <v>0</v>
      </c>
      <c r="T329" s="83">
        <f t="shared" si="21"/>
        <v>501335</v>
      </c>
      <c r="V329" s="1">
        <f t="shared" si="22"/>
        <v>184925</v>
      </c>
      <c r="W329" s="1">
        <f t="shared" si="23"/>
        <v>316410</v>
      </c>
      <c r="X329" s="1">
        <f t="shared" si="20"/>
        <v>501335</v>
      </c>
    </row>
    <row r="330" spans="1:24" x14ac:dyDescent="0.25">
      <c r="A330" s="24" t="s">
        <v>378</v>
      </c>
      <c r="B330" s="25" t="s">
        <v>53</v>
      </c>
      <c r="C330" s="81">
        <v>0</v>
      </c>
      <c r="D330" s="81">
        <v>0</v>
      </c>
      <c r="E330" s="77">
        <v>0</v>
      </c>
      <c r="F330" s="77">
        <v>0</v>
      </c>
      <c r="G330" s="77">
        <v>0</v>
      </c>
      <c r="H330" s="77">
        <v>0</v>
      </c>
      <c r="I330" s="77">
        <v>0</v>
      </c>
      <c r="J330" s="77">
        <v>0</v>
      </c>
      <c r="K330" s="77">
        <v>0</v>
      </c>
      <c r="L330" s="77">
        <v>0</v>
      </c>
      <c r="M330" s="77">
        <v>0</v>
      </c>
      <c r="N330" s="77">
        <v>0</v>
      </c>
      <c r="O330" s="77">
        <v>0</v>
      </c>
      <c r="P330" s="82">
        <v>0</v>
      </c>
      <c r="Q330" s="77">
        <v>0</v>
      </c>
      <c r="R330" s="82">
        <v>0</v>
      </c>
      <c r="S330" s="82">
        <v>0</v>
      </c>
      <c r="T330" s="83">
        <f t="shared" si="21"/>
        <v>0</v>
      </c>
      <c r="V330" s="1">
        <f t="shared" si="22"/>
        <v>0</v>
      </c>
      <c r="W330" s="1">
        <f t="shared" si="23"/>
        <v>0</v>
      </c>
      <c r="X330" s="1">
        <f t="shared" si="20"/>
        <v>0</v>
      </c>
    </row>
    <row r="331" spans="1:24" x14ac:dyDescent="0.25">
      <c r="A331" s="24" t="s">
        <v>379</v>
      </c>
      <c r="B331" s="25" t="s">
        <v>53</v>
      </c>
      <c r="C331" s="81">
        <v>0</v>
      </c>
      <c r="D331" s="81">
        <v>0</v>
      </c>
      <c r="E331" s="77">
        <v>0</v>
      </c>
      <c r="F331" s="77">
        <v>0</v>
      </c>
      <c r="G331" s="77">
        <v>0</v>
      </c>
      <c r="H331" s="77">
        <v>0</v>
      </c>
      <c r="I331" s="77">
        <v>0</v>
      </c>
      <c r="J331" s="77">
        <v>0</v>
      </c>
      <c r="K331" s="77">
        <v>0</v>
      </c>
      <c r="L331" s="77">
        <v>0</v>
      </c>
      <c r="M331" s="77">
        <v>0</v>
      </c>
      <c r="N331" s="77">
        <v>80500</v>
      </c>
      <c r="O331" s="77">
        <v>0</v>
      </c>
      <c r="P331" s="82">
        <v>0</v>
      </c>
      <c r="Q331" s="77">
        <v>0</v>
      </c>
      <c r="R331" s="82">
        <v>0</v>
      </c>
      <c r="S331" s="82">
        <v>0</v>
      </c>
      <c r="T331" s="83">
        <f t="shared" si="21"/>
        <v>80500</v>
      </c>
      <c r="V331" s="1">
        <f t="shared" si="22"/>
        <v>0</v>
      </c>
      <c r="W331" s="1">
        <f t="shared" si="23"/>
        <v>80500</v>
      </c>
      <c r="X331" s="1">
        <f t="shared" si="20"/>
        <v>80500</v>
      </c>
    </row>
    <row r="332" spans="1:24" x14ac:dyDescent="0.25">
      <c r="A332" s="24" t="s">
        <v>380</v>
      </c>
      <c r="B332" s="25" t="s">
        <v>53</v>
      </c>
      <c r="C332" s="81">
        <v>8400</v>
      </c>
      <c r="D332" s="81">
        <v>0</v>
      </c>
      <c r="E332" s="77">
        <v>0</v>
      </c>
      <c r="F332" s="77">
        <v>0</v>
      </c>
      <c r="G332" s="77">
        <v>17279</v>
      </c>
      <c r="H332" s="77">
        <v>0</v>
      </c>
      <c r="I332" s="77">
        <v>0</v>
      </c>
      <c r="J332" s="77">
        <v>0</v>
      </c>
      <c r="K332" s="77">
        <v>0</v>
      </c>
      <c r="L332" s="77">
        <v>0</v>
      </c>
      <c r="M332" s="77">
        <v>16437</v>
      </c>
      <c r="N332" s="77">
        <v>0</v>
      </c>
      <c r="O332" s="77">
        <v>0</v>
      </c>
      <c r="P332" s="82">
        <v>0</v>
      </c>
      <c r="Q332" s="77">
        <v>0</v>
      </c>
      <c r="R332" s="82">
        <v>0</v>
      </c>
      <c r="S332" s="82">
        <v>0</v>
      </c>
      <c r="T332" s="83">
        <f t="shared" si="21"/>
        <v>42116</v>
      </c>
      <c r="V332" s="1">
        <f t="shared" si="22"/>
        <v>42116</v>
      </c>
      <c r="W332" s="1">
        <f t="shared" si="23"/>
        <v>0</v>
      </c>
      <c r="X332" s="1">
        <f t="shared" si="20"/>
        <v>42116</v>
      </c>
    </row>
    <row r="333" spans="1:24" x14ac:dyDescent="0.25">
      <c r="A333" s="24" t="s">
        <v>5</v>
      </c>
      <c r="B333" s="25" t="s">
        <v>53</v>
      </c>
      <c r="C333" s="81">
        <v>0</v>
      </c>
      <c r="D333" s="81">
        <v>0</v>
      </c>
      <c r="E333" s="77">
        <v>0</v>
      </c>
      <c r="F333" s="77">
        <v>0</v>
      </c>
      <c r="G333" s="77">
        <v>341</v>
      </c>
      <c r="H333" s="77">
        <v>0</v>
      </c>
      <c r="I333" s="77">
        <v>0</v>
      </c>
      <c r="J333" s="77">
        <v>0</v>
      </c>
      <c r="K333" s="77">
        <v>0</v>
      </c>
      <c r="L333" s="77">
        <v>0</v>
      </c>
      <c r="M333" s="77">
        <v>0</v>
      </c>
      <c r="N333" s="77">
        <v>0</v>
      </c>
      <c r="O333" s="77">
        <v>0</v>
      </c>
      <c r="P333" s="82">
        <v>0</v>
      </c>
      <c r="Q333" s="77">
        <v>0</v>
      </c>
      <c r="R333" s="82">
        <v>0</v>
      </c>
      <c r="S333" s="82">
        <v>0</v>
      </c>
      <c r="T333" s="83">
        <f t="shared" si="21"/>
        <v>341</v>
      </c>
      <c r="V333" s="1">
        <f t="shared" si="22"/>
        <v>341</v>
      </c>
      <c r="W333" s="1">
        <f t="shared" si="23"/>
        <v>0</v>
      </c>
      <c r="X333" s="1">
        <f t="shared" si="20"/>
        <v>341</v>
      </c>
    </row>
    <row r="334" spans="1:24" s="96" customFormat="1" x14ac:dyDescent="0.25">
      <c r="A334" s="90" t="s">
        <v>383</v>
      </c>
      <c r="B334" s="91" t="s">
        <v>53</v>
      </c>
      <c r="C334" s="81">
        <v>0</v>
      </c>
      <c r="D334" s="81">
        <v>0</v>
      </c>
      <c r="E334" s="77">
        <v>0</v>
      </c>
      <c r="F334" s="77">
        <v>0</v>
      </c>
      <c r="G334" s="77">
        <v>0</v>
      </c>
      <c r="H334" s="77">
        <v>27451</v>
      </c>
      <c r="I334" s="77">
        <v>0</v>
      </c>
      <c r="J334" s="77">
        <v>0</v>
      </c>
      <c r="K334" s="77">
        <v>0</v>
      </c>
      <c r="L334" s="77">
        <v>0</v>
      </c>
      <c r="M334" s="77">
        <v>0</v>
      </c>
      <c r="N334" s="77">
        <v>0</v>
      </c>
      <c r="O334" s="77">
        <v>0</v>
      </c>
      <c r="P334" s="82">
        <v>0</v>
      </c>
      <c r="Q334" s="77">
        <v>0</v>
      </c>
      <c r="R334" s="82">
        <v>0</v>
      </c>
      <c r="S334" s="82">
        <v>0</v>
      </c>
      <c r="T334" s="83">
        <f t="shared" si="21"/>
        <v>27451</v>
      </c>
      <c r="V334" s="1">
        <f t="shared" si="22"/>
        <v>0</v>
      </c>
      <c r="W334" s="1">
        <f t="shared" si="23"/>
        <v>27451</v>
      </c>
      <c r="X334" s="97">
        <f t="shared" si="20"/>
        <v>27451</v>
      </c>
    </row>
    <row r="335" spans="1:24" x14ac:dyDescent="0.25">
      <c r="A335" s="24" t="s">
        <v>525</v>
      </c>
      <c r="B335" s="25" t="s">
        <v>53</v>
      </c>
      <c r="C335" s="81">
        <v>0</v>
      </c>
      <c r="D335" s="81">
        <v>0</v>
      </c>
      <c r="E335" s="77">
        <v>0</v>
      </c>
      <c r="F335" s="77">
        <v>0</v>
      </c>
      <c r="G335" s="77">
        <v>3219</v>
      </c>
      <c r="H335" s="77">
        <v>0</v>
      </c>
      <c r="I335" s="77">
        <v>0</v>
      </c>
      <c r="J335" s="77">
        <v>37696</v>
      </c>
      <c r="K335" s="77">
        <v>0</v>
      </c>
      <c r="L335" s="77">
        <v>0</v>
      </c>
      <c r="M335" s="77">
        <v>0</v>
      </c>
      <c r="N335" s="77">
        <v>0</v>
      </c>
      <c r="O335" s="77">
        <v>0</v>
      </c>
      <c r="P335" s="82">
        <v>0</v>
      </c>
      <c r="Q335" s="77">
        <v>0</v>
      </c>
      <c r="R335" s="82">
        <v>0</v>
      </c>
      <c r="S335" s="82">
        <v>0</v>
      </c>
      <c r="T335" s="83">
        <f t="shared" si="21"/>
        <v>40915</v>
      </c>
      <c r="V335" s="1">
        <f t="shared" si="22"/>
        <v>3219</v>
      </c>
      <c r="W335" s="1">
        <f t="shared" si="23"/>
        <v>37696</v>
      </c>
      <c r="X335" s="1">
        <f t="shared" si="20"/>
        <v>40915</v>
      </c>
    </row>
    <row r="336" spans="1:24" x14ac:dyDescent="0.25">
      <c r="A336" s="24" t="s">
        <v>517</v>
      </c>
      <c r="B336" s="25" t="s">
        <v>53</v>
      </c>
      <c r="C336" s="81">
        <v>0</v>
      </c>
      <c r="D336" s="81">
        <v>0</v>
      </c>
      <c r="E336" s="77">
        <v>0</v>
      </c>
      <c r="F336" s="77">
        <v>0</v>
      </c>
      <c r="G336" s="77">
        <v>250861</v>
      </c>
      <c r="H336" s="77">
        <v>547524</v>
      </c>
      <c r="I336" s="77">
        <v>0</v>
      </c>
      <c r="J336" s="77">
        <v>0</v>
      </c>
      <c r="K336" s="77">
        <v>0</v>
      </c>
      <c r="L336" s="77">
        <v>0</v>
      </c>
      <c r="M336" s="77">
        <v>0</v>
      </c>
      <c r="N336" s="77">
        <v>0</v>
      </c>
      <c r="O336" s="77">
        <v>0</v>
      </c>
      <c r="P336" s="82">
        <v>0</v>
      </c>
      <c r="Q336" s="77">
        <v>0</v>
      </c>
      <c r="R336" s="82">
        <v>0</v>
      </c>
      <c r="S336" s="82">
        <v>0</v>
      </c>
      <c r="T336" s="83">
        <f t="shared" si="21"/>
        <v>798385</v>
      </c>
      <c r="V336" s="1">
        <f t="shared" si="22"/>
        <v>250861</v>
      </c>
      <c r="W336" s="1">
        <f t="shared" si="23"/>
        <v>547524</v>
      </c>
      <c r="X336" s="1">
        <f t="shared" si="20"/>
        <v>798385</v>
      </c>
    </row>
    <row r="337" spans="1:24" x14ac:dyDescent="0.25">
      <c r="A337" s="24" t="s">
        <v>384</v>
      </c>
      <c r="B337" s="25" t="s">
        <v>53</v>
      </c>
      <c r="C337" s="81">
        <v>78601</v>
      </c>
      <c r="D337" s="81">
        <v>31520</v>
      </c>
      <c r="E337" s="77">
        <v>482215</v>
      </c>
      <c r="F337" s="77">
        <v>17283</v>
      </c>
      <c r="G337" s="77">
        <v>74804</v>
      </c>
      <c r="H337" s="77">
        <v>11772</v>
      </c>
      <c r="I337" s="77">
        <v>0</v>
      </c>
      <c r="J337" s="77">
        <v>0</v>
      </c>
      <c r="K337" s="77">
        <v>0</v>
      </c>
      <c r="L337" s="77">
        <v>0</v>
      </c>
      <c r="M337" s="77">
        <v>153746</v>
      </c>
      <c r="N337" s="77">
        <v>0</v>
      </c>
      <c r="O337" s="77">
        <v>0</v>
      </c>
      <c r="P337" s="82">
        <v>0</v>
      </c>
      <c r="Q337" s="77">
        <v>11080</v>
      </c>
      <c r="R337" s="82">
        <v>3546</v>
      </c>
      <c r="S337" s="82">
        <v>0</v>
      </c>
      <c r="T337" s="83">
        <f t="shared" si="21"/>
        <v>864567</v>
      </c>
      <c r="V337" s="1">
        <f t="shared" si="22"/>
        <v>800446</v>
      </c>
      <c r="W337" s="1">
        <f t="shared" si="23"/>
        <v>64121</v>
      </c>
      <c r="X337" s="1">
        <f t="shared" si="20"/>
        <v>864567</v>
      </c>
    </row>
    <row r="338" spans="1:24" x14ac:dyDescent="0.25">
      <c r="A338" s="24" t="s">
        <v>385</v>
      </c>
      <c r="B338" s="25" t="s">
        <v>53</v>
      </c>
      <c r="C338" s="81">
        <v>0</v>
      </c>
      <c r="D338" s="81">
        <v>0</v>
      </c>
      <c r="E338" s="77">
        <v>0</v>
      </c>
      <c r="F338" s="77">
        <v>0</v>
      </c>
      <c r="G338" s="77">
        <v>0</v>
      </c>
      <c r="H338" s="77">
        <v>0</v>
      </c>
      <c r="I338" s="77">
        <v>0</v>
      </c>
      <c r="J338" s="77">
        <v>0</v>
      </c>
      <c r="K338" s="77">
        <v>0</v>
      </c>
      <c r="L338" s="77">
        <v>0</v>
      </c>
      <c r="M338" s="77">
        <v>0</v>
      </c>
      <c r="N338" s="77">
        <v>0</v>
      </c>
      <c r="O338" s="77">
        <v>0</v>
      </c>
      <c r="P338" s="82">
        <v>0</v>
      </c>
      <c r="Q338" s="77">
        <v>0</v>
      </c>
      <c r="R338" s="82">
        <v>0</v>
      </c>
      <c r="S338" s="82">
        <v>0</v>
      </c>
      <c r="T338" s="83">
        <f t="shared" si="21"/>
        <v>0</v>
      </c>
      <c r="V338" s="1">
        <f t="shared" si="22"/>
        <v>0</v>
      </c>
      <c r="W338" s="1">
        <f t="shared" si="23"/>
        <v>0</v>
      </c>
      <c r="X338" s="1">
        <f t="shared" si="20"/>
        <v>0</v>
      </c>
    </row>
    <row r="339" spans="1:24" x14ac:dyDescent="0.25">
      <c r="A339" s="24" t="s">
        <v>386</v>
      </c>
      <c r="B339" s="25" t="s">
        <v>54</v>
      </c>
      <c r="C339" s="81">
        <v>687186</v>
      </c>
      <c r="D339" s="81">
        <v>76774</v>
      </c>
      <c r="E339" s="77">
        <v>6100527</v>
      </c>
      <c r="F339" s="77">
        <v>861498</v>
      </c>
      <c r="G339" s="77">
        <v>0</v>
      </c>
      <c r="H339" s="77">
        <v>0</v>
      </c>
      <c r="I339" s="77">
        <v>0</v>
      </c>
      <c r="J339" s="77">
        <v>0</v>
      </c>
      <c r="K339" s="77">
        <v>0</v>
      </c>
      <c r="L339" s="77">
        <v>0</v>
      </c>
      <c r="M339" s="77">
        <v>481360</v>
      </c>
      <c r="N339" s="77">
        <v>0</v>
      </c>
      <c r="O339" s="77">
        <v>0</v>
      </c>
      <c r="P339" s="82">
        <v>0</v>
      </c>
      <c r="Q339" s="77">
        <v>0</v>
      </c>
      <c r="R339" s="82">
        <v>0</v>
      </c>
      <c r="S339" s="82">
        <v>0</v>
      </c>
      <c r="T339" s="83">
        <f t="shared" si="21"/>
        <v>8207345</v>
      </c>
      <c r="V339" s="1">
        <f t="shared" si="22"/>
        <v>7269073</v>
      </c>
      <c r="W339" s="1">
        <f t="shared" si="23"/>
        <v>938272</v>
      </c>
      <c r="X339" s="1">
        <f t="shared" si="20"/>
        <v>8207345</v>
      </c>
    </row>
    <row r="340" spans="1:24" x14ac:dyDescent="0.25">
      <c r="A340" s="24" t="s">
        <v>387</v>
      </c>
      <c r="B340" s="25" t="s">
        <v>54</v>
      </c>
      <c r="C340" s="81">
        <v>0</v>
      </c>
      <c r="D340" s="81">
        <v>0</v>
      </c>
      <c r="E340" s="77">
        <v>736329</v>
      </c>
      <c r="F340" s="77">
        <v>172391</v>
      </c>
      <c r="G340" s="77">
        <v>22842</v>
      </c>
      <c r="H340" s="77">
        <v>135458</v>
      </c>
      <c r="I340" s="77">
        <v>0</v>
      </c>
      <c r="J340" s="77">
        <v>0</v>
      </c>
      <c r="K340" s="77">
        <v>0</v>
      </c>
      <c r="L340" s="77">
        <v>0</v>
      </c>
      <c r="M340" s="77">
        <v>0</v>
      </c>
      <c r="N340" s="77">
        <v>0</v>
      </c>
      <c r="O340" s="77">
        <v>0</v>
      </c>
      <c r="P340" s="82">
        <v>0</v>
      </c>
      <c r="Q340" s="77">
        <v>19511</v>
      </c>
      <c r="R340" s="82">
        <v>40678</v>
      </c>
      <c r="S340" s="82">
        <v>0</v>
      </c>
      <c r="T340" s="83">
        <f t="shared" si="21"/>
        <v>1127209</v>
      </c>
      <c r="V340" s="1">
        <f t="shared" si="22"/>
        <v>778682</v>
      </c>
      <c r="W340" s="1">
        <f t="shared" si="23"/>
        <v>348527</v>
      </c>
      <c r="X340" s="1">
        <f t="shared" si="20"/>
        <v>1127209</v>
      </c>
    </row>
    <row r="341" spans="1:24" x14ac:dyDescent="0.25">
      <c r="A341" s="24" t="s">
        <v>388</v>
      </c>
      <c r="B341" s="25" t="s">
        <v>54</v>
      </c>
      <c r="C341" s="81">
        <v>540783</v>
      </c>
      <c r="D341" s="81">
        <v>17208</v>
      </c>
      <c r="E341" s="77">
        <v>3665551</v>
      </c>
      <c r="F341" s="77">
        <v>142328</v>
      </c>
      <c r="G341" s="77">
        <v>428057</v>
      </c>
      <c r="H341" s="77">
        <v>11504</v>
      </c>
      <c r="I341" s="77">
        <v>0</v>
      </c>
      <c r="J341" s="77">
        <v>0</v>
      </c>
      <c r="K341" s="77">
        <v>0</v>
      </c>
      <c r="L341" s="77">
        <v>0</v>
      </c>
      <c r="M341" s="77">
        <v>747017</v>
      </c>
      <c r="N341" s="77">
        <v>19608</v>
      </c>
      <c r="O341" s="77">
        <v>0</v>
      </c>
      <c r="P341" s="82">
        <v>0</v>
      </c>
      <c r="Q341" s="77">
        <v>276632</v>
      </c>
      <c r="R341" s="82">
        <v>9635</v>
      </c>
      <c r="S341" s="82">
        <v>0</v>
      </c>
      <c r="T341" s="83">
        <f t="shared" si="21"/>
        <v>5858323</v>
      </c>
      <c r="V341" s="1">
        <f t="shared" si="22"/>
        <v>5658040</v>
      </c>
      <c r="W341" s="1">
        <f t="shared" si="23"/>
        <v>200283</v>
      </c>
      <c r="X341" s="1">
        <f t="shared" si="20"/>
        <v>5858323</v>
      </c>
    </row>
    <row r="342" spans="1:24" x14ac:dyDescent="0.25">
      <c r="A342" s="24" t="s">
        <v>389</v>
      </c>
      <c r="B342" s="25" t="s">
        <v>54</v>
      </c>
      <c r="C342" s="81">
        <v>0</v>
      </c>
      <c r="D342" s="81">
        <v>130609</v>
      </c>
      <c r="E342" s="77">
        <v>0</v>
      </c>
      <c r="F342" s="77">
        <v>474699</v>
      </c>
      <c r="G342" s="77">
        <v>0</v>
      </c>
      <c r="H342" s="77">
        <v>572524</v>
      </c>
      <c r="I342" s="77">
        <v>0</v>
      </c>
      <c r="J342" s="77">
        <v>0</v>
      </c>
      <c r="K342" s="77">
        <v>0</v>
      </c>
      <c r="L342" s="77">
        <v>0</v>
      </c>
      <c r="M342" s="77">
        <v>0</v>
      </c>
      <c r="N342" s="77">
        <v>139065</v>
      </c>
      <c r="O342" s="77">
        <v>0</v>
      </c>
      <c r="P342" s="82">
        <v>0</v>
      </c>
      <c r="Q342" s="77">
        <v>0</v>
      </c>
      <c r="R342" s="82">
        <v>0</v>
      </c>
      <c r="S342" s="82">
        <v>0</v>
      </c>
      <c r="T342" s="83">
        <f t="shared" si="21"/>
        <v>1316897</v>
      </c>
      <c r="V342" s="1">
        <f t="shared" si="22"/>
        <v>0</v>
      </c>
      <c r="W342" s="1">
        <f t="shared" si="23"/>
        <v>1316897</v>
      </c>
      <c r="X342" s="1">
        <f t="shared" si="20"/>
        <v>1316897</v>
      </c>
    </row>
    <row r="343" spans="1:24" x14ac:dyDescent="0.25">
      <c r="A343" s="24" t="s">
        <v>390</v>
      </c>
      <c r="B343" s="25" t="s">
        <v>54</v>
      </c>
      <c r="C343" s="81">
        <v>0</v>
      </c>
      <c r="D343" s="81">
        <v>0</v>
      </c>
      <c r="E343" s="77">
        <v>1144932</v>
      </c>
      <c r="F343" s="77">
        <v>0</v>
      </c>
      <c r="G343" s="77">
        <v>0</v>
      </c>
      <c r="H343" s="77">
        <v>0</v>
      </c>
      <c r="I343" s="77">
        <v>0</v>
      </c>
      <c r="J343" s="77">
        <v>0</v>
      </c>
      <c r="K343" s="77">
        <v>0</v>
      </c>
      <c r="L343" s="77">
        <v>0</v>
      </c>
      <c r="M343" s="77">
        <v>57036</v>
      </c>
      <c r="N343" s="77">
        <v>0</v>
      </c>
      <c r="O343" s="77">
        <v>0</v>
      </c>
      <c r="P343" s="82">
        <v>0</v>
      </c>
      <c r="Q343" s="77">
        <v>194432</v>
      </c>
      <c r="R343" s="82">
        <v>0</v>
      </c>
      <c r="S343" s="82">
        <v>0</v>
      </c>
      <c r="T343" s="83">
        <f t="shared" si="21"/>
        <v>1396400</v>
      </c>
      <c r="V343" s="1">
        <f t="shared" si="22"/>
        <v>1396400</v>
      </c>
      <c r="W343" s="1">
        <f t="shared" si="23"/>
        <v>0</v>
      </c>
      <c r="X343" s="1">
        <f t="shared" si="20"/>
        <v>1396400</v>
      </c>
    </row>
    <row r="344" spans="1:24" x14ac:dyDescent="0.25">
      <c r="A344" s="24" t="s">
        <v>391</v>
      </c>
      <c r="B344" s="25" t="s">
        <v>54</v>
      </c>
      <c r="C344" s="81">
        <v>0</v>
      </c>
      <c r="D344" s="81">
        <v>0</v>
      </c>
      <c r="E344" s="77">
        <v>56620</v>
      </c>
      <c r="F344" s="77">
        <v>0</v>
      </c>
      <c r="G344" s="77">
        <v>0</v>
      </c>
      <c r="H344" s="77">
        <v>0</v>
      </c>
      <c r="I344" s="77">
        <v>0</v>
      </c>
      <c r="J344" s="77">
        <v>0</v>
      </c>
      <c r="K344" s="77">
        <v>0</v>
      </c>
      <c r="L344" s="77">
        <v>0</v>
      </c>
      <c r="M344" s="77">
        <v>0</v>
      </c>
      <c r="N344" s="77">
        <v>0</v>
      </c>
      <c r="O344" s="77">
        <v>0</v>
      </c>
      <c r="P344" s="82">
        <v>0</v>
      </c>
      <c r="Q344" s="77">
        <v>0</v>
      </c>
      <c r="R344" s="82">
        <v>0</v>
      </c>
      <c r="S344" s="82">
        <v>0</v>
      </c>
      <c r="T344" s="83">
        <f t="shared" si="21"/>
        <v>56620</v>
      </c>
      <c r="V344" s="1">
        <f t="shared" si="22"/>
        <v>56620</v>
      </c>
      <c r="W344" s="1">
        <f t="shared" si="23"/>
        <v>0</v>
      </c>
      <c r="X344" s="1">
        <f t="shared" si="20"/>
        <v>56620</v>
      </c>
    </row>
    <row r="345" spans="1:24" x14ac:dyDescent="0.25">
      <c r="A345" s="60" t="s">
        <v>392</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77">
        <v>0</v>
      </c>
      <c r="R345" s="82">
        <v>0</v>
      </c>
      <c r="S345" s="82">
        <v>0</v>
      </c>
      <c r="T345" s="83">
        <f t="shared" si="21"/>
        <v>0</v>
      </c>
      <c r="V345" s="1">
        <f t="shared" si="22"/>
        <v>0</v>
      </c>
      <c r="W345" s="1">
        <f t="shared" si="23"/>
        <v>0</v>
      </c>
      <c r="X345" s="1">
        <f t="shared" si="20"/>
        <v>0</v>
      </c>
    </row>
    <row r="346" spans="1:24" x14ac:dyDescent="0.25">
      <c r="A346" s="24" t="s">
        <v>393</v>
      </c>
      <c r="B346" s="25" t="s">
        <v>54</v>
      </c>
      <c r="C346" s="81">
        <v>936148</v>
      </c>
      <c r="D346" s="81">
        <v>16923</v>
      </c>
      <c r="E346" s="77">
        <v>7356481</v>
      </c>
      <c r="F346" s="77">
        <v>113061</v>
      </c>
      <c r="G346" s="77">
        <v>1872452</v>
      </c>
      <c r="H346" s="77">
        <v>228338</v>
      </c>
      <c r="I346" s="77">
        <v>0</v>
      </c>
      <c r="J346" s="77">
        <v>0</v>
      </c>
      <c r="K346" s="77">
        <v>0</v>
      </c>
      <c r="L346" s="77">
        <v>0</v>
      </c>
      <c r="M346" s="77">
        <v>1485702</v>
      </c>
      <c r="N346" s="77">
        <v>0</v>
      </c>
      <c r="O346" s="77">
        <v>0</v>
      </c>
      <c r="P346" s="82">
        <v>0</v>
      </c>
      <c r="Q346" s="77">
        <v>0</v>
      </c>
      <c r="R346" s="82">
        <v>0</v>
      </c>
      <c r="S346" s="82">
        <v>0</v>
      </c>
      <c r="T346" s="83">
        <f t="shared" si="21"/>
        <v>12009105</v>
      </c>
      <c r="V346" s="1">
        <f t="shared" si="22"/>
        <v>11650783</v>
      </c>
      <c r="W346" s="1">
        <f t="shared" si="23"/>
        <v>358322</v>
      </c>
      <c r="X346" s="1">
        <f t="shared" si="20"/>
        <v>12009105</v>
      </c>
    </row>
    <row r="347" spans="1:24" x14ac:dyDescent="0.25">
      <c r="A347" s="24" t="s">
        <v>394</v>
      </c>
      <c r="B347" s="25" t="s">
        <v>54</v>
      </c>
      <c r="C347" s="81">
        <v>0</v>
      </c>
      <c r="D347" s="81">
        <v>0</v>
      </c>
      <c r="E347" s="77">
        <v>0</v>
      </c>
      <c r="F347" s="77">
        <v>0</v>
      </c>
      <c r="G347" s="77">
        <v>0</v>
      </c>
      <c r="H347" s="77">
        <v>0</v>
      </c>
      <c r="I347" s="77">
        <v>0</v>
      </c>
      <c r="J347" s="77">
        <v>0</v>
      </c>
      <c r="K347" s="77">
        <v>0</v>
      </c>
      <c r="L347" s="77">
        <v>0</v>
      </c>
      <c r="M347" s="77">
        <v>0</v>
      </c>
      <c r="N347" s="77">
        <v>0</v>
      </c>
      <c r="O347" s="77">
        <v>0</v>
      </c>
      <c r="P347" s="82">
        <v>0</v>
      </c>
      <c r="Q347" s="77">
        <v>0</v>
      </c>
      <c r="R347" s="82">
        <v>0</v>
      </c>
      <c r="S347" s="82">
        <v>0</v>
      </c>
      <c r="T347" s="83">
        <f t="shared" si="21"/>
        <v>0</v>
      </c>
      <c r="V347" s="1">
        <f t="shared" si="22"/>
        <v>0</v>
      </c>
      <c r="W347" s="1">
        <f t="shared" si="23"/>
        <v>0</v>
      </c>
      <c r="X347" s="1">
        <f t="shared" si="20"/>
        <v>0</v>
      </c>
    </row>
    <row r="348" spans="1:24" x14ac:dyDescent="0.25">
      <c r="A348" s="24" t="s">
        <v>395</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77">
        <v>0</v>
      </c>
      <c r="R348" s="82">
        <v>0</v>
      </c>
      <c r="S348" s="82">
        <v>0</v>
      </c>
      <c r="T348" s="83">
        <f t="shared" si="21"/>
        <v>0</v>
      </c>
      <c r="V348" s="1">
        <f t="shared" si="22"/>
        <v>0</v>
      </c>
      <c r="W348" s="1">
        <f t="shared" si="23"/>
        <v>0</v>
      </c>
      <c r="X348" s="1">
        <f t="shared" si="20"/>
        <v>0</v>
      </c>
    </row>
    <row r="349" spans="1:24" x14ac:dyDescent="0.25">
      <c r="A349" s="24" t="s">
        <v>396</v>
      </c>
      <c r="B349" s="25" t="s">
        <v>54</v>
      </c>
      <c r="C349" s="81">
        <v>66881</v>
      </c>
      <c r="D349" s="81">
        <v>26520</v>
      </c>
      <c r="E349" s="77">
        <v>741322</v>
      </c>
      <c r="F349" s="77">
        <v>347284</v>
      </c>
      <c r="G349" s="77">
        <v>0</v>
      </c>
      <c r="H349" s="77">
        <v>0</v>
      </c>
      <c r="I349" s="77">
        <v>0</v>
      </c>
      <c r="J349" s="77">
        <v>0</v>
      </c>
      <c r="K349" s="77">
        <v>0</v>
      </c>
      <c r="L349" s="77">
        <v>0</v>
      </c>
      <c r="M349" s="77">
        <v>205615</v>
      </c>
      <c r="N349" s="77">
        <v>0</v>
      </c>
      <c r="O349" s="77">
        <v>0</v>
      </c>
      <c r="P349" s="82">
        <v>0</v>
      </c>
      <c r="Q349" s="77">
        <v>38154</v>
      </c>
      <c r="R349" s="82">
        <v>14884</v>
      </c>
      <c r="S349" s="82">
        <v>0</v>
      </c>
      <c r="T349" s="83">
        <f t="shared" si="21"/>
        <v>1440660</v>
      </c>
      <c r="V349" s="1">
        <f t="shared" si="22"/>
        <v>1051972</v>
      </c>
      <c r="W349" s="1">
        <f t="shared" si="23"/>
        <v>388688</v>
      </c>
      <c r="X349" s="1">
        <f t="shared" si="20"/>
        <v>1440660</v>
      </c>
    </row>
    <row r="350" spans="1:24" x14ac:dyDescent="0.25">
      <c r="A350" s="60" t="s">
        <v>397</v>
      </c>
      <c r="B350" s="25" t="s">
        <v>54</v>
      </c>
      <c r="C350" s="81">
        <v>0</v>
      </c>
      <c r="D350" s="81">
        <v>0</v>
      </c>
      <c r="E350" s="77">
        <v>61461</v>
      </c>
      <c r="F350" s="77">
        <v>0</v>
      </c>
      <c r="G350" s="77">
        <v>0</v>
      </c>
      <c r="H350" s="77">
        <v>0</v>
      </c>
      <c r="I350" s="77">
        <v>0</v>
      </c>
      <c r="J350" s="77">
        <v>0</v>
      </c>
      <c r="K350" s="77">
        <v>0</v>
      </c>
      <c r="L350" s="77">
        <v>0</v>
      </c>
      <c r="M350" s="77">
        <v>0</v>
      </c>
      <c r="N350" s="77">
        <v>0</v>
      </c>
      <c r="O350" s="77">
        <v>0</v>
      </c>
      <c r="P350" s="82">
        <v>0</v>
      </c>
      <c r="Q350" s="77">
        <v>0</v>
      </c>
      <c r="R350" s="82">
        <v>0</v>
      </c>
      <c r="S350" s="82">
        <v>0</v>
      </c>
      <c r="T350" s="83">
        <f t="shared" si="21"/>
        <v>61461</v>
      </c>
      <c r="V350" s="1">
        <f t="shared" si="22"/>
        <v>61461</v>
      </c>
      <c r="W350" s="1">
        <f t="shared" si="23"/>
        <v>0</v>
      </c>
      <c r="X350" s="1">
        <f t="shared" si="20"/>
        <v>61461</v>
      </c>
    </row>
    <row r="351" spans="1:24" x14ac:dyDescent="0.25">
      <c r="A351" s="24" t="s">
        <v>398</v>
      </c>
      <c r="B351" s="25" t="s">
        <v>54</v>
      </c>
      <c r="C351" s="81">
        <v>64008</v>
      </c>
      <c r="D351" s="81">
        <v>5940</v>
      </c>
      <c r="E351" s="77">
        <v>252062</v>
      </c>
      <c r="F351" s="77">
        <v>63450</v>
      </c>
      <c r="G351" s="77">
        <v>0</v>
      </c>
      <c r="H351" s="77">
        <v>0</v>
      </c>
      <c r="I351" s="77">
        <v>0</v>
      </c>
      <c r="J351" s="77">
        <v>0</v>
      </c>
      <c r="K351" s="77">
        <v>0</v>
      </c>
      <c r="L351" s="77">
        <v>0</v>
      </c>
      <c r="M351" s="77">
        <v>50574</v>
      </c>
      <c r="N351" s="77">
        <v>0</v>
      </c>
      <c r="O351" s="77">
        <v>0</v>
      </c>
      <c r="P351" s="82">
        <v>0</v>
      </c>
      <c r="Q351" s="77">
        <v>0</v>
      </c>
      <c r="R351" s="82">
        <v>0</v>
      </c>
      <c r="S351" s="82">
        <v>0</v>
      </c>
      <c r="T351" s="83">
        <f t="shared" si="21"/>
        <v>436034</v>
      </c>
      <c r="V351" s="1">
        <f t="shared" si="22"/>
        <v>366644</v>
      </c>
      <c r="W351" s="1">
        <f t="shared" si="23"/>
        <v>69390</v>
      </c>
      <c r="X351" s="1">
        <f t="shared" si="20"/>
        <v>436034</v>
      </c>
    </row>
    <row r="352" spans="1:24" x14ac:dyDescent="0.25">
      <c r="A352" s="24" t="s">
        <v>399</v>
      </c>
      <c r="B352" s="25" t="s">
        <v>54</v>
      </c>
      <c r="C352" s="81">
        <v>1003798</v>
      </c>
      <c r="D352" s="81">
        <v>804391</v>
      </c>
      <c r="E352" s="77">
        <v>0</v>
      </c>
      <c r="F352" s="77">
        <v>0</v>
      </c>
      <c r="G352" s="77">
        <v>14357835</v>
      </c>
      <c r="H352" s="77">
        <v>2003409</v>
      </c>
      <c r="I352" s="77">
        <v>0</v>
      </c>
      <c r="J352" s="77">
        <v>0</v>
      </c>
      <c r="K352" s="77">
        <v>0</v>
      </c>
      <c r="L352" s="77">
        <v>0</v>
      </c>
      <c r="M352" s="77">
        <v>3514723</v>
      </c>
      <c r="N352" s="77">
        <v>0</v>
      </c>
      <c r="O352" s="77">
        <v>6896244</v>
      </c>
      <c r="P352" s="82">
        <v>0</v>
      </c>
      <c r="Q352" s="77">
        <v>1187810</v>
      </c>
      <c r="R352" s="82">
        <v>0</v>
      </c>
      <c r="S352" s="82">
        <v>0</v>
      </c>
      <c r="T352" s="83">
        <f t="shared" si="21"/>
        <v>29768210</v>
      </c>
      <c r="V352" s="1">
        <f t="shared" si="22"/>
        <v>26960410</v>
      </c>
      <c r="W352" s="1">
        <f t="shared" si="23"/>
        <v>2807800</v>
      </c>
      <c r="X352" s="1">
        <f t="shared" si="20"/>
        <v>29768210</v>
      </c>
    </row>
    <row r="353" spans="1:24" x14ac:dyDescent="0.25">
      <c r="A353" s="24" t="s">
        <v>400</v>
      </c>
      <c r="B353" s="25" t="s">
        <v>54</v>
      </c>
      <c r="C353" s="81">
        <v>0</v>
      </c>
      <c r="D353" s="81">
        <v>0</v>
      </c>
      <c r="E353" s="77">
        <v>73634</v>
      </c>
      <c r="F353" s="77">
        <v>6923</v>
      </c>
      <c r="G353" s="77">
        <v>0</v>
      </c>
      <c r="H353" s="77">
        <v>0</v>
      </c>
      <c r="I353" s="77">
        <v>0</v>
      </c>
      <c r="J353" s="77">
        <v>0</v>
      </c>
      <c r="K353" s="77">
        <v>0</v>
      </c>
      <c r="L353" s="77">
        <v>0</v>
      </c>
      <c r="M353" s="77">
        <v>22494</v>
      </c>
      <c r="N353" s="77">
        <v>0</v>
      </c>
      <c r="O353" s="77">
        <v>0</v>
      </c>
      <c r="P353" s="82">
        <v>0</v>
      </c>
      <c r="Q353" s="77">
        <v>51608</v>
      </c>
      <c r="R353" s="82">
        <v>1021</v>
      </c>
      <c r="S353" s="82">
        <v>0</v>
      </c>
      <c r="T353" s="83">
        <f t="shared" si="21"/>
        <v>155680</v>
      </c>
      <c r="V353" s="1">
        <f t="shared" si="22"/>
        <v>147736</v>
      </c>
      <c r="W353" s="1">
        <f t="shared" si="23"/>
        <v>7944</v>
      </c>
      <c r="X353" s="1">
        <f t="shared" si="20"/>
        <v>155680</v>
      </c>
    </row>
    <row r="354" spans="1:24" x14ac:dyDescent="0.25">
      <c r="A354" s="24" t="s">
        <v>401</v>
      </c>
      <c r="B354" s="25" t="s">
        <v>54</v>
      </c>
      <c r="C354" s="81">
        <v>32208</v>
      </c>
      <c r="D354" s="81">
        <v>0</v>
      </c>
      <c r="E354" s="77">
        <v>219990</v>
      </c>
      <c r="F354" s="77">
        <v>0</v>
      </c>
      <c r="G354" s="77">
        <v>0</v>
      </c>
      <c r="H354" s="77">
        <v>0</v>
      </c>
      <c r="I354" s="77">
        <v>0</v>
      </c>
      <c r="J354" s="77">
        <v>0</v>
      </c>
      <c r="K354" s="77">
        <v>0</v>
      </c>
      <c r="L354" s="77">
        <v>0</v>
      </c>
      <c r="M354" s="77">
        <v>33630</v>
      </c>
      <c r="N354" s="77">
        <v>0</v>
      </c>
      <c r="O354" s="77">
        <v>0</v>
      </c>
      <c r="P354" s="82">
        <v>0</v>
      </c>
      <c r="Q354" s="77">
        <v>54749</v>
      </c>
      <c r="R354" s="82">
        <v>0</v>
      </c>
      <c r="S354" s="82">
        <v>0</v>
      </c>
      <c r="T354" s="83">
        <f t="shared" si="21"/>
        <v>340577</v>
      </c>
      <c r="V354" s="1">
        <f t="shared" si="22"/>
        <v>340577</v>
      </c>
      <c r="W354" s="1">
        <f t="shared" si="23"/>
        <v>0</v>
      </c>
      <c r="X354" s="1">
        <f t="shared" si="20"/>
        <v>340577</v>
      </c>
    </row>
    <row r="355" spans="1:24" x14ac:dyDescent="0.25">
      <c r="A355" s="24" t="s">
        <v>402</v>
      </c>
      <c r="B355" s="25" t="s">
        <v>54</v>
      </c>
      <c r="C355" s="81">
        <v>826392</v>
      </c>
      <c r="D355" s="81">
        <v>223608</v>
      </c>
      <c r="E355" s="77">
        <v>0</v>
      </c>
      <c r="F355" s="77">
        <v>0</v>
      </c>
      <c r="G355" s="77">
        <v>294213</v>
      </c>
      <c r="H355" s="77">
        <v>63893</v>
      </c>
      <c r="I355" s="77">
        <v>0</v>
      </c>
      <c r="J355" s="77">
        <v>0</v>
      </c>
      <c r="K355" s="77">
        <v>0</v>
      </c>
      <c r="L355" s="77">
        <v>0</v>
      </c>
      <c r="M355" s="77">
        <v>1130048</v>
      </c>
      <c r="N355" s="77">
        <v>0</v>
      </c>
      <c r="O355" s="77">
        <v>0</v>
      </c>
      <c r="P355" s="82">
        <v>0</v>
      </c>
      <c r="Q355" s="77">
        <v>0</v>
      </c>
      <c r="R355" s="82">
        <v>0</v>
      </c>
      <c r="S355" s="82">
        <v>0</v>
      </c>
      <c r="T355" s="83">
        <f t="shared" si="21"/>
        <v>2538154</v>
      </c>
      <c r="V355" s="1">
        <f t="shared" si="22"/>
        <v>2250653</v>
      </c>
      <c r="W355" s="1">
        <f t="shared" si="23"/>
        <v>287501</v>
      </c>
      <c r="X355" s="1">
        <f t="shared" si="20"/>
        <v>2538154</v>
      </c>
    </row>
    <row r="356" spans="1:24" x14ac:dyDescent="0.25">
      <c r="A356" s="24" t="s">
        <v>403</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77">
        <v>0</v>
      </c>
      <c r="R356" s="82">
        <v>0</v>
      </c>
      <c r="S356" s="82">
        <v>0</v>
      </c>
      <c r="T356" s="83">
        <f t="shared" si="21"/>
        <v>0</v>
      </c>
      <c r="V356" s="1">
        <f t="shared" si="22"/>
        <v>0</v>
      </c>
      <c r="W356" s="1">
        <f t="shared" si="23"/>
        <v>0</v>
      </c>
      <c r="X356" s="1">
        <f t="shared" si="20"/>
        <v>0</v>
      </c>
    </row>
    <row r="357" spans="1:24" x14ac:dyDescent="0.25">
      <c r="A357" s="24" t="s">
        <v>404</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77">
        <v>0</v>
      </c>
      <c r="R357" s="82">
        <v>0</v>
      </c>
      <c r="S357" s="82">
        <v>0</v>
      </c>
      <c r="T357" s="83">
        <f t="shared" si="21"/>
        <v>0</v>
      </c>
      <c r="V357" s="1">
        <f t="shared" si="22"/>
        <v>0</v>
      </c>
      <c r="W357" s="1">
        <f t="shared" si="23"/>
        <v>0</v>
      </c>
      <c r="X357" s="1">
        <f t="shared" si="20"/>
        <v>0</v>
      </c>
    </row>
    <row r="358" spans="1:24" x14ac:dyDescent="0.25">
      <c r="A358" s="24" t="s">
        <v>405</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77">
        <v>0</v>
      </c>
      <c r="R358" s="82">
        <v>0</v>
      </c>
      <c r="S358" s="82">
        <v>0</v>
      </c>
      <c r="T358" s="83">
        <f t="shared" si="21"/>
        <v>0</v>
      </c>
      <c r="V358" s="1">
        <f t="shared" si="22"/>
        <v>0</v>
      </c>
      <c r="W358" s="1">
        <f t="shared" si="23"/>
        <v>0</v>
      </c>
      <c r="X358" s="1">
        <f t="shared" si="20"/>
        <v>0</v>
      </c>
    </row>
    <row r="359" spans="1:24" x14ac:dyDescent="0.25">
      <c r="A359" s="24" t="s">
        <v>406</v>
      </c>
      <c r="B359" s="25" t="s">
        <v>55</v>
      </c>
      <c r="C359" s="81">
        <v>0</v>
      </c>
      <c r="D359" s="81">
        <v>0</v>
      </c>
      <c r="E359" s="77">
        <v>0</v>
      </c>
      <c r="F359" s="77">
        <v>0</v>
      </c>
      <c r="G359" s="77">
        <v>0</v>
      </c>
      <c r="H359" s="77">
        <v>0</v>
      </c>
      <c r="I359" s="77">
        <v>0</v>
      </c>
      <c r="J359" s="77">
        <v>0</v>
      </c>
      <c r="K359" s="77">
        <v>0</v>
      </c>
      <c r="L359" s="77">
        <v>0</v>
      </c>
      <c r="M359" s="77">
        <v>0</v>
      </c>
      <c r="N359" s="77">
        <v>0</v>
      </c>
      <c r="O359" s="77">
        <v>0</v>
      </c>
      <c r="P359" s="82">
        <v>0</v>
      </c>
      <c r="Q359" s="77">
        <v>0</v>
      </c>
      <c r="R359" s="82">
        <v>0</v>
      </c>
      <c r="S359" s="82">
        <v>0</v>
      </c>
      <c r="T359" s="83">
        <f t="shared" si="21"/>
        <v>0</v>
      </c>
      <c r="V359" s="1">
        <f t="shared" si="22"/>
        <v>0</v>
      </c>
      <c r="W359" s="1">
        <f t="shared" si="23"/>
        <v>0</v>
      </c>
      <c r="X359" s="1">
        <f t="shared" si="20"/>
        <v>0</v>
      </c>
    </row>
    <row r="360" spans="1:24" x14ac:dyDescent="0.25">
      <c r="A360" s="24" t="s">
        <v>407</v>
      </c>
      <c r="B360" s="25" t="s">
        <v>55</v>
      </c>
      <c r="C360" s="81">
        <v>0</v>
      </c>
      <c r="D360" s="81">
        <v>0</v>
      </c>
      <c r="E360" s="77">
        <v>0</v>
      </c>
      <c r="F360" s="77">
        <v>0</v>
      </c>
      <c r="G360" s="77">
        <v>0</v>
      </c>
      <c r="H360" s="77">
        <v>0</v>
      </c>
      <c r="I360" s="77">
        <v>0</v>
      </c>
      <c r="J360" s="77">
        <v>0</v>
      </c>
      <c r="K360" s="77">
        <v>0</v>
      </c>
      <c r="L360" s="77">
        <v>0</v>
      </c>
      <c r="M360" s="77">
        <v>0</v>
      </c>
      <c r="N360" s="77">
        <v>0</v>
      </c>
      <c r="O360" s="77">
        <v>0</v>
      </c>
      <c r="P360" s="82">
        <v>0</v>
      </c>
      <c r="Q360" s="77">
        <v>0</v>
      </c>
      <c r="R360" s="82">
        <v>0</v>
      </c>
      <c r="S360" s="82">
        <v>0</v>
      </c>
      <c r="T360" s="83">
        <f t="shared" si="21"/>
        <v>0</v>
      </c>
      <c r="V360" s="1">
        <f t="shared" si="22"/>
        <v>0</v>
      </c>
      <c r="W360" s="1">
        <f t="shared" si="23"/>
        <v>0</v>
      </c>
      <c r="X360" s="1">
        <f t="shared" si="20"/>
        <v>0</v>
      </c>
    </row>
    <row r="361" spans="1:24" x14ac:dyDescent="0.25">
      <c r="A361" s="24" t="s">
        <v>412</v>
      </c>
      <c r="B361" s="25" t="s">
        <v>57</v>
      </c>
      <c r="C361" s="81">
        <v>0</v>
      </c>
      <c r="D361" s="81">
        <v>0</v>
      </c>
      <c r="E361" s="77">
        <v>0</v>
      </c>
      <c r="F361" s="77">
        <v>0</v>
      </c>
      <c r="G361" s="77">
        <v>0</v>
      </c>
      <c r="H361" s="77">
        <v>0</v>
      </c>
      <c r="I361" s="77">
        <v>0</v>
      </c>
      <c r="J361" s="77">
        <v>0</v>
      </c>
      <c r="K361" s="77">
        <v>0</v>
      </c>
      <c r="L361" s="77">
        <v>0</v>
      </c>
      <c r="M361" s="77">
        <v>0</v>
      </c>
      <c r="N361" s="77">
        <v>0</v>
      </c>
      <c r="O361" s="77">
        <v>0</v>
      </c>
      <c r="P361" s="82">
        <v>0</v>
      </c>
      <c r="Q361" s="77">
        <v>0</v>
      </c>
      <c r="R361" s="82">
        <v>0</v>
      </c>
      <c r="S361" s="82">
        <v>0</v>
      </c>
      <c r="T361" s="83">
        <f t="shared" si="21"/>
        <v>0</v>
      </c>
      <c r="V361" s="1">
        <f t="shared" si="22"/>
        <v>0</v>
      </c>
      <c r="W361" s="1">
        <f t="shared" si="23"/>
        <v>0</v>
      </c>
      <c r="X361" s="1">
        <f t="shared" si="20"/>
        <v>0</v>
      </c>
    </row>
    <row r="362" spans="1:24" x14ac:dyDescent="0.25">
      <c r="A362" s="24" t="s">
        <v>413</v>
      </c>
      <c r="B362" s="25" t="s">
        <v>57</v>
      </c>
      <c r="C362" s="81">
        <v>0</v>
      </c>
      <c r="D362" s="81">
        <v>0</v>
      </c>
      <c r="E362" s="77">
        <v>0</v>
      </c>
      <c r="F362" s="77">
        <v>0</v>
      </c>
      <c r="G362" s="77">
        <v>0</v>
      </c>
      <c r="H362" s="77">
        <v>0</v>
      </c>
      <c r="I362" s="77">
        <v>0</v>
      </c>
      <c r="J362" s="77">
        <v>0</v>
      </c>
      <c r="K362" s="77">
        <v>0</v>
      </c>
      <c r="L362" s="77">
        <v>0</v>
      </c>
      <c r="M362" s="77">
        <v>0</v>
      </c>
      <c r="N362" s="77">
        <v>0</v>
      </c>
      <c r="O362" s="77">
        <v>0</v>
      </c>
      <c r="P362" s="82">
        <v>0</v>
      </c>
      <c r="Q362" s="77">
        <v>0</v>
      </c>
      <c r="R362" s="82">
        <v>0</v>
      </c>
      <c r="S362" s="82">
        <v>0</v>
      </c>
      <c r="T362" s="83">
        <f t="shared" si="21"/>
        <v>0</v>
      </c>
      <c r="V362" s="1">
        <f t="shared" si="22"/>
        <v>0</v>
      </c>
      <c r="W362" s="1">
        <f t="shared" si="23"/>
        <v>0</v>
      </c>
      <c r="X362" s="1">
        <f t="shared" si="20"/>
        <v>0</v>
      </c>
    </row>
    <row r="363" spans="1:24" x14ac:dyDescent="0.25">
      <c r="A363" s="24" t="s">
        <v>414</v>
      </c>
      <c r="B363" s="25" t="s">
        <v>57</v>
      </c>
      <c r="C363" s="81">
        <v>0</v>
      </c>
      <c r="D363" s="81">
        <v>0</v>
      </c>
      <c r="E363" s="77">
        <v>951525</v>
      </c>
      <c r="F363" s="77">
        <v>360147</v>
      </c>
      <c r="G363" s="77">
        <v>0</v>
      </c>
      <c r="H363" s="77">
        <v>0</v>
      </c>
      <c r="I363" s="77">
        <v>0</v>
      </c>
      <c r="J363" s="77">
        <v>0</v>
      </c>
      <c r="K363" s="77">
        <v>0</v>
      </c>
      <c r="L363" s="77">
        <v>0</v>
      </c>
      <c r="M363" s="77">
        <v>2500</v>
      </c>
      <c r="N363" s="77">
        <v>0</v>
      </c>
      <c r="O363" s="77">
        <v>0</v>
      </c>
      <c r="P363" s="82">
        <v>0</v>
      </c>
      <c r="Q363" s="77">
        <v>0</v>
      </c>
      <c r="R363" s="82">
        <v>0</v>
      </c>
      <c r="S363" s="82">
        <v>0</v>
      </c>
      <c r="T363" s="83">
        <f t="shared" si="21"/>
        <v>1314172</v>
      </c>
      <c r="V363" s="1">
        <f t="shared" si="22"/>
        <v>954025</v>
      </c>
      <c r="W363" s="1">
        <f t="shared" si="23"/>
        <v>360147</v>
      </c>
      <c r="X363" s="1">
        <f t="shared" si="20"/>
        <v>1314172</v>
      </c>
    </row>
    <row r="364" spans="1:24" x14ac:dyDescent="0.25">
      <c r="A364" s="24" t="s">
        <v>415</v>
      </c>
      <c r="B364" s="25" t="s">
        <v>7</v>
      </c>
      <c r="C364" s="81">
        <v>891500</v>
      </c>
      <c r="D364" s="81">
        <v>210380</v>
      </c>
      <c r="E364" s="77">
        <v>2325486</v>
      </c>
      <c r="F364" s="77">
        <v>514976</v>
      </c>
      <c r="G364" s="77">
        <v>4621045</v>
      </c>
      <c r="H364" s="77">
        <v>1313072</v>
      </c>
      <c r="I364" s="77">
        <v>0</v>
      </c>
      <c r="J364" s="77">
        <v>0</v>
      </c>
      <c r="K364" s="77">
        <v>0</v>
      </c>
      <c r="L364" s="77">
        <v>0</v>
      </c>
      <c r="M364" s="77">
        <v>1338878</v>
      </c>
      <c r="N364" s="77">
        <v>148908</v>
      </c>
      <c r="O364" s="77">
        <v>0</v>
      </c>
      <c r="P364" s="82">
        <v>0</v>
      </c>
      <c r="Q364" s="77">
        <v>448434</v>
      </c>
      <c r="R364" s="82">
        <v>94359</v>
      </c>
      <c r="S364" s="82">
        <v>0</v>
      </c>
      <c r="T364" s="83">
        <f t="shared" si="21"/>
        <v>11907038</v>
      </c>
      <c r="V364" s="1">
        <f t="shared" si="22"/>
        <v>9625343</v>
      </c>
      <c r="W364" s="1">
        <f t="shared" si="23"/>
        <v>2281695</v>
      </c>
      <c r="X364" s="1">
        <f t="shared" si="20"/>
        <v>11907038</v>
      </c>
    </row>
    <row r="365" spans="1:24" x14ac:dyDescent="0.25">
      <c r="A365" s="24" t="s">
        <v>7</v>
      </c>
      <c r="B365" s="25" t="s">
        <v>7</v>
      </c>
      <c r="C365" s="81">
        <v>0</v>
      </c>
      <c r="D365" s="81">
        <v>0</v>
      </c>
      <c r="E365" s="77">
        <v>0</v>
      </c>
      <c r="F365" s="77">
        <v>0</v>
      </c>
      <c r="G365" s="77">
        <v>348182</v>
      </c>
      <c r="H365" s="77">
        <v>753379</v>
      </c>
      <c r="I365" s="77">
        <v>0</v>
      </c>
      <c r="J365" s="77">
        <v>0</v>
      </c>
      <c r="K365" s="77">
        <v>0</v>
      </c>
      <c r="L365" s="77">
        <v>0</v>
      </c>
      <c r="M365" s="77">
        <v>0</v>
      </c>
      <c r="N365" s="77">
        <v>1190079</v>
      </c>
      <c r="O365" s="77">
        <v>0</v>
      </c>
      <c r="P365" s="82">
        <v>0</v>
      </c>
      <c r="Q365" s="77">
        <v>0</v>
      </c>
      <c r="R365" s="82">
        <v>0</v>
      </c>
      <c r="S365" s="82">
        <v>0</v>
      </c>
      <c r="T365" s="83">
        <f t="shared" si="21"/>
        <v>2291640</v>
      </c>
      <c r="V365" s="1">
        <f t="shared" si="22"/>
        <v>348182</v>
      </c>
      <c r="W365" s="1">
        <f t="shared" si="23"/>
        <v>1943458</v>
      </c>
      <c r="X365" s="1">
        <f t="shared" si="20"/>
        <v>2291640</v>
      </c>
    </row>
    <row r="366" spans="1:24" x14ac:dyDescent="0.25">
      <c r="A366" s="24" t="s">
        <v>416</v>
      </c>
      <c r="B366" s="25" t="s">
        <v>7</v>
      </c>
      <c r="C366" s="81">
        <v>617346</v>
      </c>
      <c r="D366" s="81">
        <v>162938</v>
      </c>
      <c r="E366" s="77">
        <v>0</v>
      </c>
      <c r="F366" s="77">
        <v>0</v>
      </c>
      <c r="G366" s="77">
        <v>0</v>
      </c>
      <c r="H366" s="77">
        <v>0</v>
      </c>
      <c r="I366" s="77">
        <v>0</v>
      </c>
      <c r="J366" s="77">
        <v>0</v>
      </c>
      <c r="K366" s="77">
        <v>0</v>
      </c>
      <c r="L366" s="77">
        <v>0</v>
      </c>
      <c r="M366" s="77">
        <v>0</v>
      </c>
      <c r="N366" s="77">
        <v>0</v>
      </c>
      <c r="O366" s="77">
        <v>0</v>
      </c>
      <c r="P366" s="82">
        <v>0</v>
      </c>
      <c r="Q366" s="77">
        <v>316720</v>
      </c>
      <c r="R366" s="82">
        <v>933</v>
      </c>
      <c r="S366" s="82">
        <v>0</v>
      </c>
      <c r="T366" s="83">
        <f t="shared" si="21"/>
        <v>1097937</v>
      </c>
      <c r="V366" s="1">
        <f t="shared" si="22"/>
        <v>934066</v>
      </c>
      <c r="W366" s="1">
        <f t="shared" si="23"/>
        <v>163871</v>
      </c>
      <c r="X366" s="1">
        <f t="shared" si="20"/>
        <v>1097937</v>
      </c>
    </row>
    <row r="367" spans="1:24" x14ac:dyDescent="0.25">
      <c r="A367" s="24" t="s">
        <v>417</v>
      </c>
      <c r="B367" s="25" t="s">
        <v>5</v>
      </c>
      <c r="C367" s="81">
        <v>186</v>
      </c>
      <c r="D367" s="81">
        <v>17323</v>
      </c>
      <c r="E367" s="77">
        <v>0</v>
      </c>
      <c r="F367" s="77">
        <v>0</v>
      </c>
      <c r="G367" s="77">
        <v>87257</v>
      </c>
      <c r="H367" s="77">
        <v>23049</v>
      </c>
      <c r="I367" s="77">
        <v>0</v>
      </c>
      <c r="J367" s="77">
        <v>0</v>
      </c>
      <c r="K367" s="77">
        <v>0</v>
      </c>
      <c r="L367" s="77">
        <v>0</v>
      </c>
      <c r="M367" s="77">
        <v>302</v>
      </c>
      <c r="N367" s="77">
        <v>0</v>
      </c>
      <c r="O367" s="77">
        <v>0</v>
      </c>
      <c r="P367" s="82">
        <v>0</v>
      </c>
      <c r="Q367" s="77">
        <v>0</v>
      </c>
      <c r="R367" s="82">
        <v>0</v>
      </c>
      <c r="S367" s="82">
        <v>0</v>
      </c>
      <c r="T367" s="83">
        <f t="shared" si="21"/>
        <v>128117</v>
      </c>
      <c r="V367" s="1">
        <f t="shared" si="22"/>
        <v>87745</v>
      </c>
      <c r="W367" s="1">
        <f t="shared" si="23"/>
        <v>40372</v>
      </c>
      <c r="X367" s="1">
        <f t="shared" si="20"/>
        <v>128117</v>
      </c>
    </row>
    <row r="368" spans="1:24" x14ac:dyDescent="0.25">
      <c r="A368" s="24" t="s">
        <v>418</v>
      </c>
      <c r="B368" s="25" t="s">
        <v>5</v>
      </c>
      <c r="C368" s="81">
        <v>25941</v>
      </c>
      <c r="D368" s="81">
        <v>3683</v>
      </c>
      <c r="E368" s="77">
        <v>154932</v>
      </c>
      <c r="F368" s="77">
        <v>62563</v>
      </c>
      <c r="G368" s="77">
        <v>28865</v>
      </c>
      <c r="H368" s="77">
        <v>19197</v>
      </c>
      <c r="I368" s="77">
        <v>0</v>
      </c>
      <c r="J368" s="77">
        <v>0</v>
      </c>
      <c r="K368" s="77">
        <v>0</v>
      </c>
      <c r="L368" s="77">
        <v>0</v>
      </c>
      <c r="M368" s="77">
        <v>23450</v>
      </c>
      <c r="N368" s="77">
        <v>0</v>
      </c>
      <c r="O368" s="77">
        <v>0</v>
      </c>
      <c r="P368" s="82">
        <v>0</v>
      </c>
      <c r="Q368" s="77">
        <v>0</v>
      </c>
      <c r="R368" s="82">
        <v>0</v>
      </c>
      <c r="S368" s="82">
        <v>0</v>
      </c>
      <c r="T368" s="83">
        <f t="shared" si="21"/>
        <v>318631</v>
      </c>
      <c r="V368" s="1">
        <f t="shared" si="22"/>
        <v>233188</v>
      </c>
      <c r="W368" s="1">
        <f t="shared" si="23"/>
        <v>85443</v>
      </c>
      <c r="X368" s="1">
        <f t="shared" si="20"/>
        <v>318631</v>
      </c>
    </row>
    <row r="369" spans="1:24" x14ac:dyDescent="0.25">
      <c r="A369" s="24" t="s">
        <v>419</v>
      </c>
      <c r="B369" s="25" t="s">
        <v>5</v>
      </c>
      <c r="C369" s="81">
        <v>11900</v>
      </c>
      <c r="D369" s="81">
        <v>54616</v>
      </c>
      <c r="E369" s="77">
        <v>93255</v>
      </c>
      <c r="F369" s="77">
        <v>36836</v>
      </c>
      <c r="G369" s="77">
        <v>0</v>
      </c>
      <c r="H369" s="77">
        <v>0</v>
      </c>
      <c r="I369" s="77">
        <v>910</v>
      </c>
      <c r="J369" s="77">
        <v>4401</v>
      </c>
      <c r="K369" s="77">
        <v>0</v>
      </c>
      <c r="L369" s="77">
        <v>0</v>
      </c>
      <c r="M369" s="77">
        <v>11725</v>
      </c>
      <c r="N369" s="77">
        <v>8024</v>
      </c>
      <c r="O369" s="77">
        <v>0</v>
      </c>
      <c r="P369" s="82">
        <v>0</v>
      </c>
      <c r="Q369" s="77">
        <v>0</v>
      </c>
      <c r="R369" s="82">
        <v>0</v>
      </c>
      <c r="S369" s="82">
        <v>0</v>
      </c>
      <c r="T369" s="83">
        <f t="shared" si="21"/>
        <v>221667</v>
      </c>
      <c r="V369" s="1">
        <f t="shared" si="22"/>
        <v>117790</v>
      </c>
      <c r="W369" s="1">
        <f t="shared" si="23"/>
        <v>103877</v>
      </c>
      <c r="X369" s="1">
        <f t="shared" si="20"/>
        <v>221667</v>
      </c>
    </row>
    <row r="370" spans="1:24" x14ac:dyDescent="0.25">
      <c r="A370" s="24" t="s">
        <v>420</v>
      </c>
      <c r="B370" s="25" t="s">
        <v>5</v>
      </c>
      <c r="C370" s="81">
        <v>7015</v>
      </c>
      <c r="D370" s="81">
        <v>0</v>
      </c>
      <c r="E370" s="77">
        <v>791265</v>
      </c>
      <c r="F370" s="77">
        <v>0</v>
      </c>
      <c r="G370" s="77">
        <v>0</v>
      </c>
      <c r="H370" s="77">
        <v>0</v>
      </c>
      <c r="I370" s="77">
        <v>0</v>
      </c>
      <c r="J370" s="77">
        <v>0</v>
      </c>
      <c r="K370" s="77">
        <v>0</v>
      </c>
      <c r="L370" s="77">
        <v>0</v>
      </c>
      <c r="M370" s="77">
        <v>5360</v>
      </c>
      <c r="N370" s="77">
        <v>0</v>
      </c>
      <c r="O370" s="77">
        <v>0</v>
      </c>
      <c r="P370" s="82">
        <v>0</v>
      </c>
      <c r="Q370" s="77">
        <v>1395</v>
      </c>
      <c r="R370" s="82">
        <v>0</v>
      </c>
      <c r="S370" s="82">
        <v>0</v>
      </c>
      <c r="T370" s="83">
        <f t="shared" si="21"/>
        <v>805035</v>
      </c>
      <c r="V370" s="1">
        <f t="shared" si="22"/>
        <v>805035</v>
      </c>
      <c r="W370" s="1">
        <f t="shared" si="23"/>
        <v>0</v>
      </c>
      <c r="X370" s="1">
        <f t="shared" si="20"/>
        <v>805035</v>
      </c>
    </row>
    <row r="371" spans="1:24" x14ac:dyDescent="0.25">
      <c r="A371" s="24" t="s">
        <v>421</v>
      </c>
      <c r="B371" s="25" t="s">
        <v>5</v>
      </c>
      <c r="C371" s="81">
        <v>9269</v>
      </c>
      <c r="D371" s="81">
        <v>18664</v>
      </c>
      <c r="E371" s="77">
        <v>0</v>
      </c>
      <c r="F371" s="77">
        <v>0</v>
      </c>
      <c r="G371" s="77">
        <v>15466</v>
      </c>
      <c r="H371" s="77">
        <v>89643</v>
      </c>
      <c r="I371" s="77">
        <v>0</v>
      </c>
      <c r="J371" s="77">
        <v>0</v>
      </c>
      <c r="K371" s="77">
        <v>0</v>
      </c>
      <c r="L371" s="77">
        <v>0</v>
      </c>
      <c r="M371" s="77">
        <v>27367</v>
      </c>
      <c r="N371" s="77">
        <v>0</v>
      </c>
      <c r="O371" s="77">
        <v>0</v>
      </c>
      <c r="P371" s="82">
        <v>0</v>
      </c>
      <c r="Q371" s="77">
        <v>7145</v>
      </c>
      <c r="R371" s="82">
        <v>12997</v>
      </c>
      <c r="S371" s="82">
        <v>0</v>
      </c>
      <c r="T371" s="83">
        <f t="shared" si="21"/>
        <v>180551</v>
      </c>
      <c r="V371" s="1">
        <f t="shared" si="22"/>
        <v>59247</v>
      </c>
      <c r="W371" s="1">
        <f t="shared" si="23"/>
        <v>121304</v>
      </c>
      <c r="X371" s="1">
        <f t="shared" si="20"/>
        <v>180551</v>
      </c>
    </row>
    <row r="372" spans="1:24" x14ac:dyDescent="0.25">
      <c r="A372" s="24" t="s">
        <v>422</v>
      </c>
      <c r="B372" s="25" t="s">
        <v>5</v>
      </c>
      <c r="C372" s="81">
        <v>321928</v>
      </c>
      <c r="D372" s="81">
        <v>499220</v>
      </c>
      <c r="E372" s="77">
        <v>3778340</v>
      </c>
      <c r="F372" s="77">
        <v>2319438</v>
      </c>
      <c r="G372" s="77">
        <v>0</v>
      </c>
      <c r="H372" s="77">
        <v>0</v>
      </c>
      <c r="I372" s="77">
        <v>0</v>
      </c>
      <c r="J372" s="77">
        <v>0</v>
      </c>
      <c r="K372" s="77">
        <v>0</v>
      </c>
      <c r="L372" s="77">
        <v>0</v>
      </c>
      <c r="M372" s="77">
        <v>462368</v>
      </c>
      <c r="N372" s="77">
        <v>0</v>
      </c>
      <c r="O372" s="77">
        <v>0</v>
      </c>
      <c r="P372" s="82">
        <v>0</v>
      </c>
      <c r="Q372" s="77">
        <v>0</v>
      </c>
      <c r="R372" s="82">
        <v>0</v>
      </c>
      <c r="S372" s="82">
        <v>0</v>
      </c>
      <c r="T372" s="83">
        <f t="shared" si="21"/>
        <v>7381294</v>
      </c>
      <c r="V372" s="1">
        <f t="shared" si="22"/>
        <v>4562636</v>
      </c>
      <c r="W372" s="1">
        <f t="shared" si="23"/>
        <v>2818658</v>
      </c>
      <c r="X372" s="1">
        <f t="shared" si="20"/>
        <v>7381294</v>
      </c>
    </row>
    <row r="373" spans="1:24" x14ac:dyDescent="0.25">
      <c r="A373" s="24" t="s">
        <v>423</v>
      </c>
      <c r="B373" s="25" t="s">
        <v>5</v>
      </c>
      <c r="C373" s="81">
        <v>0</v>
      </c>
      <c r="D373" s="81">
        <v>3310</v>
      </c>
      <c r="E373" s="77">
        <v>234209</v>
      </c>
      <c r="F373" s="77">
        <v>0</v>
      </c>
      <c r="G373" s="77">
        <v>134983</v>
      </c>
      <c r="H373" s="77">
        <v>33180</v>
      </c>
      <c r="I373" s="77">
        <v>0</v>
      </c>
      <c r="J373" s="77">
        <v>0</v>
      </c>
      <c r="K373" s="77">
        <v>0</v>
      </c>
      <c r="L373" s="77">
        <v>0</v>
      </c>
      <c r="M373" s="77">
        <v>138195</v>
      </c>
      <c r="N373" s="77">
        <v>0</v>
      </c>
      <c r="O373" s="77">
        <v>0</v>
      </c>
      <c r="P373" s="82">
        <v>0</v>
      </c>
      <c r="Q373" s="77">
        <v>0</v>
      </c>
      <c r="R373" s="82">
        <v>0</v>
      </c>
      <c r="S373" s="82">
        <v>0</v>
      </c>
      <c r="T373" s="83">
        <f t="shared" si="21"/>
        <v>543877</v>
      </c>
      <c r="V373" s="1">
        <f t="shared" si="22"/>
        <v>507387</v>
      </c>
      <c r="W373" s="1">
        <f t="shared" si="23"/>
        <v>36490</v>
      </c>
      <c r="X373" s="1">
        <f t="shared" si="20"/>
        <v>543877</v>
      </c>
    </row>
    <row r="374" spans="1:24" x14ac:dyDescent="0.25">
      <c r="A374" s="24" t="s">
        <v>519</v>
      </c>
      <c r="B374" s="25" t="s">
        <v>518</v>
      </c>
      <c r="C374" s="81">
        <v>0</v>
      </c>
      <c r="D374" s="81">
        <v>0</v>
      </c>
      <c r="E374" s="77">
        <v>0</v>
      </c>
      <c r="F374" s="77">
        <v>0</v>
      </c>
      <c r="G374" s="77">
        <v>0</v>
      </c>
      <c r="H374" s="77">
        <v>0</v>
      </c>
      <c r="I374" s="77">
        <v>0</v>
      </c>
      <c r="J374" s="77">
        <v>0</v>
      </c>
      <c r="K374" s="77">
        <v>0</v>
      </c>
      <c r="L374" s="77">
        <v>0</v>
      </c>
      <c r="M374" s="77">
        <v>0</v>
      </c>
      <c r="N374" s="77">
        <v>0</v>
      </c>
      <c r="O374" s="77">
        <v>0</v>
      </c>
      <c r="P374" s="82">
        <v>0</v>
      </c>
      <c r="Q374" s="77">
        <v>0</v>
      </c>
      <c r="R374" s="82">
        <v>0</v>
      </c>
      <c r="S374" s="82">
        <v>0</v>
      </c>
      <c r="T374" s="83">
        <f t="shared" si="21"/>
        <v>0</v>
      </c>
      <c r="V374" s="1">
        <f t="shared" si="22"/>
        <v>0</v>
      </c>
      <c r="W374" s="1">
        <f t="shared" si="23"/>
        <v>0</v>
      </c>
      <c r="X374" s="1">
        <f t="shared" si="20"/>
        <v>0</v>
      </c>
    </row>
    <row r="375" spans="1:24" x14ac:dyDescent="0.25">
      <c r="A375" s="24" t="s">
        <v>520</v>
      </c>
      <c r="B375" s="25" t="s">
        <v>518</v>
      </c>
      <c r="C375" s="81">
        <v>14109</v>
      </c>
      <c r="D375" s="81">
        <v>0</v>
      </c>
      <c r="E375" s="77">
        <v>0</v>
      </c>
      <c r="F375" s="77">
        <v>0</v>
      </c>
      <c r="G375" s="77">
        <v>207380</v>
      </c>
      <c r="H375" s="77">
        <v>0</v>
      </c>
      <c r="I375" s="77">
        <v>0</v>
      </c>
      <c r="J375" s="77">
        <v>0</v>
      </c>
      <c r="K375" s="77">
        <v>0</v>
      </c>
      <c r="L375" s="77">
        <v>0</v>
      </c>
      <c r="M375" s="77">
        <v>11795</v>
      </c>
      <c r="N375" s="77">
        <v>0</v>
      </c>
      <c r="O375" s="77">
        <v>0</v>
      </c>
      <c r="P375" s="82">
        <v>0</v>
      </c>
      <c r="Q375" s="77">
        <v>20142</v>
      </c>
      <c r="R375" s="82">
        <v>0</v>
      </c>
      <c r="S375" s="82">
        <v>0</v>
      </c>
      <c r="T375" s="83">
        <f t="shared" si="21"/>
        <v>253426</v>
      </c>
      <c r="V375" s="1">
        <f t="shared" si="22"/>
        <v>253426</v>
      </c>
      <c r="W375" s="1">
        <f t="shared" si="23"/>
        <v>0</v>
      </c>
      <c r="X375" s="1">
        <f t="shared" si="20"/>
        <v>253426</v>
      </c>
    </row>
    <row r="376" spans="1:24" x14ac:dyDescent="0.25">
      <c r="A376" s="24" t="s">
        <v>478</v>
      </c>
      <c r="B376" s="25" t="s">
        <v>521</v>
      </c>
      <c r="C376" s="81">
        <v>0</v>
      </c>
      <c r="D376" s="81">
        <v>0</v>
      </c>
      <c r="E376" s="77">
        <v>218683</v>
      </c>
      <c r="F376" s="77">
        <v>118453</v>
      </c>
      <c r="G376" s="77">
        <v>1082520</v>
      </c>
      <c r="H376" s="77">
        <v>627662</v>
      </c>
      <c r="I376" s="77">
        <v>0</v>
      </c>
      <c r="J376" s="77">
        <v>0</v>
      </c>
      <c r="K376" s="77">
        <v>0</v>
      </c>
      <c r="L376" s="77">
        <v>0</v>
      </c>
      <c r="M376" s="77">
        <v>583157</v>
      </c>
      <c r="N376" s="77">
        <v>0</v>
      </c>
      <c r="O376" s="77">
        <v>0</v>
      </c>
      <c r="P376" s="82">
        <v>0</v>
      </c>
      <c r="Q376" s="77">
        <v>0</v>
      </c>
      <c r="R376" s="82">
        <v>0</v>
      </c>
      <c r="S376" s="82">
        <v>0</v>
      </c>
      <c r="T376" s="83">
        <f t="shared" si="21"/>
        <v>2630475</v>
      </c>
      <c r="V376" s="1">
        <f t="shared" si="22"/>
        <v>1884360</v>
      </c>
      <c r="W376" s="1">
        <f t="shared" si="23"/>
        <v>746115</v>
      </c>
      <c r="X376" s="1">
        <f t="shared" si="20"/>
        <v>2630475</v>
      </c>
    </row>
    <row r="377" spans="1:24" x14ac:dyDescent="0.25">
      <c r="A377" s="24" t="s">
        <v>522</v>
      </c>
      <c r="B377" s="25" t="s">
        <v>521</v>
      </c>
      <c r="C377" s="81">
        <v>1099165</v>
      </c>
      <c r="D377" s="81">
        <v>208316</v>
      </c>
      <c r="E377" s="77">
        <v>0</v>
      </c>
      <c r="F377" s="77">
        <v>0</v>
      </c>
      <c r="G377" s="77">
        <v>4720672</v>
      </c>
      <c r="H377" s="77">
        <v>1682749</v>
      </c>
      <c r="I377" s="77">
        <v>9295349</v>
      </c>
      <c r="J377" s="77">
        <v>1353704</v>
      </c>
      <c r="K377" s="77">
        <v>0</v>
      </c>
      <c r="L377" s="77">
        <v>0</v>
      </c>
      <c r="M377" s="77">
        <v>3537399</v>
      </c>
      <c r="N377" s="77">
        <v>731098</v>
      </c>
      <c r="O377" s="77">
        <v>0</v>
      </c>
      <c r="P377" s="82">
        <v>0</v>
      </c>
      <c r="Q377" s="77">
        <v>0</v>
      </c>
      <c r="R377" s="82">
        <v>0</v>
      </c>
      <c r="S377" s="82">
        <v>0</v>
      </c>
      <c r="T377" s="83">
        <f t="shared" si="21"/>
        <v>22628452</v>
      </c>
      <c r="V377" s="1">
        <f t="shared" si="22"/>
        <v>18652585</v>
      </c>
      <c r="W377" s="1">
        <f t="shared" si="23"/>
        <v>3975867</v>
      </c>
      <c r="X377" s="1">
        <f t="shared" si="20"/>
        <v>22628452</v>
      </c>
    </row>
    <row r="378" spans="1:24" x14ac:dyDescent="0.25">
      <c r="A378" s="24" t="s">
        <v>523</v>
      </c>
      <c r="B378" s="25" t="s">
        <v>521</v>
      </c>
      <c r="C378" s="81">
        <v>0</v>
      </c>
      <c r="D378" s="81">
        <v>0</v>
      </c>
      <c r="E378" s="77">
        <v>0</v>
      </c>
      <c r="F378" s="77">
        <v>0</v>
      </c>
      <c r="G378" s="77">
        <v>0</v>
      </c>
      <c r="H378" s="77">
        <v>0</v>
      </c>
      <c r="I378" s="77">
        <v>0</v>
      </c>
      <c r="J378" s="77">
        <v>0</v>
      </c>
      <c r="K378" s="77">
        <v>0</v>
      </c>
      <c r="L378" s="77">
        <v>0</v>
      </c>
      <c r="M378" s="77">
        <v>0</v>
      </c>
      <c r="N378" s="77">
        <v>0</v>
      </c>
      <c r="O378" s="77">
        <v>0</v>
      </c>
      <c r="P378" s="82">
        <v>0</v>
      </c>
      <c r="Q378" s="77">
        <v>0</v>
      </c>
      <c r="R378" s="82">
        <v>0</v>
      </c>
      <c r="S378" s="82">
        <v>0</v>
      </c>
      <c r="T378" s="83">
        <f t="shared" si="21"/>
        <v>0</v>
      </c>
      <c r="V378" s="1">
        <f t="shared" si="22"/>
        <v>0</v>
      </c>
      <c r="W378" s="1">
        <f t="shared" si="23"/>
        <v>0</v>
      </c>
      <c r="X378" s="1">
        <f t="shared" si="20"/>
        <v>0</v>
      </c>
    </row>
    <row r="379" spans="1:24" x14ac:dyDescent="0.25">
      <c r="A379" s="24" t="s">
        <v>424</v>
      </c>
      <c r="B379" s="25" t="s">
        <v>58</v>
      </c>
      <c r="C379" s="81">
        <v>0</v>
      </c>
      <c r="D379" s="81">
        <v>0</v>
      </c>
      <c r="E379" s="77">
        <v>4125</v>
      </c>
      <c r="F379" s="77">
        <v>0</v>
      </c>
      <c r="G379" s="77">
        <v>0</v>
      </c>
      <c r="H379" s="77">
        <v>0</v>
      </c>
      <c r="I379" s="77">
        <v>0</v>
      </c>
      <c r="J379" s="77">
        <v>0</v>
      </c>
      <c r="K379" s="77">
        <v>0</v>
      </c>
      <c r="L379" s="77">
        <v>0</v>
      </c>
      <c r="M379" s="77">
        <v>0</v>
      </c>
      <c r="N379" s="77">
        <v>0</v>
      </c>
      <c r="O379" s="77">
        <v>0</v>
      </c>
      <c r="P379" s="82">
        <v>0</v>
      </c>
      <c r="Q379" s="77">
        <v>0</v>
      </c>
      <c r="R379" s="82">
        <v>0</v>
      </c>
      <c r="S379" s="82">
        <v>0</v>
      </c>
      <c r="T379" s="83">
        <f t="shared" si="21"/>
        <v>4125</v>
      </c>
      <c r="V379" s="1">
        <f t="shared" si="22"/>
        <v>4125</v>
      </c>
      <c r="W379" s="1">
        <f t="shared" si="23"/>
        <v>0</v>
      </c>
      <c r="X379" s="1">
        <f t="shared" si="20"/>
        <v>4125</v>
      </c>
    </row>
    <row r="380" spans="1:24" x14ac:dyDescent="0.25">
      <c r="A380" s="24" t="s">
        <v>425</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77">
        <v>0</v>
      </c>
      <c r="R380" s="82">
        <v>0</v>
      </c>
      <c r="S380" s="82">
        <v>0</v>
      </c>
      <c r="T380" s="83">
        <f t="shared" si="21"/>
        <v>0</v>
      </c>
      <c r="V380" s="1">
        <f t="shared" si="22"/>
        <v>0</v>
      </c>
      <c r="W380" s="1">
        <f t="shared" si="23"/>
        <v>0</v>
      </c>
      <c r="X380" s="1">
        <f t="shared" si="20"/>
        <v>0</v>
      </c>
    </row>
    <row r="381" spans="1:24" x14ac:dyDescent="0.25">
      <c r="A381" s="24" t="s">
        <v>426</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77">
        <v>0</v>
      </c>
      <c r="R381" s="82">
        <v>0</v>
      </c>
      <c r="S381" s="82">
        <v>0</v>
      </c>
      <c r="T381" s="83">
        <f t="shared" si="21"/>
        <v>0</v>
      </c>
      <c r="V381" s="1">
        <f t="shared" si="22"/>
        <v>0</v>
      </c>
      <c r="W381" s="1">
        <f t="shared" si="23"/>
        <v>0</v>
      </c>
      <c r="X381" s="1">
        <f t="shared" si="20"/>
        <v>0</v>
      </c>
    </row>
    <row r="382" spans="1:24" x14ac:dyDescent="0.25">
      <c r="A382" s="24" t="s">
        <v>427</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77">
        <v>0</v>
      </c>
      <c r="R382" s="82">
        <v>0</v>
      </c>
      <c r="S382" s="82">
        <v>0</v>
      </c>
      <c r="T382" s="83">
        <f t="shared" si="21"/>
        <v>0</v>
      </c>
      <c r="V382" s="1">
        <f t="shared" si="22"/>
        <v>0</v>
      </c>
      <c r="W382" s="1">
        <f t="shared" si="23"/>
        <v>0</v>
      </c>
      <c r="X382" s="1">
        <f t="shared" si="20"/>
        <v>0</v>
      </c>
    </row>
    <row r="383" spans="1:24" x14ac:dyDescent="0.25">
      <c r="A383" s="24" t="s">
        <v>428</v>
      </c>
      <c r="B383" s="25" t="s">
        <v>58</v>
      </c>
      <c r="C383" s="81">
        <v>1218719</v>
      </c>
      <c r="D383" s="81">
        <v>123058</v>
      </c>
      <c r="E383" s="77">
        <v>0</v>
      </c>
      <c r="F383" s="77">
        <v>545</v>
      </c>
      <c r="G383" s="77">
        <v>0</v>
      </c>
      <c r="H383" s="77">
        <v>0</v>
      </c>
      <c r="I383" s="77">
        <v>0</v>
      </c>
      <c r="J383" s="77">
        <v>0</v>
      </c>
      <c r="K383" s="77">
        <v>0</v>
      </c>
      <c r="L383" s="77">
        <v>0</v>
      </c>
      <c r="M383" s="77">
        <v>258843</v>
      </c>
      <c r="N383" s="77">
        <v>0</v>
      </c>
      <c r="O383" s="77">
        <v>0</v>
      </c>
      <c r="P383" s="82">
        <v>0</v>
      </c>
      <c r="Q383" s="77">
        <v>0</v>
      </c>
      <c r="R383" s="82">
        <v>0</v>
      </c>
      <c r="S383" s="82">
        <v>0</v>
      </c>
      <c r="T383" s="83">
        <f t="shared" si="21"/>
        <v>1601165</v>
      </c>
      <c r="V383" s="1">
        <f t="shared" si="22"/>
        <v>1477562</v>
      </c>
      <c r="W383" s="1">
        <f t="shared" si="23"/>
        <v>123603</v>
      </c>
      <c r="X383" s="1">
        <f t="shared" si="20"/>
        <v>1601165</v>
      </c>
    </row>
    <row r="384" spans="1:24" x14ac:dyDescent="0.25">
      <c r="A384" s="24" t="s">
        <v>429</v>
      </c>
      <c r="B384" s="25" t="s">
        <v>59</v>
      </c>
      <c r="C384" s="81">
        <v>0</v>
      </c>
      <c r="D384" s="81">
        <v>0</v>
      </c>
      <c r="E384" s="77">
        <v>0</v>
      </c>
      <c r="F384" s="77">
        <v>0</v>
      </c>
      <c r="G384" s="77">
        <v>0</v>
      </c>
      <c r="H384" s="77">
        <v>0</v>
      </c>
      <c r="I384" s="77">
        <v>0</v>
      </c>
      <c r="J384" s="77">
        <v>0</v>
      </c>
      <c r="K384" s="77">
        <v>0</v>
      </c>
      <c r="L384" s="77">
        <v>0</v>
      </c>
      <c r="M384" s="77">
        <v>0</v>
      </c>
      <c r="N384" s="77">
        <v>0</v>
      </c>
      <c r="O384" s="77">
        <v>0</v>
      </c>
      <c r="P384" s="82">
        <v>0</v>
      </c>
      <c r="Q384" s="77">
        <v>0</v>
      </c>
      <c r="R384" s="82">
        <v>0</v>
      </c>
      <c r="S384" s="82">
        <v>0</v>
      </c>
      <c r="T384" s="83">
        <f t="shared" si="21"/>
        <v>0</v>
      </c>
      <c r="V384" s="1">
        <f t="shared" si="22"/>
        <v>0</v>
      </c>
      <c r="W384" s="1">
        <f t="shared" si="23"/>
        <v>0</v>
      </c>
      <c r="X384" s="1">
        <f t="shared" si="20"/>
        <v>0</v>
      </c>
    </row>
    <row r="385" spans="1:24" x14ac:dyDescent="0.25">
      <c r="A385" s="24" t="s">
        <v>430</v>
      </c>
      <c r="B385" s="25" t="s">
        <v>59</v>
      </c>
      <c r="C385" s="81">
        <v>0</v>
      </c>
      <c r="D385" s="81">
        <v>0</v>
      </c>
      <c r="E385" s="77">
        <v>77428</v>
      </c>
      <c r="F385" s="77">
        <v>69381</v>
      </c>
      <c r="G385" s="77">
        <v>0</v>
      </c>
      <c r="H385" s="77">
        <v>0</v>
      </c>
      <c r="I385" s="77">
        <v>0</v>
      </c>
      <c r="J385" s="77">
        <v>0</v>
      </c>
      <c r="K385" s="77">
        <v>0</v>
      </c>
      <c r="L385" s="77">
        <v>0</v>
      </c>
      <c r="M385" s="77">
        <v>0</v>
      </c>
      <c r="N385" s="77">
        <v>0</v>
      </c>
      <c r="O385" s="77">
        <v>0</v>
      </c>
      <c r="P385" s="82">
        <v>0</v>
      </c>
      <c r="Q385" s="77">
        <v>0</v>
      </c>
      <c r="R385" s="82">
        <v>0</v>
      </c>
      <c r="S385" s="82">
        <v>0</v>
      </c>
      <c r="T385" s="83">
        <f t="shared" si="21"/>
        <v>146809</v>
      </c>
      <c r="V385" s="1">
        <f t="shared" si="22"/>
        <v>77428</v>
      </c>
      <c r="W385" s="1">
        <f t="shared" si="23"/>
        <v>69381</v>
      </c>
      <c r="X385" s="1">
        <f t="shared" si="20"/>
        <v>146809</v>
      </c>
    </row>
    <row r="386" spans="1:24" x14ac:dyDescent="0.25">
      <c r="A386" s="24" t="s">
        <v>431</v>
      </c>
      <c r="B386" s="25" t="s">
        <v>60</v>
      </c>
      <c r="C386" s="81">
        <v>0</v>
      </c>
      <c r="D386" s="81">
        <v>0</v>
      </c>
      <c r="E386" s="77">
        <v>0</v>
      </c>
      <c r="F386" s="77">
        <v>0</v>
      </c>
      <c r="G386" s="77">
        <v>0</v>
      </c>
      <c r="H386" s="77">
        <v>0</v>
      </c>
      <c r="I386" s="77">
        <v>0</v>
      </c>
      <c r="J386" s="77">
        <v>0</v>
      </c>
      <c r="K386" s="77">
        <v>0</v>
      </c>
      <c r="L386" s="77">
        <v>0</v>
      </c>
      <c r="M386" s="77">
        <v>0</v>
      </c>
      <c r="N386" s="77">
        <v>0</v>
      </c>
      <c r="O386" s="77">
        <v>0</v>
      </c>
      <c r="P386" s="82">
        <v>0</v>
      </c>
      <c r="Q386" s="77">
        <v>0</v>
      </c>
      <c r="R386" s="82">
        <v>0</v>
      </c>
      <c r="S386" s="82">
        <v>0</v>
      </c>
      <c r="T386" s="83">
        <f t="shared" si="21"/>
        <v>0</v>
      </c>
      <c r="V386" s="1">
        <f t="shared" si="22"/>
        <v>0</v>
      </c>
      <c r="W386" s="1">
        <f t="shared" si="23"/>
        <v>0</v>
      </c>
      <c r="X386" s="1">
        <f t="shared" si="20"/>
        <v>0</v>
      </c>
    </row>
    <row r="387" spans="1:24" x14ac:dyDescent="0.25">
      <c r="A387" s="24" t="s">
        <v>432</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77">
        <v>0</v>
      </c>
      <c r="R387" s="82">
        <v>0</v>
      </c>
      <c r="S387" s="82">
        <v>0</v>
      </c>
      <c r="T387" s="83">
        <f t="shared" si="21"/>
        <v>0</v>
      </c>
      <c r="V387" s="1">
        <f t="shared" si="22"/>
        <v>0</v>
      </c>
      <c r="W387" s="1">
        <f t="shared" si="23"/>
        <v>0</v>
      </c>
      <c r="X387" s="1">
        <f t="shared" si="20"/>
        <v>0</v>
      </c>
    </row>
    <row r="388" spans="1:24" x14ac:dyDescent="0.25">
      <c r="A388" s="24" t="s">
        <v>433</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77">
        <v>0</v>
      </c>
      <c r="R388" s="82">
        <v>0</v>
      </c>
      <c r="S388" s="82">
        <v>0</v>
      </c>
      <c r="T388" s="83">
        <f t="shared" si="21"/>
        <v>0</v>
      </c>
      <c r="V388" s="1">
        <f t="shared" si="22"/>
        <v>0</v>
      </c>
      <c r="W388" s="1">
        <f t="shared" si="23"/>
        <v>0</v>
      </c>
      <c r="X388" s="1">
        <f t="shared" si="20"/>
        <v>0</v>
      </c>
    </row>
    <row r="389" spans="1:24" x14ac:dyDescent="0.25">
      <c r="A389" s="24" t="s">
        <v>434</v>
      </c>
      <c r="B389" s="25" t="s">
        <v>61</v>
      </c>
      <c r="C389" s="81">
        <v>36929</v>
      </c>
      <c r="D389" s="81">
        <v>0</v>
      </c>
      <c r="E389" s="77">
        <v>0</v>
      </c>
      <c r="F389" s="77">
        <v>0</v>
      </c>
      <c r="G389" s="77">
        <v>0</v>
      </c>
      <c r="H389" s="77">
        <v>0</v>
      </c>
      <c r="I389" s="77">
        <v>0</v>
      </c>
      <c r="J389" s="77">
        <v>0</v>
      </c>
      <c r="K389" s="77">
        <v>0</v>
      </c>
      <c r="L389" s="77">
        <v>0</v>
      </c>
      <c r="M389" s="77">
        <v>0</v>
      </c>
      <c r="N389" s="77">
        <v>0</v>
      </c>
      <c r="O389" s="77">
        <v>0</v>
      </c>
      <c r="P389" s="82">
        <v>0</v>
      </c>
      <c r="Q389" s="77">
        <v>0</v>
      </c>
      <c r="R389" s="82">
        <v>0</v>
      </c>
      <c r="S389" s="82">
        <v>0</v>
      </c>
      <c r="T389" s="83">
        <f t="shared" si="21"/>
        <v>36929</v>
      </c>
      <c r="V389" s="1">
        <f t="shared" si="22"/>
        <v>36929</v>
      </c>
      <c r="W389" s="1">
        <f t="shared" si="23"/>
        <v>0</v>
      </c>
      <c r="X389" s="1">
        <f t="shared" si="20"/>
        <v>36929</v>
      </c>
    </row>
    <row r="390" spans="1:24" x14ac:dyDescent="0.25">
      <c r="A390" s="24" t="s">
        <v>435</v>
      </c>
      <c r="B390" s="25" t="s">
        <v>62</v>
      </c>
      <c r="C390" s="81">
        <v>729940</v>
      </c>
      <c r="D390" s="81">
        <v>499052</v>
      </c>
      <c r="E390" s="77">
        <v>5923866</v>
      </c>
      <c r="F390" s="77">
        <v>740858</v>
      </c>
      <c r="G390" s="77">
        <v>421401</v>
      </c>
      <c r="H390" s="77">
        <v>292877</v>
      </c>
      <c r="I390" s="77">
        <v>0</v>
      </c>
      <c r="J390" s="77">
        <v>0</v>
      </c>
      <c r="K390" s="77">
        <v>0</v>
      </c>
      <c r="L390" s="77">
        <v>0</v>
      </c>
      <c r="M390" s="77">
        <v>1959833</v>
      </c>
      <c r="N390" s="77">
        <v>632499</v>
      </c>
      <c r="O390" s="77">
        <v>0</v>
      </c>
      <c r="P390" s="82">
        <v>0</v>
      </c>
      <c r="Q390" s="77">
        <v>837792</v>
      </c>
      <c r="R390" s="82">
        <v>565434</v>
      </c>
      <c r="S390" s="82">
        <v>0</v>
      </c>
      <c r="T390" s="83">
        <f t="shared" si="21"/>
        <v>12603552</v>
      </c>
      <c r="V390" s="1">
        <f t="shared" si="22"/>
        <v>9872832</v>
      </c>
      <c r="W390" s="1">
        <f t="shared" si="23"/>
        <v>2730720</v>
      </c>
      <c r="X390" s="1">
        <f t="shared" ref="X390:X416" si="24">SUM(V390:W390)</f>
        <v>12603552</v>
      </c>
    </row>
    <row r="391" spans="1:24" x14ac:dyDescent="0.25">
      <c r="A391" s="24" t="s">
        <v>436</v>
      </c>
      <c r="B391" s="25" t="s">
        <v>62</v>
      </c>
      <c r="C391" s="81">
        <v>0</v>
      </c>
      <c r="D391" s="81">
        <v>0</v>
      </c>
      <c r="E391" s="77">
        <v>49000</v>
      </c>
      <c r="F391" s="77">
        <v>0</v>
      </c>
      <c r="G391" s="77">
        <v>0</v>
      </c>
      <c r="H391" s="77">
        <v>0</v>
      </c>
      <c r="I391" s="77">
        <v>0</v>
      </c>
      <c r="J391" s="77">
        <v>0</v>
      </c>
      <c r="K391" s="77">
        <v>0</v>
      </c>
      <c r="L391" s="77">
        <v>0</v>
      </c>
      <c r="M391" s="77">
        <v>0</v>
      </c>
      <c r="N391" s="77">
        <v>0</v>
      </c>
      <c r="O391" s="77">
        <v>0</v>
      </c>
      <c r="P391" s="82">
        <v>0</v>
      </c>
      <c r="Q391" s="77">
        <v>0</v>
      </c>
      <c r="R391" s="82">
        <v>0</v>
      </c>
      <c r="S391" s="82">
        <v>0</v>
      </c>
      <c r="T391" s="83">
        <f t="shared" ref="T391:T415" si="25">SUM(C391:S391)</f>
        <v>49000</v>
      </c>
      <c r="V391" s="1">
        <f t="shared" ref="V391:V415" si="26">SUM(C391,E391,G391,I391,K391,M391,O391,Q391)</f>
        <v>49000</v>
      </c>
      <c r="W391" s="1">
        <f t="shared" ref="W391:W415" si="27">SUM(D391,F391,H391,J391,L391,N391,P391,R391)</f>
        <v>0</v>
      </c>
      <c r="X391" s="1">
        <f t="shared" si="24"/>
        <v>49000</v>
      </c>
    </row>
    <row r="392" spans="1:24" x14ac:dyDescent="0.25">
      <c r="A392" s="24" t="s">
        <v>480</v>
      </c>
      <c r="B392" s="25" t="s">
        <v>62</v>
      </c>
      <c r="C392" s="81">
        <v>0</v>
      </c>
      <c r="D392" s="81">
        <v>0</v>
      </c>
      <c r="E392" s="77">
        <v>0</v>
      </c>
      <c r="F392" s="77">
        <v>0</v>
      </c>
      <c r="G392" s="77">
        <v>390168</v>
      </c>
      <c r="H392" s="77">
        <v>0</v>
      </c>
      <c r="I392" s="77">
        <v>0</v>
      </c>
      <c r="J392" s="77">
        <v>0</v>
      </c>
      <c r="K392" s="77">
        <v>0</v>
      </c>
      <c r="L392" s="77">
        <v>0</v>
      </c>
      <c r="M392" s="77">
        <v>188091</v>
      </c>
      <c r="N392" s="77">
        <v>0</v>
      </c>
      <c r="O392" s="77">
        <v>0</v>
      </c>
      <c r="P392" s="82">
        <v>0</v>
      </c>
      <c r="Q392" s="77">
        <v>57570</v>
      </c>
      <c r="R392" s="82">
        <v>0</v>
      </c>
      <c r="S392" s="82">
        <v>0</v>
      </c>
      <c r="T392" s="83">
        <f t="shared" si="25"/>
        <v>635829</v>
      </c>
      <c r="V392" s="1">
        <f t="shared" si="26"/>
        <v>635829</v>
      </c>
      <c r="W392" s="1">
        <f t="shared" si="27"/>
        <v>0</v>
      </c>
      <c r="X392" s="1">
        <f t="shared" si="24"/>
        <v>635829</v>
      </c>
    </row>
    <row r="393" spans="1:24" x14ac:dyDescent="0.25">
      <c r="A393" s="24" t="s">
        <v>481</v>
      </c>
      <c r="B393" s="25" t="s">
        <v>62</v>
      </c>
      <c r="C393" s="81">
        <v>674573</v>
      </c>
      <c r="D393" s="81">
        <v>32732</v>
      </c>
      <c r="E393" s="77">
        <v>3656322</v>
      </c>
      <c r="F393" s="77">
        <v>180003</v>
      </c>
      <c r="G393" s="77">
        <v>0</v>
      </c>
      <c r="H393" s="77">
        <v>0</v>
      </c>
      <c r="I393" s="77">
        <v>0</v>
      </c>
      <c r="J393" s="77">
        <v>0</v>
      </c>
      <c r="K393" s="77">
        <v>0</v>
      </c>
      <c r="L393" s="77">
        <v>0</v>
      </c>
      <c r="M393" s="77">
        <v>1016482</v>
      </c>
      <c r="N393" s="77">
        <v>0</v>
      </c>
      <c r="O393" s="77">
        <v>0</v>
      </c>
      <c r="P393" s="82">
        <v>0</v>
      </c>
      <c r="Q393" s="77">
        <v>390192</v>
      </c>
      <c r="R393" s="82">
        <v>19107</v>
      </c>
      <c r="S393" s="82">
        <v>0</v>
      </c>
      <c r="T393" s="83">
        <f t="shared" si="25"/>
        <v>5969411</v>
      </c>
      <c r="V393" s="1">
        <f t="shared" si="26"/>
        <v>5737569</v>
      </c>
      <c r="W393" s="1">
        <f t="shared" si="27"/>
        <v>231842</v>
      </c>
      <c r="X393" s="1">
        <f t="shared" si="24"/>
        <v>5969411</v>
      </c>
    </row>
    <row r="394" spans="1:24" x14ac:dyDescent="0.25">
      <c r="A394" s="24" t="s">
        <v>437</v>
      </c>
      <c r="B394" s="25" t="s">
        <v>62</v>
      </c>
      <c r="C394" s="81">
        <v>202965</v>
      </c>
      <c r="D394" s="81">
        <v>355</v>
      </c>
      <c r="E394" s="77">
        <v>0</v>
      </c>
      <c r="F394" s="77">
        <v>0</v>
      </c>
      <c r="G394" s="77">
        <v>501012</v>
      </c>
      <c r="H394" s="77">
        <v>6998</v>
      </c>
      <c r="I394" s="77">
        <v>0</v>
      </c>
      <c r="J394" s="77">
        <v>0</v>
      </c>
      <c r="K394" s="77">
        <v>0</v>
      </c>
      <c r="L394" s="77">
        <v>0</v>
      </c>
      <c r="M394" s="77">
        <v>700170</v>
      </c>
      <c r="N394" s="77">
        <v>0</v>
      </c>
      <c r="O394" s="77">
        <v>0</v>
      </c>
      <c r="P394" s="82">
        <v>0</v>
      </c>
      <c r="Q394" s="77">
        <v>0</v>
      </c>
      <c r="R394" s="82">
        <v>0</v>
      </c>
      <c r="S394" s="82">
        <v>0</v>
      </c>
      <c r="T394" s="83">
        <f t="shared" si="25"/>
        <v>1411500</v>
      </c>
      <c r="V394" s="1">
        <f t="shared" si="26"/>
        <v>1404147</v>
      </c>
      <c r="W394" s="1">
        <f t="shared" si="27"/>
        <v>7353</v>
      </c>
      <c r="X394" s="1">
        <f t="shared" si="24"/>
        <v>1411500</v>
      </c>
    </row>
    <row r="395" spans="1:24" x14ac:dyDescent="0.25">
      <c r="A395" s="24" t="s">
        <v>438</v>
      </c>
      <c r="B395" s="25" t="s">
        <v>62</v>
      </c>
      <c r="C395" s="81">
        <v>355731</v>
      </c>
      <c r="D395" s="81">
        <v>8509</v>
      </c>
      <c r="E395" s="77">
        <v>1499503</v>
      </c>
      <c r="F395" s="77">
        <v>0</v>
      </c>
      <c r="G395" s="77">
        <v>617619</v>
      </c>
      <c r="H395" s="77">
        <v>20235</v>
      </c>
      <c r="I395" s="77">
        <v>0</v>
      </c>
      <c r="J395" s="77">
        <v>0</v>
      </c>
      <c r="K395" s="77">
        <v>0</v>
      </c>
      <c r="L395" s="77">
        <v>0</v>
      </c>
      <c r="M395" s="77">
        <v>249949</v>
      </c>
      <c r="N395" s="77">
        <v>0</v>
      </c>
      <c r="O395" s="77">
        <v>0</v>
      </c>
      <c r="P395" s="82">
        <v>0</v>
      </c>
      <c r="Q395" s="77">
        <v>0</v>
      </c>
      <c r="R395" s="82">
        <v>0</v>
      </c>
      <c r="S395" s="82">
        <v>0</v>
      </c>
      <c r="T395" s="83">
        <f t="shared" si="25"/>
        <v>2751546</v>
      </c>
      <c r="V395" s="1">
        <f t="shared" si="26"/>
        <v>2722802</v>
      </c>
      <c r="W395" s="1">
        <f t="shared" si="27"/>
        <v>28744</v>
      </c>
      <c r="X395" s="1">
        <f t="shared" si="24"/>
        <v>2751546</v>
      </c>
    </row>
    <row r="396" spans="1:24" x14ac:dyDescent="0.25">
      <c r="A396" s="90" t="s">
        <v>439</v>
      </c>
      <c r="B396" s="91" t="s">
        <v>62</v>
      </c>
      <c r="C396" s="81">
        <v>0</v>
      </c>
      <c r="D396" s="81">
        <v>6330</v>
      </c>
      <c r="E396" s="77">
        <v>1422</v>
      </c>
      <c r="F396" s="77">
        <v>3330</v>
      </c>
      <c r="G396" s="77">
        <v>0</v>
      </c>
      <c r="H396" s="77">
        <v>5900</v>
      </c>
      <c r="I396" s="77">
        <v>0</v>
      </c>
      <c r="J396" s="77">
        <v>0</v>
      </c>
      <c r="K396" s="77">
        <v>0</v>
      </c>
      <c r="L396" s="77">
        <v>0</v>
      </c>
      <c r="M396" s="77">
        <v>0</v>
      </c>
      <c r="N396" s="77">
        <v>0</v>
      </c>
      <c r="O396" s="77">
        <v>0</v>
      </c>
      <c r="P396" s="82">
        <v>0</v>
      </c>
      <c r="Q396" s="77">
        <v>0</v>
      </c>
      <c r="R396" s="82">
        <v>0</v>
      </c>
      <c r="S396" s="82">
        <v>0</v>
      </c>
      <c r="T396" s="83">
        <f t="shared" si="25"/>
        <v>16982</v>
      </c>
      <c r="V396" s="1">
        <f t="shared" si="26"/>
        <v>1422</v>
      </c>
      <c r="W396" s="1">
        <f t="shared" si="27"/>
        <v>15560</v>
      </c>
      <c r="X396" s="1">
        <f t="shared" si="24"/>
        <v>16982</v>
      </c>
    </row>
    <row r="397" spans="1:24" x14ac:dyDescent="0.25">
      <c r="A397" s="24" t="s">
        <v>440</v>
      </c>
      <c r="B397" s="25" t="s">
        <v>62</v>
      </c>
      <c r="C397" s="81">
        <v>5750</v>
      </c>
      <c r="D397" s="81">
        <v>0</v>
      </c>
      <c r="E397" s="77">
        <v>24000</v>
      </c>
      <c r="F397" s="77">
        <v>0</v>
      </c>
      <c r="G397" s="77">
        <v>12650</v>
      </c>
      <c r="H397" s="77">
        <v>0</v>
      </c>
      <c r="I397" s="77">
        <v>0</v>
      </c>
      <c r="J397" s="77">
        <v>0</v>
      </c>
      <c r="K397" s="77">
        <v>0</v>
      </c>
      <c r="L397" s="77">
        <v>0</v>
      </c>
      <c r="M397" s="77">
        <v>4200</v>
      </c>
      <c r="N397" s="77">
        <v>0</v>
      </c>
      <c r="O397" s="77">
        <v>0</v>
      </c>
      <c r="P397" s="82">
        <v>0</v>
      </c>
      <c r="Q397" s="77">
        <v>5000</v>
      </c>
      <c r="R397" s="82">
        <v>0</v>
      </c>
      <c r="S397" s="82">
        <v>0</v>
      </c>
      <c r="T397" s="83">
        <f t="shared" si="25"/>
        <v>51600</v>
      </c>
      <c r="V397" s="1">
        <f t="shared" si="26"/>
        <v>51600</v>
      </c>
      <c r="W397" s="1">
        <f t="shared" si="27"/>
        <v>0</v>
      </c>
      <c r="X397" s="1">
        <f t="shared" si="24"/>
        <v>51600</v>
      </c>
    </row>
    <row r="398" spans="1:24" x14ac:dyDescent="0.25">
      <c r="A398" s="24" t="s">
        <v>441</v>
      </c>
      <c r="B398" s="25" t="s">
        <v>62</v>
      </c>
      <c r="C398" s="81">
        <v>206349</v>
      </c>
      <c r="D398" s="81">
        <v>87710</v>
      </c>
      <c r="E398" s="77">
        <v>0</v>
      </c>
      <c r="F398" s="77">
        <v>0</v>
      </c>
      <c r="G398" s="77">
        <v>757913</v>
      </c>
      <c r="H398" s="77">
        <v>97014</v>
      </c>
      <c r="I398" s="77">
        <v>0</v>
      </c>
      <c r="J398" s="77">
        <v>0</v>
      </c>
      <c r="K398" s="77">
        <v>0</v>
      </c>
      <c r="L398" s="77">
        <v>0</v>
      </c>
      <c r="M398" s="77">
        <v>172091</v>
      </c>
      <c r="N398" s="77">
        <v>0</v>
      </c>
      <c r="O398" s="77">
        <v>0</v>
      </c>
      <c r="P398" s="82">
        <v>0</v>
      </c>
      <c r="Q398" s="77">
        <v>0</v>
      </c>
      <c r="R398" s="82">
        <v>0</v>
      </c>
      <c r="S398" s="82">
        <v>0</v>
      </c>
      <c r="T398" s="83">
        <f t="shared" si="25"/>
        <v>1321077</v>
      </c>
      <c r="V398" s="1">
        <f t="shared" si="26"/>
        <v>1136353</v>
      </c>
      <c r="W398" s="1">
        <f t="shared" si="27"/>
        <v>184724</v>
      </c>
      <c r="X398" s="1">
        <f t="shared" si="24"/>
        <v>1321077</v>
      </c>
    </row>
    <row r="399" spans="1:24" x14ac:dyDescent="0.25">
      <c r="A399" s="24" t="s">
        <v>442</v>
      </c>
      <c r="B399" s="25" t="s">
        <v>62</v>
      </c>
      <c r="C399" s="81">
        <v>0</v>
      </c>
      <c r="D399" s="81">
        <v>0</v>
      </c>
      <c r="E399" s="77">
        <v>0</v>
      </c>
      <c r="F399" s="77">
        <v>0</v>
      </c>
      <c r="G399" s="77">
        <v>0</v>
      </c>
      <c r="H399" s="77">
        <v>0</v>
      </c>
      <c r="I399" s="77">
        <v>0</v>
      </c>
      <c r="J399" s="77">
        <v>0</v>
      </c>
      <c r="K399" s="77">
        <v>0</v>
      </c>
      <c r="L399" s="77">
        <v>0</v>
      </c>
      <c r="M399" s="77">
        <v>0</v>
      </c>
      <c r="N399" s="77">
        <v>0</v>
      </c>
      <c r="O399" s="77">
        <v>0</v>
      </c>
      <c r="P399" s="82">
        <v>0</v>
      </c>
      <c r="Q399" s="77">
        <v>0</v>
      </c>
      <c r="R399" s="82">
        <v>0</v>
      </c>
      <c r="S399" s="82">
        <v>0</v>
      </c>
      <c r="T399" s="83">
        <f t="shared" si="25"/>
        <v>0</v>
      </c>
      <c r="V399" s="1">
        <f t="shared" si="26"/>
        <v>0</v>
      </c>
      <c r="W399" s="1">
        <f t="shared" si="27"/>
        <v>0</v>
      </c>
      <c r="X399" s="1">
        <f t="shared" si="24"/>
        <v>0</v>
      </c>
    </row>
    <row r="400" spans="1:24" x14ac:dyDescent="0.25">
      <c r="A400" s="24" t="s">
        <v>443</v>
      </c>
      <c r="B400" s="25" t="s">
        <v>62</v>
      </c>
      <c r="C400" s="81">
        <v>34708</v>
      </c>
      <c r="D400" s="81">
        <v>101562</v>
      </c>
      <c r="E400" s="77">
        <v>1331899</v>
      </c>
      <c r="F400" s="77">
        <v>269573</v>
      </c>
      <c r="G400" s="77">
        <v>62817</v>
      </c>
      <c r="H400" s="77">
        <v>82947</v>
      </c>
      <c r="I400" s="77">
        <v>0</v>
      </c>
      <c r="J400" s="77">
        <v>0</v>
      </c>
      <c r="K400" s="77">
        <v>0</v>
      </c>
      <c r="L400" s="77">
        <v>0</v>
      </c>
      <c r="M400" s="77">
        <v>49133</v>
      </c>
      <c r="N400" s="77">
        <v>0</v>
      </c>
      <c r="O400" s="77">
        <v>0</v>
      </c>
      <c r="P400" s="82">
        <v>0</v>
      </c>
      <c r="Q400" s="77">
        <v>0</v>
      </c>
      <c r="R400" s="82">
        <v>0</v>
      </c>
      <c r="S400" s="82">
        <v>0</v>
      </c>
      <c r="T400" s="83">
        <f t="shared" si="25"/>
        <v>1932639</v>
      </c>
      <c r="V400" s="1">
        <f t="shared" si="26"/>
        <v>1478557</v>
      </c>
      <c r="W400" s="1">
        <f t="shared" si="27"/>
        <v>454082</v>
      </c>
      <c r="X400" s="1">
        <f t="shared" si="24"/>
        <v>1932639</v>
      </c>
    </row>
    <row r="401" spans="1:24" x14ac:dyDescent="0.25">
      <c r="A401" s="24" t="s">
        <v>444</v>
      </c>
      <c r="B401" s="25" t="s">
        <v>62</v>
      </c>
      <c r="C401" s="81">
        <v>0</v>
      </c>
      <c r="D401" s="81">
        <v>0</v>
      </c>
      <c r="E401" s="77">
        <v>0</v>
      </c>
      <c r="F401" s="77">
        <v>1433176</v>
      </c>
      <c r="G401" s="77">
        <v>0</v>
      </c>
      <c r="H401" s="77">
        <v>66338</v>
      </c>
      <c r="I401" s="77">
        <v>0</v>
      </c>
      <c r="J401" s="77">
        <v>0</v>
      </c>
      <c r="K401" s="77">
        <v>0</v>
      </c>
      <c r="L401" s="77">
        <v>0</v>
      </c>
      <c r="M401" s="77">
        <v>0</v>
      </c>
      <c r="N401" s="77">
        <v>217681</v>
      </c>
      <c r="O401" s="77">
        <v>0</v>
      </c>
      <c r="P401" s="82">
        <v>0</v>
      </c>
      <c r="Q401" s="77">
        <v>0</v>
      </c>
      <c r="R401" s="82">
        <v>0</v>
      </c>
      <c r="S401" s="82">
        <v>0</v>
      </c>
      <c r="T401" s="83">
        <f t="shared" si="25"/>
        <v>1717195</v>
      </c>
      <c r="V401" s="1">
        <f t="shared" si="26"/>
        <v>0</v>
      </c>
      <c r="W401" s="1">
        <f t="shared" si="27"/>
        <v>1717195</v>
      </c>
      <c r="X401" s="1">
        <f t="shared" si="24"/>
        <v>1717195</v>
      </c>
    </row>
    <row r="402" spans="1:24" x14ac:dyDescent="0.25">
      <c r="A402" s="24" t="s">
        <v>445</v>
      </c>
      <c r="B402" s="25" t="s">
        <v>62</v>
      </c>
      <c r="C402" s="81">
        <v>0</v>
      </c>
      <c r="D402" s="81">
        <v>0</v>
      </c>
      <c r="E402" s="77">
        <v>0</v>
      </c>
      <c r="F402" s="77">
        <v>0</v>
      </c>
      <c r="G402" s="77">
        <v>0</v>
      </c>
      <c r="H402" s="77">
        <v>0</v>
      </c>
      <c r="I402" s="77">
        <v>0</v>
      </c>
      <c r="J402" s="77">
        <v>0</v>
      </c>
      <c r="K402" s="77">
        <v>0</v>
      </c>
      <c r="L402" s="77">
        <v>0</v>
      </c>
      <c r="M402" s="77">
        <v>0</v>
      </c>
      <c r="N402" s="77">
        <v>0</v>
      </c>
      <c r="O402" s="77">
        <v>0</v>
      </c>
      <c r="P402" s="82">
        <v>0</v>
      </c>
      <c r="Q402" s="77">
        <v>0</v>
      </c>
      <c r="R402" s="82">
        <v>0</v>
      </c>
      <c r="S402" s="82">
        <v>0</v>
      </c>
      <c r="T402" s="83">
        <f t="shared" si="25"/>
        <v>0</v>
      </c>
      <c r="V402" s="1">
        <f t="shared" si="26"/>
        <v>0</v>
      </c>
      <c r="W402" s="1">
        <f t="shared" si="27"/>
        <v>0</v>
      </c>
      <c r="X402" s="1">
        <f t="shared" si="24"/>
        <v>0</v>
      </c>
    </row>
    <row r="403" spans="1:24" x14ac:dyDescent="0.25">
      <c r="A403" s="24" t="s">
        <v>446</v>
      </c>
      <c r="B403" s="25" t="s">
        <v>62</v>
      </c>
      <c r="C403" s="81">
        <v>0</v>
      </c>
      <c r="D403" s="81">
        <v>0</v>
      </c>
      <c r="E403" s="77">
        <v>92210</v>
      </c>
      <c r="F403" s="77">
        <v>0</v>
      </c>
      <c r="G403" s="77">
        <v>0</v>
      </c>
      <c r="H403" s="77">
        <v>0</v>
      </c>
      <c r="I403" s="77">
        <v>0</v>
      </c>
      <c r="J403" s="77">
        <v>0</v>
      </c>
      <c r="K403" s="77">
        <v>0</v>
      </c>
      <c r="L403" s="77">
        <v>0</v>
      </c>
      <c r="M403" s="77">
        <v>6261</v>
      </c>
      <c r="N403" s="77">
        <v>0</v>
      </c>
      <c r="O403" s="77">
        <v>0</v>
      </c>
      <c r="P403" s="82">
        <v>0</v>
      </c>
      <c r="Q403" s="77">
        <v>0</v>
      </c>
      <c r="R403" s="82">
        <v>0</v>
      </c>
      <c r="S403" s="82">
        <v>0</v>
      </c>
      <c r="T403" s="83">
        <f t="shared" si="25"/>
        <v>98471</v>
      </c>
      <c r="V403" s="1">
        <f t="shared" si="26"/>
        <v>98471</v>
      </c>
      <c r="W403" s="1">
        <f t="shared" si="27"/>
        <v>0</v>
      </c>
      <c r="X403" s="1">
        <f t="shared" si="24"/>
        <v>98471</v>
      </c>
    </row>
    <row r="404" spans="1:24" x14ac:dyDescent="0.25">
      <c r="A404" s="24" t="s">
        <v>447</v>
      </c>
      <c r="B404" s="25" t="s">
        <v>62</v>
      </c>
      <c r="C404" s="81">
        <v>87480</v>
      </c>
      <c r="D404" s="81">
        <v>91640</v>
      </c>
      <c r="E404" s="77">
        <v>915655</v>
      </c>
      <c r="F404" s="77">
        <v>801013</v>
      </c>
      <c r="G404" s="77">
        <v>102438</v>
      </c>
      <c r="H404" s="77">
        <v>65705</v>
      </c>
      <c r="I404" s="77">
        <v>0</v>
      </c>
      <c r="J404" s="77">
        <v>0</v>
      </c>
      <c r="K404" s="77">
        <v>0</v>
      </c>
      <c r="L404" s="77">
        <v>0</v>
      </c>
      <c r="M404" s="77">
        <v>935308</v>
      </c>
      <c r="N404" s="77">
        <v>0</v>
      </c>
      <c r="O404" s="77">
        <v>0</v>
      </c>
      <c r="P404" s="82">
        <v>0</v>
      </c>
      <c r="Q404" s="77">
        <v>0</v>
      </c>
      <c r="R404" s="82">
        <v>0</v>
      </c>
      <c r="S404" s="82">
        <v>0</v>
      </c>
      <c r="T404" s="83">
        <f t="shared" si="25"/>
        <v>2999239</v>
      </c>
      <c r="V404" s="1">
        <f t="shared" si="26"/>
        <v>2040881</v>
      </c>
      <c r="W404" s="1">
        <f t="shared" si="27"/>
        <v>958358</v>
      </c>
      <c r="X404" s="1">
        <f t="shared" si="24"/>
        <v>2999239</v>
      </c>
    </row>
    <row r="405" spans="1:24" x14ac:dyDescent="0.25">
      <c r="A405" s="24" t="s">
        <v>448</v>
      </c>
      <c r="B405" s="25" t="s">
        <v>62</v>
      </c>
      <c r="C405" s="81">
        <v>2523</v>
      </c>
      <c r="D405" s="81">
        <v>0</v>
      </c>
      <c r="E405" s="77">
        <v>26539</v>
      </c>
      <c r="F405" s="77">
        <v>0</v>
      </c>
      <c r="G405" s="77">
        <v>2001</v>
      </c>
      <c r="H405" s="77">
        <v>0</v>
      </c>
      <c r="I405" s="77">
        <v>0</v>
      </c>
      <c r="J405" s="77">
        <v>0</v>
      </c>
      <c r="K405" s="77">
        <v>0</v>
      </c>
      <c r="L405" s="77">
        <v>0</v>
      </c>
      <c r="M405" s="77">
        <v>0</v>
      </c>
      <c r="N405" s="77">
        <v>0</v>
      </c>
      <c r="O405" s="77">
        <v>0</v>
      </c>
      <c r="P405" s="82">
        <v>0</v>
      </c>
      <c r="Q405" s="77">
        <v>0</v>
      </c>
      <c r="R405" s="82">
        <v>0</v>
      </c>
      <c r="S405" s="82">
        <v>0</v>
      </c>
      <c r="T405" s="83">
        <f t="shared" si="25"/>
        <v>31063</v>
      </c>
      <c r="V405" s="1">
        <f t="shared" si="26"/>
        <v>31063</v>
      </c>
      <c r="W405" s="1">
        <f t="shared" si="27"/>
        <v>0</v>
      </c>
      <c r="X405" s="1">
        <f t="shared" si="24"/>
        <v>31063</v>
      </c>
    </row>
    <row r="406" spans="1:24" x14ac:dyDescent="0.25">
      <c r="A406" s="24" t="s">
        <v>450</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77">
        <v>0</v>
      </c>
      <c r="R406" s="82">
        <v>0</v>
      </c>
      <c r="S406" s="82">
        <v>0</v>
      </c>
      <c r="T406" s="83">
        <f t="shared" si="25"/>
        <v>0</v>
      </c>
      <c r="V406" s="1">
        <f t="shared" si="26"/>
        <v>0</v>
      </c>
      <c r="W406" s="1">
        <f t="shared" si="27"/>
        <v>0</v>
      </c>
      <c r="X406" s="1">
        <f t="shared" si="24"/>
        <v>0</v>
      </c>
    </row>
    <row r="407" spans="1:24" x14ac:dyDescent="0.25">
      <c r="A407" s="24" t="s">
        <v>524</v>
      </c>
      <c r="B407" s="25" t="s">
        <v>63</v>
      </c>
      <c r="C407" s="81">
        <v>0</v>
      </c>
      <c r="D407" s="81">
        <v>0</v>
      </c>
      <c r="E407" s="77">
        <v>0</v>
      </c>
      <c r="F407" s="77">
        <v>0</v>
      </c>
      <c r="G407" s="77">
        <v>0</v>
      </c>
      <c r="H407" s="77">
        <v>0</v>
      </c>
      <c r="I407" s="77">
        <v>0</v>
      </c>
      <c r="J407" s="77">
        <v>0</v>
      </c>
      <c r="K407" s="77">
        <v>0</v>
      </c>
      <c r="L407" s="77">
        <v>0</v>
      </c>
      <c r="M407" s="77">
        <v>0</v>
      </c>
      <c r="N407" s="77">
        <v>0</v>
      </c>
      <c r="O407" s="77">
        <v>0</v>
      </c>
      <c r="P407" s="82">
        <v>0</v>
      </c>
      <c r="Q407" s="77">
        <v>0</v>
      </c>
      <c r="R407" s="82">
        <v>0</v>
      </c>
      <c r="S407" s="82">
        <v>0</v>
      </c>
      <c r="T407" s="83">
        <f t="shared" si="25"/>
        <v>0</v>
      </c>
      <c r="V407" s="1">
        <f t="shared" si="26"/>
        <v>0</v>
      </c>
      <c r="W407" s="1">
        <f t="shared" si="27"/>
        <v>0</v>
      </c>
      <c r="X407" s="1">
        <f t="shared" si="24"/>
        <v>0</v>
      </c>
    </row>
    <row r="408" spans="1:24" x14ac:dyDescent="0.25">
      <c r="A408" s="24" t="s">
        <v>451</v>
      </c>
      <c r="B408" s="25" t="s">
        <v>64</v>
      </c>
      <c r="C408" s="81">
        <v>0</v>
      </c>
      <c r="D408" s="81">
        <v>0</v>
      </c>
      <c r="E408" s="77">
        <v>0</v>
      </c>
      <c r="F408" s="77">
        <v>0</v>
      </c>
      <c r="G408" s="77">
        <v>0</v>
      </c>
      <c r="H408" s="77">
        <v>0</v>
      </c>
      <c r="I408" s="77">
        <v>0</v>
      </c>
      <c r="J408" s="77">
        <v>0</v>
      </c>
      <c r="K408" s="77">
        <v>0</v>
      </c>
      <c r="L408" s="77">
        <v>0</v>
      </c>
      <c r="M408" s="77">
        <v>0</v>
      </c>
      <c r="N408" s="77">
        <v>0</v>
      </c>
      <c r="O408" s="77">
        <v>0</v>
      </c>
      <c r="P408" s="82">
        <v>0</v>
      </c>
      <c r="Q408" s="77">
        <v>0</v>
      </c>
      <c r="R408" s="82">
        <v>0</v>
      </c>
      <c r="S408" s="82">
        <v>0</v>
      </c>
      <c r="T408" s="83">
        <f t="shared" si="25"/>
        <v>0</v>
      </c>
      <c r="V408" s="1">
        <f t="shared" si="26"/>
        <v>0</v>
      </c>
      <c r="W408" s="1">
        <f t="shared" si="27"/>
        <v>0</v>
      </c>
      <c r="X408" s="1">
        <f t="shared" si="24"/>
        <v>0</v>
      </c>
    </row>
    <row r="409" spans="1:24" x14ac:dyDescent="0.25">
      <c r="A409" s="24" t="s">
        <v>452</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77">
        <v>0</v>
      </c>
      <c r="R409" s="82">
        <v>0</v>
      </c>
      <c r="S409" s="82">
        <v>0</v>
      </c>
      <c r="T409" s="83">
        <f t="shared" si="25"/>
        <v>0</v>
      </c>
      <c r="V409" s="1">
        <f t="shared" si="26"/>
        <v>0</v>
      </c>
      <c r="W409" s="1">
        <f t="shared" si="27"/>
        <v>0</v>
      </c>
      <c r="X409" s="1">
        <f t="shared" si="24"/>
        <v>0</v>
      </c>
    </row>
    <row r="410" spans="1:24" x14ac:dyDescent="0.25">
      <c r="A410" s="24" t="s">
        <v>453</v>
      </c>
      <c r="B410" s="25" t="s">
        <v>64</v>
      </c>
      <c r="C410" s="81">
        <v>0</v>
      </c>
      <c r="D410" s="81">
        <v>0</v>
      </c>
      <c r="E410" s="77">
        <v>0</v>
      </c>
      <c r="F410" s="77">
        <v>0</v>
      </c>
      <c r="G410" s="77">
        <v>0</v>
      </c>
      <c r="H410" s="77">
        <v>0</v>
      </c>
      <c r="I410" s="77">
        <v>0</v>
      </c>
      <c r="J410" s="77">
        <v>0</v>
      </c>
      <c r="K410" s="77">
        <v>0</v>
      </c>
      <c r="L410" s="77">
        <v>0</v>
      </c>
      <c r="M410" s="77">
        <v>0</v>
      </c>
      <c r="N410" s="77">
        <v>0</v>
      </c>
      <c r="O410" s="77">
        <v>0</v>
      </c>
      <c r="P410" s="82">
        <v>0</v>
      </c>
      <c r="Q410" s="77">
        <v>2400</v>
      </c>
      <c r="R410" s="82">
        <v>0</v>
      </c>
      <c r="S410" s="82">
        <v>0</v>
      </c>
      <c r="T410" s="83">
        <f t="shared" si="25"/>
        <v>2400</v>
      </c>
      <c r="V410" s="1">
        <f t="shared" si="26"/>
        <v>2400</v>
      </c>
      <c r="W410" s="1">
        <f t="shared" si="27"/>
        <v>0</v>
      </c>
      <c r="X410" s="1">
        <f t="shared" si="24"/>
        <v>2400</v>
      </c>
    </row>
    <row r="411" spans="1:24" x14ac:dyDescent="0.25">
      <c r="A411" s="24" t="s">
        <v>454</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77">
        <v>0</v>
      </c>
      <c r="R411" s="82">
        <v>0</v>
      </c>
      <c r="S411" s="82">
        <v>0</v>
      </c>
      <c r="T411" s="83">
        <f t="shared" si="25"/>
        <v>0</v>
      </c>
      <c r="V411" s="1">
        <f t="shared" si="26"/>
        <v>0</v>
      </c>
      <c r="W411" s="1">
        <f t="shared" si="27"/>
        <v>0</v>
      </c>
      <c r="X411" s="1">
        <f t="shared" si="24"/>
        <v>0</v>
      </c>
    </row>
    <row r="412" spans="1:24" x14ac:dyDescent="0.25">
      <c r="A412" s="24" t="s">
        <v>455</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77">
        <v>0</v>
      </c>
      <c r="R412" s="82">
        <v>0</v>
      </c>
      <c r="S412" s="82">
        <v>0</v>
      </c>
      <c r="T412" s="83">
        <f t="shared" si="25"/>
        <v>0</v>
      </c>
      <c r="V412" s="1">
        <f t="shared" si="26"/>
        <v>0</v>
      </c>
      <c r="W412" s="1">
        <f t="shared" si="27"/>
        <v>0</v>
      </c>
      <c r="X412" s="1">
        <f t="shared" si="24"/>
        <v>0</v>
      </c>
    </row>
    <row r="413" spans="1:24" x14ac:dyDescent="0.25">
      <c r="A413" s="24" t="s">
        <v>456</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77">
        <v>0</v>
      </c>
      <c r="R413" s="82">
        <v>0</v>
      </c>
      <c r="S413" s="82">
        <v>0</v>
      </c>
      <c r="T413" s="83">
        <f t="shared" si="25"/>
        <v>0</v>
      </c>
      <c r="V413" s="1">
        <f t="shared" si="26"/>
        <v>0</v>
      </c>
      <c r="W413" s="1">
        <f t="shared" si="27"/>
        <v>0</v>
      </c>
      <c r="X413" s="1">
        <f>SUM(V413:W413)</f>
        <v>0</v>
      </c>
    </row>
    <row r="414" spans="1:24" x14ac:dyDescent="0.25">
      <c r="A414" s="24" t="s">
        <v>457</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77">
        <v>0</v>
      </c>
      <c r="R414" s="82">
        <v>0</v>
      </c>
      <c r="S414" s="82">
        <v>0</v>
      </c>
      <c r="T414" s="83">
        <f t="shared" si="25"/>
        <v>0</v>
      </c>
      <c r="V414" s="1">
        <f t="shared" si="26"/>
        <v>0</v>
      </c>
      <c r="W414" s="1">
        <f t="shared" si="27"/>
        <v>0</v>
      </c>
      <c r="X414" s="1">
        <f>SUM(V414:W414)</f>
        <v>0</v>
      </c>
    </row>
    <row r="415" spans="1:24" x14ac:dyDescent="0.25">
      <c r="A415" s="24" t="s">
        <v>458</v>
      </c>
      <c r="B415" s="25" t="s">
        <v>65</v>
      </c>
      <c r="C415" s="81">
        <v>0</v>
      </c>
      <c r="D415" s="81">
        <v>0</v>
      </c>
      <c r="E415" s="77">
        <v>0</v>
      </c>
      <c r="F415" s="77">
        <v>0</v>
      </c>
      <c r="G415" s="77">
        <v>0</v>
      </c>
      <c r="H415" s="77">
        <v>0</v>
      </c>
      <c r="I415" s="77">
        <v>0</v>
      </c>
      <c r="J415" s="77">
        <v>0</v>
      </c>
      <c r="K415" s="77">
        <v>0</v>
      </c>
      <c r="L415" s="77">
        <v>0</v>
      </c>
      <c r="M415" s="77">
        <v>0</v>
      </c>
      <c r="N415" s="77">
        <v>0</v>
      </c>
      <c r="O415" s="77">
        <v>0</v>
      </c>
      <c r="P415" s="82">
        <v>0</v>
      </c>
      <c r="Q415" s="77">
        <v>0</v>
      </c>
      <c r="R415" s="82">
        <v>0</v>
      </c>
      <c r="S415" s="82">
        <v>0</v>
      </c>
      <c r="T415" s="83">
        <f t="shared" si="25"/>
        <v>0</v>
      </c>
      <c r="V415" s="1">
        <f t="shared" si="26"/>
        <v>0</v>
      </c>
      <c r="W415" s="1">
        <f t="shared" si="27"/>
        <v>0</v>
      </c>
      <c r="X415" s="1">
        <f>SUM(V415:W415)</f>
        <v>0</v>
      </c>
    </row>
    <row r="416" spans="1:24" x14ac:dyDescent="0.25">
      <c r="A416" s="51" t="s">
        <v>498</v>
      </c>
      <c r="B416" s="70"/>
      <c r="C416" s="49">
        <f t="shared" ref="C416:T416" si="28">SUM(C5:C415)</f>
        <v>35035779</v>
      </c>
      <c r="D416" s="52">
        <f t="shared" si="28"/>
        <v>12069813</v>
      </c>
      <c r="E416" s="52">
        <f t="shared" si="28"/>
        <v>160095473</v>
      </c>
      <c r="F416" s="52">
        <f t="shared" si="28"/>
        <v>26646299</v>
      </c>
      <c r="G416" s="52">
        <f t="shared" si="28"/>
        <v>97588255</v>
      </c>
      <c r="H416" s="52">
        <f t="shared" si="28"/>
        <v>42591494</v>
      </c>
      <c r="I416" s="52">
        <f t="shared" si="28"/>
        <v>21702467</v>
      </c>
      <c r="J416" s="52">
        <f t="shared" si="28"/>
        <v>2274176</v>
      </c>
      <c r="K416" s="52">
        <f t="shared" si="28"/>
        <v>10366</v>
      </c>
      <c r="L416" s="52">
        <f t="shared" si="28"/>
        <v>2631</v>
      </c>
      <c r="M416" s="52">
        <f t="shared" si="28"/>
        <v>78071933</v>
      </c>
      <c r="N416" s="52">
        <f t="shared" si="28"/>
        <v>7324281</v>
      </c>
      <c r="O416" s="52">
        <f t="shared" si="28"/>
        <v>6896771</v>
      </c>
      <c r="P416" s="52">
        <f t="shared" si="28"/>
        <v>0</v>
      </c>
      <c r="Q416" s="52">
        <f t="shared" si="28"/>
        <v>7705240</v>
      </c>
      <c r="R416" s="52">
        <f t="shared" si="28"/>
        <v>9360236</v>
      </c>
      <c r="S416" s="52">
        <f t="shared" ref="S416" si="29">SUM(S5:S415)</f>
        <v>203978</v>
      </c>
      <c r="T416" s="66">
        <f t="shared" si="28"/>
        <v>507579192</v>
      </c>
      <c r="V416" s="1">
        <f>SUM(C416,E416,G416,I416,K416,M416,O416,Q416)</f>
        <v>407106284</v>
      </c>
      <c r="W416" s="1">
        <f>SUM(D416,F416,H416,J416,L416,N416,P416,R416)</f>
        <v>100268930</v>
      </c>
      <c r="X416" s="1">
        <f t="shared" si="24"/>
        <v>507375214</v>
      </c>
    </row>
    <row r="417" spans="1:20" x14ac:dyDescent="0.25">
      <c r="A417" s="51" t="s">
        <v>461</v>
      </c>
      <c r="B417" s="70"/>
      <c r="C417" s="58">
        <f t="shared" ref="C417:T417" si="30">(C416/$T416)</f>
        <v>6.9025246803261386E-2</v>
      </c>
      <c r="D417" s="67">
        <f t="shared" si="30"/>
        <v>2.3779172176939829E-2</v>
      </c>
      <c r="E417" s="58">
        <f t="shared" si="30"/>
        <v>0.31540984249015475</v>
      </c>
      <c r="F417" s="58">
        <f t="shared" si="30"/>
        <v>5.2496830878756749E-2</v>
      </c>
      <c r="G417" s="58">
        <f t="shared" si="30"/>
        <v>0.1922621268525129</v>
      </c>
      <c r="H417" s="58">
        <f t="shared" si="30"/>
        <v>8.3911032349805237E-2</v>
      </c>
      <c r="I417" s="58">
        <f t="shared" si="30"/>
        <v>4.2756809857564061E-2</v>
      </c>
      <c r="J417" s="58">
        <f t="shared" si="30"/>
        <v>4.4804358331536967E-3</v>
      </c>
      <c r="K417" s="58">
        <f t="shared" si="30"/>
        <v>2.0422428979318758E-5</v>
      </c>
      <c r="L417" s="58">
        <f t="shared" si="30"/>
        <v>5.1834276137939082E-6</v>
      </c>
      <c r="M417" s="58">
        <f t="shared" si="30"/>
        <v>0.15381231979265217</v>
      </c>
      <c r="N417" s="58">
        <f t="shared" si="30"/>
        <v>1.4429829109306751E-2</v>
      </c>
      <c r="O417" s="58">
        <f>(O416/$T416)</f>
        <v>1.3587576300803126E-2</v>
      </c>
      <c r="P417" s="58">
        <f>(P416/$T416)</f>
        <v>0</v>
      </c>
      <c r="Q417" s="58">
        <f t="shared" si="30"/>
        <v>1.5180370120452062E-2</v>
      </c>
      <c r="R417" s="58">
        <f t="shared" si="30"/>
        <v>1.8440937192712975E-2</v>
      </c>
      <c r="S417" s="58">
        <f t="shared" ref="S417" si="31">(S416/$T416)</f>
        <v>4.018643853312253E-4</v>
      </c>
      <c r="T417" s="68">
        <f t="shared" si="30"/>
        <v>1</v>
      </c>
    </row>
    <row r="418" spans="1:20" x14ac:dyDescent="0.25">
      <c r="A418" s="47" t="s">
        <v>500</v>
      </c>
      <c r="B418" s="71"/>
      <c r="C418" s="54">
        <f t="shared" ref="C418:T418" si="32">COUNTIF(C5:C415,"&gt;0")</f>
        <v>110</v>
      </c>
      <c r="D418" s="69">
        <f t="shared" si="32"/>
        <v>80</v>
      </c>
      <c r="E418" s="69">
        <f t="shared" si="32"/>
        <v>108</v>
      </c>
      <c r="F418" s="69">
        <f t="shared" si="32"/>
        <v>76</v>
      </c>
      <c r="G418" s="69">
        <f t="shared" si="32"/>
        <v>90</v>
      </c>
      <c r="H418" s="69">
        <f t="shared" si="32"/>
        <v>71</v>
      </c>
      <c r="I418" s="69">
        <f t="shared" si="32"/>
        <v>7</v>
      </c>
      <c r="J418" s="69">
        <f t="shared" si="32"/>
        <v>8</v>
      </c>
      <c r="K418" s="69">
        <f t="shared" si="32"/>
        <v>1</v>
      </c>
      <c r="L418" s="69">
        <f t="shared" si="32"/>
        <v>1</v>
      </c>
      <c r="M418" s="69">
        <f t="shared" si="32"/>
        <v>125</v>
      </c>
      <c r="N418" s="69">
        <f t="shared" si="32"/>
        <v>26</v>
      </c>
      <c r="O418" s="69">
        <f>COUNTIF(O5:O415,"&gt;0")</f>
        <v>2</v>
      </c>
      <c r="P418" s="69">
        <f>COUNTIF(P5:P415,"&gt;0")</f>
        <v>0</v>
      </c>
      <c r="Q418" s="69">
        <f t="shared" si="32"/>
        <v>49</v>
      </c>
      <c r="R418" s="69">
        <f t="shared" si="32"/>
        <v>33</v>
      </c>
      <c r="S418" s="69">
        <f t="shared" ref="S418" si="33">COUNTIF(S5:S415,"&gt;0")</f>
        <v>2</v>
      </c>
      <c r="T418" s="57">
        <f t="shared" si="32"/>
        <v>207</v>
      </c>
    </row>
    <row r="419" spans="1:20" x14ac:dyDescent="0.25">
      <c r="A419" s="37"/>
      <c r="B419" s="28"/>
      <c r="C419" s="26"/>
      <c r="D419" s="26"/>
      <c r="E419" s="26"/>
      <c r="F419" s="26"/>
      <c r="G419" s="26"/>
      <c r="H419" s="26"/>
      <c r="I419" s="26"/>
      <c r="J419" s="26"/>
      <c r="K419" s="26"/>
      <c r="L419" s="26"/>
      <c r="M419" s="26"/>
      <c r="N419" s="26"/>
      <c r="O419" s="26"/>
      <c r="P419" s="26"/>
      <c r="Q419" s="26"/>
      <c r="R419" s="26"/>
      <c r="S419" s="26"/>
      <c r="T419" s="27"/>
    </row>
    <row r="420" spans="1:20" ht="13.8" thickBot="1" x14ac:dyDescent="0.3">
      <c r="A420" s="29" t="s">
        <v>465</v>
      </c>
      <c r="B420" s="31"/>
      <c r="C420" s="32"/>
      <c r="D420" s="32"/>
      <c r="E420" s="32"/>
      <c r="F420" s="32"/>
      <c r="G420" s="32"/>
      <c r="H420" s="32"/>
      <c r="I420" s="32"/>
      <c r="J420" s="32"/>
      <c r="K420" s="32"/>
      <c r="L420" s="32"/>
      <c r="M420" s="32"/>
      <c r="N420" s="32"/>
      <c r="O420" s="32"/>
      <c r="P420" s="32"/>
      <c r="Q420" s="32"/>
      <c r="R420" s="32"/>
      <c r="S420" s="32"/>
      <c r="T420" s="33"/>
    </row>
    <row r="421" spans="1:20" x14ac:dyDescent="0.25">
      <c r="C421" s="1"/>
      <c r="D421" s="1"/>
      <c r="E421" s="1"/>
      <c r="F421" s="1"/>
      <c r="G421" s="1"/>
      <c r="H421" s="1"/>
      <c r="I421" s="1"/>
      <c r="J421" s="1"/>
      <c r="K421" s="1"/>
      <c r="L421" s="1"/>
      <c r="M421" s="1"/>
      <c r="N421" s="1"/>
      <c r="O421" s="1"/>
      <c r="P421" s="1"/>
      <c r="Q421" s="1"/>
      <c r="R421" s="1"/>
      <c r="S421" s="1"/>
      <c r="T421" s="1"/>
    </row>
  </sheetData>
  <mergeCells count="8">
    <mergeCell ref="Q3:R3"/>
    <mergeCell ref="O3:P3"/>
    <mergeCell ref="C3:D3"/>
    <mergeCell ref="E3:F3"/>
    <mergeCell ref="G3:H3"/>
    <mergeCell ref="I3:J3"/>
    <mergeCell ref="K3:L3"/>
    <mergeCell ref="M3:N3"/>
  </mergeCells>
  <printOptions horizontalCentered="1"/>
  <pageMargins left="0.5" right="0.5" top="0.5" bottom="0.5" header="0.3" footer="0.3"/>
  <pageSetup paperSize="5" scale="58" fitToHeight="0" orientation="landscape" verticalDpi="0" r:id="rId1"/>
  <headerFooter>
    <oddFooter>&amp;L&amp;12Office of Economic and Demographic Research&amp;R&amp;12Page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U421"/>
  <sheetViews>
    <sheetView workbookViewId="0"/>
  </sheetViews>
  <sheetFormatPr defaultRowHeight="13.2" x14ac:dyDescent="0.25"/>
  <cols>
    <col min="1" max="1" width="24.6640625" customWidth="1"/>
    <col min="2" max="2" width="17.6640625" customWidth="1"/>
    <col min="3" max="16" width="13.6640625" customWidth="1"/>
    <col min="17" max="17" width="14.6640625" customWidth="1"/>
    <col min="19" max="21" width="13.6640625" customWidth="1"/>
  </cols>
  <sheetData>
    <row r="1" spans="1:21" ht="22.8" x14ac:dyDescent="0.4">
      <c r="A1" s="3" t="s">
        <v>78</v>
      </c>
      <c r="B1" s="4"/>
      <c r="C1" s="5"/>
      <c r="D1" s="5"/>
      <c r="E1" s="6"/>
      <c r="F1" s="6"/>
      <c r="G1" s="6"/>
      <c r="H1" s="6"/>
      <c r="I1" s="6"/>
      <c r="J1" s="6"/>
      <c r="K1" s="6"/>
      <c r="L1" s="6"/>
      <c r="M1" s="6"/>
      <c r="N1" s="6"/>
      <c r="O1" s="6"/>
      <c r="P1" s="6"/>
      <c r="Q1" s="7"/>
    </row>
    <row r="2" spans="1:21" ht="18" thickBot="1" x14ac:dyDescent="0.35">
      <c r="A2" s="8" t="s">
        <v>553</v>
      </c>
      <c r="B2" s="9"/>
      <c r="C2" s="10"/>
      <c r="D2" s="10"/>
      <c r="E2" s="11"/>
      <c r="F2" s="11"/>
      <c r="G2" s="11"/>
      <c r="H2" s="11"/>
      <c r="I2" s="11"/>
      <c r="J2" s="11"/>
      <c r="K2" s="11"/>
      <c r="L2" s="11"/>
      <c r="M2" s="11"/>
      <c r="N2" s="11"/>
      <c r="O2" s="11"/>
      <c r="P2" s="11"/>
      <c r="Q2" s="12"/>
    </row>
    <row r="3" spans="1:21" x14ac:dyDescent="0.25">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8" thickBot="1" x14ac:dyDescent="0.3">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5">
      <c r="A5" s="18" t="s">
        <v>0</v>
      </c>
      <c r="B5" s="19" t="s">
        <v>0</v>
      </c>
      <c r="C5" s="65">
        <v>0</v>
      </c>
      <c r="D5" s="65">
        <v>0</v>
      </c>
      <c r="E5" s="20">
        <v>0</v>
      </c>
      <c r="F5" s="20">
        <v>0</v>
      </c>
      <c r="G5" s="46">
        <v>0</v>
      </c>
      <c r="H5" s="46">
        <v>0</v>
      </c>
      <c r="I5" s="46">
        <v>0</v>
      </c>
      <c r="J5" s="46">
        <v>0</v>
      </c>
      <c r="K5" s="20">
        <v>0</v>
      </c>
      <c r="L5" s="20">
        <v>0</v>
      </c>
      <c r="M5" s="20">
        <v>0</v>
      </c>
      <c r="N5" s="20">
        <v>0</v>
      </c>
      <c r="O5" s="20">
        <v>0</v>
      </c>
      <c r="P5" s="20">
        <v>0</v>
      </c>
      <c r="Q5" s="23">
        <f t="shared" ref="Q5:Q68" si="0">SUM(C5:P5)</f>
        <v>0</v>
      </c>
      <c r="S5" s="1">
        <f>SUM(C5,E5,G5,I5,K5,M5,O5)</f>
        <v>0</v>
      </c>
      <c r="T5" s="1">
        <f>SUM(D5,F5,H5,J5,L5,N5,P5)</f>
        <v>0</v>
      </c>
      <c r="U5" s="1">
        <f>SUM(S5:T5)</f>
        <v>0</v>
      </c>
    </row>
    <row r="6" spans="1:21" x14ac:dyDescent="0.25">
      <c r="A6" s="24" t="s">
        <v>79</v>
      </c>
      <c r="B6" s="25" t="s">
        <v>0</v>
      </c>
      <c r="C6" s="81">
        <v>0</v>
      </c>
      <c r="D6" s="81">
        <v>0</v>
      </c>
      <c r="E6" s="77">
        <v>0</v>
      </c>
      <c r="F6" s="77">
        <v>0</v>
      </c>
      <c r="G6" s="77">
        <v>0</v>
      </c>
      <c r="H6" s="77">
        <v>0</v>
      </c>
      <c r="I6" s="77">
        <v>0</v>
      </c>
      <c r="J6" s="77">
        <v>0</v>
      </c>
      <c r="K6" s="77">
        <v>0</v>
      </c>
      <c r="L6" s="77">
        <v>0</v>
      </c>
      <c r="M6" s="77">
        <v>0</v>
      </c>
      <c r="N6" s="77">
        <v>0</v>
      </c>
      <c r="O6" s="77">
        <v>0</v>
      </c>
      <c r="P6" s="77">
        <v>0</v>
      </c>
      <c r="Q6" s="83">
        <f t="shared" si="0"/>
        <v>0</v>
      </c>
      <c r="S6" s="1">
        <f>SUM(C6,E6,G6,I6,K6,M6,O6)</f>
        <v>0</v>
      </c>
      <c r="T6" s="1">
        <f>SUM(D6,F6,H6,J6,L6,N6,P6)</f>
        <v>0</v>
      </c>
      <c r="U6" s="1">
        <f>SUM(S6:T6)</f>
        <v>0</v>
      </c>
    </row>
    <row r="7" spans="1:21" x14ac:dyDescent="0.25">
      <c r="A7" s="24" t="s">
        <v>80</v>
      </c>
      <c r="B7" s="25" t="s">
        <v>0</v>
      </c>
      <c r="C7" s="81">
        <v>0</v>
      </c>
      <c r="D7" s="81">
        <v>0</v>
      </c>
      <c r="E7" s="77">
        <v>0</v>
      </c>
      <c r="F7" s="77">
        <v>0</v>
      </c>
      <c r="G7" s="77">
        <v>0</v>
      </c>
      <c r="H7" s="77">
        <v>0</v>
      </c>
      <c r="I7" s="77">
        <v>0</v>
      </c>
      <c r="J7" s="77">
        <v>0</v>
      </c>
      <c r="K7" s="77">
        <v>0</v>
      </c>
      <c r="L7" s="77">
        <v>0</v>
      </c>
      <c r="M7" s="77">
        <v>0</v>
      </c>
      <c r="N7" s="77">
        <v>0</v>
      </c>
      <c r="O7" s="77">
        <v>0</v>
      </c>
      <c r="P7" s="77">
        <v>0</v>
      </c>
      <c r="Q7" s="83">
        <f t="shared" si="0"/>
        <v>0</v>
      </c>
      <c r="S7" s="1">
        <f t="shared" ref="S7:S70" si="1">SUM(C7,E7,G7,I7,K7,M7,O7)</f>
        <v>0</v>
      </c>
      <c r="T7" s="1">
        <f t="shared" ref="T7:T70" si="2">SUM(D7,F7,H7,J7,L7,N7,P7)</f>
        <v>0</v>
      </c>
      <c r="U7" s="1">
        <f t="shared" ref="U7:U70" si="3">SUM(S7:T7)</f>
        <v>0</v>
      </c>
    </row>
    <row r="8" spans="1:21" x14ac:dyDescent="0.25">
      <c r="A8" s="24" t="s">
        <v>81</v>
      </c>
      <c r="B8" s="25" t="s">
        <v>0</v>
      </c>
      <c r="C8" s="81">
        <v>0</v>
      </c>
      <c r="D8" s="81">
        <v>0</v>
      </c>
      <c r="E8" s="77">
        <v>0</v>
      </c>
      <c r="F8" s="77">
        <v>0</v>
      </c>
      <c r="G8" s="77">
        <v>0</v>
      </c>
      <c r="H8" s="77">
        <v>0</v>
      </c>
      <c r="I8" s="77">
        <v>0</v>
      </c>
      <c r="J8" s="77">
        <v>0</v>
      </c>
      <c r="K8" s="77">
        <v>0</v>
      </c>
      <c r="L8" s="77">
        <v>0</v>
      </c>
      <c r="M8" s="77">
        <v>0</v>
      </c>
      <c r="N8" s="77">
        <v>0</v>
      </c>
      <c r="O8" s="77">
        <v>0</v>
      </c>
      <c r="P8" s="77">
        <v>15550</v>
      </c>
      <c r="Q8" s="83">
        <f t="shared" si="0"/>
        <v>15550</v>
      </c>
      <c r="S8" s="1">
        <f t="shared" si="1"/>
        <v>0</v>
      </c>
      <c r="T8" s="1">
        <f t="shared" si="2"/>
        <v>15550</v>
      </c>
      <c r="U8" s="1">
        <f t="shared" si="3"/>
        <v>15550</v>
      </c>
    </row>
    <row r="9" spans="1:21" x14ac:dyDescent="0.25">
      <c r="A9" s="24" t="s">
        <v>82</v>
      </c>
      <c r="B9" s="25" t="s">
        <v>0</v>
      </c>
      <c r="C9" s="81">
        <v>0</v>
      </c>
      <c r="D9" s="81">
        <v>0</v>
      </c>
      <c r="E9" s="77">
        <v>0</v>
      </c>
      <c r="F9" s="77">
        <v>0</v>
      </c>
      <c r="G9" s="77">
        <v>0</v>
      </c>
      <c r="H9" s="77">
        <v>0</v>
      </c>
      <c r="I9" s="77">
        <v>0</v>
      </c>
      <c r="J9" s="77">
        <v>0</v>
      </c>
      <c r="K9" s="77">
        <v>0</v>
      </c>
      <c r="L9" s="77">
        <v>0</v>
      </c>
      <c r="M9" s="77">
        <v>0</v>
      </c>
      <c r="N9" s="77">
        <v>0</v>
      </c>
      <c r="O9" s="77">
        <v>272800</v>
      </c>
      <c r="P9" s="77">
        <v>2370</v>
      </c>
      <c r="Q9" s="83">
        <f t="shared" si="0"/>
        <v>275170</v>
      </c>
      <c r="S9" s="1">
        <f t="shared" si="1"/>
        <v>272800</v>
      </c>
      <c r="T9" s="1">
        <f t="shared" si="2"/>
        <v>2370</v>
      </c>
      <c r="U9" s="1">
        <f t="shared" si="3"/>
        <v>275170</v>
      </c>
    </row>
    <row r="10" spans="1:21" x14ac:dyDescent="0.25">
      <c r="A10" s="24" t="s">
        <v>534</v>
      </c>
      <c r="B10" s="25" t="s">
        <v>0</v>
      </c>
      <c r="C10" s="81">
        <v>0</v>
      </c>
      <c r="D10" s="81">
        <v>0</v>
      </c>
      <c r="E10" s="77">
        <v>0</v>
      </c>
      <c r="F10" s="77">
        <v>0</v>
      </c>
      <c r="G10" s="77">
        <v>0</v>
      </c>
      <c r="H10" s="77">
        <v>0</v>
      </c>
      <c r="I10" s="77">
        <v>0</v>
      </c>
      <c r="J10" s="77">
        <v>0</v>
      </c>
      <c r="K10" s="77">
        <v>0</v>
      </c>
      <c r="L10" s="77">
        <v>0</v>
      </c>
      <c r="M10" s="77">
        <v>0</v>
      </c>
      <c r="N10" s="77">
        <v>0</v>
      </c>
      <c r="O10" s="77">
        <v>0</v>
      </c>
      <c r="P10" s="77">
        <v>0</v>
      </c>
      <c r="Q10" s="83">
        <f t="shared" si="0"/>
        <v>0</v>
      </c>
      <c r="S10" s="1">
        <f t="shared" si="1"/>
        <v>0</v>
      </c>
      <c r="T10" s="1">
        <f t="shared" si="2"/>
        <v>0</v>
      </c>
      <c r="U10" s="1">
        <f t="shared" si="3"/>
        <v>0</v>
      </c>
    </row>
    <row r="11" spans="1:21" x14ac:dyDescent="0.25">
      <c r="A11" s="24" t="s">
        <v>83</v>
      </c>
      <c r="B11" s="25" t="s">
        <v>0</v>
      </c>
      <c r="C11" s="81">
        <v>0</v>
      </c>
      <c r="D11" s="81">
        <v>0</v>
      </c>
      <c r="E11" s="77">
        <v>0</v>
      </c>
      <c r="F11" s="77">
        <v>0</v>
      </c>
      <c r="G11" s="77">
        <v>0</v>
      </c>
      <c r="H11" s="77">
        <v>0</v>
      </c>
      <c r="I11" s="77">
        <v>0</v>
      </c>
      <c r="J11" s="77">
        <v>0</v>
      </c>
      <c r="K11" s="77">
        <v>0</v>
      </c>
      <c r="L11" s="77">
        <v>0</v>
      </c>
      <c r="M11" s="77">
        <v>0</v>
      </c>
      <c r="N11" s="77">
        <v>0</v>
      </c>
      <c r="O11" s="77">
        <v>0</v>
      </c>
      <c r="P11" s="77">
        <v>0</v>
      </c>
      <c r="Q11" s="83">
        <f t="shared" si="0"/>
        <v>0</v>
      </c>
      <c r="S11" s="1">
        <f t="shared" si="1"/>
        <v>0</v>
      </c>
      <c r="T11" s="1">
        <f t="shared" si="2"/>
        <v>0</v>
      </c>
      <c r="U11" s="1">
        <f t="shared" si="3"/>
        <v>0</v>
      </c>
    </row>
    <row r="12" spans="1:21" x14ac:dyDescent="0.25">
      <c r="A12" s="24" t="s">
        <v>84</v>
      </c>
      <c r="B12" s="25" t="s">
        <v>0</v>
      </c>
      <c r="C12" s="81">
        <v>0</v>
      </c>
      <c r="D12" s="81">
        <v>0</v>
      </c>
      <c r="E12" s="77">
        <v>648848</v>
      </c>
      <c r="F12" s="77">
        <v>2994</v>
      </c>
      <c r="G12" s="77">
        <v>0</v>
      </c>
      <c r="H12" s="77">
        <v>0</v>
      </c>
      <c r="I12" s="77">
        <v>0</v>
      </c>
      <c r="J12" s="77">
        <v>0</v>
      </c>
      <c r="K12" s="77">
        <v>0</v>
      </c>
      <c r="L12" s="77">
        <v>0</v>
      </c>
      <c r="M12" s="77">
        <v>0</v>
      </c>
      <c r="N12" s="77">
        <v>0</v>
      </c>
      <c r="O12" s="77">
        <v>0</v>
      </c>
      <c r="P12" s="77">
        <v>0</v>
      </c>
      <c r="Q12" s="83">
        <f t="shared" si="0"/>
        <v>651842</v>
      </c>
      <c r="S12" s="1">
        <f t="shared" si="1"/>
        <v>648848</v>
      </c>
      <c r="T12" s="1">
        <f t="shared" si="2"/>
        <v>2994</v>
      </c>
      <c r="U12" s="1">
        <f t="shared" si="3"/>
        <v>651842</v>
      </c>
    </row>
    <row r="13" spans="1:21" x14ac:dyDescent="0.25">
      <c r="A13" s="24" t="s">
        <v>85</v>
      </c>
      <c r="B13" s="25" t="s">
        <v>0</v>
      </c>
      <c r="C13" s="81">
        <v>0</v>
      </c>
      <c r="D13" s="81">
        <v>0</v>
      </c>
      <c r="E13" s="77">
        <v>0</v>
      </c>
      <c r="F13" s="77">
        <v>0</v>
      </c>
      <c r="G13" s="77">
        <v>0</v>
      </c>
      <c r="H13" s="77">
        <v>0</v>
      </c>
      <c r="I13" s="77">
        <v>0</v>
      </c>
      <c r="J13" s="77">
        <v>0</v>
      </c>
      <c r="K13" s="77">
        <v>0</v>
      </c>
      <c r="L13" s="77">
        <v>0</v>
      </c>
      <c r="M13" s="77">
        <v>0</v>
      </c>
      <c r="N13" s="77">
        <v>0</v>
      </c>
      <c r="O13" s="77">
        <v>0</v>
      </c>
      <c r="P13" s="77">
        <v>0</v>
      </c>
      <c r="Q13" s="83">
        <f t="shared" si="0"/>
        <v>0</v>
      </c>
      <c r="S13" s="1">
        <f t="shared" si="1"/>
        <v>0</v>
      </c>
      <c r="T13" s="1">
        <f t="shared" si="2"/>
        <v>0</v>
      </c>
      <c r="U13" s="1">
        <f t="shared" si="3"/>
        <v>0</v>
      </c>
    </row>
    <row r="14" spans="1:21" x14ac:dyDescent="0.25">
      <c r="A14" s="24" t="s">
        <v>512</v>
      </c>
      <c r="B14" s="25" t="s">
        <v>8</v>
      </c>
      <c r="C14" s="81">
        <v>0</v>
      </c>
      <c r="D14" s="81">
        <v>0</v>
      </c>
      <c r="E14" s="77">
        <v>0</v>
      </c>
      <c r="F14" s="77">
        <v>0</v>
      </c>
      <c r="G14" s="77">
        <v>0</v>
      </c>
      <c r="H14" s="77">
        <v>0</v>
      </c>
      <c r="I14" s="77">
        <v>0</v>
      </c>
      <c r="J14" s="77">
        <v>0</v>
      </c>
      <c r="K14" s="77">
        <v>0</v>
      </c>
      <c r="L14" s="77">
        <v>0</v>
      </c>
      <c r="M14" s="77">
        <v>0</v>
      </c>
      <c r="N14" s="77">
        <v>0</v>
      </c>
      <c r="O14" s="77">
        <v>0</v>
      </c>
      <c r="P14" s="77">
        <v>0</v>
      </c>
      <c r="Q14" s="83">
        <f t="shared" si="0"/>
        <v>0</v>
      </c>
      <c r="S14" s="1">
        <f t="shared" si="1"/>
        <v>0</v>
      </c>
      <c r="T14" s="1">
        <f t="shared" si="2"/>
        <v>0</v>
      </c>
      <c r="U14" s="1">
        <f t="shared" si="3"/>
        <v>0</v>
      </c>
    </row>
    <row r="15" spans="1:21" x14ac:dyDescent="0.25">
      <c r="A15" s="24" t="s">
        <v>87</v>
      </c>
      <c r="B15" s="25" t="s">
        <v>8</v>
      </c>
      <c r="C15" s="81">
        <v>0</v>
      </c>
      <c r="D15" s="81">
        <v>0</v>
      </c>
      <c r="E15" s="77">
        <v>0</v>
      </c>
      <c r="F15" s="77">
        <v>0</v>
      </c>
      <c r="G15" s="77">
        <v>0</v>
      </c>
      <c r="H15" s="77">
        <v>0</v>
      </c>
      <c r="I15" s="77">
        <v>0</v>
      </c>
      <c r="J15" s="77">
        <v>0</v>
      </c>
      <c r="K15" s="77">
        <v>0</v>
      </c>
      <c r="L15" s="77">
        <v>0</v>
      </c>
      <c r="M15" s="77">
        <v>0</v>
      </c>
      <c r="N15" s="77">
        <v>0</v>
      </c>
      <c r="O15" s="77">
        <v>0</v>
      </c>
      <c r="P15" s="77">
        <v>0</v>
      </c>
      <c r="Q15" s="83">
        <f t="shared" si="0"/>
        <v>0</v>
      </c>
      <c r="S15" s="1">
        <f t="shared" si="1"/>
        <v>0</v>
      </c>
      <c r="T15" s="1">
        <f t="shared" si="2"/>
        <v>0</v>
      </c>
      <c r="U15" s="1">
        <f t="shared" si="3"/>
        <v>0</v>
      </c>
    </row>
    <row r="16" spans="1:21" x14ac:dyDescent="0.25">
      <c r="A16" s="24" t="s">
        <v>88</v>
      </c>
      <c r="B16" s="25" t="s">
        <v>9</v>
      </c>
      <c r="C16" s="81">
        <v>0</v>
      </c>
      <c r="D16" s="81">
        <v>0</v>
      </c>
      <c r="E16" s="77">
        <v>409589</v>
      </c>
      <c r="F16" s="77">
        <v>0</v>
      </c>
      <c r="G16" s="77">
        <v>488896</v>
      </c>
      <c r="H16" s="77">
        <v>0</v>
      </c>
      <c r="I16" s="77">
        <v>0</v>
      </c>
      <c r="J16" s="77">
        <v>0</v>
      </c>
      <c r="K16" s="77">
        <v>0</v>
      </c>
      <c r="L16" s="77">
        <v>0</v>
      </c>
      <c r="M16" s="77">
        <v>0</v>
      </c>
      <c r="N16" s="77">
        <v>0</v>
      </c>
      <c r="O16" s="77">
        <v>0</v>
      </c>
      <c r="P16" s="77">
        <v>0</v>
      </c>
      <c r="Q16" s="83">
        <f t="shared" si="0"/>
        <v>898485</v>
      </c>
      <c r="S16" s="1">
        <f t="shared" si="1"/>
        <v>898485</v>
      </c>
      <c r="T16" s="1">
        <f t="shared" si="2"/>
        <v>0</v>
      </c>
      <c r="U16" s="1">
        <f t="shared" si="3"/>
        <v>898485</v>
      </c>
    </row>
    <row r="17" spans="1:21" x14ac:dyDescent="0.25">
      <c r="A17" s="24" t="s">
        <v>89</v>
      </c>
      <c r="B17" s="25" t="s">
        <v>9</v>
      </c>
      <c r="C17" s="81">
        <v>118159</v>
      </c>
      <c r="D17" s="81">
        <v>0</v>
      </c>
      <c r="E17" s="77">
        <v>904150</v>
      </c>
      <c r="F17" s="77">
        <v>0</v>
      </c>
      <c r="G17" s="77">
        <v>0</v>
      </c>
      <c r="H17" s="77">
        <v>0</v>
      </c>
      <c r="I17" s="77">
        <v>0</v>
      </c>
      <c r="J17" s="77">
        <v>0</v>
      </c>
      <c r="K17" s="77">
        <v>0</v>
      </c>
      <c r="L17" s="77">
        <v>0</v>
      </c>
      <c r="M17" s="77">
        <v>0</v>
      </c>
      <c r="N17" s="77">
        <v>65654</v>
      </c>
      <c r="O17" s="77">
        <v>0</v>
      </c>
      <c r="P17" s="77">
        <v>0</v>
      </c>
      <c r="Q17" s="83">
        <f t="shared" si="0"/>
        <v>1087963</v>
      </c>
      <c r="S17" s="1">
        <f t="shared" si="1"/>
        <v>1022309</v>
      </c>
      <c r="T17" s="1">
        <f t="shared" si="2"/>
        <v>65654</v>
      </c>
      <c r="U17" s="1">
        <f t="shared" si="3"/>
        <v>1087963</v>
      </c>
    </row>
    <row r="18" spans="1:21" x14ac:dyDescent="0.25">
      <c r="A18" s="24" t="s">
        <v>90</v>
      </c>
      <c r="B18" s="25" t="s">
        <v>9</v>
      </c>
      <c r="C18" s="81">
        <v>0</v>
      </c>
      <c r="D18" s="81">
        <v>0</v>
      </c>
      <c r="E18" s="77">
        <v>0</v>
      </c>
      <c r="F18" s="77">
        <v>0</v>
      </c>
      <c r="G18" s="77">
        <v>0</v>
      </c>
      <c r="H18" s="77">
        <v>0</v>
      </c>
      <c r="I18" s="77">
        <v>0</v>
      </c>
      <c r="J18" s="77">
        <v>0</v>
      </c>
      <c r="K18" s="77">
        <v>0</v>
      </c>
      <c r="L18" s="77">
        <v>0</v>
      </c>
      <c r="M18" s="77">
        <v>0</v>
      </c>
      <c r="N18" s="77">
        <v>0</v>
      </c>
      <c r="O18" s="77">
        <v>0</v>
      </c>
      <c r="P18" s="77">
        <v>0</v>
      </c>
      <c r="Q18" s="83">
        <f t="shared" si="0"/>
        <v>0</v>
      </c>
      <c r="S18" s="1">
        <f t="shared" si="1"/>
        <v>0</v>
      </c>
      <c r="T18" s="1">
        <f t="shared" si="2"/>
        <v>0</v>
      </c>
      <c r="U18" s="1">
        <f t="shared" si="3"/>
        <v>0</v>
      </c>
    </row>
    <row r="19" spans="1:21" x14ac:dyDescent="0.25">
      <c r="A19" s="24" t="s">
        <v>91</v>
      </c>
      <c r="B19" s="25" t="s">
        <v>9</v>
      </c>
      <c r="C19" s="81">
        <v>0</v>
      </c>
      <c r="D19" s="81">
        <v>0</v>
      </c>
      <c r="E19" s="77">
        <v>283632</v>
      </c>
      <c r="F19" s="77">
        <v>212221</v>
      </c>
      <c r="G19" s="77">
        <v>0</v>
      </c>
      <c r="H19" s="77">
        <v>0</v>
      </c>
      <c r="I19" s="77">
        <v>0</v>
      </c>
      <c r="J19" s="77">
        <v>0</v>
      </c>
      <c r="K19" s="77">
        <v>0</v>
      </c>
      <c r="L19" s="77">
        <v>0</v>
      </c>
      <c r="M19" s="77">
        <v>0</v>
      </c>
      <c r="N19" s="77">
        <v>0</v>
      </c>
      <c r="O19" s="77">
        <v>0</v>
      </c>
      <c r="P19" s="77">
        <v>0</v>
      </c>
      <c r="Q19" s="83">
        <f t="shared" si="0"/>
        <v>495853</v>
      </c>
      <c r="S19" s="1">
        <f t="shared" si="1"/>
        <v>283632</v>
      </c>
      <c r="T19" s="1">
        <f t="shared" si="2"/>
        <v>212221</v>
      </c>
      <c r="U19" s="1">
        <f t="shared" si="3"/>
        <v>495853</v>
      </c>
    </row>
    <row r="20" spans="1:21" x14ac:dyDescent="0.25">
      <c r="A20" s="24" t="s">
        <v>92</v>
      </c>
      <c r="B20" s="25" t="s">
        <v>9</v>
      </c>
      <c r="C20" s="81">
        <v>309291</v>
      </c>
      <c r="D20" s="81">
        <v>765509</v>
      </c>
      <c r="E20" s="77">
        <v>2603360</v>
      </c>
      <c r="F20" s="77">
        <v>1674707</v>
      </c>
      <c r="G20" s="77">
        <v>0</v>
      </c>
      <c r="H20" s="77">
        <v>427200</v>
      </c>
      <c r="I20" s="77">
        <v>0</v>
      </c>
      <c r="J20" s="77">
        <v>0</v>
      </c>
      <c r="K20" s="77">
        <v>0</v>
      </c>
      <c r="L20" s="77">
        <v>0</v>
      </c>
      <c r="M20" s="77">
        <v>677015</v>
      </c>
      <c r="N20" s="77">
        <v>0</v>
      </c>
      <c r="O20" s="77">
        <v>0</v>
      </c>
      <c r="P20" s="77">
        <v>0</v>
      </c>
      <c r="Q20" s="83">
        <f t="shared" si="0"/>
        <v>6457082</v>
      </c>
      <c r="S20" s="1">
        <f t="shared" si="1"/>
        <v>3589666</v>
      </c>
      <c r="T20" s="1">
        <f t="shared" si="2"/>
        <v>2867416</v>
      </c>
      <c r="U20" s="1">
        <f t="shared" si="3"/>
        <v>6457082</v>
      </c>
    </row>
    <row r="21" spans="1:21" x14ac:dyDescent="0.25">
      <c r="A21" s="24" t="s">
        <v>93</v>
      </c>
      <c r="B21" s="25" t="s">
        <v>9</v>
      </c>
      <c r="C21" s="81">
        <v>0</v>
      </c>
      <c r="D21" s="81">
        <v>0</v>
      </c>
      <c r="E21" s="77">
        <v>6700</v>
      </c>
      <c r="F21" s="77">
        <v>0</v>
      </c>
      <c r="G21" s="77">
        <v>0</v>
      </c>
      <c r="H21" s="77">
        <v>0</v>
      </c>
      <c r="I21" s="77">
        <v>0</v>
      </c>
      <c r="J21" s="77">
        <v>0</v>
      </c>
      <c r="K21" s="77">
        <v>0</v>
      </c>
      <c r="L21" s="77">
        <v>0</v>
      </c>
      <c r="M21" s="77">
        <v>0</v>
      </c>
      <c r="N21" s="77">
        <v>0</v>
      </c>
      <c r="O21" s="77">
        <v>0</v>
      </c>
      <c r="P21" s="77">
        <v>0</v>
      </c>
      <c r="Q21" s="83">
        <f t="shared" si="0"/>
        <v>6700</v>
      </c>
      <c r="S21" s="1">
        <f t="shared" si="1"/>
        <v>6700</v>
      </c>
      <c r="T21" s="1">
        <f t="shared" si="2"/>
        <v>0</v>
      </c>
      <c r="U21" s="1">
        <f t="shared" si="3"/>
        <v>6700</v>
      </c>
    </row>
    <row r="22" spans="1:21" x14ac:dyDescent="0.25">
      <c r="A22" s="24" t="s">
        <v>94</v>
      </c>
      <c r="B22" s="25" t="s">
        <v>9</v>
      </c>
      <c r="C22" s="81">
        <v>0</v>
      </c>
      <c r="D22" s="81">
        <v>0</v>
      </c>
      <c r="E22" s="77">
        <v>98475</v>
      </c>
      <c r="F22" s="77">
        <v>0</v>
      </c>
      <c r="G22" s="77">
        <v>0</v>
      </c>
      <c r="H22" s="77">
        <v>0</v>
      </c>
      <c r="I22" s="77">
        <v>0</v>
      </c>
      <c r="J22" s="77">
        <v>0</v>
      </c>
      <c r="K22" s="77">
        <v>0</v>
      </c>
      <c r="L22" s="77">
        <v>0</v>
      </c>
      <c r="M22" s="77">
        <v>0</v>
      </c>
      <c r="N22" s="77">
        <v>0</v>
      </c>
      <c r="O22" s="77">
        <v>0</v>
      </c>
      <c r="P22" s="77">
        <v>0</v>
      </c>
      <c r="Q22" s="83">
        <f t="shared" si="0"/>
        <v>98475</v>
      </c>
      <c r="S22" s="1">
        <f t="shared" si="1"/>
        <v>98475</v>
      </c>
      <c r="T22" s="1">
        <f t="shared" si="2"/>
        <v>0</v>
      </c>
      <c r="U22" s="1">
        <f t="shared" si="3"/>
        <v>98475</v>
      </c>
    </row>
    <row r="23" spans="1:21" x14ac:dyDescent="0.25">
      <c r="A23" s="24" t="s">
        <v>95</v>
      </c>
      <c r="B23" s="25" t="s">
        <v>10</v>
      </c>
      <c r="C23" s="81">
        <v>0</v>
      </c>
      <c r="D23" s="81">
        <v>0</v>
      </c>
      <c r="E23" s="77">
        <v>0</v>
      </c>
      <c r="F23" s="77">
        <v>0</v>
      </c>
      <c r="G23" s="77">
        <v>0</v>
      </c>
      <c r="H23" s="77">
        <v>0</v>
      </c>
      <c r="I23" s="77">
        <v>0</v>
      </c>
      <c r="J23" s="77">
        <v>0</v>
      </c>
      <c r="K23" s="77">
        <v>0</v>
      </c>
      <c r="L23" s="77">
        <v>0</v>
      </c>
      <c r="M23" s="77">
        <v>0</v>
      </c>
      <c r="N23" s="77">
        <v>0</v>
      </c>
      <c r="O23" s="77">
        <v>0</v>
      </c>
      <c r="P23" s="77">
        <v>0</v>
      </c>
      <c r="Q23" s="83">
        <f t="shared" si="0"/>
        <v>0</v>
      </c>
      <c r="S23" s="1">
        <f t="shared" si="1"/>
        <v>0</v>
      </c>
      <c r="T23" s="1">
        <f t="shared" si="2"/>
        <v>0</v>
      </c>
      <c r="U23" s="1">
        <f t="shared" si="3"/>
        <v>0</v>
      </c>
    </row>
    <row r="24" spans="1:21" x14ac:dyDescent="0.25">
      <c r="A24" s="24" t="s">
        <v>96</v>
      </c>
      <c r="B24" s="25" t="s">
        <v>10</v>
      </c>
      <c r="C24" s="81">
        <v>0</v>
      </c>
      <c r="D24" s="81">
        <v>0</v>
      </c>
      <c r="E24" s="77">
        <v>0</v>
      </c>
      <c r="F24" s="77">
        <v>0</v>
      </c>
      <c r="G24" s="77">
        <v>0</v>
      </c>
      <c r="H24" s="77">
        <v>0</v>
      </c>
      <c r="I24" s="77">
        <v>0</v>
      </c>
      <c r="J24" s="77">
        <v>0</v>
      </c>
      <c r="K24" s="77">
        <v>0</v>
      </c>
      <c r="L24" s="77">
        <v>0</v>
      </c>
      <c r="M24" s="77">
        <v>0</v>
      </c>
      <c r="N24" s="77">
        <v>0</v>
      </c>
      <c r="O24" s="77">
        <v>0</v>
      </c>
      <c r="P24" s="77">
        <v>0</v>
      </c>
      <c r="Q24" s="83">
        <f t="shared" si="0"/>
        <v>0</v>
      </c>
      <c r="S24" s="1">
        <f t="shared" si="1"/>
        <v>0</v>
      </c>
      <c r="T24" s="1">
        <f t="shared" si="2"/>
        <v>0</v>
      </c>
      <c r="U24" s="1">
        <f t="shared" si="3"/>
        <v>0</v>
      </c>
    </row>
    <row r="25" spans="1:21" x14ac:dyDescent="0.25">
      <c r="A25" s="24" t="s">
        <v>97</v>
      </c>
      <c r="B25" s="25" t="s">
        <v>10</v>
      </c>
      <c r="C25" s="81">
        <v>0</v>
      </c>
      <c r="D25" s="81">
        <v>0</v>
      </c>
      <c r="E25" s="77">
        <v>0</v>
      </c>
      <c r="F25" s="77">
        <v>0</v>
      </c>
      <c r="G25" s="77">
        <v>0</v>
      </c>
      <c r="H25" s="77">
        <v>0</v>
      </c>
      <c r="I25" s="77">
        <v>0</v>
      </c>
      <c r="J25" s="77">
        <v>0</v>
      </c>
      <c r="K25" s="77">
        <v>0</v>
      </c>
      <c r="L25" s="77">
        <v>0</v>
      </c>
      <c r="M25" s="77">
        <v>0</v>
      </c>
      <c r="N25" s="77">
        <v>0</v>
      </c>
      <c r="O25" s="77">
        <v>0</v>
      </c>
      <c r="P25" s="77">
        <v>0</v>
      </c>
      <c r="Q25" s="83">
        <f t="shared" si="0"/>
        <v>0</v>
      </c>
      <c r="S25" s="1">
        <f t="shared" si="1"/>
        <v>0</v>
      </c>
      <c r="T25" s="1">
        <f t="shared" si="2"/>
        <v>0</v>
      </c>
      <c r="U25" s="1">
        <f t="shared" si="3"/>
        <v>0</v>
      </c>
    </row>
    <row r="26" spans="1:21" x14ac:dyDescent="0.25">
      <c r="A26" s="24" t="s">
        <v>98</v>
      </c>
      <c r="B26" s="25" t="s">
        <v>10</v>
      </c>
      <c r="C26" s="81">
        <v>0</v>
      </c>
      <c r="D26" s="81">
        <v>0</v>
      </c>
      <c r="E26" s="77">
        <v>0</v>
      </c>
      <c r="F26" s="77">
        <v>0</v>
      </c>
      <c r="G26" s="77">
        <v>0</v>
      </c>
      <c r="H26" s="77">
        <v>0</v>
      </c>
      <c r="I26" s="77">
        <v>0</v>
      </c>
      <c r="J26" s="77">
        <v>0</v>
      </c>
      <c r="K26" s="77">
        <v>0</v>
      </c>
      <c r="L26" s="77">
        <v>0</v>
      </c>
      <c r="M26" s="77">
        <v>0</v>
      </c>
      <c r="N26" s="77">
        <v>0</v>
      </c>
      <c r="O26" s="77">
        <v>0</v>
      </c>
      <c r="P26" s="77">
        <v>0</v>
      </c>
      <c r="Q26" s="83">
        <f t="shared" si="0"/>
        <v>0</v>
      </c>
      <c r="S26" s="1">
        <f t="shared" si="1"/>
        <v>0</v>
      </c>
      <c r="T26" s="1">
        <f t="shared" si="2"/>
        <v>0</v>
      </c>
      <c r="U26" s="1">
        <f t="shared" si="3"/>
        <v>0</v>
      </c>
    </row>
    <row r="27" spans="1:21" x14ac:dyDescent="0.25">
      <c r="A27" s="24" t="s">
        <v>99</v>
      </c>
      <c r="B27" s="25" t="s">
        <v>11</v>
      </c>
      <c r="C27" s="81">
        <v>811</v>
      </c>
      <c r="D27" s="81">
        <v>80351</v>
      </c>
      <c r="E27" s="77">
        <v>0</v>
      </c>
      <c r="F27" s="77">
        <v>0</v>
      </c>
      <c r="G27" s="77">
        <v>0</v>
      </c>
      <c r="H27" s="77">
        <v>612640</v>
      </c>
      <c r="I27" s="77">
        <v>0</v>
      </c>
      <c r="J27" s="77">
        <v>40064</v>
      </c>
      <c r="K27" s="77">
        <v>0</v>
      </c>
      <c r="L27" s="77">
        <v>0</v>
      </c>
      <c r="M27" s="77">
        <v>0</v>
      </c>
      <c r="N27" s="77">
        <v>87769</v>
      </c>
      <c r="O27" s="77">
        <v>0</v>
      </c>
      <c r="P27" s="77">
        <v>0</v>
      </c>
      <c r="Q27" s="83">
        <f t="shared" si="0"/>
        <v>821635</v>
      </c>
      <c r="S27" s="1">
        <f t="shared" si="1"/>
        <v>811</v>
      </c>
      <c r="T27" s="1">
        <f t="shared" si="2"/>
        <v>820824</v>
      </c>
      <c r="U27" s="1">
        <f t="shared" si="3"/>
        <v>821635</v>
      </c>
    </row>
    <row r="28" spans="1:21" x14ac:dyDescent="0.25">
      <c r="A28" s="24" t="s">
        <v>100</v>
      </c>
      <c r="B28" s="25" t="s">
        <v>11</v>
      </c>
      <c r="C28" s="81">
        <v>0</v>
      </c>
      <c r="D28" s="81">
        <v>0</v>
      </c>
      <c r="E28" s="77">
        <v>2578735</v>
      </c>
      <c r="F28" s="77">
        <v>2997840</v>
      </c>
      <c r="G28" s="77">
        <v>0</v>
      </c>
      <c r="H28" s="77">
        <v>0</v>
      </c>
      <c r="I28" s="77">
        <v>0</v>
      </c>
      <c r="J28" s="77">
        <v>0</v>
      </c>
      <c r="K28" s="77">
        <v>0</v>
      </c>
      <c r="L28" s="77">
        <v>0</v>
      </c>
      <c r="M28" s="77">
        <v>0</v>
      </c>
      <c r="N28" s="77">
        <v>0</v>
      </c>
      <c r="O28" s="77">
        <v>0</v>
      </c>
      <c r="P28" s="77">
        <v>0</v>
      </c>
      <c r="Q28" s="83">
        <f t="shared" si="0"/>
        <v>5576575</v>
      </c>
      <c r="S28" s="1">
        <f t="shared" si="1"/>
        <v>2578735</v>
      </c>
      <c r="T28" s="1">
        <f t="shared" si="2"/>
        <v>2997840</v>
      </c>
      <c r="U28" s="1">
        <f t="shared" si="3"/>
        <v>5576575</v>
      </c>
    </row>
    <row r="29" spans="1:21" x14ac:dyDescent="0.25">
      <c r="A29" s="24" t="s">
        <v>101</v>
      </c>
      <c r="B29" s="25" t="s">
        <v>11</v>
      </c>
      <c r="C29" s="81">
        <v>0</v>
      </c>
      <c r="D29" s="81">
        <v>0</v>
      </c>
      <c r="E29" s="77">
        <v>0</v>
      </c>
      <c r="F29" s="77">
        <v>0</v>
      </c>
      <c r="G29" s="77">
        <v>0</v>
      </c>
      <c r="H29" s="77">
        <v>0</v>
      </c>
      <c r="I29" s="77">
        <v>0</v>
      </c>
      <c r="J29" s="77">
        <v>0</v>
      </c>
      <c r="K29" s="77">
        <v>0</v>
      </c>
      <c r="L29" s="77">
        <v>0</v>
      </c>
      <c r="M29" s="77">
        <v>0</v>
      </c>
      <c r="N29" s="77">
        <v>0</v>
      </c>
      <c r="O29" s="77">
        <v>0</v>
      </c>
      <c r="P29" s="77">
        <v>0</v>
      </c>
      <c r="Q29" s="83">
        <f t="shared" si="0"/>
        <v>0</v>
      </c>
      <c r="S29" s="1">
        <f t="shared" si="1"/>
        <v>0</v>
      </c>
      <c r="T29" s="1">
        <f t="shared" si="2"/>
        <v>0</v>
      </c>
      <c r="U29" s="1">
        <f t="shared" si="3"/>
        <v>0</v>
      </c>
    </row>
    <row r="30" spans="1:21" x14ac:dyDescent="0.25">
      <c r="A30" s="24" t="s">
        <v>507</v>
      </c>
      <c r="B30" s="25" t="s">
        <v>11</v>
      </c>
      <c r="C30" s="81">
        <v>0</v>
      </c>
      <c r="D30" s="81">
        <v>0</v>
      </c>
      <c r="E30" s="77">
        <v>0</v>
      </c>
      <c r="F30" s="77">
        <v>0</v>
      </c>
      <c r="G30" s="77">
        <v>289123</v>
      </c>
      <c r="H30" s="77">
        <v>0</v>
      </c>
      <c r="I30" s="77">
        <v>0</v>
      </c>
      <c r="J30" s="77">
        <v>0</v>
      </c>
      <c r="K30" s="77">
        <v>0</v>
      </c>
      <c r="L30" s="77">
        <v>0</v>
      </c>
      <c r="M30" s="77">
        <v>0</v>
      </c>
      <c r="N30" s="77">
        <v>0</v>
      </c>
      <c r="O30" s="77">
        <v>0</v>
      </c>
      <c r="P30" s="77">
        <v>0</v>
      </c>
      <c r="Q30" s="83">
        <f t="shared" si="0"/>
        <v>289123</v>
      </c>
      <c r="S30" s="1">
        <f t="shared" si="1"/>
        <v>289123</v>
      </c>
      <c r="T30" s="1">
        <f t="shared" si="2"/>
        <v>0</v>
      </c>
      <c r="U30" s="1">
        <f t="shared" si="3"/>
        <v>289123</v>
      </c>
    </row>
    <row r="31" spans="1:21" x14ac:dyDescent="0.25">
      <c r="A31" s="24" t="s">
        <v>102</v>
      </c>
      <c r="B31" s="25" t="s">
        <v>11</v>
      </c>
      <c r="C31" s="81">
        <v>0</v>
      </c>
      <c r="D31" s="81">
        <v>0</v>
      </c>
      <c r="E31" s="77">
        <v>0</v>
      </c>
      <c r="F31" s="77">
        <v>0</v>
      </c>
      <c r="G31" s="77">
        <v>0</v>
      </c>
      <c r="H31" s="77">
        <v>0</v>
      </c>
      <c r="I31" s="77">
        <v>0</v>
      </c>
      <c r="J31" s="77">
        <v>0</v>
      </c>
      <c r="K31" s="77">
        <v>0</v>
      </c>
      <c r="L31" s="77">
        <v>0</v>
      </c>
      <c r="M31" s="77">
        <v>0</v>
      </c>
      <c r="N31" s="77">
        <v>0</v>
      </c>
      <c r="O31" s="77">
        <v>0</v>
      </c>
      <c r="P31" s="77">
        <v>0</v>
      </c>
      <c r="Q31" s="83">
        <f t="shared" si="0"/>
        <v>0</v>
      </c>
      <c r="S31" s="1">
        <f t="shared" si="1"/>
        <v>0</v>
      </c>
      <c r="T31" s="1">
        <f t="shared" si="2"/>
        <v>0</v>
      </c>
      <c r="U31" s="1">
        <f t="shared" si="3"/>
        <v>0</v>
      </c>
    </row>
    <row r="32" spans="1:21" x14ac:dyDescent="0.25">
      <c r="A32" s="24" t="s">
        <v>103</v>
      </c>
      <c r="B32" s="25" t="s">
        <v>11</v>
      </c>
      <c r="C32" s="81">
        <v>0</v>
      </c>
      <c r="D32" s="81">
        <v>0</v>
      </c>
      <c r="E32" s="77">
        <v>0</v>
      </c>
      <c r="F32" s="77">
        <v>0</v>
      </c>
      <c r="G32" s="77">
        <v>0</v>
      </c>
      <c r="H32" s="77">
        <v>0</v>
      </c>
      <c r="I32" s="77">
        <v>0</v>
      </c>
      <c r="J32" s="77">
        <v>0</v>
      </c>
      <c r="K32" s="77">
        <v>0</v>
      </c>
      <c r="L32" s="77">
        <v>0</v>
      </c>
      <c r="M32" s="77">
        <v>0</v>
      </c>
      <c r="N32" s="77">
        <v>0</v>
      </c>
      <c r="O32" s="77">
        <v>0</v>
      </c>
      <c r="P32" s="77">
        <v>0</v>
      </c>
      <c r="Q32" s="83">
        <f t="shared" si="0"/>
        <v>0</v>
      </c>
      <c r="S32" s="1">
        <f t="shared" si="1"/>
        <v>0</v>
      </c>
      <c r="T32" s="1">
        <f t="shared" si="2"/>
        <v>0</v>
      </c>
      <c r="U32" s="1">
        <f t="shared" si="3"/>
        <v>0</v>
      </c>
    </row>
    <row r="33" spans="1:21" x14ac:dyDescent="0.25">
      <c r="A33" s="24" t="s">
        <v>104</v>
      </c>
      <c r="B33" s="25" t="s">
        <v>11</v>
      </c>
      <c r="C33" s="81">
        <v>0</v>
      </c>
      <c r="D33" s="81">
        <v>0</v>
      </c>
      <c r="E33" s="77">
        <v>0</v>
      </c>
      <c r="F33" s="77">
        <v>0</v>
      </c>
      <c r="G33" s="77">
        <v>0</v>
      </c>
      <c r="H33" s="77">
        <v>0</v>
      </c>
      <c r="I33" s="77">
        <v>0</v>
      </c>
      <c r="J33" s="77">
        <v>0</v>
      </c>
      <c r="K33" s="77">
        <v>0</v>
      </c>
      <c r="L33" s="77">
        <v>0</v>
      </c>
      <c r="M33" s="77">
        <v>0</v>
      </c>
      <c r="N33" s="77">
        <v>0</v>
      </c>
      <c r="O33" s="77">
        <v>0</v>
      </c>
      <c r="P33" s="77">
        <v>0</v>
      </c>
      <c r="Q33" s="83">
        <f t="shared" si="0"/>
        <v>0</v>
      </c>
      <c r="S33" s="1">
        <f t="shared" si="1"/>
        <v>0</v>
      </c>
      <c r="T33" s="1">
        <f t="shared" si="2"/>
        <v>0</v>
      </c>
      <c r="U33" s="1">
        <f t="shared" si="3"/>
        <v>0</v>
      </c>
    </row>
    <row r="34" spans="1:21" x14ac:dyDescent="0.25">
      <c r="A34" s="24" t="s">
        <v>105</v>
      </c>
      <c r="B34" s="25" t="s">
        <v>11</v>
      </c>
      <c r="C34" s="81">
        <v>0</v>
      </c>
      <c r="D34" s="81">
        <v>0</v>
      </c>
      <c r="E34" s="77">
        <v>1414373</v>
      </c>
      <c r="F34" s="77">
        <v>896373</v>
      </c>
      <c r="G34" s="77">
        <v>562175</v>
      </c>
      <c r="H34" s="77">
        <v>396815</v>
      </c>
      <c r="I34" s="77">
        <v>0</v>
      </c>
      <c r="J34" s="77">
        <v>0</v>
      </c>
      <c r="K34" s="77">
        <v>0</v>
      </c>
      <c r="L34" s="77">
        <v>0</v>
      </c>
      <c r="M34" s="77">
        <v>173259</v>
      </c>
      <c r="N34" s="77">
        <v>20488</v>
      </c>
      <c r="O34" s="77">
        <v>125163</v>
      </c>
      <c r="P34" s="77">
        <v>0</v>
      </c>
      <c r="Q34" s="83">
        <f t="shared" si="0"/>
        <v>3588646</v>
      </c>
      <c r="S34" s="1">
        <f t="shared" si="1"/>
        <v>2274970</v>
      </c>
      <c r="T34" s="1">
        <f t="shared" si="2"/>
        <v>1313676</v>
      </c>
      <c r="U34" s="1">
        <f t="shared" si="3"/>
        <v>3588646</v>
      </c>
    </row>
    <row r="35" spans="1:21" x14ac:dyDescent="0.25">
      <c r="A35" s="24" t="s">
        <v>106</v>
      </c>
      <c r="B35" s="25" t="s">
        <v>11</v>
      </c>
      <c r="C35" s="81">
        <v>0</v>
      </c>
      <c r="D35" s="81">
        <v>0</v>
      </c>
      <c r="E35" s="77">
        <v>0</v>
      </c>
      <c r="F35" s="77">
        <v>0</v>
      </c>
      <c r="G35" s="77">
        <v>0</v>
      </c>
      <c r="H35" s="77">
        <v>0</v>
      </c>
      <c r="I35" s="77">
        <v>0</v>
      </c>
      <c r="J35" s="77">
        <v>0</v>
      </c>
      <c r="K35" s="77">
        <v>0</v>
      </c>
      <c r="L35" s="77">
        <v>0</v>
      </c>
      <c r="M35" s="77">
        <v>0</v>
      </c>
      <c r="N35" s="77">
        <v>0</v>
      </c>
      <c r="O35" s="77">
        <v>0</v>
      </c>
      <c r="P35" s="77">
        <v>0</v>
      </c>
      <c r="Q35" s="83">
        <f t="shared" si="0"/>
        <v>0</v>
      </c>
      <c r="S35" s="1">
        <f t="shared" si="1"/>
        <v>0</v>
      </c>
      <c r="T35" s="1">
        <f t="shared" si="2"/>
        <v>0</v>
      </c>
      <c r="U35" s="1">
        <f t="shared" si="3"/>
        <v>0</v>
      </c>
    </row>
    <row r="36" spans="1:21" x14ac:dyDescent="0.25">
      <c r="A36" s="24" t="s">
        <v>107</v>
      </c>
      <c r="B36" s="25" t="s">
        <v>11</v>
      </c>
      <c r="C36" s="81">
        <v>0</v>
      </c>
      <c r="D36" s="81">
        <v>0</v>
      </c>
      <c r="E36" s="77">
        <v>0</v>
      </c>
      <c r="F36" s="77">
        <v>0</v>
      </c>
      <c r="G36" s="77">
        <v>0</v>
      </c>
      <c r="H36" s="77">
        <v>0</v>
      </c>
      <c r="I36" s="77">
        <v>0</v>
      </c>
      <c r="J36" s="77">
        <v>0</v>
      </c>
      <c r="K36" s="77">
        <v>0</v>
      </c>
      <c r="L36" s="77">
        <v>0</v>
      </c>
      <c r="M36" s="77">
        <v>0</v>
      </c>
      <c r="N36" s="77">
        <v>0</v>
      </c>
      <c r="O36" s="77">
        <v>0</v>
      </c>
      <c r="P36" s="77">
        <v>0</v>
      </c>
      <c r="Q36" s="83">
        <f t="shared" si="0"/>
        <v>0</v>
      </c>
      <c r="S36" s="1">
        <f t="shared" si="1"/>
        <v>0</v>
      </c>
      <c r="T36" s="1">
        <f t="shared" si="2"/>
        <v>0</v>
      </c>
      <c r="U36" s="1">
        <f t="shared" si="3"/>
        <v>0</v>
      </c>
    </row>
    <row r="37" spans="1:21" x14ac:dyDescent="0.25">
      <c r="A37" s="24" t="s">
        <v>108</v>
      </c>
      <c r="B37" s="25" t="s">
        <v>11</v>
      </c>
      <c r="C37" s="81">
        <v>1040580</v>
      </c>
      <c r="D37" s="81">
        <v>0</v>
      </c>
      <c r="E37" s="77">
        <v>0</v>
      </c>
      <c r="F37" s="77">
        <v>0</v>
      </c>
      <c r="G37" s="77">
        <v>5376088</v>
      </c>
      <c r="H37" s="77">
        <v>0</v>
      </c>
      <c r="I37" s="77">
        <v>0</v>
      </c>
      <c r="J37" s="77">
        <v>0</v>
      </c>
      <c r="K37" s="77">
        <v>0</v>
      </c>
      <c r="L37" s="77">
        <v>0</v>
      </c>
      <c r="M37" s="77">
        <v>1463413</v>
      </c>
      <c r="N37" s="77">
        <v>0</v>
      </c>
      <c r="O37" s="77">
        <v>0</v>
      </c>
      <c r="P37" s="77">
        <v>0</v>
      </c>
      <c r="Q37" s="83">
        <f t="shared" si="0"/>
        <v>7880081</v>
      </c>
      <c r="S37" s="1">
        <f t="shared" si="1"/>
        <v>7880081</v>
      </c>
      <c r="T37" s="1">
        <f t="shared" si="2"/>
        <v>0</v>
      </c>
      <c r="U37" s="1">
        <f t="shared" si="3"/>
        <v>7880081</v>
      </c>
    </row>
    <row r="38" spans="1:21" x14ac:dyDescent="0.25">
      <c r="A38" s="24" t="s">
        <v>109</v>
      </c>
      <c r="B38" s="25" t="s">
        <v>11</v>
      </c>
      <c r="C38" s="81">
        <v>0</v>
      </c>
      <c r="D38" s="81">
        <v>0</v>
      </c>
      <c r="E38" s="77">
        <v>0</v>
      </c>
      <c r="F38" s="77">
        <v>0</v>
      </c>
      <c r="G38" s="77">
        <v>0</v>
      </c>
      <c r="H38" s="77">
        <v>0</v>
      </c>
      <c r="I38" s="77">
        <v>0</v>
      </c>
      <c r="J38" s="77">
        <v>0</v>
      </c>
      <c r="K38" s="77">
        <v>0</v>
      </c>
      <c r="L38" s="77">
        <v>0</v>
      </c>
      <c r="M38" s="77">
        <v>288</v>
      </c>
      <c r="N38" s="77">
        <v>576</v>
      </c>
      <c r="O38" s="77">
        <v>0</v>
      </c>
      <c r="P38" s="77">
        <v>0</v>
      </c>
      <c r="Q38" s="83">
        <f t="shared" si="0"/>
        <v>864</v>
      </c>
      <c r="S38" s="1">
        <f t="shared" si="1"/>
        <v>288</v>
      </c>
      <c r="T38" s="1">
        <f t="shared" si="2"/>
        <v>576</v>
      </c>
      <c r="U38" s="1">
        <f t="shared" si="3"/>
        <v>864</v>
      </c>
    </row>
    <row r="39" spans="1:21" x14ac:dyDescent="0.25">
      <c r="A39" s="24" t="s">
        <v>110</v>
      </c>
      <c r="B39" s="25" t="s">
        <v>11</v>
      </c>
      <c r="C39" s="81">
        <v>0</v>
      </c>
      <c r="D39" s="81">
        <v>0</v>
      </c>
      <c r="E39" s="77">
        <v>45352</v>
      </c>
      <c r="F39" s="77">
        <v>1750</v>
      </c>
      <c r="G39" s="77">
        <v>0</v>
      </c>
      <c r="H39" s="77">
        <v>0</v>
      </c>
      <c r="I39" s="77">
        <v>0</v>
      </c>
      <c r="J39" s="77">
        <v>0</v>
      </c>
      <c r="K39" s="77">
        <v>0</v>
      </c>
      <c r="L39" s="77">
        <v>0</v>
      </c>
      <c r="M39" s="77">
        <v>0</v>
      </c>
      <c r="N39" s="77">
        <v>0</v>
      </c>
      <c r="O39" s="77">
        <v>0</v>
      </c>
      <c r="P39" s="77">
        <v>0</v>
      </c>
      <c r="Q39" s="83">
        <f t="shared" si="0"/>
        <v>47102</v>
      </c>
      <c r="S39" s="1">
        <f t="shared" si="1"/>
        <v>45352</v>
      </c>
      <c r="T39" s="1">
        <f t="shared" si="2"/>
        <v>1750</v>
      </c>
      <c r="U39" s="1">
        <f t="shared" si="3"/>
        <v>47102</v>
      </c>
    </row>
    <row r="40" spans="1:21" x14ac:dyDescent="0.25">
      <c r="A40" s="24" t="s">
        <v>111</v>
      </c>
      <c r="B40" s="25" t="s">
        <v>11</v>
      </c>
      <c r="C40" s="81">
        <v>0</v>
      </c>
      <c r="D40" s="81">
        <v>0</v>
      </c>
      <c r="E40" s="77">
        <v>0</v>
      </c>
      <c r="F40" s="77">
        <v>0</v>
      </c>
      <c r="G40" s="77">
        <v>0</v>
      </c>
      <c r="H40" s="77">
        <v>0</v>
      </c>
      <c r="I40" s="77">
        <v>0</v>
      </c>
      <c r="J40" s="77">
        <v>0</v>
      </c>
      <c r="K40" s="77">
        <v>0</v>
      </c>
      <c r="L40" s="77">
        <v>0</v>
      </c>
      <c r="M40" s="77">
        <v>0</v>
      </c>
      <c r="N40" s="77">
        <v>0</v>
      </c>
      <c r="O40" s="77">
        <v>0</v>
      </c>
      <c r="P40" s="77">
        <v>0</v>
      </c>
      <c r="Q40" s="83">
        <f t="shared" si="0"/>
        <v>0</v>
      </c>
      <c r="S40" s="1">
        <f t="shared" si="1"/>
        <v>0</v>
      </c>
      <c r="T40" s="1">
        <f t="shared" si="2"/>
        <v>0</v>
      </c>
      <c r="U40" s="1">
        <f t="shared" si="3"/>
        <v>0</v>
      </c>
    </row>
    <row r="41" spans="1:21" x14ac:dyDescent="0.25">
      <c r="A41" s="24" t="s">
        <v>112</v>
      </c>
      <c r="B41" s="25" t="s">
        <v>11</v>
      </c>
      <c r="C41" s="81">
        <v>235412</v>
      </c>
      <c r="D41" s="81">
        <v>0</v>
      </c>
      <c r="E41" s="77">
        <v>41373</v>
      </c>
      <c r="F41" s="77">
        <v>0</v>
      </c>
      <c r="G41" s="77">
        <v>0</v>
      </c>
      <c r="H41" s="77">
        <v>0</v>
      </c>
      <c r="I41" s="77">
        <v>0</v>
      </c>
      <c r="J41" s="77">
        <v>0</v>
      </c>
      <c r="K41" s="77">
        <v>0</v>
      </c>
      <c r="L41" s="77">
        <v>0</v>
      </c>
      <c r="M41" s="77">
        <v>0</v>
      </c>
      <c r="N41" s="77">
        <v>0</v>
      </c>
      <c r="O41" s="77">
        <v>3107</v>
      </c>
      <c r="P41" s="77">
        <v>0</v>
      </c>
      <c r="Q41" s="83">
        <f t="shared" si="0"/>
        <v>279892</v>
      </c>
      <c r="S41" s="1">
        <f t="shared" si="1"/>
        <v>279892</v>
      </c>
      <c r="T41" s="1">
        <f t="shared" si="2"/>
        <v>0</v>
      </c>
      <c r="U41" s="1">
        <f t="shared" si="3"/>
        <v>279892</v>
      </c>
    </row>
    <row r="42" spans="1:21" x14ac:dyDescent="0.25">
      <c r="A42" s="24" t="s">
        <v>113</v>
      </c>
      <c r="B42" s="25" t="s">
        <v>11</v>
      </c>
      <c r="C42" s="81">
        <v>0</v>
      </c>
      <c r="D42" s="81">
        <v>0</v>
      </c>
      <c r="E42" s="77">
        <v>0</v>
      </c>
      <c r="F42" s="77">
        <v>0</v>
      </c>
      <c r="G42" s="77">
        <v>0</v>
      </c>
      <c r="H42" s="77">
        <v>0</v>
      </c>
      <c r="I42" s="77">
        <v>0</v>
      </c>
      <c r="J42" s="77">
        <v>0</v>
      </c>
      <c r="K42" s="77">
        <v>0</v>
      </c>
      <c r="L42" s="77">
        <v>0</v>
      </c>
      <c r="M42" s="77">
        <v>0</v>
      </c>
      <c r="N42" s="77">
        <v>0</v>
      </c>
      <c r="O42" s="77">
        <v>0</v>
      </c>
      <c r="P42" s="77">
        <v>0</v>
      </c>
      <c r="Q42" s="83">
        <f t="shared" si="0"/>
        <v>0</v>
      </c>
      <c r="S42" s="1">
        <f t="shared" si="1"/>
        <v>0</v>
      </c>
      <c r="T42" s="1">
        <f t="shared" si="2"/>
        <v>0</v>
      </c>
      <c r="U42" s="1">
        <f t="shared" si="3"/>
        <v>0</v>
      </c>
    </row>
    <row r="43" spans="1:21" x14ac:dyDescent="0.25">
      <c r="A43" s="24" t="s">
        <v>114</v>
      </c>
      <c r="B43" s="25" t="s">
        <v>12</v>
      </c>
      <c r="C43" s="81">
        <v>9024</v>
      </c>
      <c r="D43" s="81">
        <v>126475</v>
      </c>
      <c r="E43" s="77">
        <v>36393</v>
      </c>
      <c r="F43" s="77">
        <v>73002</v>
      </c>
      <c r="G43" s="77">
        <v>0</v>
      </c>
      <c r="H43" s="77">
        <v>0</v>
      </c>
      <c r="I43" s="77">
        <v>38242</v>
      </c>
      <c r="J43" s="77">
        <v>2940</v>
      </c>
      <c r="K43" s="77">
        <v>0</v>
      </c>
      <c r="L43" s="77">
        <v>0</v>
      </c>
      <c r="M43" s="77">
        <v>0</v>
      </c>
      <c r="N43" s="77">
        <v>0</v>
      </c>
      <c r="O43" s="77">
        <v>0</v>
      </c>
      <c r="P43" s="77">
        <v>0</v>
      </c>
      <c r="Q43" s="83">
        <f t="shared" si="0"/>
        <v>286076</v>
      </c>
      <c r="S43" s="1">
        <f t="shared" si="1"/>
        <v>83659</v>
      </c>
      <c r="T43" s="1">
        <f t="shared" si="2"/>
        <v>202417</v>
      </c>
      <c r="U43" s="1">
        <f t="shared" si="3"/>
        <v>286076</v>
      </c>
    </row>
    <row r="44" spans="1:21" x14ac:dyDescent="0.25">
      <c r="A44" s="24" t="s">
        <v>115</v>
      </c>
      <c r="B44" s="25" t="s">
        <v>12</v>
      </c>
      <c r="C44" s="81">
        <v>17208</v>
      </c>
      <c r="D44" s="81">
        <v>0</v>
      </c>
      <c r="E44" s="77">
        <v>28952</v>
      </c>
      <c r="F44" s="77">
        <v>0</v>
      </c>
      <c r="G44" s="77">
        <v>0</v>
      </c>
      <c r="H44" s="77">
        <v>0</v>
      </c>
      <c r="I44" s="77">
        <v>0</v>
      </c>
      <c r="J44" s="77">
        <v>0</v>
      </c>
      <c r="K44" s="77">
        <v>0</v>
      </c>
      <c r="L44" s="77">
        <v>0</v>
      </c>
      <c r="M44" s="77">
        <v>234240</v>
      </c>
      <c r="N44" s="77">
        <v>0</v>
      </c>
      <c r="O44" s="77">
        <v>163981</v>
      </c>
      <c r="P44" s="77">
        <v>0</v>
      </c>
      <c r="Q44" s="83">
        <f t="shared" si="0"/>
        <v>444381</v>
      </c>
      <c r="S44" s="1">
        <f t="shared" si="1"/>
        <v>444381</v>
      </c>
      <c r="T44" s="1">
        <f t="shared" si="2"/>
        <v>0</v>
      </c>
      <c r="U44" s="1">
        <f t="shared" si="3"/>
        <v>444381</v>
      </c>
    </row>
    <row r="45" spans="1:21" x14ac:dyDescent="0.25">
      <c r="A45" s="24" t="s">
        <v>116</v>
      </c>
      <c r="B45" s="25" t="s">
        <v>12</v>
      </c>
      <c r="C45" s="81">
        <v>0</v>
      </c>
      <c r="D45" s="81">
        <v>0</v>
      </c>
      <c r="E45" s="77">
        <v>2644</v>
      </c>
      <c r="F45" s="77">
        <v>0</v>
      </c>
      <c r="G45" s="77">
        <v>0</v>
      </c>
      <c r="H45" s="77">
        <v>0</v>
      </c>
      <c r="I45" s="77">
        <v>0</v>
      </c>
      <c r="J45" s="77">
        <v>0</v>
      </c>
      <c r="K45" s="77">
        <v>0</v>
      </c>
      <c r="L45" s="77">
        <v>0</v>
      </c>
      <c r="M45" s="77">
        <v>0</v>
      </c>
      <c r="N45" s="77">
        <v>0</v>
      </c>
      <c r="O45" s="77">
        <v>0</v>
      </c>
      <c r="P45" s="77">
        <v>0</v>
      </c>
      <c r="Q45" s="83">
        <f t="shared" si="0"/>
        <v>2644</v>
      </c>
      <c r="S45" s="1">
        <f t="shared" si="1"/>
        <v>2644</v>
      </c>
      <c r="T45" s="1">
        <f t="shared" si="2"/>
        <v>0</v>
      </c>
      <c r="U45" s="1">
        <f t="shared" si="3"/>
        <v>2644</v>
      </c>
    </row>
    <row r="46" spans="1:21" x14ac:dyDescent="0.25">
      <c r="A46" s="24" t="s">
        <v>467</v>
      </c>
      <c r="B46" s="25" t="s">
        <v>12</v>
      </c>
      <c r="C46" s="81">
        <v>185503</v>
      </c>
      <c r="D46" s="81">
        <v>70555</v>
      </c>
      <c r="E46" s="77">
        <v>11685</v>
      </c>
      <c r="F46" s="77">
        <v>46580</v>
      </c>
      <c r="G46" s="77">
        <v>0</v>
      </c>
      <c r="H46" s="77">
        <v>1036</v>
      </c>
      <c r="I46" s="77">
        <v>0</v>
      </c>
      <c r="J46" s="77">
        <v>0</v>
      </c>
      <c r="K46" s="77">
        <v>0</v>
      </c>
      <c r="L46" s="77">
        <v>0</v>
      </c>
      <c r="M46" s="77">
        <v>312969</v>
      </c>
      <c r="N46" s="77">
        <v>0</v>
      </c>
      <c r="O46" s="77">
        <v>72523</v>
      </c>
      <c r="P46" s="77">
        <v>0</v>
      </c>
      <c r="Q46" s="83">
        <f t="shared" si="0"/>
        <v>700851</v>
      </c>
      <c r="S46" s="1">
        <f t="shared" si="1"/>
        <v>582680</v>
      </c>
      <c r="T46" s="1">
        <f t="shared" si="2"/>
        <v>118171</v>
      </c>
      <c r="U46" s="1">
        <f t="shared" si="3"/>
        <v>700851</v>
      </c>
    </row>
    <row r="47" spans="1:21" x14ac:dyDescent="0.25">
      <c r="A47" s="24" t="s">
        <v>117</v>
      </c>
      <c r="B47" s="25" t="s">
        <v>12</v>
      </c>
      <c r="C47" s="81">
        <v>42718</v>
      </c>
      <c r="D47" s="81">
        <v>398302</v>
      </c>
      <c r="E47" s="77">
        <v>0</v>
      </c>
      <c r="F47" s="77">
        <v>0</v>
      </c>
      <c r="G47" s="77">
        <v>0</v>
      </c>
      <c r="H47" s="77">
        <v>0</v>
      </c>
      <c r="I47" s="77">
        <v>0</v>
      </c>
      <c r="J47" s="77">
        <v>0</v>
      </c>
      <c r="K47" s="77">
        <v>0</v>
      </c>
      <c r="L47" s="77">
        <v>0</v>
      </c>
      <c r="M47" s="77">
        <v>99779</v>
      </c>
      <c r="N47" s="77">
        <v>0</v>
      </c>
      <c r="O47" s="77">
        <v>17056</v>
      </c>
      <c r="P47" s="77">
        <v>144746</v>
      </c>
      <c r="Q47" s="83">
        <f t="shared" si="0"/>
        <v>702601</v>
      </c>
      <c r="S47" s="1">
        <f t="shared" si="1"/>
        <v>159553</v>
      </c>
      <c r="T47" s="1">
        <f t="shared" si="2"/>
        <v>543048</v>
      </c>
      <c r="U47" s="1">
        <f t="shared" si="3"/>
        <v>702601</v>
      </c>
    </row>
    <row r="48" spans="1:21" x14ac:dyDescent="0.25">
      <c r="A48" s="24" t="s">
        <v>118</v>
      </c>
      <c r="B48" s="25" t="s">
        <v>12</v>
      </c>
      <c r="C48" s="81">
        <v>232181</v>
      </c>
      <c r="D48" s="81">
        <v>0</v>
      </c>
      <c r="E48" s="77">
        <v>0</v>
      </c>
      <c r="F48" s="77">
        <v>7593</v>
      </c>
      <c r="G48" s="77">
        <v>0</v>
      </c>
      <c r="H48" s="77">
        <v>0</v>
      </c>
      <c r="I48" s="77">
        <v>0</v>
      </c>
      <c r="J48" s="77">
        <v>0</v>
      </c>
      <c r="K48" s="77">
        <v>0</v>
      </c>
      <c r="L48" s="77">
        <v>0</v>
      </c>
      <c r="M48" s="77">
        <v>0</v>
      </c>
      <c r="N48" s="77">
        <v>0</v>
      </c>
      <c r="O48" s="77">
        <v>424784</v>
      </c>
      <c r="P48" s="77">
        <v>0</v>
      </c>
      <c r="Q48" s="83">
        <f t="shared" si="0"/>
        <v>664558</v>
      </c>
      <c r="S48" s="1">
        <f t="shared" si="1"/>
        <v>656965</v>
      </c>
      <c r="T48" s="1">
        <f t="shared" si="2"/>
        <v>7593</v>
      </c>
      <c r="U48" s="1">
        <f t="shared" si="3"/>
        <v>664558</v>
      </c>
    </row>
    <row r="49" spans="1:21" x14ac:dyDescent="0.25">
      <c r="A49" s="24" t="s">
        <v>119</v>
      </c>
      <c r="B49" s="25" t="s">
        <v>12</v>
      </c>
      <c r="C49" s="81">
        <v>0</v>
      </c>
      <c r="D49" s="81">
        <v>0</v>
      </c>
      <c r="E49" s="77">
        <v>0</v>
      </c>
      <c r="F49" s="77">
        <v>0</v>
      </c>
      <c r="G49" s="77">
        <v>0</v>
      </c>
      <c r="H49" s="77">
        <v>0</v>
      </c>
      <c r="I49" s="77">
        <v>0</v>
      </c>
      <c r="J49" s="77">
        <v>0</v>
      </c>
      <c r="K49" s="77">
        <v>0</v>
      </c>
      <c r="L49" s="77">
        <v>0</v>
      </c>
      <c r="M49" s="77">
        <v>0</v>
      </c>
      <c r="N49" s="77">
        <v>191936</v>
      </c>
      <c r="O49" s="77">
        <v>0</v>
      </c>
      <c r="P49" s="77">
        <v>0</v>
      </c>
      <c r="Q49" s="83">
        <f t="shared" si="0"/>
        <v>191936</v>
      </c>
      <c r="S49" s="1">
        <f t="shared" si="1"/>
        <v>0</v>
      </c>
      <c r="T49" s="1">
        <f t="shared" si="2"/>
        <v>191936</v>
      </c>
      <c r="U49" s="1">
        <f t="shared" si="3"/>
        <v>191936</v>
      </c>
    </row>
    <row r="50" spans="1:21" x14ac:dyDescent="0.25">
      <c r="A50" s="24" t="s">
        <v>468</v>
      </c>
      <c r="B50" s="25" t="s">
        <v>12</v>
      </c>
      <c r="C50" s="81">
        <v>0</v>
      </c>
      <c r="D50" s="81">
        <v>0</v>
      </c>
      <c r="E50" s="77">
        <v>514546</v>
      </c>
      <c r="F50" s="77">
        <v>119972</v>
      </c>
      <c r="G50" s="77">
        <v>0</v>
      </c>
      <c r="H50" s="77">
        <v>0</v>
      </c>
      <c r="I50" s="77">
        <v>0</v>
      </c>
      <c r="J50" s="77">
        <v>0</v>
      </c>
      <c r="K50" s="77">
        <v>0</v>
      </c>
      <c r="L50" s="77">
        <v>0</v>
      </c>
      <c r="M50" s="77">
        <v>0</v>
      </c>
      <c r="N50" s="77">
        <v>0</v>
      </c>
      <c r="O50" s="77">
        <v>0</v>
      </c>
      <c r="P50" s="77">
        <v>0</v>
      </c>
      <c r="Q50" s="83">
        <f t="shared" si="0"/>
        <v>634518</v>
      </c>
      <c r="S50" s="1">
        <f t="shared" si="1"/>
        <v>514546</v>
      </c>
      <c r="T50" s="1">
        <f t="shared" si="2"/>
        <v>119972</v>
      </c>
      <c r="U50" s="1">
        <f t="shared" si="3"/>
        <v>634518</v>
      </c>
    </row>
    <row r="51" spans="1:21" x14ac:dyDescent="0.25">
      <c r="A51" s="24" t="s">
        <v>120</v>
      </c>
      <c r="B51" s="25" t="s">
        <v>12</v>
      </c>
      <c r="C51" s="81">
        <v>0</v>
      </c>
      <c r="D51" s="81">
        <v>0</v>
      </c>
      <c r="E51" s="77">
        <v>0</v>
      </c>
      <c r="F51" s="77">
        <v>0</v>
      </c>
      <c r="G51" s="77">
        <v>0</v>
      </c>
      <c r="H51" s="77">
        <v>0</v>
      </c>
      <c r="I51" s="77">
        <v>0</v>
      </c>
      <c r="J51" s="77">
        <v>0</v>
      </c>
      <c r="K51" s="77">
        <v>0</v>
      </c>
      <c r="L51" s="77">
        <v>0</v>
      </c>
      <c r="M51" s="77">
        <v>0</v>
      </c>
      <c r="N51" s="77">
        <v>0</v>
      </c>
      <c r="O51" s="77">
        <v>0</v>
      </c>
      <c r="P51" s="77">
        <v>0</v>
      </c>
      <c r="Q51" s="83">
        <f t="shared" si="0"/>
        <v>0</v>
      </c>
      <c r="S51" s="1">
        <f t="shared" si="1"/>
        <v>0</v>
      </c>
      <c r="T51" s="1">
        <f t="shared" si="2"/>
        <v>0</v>
      </c>
      <c r="U51" s="1">
        <f t="shared" si="3"/>
        <v>0</v>
      </c>
    </row>
    <row r="52" spans="1:21" x14ac:dyDescent="0.25">
      <c r="A52" s="24" t="s">
        <v>121</v>
      </c>
      <c r="B52" s="25" t="s">
        <v>12</v>
      </c>
      <c r="C52" s="81">
        <v>0</v>
      </c>
      <c r="D52" s="81">
        <v>0</v>
      </c>
      <c r="E52" s="77">
        <v>2583242</v>
      </c>
      <c r="F52" s="77">
        <v>1960883</v>
      </c>
      <c r="G52" s="77">
        <v>0</v>
      </c>
      <c r="H52" s="77">
        <v>0</v>
      </c>
      <c r="I52" s="77">
        <v>0</v>
      </c>
      <c r="J52" s="77">
        <v>0</v>
      </c>
      <c r="K52" s="77">
        <v>0</v>
      </c>
      <c r="L52" s="77">
        <v>0</v>
      </c>
      <c r="M52" s="77">
        <v>0</v>
      </c>
      <c r="N52" s="77">
        <v>0</v>
      </c>
      <c r="O52" s="77">
        <v>0</v>
      </c>
      <c r="P52" s="77">
        <v>0</v>
      </c>
      <c r="Q52" s="83">
        <f t="shared" si="0"/>
        <v>4544125</v>
      </c>
      <c r="S52" s="1">
        <f t="shared" si="1"/>
        <v>2583242</v>
      </c>
      <c r="T52" s="1">
        <f t="shared" si="2"/>
        <v>1960883</v>
      </c>
      <c r="U52" s="1">
        <f t="shared" si="3"/>
        <v>4544125</v>
      </c>
    </row>
    <row r="53" spans="1:21" x14ac:dyDescent="0.25">
      <c r="A53" s="24" t="s">
        <v>122</v>
      </c>
      <c r="B53" s="25" t="s">
        <v>12</v>
      </c>
      <c r="C53" s="81">
        <v>0</v>
      </c>
      <c r="D53" s="81">
        <v>0</v>
      </c>
      <c r="E53" s="77">
        <v>0</v>
      </c>
      <c r="F53" s="77">
        <v>0</v>
      </c>
      <c r="G53" s="77">
        <v>0</v>
      </c>
      <c r="H53" s="77">
        <v>0</v>
      </c>
      <c r="I53" s="77">
        <v>0</v>
      </c>
      <c r="J53" s="77">
        <v>0</v>
      </c>
      <c r="K53" s="77">
        <v>0</v>
      </c>
      <c r="L53" s="77">
        <v>0</v>
      </c>
      <c r="M53" s="77">
        <v>0</v>
      </c>
      <c r="N53" s="77">
        <v>0</v>
      </c>
      <c r="O53" s="77">
        <v>0</v>
      </c>
      <c r="P53" s="77">
        <v>0</v>
      </c>
      <c r="Q53" s="83">
        <f t="shared" si="0"/>
        <v>0</v>
      </c>
      <c r="S53" s="1">
        <f t="shared" si="1"/>
        <v>0</v>
      </c>
      <c r="T53" s="1">
        <f t="shared" si="2"/>
        <v>0</v>
      </c>
      <c r="U53" s="1">
        <f t="shared" si="3"/>
        <v>0</v>
      </c>
    </row>
    <row r="54" spans="1:21" x14ac:dyDescent="0.25">
      <c r="A54" s="24" t="s">
        <v>550</v>
      </c>
      <c r="B54" s="25" t="s">
        <v>12</v>
      </c>
      <c r="C54" s="81">
        <v>0</v>
      </c>
      <c r="D54" s="81">
        <v>0</v>
      </c>
      <c r="E54" s="77">
        <v>0</v>
      </c>
      <c r="F54" s="77">
        <v>0</v>
      </c>
      <c r="G54" s="77">
        <v>0</v>
      </c>
      <c r="H54" s="77">
        <v>0</v>
      </c>
      <c r="I54" s="77">
        <v>0</v>
      </c>
      <c r="J54" s="77">
        <v>0</v>
      </c>
      <c r="K54" s="77">
        <v>0</v>
      </c>
      <c r="L54" s="77">
        <v>0</v>
      </c>
      <c r="M54" s="77">
        <v>0</v>
      </c>
      <c r="N54" s="77">
        <v>0</v>
      </c>
      <c r="O54" s="77">
        <v>0</v>
      </c>
      <c r="P54" s="77">
        <v>0</v>
      </c>
      <c r="Q54" s="83">
        <f t="shared" si="0"/>
        <v>0</v>
      </c>
      <c r="S54" s="1">
        <f t="shared" si="1"/>
        <v>0</v>
      </c>
      <c r="T54" s="1">
        <f t="shared" si="2"/>
        <v>0</v>
      </c>
      <c r="U54" s="1">
        <f t="shared" si="3"/>
        <v>0</v>
      </c>
    </row>
    <row r="55" spans="1:21" x14ac:dyDescent="0.25">
      <c r="A55" s="24" t="s">
        <v>124</v>
      </c>
      <c r="B55" s="25" t="s">
        <v>12</v>
      </c>
      <c r="C55" s="81">
        <v>0</v>
      </c>
      <c r="D55" s="81">
        <v>0</v>
      </c>
      <c r="E55" s="77">
        <v>0</v>
      </c>
      <c r="F55" s="77">
        <v>0</v>
      </c>
      <c r="G55" s="77">
        <v>0</v>
      </c>
      <c r="H55" s="77">
        <v>0</v>
      </c>
      <c r="I55" s="77">
        <v>0</v>
      </c>
      <c r="J55" s="77">
        <v>0</v>
      </c>
      <c r="K55" s="77">
        <v>0</v>
      </c>
      <c r="L55" s="77">
        <v>0</v>
      </c>
      <c r="M55" s="77">
        <v>0</v>
      </c>
      <c r="N55" s="77">
        <v>0</v>
      </c>
      <c r="O55" s="77">
        <v>0</v>
      </c>
      <c r="P55" s="77">
        <v>0</v>
      </c>
      <c r="Q55" s="83">
        <f t="shared" si="0"/>
        <v>0</v>
      </c>
      <c r="S55" s="1">
        <f t="shared" si="1"/>
        <v>0</v>
      </c>
      <c r="T55" s="1">
        <f t="shared" si="2"/>
        <v>0</v>
      </c>
      <c r="U55" s="1">
        <f t="shared" si="3"/>
        <v>0</v>
      </c>
    </row>
    <row r="56" spans="1:21" x14ac:dyDescent="0.25">
      <c r="A56" s="24" t="s">
        <v>125</v>
      </c>
      <c r="B56" s="25" t="s">
        <v>12</v>
      </c>
      <c r="C56" s="81">
        <v>0</v>
      </c>
      <c r="D56" s="81">
        <v>0</v>
      </c>
      <c r="E56" s="77">
        <v>0</v>
      </c>
      <c r="F56" s="77">
        <v>0</v>
      </c>
      <c r="G56" s="77">
        <v>0</v>
      </c>
      <c r="H56" s="77">
        <v>0</v>
      </c>
      <c r="I56" s="77">
        <v>0</v>
      </c>
      <c r="J56" s="77">
        <v>0</v>
      </c>
      <c r="K56" s="77">
        <v>0</v>
      </c>
      <c r="L56" s="77">
        <v>0</v>
      </c>
      <c r="M56" s="77">
        <v>0</v>
      </c>
      <c r="N56" s="77">
        <v>0</v>
      </c>
      <c r="O56" s="77">
        <v>0</v>
      </c>
      <c r="P56" s="77">
        <v>0</v>
      </c>
      <c r="Q56" s="83">
        <f t="shared" si="0"/>
        <v>0</v>
      </c>
      <c r="S56" s="1">
        <f t="shared" si="1"/>
        <v>0</v>
      </c>
      <c r="T56" s="1">
        <f t="shared" si="2"/>
        <v>0</v>
      </c>
      <c r="U56" s="1">
        <f t="shared" si="3"/>
        <v>0</v>
      </c>
    </row>
    <row r="57" spans="1:21" x14ac:dyDescent="0.25">
      <c r="A57" s="24" t="s">
        <v>126</v>
      </c>
      <c r="B57" s="25" t="s">
        <v>12</v>
      </c>
      <c r="C57" s="81">
        <v>0</v>
      </c>
      <c r="D57" s="81">
        <v>0</v>
      </c>
      <c r="E57" s="77">
        <v>0</v>
      </c>
      <c r="F57" s="77">
        <v>0</v>
      </c>
      <c r="G57" s="77">
        <v>0</v>
      </c>
      <c r="H57" s="77">
        <v>0</v>
      </c>
      <c r="I57" s="77">
        <v>0</v>
      </c>
      <c r="J57" s="77">
        <v>0</v>
      </c>
      <c r="K57" s="77">
        <v>0</v>
      </c>
      <c r="L57" s="77">
        <v>0</v>
      </c>
      <c r="M57" s="77">
        <v>0</v>
      </c>
      <c r="N57" s="77">
        <v>0</v>
      </c>
      <c r="O57" s="77">
        <v>0</v>
      </c>
      <c r="P57" s="77">
        <v>0</v>
      </c>
      <c r="Q57" s="83">
        <f t="shared" si="0"/>
        <v>0</v>
      </c>
      <c r="S57" s="1">
        <f t="shared" si="1"/>
        <v>0</v>
      </c>
      <c r="T57" s="1">
        <f t="shared" si="2"/>
        <v>0</v>
      </c>
      <c r="U57" s="1">
        <f t="shared" si="3"/>
        <v>0</v>
      </c>
    </row>
    <row r="58" spans="1:21" x14ac:dyDescent="0.25">
      <c r="A58" s="24" t="s">
        <v>127</v>
      </c>
      <c r="B58" s="25" t="s">
        <v>12</v>
      </c>
      <c r="C58" s="81">
        <v>20483</v>
      </c>
      <c r="D58" s="81">
        <v>74468</v>
      </c>
      <c r="E58" s="77">
        <v>41484</v>
      </c>
      <c r="F58" s="77">
        <v>123385</v>
      </c>
      <c r="G58" s="77">
        <v>0</v>
      </c>
      <c r="H58" s="77">
        <v>0</v>
      </c>
      <c r="I58" s="77">
        <v>0</v>
      </c>
      <c r="J58" s="77">
        <v>0</v>
      </c>
      <c r="K58" s="77">
        <v>0</v>
      </c>
      <c r="L58" s="77">
        <v>0</v>
      </c>
      <c r="M58" s="77">
        <v>0</v>
      </c>
      <c r="N58" s="77">
        <v>0</v>
      </c>
      <c r="O58" s="77">
        <v>0</v>
      </c>
      <c r="P58" s="77">
        <v>0</v>
      </c>
      <c r="Q58" s="83">
        <f t="shared" si="0"/>
        <v>259820</v>
      </c>
      <c r="S58" s="1">
        <f t="shared" si="1"/>
        <v>61967</v>
      </c>
      <c r="T58" s="1">
        <f t="shared" si="2"/>
        <v>197853</v>
      </c>
      <c r="U58" s="1">
        <f t="shared" si="3"/>
        <v>259820</v>
      </c>
    </row>
    <row r="59" spans="1:21" x14ac:dyDescent="0.25">
      <c r="A59" s="24" t="s">
        <v>128</v>
      </c>
      <c r="B59" s="25" t="s">
        <v>12</v>
      </c>
      <c r="C59" s="81">
        <v>1179120</v>
      </c>
      <c r="D59" s="81">
        <v>526190</v>
      </c>
      <c r="E59" s="77">
        <v>2493854</v>
      </c>
      <c r="F59" s="77">
        <v>578619</v>
      </c>
      <c r="G59" s="77">
        <v>0</v>
      </c>
      <c r="H59" s="77">
        <v>0</v>
      </c>
      <c r="I59" s="77">
        <v>0</v>
      </c>
      <c r="J59" s="77">
        <v>0</v>
      </c>
      <c r="K59" s="77">
        <v>0</v>
      </c>
      <c r="L59" s="77">
        <v>0</v>
      </c>
      <c r="M59" s="77">
        <v>3814094</v>
      </c>
      <c r="N59" s="77">
        <v>0</v>
      </c>
      <c r="O59" s="77">
        <v>0</v>
      </c>
      <c r="P59" s="77">
        <v>0</v>
      </c>
      <c r="Q59" s="83">
        <f t="shared" si="0"/>
        <v>8591877</v>
      </c>
      <c r="S59" s="1">
        <f t="shared" si="1"/>
        <v>7487068</v>
      </c>
      <c r="T59" s="1">
        <f t="shared" si="2"/>
        <v>1104809</v>
      </c>
      <c r="U59" s="1">
        <f t="shared" si="3"/>
        <v>8591877</v>
      </c>
    </row>
    <row r="60" spans="1:21" x14ac:dyDescent="0.25">
      <c r="A60" s="24" t="s">
        <v>129</v>
      </c>
      <c r="B60" s="25" t="s">
        <v>12</v>
      </c>
      <c r="C60" s="81">
        <v>0</v>
      </c>
      <c r="D60" s="81">
        <v>0</v>
      </c>
      <c r="E60" s="77">
        <v>0</v>
      </c>
      <c r="F60" s="77">
        <v>0</v>
      </c>
      <c r="G60" s="77">
        <v>0</v>
      </c>
      <c r="H60" s="77">
        <v>0</v>
      </c>
      <c r="I60" s="77">
        <v>0</v>
      </c>
      <c r="J60" s="77">
        <v>0</v>
      </c>
      <c r="K60" s="77">
        <v>0</v>
      </c>
      <c r="L60" s="77">
        <v>0</v>
      </c>
      <c r="M60" s="77">
        <v>0</v>
      </c>
      <c r="N60" s="77">
        <v>0</v>
      </c>
      <c r="O60" s="77">
        <v>0</v>
      </c>
      <c r="P60" s="77">
        <v>0</v>
      </c>
      <c r="Q60" s="83">
        <f t="shared" si="0"/>
        <v>0</v>
      </c>
      <c r="S60" s="1">
        <f t="shared" si="1"/>
        <v>0</v>
      </c>
      <c r="T60" s="1">
        <f t="shared" si="2"/>
        <v>0</v>
      </c>
      <c r="U60" s="1">
        <f t="shared" si="3"/>
        <v>0</v>
      </c>
    </row>
    <row r="61" spans="1:21" x14ac:dyDescent="0.25">
      <c r="A61" s="24" t="s">
        <v>130</v>
      </c>
      <c r="B61" s="25" t="s">
        <v>12</v>
      </c>
      <c r="C61" s="81">
        <v>180</v>
      </c>
      <c r="D61" s="81">
        <v>0</v>
      </c>
      <c r="E61" s="77">
        <v>0</v>
      </c>
      <c r="F61" s="77">
        <v>0</v>
      </c>
      <c r="G61" s="77">
        <v>0</v>
      </c>
      <c r="H61" s="77">
        <v>0</v>
      </c>
      <c r="I61" s="77">
        <v>0</v>
      </c>
      <c r="J61" s="77">
        <v>0</v>
      </c>
      <c r="K61" s="77">
        <v>0</v>
      </c>
      <c r="L61" s="77">
        <v>0</v>
      </c>
      <c r="M61" s="77">
        <v>384222</v>
      </c>
      <c r="N61" s="77">
        <v>0</v>
      </c>
      <c r="O61" s="77">
        <v>0</v>
      </c>
      <c r="P61" s="77">
        <v>0</v>
      </c>
      <c r="Q61" s="83">
        <f t="shared" si="0"/>
        <v>384402</v>
      </c>
      <c r="S61" s="1">
        <f t="shared" si="1"/>
        <v>384402</v>
      </c>
      <c r="T61" s="1">
        <f t="shared" si="2"/>
        <v>0</v>
      </c>
      <c r="U61" s="1">
        <f t="shared" si="3"/>
        <v>384402</v>
      </c>
    </row>
    <row r="62" spans="1:21" x14ac:dyDescent="0.25">
      <c r="A62" s="24" t="s">
        <v>131</v>
      </c>
      <c r="B62" s="25" t="s">
        <v>12</v>
      </c>
      <c r="C62" s="81">
        <v>152335</v>
      </c>
      <c r="D62" s="81">
        <v>0</v>
      </c>
      <c r="E62" s="77">
        <v>258230</v>
      </c>
      <c r="F62" s="77">
        <v>0</v>
      </c>
      <c r="G62" s="77">
        <v>0</v>
      </c>
      <c r="H62" s="77">
        <v>0</v>
      </c>
      <c r="I62" s="77">
        <v>0</v>
      </c>
      <c r="J62" s="77">
        <v>0</v>
      </c>
      <c r="K62" s="77">
        <v>0</v>
      </c>
      <c r="L62" s="77">
        <v>0</v>
      </c>
      <c r="M62" s="77">
        <v>23349</v>
      </c>
      <c r="N62" s="77">
        <v>0</v>
      </c>
      <c r="O62" s="77">
        <v>0</v>
      </c>
      <c r="P62" s="77">
        <v>0</v>
      </c>
      <c r="Q62" s="83">
        <f t="shared" si="0"/>
        <v>433914</v>
      </c>
      <c r="S62" s="1">
        <f t="shared" si="1"/>
        <v>433914</v>
      </c>
      <c r="T62" s="1">
        <f t="shared" si="2"/>
        <v>0</v>
      </c>
      <c r="U62" s="1">
        <f t="shared" si="3"/>
        <v>433914</v>
      </c>
    </row>
    <row r="63" spans="1:21" x14ac:dyDescent="0.25">
      <c r="A63" s="24" t="s">
        <v>132</v>
      </c>
      <c r="B63" s="25" t="s">
        <v>12</v>
      </c>
      <c r="C63" s="81">
        <v>0</v>
      </c>
      <c r="D63" s="81">
        <v>0</v>
      </c>
      <c r="E63" s="77">
        <v>0</v>
      </c>
      <c r="F63" s="77">
        <v>0</v>
      </c>
      <c r="G63" s="77">
        <v>0</v>
      </c>
      <c r="H63" s="77">
        <v>0</v>
      </c>
      <c r="I63" s="77">
        <v>0</v>
      </c>
      <c r="J63" s="77">
        <v>0</v>
      </c>
      <c r="K63" s="77">
        <v>0</v>
      </c>
      <c r="L63" s="77">
        <v>0</v>
      </c>
      <c r="M63" s="77">
        <v>0</v>
      </c>
      <c r="N63" s="77">
        <v>0</v>
      </c>
      <c r="O63" s="77">
        <v>0</v>
      </c>
      <c r="P63" s="77">
        <v>0</v>
      </c>
      <c r="Q63" s="83">
        <f t="shared" si="0"/>
        <v>0</v>
      </c>
      <c r="S63" s="1">
        <f t="shared" si="1"/>
        <v>0</v>
      </c>
      <c r="T63" s="1">
        <f t="shared" si="2"/>
        <v>0</v>
      </c>
      <c r="U63" s="1">
        <f t="shared" si="3"/>
        <v>0</v>
      </c>
    </row>
    <row r="64" spans="1:21" x14ac:dyDescent="0.25">
      <c r="A64" s="24" t="s">
        <v>133</v>
      </c>
      <c r="B64" s="25" t="s">
        <v>12</v>
      </c>
      <c r="C64" s="81">
        <v>0</v>
      </c>
      <c r="D64" s="81">
        <v>0</v>
      </c>
      <c r="E64" s="77">
        <v>0</v>
      </c>
      <c r="F64" s="77">
        <v>0</v>
      </c>
      <c r="G64" s="77">
        <v>0</v>
      </c>
      <c r="H64" s="77">
        <v>0</v>
      </c>
      <c r="I64" s="77">
        <v>0</v>
      </c>
      <c r="J64" s="77">
        <v>0</v>
      </c>
      <c r="K64" s="77">
        <v>0</v>
      </c>
      <c r="L64" s="77">
        <v>0</v>
      </c>
      <c r="M64" s="77">
        <v>0</v>
      </c>
      <c r="N64" s="77">
        <v>0</v>
      </c>
      <c r="O64" s="77">
        <v>0</v>
      </c>
      <c r="P64" s="77">
        <v>0</v>
      </c>
      <c r="Q64" s="83">
        <f t="shared" si="0"/>
        <v>0</v>
      </c>
      <c r="S64" s="1">
        <f t="shared" si="1"/>
        <v>0</v>
      </c>
      <c r="T64" s="1">
        <f t="shared" si="2"/>
        <v>0</v>
      </c>
      <c r="U64" s="1">
        <f t="shared" si="3"/>
        <v>0</v>
      </c>
    </row>
    <row r="65" spans="1:21" x14ac:dyDescent="0.25">
      <c r="A65" s="24" t="s">
        <v>134</v>
      </c>
      <c r="B65" s="25" t="s">
        <v>12</v>
      </c>
      <c r="C65" s="81">
        <v>798886</v>
      </c>
      <c r="D65" s="81">
        <v>158885</v>
      </c>
      <c r="E65" s="77">
        <v>18335</v>
      </c>
      <c r="F65" s="77">
        <v>926047</v>
      </c>
      <c r="G65" s="77">
        <v>0</v>
      </c>
      <c r="H65" s="77">
        <v>0</v>
      </c>
      <c r="I65" s="77">
        <v>0</v>
      </c>
      <c r="J65" s="77">
        <v>0</v>
      </c>
      <c r="K65" s="77">
        <v>0</v>
      </c>
      <c r="L65" s="77">
        <v>0</v>
      </c>
      <c r="M65" s="77">
        <v>468352</v>
      </c>
      <c r="N65" s="77">
        <v>0</v>
      </c>
      <c r="O65" s="77">
        <v>274139</v>
      </c>
      <c r="P65" s="77">
        <v>54674</v>
      </c>
      <c r="Q65" s="83">
        <f t="shared" si="0"/>
        <v>2699318</v>
      </c>
      <c r="S65" s="1">
        <f t="shared" si="1"/>
        <v>1559712</v>
      </c>
      <c r="T65" s="1">
        <f t="shared" si="2"/>
        <v>1139606</v>
      </c>
      <c r="U65" s="1">
        <f t="shared" si="3"/>
        <v>2699318</v>
      </c>
    </row>
    <row r="66" spans="1:21" x14ac:dyDescent="0.25">
      <c r="A66" s="24" t="s">
        <v>135</v>
      </c>
      <c r="B66" s="25" t="s">
        <v>12</v>
      </c>
      <c r="C66" s="81">
        <v>0</v>
      </c>
      <c r="D66" s="81">
        <v>0</v>
      </c>
      <c r="E66" s="77">
        <v>0</v>
      </c>
      <c r="F66" s="77">
        <v>0</v>
      </c>
      <c r="G66" s="77">
        <v>0</v>
      </c>
      <c r="H66" s="77">
        <v>0</v>
      </c>
      <c r="I66" s="77">
        <v>0</v>
      </c>
      <c r="J66" s="77">
        <v>0</v>
      </c>
      <c r="K66" s="77">
        <v>0</v>
      </c>
      <c r="L66" s="77">
        <v>0</v>
      </c>
      <c r="M66" s="77">
        <v>294558</v>
      </c>
      <c r="N66" s="77">
        <v>0</v>
      </c>
      <c r="O66" s="77">
        <v>0</v>
      </c>
      <c r="P66" s="77">
        <v>0</v>
      </c>
      <c r="Q66" s="83">
        <f t="shared" si="0"/>
        <v>294558</v>
      </c>
      <c r="S66" s="1">
        <f t="shared" si="1"/>
        <v>294558</v>
      </c>
      <c r="T66" s="1">
        <f t="shared" si="2"/>
        <v>0</v>
      </c>
      <c r="U66" s="1">
        <f t="shared" si="3"/>
        <v>294558</v>
      </c>
    </row>
    <row r="67" spans="1:21" x14ac:dyDescent="0.25">
      <c r="A67" s="24" t="s">
        <v>136</v>
      </c>
      <c r="B67" s="25" t="s">
        <v>12</v>
      </c>
      <c r="C67" s="81">
        <v>0</v>
      </c>
      <c r="D67" s="81">
        <v>0</v>
      </c>
      <c r="E67" s="77">
        <v>0</v>
      </c>
      <c r="F67" s="77">
        <v>0</v>
      </c>
      <c r="G67" s="77">
        <v>0</v>
      </c>
      <c r="H67" s="77">
        <v>0</v>
      </c>
      <c r="I67" s="77">
        <v>0</v>
      </c>
      <c r="J67" s="77">
        <v>0</v>
      </c>
      <c r="K67" s="77">
        <v>0</v>
      </c>
      <c r="L67" s="77">
        <v>0</v>
      </c>
      <c r="M67" s="77">
        <v>0</v>
      </c>
      <c r="N67" s="77">
        <v>0</v>
      </c>
      <c r="O67" s="77">
        <v>0</v>
      </c>
      <c r="P67" s="77">
        <v>0</v>
      </c>
      <c r="Q67" s="83">
        <f t="shared" si="0"/>
        <v>0</v>
      </c>
      <c r="S67" s="1">
        <f t="shared" si="1"/>
        <v>0</v>
      </c>
      <c r="T67" s="1">
        <f t="shared" si="2"/>
        <v>0</v>
      </c>
      <c r="U67" s="1">
        <f t="shared" si="3"/>
        <v>0</v>
      </c>
    </row>
    <row r="68" spans="1:21" x14ac:dyDescent="0.25">
      <c r="A68" s="24" t="s">
        <v>137</v>
      </c>
      <c r="B68" s="25" t="s">
        <v>12</v>
      </c>
      <c r="C68" s="81">
        <v>0</v>
      </c>
      <c r="D68" s="81">
        <v>0</v>
      </c>
      <c r="E68" s="77">
        <v>0</v>
      </c>
      <c r="F68" s="77">
        <v>0</v>
      </c>
      <c r="G68" s="77">
        <v>0</v>
      </c>
      <c r="H68" s="77">
        <v>0</v>
      </c>
      <c r="I68" s="77">
        <v>0</v>
      </c>
      <c r="J68" s="77">
        <v>0</v>
      </c>
      <c r="K68" s="77">
        <v>0</v>
      </c>
      <c r="L68" s="77">
        <v>0</v>
      </c>
      <c r="M68" s="77">
        <v>12445</v>
      </c>
      <c r="N68" s="77">
        <v>0</v>
      </c>
      <c r="O68" s="77">
        <v>0</v>
      </c>
      <c r="P68" s="77">
        <v>0</v>
      </c>
      <c r="Q68" s="83">
        <f t="shared" si="0"/>
        <v>12445</v>
      </c>
      <c r="S68" s="1">
        <f t="shared" si="1"/>
        <v>12445</v>
      </c>
      <c r="T68" s="1">
        <f t="shared" si="2"/>
        <v>0</v>
      </c>
      <c r="U68" s="1">
        <f t="shared" si="3"/>
        <v>12445</v>
      </c>
    </row>
    <row r="69" spans="1:21" x14ac:dyDescent="0.25">
      <c r="A69" s="24" t="s">
        <v>138</v>
      </c>
      <c r="B69" s="25" t="s">
        <v>12</v>
      </c>
      <c r="C69" s="81">
        <v>15932</v>
      </c>
      <c r="D69" s="81">
        <v>6930</v>
      </c>
      <c r="E69" s="77">
        <v>0</v>
      </c>
      <c r="F69" s="77">
        <v>0</v>
      </c>
      <c r="G69" s="77">
        <v>29838</v>
      </c>
      <c r="H69" s="77">
        <v>0</v>
      </c>
      <c r="I69" s="77">
        <v>0</v>
      </c>
      <c r="J69" s="77">
        <v>0</v>
      </c>
      <c r="K69" s="77">
        <v>0</v>
      </c>
      <c r="L69" s="77">
        <v>0</v>
      </c>
      <c r="M69" s="77">
        <v>321662</v>
      </c>
      <c r="N69" s="77">
        <v>0</v>
      </c>
      <c r="O69" s="77">
        <v>0</v>
      </c>
      <c r="P69" s="77">
        <v>0</v>
      </c>
      <c r="Q69" s="83">
        <f t="shared" ref="Q69:Q132" si="4">SUM(C69:P69)</f>
        <v>374362</v>
      </c>
      <c r="S69" s="1">
        <f t="shared" si="1"/>
        <v>367432</v>
      </c>
      <c r="T69" s="1">
        <f t="shared" si="2"/>
        <v>6930</v>
      </c>
      <c r="U69" s="1">
        <f t="shared" si="3"/>
        <v>374362</v>
      </c>
    </row>
    <row r="70" spans="1:21" x14ac:dyDescent="0.25">
      <c r="A70" s="24" t="s">
        <v>139</v>
      </c>
      <c r="B70" s="25" t="s">
        <v>12</v>
      </c>
      <c r="C70" s="81">
        <v>0</v>
      </c>
      <c r="D70" s="81">
        <v>86491</v>
      </c>
      <c r="E70" s="77">
        <v>0</v>
      </c>
      <c r="F70" s="77">
        <v>225000</v>
      </c>
      <c r="G70" s="77">
        <v>0</v>
      </c>
      <c r="H70" s="77">
        <v>0</v>
      </c>
      <c r="I70" s="77">
        <v>83400</v>
      </c>
      <c r="J70" s="77">
        <v>93664</v>
      </c>
      <c r="K70" s="77">
        <v>0</v>
      </c>
      <c r="L70" s="77">
        <v>0</v>
      </c>
      <c r="M70" s="77">
        <v>0</v>
      </c>
      <c r="N70" s="77">
        <v>0</v>
      </c>
      <c r="O70" s="77">
        <v>0</v>
      </c>
      <c r="P70" s="77">
        <v>0</v>
      </c>
      <c r="Q70" s="83">
        <f t="shared" si="4"/>
        <v>488555</v>
      </c>
      <c r="S70" s="1">
        <f t="shared" si="1"/>
        <v>83400</v>
      </c>
      <c r="T70" s="1">
        <f t="shared" si="2"/>
        <v>405155</v>
      </c>
      <c r="U70" s="1">
        <f t="shared" si="3"/>
        <v>488555</v>
      </c>
    </row>
    <row r="71" spans="1:21" x14ac:dyDescent="0.25">
      <c r="A71" s="24" t="s">
        <v>508</v>
      </c>
      <c r="B71" s="25" t="s">
        <v>12</v>
      </c>
      <c r="C71" s="81">
        <v>0</v>
      </c>
      <c r="D71" s="81">
        <v>0</v>
      </c>
      <c r="E71" s="77">
        <v>0</v>
      </c>
      <c r="F71" s="77">
        <v>0</v>
      </c>
      <c r="G71" s="77">
        <v>0</v>
      </c>
      <c r="H71" s="77">
        <v>0</v>
      </c>
      <c r="I71" s="77">
        <v>0</v>
      </c>
      <c r="J71" s="77">
        <v>0</v>
      </c>
      <c r="K71" s="77">
        <v>0</v>
      </c>
      <c r="L71" s="77">
        <v>0</v>
      </c>
      <c r="M71" s="77">
        <v>0</v>
      </c>
      <c r="N71" s="77">
        <v>0</v>
      </c>
      <c r="O71" s="77">
        <v>0</v>
      </c>
      <c r="P71" s="77">
        <v>0</v>
      </c>
      <c r="Q71" s="83">
        <f t="shared" si="4"/>
        <v>0</v>
      </c>
      <c r="S71" s="1">
        <f t="shared" ref="S71:S134" si="5">SUM(C71,E71,G71,I71,K71,M71,O71)</f>
        <v>0</v>
      </c>
      <c r="T71" s="1">
        <f t="shared" ref="T71:T134" si="6">SUM(D71,F71,H71,J71,L71,N71,P71)</f>
        <v>0</v>
      </c>
      <c r="U71" s="1">
        <f t="shared" ref="U71:U134" si="7">SUM(S71:T71)</f>
        <v>0</v>
      </c>
    </row>
    <row r="72" spans="1:21" x14ac:dyDescent="0.25">
      <c r="A72" s="24" t="s">
        <v>140</v>
      </c>
      <c r="B72" s="25" t="s">
        <v>12</v>
      </c>
      <c r="C72" s="81">
        <v>0</v>
      </c>
      <c r="D72" s="81">
        <v>0</v>
      </c>
      <c r="E72" s="77">
        <v>0</v>
      </c>
      <c r="F72" s="77">
        <v>0</v>
      </c>
      <c r="G72" s="77">
        <v>0</v>
      </c>
      <c r="H72" s="77">
        <v>0</v>
      </c>
      <c r="I72" s="77">
        <v>0</v>
      </c>
      <c r="J72" s="77">
        <v>0</v>
      </c>
      <c r="K72" s="77">
        <v>0</v>
      </c>
      <c r="L72" s="77">
        <v>0</v>
      </c>
      <c r="M72" s="77">
        <v>0</v>
      </c>
      <c r="N72" s="77">
        <v>0</v>
      </c>
      <c r="O72" s="77">
        <v>0</v>
      </c>
      <c r="P72" s="77">
        <v>0</v>
      </c>
      <c r="Q72" s="83">
        <f t="shared" si="4"/>
        <v>0</v>
      </c>
      <c r="S72" s="1">
        <f t="shared" si="5"/>
        <v>0</v>
      </c>
      <c r="T72" s="1">
        <f t="shared" si="6"/>
        <v>0</v>
      </c>
      <c r="U72" s="1">
        <f t="shared" si="7"/>
        <v>0</v>
      </c>
    </row>
    <row r="73" spans="1:21" x14ac:dyDescent="0.25">
      <c r="A73" s="24" t="s">
        <v>141</v>
      </c>
      <c r="B73" s="25" t="s">
        <v>12</v>
      </c>
      <c r="C73" s="81">
        <v>0</v>
      </c>
      <c r="D73" s="81">
        <v>1291</v>
      </c>
      <c r="E73" s="77">
        <v>0</v>
      </c>
      <c r="F73" s="77">
        <v>6640</v>
      </c>
      <c r="G73" s="77">
        <v>0</v>
      </c>
      <c r="H73" s="77">
        <v>0</v>
      </c>
      <c r="I73" s="77">
        <v>0</v>
      </c>
      <c r="J73" s="77">
        <v>0</v>
      </c>
      <c r="K73" s="77">
        <v>0</v>
      </c>
      <c r="L73" s="77">
        <v>5776</v>
      </c>
      <c r="M73" s="77">
        <v>0</v>
      </c>
      <c r="N73" s="77">
        <v>7579</v>
      </c>
      <c r="O73" s="77">
        <v>0</v>
      </c>
      <c r="P73" s="77">
        <v>0</v>
      </c>
      <c r="Q73" s="83">
        <f t="shared" si="4"/>
        <v>21286</v>
      </c>
      <c r="S73" s="1">
        <f t="shared" si="5"/>
        <v>0</v>
      </c>
      <c r="T73" s="1">
        <f t="shared" si="6"/>
        <v>21286</v>
      </c>
      <c r="U73" s="1">
        <f t="shared" si="7"/>
        <v>21286</v>
      </c>
    </row>
    <row r="74" spans="1:21" x14ac:dyDescent="0.25">
      <c r="A74" s="24" t="s">
        <v>142</v>
      </c>
      <c r="B74" s="25" t="s">
        <v>13</v>
      </c>
      <c r="C74" s="81">
        <v>0</v>
      </c>
      <c r="D74" s="81">
        <v>0</v>
      </c>
      <c r="E74" s="77">
        <v>0</v>
      </c>
      <c r="F74" s="77">
        <v>0</v>
      </c>
      <c r="G74" s="77">
        <v>0</v>
      </c>
      <c r="H74" s="77">
        <v>0</v>
      </c>
      <c r="I74" s="77">
        <v>0</v>
      </c>
      <c r="J74" s="77">
        <v>0</v>
      </c>
      <c r="K74" s="77">
        <v>0</v>
      </c>
      <c r="L74" s="77">
        <v>0</v>
      </c>
      <c r="M74" s="77">
        <v>0</v>
      </c>
      <c r="N74" s="77">
        <v>0</v>
      </c>
      <c r="O74" s="77">
        <v>0</v>
      </c>
      <c r="P74" s="77">
        <v>0</v>
      </c>
      <c r="Q74" s="83">
        <f t="shared" si="4"/>
        <v>0</v>
      </c>
      <c r="S74" s="1">
        <f t="shared" si="5"/>
        <v>0</v>
      </c>
      <c r="T74" s="1">
        <f t="shared" si="6"/>
        <v>0</v>
      </c>
      <c r="U74" s="1">
        <f t="shared" si="7"/>
        <v>0</v>
      </c>
    </row>
    <row r="75" spans="1:21" x14ac:dyDescent="0.25">
      <c r="A75" s="24" t="s">
        <v>143</v>
      </c>
      <c r="B75" s="25" t="s">
        <v>13</v>
      </c>
      <c r="C75" s="81">
        <v>0</v>
      </c>
      <c r="D75" s="81">
        <v>0</v>
      </c>
      <c r="E75" s="77">
        <v>0</v>
      </c>
      <c r="F75" s="77">
        <v>0</v>
      </c>
      <c r="G75" s="77">
        <v>0</v>
      </c>
      <c r="H75" s="77">
        <v>0</v>
      </c>
      <c r="I75" s="77">
        <v>0</v>
      </c>
      <c r="J75" s="77">
        <v>0</v>
      </c>
      <c r="K75" s="77">
        <v>0</v>
      </c>
      <c r="L75" s="77">
        <v>0</v>
      </c>
      <c r="M75" s="77">
        <v>0</v>
      </c>
      <c r="N75" s="77">
        <v>0</v>
      </c>
      <c r="O75" s="77">
        <v>0</v>
      </c>
      <c r="P75" s="77">
        <v>0</v>
      </c>
      <c r="Q75" s="83">
        <f t="shared" si="4"/>
        <v>0</v>
      </c>
      <c r="S75" s="1">
        <f t="shared" si="5"/>
        <v>0</v>
      </c>
      <c r="T75" s="1">
        <f t="shared" si="6"/>
        <v>0</v>
      </c>
      <c r="U75" s="1">
        <f t="shared" si="7"/>
        <v>0</v>
      </c>
    </row>
    <row r="76" spans="1:21" x14ac:dyDescent="0.25">
      <c r="A76" s="24" t="s">
        <v>144</v>
      </c>
      <c r="B76" s="25" t="s">
        <v>14</v>
      </c>
      <c r="C76" s="81">
        <v>49690</v>
      </c>
      <c r="D76" s="81">
        <v>0</v>
      </c>
      <c r="E76" s="77">
        <v>2014019</v>
      </c>
      <c r="F76" s="77">
        <v>0</v>
      </c>
      <c r="G76" s="77">
        <v>57839</v>
      </c>
      <c r="H76" s="77">
        <v>0</v>
      </c>
      <c r="I76" s="77">
        <v>0</v>
      </c>
      <c r="J76" s="77">
        <v>0</v>
      </c>
      <c r="K76" s="77">
        <v>0</v>
      </c>
      <c r="L76" s="77">
        <v>0</v>
      </c>
      <c r="M76" s="77">
        <v>91130</v>
      </c>
      <c r="N76" s="77">
        <v>0</v>
      </c>
      <c r="O76" s="77">
        <v>0</v>
      </c>
      <c r="P76" s="77">
        <v>0</v>
      </c>
      <c r="Q76" s="83">
        <f t="shared" si="4"/>
        <v>2212678</v>
      </c>
      <c r="S76" s="1">
        <f t="shared" si="5"/>
        <v>2212678</v>
      </c>
      <c r="T76" s="1">
        <f t="shared" si="6"/>
        <v>0</v>
      </c>
      <c r="U76" s="1">
        <f t="shared" si="7"/>
        <v>2212678</v>
      </c>
    </row>
    <row r="77" spans="1:21" x14ac:dyDescent="0.25">
      <c r="A77" s="24" t="s">
        <v>145</v>
      </c>
      <c r="B77" s="25" t="s">
        <v>15</v>
      </c>
      <c r="C77" s="81">
        <v>1400</v>
      </c>
      <c r="D77" s="81">
        <v>0</v>
      </c>
      <c r="E77" s="77">
        <v>0</v>
      </c>
      <c r="F77" s="77">
        <v>0</v>
      </c>
      <c r="G77" s="77">
        <v>0</v>
      </c>
      <c r="H77" s="77">
        <v>0</v>
      </c>
      <c r="I77" s="77">
        <v>0</v>
      </c>
      <c r="J77" s="77">
        <v>0</v>
      </c>
      <c r="K77" s="77">
        <v>0</v>
      </c>
      <c r="L77" s="77">
        <v>0</v>
      </c>
      <c r="M77" s="77">
        <v>0</v>
      </c>
      <c r="N77" s="77">
        <v>0</v>
      </c>
      <c r="O77" s="77">
        <v>0</v>
      </c>
      <c r="P77" s="77">
        <v>0</v>
      </c>
      <c r="Q77" s="83">
        <f t="shared" si="4"/>
        <v>1400</v>
      </c>
      <c r="S77" s="1">
        <f t="shared" si="5"/>
        <v>1400</v>
      </c>
      <c r="T77" s="1">
        <f t="shared" si="6"/>
        <v>0</v>
      </c>
      <c r="U77" s="1">
        <f t="shared" si="7"/>
        <v>1400</v>
      </c>
    </row>
    <row r="78" spans="1:21" x14ac:dyDescent="0.25">
      <c r="A78" s="24" t="s">
        <v>146</v>
      </c>
      <c r="B78" s="25" t="s">
        <v>15</v>
      </c>
      <c r="C78" s="81">
        <v>43748</v>
      </c>
      <c r="D78" s="81">
        <v>0</v>
      </c>
      <c r="E78" s="77">
        <v>0</v>
      </c>
      <c r="F78" s="77">
        <v>0</v>
      </c>
      <c r="G78" s="77">
        <v>119942</v>
      </c>
      <c r="H78" s="77">
        <v>4382</v>
      </c>
      <c r="I78" s="77">
        <v>0</v>
      </c>
      <c r="J78" s="77">
        <v>0</v>
      </c>
      <c r="K78" s="77">
        <v>0</v>
      </c>
      <c r="L78" s="77">
        <v>0</v>
      </c>
      <c r="M78" s="77">
        <v>39877</v>
      </c>
      <c r="N78" s="77">
        <v>0</v>
      </c>
      <c r="O78" s="77">
        <v>0</v>
      </c>
      <c r="P78" s="77">
        <v>0</v>
      </c>
      <c r="Q78" s="83">
        <f t="shared" si="4"/>
        <v>207949</v>
      </c>
      <c r="S78" s="1">
        <f t="shared" si="5"/>
        <v>203567</v>
      </c>
      <c r="T78" s="1">
        <f t="shared" si="6"/>
        <v>4382</v>
      </c>
      <c r="U78" s="1">
        <f t="shared" si="7"/>
        <v>207949</v>
      </c>
    </row>
    <row r="79" spans="1:21" x14ac:dyDescent="0.25">
      <c r="A79" s="24" t="s">
        <v>147</v>
      </c>
      <c r="B79" s="25" t="s">
        <v>16</v>
      </c>
      <c r="C79" s="81">
        <v>0</v>
      </c>
      <c r="D79" s="81">
        <v>0</v>
      </c>
      <c r="E79" s="77">
        <v>6148</v>
      </c>
      <c r="F79" s="77">
        <v>0</v>
      </c>
      <c r="G79" s="77">
        <v>0</v>
      </c>
      <c r="H79" s="77">
        <v>0</v>
      </c>
      <c r="I79" s="77">
        <v>0</v>
      </c>
      <c r="J79" s="77">
        <v>0</v>
      </c>
      <c r="K79" s="77">
        <v>0</v>
      </c>
      <c r="L79" s="77">
        <v>0</v>
      </c>
      <c r="M79" s="77">
        <v>0</v>
      </c>
      <c r="N79" s="77">
        <v>0</v>
      </c>
      <c r="O79" s="77">
        <v>130150</v>
      </c>
      <c r="P79" s="77">
        <v>0</v>
      </c>
      <c r="Q79" s="83">
        <f t="shared" si="4"/>
        <v>136298</v>
      </c>
      <c r="S79" s="1">
        <f t="shared" si="5"/>
        <v>136298</v>
      </c>
      <c r="T79" s="1">
        <f t="shared" si="6"/>
        <v>0</v>
      </c>
      <c r="U79" s="1">
        <f t="shared" si="7"/>
        <v>136298</v>
      </c>
    </row>
    <row r="80" spans="1:21" x14ac:dyDescent="0.25">
      <c r="A80" s="24" t="s">
        <v>148</v>
      </c>
      <c r="B80" s="25" t="s">
        <v>16</v>
      </c>
      <c r="C80" s="81">
        <v>0</v>
      </c>
      <c r="D80" s="81">
        <v>0</v>
      </c>
      <c r="E80" s="77">
        <v>0</v>
      </c>
      <c r="F80" s="77">
        <v>0</v>
      </c>
      <c r="G80" s="77">
        <v>0</v>
      </c>
      <c r="H80" s="77">
        <v>0</v>
      </c>
      <c r="I80" s="77">
        <v>0</v>
      </c>
      <c r="J80" s="77">
        <v>0</v>
      </c>
      <c r="K80" s="77">
        <v>0</v>
      </c>
      <c r="L80" s="77">
        <v>0</v>
      </c>
      <c r="M80" s="77">
        <v>0</v>
      </c>
      <c r="N80" s="77">
        <v>0</v>
      </c>
      <c r="O80" s="77">
        <v>0</v>
      </c>
      <c r="P80" s="77">
        <v>0</v>
      </c>
      <c r="Q80" s="83">
        <f t="shared" si="4"/>
        <v>0</v>
      </c>
      <c r="S80" s="1">
        <f t="shared" si="5"/>
        <v>0</v>
      </c>
      <c r="T80" s="1">
        <f t="shared" si="6"/>
        <v>0</v>
      </c>
      <c r="U80" s="1">
        <f t="shared" si="7"/>
        <v>0</v>
      </c>
    </row>
    <row r="81" spans="1:21" x14ac:dyDescent="0.25">
      <c r="A81" s="24" t="s">
        <v>149</v>
      </c>
      <c r="B81" s="25" t="s">
        <v>16</v>
      </c>
      <c r="C81" s="81">
        <v>0</v>
      </c>
      <c r="D81" s="81">
        <v>0</v>
      </c>
      <c r="E81" s="77">
        <v>0</v>
      </c>
      <c r="F81" s="77">
        <v>0</v>
      </c>
      <c r="G81" s="77">
        <v>0</v>
      </c>
      <c r="H81" s="77">
        <v>0</v>
      </c>
      <c r="I81" s="77">
        <v>0</v>
      </c>
      <c r="J81" s="77">
        <v>0</v>
      </c>
      <c r="K81" s="77">
        <v>0</v>
      </c>
      <c r="L81" s="77">
        <v>0</v>
      </c>
      <c r="M81" s="77">
        <v>0</v>
      </c>
      <c r="N81" s="77">
        <v>0</v>
      </c>
      <c r="O81" s="77">
        <v>0</v>
      </c>
      <c r="P81" s="77">
        <v>0</v>
      </c>
      <c r="Q81" s="83">
        <f t="shared" si="4"/>
        <v>0</v>
      </c>
      <c r="S81" s="1">
        <f t="shared" si="5"/>
        <v>0</v>
      </c>
      <c r="T81" s="1">
        <f t="shared" si="6"/>
        <v>0</v>
      </c>
      <c r="U81" s="1">
        <f t="shared" si="7"/>
        <v>0</v>
      </c>
    </row>
    <row r="82" spans="1:21" x14ac:dyDescent="0.25">
      <c r="A82" s="24" t="s">
        <v>150</v>
      </c>
      <c r="B82" s="25" t="s">
        <v>16</v>
      </c>
      <c r="C82" s="81">
        <v>0</v>
      </c>
      <c r="D82" s="81">
        <v>0</v>
      </c>
      <c r="E82" s="77">
        <v>0</v>
      </c>
      <c r="F82" s="77">
        <v>0</v>
      </c>
      <c r="G82" s="77">
        <v>0</v>
      </c>
      <c r="H82" s="77">
        <v>0</v>
      </c>
      <c r="I82" s="77">
        <v>0</v>
      </c>
      <c r="J82" s="77">
        <v>0</v>
      </c>
      <c r="K82" s="77">
        <v>0</v>
      </c>
      <c r="L82" s="77">
        <v>0</v>
      </c>
      <c r="M82" s="77">
        <v>0</v>
      </c>
      <c r="N82" s="77">
        <v>0</v>
      </c>
      <c r="O82" s="77">
        <v>0</v>
      </c>
      <c r="P82" s="77">
        <v>0</v>
      </c>
      <c r="Q82" s="83">
        <f t="shared" si="4"/>
        <v>0</v>
      </c>
      <c r="S82" s="1">
        <f t="shared" si="5"/>
        <v>0</v>
      </c>
      <c r="T82" s="1">
        <f t="shared" si="6"/>
        <v>0</v>
      </c>
      <c r="U82" s="1">
        <f t="shared" si="7"/>
        <v>0</v>
      </c>
    </row>
    <row r="83" spans="1:21" x14ac:dyDescent="0.25">
      <c r="A83" s="24" t="s">
        <v>151</v>
      </c>
      <c r="B83" s="25" t="s">
        <v>17</v>
      </c>
      <c r="C83" s="81">
        <v>0</v>
      </c>
      <c r="D83" s="81">
        <v>0</v>
      </c>
      <c r="E83" s="77">
        <v>0</v>
      </c>
      <c r="F83" s="77">
        <v>0</v>
      </c>
      <c r="G83" s="77">
        <v>0</v>
      </c>
      <c r="H83" s="77">
        <v>0</v>
      </c>
      <c r="I83" s="77">
        <v>0</v>
      </c>
      <c r="J83" s="77">
        <v>0</v>
      </c>
      <c r="K83" s="77">
        <v>0</v>
      </c>
      <c r="L83" s="77">
        <v>0</v>
      </c>
      <c r="M83" s="77">
        <v>0</v>
      </c>
      <c r="N83" s="77">
        <v>0</v>
      </c>
      <c r="O83" s="77">
        <v>0</v>
      </c>
      <c r="P83" s="77">
        <v>0</v>
      </c>
      <c r="Q83" s="83">
        <f t="shared" si="4"/>
        <v>0</v>
      </c>
      <c r="S83" s="1">
        <f t="shared" si="5"/>
        <v>0</v>
      </c>
      <c r="T83" s="1">
        <f t="shared" si="6"/>
        <v>0</v>
      </c>
      <c r="U83" s="1">
        <f t="shared" si="7"/>
        <v>0</v>
      </c>
    </row>
    <row r="84" spans="1:21" x14ac:dyDescent="0.25">
      <c r="A84" s="24" t="s">
        <v>152</v>
      </c>
      <c r="B84" s="25" t="s">
        <v>17</v>
      </c>
      <c r="C84" s="81">
        <v>92858</v>
      </c>
      <c r="D84" s="81">
        <v>18138</v>
      </c>
      <c r="E84" s="77">
        <v>982028</v>
      </c>
      <c r="F84" s="77">
        <v>100155</v>
      </c>
      <c r="G84" s="77">
        <v>117569</v>
      </c>
      <c r="H84" s="77">
        <v>82431</v>
      </c>
      <c r="I84" s="77">
        <v>0</v>
      </c>
      <c r="J84" s="77">
        <v>0</v>
      </c>
      <c r="K84" s="77">
        <v>0</v>
      </c>
      <c r="L84" s="77">
        <v>0</v>
      </c>
      <c r="M84" s="77">
        <v>64938</v>
      </c>
      <c r="N84" s="77">
        <v>0</v>
      </c>
      <c r="O84" s="77">
        <v>0</v>
      </c>
      <c r="P84" s="77">
        <v>0</v>
      </c>
      <c r="Q84" s="83">
        <f t="shared" si="4"/>
        <v>1458117</v>
      </c>
      <c r="S84" s="1">
        <f t="shared" si="5"/>
        <v>1257393</v>
      </c>
      <c r="T84" s="1">
        <f t="shared" si="6"/>
        <v>200724</v>
      </c>
      <c r="U84" s="1">
        <f t="shared" si="7"/>
        <v>1458117</v>
      </c>
    </row>
    <row r="85" spans="1:21" x14ac:dyDescent="0.25">
      <c r="A85" s="24" t="s">
        <v>153</v>
      </c>
      <c r="B85" s="25" t="s">
        <v>17</v>
      </c>
      <c r="C85" s="81">
        <v>0</v>
      </c>
      <c r="D85" s="81">
        <v>0</v>
      </c>
      <c r="E85" s="77">
        <v>0</v>
      </c>
      <c r="F85" s="77">
        <v>0</v>
      </c>
      <c r="G85" s="77">
        <v>200000</v>
      </c>
      <c r="H85" s="77">
        <v>0</v>
      </c>
      <c r="I85" s="77">
        <v>0</v>
      </c>
      <c r="J85" s="77">
        <v>0</v>
      </c>
      <c r="K85" s="77">
        <v>0</v>
      </c>
      <c r="L85" s="77">
        <v>0</v>
      </c>
      <c r="M85" s="77">
        <v>34147</v>
      </c>
      <c r="N85" s="77">
        <v>0</v>
      </c>
      <c r="O85" s="77">
        <v>0</v>
      </c>
      <c r="P85" s="77">
        <v>0</v>
      </c>
      <c r="Q85" s="83">
        <f t="shared" si="4"/>
        <v>234147</v>
      </c>
      <c r="S85" s="1">
        <f t="shared" si="5"/>
        <v>234147</v>
      </c>
      <c r="T85" s="1">
        <f t="shared" si="6"/>
        <v>0</v>
      </c>
      <c r="U85" s="1">
        <f t="shared" si="7"/>
        <v>234147</v>
      </c>
    </row>
    <row r="86" spans="1:21" x14ac:dyDescent="0.25">
      <c r="A86" s="24" t="s">
        <v>154</v>
      </c>
      <c r="B86" s="25" t="s">
        <v>18</v>
      </c>
      <c r="C86" s="81">
        <v>0</v>
      </c>
      <c r="D86" s="81">
        <v>0</v>
      </c>
      <c r="E86" s="77">
        <v>0</v>
      </c>
      <c r="F86" s="77">
        <v>0</v>
      </c>
      <c r="G86" s="77">
        <v>0</v>
      </c>
      <c r="H86" s="77">
        <v>0</v>
      </c>
      <c r="I86" s="77">
        <v>0</v>
      </c>
      <c r="J86" s="77">
        <v>0</v>
      </c>
      <c r="K86" s="77">
        <v>0</v>
      </c>
      <c r="L86" s="77">
        <v>0</v>
      </c>
      <c r="M86" s="77">
        <v>0</v>
      </c>
      <c r="N86" s="77">
        <v>0</v>
      </c>
      <c r="O86" s="77">
        <v>0</v>
      </c>
      <c r="P86" s="77">
        <v>0</v>
      </c>
      <c r="Q86" s="83">
        <f t="shared" si="4"/>
        <v>0</v>
      </c>
      <c r="S86" s="1">
        <f t="shared" si="5"/>
        <v>0</v>
      </c>
      <c r="T86" s="1">
        <f t="shared" si="6"/>
        <v>0</v>
      </c>
      <c r="U86" s="1">
        <f t="shared" si="7"/>
        <v>0</v>
      </c>
    </row>
    <row r="87" spans="1:21" x14ac:dyDescent="0.25">
      <c r="A87" s="24" t="s">
        <v>155</v>
      </c>
      <c r="B87" s="25" t="s">
        <v>18</v>
      </c>
      <c r="C87" s="81">
        <v>0</v>
      </c>
      <c r="D87" s="81">
        <v>0</v>
      </c>
      <c r="E87" s="77">
        <v>54683</v>
      </c>
      <c r="F87" s="77">
        <v>283819</v>
      </c>
      <c r="G87" s="77">
        <v>0</v>
      </c>
      <c r="H87" s="77">
        <v>0</v>
      </c>
      <c r="I87" s="77">
        <v>0</v>
      </c>
      <c r="J87" s="77">
        <v>0</v>
      </c>
      <c r="K87" s="77">
        <v>0</v>
      </c>
      <c r="L87" s="77">
        <v>0</v>
      </c>
      <c r="M87" s="77">
        <v>0</v>
      </c>
      <c r="N87" s="77">
        <v>0</v>
      </c>
      <c r="O87" s="77">
        <v>0</v>
      </c>
      <c r="P87" s="77">
        <v>0</v>
      </c>
      <c r="Q87" s="83">
        <f t="shared" si="4"/>
        <v>338502</v>
      </c>
      <c r="S87" s="1">
        <f t="shared" si="5"/>
        <v>54683</v>
      </c>
      <c r="T87" s="1">
        <f t="shared" si="6"/>
        <v>283819</v>
      </c>
      <c r="U87" s="1">
        <f t="shared" si="7"/>
        <v>338502</v>
      </c>
    </row>
    <row r="88" spans="1:21" x14ac:dyDescent="0.25">
      <c r="A88" s="24" t="s">
        <v>156</v>
      </c>
      <c r="B88" s="25" t="s">
        <v>552</v>
      </c>
      <c r="C88" s="81">
        <v>0</v>
      </c>
      <c r="D88" s="81">
        <v>0</v>
      </c>
      <c r="E88" s="77">
        <v>0</v>
      </c>
      <c r="F88" s="77">
        <v>0</v>
      </c>
      <c r="G88" s="77">
        <v>0</v>
      </c>
      <c r="H88" s="77">
        <v>0</v>
      </c>
      <c r="I88" s="77">
        <v>0</v>
      </c>
      <c r="J88" s="77">
        <v>0</v>
      </c>
      <c r="K88" s="77">
        <v>0</v>
      </c>
      <c r="L88" s="77">
        <v>0</v>
      </c>
      <c r="M88" s="77">
        <v>0</v>
      </c>
      <c r="N88" s="77">
        <v>0</v>
      </c>
      <c r="O88" s="77">
        <v>0</v>
      </c>
      <c r="P88" s="77">
        <v>0</v>
      </c>
      <c r="Q88" s="83">
        <f t="shared" si="4"/>
        <v>0</v>
      </c>
      <c r="S88" s="1">
        <f t="shared" si="5"/>
        <v>0</v>
      </c>
      <c r="T88" s="1">
        <f t="shared" si="6"/>
        <v>0</v>
      </c>
      <c r="U88" s="1">
        <f t="shared" si="7"/>
        <v>0</v>
      </c>
    </row>
    <row r="89" spans="1:21" x14ac:dyDescent="0.25">
      <c r="A89" s="24" t="s">
        <v>157</v>
      </c>
      <c r="B89" s="25" t="s">
        <v>19</v>
      </c>
      <c r="C89" s="81">
        <v>0</v>
      </c>
      <c r="D89" s="81">
        <v>0</v>
      </c>
      <c r="E89" s="77">
        <v>1950</v>
      </c>
      <c r="F89" s="77">
        <v>0</v>
      </c>
      <c r="G89" s="77">
        <v>0</v>
      </c>
      <c r="H89" s="77">
        <v>0</v>
      </c>
      <c r="I89" s="77">
        <v>0</v>
      </c>
      <c r="J89" s="77">
        <v>0</v>
      </c>
      <c r="K89" s="77">
        <v>0</v>
      </c>
      <c r="L89" s="77">
        <v>0</v>
      </c>
      <c r="M89" s="77">
        <v>0</v>
      </c>
      <c r="N89" s="77">
        <v>0</v>
      </c>
      <c r="O89" s="77">
        <v>0</v>
      </c>
      <c r="P89" s="77">
        <v>0</v>
      </c>
      <c r="Q89" s="83">
        <f t="shared" si="4"/>
        <v>1950</v>
      </c>
      <c r="S89" s="1">
        <f t="shared" si="5"/>
        <v>1950</v>
      </c>
      <c r="T89" s="1">
        <f t="shared" si="6"/>
        <v>0</v>
      </c>
      <c r="U89" s="1">
        <f t="shared" si="7"/>
        <v>1950</v>
      </c>
    </row>
    <row r="90" spans="1:21" x14ac:dyDescent="0.25">
      <c r="A90" s="24" t="s">
        <v>158</v>
      </c>
      <c r="B90" s="25" t="s">
        <v>19</v>
      </c>
      <c r="C90" s="81">
        <v>0</v>
      </c>
      <c r="D90" s="81">
        <v>0</v>
      </c>
      <c r="E90" s="77">
        <v>0</v>
      </c>
      <c r="F90" s="77">
        <v>0</v>
      </c>
      <c r="G90" s="77">
        <v>0</v>
      </c>
      <c r="H90" s="77">
        <v>0</v>
      </c>
      <c r="I90" s="77">
        <v>0</v>
      </c>
      <c r="J90" s="77">
        <v>0</v>
      </c>
      <c r="K90" s="77">
        <v>0</v>
      </c>
      <c r="L90" s="77">
        <v>0</v>
      </c>
      <c r="M90" s="77">
        <v>0</v>
      </c>
      <c r="N90" s="77">
        <v>0</v>
      </c>
      <c r="O90" s="77">
        <v>0</v>
      </c>
      <c r="P90" s="77">
        <v>0</v>
      </c>
      <c r="Q90" s="83">
        <f t="shared" si="4"/>
        <v>0</v>
      </c>
      <c r="S90" s="1">
        <f t="shared" si="5"/>
        <v>0</v>
      </c>
      <c r="T90" s="1">
        <f t="shared" si="6"/>
        <v>0</v>
      </c>
      <c r="U90" s="1">
        <f t="shared" si="7"/>
        <v>0</v>
      </c>
    </row>
    <row r="91" spans="1:21" x14ac:dyDescent="0.25">
      <c r="A91" s="24" t="s">
        <v>159</v>
      </c>
      <c r="B91" s="25" t="s">
        <v>20</v>
      </c>
      <c r="C91" s="81">
        <v>0</v>
      </c>
      <c r="D91" s="81">
        <v>0</v>
      </c>
      <c r="E91" s="77">
        <v>427040</v>
      </c>
      <c r="F91" s="77">
        <v>0</v>
      </c>
      <c r="G91" s="77">
        <v>0</v>
      </c>
      <c r="H91" s="77">
        <v>0</v>
      </c>
      <c r="I91" s="77">
        <v>0</v>
      </c>
      <c r="J91" s="77">
        <v>0</v>
      </c>
      <c r="K91" s="77">
        <v>0</v>
      </c>
      <c r="L91" s="77">
        <v>0</v>
      </c>
      <c r="M91" s="77">
        <v>0</v>
      </c>
      <c r="N91" s="77">
        <v>0</v>
      </c>
      <c r="O91" s="77">
        <v>0</v>
      </c>
      <c r="P91" s="77">
        <v>0</v>
      </c>
      <c r="Q91" s="83">
        <f t="shared" si="4"/>
        <v>427040</v>
      </c>
      <c r="S91" s="1">
        <f t="shared" si="5"/>
        <v>427040</v>
      </c>
      <c r="T91" s="1">
        <f t="shared" si="6"/>
        <v>0</v>
      </c>
      <c r="U91" s="1">
        <f t="shared" si="7"/>
        <v>427040</v>
      </c>
    </row>
    <row r="92" spans="1:21" x14ac:dyDescent="0.25">
      <c r="A92" s="24" t="s">
        <v>160</v>
      </c>
      <c r="B92" s="25" t="s">
        <v>20</v>
      </c>
      <c r="C92" s="81">
        <v>0</v>
      </c>
      <c r="D92" s="81">
        <v>0</v>
      </c>
      <c r="E92" s="77">
        <v>0</v>
      </c>
      <c r="F92" s="77">
        <v>116578</v>
      </c>
      <c r="G92" s="77">
        <v>0</v>
      </c>
      <c r="H92" s="77">
        <v>0</v>
      </c>
      <c r="I92" s="77">
        <v>0</v>
      </c>
      <c r="J92" s="77">
        <v>0</v>
      </c>
      <c r="K92" s="77">
        <v>0</v>
      </c>
      <c r="L92" s="77">
        <v>0</v>
      </c>
      <c r="M92" s="77">
        <v>0</v>
      </c>
      <c r="N92" s="77">
        <v>0</v>
      </c>
      <c r="O92" s="77">
        <v>0</v>
      </c>
      <c r="P92" s="77">
        <v>0</v>
      </c>
      <c r="Q92" s="83">
        <f t="shared" si="4"/>
        <v>116578</v>
      </c>
      <c r="S92" s="1">
        <f t="shared" si="5"/>
        <v>0</v>
      </c>
      <c r="T92" s="1">
        <f t="shared" si="6"/>
        <v>116578</v>
      </c>
      <c r="U92" s="1">
        <f t="shared" si="7"/>
        <v>116578</v>
      </c>
    </row>
    <row r="93" spans="1:21" x14ac:dyDescent="0.25">
      <c r="A93" s="24" t="s">
        <v>469</v>
      </c>
      <c r="B93" s="25" t="s">
        <v>20</v>
      </c>
      <c r="C93" s="81">
        <v>0</v>
      </c>
      <c r="D93" s="81">
        <v>0</v>
      </c>
      <c r="E93" s="77">
        <v>0</v>
      </c>
      <c r="F93" s="77">
        <v>0</v>
      </c>
      <c r="G93" s="77">
        <v>0</v>
      </c>
      <c r="H93" s="77">
        <v>0</v>
      </c>
      <c r="I93" s="77">
        <v>0</v>
      </c>
      <c r="J93" s="77">
        <v>0</v>
      </c>
      <c r="K93" s="77">
        <v>0</v>
      </c>
      <c r="L93" s="77">
        <v>0</v>
      </c>
      <c r="M93" s="77">
        <v>0</v>
      </c>
      <c r="N93" s="77">
        <v>0</v>
      </c>
      <c r="O93" s="77">
        <v>0</v>
      </c>
      <c r="P93" s="77">
        <v>7505630</v>
      </c>
      <c r="Q93" s="83">
        <f t="shared" si="4"/>
        <v>7505630</v>
      </c>
      <c r="S93" s="1">
        <f t="shared" si="5"/>
        <v>0</v>
      </c>
      <c r="T93" s="1">
        <f t="shared" si="6"/>
        <v>7505630</v>
      </c>
      <c r="U93" s="1">
        <f t="shared" si="7"/>
        <v>7505630</v>
      </c>
    </row>
    <row r="94" spans="1:21" x14ac:dyDescent="0.25">
      <c r="A94" s="24" t="s">
        <v>161</v>
      </c>
      <c r="B94" s="25" t="s">
        <v>20</v>
      </c>
      <c r="C94" s="81">
        <v>0</v>
      </c>
      <c r="D94" s="81">
        <v>0</v>
      </c>
      <c r="E94" s="77">
        <v>0</v>
      </c>
      <c r="F94" s="77">
        <v>0</v>
      </c>
      <c r="G94" s="77">
        <v>0</v>
      </c>
      <c r="H94" s="77">
        <v>0</v>
      </c>
      <c r="I94" s="77">
        <v>0</v>
      </c>
      <c r="J94" s="77">
        <v>0</v>
      </c>
      <c r="K94" s="77">
        <v>0</v>
      </c>
      <c r="L94" s="77">
        <v>0</v>
      </c>
      <c r="M94" s="77">
        <v>0</v>
      </c>
      <c r="N94" s="77">
        <v>0</v>
      </c>
      <c r="O94" s="77">
        <v>0</v>
      </c>
      <c r="P94" s="77">
        <v>0</v>
      </c>
      <c r="Q94" s="83">
        <f t="shared" si="4"/>
        <v>0</v>
      </c>
      <c r="S94" s="1">
        <f t="shared" si="5"/>
        <v>0</v>
      </c>
      <c r="T94" s="1">
        <f t="shared" si="6"/>
        <v>0</v>
      </c>
      <c r="U94" s="1">
        <f t="shared" si="7"/>
        <v>0</v>
      </c>
    </row>
    <row r="95" spans="1:21" x14ac:dyDescent="0.25">
      <c r="A95" s="24" t="s">
        <v>162</v>
      </c>
      <c r="B95" s="25" t="s">
        <v>20</v>
      </c>
      <c r="C95" s="81">
        <v>0</v>
      </c>
      <c r="D95" s="81">
        <v>0</v>
      </c>
      <c r="E95" s="77">
        <v>0</v>
      </c>
      <c r="F95" s="77">
        <v>0</v>
      </c>
      <c r="G95" s="77">
        <v>0</v>
      </c>
      <c r="H95" s="77">
        <v>0</v>
      </c>
      <c r="I95" s="77">
        <v>0</v>
      </c>
      <c r="J95" s="77">
        <v>0</v>
      </c>
      <c r="K95" s="77">
        <v>0</v>
      </c>
      <c r="L95" s="77">
        <v>0</v>
      </c>
      <c r="M95" s="77">
        <v>0</v>
      </c>
      <c r="N95" s="77">
        <v>0</v>
      </c>
      <c r="O95" s="77">
        <v>0</v>
      </c>
      <c r="P95" s="77">
        <v>0</v>
      </c>
      <c r="Q95" s="83">
        <f t="shared" si="4"/>
        <v>0</v>
      </c>
      <c r="S95" s="1">
        <f t="shared" si="5"/>
        <v>0</v>
      </c>
      <c r="T95" s="1">
        <f t="shared" si="6"/>
        <v>0</v>
      </c>
      <c r="U95" s="1">
        <f t="shared" si="7"/>
        <v>0</v>
      </c>
    </row>
    <row r="96" spans="1:21" x14ac:dyDescent="0.25">
      <c r="A96" s="24" t="s">
        <v>163</v>
      </c>
      <c r="B96" s="25" t="s">
        <v>22</v>
      </c>
      <c r="C96" s="81">
        <v>0</v>
      </c>
      <c r="D96" s="81">
        <v>0</v>
      </c>
      <c r="E96" s="77">
        <v>0</v>
      </c>
      <c r="F96" s="77">
        <v>0</v>
      </c>
      <c r="G96" s="77">
        <v>0</v>
      </c>
      <c r="H96" s="77">
        <v>0</v>
      </c>
      <c r="I96" s="77">
        <v>0</v>
      </c>
      <c r="J96" s="77">
        <v>0</v>
      </c>
      <c r="K96" s="77">
        <v>0</v>
      </c>
      <c r="L96" s="77">
        <v>0</v>
      </c>
      <c r="M96" s="77">
        <v>0</v>
      </c>
      <c r="N96" s="77">
        <v>0</v>
      </c>
      <c r="O96" s="77">
        <v>0</v>
      </c>
      <c r="P96" s="77">
        <v>0</v>
      </c>
      <c r="Q96" s="83">
        <f t="shared" si="4"/>
        <v>0</v>
      </c>
      <c r="S96" s="1">
        <f t="shared" si="5"/>
        <v>0</v>
      </c>
      <c r="T96" s="1">
        <f t="shared" si="6"/>
        <v>0</v>
      </c>
      <c r="U96" s="1">
        <f t="shared" si="7"/>
        <v>0</v>
      </c>
    </row>
    <row r="97" spans="1:21" x14ac:dyDescent="0.25">
      <c r="A97" s="24" t="s">
        <v>164</v>
      </c>
      <c r="B97" s="25" t="s">
        <v>22</v>
      </c>
      <c r="C97" s="81">
        <v>0</v>
      </c>
      <c r="D97" s="81">
        <v>0</v>
      </c>
      <c r="E97" s="77">
        <v>0</v>
      </c>
      <c r="F97" s="77">
        <v>0</v>
      </c>
      <c r="G97" s="77">
        <v>0</v>
      </c>
      <c r="H97" s="77">
        <v>0</v>
      </c>
      <c r="I97" s="77">
        <v>0</v>
      </c>
      <c r="J97" s="77">
        <v>0</v>
      </c>
      <c r="K97" s="77">
        <v>0</v>
      </c>
      <c r="L97" s="77">
        <v>0</v>
      </c>
      <c r="M97" s="77">
        <v>0</v>
      </c>
      <c r="N97" s="77">
        <v>0</v>
      </c>
      <c r="O97" s="77">
        <v>0</v>
      </c>
      <c r="P97" s="77">
        <v>0</v>
      </c>
      <c r="Q97" s="83">
        <f t="shared" si="4"/>
        <v>0</v>
      </c>
      <c r="S97" s="1">
        <f t="shared" si="5"/>
        <v>0</v>
      </c>
      <c r="T97" s="1">
        <f t="shared" si="6"/>
        <v>0</v>
      </c>
      <c r="U97" s="1">
        <f t="shared" si="7"/>
        <v>0</v>
      </c>
    </row>
    <row r="98" spans="1:21" x14ac:dyDescent="0.25">
      <c r="A98" s="24" t="s">
        <v>165</v>
      </c>
      <c r="B98" s="25" t="s">
        <v>21</v>
      </c>
      <c r="C98" s="81">
        <v>0</v>
      </c>
      <c r="D98" s="81">
        <v>0</v>
      </c>
      <c r="E98" s="77">
        <v>0</v>
      </c>
      <c r="F98" s="77">
        <v>0</v>
      </c>
      <c r="G98" s="77">
        <v>0</v>
      </c>
      <c r="H98" s="77">
        <v>0</v>
      </c>
      <c r="I98" s="77">
        <v>0</v>
      </c>
      <c r="J98" s="77">
        <v>0</v>
      </c>
      <c r="K98" s="77">
        <v>0</v>
      </c>
      <c r="L98" s="77">
        <v>0</v>
      </c>
      <c r="M98" s="77">
        <v>0</v>
      </c>
      <c r="N98" s="77">
        <v>0</v>
      </c>
      <c r="O98" s="77">
        <v>0</v>
      </c>
      <c r="P98" s="77">
        <v>0</v>
      </c>
      <c r="Q98" s="83">
        <f t="shared" si="4"/>
        <v>0</v>
      </c>
      <c r="S98" s="1">
        <f t="shared" si="5"/>
        <v>0</v>
      </c>
      <c r="T98" s="1">
        <f t="shared" si="6"/>
        <v>0</v>
      </c>
      <c r="U98" s="1">
        <f t="shared" si="7"/>
        <v>0</v>
      </c>
    </row>
    <row r="99" spans="1:21" x14ac:dyDescent="0.25">
      <c r="A99" s="24" t="s">
        <v>166</v>
      </c>
      <c r="B99" s="25" t="s">
        <v>21</v>
      </c>
      <c r="C99" s="81">
        <v>0</v>
      </c>
      <c r="D99" s="81">
        <v>0</v>
      </c>
      <c r="E99" s="77">
        <v>521092</v>
      </c>
      <c r="F99" s="77">
        <v>31110</v>
      </c>
      <c r="G99" s="77">
        <v>0</v>
      </c>
      <c r="H99" s="77">
        <v>0</v>
      </c>
      <c r="I99" s="77">
        <v>0</v>
      </c>
      <c r="J99" s="77">
        <v>0</v>
      </c>
      <c r="K99" s="77">
        <v>0</v>
      </c>
      <c r="L99" s="77">
        <v>0</v>
      </c>
      <c r="M99" s="77">
        <v>0</v>
      </c>
      <c r="N99" s="77">
        <v>0</v>
      </c>
      <c r="O99" s="77">
        <v>0</v>
      </c>
      <c r="P99" s="77">
        <v>0</v>
      </c>
      <c r="Q99" s="83">
        <f t="shared" si="4"/>
        <v>552202</v>
      </c>
      <c r="S99" s="1">
        <f t="shared" si="5"/>
        <v>521092</v>
      </c>
      <c r="T99" s="1">
        <f t="shared" si="6"/>
        <v>31110</v>
      </c>
      <c r="U99" s="1">
        <f t="shared" si="7"/>
        <v>552202</v>
      </c>
    </row>
    <row r="100" spans="1:21" x14ac:dyDescent="0.25">
      <c r="A100" s="24" t="s">
        <v>462</v>
      </c>
      <c r="B100" s="25" t="s">
        <v>21</v>
      </c>
      <c r="C100" s="81">
        <v>303454</v>
      </c>
      <c r="D100" s="81">
        <v>67184</v>
      </c>
      <c r="E100" s="77">
        <v>11677481</v>
      </c>
      <c r="F100" s="77">
        <v>210870</v>
      </c>
      <c r="G100" s="77">
        <v>2323550</v>
      </c>
      <c r="H100" s="77">
        <v>528090</v>
      </c>
      <c r="I100" s="77">
        <v>0</v>
      </c>
      <c r="J100" s="77">
        <v>0</v>
      </c>
      <c r="K100" s="77">
        <v>0</v>
      </c>
      <c r="L100" s="77">
        <v>0</v>
      </c>
      <c r="M100" s="77">
        <v>1019381</v>
      </c>
      <c r="N100" s="77">
        <v>0</v>
      </c>
      <c r="O100" s="77">
        <v>0</v>
      </c>
      <c r="P100" s="77">
        <v>0</v>
      </c>
      <c r="Q100" s="83">
        <f t="shared" si="4"/>
        <v>16130010</v>
      </c>
      <c r="S100" s="1">
        <f t="shared" si="5"/>
        <v>15323866</v>
      </c>
      <c r="T100" s="1">
        <f t="shared" si="6"/>
        <v>806144</v>
      </c>
      <c r="U100" s="1">
        <f t="shared" si="7"/>
        <v>16130010</v>
      </c>
    </row>
    <row r="101" spans="1:21" x14ac:dyDescent="0.25">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77">
        <v>0</v>
      </c>
      <c r="Q101" s="83">
        <f t="shared" si="4"/>
        <v>0</v>
      </c>
      <c r="S101" s="1">
        <f t="shared" si="5"/>
        <v>0</v>
      </c>
      <c r="T101" s="1">
        <f t="shared" si="6"/>
        <v>0</v>
      </c>
      <c r="U101" s="1">
        <f t="shared" si="7"/>
        <v>0</v>
      </c>
    </row>
    <row r="102" spans="1:21" x14ac:dyDescent="0.25">
      <c r="A102" s="24" t="s">
        <v>169</v>
      </c>
      <c r="B102" s="25" t="s">
        <v>170</v>
      </c>
      <c r="C102" s="81">
        <v>0</v>
      </c>
      <c r="D102" s="81">
        <v>0</v>
      </c>
      <c r="E102" s="77">
        <v>182940</v>
      </c>
      <c r="F102" s="77">
        <v>0</v>
      </c>
      <c r="G102" s="77">
        <v>0</v>
      </c>
      <c r="H102" s="77">
        <v>0</v>
      </c>
      <c r="I102" s="77">
        <v>0</v>
      </c>
      <c r="J102" s="77">
        <v>0</v>
      </c>
      <c r="K102" s="77">
        <v>0</v>
      </c>
      <c r="L102" s="77">
        <v>0</v>
      </c>
      <c r="M102" s="77">
        <v>0</v>
      </c>
      <c r="N102" s="77">
        <v>0</v>
      </c>
      <c r="O102" s="77">
        <v>0</v>
      </c>
      <c r="P102" s="77">
        <v>0</v>
      </c>
      <c r="Q102" s="83">
        <f t="shared" si="4"/>
        <v>182940</v>
      </c>
      <c r="S102" s="1">
        <f t="shared" si="5"/>
        <v>182940</v>
      </c>
      <c r="T102" s="1">
        <f t="shared" si="6"/>
        <v>0</v>
      </c>
      <c r="U102" s="1">
        <f t="shared" si="7"/>
        <v>182940</v>
      </c>
    </row>
    <row r="103" spans="1:21" x14ac:dyDescent="0.25">
      <c r="A103" s="60" t="s">
        <v>171</v>
      </c>
      <c r="B103" s="25" t="s">
        <v>23</v>
      </c>
      <c r="C103" s="81">
        <v>0</v>
      </c>
      <c r="D103" s="81">
        <v>0</v>
      </c>
      <c r="E103" s="77">
        <v>0</v>
      </c>
      <c r="F103" s="77">
        <v>0</v>
      </c>
      <c r="G103" s="77">
        <v>0</v>
      </c>
      <c r="H103" s="77">
        <v>0</v>
      </c>
      <c r="I103" s="77">
        <v>0</v>
      </c>
      <c r="J103" s="77">
        <v>0</v>
      </c>
      <c r="K103" s="77">
        <v>0</v>
      </c>
      <c r="L103" s="77">
        <v>0</v>
      </c>
      <c r="M103" s="77">
        <v>0</v>
      </c>
      <c r="N103" s="77">
        <v>0</v>
      </c>
      <c r="O103" s="77">
        <v>0</v>
      </c>
      <c r="P103" s="77">
        <v>0</v>
      </c>
      <c r="Q103" s="83">
        <f t="shared" si="4"/>
        <v>0</v>
      </c>
      <c r="S103" s="1">
        <f t="shared" si="5"/>
        <v>0</v>
      </c>
      <c r="T103" s="1">
        <f t="shared" si="6"/>
        <v>0</v>
      </c>
      <c r="U103" s="1">
        <f t="shared" si="7"/>
        <v>0</v>
      </c>
    </row>
    <row r="104" spans="1:21" x14ac:dyDescent="0.25">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77">
        <v>0</v>
      </c>
      <c r="Q104" s="83">
        <f t="shared" si="4"/>
        <v>0</v>
      </c>
      <c r="S104" s="1">
        <f t="shared" si="5"/>
        <v>0</v>
      </c>
      <c r="T104" s="1">
        <f t="shared" si="6"/>
        <v>0</v>
      </c>
      <c r="U104" s="1">
        <f t="shared" si="7"/>
        <v>0</v>
      </c>
    </row>
    <row r="105" spans="1:21" x14ac:dyDescent="0.25">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77">
        <v>0</v>
      </c>
      <c r="Q105" s="83">
        <f t="shared" si="4"/>
        <v>0</v>
      </c>
      <c r="S105" s="1">
        <f t="shared" si="5"/>
        <v>0</v>
      </c>
      <c r="T105" s="1">
        <f t="shared" si="6"/>
        <v>0</v>
      </c>
      <c r="U105" s="1">
        <f t="shared" si="7"/>
        <v>0</v>
      </c>
    </row>
    <row r="106" spans="1:21" x14ac:dyDescent="0.25">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77">
        <v>0</v>
      </c>
      <c r="Q106" s="83">
        <f t="shared" si="4"/>
        <v>0</v>
      </c>
      <c r="S106" s="1">
        <f t="shared" si="5"/>
        <v>0</v>
      </c>
      <c r="T106" s="1">
        <f t="shared" si="6"/>
        <v>0</v>
      </c>
      <c r="U106" s="1">
        <f t="shared" si="7"/>
        <v>0</v>
      </c>
    </row>
    <row r="107" spans="1:21" x14ac:dyDescent="0.25">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77">
        <v>0</v>
      </c>
      <c r="Q107" s="83">
        <f t="shared" si="4"/>
        <v>0</v>
      </c>
      <c r="S107" s="1">
        <f t="shared" si="5"/>
        <v>0</v>
      </c>
      <c r="T107" s="1">
        <f t="shared" si="6"/>
        <v>0</v>
      </c>
      <c r="U107" s="1">
        <f t="shared" si="7"/>
        <v>0</v>
      </c>
    </row>
    <row r="108" spans="1:21" x14ac:dyDescent="0.25">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77">
        <v>0</v>
      </c>
      <c r="Q108" s="83">
        <f t="shared" si="4"/>
        <v>0</v>
      </c>
      <c r="S108" s="1">
        <f t="shared" si="5"/>
        <v>0</v>
      </c>
      <c r="T108" s="1">
        <f t="shared" si="6"/>
        <v>0</v>
      </c>
      <c r="U108" s="1">
        <f t="shared" si="7"/>
        <v>0</v>
      </c>
    </row>
    <row r="109" spans="1:21" x14ac:dyDescent="0.25">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77">
        <v>0</v>
      </c>
      <c r="Q109" s="83">
        <f t="shared" si="4"/>
        <v>0</v>
      </c>
      <c r="S109" s="1">
        <f t="shared" si="5"/>
        <v>0</v>
      </c>
      <c r="T109" s="1">
        <f t="shared" si="6"/>
        <v>0</v>
      </c>
      <c r="U109" s="1">
        <f t="shared" si="7"/>
        <v>0</v>
      </c>
    </row>
    <row r="110" spans="1:21" x14ac:dyDescent="0.25">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77">
        <v>0</v>
      </c>
      <c r="Q110" s="83">
        <f t="shared" si="4"/>
        <v>0</v>
      </c>
      <c r="S110" s="1">
        <f t="shared" si="5"/>
        <v>0</v>
      </c>
      <c r="T110" s="1">
        <f t="shared" si="6"/>
        <v>0</v>
      </c>
      <c r="U110" s="1">
        <f t="shared" si="7"/>
        <v>0</v>
      </c>
    </row>
    <row r="111" spans="1:21" x14ac:dyDescent="0.25">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77">
        <v>0</v>
      </c>
      <c r="Q111" s="83">
        <f t="shared" si="4"/>
        <v>0</v>
      </c>
      <c r="S111" s="1">
        <f t="shared" si="5"/>
        <v>0</v>
      </c>
      <c r="T111" s="1">
        <f t="shared" si="6"/>
        <v>0</v>
      </c>
      <c r="U111" s="1">
        <f t="shared" si="7"/>
        <v>0</v>
      </c>
    </row>
    <row r="112" spans="1:21" x14ac:dyDescent="0.25">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77">
        <v>0</v>
      </c>
      <c r="Q112" s="83">
        <f t="shared" si="4"/>
        <v>0</v>
      </c>
      <c r="S112" s="1">
        <f t="shared" si="5"/>
        <v>0</v>
      </c>
      <c r="T112" s="1">
        <f t="shared" si="6"/>
        <v>0</v>
      </c>
      <c r="U112" s="1">
        <f t="shared" si="7"/>
        <v>0</v>
      </c>
    </row>
    <row r="113" spans="1:21" x14ac:dyDescent="0.25">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77">
        <v>0</v>
      </c>
      <c r="Q113" s="83">
        <f t="shared" si="4"/>
        <v>0</v>
      </c>
      <c r="S113" s="1">
        <f t="shared" si="5"/>
        <v>0</v>
      </c>
      <c r="T113" s="1">
        <f t="shared" si="6"/>
        <v>0</v>
      </c>
      <c r="U113" s="1">
        <f t="shared" si="7"/>
        <v>0</v>
      </c>
    </row>
    <row r="114" spans="1:21" x14ac:dyDescent="0.25">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77">
        <v>0</v>
      </c>
      <c r="Q114" s="83">
        <f t="shared" si="4"/>
        <v>0</v>
      </c>
      <c r="S114" s="1">
        <f t="shared" si="5"/>
        <v>0</v>
      </c>
      <c r="T114" s="1">
        <f t="shared" si="6"/>
        <v>0</v>
      </c>
      <c r="U114" s="1">
        <f t="shared" si="7"/>
        <v>0</v>
      </c>
    </row>
    <row r="115" spans="1:21" x14ac:dyDescent="0.25">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77">
        <v>0</v>
      </c>
      <c r="Q115" s="83">
        <f t="shared" si="4"/>
        <v>0</v>
      </c>
      <c r="S115" s="1">
        <f t="shared" si="5"/>
        <v>0</v>
      </c>
      <c r="T115" s="1">
        <f t="shared" si="6"/>
        <v>0</v>
      </c>
      <c r="U115" s="1">
        <f t="shared" si="7"/>
        <v>0</v>
      </c>
    </row>
    <row r="116" spans="1:21" x14ac:dyDescent="0.25">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77">
        <v>0</v>
      </c>
      <c r="Q116" s="83">
        <f t="shared" si="4"/>
        <v>0</v>
      </c>
      <c r="S116" s="1">
        <f t="shared" si="5"/>
        <v>0</v>
      </c>
      <c r="T116" s="1">
        <f t="shared" si="6"/>
        <v>0</v>
      </c>
      <c r="U116" s="1">
        <f t="shared" si="7"/>
        <v>0</v>
      </c>
    </row>
    <row r="117" spans="1:21" x14ac:dyDescent="0.25">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77">
        <v>0</v>
      </c>
      <c r="Q117" s="83">
        <f t="shared" si="4"/>
        <v>0</v>
      </c>
      <c r="S117" s="1">
        <f t="shared" si="5"/>
        <v>0</v>
      </c>
      <c r="T117" s="1">
        <f t="shared" si="6"/>
        <v>0</v>
      </c>
      <c r="U117" s="1">
        <f t="shared" si="7"/>
        <v>0</v>
      </c>
    </row>
    <row r="118" spans="1:21" x14ac:dyDescent="0.25">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77">
        <v>0</v>
      </c>
      <c r="Q118" s="83">
        <f t="shared" si="4"/>
        <v>0</v>
      </c>
      <c r="S118" s="1">
        <f t="shared" si="5"/>
        <v>0</v>
      </c>
      <c r="T118" s="1">
        <f t="shared" si="6"/>
        <v>0</v>
      </c>
      <c r="U118" s="1">
        <f t="shared" si="7"/>
        <v>0</v>
      </c>
    </row>
    <row r="119" spans="1:21" x14ac:dyDescent="0.25">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77">
        <v>0</v>
      </c>
      <c r="Q119" s="83">
        <f t="shared" si="4"/>
        <v>0</v>
      </c>
      <c r="S119" s="1">
        <f t="shared" si="5"/>
        <v>0</v>
      </c>
      <c r="T119" s="1">
        <f t="shared" si="6"/>
        <v>0</v>
      </c>
      <c r="U119" s="1">
        <f t="shared" si="7"/>
        <v>0</v>
      </c>
    </row>
    <row r="120" spans="1:21" x14ac:dyDescent="0.25">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77">
        <v>0</v>
      </c>
      <c r="Q120" s="83">
        <f t="shared" si="4"/>
        <v>0</v>
      </c>
      <c r="S120" s="1">
        <f t="shared" si="5"/>
        <v>0</v>
      </c>
      <c r="T120" s="1">
        <f t="shared" si="6"/>
        <v>0</v>
      </c>
      <c r="U120" s="1">
        <f t="shared" si="7"/>
        <v>0</v>
      </c>
    </row>
    <row r="121" spans="1:21" x14ac:dyDescent="0.25">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77">
        <v>0</v>
      </c>
      <c r="Q121" s="83">
        <f t="shared" si="4"/>
        <v>0</v>
      </c>
      <c r="S121" s="1">
        <f t="shared" si="5"/>
        <v>0</v>
      </c>
      <c r="T121" s="1">
        <f t="shared" si="6"/>
        <v>0</v>
      </c>
      <c r="U121" s="1">
        <f t="shared" si="7"/>
        <v>0</v>
      </c>
    </row>
    <row r="122" spans="1:21" x14ac:dyDescent="0.25">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77">
        <v>0</v>
      </c>
      <c r="Q122" s="83">
        <f t="shared" si="4"/>
        <v>0</v>
      </c>
      <c r="S122" s="1">
        <f t="shared" si="5"/>
        <v>0</v>
      </c>
      <c r="T122" s="1">
        <f t="shared" si="6"/>
        <v>0</v>
      </c>
      <c r="U122" s="1">
        <f t="shared" si="7"/>
        <v>0</v>
      </c>
    </row>
    <row r="123" spans="1:21" x14ac:dyDescent="0.25">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77">
        <v>0</v>
      </c>
      <c r="Q123" s="83">
        <f t="shared" si="4"/>
        <v>0</v>
      </c>
      <c r="S123" s="1">
        <f t="shared" si="5"/>
        <v>0</v>
      </c>
      <c r="T123" s="1">
        <f t="shared" si="6"/>
        <v>0</v>
      </c>
      <c r="U123" s="1">
        <f t="shared" si="7"/>
        <v>0</v>
      </c>
    </row>
    <row r="124" spans="1:21" x14ac:dyDescent="0.25">
      <c r="A124" s="24" t="s">
        <v>533</v>
      </c>
      <c r="B124" s="25" t="s">
        <v>30</v>
      </c>
      <c r="C124" s="81">
        <v>0</v>
      </c>
      <c r="D124" s="81">
        <v>0</v>
      </c>
      <c r="E124" s="77">
        <v>0</v>
      </c>
      <c r="F124" s="77">
        <v>0</v>
      </c>
      <c r="G124" s="77">
        <v>0</v>
      </c>
      <c r="H124" s="77">
        <v>0</v>
      </c>
      <c r="I124" s="77">
        <v>0</v>
      </c>
      <c r="J124" s="77">
        <v>0</v>
      </c>
      <c r="K124" s="77">
        <v>0</v>
      </c>
      <c r="L124" s="77">
        <v>0</v>
      </c>
      <c r="M124" s="77">
        <v>0</v>
      </c>
      <c r="N124" s="77">
        <v>0</v>
      </c>
      <c r="O124" s="77">
        <v>0</v>
      </c>
      <c r="P124" s="77">
        <v>0</v>
      </c>
      <c r="Q124" s="83">
        <f t="shared" si="4"/>
        <v>0</v>
      </c>
      <c r="S124" s="1">
        <f t="shared" si="5"/>
        <v>0</v>
      </c>
      <c r="T124" s="1">
        <f t="shared" si="6"/>
        <v>0</v>
      </c>
      <c r="U124" s="1">
        <f t="shared" si="7"/>
        <v>0</v>
      </c>
    </row>
    <row r="125" spans="1:21" x14ac:dyDescent="0.25">
      <c r="A125" s="24" t="s">
        <v>194</v>
      </c>
      <c r="B125" s="25" t="s">
        <v>31</v>
      </c>
      <c r="C125" s="81">
        <v>16382</v>
      </c>
      <c r="D125" s="81">
        <v>111</v>
      </c>
      <c r="E125" s="77">
        <v>25365</v>
      </c>
      <c r="F125" s="77">
        <v>173</v>
      </c>
      <c r="G125" s="77">
        <v>44823</v>
      </c>
      <c r="H125" s="77">
        <v>350</v>
      </c>
      <c r="I125" s="77">
        <v>0</v>
      </c>
      <c r="J125" s="77">
        <v>0</v>
      </c>
      <c r="K125" s="77">
        <v>0</v>
      </c>
      <c r="L125" s="77">
        <v>0</v>
      </c>
      <c r="M125" s="77">
        <v>21901</v>
      </c>
      <c r="N125" s="77">
        <v>0</v>
      </c>
      <c r="O125" s="77">
        <v>0</v>
      </c>
      <c r="P125" s="77">
        <v>0</v>
      </c>
      <c r="Q125" s="83">
        <f t="shared" si="4"/>
        <v>109105</v>
      </c>
      <c r="S125" s="1">
        <f t="shared" si="5"/>
        <v>108471</v>
      </c>
      <c r="T125" s="1">
        <f t="shared" si="6"/>
        <v>634</v>
      </c>
      <c r="U125" s="1">
        <f t="shared" si="7"/>
        <v>109105</v>
      </c>
    </row>
    <row r="126" spans="1:21" x14ac:dyDescent="0.25">
      <c r="A126" s="24" t="s">
        <v>196</v>
      </c>
      <c r="B126" s="25" t="s">
        <v>32</v>
      </c>
      <c r="C126" s="81">
        <v>0</v>
      </c>
      <c r="D126" s="81">
        <v>0</v>
      </c>
      <c r="E126" s="77">
        <v>0</v>
      </c>
      <c r="F126" s="77">
        <v>0</v>
      </c>
      <c r="G126" s="77">
        <v>0</v>
      </c>
      <c r="H126" s="77">
        <v>0</v>
      </c>
      <c r="I126" s="77">
        <v>0</v>
      </c>
      <c r="J126" s="77">
        <v>0</v>
      </c>
      <c r="K126" s="77">
        <v>0</v>
      </c>
      <c r="L126" s="77">
        <v>0</v>
      </c>
      <c r="M126" s="77">
        <v>0</v>
      </c>
      <c r="N126" s="77">
        <v>0</v>
      </c>
      <c r="O126" s="77">
        <v>822559</v>
      </c>
      <c r="P126" s="77">
        <v>0</v>
      </c>
      <c r="Q126" s="83">
        <f t="shared" si="4"/>
        <v>822559</v>
      </c>
      <c r="S126" s="1">
        <f t="shared" si="5"/>
        <v>822559</v>
      </c>
      <c r="T126" s="1">
        <f t="shared" si="6"/>
        <v>0</v>
      </c>
      <c r="U126" s="1">
        <f t="shared" si="7"/>
        <v>822559</v>
      </c>
    </row>
    <row r="127" spans="1:21" x14ac:dyDescent="0.25">
      <c r="A127" s="24" t="s">
        <v>197</v>
      </c>
      <c r="B127" s="25" t="s">
        <v>32</v>
      </c>
      <c r="C127" s="81">
        <v>0</v>
      </c>
      <c r="D127" s="81">
        <v>0</v>
      </c>
      <c r="E127" s="77">
        <v>0</v>
      </c>
      <c r="F127" s="77">
        <v>70900</v>
      </c>
      <c r="G127" s="77">
        <v>0</v>
      </c>
      <c r="H127" s="77">
        <v>0</v>
      </c>
      <c r="I127" s="77">
        <v>0</v>
      </c>
      <c r="J127" s="77">
        <v>0</v>
      </c>
      <c r="K127" s="77">
        <v>0</v>
      </c>
      <c r="L127" s="77">
        <v>0</v>
      </c>
      <c r="M127" s="77">
        <v>0</v>
      </c>
      <c r="N127" s="77">
        <v>0</v>
      </c>
      <c r="O127" s="77">
        <v>0</v>
      </c>
      <c r="P127" s="77">
        <v>0</v>
      </c>
      <c r="Q127" s="83">
        <f t="shared" si="4"/>
        <v>70900</v>
      </c>
      <c r="S127" s="1">
        <f t="shared" si="5"/>
        <v>0</v>
      </c>
      <c r="T127" s="1">
        <f t="shared" si="6"/>
        <v>70900</v>
      </c>
      <c r="U127" s="1">
        <f t="shared" si="7"/>
        <v>70900</v>
      </c>
    </row>
    <row r="128" spans="1:21" x14ac:dyDescent="0.25">
      <c r="A128" s="24" t="s">
        <v>198</v>
      </c>
      <c r="B128" s="25" t="s">
        <v>32</v>
      </c>
      <c r="C128" s="81">
        <v>0</v>
      </c>
      <c r="D128" s="81">
        <v>0</v>
      </c>
      <c r="E128" s="77">
        <v>0</v>
      </c>
      <c r="F128" s="77">
        <v>0</v>
      </c>
      <c r="G128" s="77">
        <v>0</v>
      </c>
      <c r="H128" s="77">
        <v>0</v>
      </c>
      <c r="I128" s="77">
        <v>0</v>
      </c>
      <c r="J128" s="77">
        <v>0</v>
      </c>
      <c r="K128" s="77">
        <v>0</v>
      </c>
      <c r="L128" s="77">
        <v>0</v>
      </c>
      <c r="M128" s="77">
        <v>0</v>
      </c>
      <c r="N128" s="77">
        <v>0</v>
      </c>
      <c r="O128" s="77">
        <v>0</v>
      </c>
      <c r="P128" s="77">
        <v>0</v>
      </c>
      <c r="Q128" s="83">
        <f t="shared" si="4"/>
        <v>0</v>
      </c>
      <c r="S128" s="1">
        <f t="shared" si="5"/>
        <v>0</v>
      </c>
      <c r="T128" s="1">
        <f t="shared" si="6"/>
        <v>0</v>
      </c>
      <c r="U128" s="1">
        <f t="shared" si="7"/>
        <v>0</v>
      </c>
    </row>
    <row r="129" spans="1:21" x14ac:dyDescent="0.25">
      <c r="A129" s="24" t="s">
        <v>199</v>
      </c>
      <c r="B129" s="25" t="s">
        <v>33</v>
      </c>
      <c r="C129" s="81">
        <v>115201</v>
      </c>
      <c r="D129" s="81">
        <v>454287</v>
      </c>
      <c r="E129" s="77">
        <v>269275</v>
      </c>
      <c r="F129" s="77">
        <v>689185</v>
      </c>
      <c r="G129" s="77">
        <v>421463</v>
      </c>
      <c r="H129" s="77">
        <v>211329</v>
      </c>
      <c r="I129" s="77">
        <v>0</v>
      </c>
      <c r="J129" s="77">
        <v>0</v>
      </c>
      <c r="K129" s="77">
        <v>0</v>
      </c>
      <c r="L129" s="77">
        <v>0</v>
      </c>
      <c r="M129" s="77">
        <v>0</v>
      </c>
      <c r="N129" s="77">
        <v>0</v>
      </c>
      <c r="O129" s="77">
        <v>0</v>
      </c>
      <c r="P129" s="77">
        <v>0</v>
      </c>
      <c r="Q129" s="83">
        <f t="shared" si="4"/>
        <v>2160740</v>
      </c>
      <c r="S129" s="1">
        <f t="shared" si="5"/>
        <v>805939</v>
      </c>
      <c r="T129" s="1">
        <f t="shared" si="6"/>
        <v>1354801</v>
      </c>
      <c r="U129" s="1">
        <f t="shared" si="7"/>
        <v>2160740</v>
      </c>
    </row>
    <row r="130" spans="1:21" x14ac:dyDescent="0.25">
      <c r="A130" s="24" t="s">
        <v>200</v>
      </c>
      <c r="B130" s="25" t="s">
        <v>33</v>
      </c>
      <c r="C130" s="81">
        <v>0</v>
      </c>
      <c r="D130" s="81">
        <v>0</v>
      </c>
      <c r="E130" s="77">
        <v>0</v>
      </c>
      <c r="F130" s="77">
        <v>0</v>
      </c>
      <c r="G130" s="77">
        <v>0</v>
      </c>
      <c r="H130" s="77">
        <v>3667999</v>
      </c>
      <c r="I130" s="77">
        <v>0</v>
      </c>
      <c r="J130" s="77">
        <v>0</v>
      </c>
      <c r="K130" s="77">
        <v>0</v>
      </c>
      <c r="L130" s="77">
        <v>0</v>
      </c>
      <c r="M130" s="77">
        <v>0</v>
      </c>
      <c r="N130" s="77">
        <v>0</v>
      </c>
      <c r="O130" s="77">
        <v>0</v>
      </c>
      <c r="P130" s="77">
        <v>0</v>
      </c>
      <c r="Q130" s="83">
        <f t="shared" si="4"/>
        <v>3667999</v>
      </c>
      <c r="S130" s="1">
        <f t="shared" si="5"/>
        <v>0</v>
      </c>
      <c r="T130" s="1">
        <f t="shared" si="6"/>
        <v>3667999</v>
      </c>
      <c r="U130" s="1">
        <f t="shared" si="7"/>
        <v>3667999</v>
      </c>
    </row>
    <row r="131" spans="1:21" x14ac:dyDescent="0.25">
      <c r="A131" s="24" t="s">
        <v>201</v>
      </c>
      <c r="B131" s="25" t="s">
        <v>33</v>
      </c>
      <c r="C131" s="81">
        <v>0</v>
      </c>
      <c r="D131" s="81">
        <v>0</v>
      </c>
      <c r="E131" s="77">
        <v>0</v>
      </c>
      <c r="F131" s="77">
        <v>0</v>
      </c>
      <c r="G131" s="77">
        <v>0</v>
      </c>
      <c r="H131" s="77">
        <v>818090</v>
      </c>
      <c r="I131" s="77">
        <v>0</v>
      </c>
      <c r="J131" s="77">
        <v>0</v>
      </c>
      <c r="K131" s="77">
        <v>0</v>
      </c>
      <c r="L131" s="77">
        <v>0</v>
      </c>
      <c r="M131" s="77">
        <v>0</v>
      </c>
      <c r="N131" s="77">
        <v>0</v>
      </c>
      <c r="O131" s="77">
        <v>0</v>
      </c>
      <c r="P131" s="77">
        <v>0</v>
      </c>
      <c r="Q131" s="83">
        <f t="shared" si="4"/>
        <v>818090</v>
      </c>
      <c r="S131" s="1">
        <f t="shared" si="5"/>
        <v>0</v>
      </c>
      <c r="T131" s="1">
        <f t="shared" si="6"/>
        <v>818090</v>
      </c>
      <c r="U131" s="1">
        <f t="shared" si="7"/>
        <v>818090</v>
      </c>
    </row>
    <row r="132" spans="1:21" x14ac:dyDescent="0.25">
      <c r="A132" s="24" t="s">
        <v>202</v>
      </c>
      <c r="B132" s="25" t="s">
        <v>34</v>
      </c>
      <c r="C132" s="81">
        <v>0</v>
      </c>
      <c r="D132" s="81">
        <v>0</v>
      </c>
      <c r="E132" s="77">
        <v>0</v>
      </c>
      <c r="F132" s="77">
        <v>0</v>
      </c>
      <c r="G132" s="77">
        <v>0</v>
      </c>
      <c r="H132" s="77">
        <v>0</v>
      </c>
      <c r="I132" s="77">
        <v>0</v>
      </c>
      <c r="J132" s="77">
        <v>0</v>
      </c>
      <c r="K132" s="77">
        <v>0</v>
      </c>
      <c r="L132" s="77">
        <v>0</v>
      </c>
      <c r="M132" s="77">
        <v>0</v>
      </c>
      <c r="N132" s="77">
        <v>0</v>
      </c>
      <c r="O132" s="77">
        <v>0</v>
      </c>
      <c r="P132" s="77">
        <v>0</v>
      </c>
      <c r="Q132" s="83">
        <f t="shared" si="4"/>
        <v>0</v>
      </c>
      <c r="S132" s="1">
        <f t="shared" si="5"/>
        <v>0</v>
      </c>
      <c r="T132" s="1">
        <f t="shared" si="6"/>
        <v>0</v>
      </c>
      <c r="U132" s="1">
        <f t="shared" si="7"/>
        <v>0</v>
      </c>
    </row>
    <row r="133" spans="1:21" x14ac:dyDescent="0.25">
      <c r="A133" s="24" t="s">
        <v>203</v>
      </c>
      <c r="B133" s="25" t="s">
        <v>34</v>
      </c>
      <c r="C133" s="81">
        <v>0</v>
      </c>
      <c r="D133" s="81">
        <v>0</v>
      </c>
      <c r="E133" s="77">
        <v>0</v>
      </c>
      <c r="F133" s="77">
        <v>0</v>
      </c>
      <c r="G133" s="77">
        <v>0</v>
      </c>
      <c r="H133" s="77">
        <v>0</v>
      </c>
      <c r="I133" s="77">
        <v>0</v>
      </c>
      <c r="J133" s="77">
        <v>0</v>
      </c>
      <c r="K133" s="77">
        <v>0</v>
      </c>
      <c r="L133" s="77">
        <v>0</v>
      </c>
      <c r="M133" s="77">
        <v>0</v>
      </c>
      <c r="N133" s="77">
        <v>0</v>
      </c>
      <c r="O133" s="77">
        <v>0</v>
      </c>
      <c r="P133" s="77">
        <v>0</v>
      </c>
      <c r="Q133" s="83">
        <f t="shared" ref="Q133:Q196" si="8">SUM(C133:P133)</f>
        <v>0</v>
      </c>
      <c r="S133" s="1">
        <f t="shared" si="5"/>
        <v>0</v>
      </c>
      <c r="T133" s="1">
        <f t="shared" si="6"/>
        <v>0</v>
      </c>
      <c r="U133" s="1">
        <f t="shared" si="7"/>
        <v>0</v>
      </c>
    </row>
    <row r="134" spans="1:21" x14ac:dyDescent="0.25">
      <c r="A134" s="24" t="s">
        <v>204</v>
      </c>
      <c r="B134" s="25" t="s">
        <v>34</v>
      </c>
      <c r="C134" s="81">
        <v>0</v>
      </c>
      <c r="D134" s="81">
        <v>0</v>
      </c>
      <c r="E134" s="77">
        <v>0</v>
      </c>
      <c r="F134" s="77">
        <v>0</v>
      </c>
      <c r="G134" s="77">
        <v>0</v>
      </c>
      <c r="H134" s="77">
        <v>0</v>
      </c>
      <c r="I134" s="77">
        <v>0</v>
      </c>
      <c r="J134" s="77">
        <v>0</v>
      </c>
      <c r="K134" s="77">
        <v>0</v>
      </c>
      <c r="L134" s="77">
        <v>0</v>
      </c>
      <c r="M134" s="77">
        <v>0</v>
      </c>
      <c r="N134" s="77">
        <v>0</v>
      </c>
      <c r="O134" s="77">
        <v>0</v>
      </c>
      <c r="P134" s="77">
        <v>0</v>
      </c>
      <c r="Q134" s="83">
        <f t="shared" si="8"/>
        <v>0</v>
      </c>
      <c r="S134" s="1">
        <f t="shared" si="5"/>
        <v>0</v>
      </c>
      <c r="T134" s="1">
        <f t="shared" si="6"/>
        <v>0</v>
      </c>
      <c r="U134" s="1">
        <f t="shared" si="7"/>
        <v>0</v>
      </c>
    </row>
    <row r="135" spans="1:21" x14ac:dyDescent="0.25">
      <c r="A135" s="24" t="s">
        <v>205</v>
      </c>
      <c r="B135" s="25" t="s">
        <v>34</v>
      </c>
      <c r="C135" s="81">
        <v>0</v>
      </c>
      <c r="D135" s="81">
        <v>0</v>
      </c>
      <c r="E135" s="77">
        <v>0</v>
      </c>
      <c r="F135" s="77">
        <v>0</v>
      </c>
      <c r="G135" s="77">
        <v>0</v>
      </c>
      <c r="H135" s="77">
        <v>0</v>
      </c>
      <c r="I135" s="77">
        <v>0</v>
      </c>
      <c r="J135" s="77">
        <v>0</v>
      </c>
      <c r="K135" s="77">
        <v>0</v>
      </c>
      <c r="L135" s="77">
        <v>0</v>
      </c>
      <c r="M135" s="77">
        <v>0</v>
      </c>
      <c r="N135" s="77">
        <v>0</v>
      </c>
      <c r="O135" s="77">
        <v>0</v>
      </c>
      <c r="P135" s="77">
        <v>0</v>
      </c>
      <c r="Q135" s="83">
        <f t="shared" si="8"/>
        <v>0</v>
      </c>
      <c r="S135" s="1">
        <f t="shared" ref="S135:S198" si="9">SUM(C135,E135,G135,I135,K135,M135,O135)</f>
        <v>0</v>
      </c>
      <c r="T135" s="1">
        <f t="shared" ref="T135:T198" si="10">SUM(D135,F135,H135,J135,L135,N135,P135)</f>
        <v>0</v>
      </c>
      <c r="U135" s="1">
        <f t="shared" ref="U135:U198" si="11">SUM(S135:T135)</f>
        <v>0</v>
      </c>
    </row>
    <row r="136" spans="1:21" x14ac:dyDescent="0.25">
      <c r="A136" s="24" t="s">
        <v>206</v>
      </c>
      <c r="B136" s="25" t="s">
        <v>34</v>
      </c>
      <c r="C136" s="81">
        <v>0</v>
      </c>
      <c r="D136" s="81">
        <v>0</v>
      </c>
      <c r="E136" s="77">
        <v>0</v>
      </c>
      <c r="F136" s="77">
        <v>0</v>
      </c>
      <c r="G136" s="77">
        <v>0</v>
      </c>
      <c r="H136" s="77">
        <v>0</v>
      </c>
      <c r="I136" s="77">
        <v>0</v>
      </c>
      <c r="J136" s="77">
        <v>0</v>
      </c>
      <c r="K136" s="77">
        <v>0</v>
      </c>
      <c r="L136" s="77">
        <v>0</v>
      </c>
      <c r="M136" s="77">
        <v>0</v>
      </c>
      <c r="N136" s="77">
        <v>0</v>
      </c>
      <c r="O136" s="77">
        <v>0</v>
      </c>
      <c r="P136" s="77">
        <v>0</v>
      </c>
      <c r="Q136" s="83">
        <f t="shared" si="8"/>
        <v>0</v>
      </c>
      <c r="S136" s="1">
        <f t="shared" si="9"/>
        <v>0</v>
      </c>
      <c r="T136" s="1">
        <f t="shared" si="10"/>
        <v>0</v>
      </c>
      <c r="U136" s="1">
        <f t="shared" si="11"/>
        <v>0</v>
      </c>
    </row>
    <row r="137" spans="1:21" x14ac:dyDescent="0.25">
      <c r="A137" s="24" t="s">
        <v>207</v>
      </c>
      <c r="B137" s="25" t="s">
        <v>35</v>
      </c>
      <c r="C137" s="81">
        <v>0</v>
      </c>
      <c r="D137" s="81">
        <v>0</v>
      </c>
      <c r="E137" s="77">
        <v>33816</v>
      </c>
      <c r="F137" s="77">
        <v>448</v>
      </c>
      <c r="G137" s="77">
        <v>0</v>
      </c>
      <c r="H137" s="77">
        <v>0</v>
      </c>
      <c r="I137" s="77">
        <v>0</v>
      </c>
      <c r="J137" s="77">
        <v>0</v>
      </c>
      <c r="K137" s="77">
        <v>0</v>
      </c>
      <c r="L137" s="77">
        <v>0</v>
      </c>
      <c r="M137" s="77">
        <v>0</v>
      </c>
      <c r="N137" s="77">
        <v>0</v>
      </c>
      <c r="O137" s="77">
        <v>0</v>
      </c>
      <c r="P137" s="77">
        <v>0</v>
      </c>
      <c r="Q137" s="83">
        <f t="shared" si="8"/>
        <v>34264</v>
      </c>
      <c r="S137" s="1">
        <f t="shared" si="9"/>
        <v>33816</v>
      </c>
      <c r="T137" s="1">
        <f t="shared" si="10"/>
        <v>448</v>
      </c>
      <c r="U137" s="1">
        <f t="shared" si="11"/>
        <v>34264</v>
      </c>
    </row>
    <row r="138" spans="1:21" x14ac:dyDescent="0.25">
      <c r="A138" s="24" t="s">
        <v>208</v>
      </c>
      <c r="B138" s="25" t="s">
        <v>35</v>
      </c>
      <c r="C138" s="81">
        <v>0</v>
      </c>
      <c r="D138" s="81">
        <v>0</v>
      </c>
      <c r="E138" s="77">
        <v>0</v>
      </c>
      <c r="F138" s="77">
        <v>0</v>
      </c>
      <c r="G138" s="77">
        <v>13134</v>
      </c>
      <c r="H138" s="77">
        <v>0</v>
      </c>
      <c r="I138" s="77">
        <v>0</v>
      </c>
      <c r="J138" s="77">
        <v>0</v>
      </c>
      <c r="K138" s="77">
        <v>0</v>
      </c>
      <c r="L138" s="77">
        <v>0</v>
      </c>
      <c r="M138" s="77">
        <v>0</v>
      </c>
      <c r="N138" s="77">
        <v>0</v>
      </c>
      <c r="O138" s="77">
        <v>0</v>
      </c>
      <c r="P138" s="77">
        <v>0</v>
      </c>
      <c r="Q138" s="83">
        <f t="shared" si="8"/>
        <v>13134</v>
      </c>
      <c r="S138" s="1">
        <f t="shared" si="9"/>
        <v>13134</v>
      </c>
      <c r="T138" s="1">
        <f t="shared" si="10"/>
        <v>0</v>
      </c>
      <c r="U138" s="1">
        <f t="shared" si="11"/>
        <v>13134</v>
      </c>
    </row>
    <row r="139" spans="1:21" x14ac:dyDescent="0.25">
      <c r="A139" s="24" t="s">
        <v>209</v>
      </c>
      <c r="B139" s="25" t="s">
        <v>35</v>
      </c>
      <c r="C139" s="81">
        <v>0</v>
      </c>
      <c r="D139" s="81">
        <v>0</v>
      </c>
      <c r="E139" s="77">
        <v>0</v>
      </c>
      <c r="F139" s="77">
        <v>0</v>
      </c>
      <c r="G139" s="77">
        <v>0</v>
      </c>
      <c r="H139" s="77">
        <v>0</v>
      </c>
      <c r="I139" s="77">
        <v>0</v>
      </c>
      <c r="J139" s="77">
        <v>0</v>
      </c>
      <c r="K139" s="77">
        <v>0</v>
      </c>
      <c r="L139" s="77">
        <v>0</v>
      </c>
      <c r="M139" s="77">
        <v>0</v>
      </c>
      <c r="N139" s="77">
        <v>0</v>
      </c>
      <c r="O139" s="77">
        <v>0</v>
      </c>
      <c r="P139" s="77">
        <v>0</v>
      </c>
      <c r="Q139" s="83">
        <f t="shared" si="8"/>
        <v>0</v>
      </c>
      <c r="S139" s="1">
        <f t="shared" si="9"/>
        <v>0</v>
      </c>
      <c r="T139" s="1">
        <f t="shared" si="10"/>
        <v>0</v>
      </c>
      <c r="U139" s="1">
        <f t="shared" si="11"/>
        <v>0</v>
      </c>
    </row>
    <row r="140" spans="1:21" x14ac:dyDescent="0.25">
      <c r="A140" s="24" t="s">
        <v>210</v>
      </c>
      <c r="B140" s="25" t="s">
        <v>35</v>
      </c>
      <c r="C140" s="81">
        <v>0</v>
      </c>
      <c r="D140" s="81">
        <v>0</v>
      </c>
      <c r="E140" s="77">
        <v>0</v>
      </c>
      <c r="F140" s="77">
        <v>0</v>
      </c>
      <c r="G140" s="77">
        <v>0</v>
      </c>
      <c r="H140" s="77">
        <v>0</v>
      </c>
      <c r="I140" s="77">
        <v>0</v>
      </c>
      <c r="J140" s="77">
        <v>0</v>
      </c>
      <c r="K140" s="77">
        <v>0</v>
      </c>
      <c r="L140" s="77">
        <v>0</v>
      </c>
      <c r="M140" s="77">
        <v>141375</v>
      </c>
      <c r="N140" s="77">
        <v>0</v>
      </c>
      <c r="O140" s="77">
        <v>0</v>
      </c>
      <c r="P140" s="77">
        <v>0</v>
      </c>
      <c r="Q140" s="83">
        <f t="shared" si="8"/>
        <v>141375</v>
      </c>
      <c r="S140" s="1">
        <f t="shared" si="9"/>
        <v>141375</v>
      </c>
      <c r="T140" s="1">
        <f t="shared" si="10"/>
        <v>0</v>
      </c>
      <c r="U140" s="1">
        <f t="shared" si="11"/>
        <v>141375</v>
      </c>
    </row>
    <row r="141" spans="1:21" x14ac:dyDescent="0.25">
      <c r="A141" s="24" t="s">
        <v>211</v>
      </c>
      <c r="B141" s="25" t="s">
        <v>35</v>
      </c>
      <c r="C141" s="81">
        <v>0</v>
      </c>
      <c r="D141" s="81">
        <v>0</v>
      </c>
      <c r="E141" s="77">
        <v>0</v>
      </c>
      <c r="F141" s="77">
        <v>0</v>
      </c>
      <c r="G141" s="77">
        <v>0</v>
      </c>
      <c r="H141" s="77">
        <v>0</v>
      </c>
      <c r="I141" s="77">
        <v>0</v>
      </c>
      <c r="J141" s="77">
        <v>0</v>
      </c>
      <c r="K141" s="77">
        <v>0</v>
      </c>
      <c r="L141" s="77">
        <v>0</v>
      </c>
      <c r="M141" s="77">
        <v>0</v>
      </c>
      <c r="N141" s="77">
        <v>0</v>
      </c>
      <c r="O141" s="77">
        <v>0</v>
      </c>
      <c r="P141" s="77">
        <v>0</v>
      </c>
      <c r="Q141" s="83">
        <f t="shared" si="8"/>
        <v>0</v>
      </c>
      <c r="S141" s="1">
        <f t="shared" si="9"/>
        <v>0</v>
      </c>
      <c r="T141" s="1">
        <f t="shared" si="10"/>
        <v>0</v>
      </c>
      <c r="U141" s="1">
        <f t="shared" si="11"/>
        <v>0</v>
      </c>
    </row>
    <row r="142" spans="1:21" x14ac:dyDescent="0.25">
      <c r="A142" s="24" t="s">
        <v>212</v>
      </c>
      <c r="B142" s="25" t="s">
        <v>36</v>
      </c>
      <c r="C142" s="81">
        <v>0</v>
      </c>
      <c r="D142" s="81">
        <v>0</v>
      </c>
      <c r="E142" s="77">
        <v>0</v>
      </c>
      <c r="F142" s="77">
        <v>0</v>
      </c>
      <c r="G142" s="77">
        <v>0</v>
      </c>
      <c r="H142" s="77">
        <v>0</v>
      </c>
      <c r="I142" s="77">
        <v>0</v>
      </c>
      <c r="J142" s="77">
        <v>0</v>
      </c>
      <c r="K142" s="77">
        <v>0</v>
      </c>
      <c r="L142" s="77">
        <v>0</v>
      </c>
      <c r="M142" s="77">
        <v>0</v>
      </c>
      <c r="N142" s="77">
        <v>0</v>
      </c>
      <c r="O142" s="77">
        <v>0</v>
      </c>
      <c r="P142" s="77">
        <v>0</v>
      </c>
      <c r="Q142" s="83">
        <f t="shared" si="8"/>
        <v>0</v>
      </c>
      <c r="S142" s="1">
        <f t="shared" si="9"/>
        <v>0</v>
      </c>
      <c r="T142" s="1">
        <f t="shared" si="10"/>
        <v>0</v>
      </c>
      <c r="U142" s="1">
        <f t="shared" si="11"/>
        <v>0</v>
      </c>
    </row>
    <row r="143" spans="1:21" x14ac:dyDescent="0.25">
      <c r="A143" s="24" t="s">
        <v>213</v>
      </c>
      <c r="B143" s="25" t="s">
        <v>36</v>
      </c>
      <c r="C143" s="81">
        <v>0</v>
      </c>
      <c r="D143" s="81">
        <v>0</v>
      </c>
      <c r="E143" s="77">
        <v>0</v>
      </c>
      <c r="F143" s="77">
        <v>0</v>
      </c>
      <c r="G143" s="77">
        <v>0</v>
      </c>
      <c r="H143" s="77">
        <v>0</v>
      </c>
      <c r="I143" s="77">
        <v>0</v>
      </c>
      <c r="J143" s="77">
        <v>0</v>
      </c>
      <c r="K143" s="77">
        <v>0</v>
      </c>
      <c r="L143" s="77">
        <v>0</v>
      </c>
      <c r="M143" s="77">
        <v>0</v>
      </c>
      <c r="N143" s="77">
        <v>0</v>
      </c>
      <c r="O143" s="77">
        <v>0</v>
      </c>
      <c r="P143" s="77">
        <v>0</v>
      </c>
      <c r="Q143" s="83">
        <f t="shared" si="8"/>
        <v>0</v>
      </c>
      <c r="S143" s="1">
        <f t="shared" si="9"/>
        <v>0</v>
      </c>
      <c r="T143" s="1">
        <f t="shared" si="10"/>
        <v>0</v>
      </c>
      <c r="U143" s="1">
        <f t="shared" si="11"/>
        <v>0</v>
      </c>
    </row>
    <row r="144" spans="1:21" x14ac:dyDescent="0.25">
      <c r="A144" s="24" t="s">
        <v>214</v>
      </c>
      <c r="B144" s="25" t="s">
        <v>36</v>
      </c>
      <c r="C144" s="81">
        <v>0</v>
      </c>
      <c r="D144" s="81">
        <v>0</v>
      </c>
      <c r="E144" s="77">
        <v>0</v>
      </c>
      <c r="F144" s="77">
        <v>0</v>
      </c>
      <c r="G144" s="77">
        <v>0</v>
      </c>
      <c r="H144" s="77">
        <v>0</v>
      </c>
      <c r="I144" s="77">
        <v>0</v>
      </c>
      <c r="J144" s="77">
        <v>0</v>
      </c>
      <c r="K144" s="77">
        <v>0</v>
      </c>
      <c r="L144" s="77">
        <v>0</v>
      </c>
      <c r="M144" s="77">
        <v>0</v>
      </c>
      <c r="N144" s="77">
        <v>0</v>
      </c>
      <c r="O144" s="77">
        <v>0</v>
      </c>
      <c r="P144" s="77">
        <v>0</v>
      </c>
      <c r="Q144" s="83">
        <f t="shared" si="8"/>
        <v>0</v>
      </c>
      <c r="S144" s="1">
        <f t="shared" si="9"/>
        <v>0</v>
      </c>
      <c r="T144" s="1">
        <f t="shared" si="10"/>
        <v>0</v>
      </c>
      <c r="U144" s="1">
        <f t="shared" si="11"/>
        <v>0</v>
      </c>
    </row>
    <row r="145" spans="1:21" x14ac:dyDescent="0.25">
      <c r="A145" s="24" t="s">
        <v>215</v>
      </c>
      <c r="B145" s="25" t="s">
        <v>36</v>
      </c>
      <c r="C145" s="81">
        <v>0</v>
      </c>
      <c r="D145" s="81">
        <v>0</v>
      </c>
      <c r="E145" s="77">
        <v>0</v>
      </c>
      <c r="F145" s="77">
        <v>0</v>
      </c>
      <c r="G145" s="77">
        <v>0</v>
      </c>
      <c r="H145" s="77">
        <v>0</v>
      </c>
      <c r="I145" s="77">
        <v>0</v>
      </c>
      <c r="J145" s="77">
        <v>0</v>
      </c>
      <c r="K145" s="77">
        <v>0</v>
      </c>
      <c r="L145" s="77">
        <v>0</v>
      </c>
      <c r="M145" s="77">
        <v>0</v>
      </c>
      <c r="N145" s="77">
        <v>0</v>
      </c>
      <c r="O145" s="77">
        <v>0</v>
      </c>
      <c r="P145" s="77">
        <v>0</v>
      </c>
      <c r="Q145" s="83">
        <f t="shared" si="8"/>
        <v>0</v>
      </c>
      <c r="S145" s="1">
        <f t="shared" si="9"/>
        <v>0</v>
      </c>
      <c r="T145" s="1">
        <f t="shared" si="10"/>
        <v>0</v>
      </c>
      <c r="U145" s="1">
        <f t="shared" si="11"/>
        <v>0</v>
      </c>
    </row>
    <row r="146" spans="1:21" x14ac:dyDescent="0.25">
      <c r="A146" s="24" t="s">
        <v>216</v>
      </c>
      <c r="B146" s="25" t="s">
        <v>36</v>
      </c>
      <c r="C146" s="81">
        <v>0</v>
      </c>
      <c r="D146" s="81">
        <v>0</v>
      </c>
      <c r="E146" s="77">
        <v>0</v>
      </c>
      <c r="F146" s="77">
        <v>0</v>
      </c>
      <c r="G146" s="77">
        <v>0</v>
      </c>
      <c r="H146" s="77">
        <v>0</v>
      </c>
      <c r="I146" s="77">
        <v>0</v>
      </c>
      <c r="J146" s="77">
        <v>0</v>
      </c>
      <c r="K146" s="77">
        <v>0</v>
      </c>
      <c r="L146" s="77">
        <v>0</v>
      </c>
      <c r="M146" s="77">
        <v>0</v>
      </c>
      <c r="N146" s="77">
        <v>0</v>
      </c>
      <c r="O146" s="77">
        <v>0</v>
      </c>
      <c r="P146" s="77">
        <v>0</v>
      </c>
      <c r="Q146" s="83">
        <f t="shared" si="8"/>
        <v>0</v>
      </c>
      <c r="S146" s="1">
        <f t="shared" si="9"/>
        <v>0</v>
      </c>
      <c r="T146" s="1">
        <f t="shared" si="10"/>
        <v>0</v>
      </c>
      <c r="U146" s="1">
        <f t="shared" si="11"/>
        <v>0</v>
      </c>
    </row>
    <row r="147" spans="1:21" x14ac:dyDescent="0.25">
      <c r="A147" s="24" t="s">
        <v>217</v>
      </c>
      <c r="B147" s="25" t="s">
        <v>36</v>
      </c>
      <c r="C147" s="81">
        <v>0</v>
      </c>
      <c r="D147" s="81">
        <v>0</v>
      </c>
      <c r="E147" s="77">
        <v>0</v>
      </c>
      <c r="F147" s="77">
        <v>0</v>
      </c>
      <c r="G147" s="77">
        <v>0</v>
      </c>
      <c r="H147" s="77">
        <v>0</v>
      </c>
      <c r="I147" s="77">
        <v>0</v>
      </c>
      <c r="J147" s="77">
        <v>0</v>
      </c>
      <c r="K147" s="77">
        <v>0</v>
      </c>
      <c r="L147" s="77">
        <v>0</v>
      </c>
      <c r="M147" s="77">
        <v>0</v>
      </c>
      <c r="N147" s="77">
        <v>0</v>
      </c>
      <c r="O147" s="77">
        <v>0</v>
      </c>
      <c r="P147" s="77">
        <v>0</v>
      </c>
      <c r="Q147" s="83">
        <f t="shared" si="8"/>
        <v>0</v>
      </c>
      <c r="S147" s="1">
        <f t="shared" si="9"/>
        <v>0</v>
      </c>
      <c r="T147" s="1">
        <f t="shared" si="10"/>
        <v>0</v>
      </c>
      <c r="U147" s="1">
        <f t="shared" si="11"/>
        <v>0</v>
      </c>
    </row>
    <row r="148" spans="1:21" x14ac:dyDescent="0.25">
      <c r="A148" s="24" t="s">
        <v>218</v>
      </c>
      <c r="B148" s="25" t="s">
        <v>36</v>
      </c>
      <c r="C148" s="81">
        <v>0</v>
      </c>
      <c r="D148" s="81">
        <v>0</v>
      </c>
      <c r="E148" s="77">
        <v>0</v>
      </c>
      <c r="F148" s="77">
        <v>0</v>
      </c>
      <c r="G148" s="77">
        <v>0</v>
      </c>
      <c r="H148" s="77">
        <v>0</v>
      </c>
      <c r="I148" s="77">
        <v>0</v>
      </c>
      <c r="J148" s="77">
        <v>0</v>
      </c>
      <c r="K148" s="77">
        <v>0</v>
      </c>
      <c r="L148" s="77">
        <v>0</v>
      </c>
      <c r="M148" s="77">
        <v>0</v>
      </c>
      <c r="N148" s="77">
        <v>0</v>
      </c>
      <c r="O148" s="77">
        <v>0</v>
      </c>
      <c r="P148" s="77">
        <v>0</v>
      </c>
      <c r="Q148" s="83">
        <f t="shared" si="8"/>
        <v>0</v>
      </c>
      <c r="S148" s="1">
        <f t="shared" si="9"/>
        <v>0</v>
      </c>
      <c r="T148" s="1">
        <f t="shared" si="10"/>
        <v>0</v>
      </c>
      <c r="U148" s="1">
        <f t="shared" si="11"/>
        <v>0</v>
      </c>
    </row>
    <row r="149" spans="1:21" x14ac:dyDescent="0.25">
      <c r="A149" s="24" t="s">
        <v>219</v>
      </c>
      <c r="B149" s="25" t="s">
        <v>36</v>
      </c>
      <c r="C149" s="81">
        <v>0</v>
      </c>
      <c r="D149" s="81">
        <v>0</v>
      </c>
      <c r="E149" s="77">
        <v>0</v>
      </c>
      <c r="F149" s="77">
        <v>0</v>
      </c>
      <c r="G149" s="77">
        <v>0</v>
      </c>
      <c r="H149" s="77">
        <v>0</v>
      </c>
      <c r="I149" s="77">
        <v>0</v>
      </c>
      <c r="J149" s="77">
        <v>0</v>
      </c>
      <c r="K149" s="77">
        <v>0</v>
      </c>
      <c r="L149" s="77">
        <v>0</v>
      </c>
      <c r="M149" s="77">
        <v>0</v>
      </c>
      <c r="N149" s="77">
        <v>0</v>
      </c>
      <c r="O149" s="77">
        <v>0</v>
      </c>
      <c r="P149" s="77">
        <v>0</v>
      </c>
      <c r="Q149" s="83">
        <f t="shared" si="8"/>
        <v>0</v>
      </c>
      <c r="S149" s="1">
        <f t="shared" si="9"/>
        <v>0</v>
      </c>
      <c r="T149" s="1">
        <f t="shared" si="10"/>
        <v>0</v>
      </c>
      <c r="U149" s="1">
        <f t="shared" si="11"/>
        <v>0</v>
      </c>
    </row>
    <row r="150" spans="1:21" x14ac:dyDescent="0.25">
      <c r="A150" s="24" t="s">
        <v>220</v>
      </c>
      <c r="B150" s="25" t="s">
        <v>36</v>
      </c>
      <c r="C150" s="81">
        <v>0</v>
      </c>
      <c r="D150" s="81">
        <v>0</v>
      </c>
      <c r="E150" s="77">
        <v>0</v>
      </c>
      <c r="F150" s="77">
        <v>0</v>
      </c>
      <c r="G150" s="77">
        <v>0</v>
      </c>
      <c r="H150" s="77">
        <v>0</v>
      </c>
      <c r="I150" s="77">
        <v>0</v>
      </c>
      <c r="J150" s="77">
        <v>0</v>
      </c>
      <c r="K150" s="77">
        <v>0</v>
      </c>
      <c r="L150" s="77">
        <v>0</v>
      </c>
      <c r="M150" s="77">
        <v>0</v>
      </c>
      <c r="N150" s="77">
        <v>0</v>
      </c>
      <c r="O150" s="77">
        <v>0</v>
      </c>
      <c r="P150" s="77">
        <v>0</v>
      </c>
      <c r="Q150" s="83">
        <f t="shared" si="8"/>
        <v>0</v>
      </c>
      <c r="S150" s="1">
        <f t="shared" si="9"/>
        <v>0</v>
      </c>
      <c r="T150" s="1">
        <f t="shared" si="10"/>
        <v>0</v>
      </c>
      <c r="U150" s="1">
        <f t="shared" si="11"/>
        <v>0</v>
      </c>
    </row>
    <row r="151" spans="1:21" x14ac:dyDescent="0.25">
      <c r="A151" s="24" t="s">
        <v>221</v>
      </c>
      <c r="B151" s="25" t="s">
        <v>36</v>
      </c>
      <c r="C151" s="81">
        <v>0</v>
      </c>
      <c r="D151" s="81">
        <v>0</v>
      </c>
      <c r="E151" s="77">
        <v>0</v>
      </c>
      <c r="F151" s="77">
        <v>0</v>
      </c>
      <c r="G151" s="77">
        <v>0</v>
      </c>
      <c r="H151" s="77">
        <v>0</v>
      </c>
      <c r="I151" s="77">
        <v>0</v>
      </c>
      <c r="J151" s="77">
        <v>0</v>
      </c>
      <c r="K151" s="77">
        <v>0</v>
      </c>
      <c r="L151" s="77">
        <v>0</v>
      </c>
      <c r="M151" s="77">
        <v>0</v>
      </c>
      <c r="N151" s="77">
        <v>0</v>
      </c>
      <c r="O151" s="77">
        <v>0</v>
      </c>
      <c r="P151" s="77">
        <v>0</v>
      </c>
      <c r="Q151" s="83">
        <f t="shared" si="8"/>
        <v>0</v>
      </c>
      <c r="S151" s="1">
        <f t="shared" si="9"/>
        <v>0</v>
      </c>
      <c r="T151" s="1">
        <f t="shared" si="10"/>
        <v>0</v>
      </c>
      <c r="U151" s="1">
        <f t="shared" si="11"/>
        <v>0</v>
      </c>
    </row>
    <row r="152" spans="1:21" x14ac:dyDescent="0.25">
      <c r="A152" s="24" t="s">
        <v>222</v>
      </c>
      <c r="B152" s="25" t="s">
        <v>36</v>
      </c>
      <c r="C152" s="81">
        <v>0</v>
      </c>
      <c r="D152" s="81">
        <v>0</v>
      </c>
      <c r="E152" s="77">
        <v>0</v>
      </c>
      <c r="F152" s="77">
        <v>0</v>
      </c>
      <c r="G152" s="77">
        <v>0</v>
      </c>
      <c r="H152" s="77">
        <v>0</v>
      </c>
      <c r="I152" s="77">
        <v>0</v>
      </c>
      <c r="J152" s="77">
        <v>0</v>
      </c>
      <c r="K152" s="77">
        <v>0</v>
      </c>
      <c r="L152" s="77">
        <v>0</v>
      </c>
      <c r="M152" s="77">
        <v>0</v>
      </c>
      <c r="N152" s="77">
        <v>0</v>
      </c>
      <c r="O152" s="77">
        <v>0</v>
      </c>
      <c r="P152" s="77">
        <v>0</v>
      </c>
      <c r="Q152" s="83">
        <f t="shared" si="8"/>
        <v>0</v>
      </c>
      <c r="S152" s="1">
        <f t="shared" si="9"/>
        <v>0</v>
      </c>
      <c r="T152" s="1">
        <f t="shared" si="10"/>
        <v>0</v>
      </c>
      <c r="U152" s="1">
        <f t="shared" si="11"/>
        <v>0</v>
      </c>
    </row>
    <row r="153" spans="1:21" x14ac:dyDescent="0.25">
      <c r="A153" s="24" t="s">
        <v>223</v>
      </c>
      <c r="B153" s="25" t="s">
        <v>37</v>
      </c>
      <c r="C153" s="81">
        <v>0</v>
      </c>
      <c r="D153" s="81">
        <v>0</v>
      </c>
      <c r="E153" s="77">
        <v>0</v>
      </c>
      <c r="F153" s="77">
        <v>0</v>
      </c>
      <c r="G153" s="77">
        <v>0</v>
      </c>
      <c r="H153" s="77">
        <v>0</v>
      </c>
      <c r="I153" s="77">
        <v>0</v>
      </c>
      <c r="J153" s="77">
        <v>0</v>
      </c>
      <c r="K153" s="77">
        <v>0</v>
      </c>
      <c r="L153" s="77">
        <v>0</v>
      </c>
      <c r="M153" s="77">
        <v>0</v>
      </c>
      <c r="N153" s="77">
        <v>0</v>
      </c>
      <c r="O153" s="77">
        <v>0</v>
      </c>
      <c r="P153" s="77">
        <v>0</v>
      </c>
      <c r="Q153" s="83">
        <f t="shared" si="8"/>
        <v>0</v>
      </c>
      <c r="S153" s="1">
        <f t="shared" si="9"/>
        <v>0</v>
      </c>
      <c r="T153" s="1">
        <f t="shared" si="10"/>
        <v>0</v>
      </c>
      <c r="U153" s="1">
        <f t="shared" si="11"/>
        <v>0</v>
      </c>
    </row>
    <row r="154" spans="1:21" x14ac:dyDescent="0.25">
      <c r="A154" s="24" t="s">
        <v>224</v>
      </c>
      <c r="B154" s="25" t="s">
        <v>38</v>
      </c>
      <c r="C154" s="81">
        <v>0</v>
      </c>
      <c r="D154" s="81">
        <v>0</v>
      </c>
      <c r="E154" s="77">
        <v>0</v>
      </c>
      <c r="F154" s="77">
        <v>0</v>
      </c>
      <c r="G154" s="77">
        <v>0</v>
      </c>
      <c r="H154" s="77">
        <v>0</v>
      </c>
      <c r="I154" s="77">
        <v>0</v>
      </c>
      <c r="J154" s="77">
        <v>0</v>
      </c>
      <c r="K154" s="77">
        <v>0</v>
      </c>
      <c r="L154" s="77">
        <v>0</v>
      </c>
      <c r="M154" s="77">
        <v>0</v>
      </c>
      <c r="N154" s="77">
        <v>0</v>
      </c>
      <c r="O154" s="77">
        <v>0</v>
      </c>
      <c r="P154" s="77">
        <v>0</v>
      </c>
      <c r="Q154" s="83">
        <f t="shared" si="8"/>
        <v>0</v>
      </c>
      <c r="S154" s="1">
        <f t="shared" si="9"/>
        <v>0</v>
      </c>
      <c r="T154" s="1">
        <f t="shared" si="10"/>
        <v>0</v>
      </c>
      <c r="U154" s="1">
        <f t="shared" si="11"/>
        <v>0</v>
      </c>
    </row>
    <row r="155" spans="1:21" x14ac:dyDescent="0.25">
      <c r="A155" s="24" t="s">
        <v>225</v>
      </c>
      <c r="B155" s="25" t="s">
        <v>39</v>
      </c>
      <c r="C155" s="81">
        <v>35980</v>
      </c>
      <c r="D155" s="81">
        <v>0</v>
      </c>
      <c r="E155" s="77">
        <v>0</v>
      </c>
      <c r="F155" s="77">
        <v>0</v>
      </c>
      <c r="G155" s="77">
        <v>0</v>
      </c>
      <c r="H155" s="77">
        <v>0</v>
      </c>
      <c r="I155" s="77">
        <v>0</v>
      </c>
      <c r="J155" s="77">
        <v>0</v>
      </c>
      <c r="K155" s="77">
        <v>0</v>
      </c>
      <c r="L155" s="77">
        <v>0</v>
      </c>
      <c r="M155" s="77">
        <v>13293</v>
      </c>
      <c r="N155" s="77">
        <v>0</v>
      </c>
      <c r="O155" s="77">
        <v>0</v>
      </c>
      <c r="P155" s="77">
        <v>0</v>
      </c>
      <c r="Q155" s="83">
        <f t="shared" si="8"/>
        <v>49273</v>
      </c>
      <c r="S155" s="1">
        <f t="shared" si="9"/>
        <v>49273</v>
      </c>
      <c r="T155" s="1">
        <f t="shared" si="10"/>
        <v>0</v>
      </c>
      <c r="U155" s="1">
        <f t="shared" si="11"/>
        <v>49273</v>
      </c>
    </row>
    <row r="156" spans="1:21" x14ac:dyDescent="0.25">
      <c r="A156" s="24" t="s">
        <v>226</v>
      </c>
      <c r="B156" s="25" t="s">
        <v>39</v>
      </c>
      <c r="C156" s="81">
        <v>644760</v>
      </c>
      <c r="D156" s="81">
        <v>356355</v>
      </c>
      <c r="E156" s="77">
        <v>0</v>
      </c>
      <c r="F156" s="77">
        <v>0</v>
      </c>
      <c r="G156" s="77">
        <v>0</v>
      </c>
      <c r="H156" s="77">
        <v>0</v>
      </c>
      <c r="I156" s="77">
        <v>5996862</v>
      </c>
      <c r="J156" s="77">
        <v>577688</v>
      </c>
      <c r="K156" s="77">
        <v>0</v>
      </c>
      <c r="L156" s="77">
        <v>0</v>
      </c>
      <c r="M156" s="77">
        <v>1529037</v>
      </c>
      <c r="N156" s="77">
        <v>0</v>
      </c>
      <c r="O156" s="77">
        <v>0</v>
      </c>
      <c r="P156" s="77">
        <v>0</v>
      </c>
      <c r="Q156" s="83">
        <f t="shared" si="8"/>
        <v>9104702</v>
      </c>
      <c r="S156" s="1">
        <f t="shared" si="9"/>
        <v>8170659</v>
      </c>
      <c r="T156" s="1">
        <f t="shared" si="10"/>
        <v>934043</v>
      </c>
      <c r="U156" s="1">
        <f t="shared" si="11"/>
        <v>9104702</v>
      </c>
    </row>
    <row r="157" spans="1:21" s="96" customFormat="1" x14ac:dyDescent="0.25">
      <c r="A157" s="24" t="s">
        <v>227</v>
      </c>
      <c r="B157" s="25" t="s">
        <v>39</v>
      </c>
      <c r="C157" s="81">
        <v>41347</v>
      </c>
      <c r="D157" s="81">
        <v>104700</v>
      </c>
      <c r="E157" s="77">
        <v>483280</v>
      </c>
      <c r="F157" s="77">
        <v>12027</v>
      </c>
      <c r="G157" s="77">
        <v>0</v>
      </c>
      <c r="H157" s="77">
        <v>0</v>
      </c>
      <c r="I157" s="77">
        <v>0</v>
      </c>
      <c r="J157" s="77">
        <v>0</v>
      </c>
      <c r="K157" s="77">
        <v>0</v>
      </c>
      <c r="L157" s="77">
        <v>0</v>
      </c>
      <c r="M157" s="77">
        <v>339603</v>
      </c>
      <c r="N157" s="77">
        <v>0</v>
      </c>
      <c r="O157" s="77">
        <v>0</v>
      </c>
      <c r="P157" s="77">
        <v>0</v>
      </c>
      <c r="Q157" s="83">
        <f t="shared" si="8"/>
        <v>980957</v>
      </c>
      <c r="S157" s="1">
        <f t="shared" si="9"/>
        <v>864230</v>
      </c>
      <c r="T157" s="1">
        <f t="shared" si="10"/>
        <v>116727</v>
      </c>
      <c r="U157" s="1">
        <f t="shared" si="11"/>
        <v>980957</v>
      </c>
    </row>
    <row r="158" spans="1:21" x14ac:dyDescent="0.25">
      <c r="A158" s="24" t="s">
        <v>228</v>
      </c>
      <c r="B158" s="25" t="s">
        <v>39</v>
      </c>
      <c r="C158" s="81">
        <v>119941</v>
      </c>
      <c r="D158" s="81">
        <v>0</v>
      </c>
      <c r="E158" s="77">
        <v>265310</v>
      </c>
      <c r="F158" s="77">
        <v>0</v>
      </c>
      <c r="G158" s="77">
        <v>0</v>
      </c>
      <c r="H158" s="77">
        <v>0</v>
      </c>
      <c r="I158" s="77">
        <v>0</v>
      </c>
      <c r="J158" s="77">
        <v>0</v>
      </c>
      <c r="K158" s="77">
        <v>0</v>
      </c>
      <c r="L158" s="77">
        <v>0</v>
      </c>
      <c r="M158" s="77">
        <v>0</v>
      </c>
      <c r="N158" s="77">
        <v>0</v>
      </c>
      <c r="O158" s="77">
        <v>0</v>
      </c>
      <c r="P158" s="77">
        <v>0</v>
      </c>
      <c r="Q158" s="83">
        <f t="shared" si="8"/>
        <v>385251</v>
      </c>
      <c r="S158" s="1">
        <f t="shared" si="9"/>
        <v>385251</v>
      </c>
      <c r="T158" s="1">
        <f t="shared" si="10"/>
        <v>0</v>
      </c>
      <c r="U158" s="1">
        <f t="shared" si="11"/>
        <v>385251</v>
      </c>
    </row>
    <row r="159" spans="1:21" x14ac:dyDescent="0.25">
      <c r="A159" s="24" t="s">
        <v>229</v>
      </c>
      <c r="B159" s="25" t="s">
        <v>39</v>
      </c>
      <c r="C159" s="81">
        <v>575978</v>
      </c>
      <c r="D159" s="81">
        <v>52182</v>
      </c>
      <c r="E159" s="77">
        <v>2445502</v>
      </c>
      <c r="F159" s="77">
        <v>72732</v>
      </c>
      <c r="G159" s="77">
        <v>0</v>
      </c>
      <c r="H159" s="77">
        <v>0</v>
      </c>
      <c r="I159" s="77">
        <v>766097</v>
      </c>
      <c r="J159" s="77">
        <v>0</v>
      </c>
      <c r="K159" s="77">
        <v>0</v>
      </c>
      <c r="L159" s="77">
        <v>0</v>
      </c>
      <c r="M159" s="77">
        <v>0</v>
      </c>
      <c r="N159" s="77">
        <v>0</v>
      </c>
      <c r="O159" s="77">
        <v>65540</v>
      </c>
      <c r="P159" s="77">
        <v>4783</v>
      </c>
      <c r="Q159" s="83">
        <f t="shared" si="8"/>
        <v>3982814</v>
      </c>
      <c r="S159" s="1">
        <f t="shared" si="9"/>
        <v>3853117</v>
      </c>
      <c r="T159" s="1">
        <f t="shared" si="10"/>
        <v>129697</v>
      </c>
      <c r="U159" s="1">
        <f t="shared" si="11"/>
        <v>3982814</v>
      </c>
    </row>
    <row r="160" spans="1:21" x14ac:dyDescent="0.25">
      <c r="A160" s="24" t="s">
        <v>230</v>
      </c>
      <c r="B160" s="25" t="s">
        <v>39</v>
      </c>
      <c r="C160" s="81">
        <v>20016</v>
      </c>
      <c r="D160" s="81">
        <v>0</v>
      </c>
      <c r="E160" s="77">
        <v>56733</v>
      </c>
      <c r="F160" s="77">
        <v>0</v>
      </c>
      <c r="G160" s="77">
        <v>0</v>
      </c>
      <c r="H160" s="77">
        <v>0</v>
      </c>
      <c r="I160" s="77">
        <v>0</v>
      </c>
      <c r="J160" s="77">
        <v>0</v>
      </c>
      <c r="K160" s="77">
        <v>0</v>
      </c>
      <c r="L160" s="77">
        <v>0</v>
      </c>
      <c r="M160" s="77">
        <v>18901</v>
      </c>
      <c r="N160" s="77">
        <v>0</v>
      </c>
      <c r="O160" s="77">
        <v>0</v>
      </c>
      <c r="P160" s="77">
        <v>0</v>
      </c>
      <c r="Q160" s="83">
        <f t="shared" si="8"/>
        <v>95650</v>
      </c>
      <c r="S160" s="1">
        <f t="shared" si="9"/>
        <v>95650</v>
      </c>
      <c r="T160" s="1">
        <f t="shared" si="10"/>
        <v>0</v>
      </c>
      <c r="U160" s="1">
        <f t="shared" si="11"/>
        <v>95650</v>
      </c>
    </row>
    <row r="161" spans="1:21" x14ac:dyDescent="0.25">
      <c r="A161" s="24" t="s">
        <v>231</v>
      </c>
      <c r="B161" s="25" t="s">
        <v>39</v>
      </c>
      <c r="C161" s="81">
        <v>0</v>
      </c>
      <c r="D161" s="81">
        <v>0</v>
      </c>
      <c r="E161" s="77">
        <v>30738</v>
      </c>
      <c r="F161" s="77">
        <v>61548</v>
      </c>
      <c r="G161" s="77">
        <v>0</v>
      </c>
      <c r="H161" s="77">
        <v>0</v>
      </c>
      <c r="I161" s="77">
        <v>0</v>
      </c>
      <c r="J161" s="77">
        <v>0</v>
      </c>
      <c r="K161" s="77">
        <v>0</v>
      </c>
      <c r="L161" s="77">
        <v>0</v>
      </c>
      <c r="M161" s="77">
        <v>70798</v>
      </c>
      <c r="N161" s="77">
        <v>0</v>
      </c>
      <c r="O161" s="77">
        <v>0</v>
      </c>
      <c r="P161" s="77">
        <v>0</v>
      </c>
      <c r="Q161" s="83">
        <f t="shared" si="8"/>
        <v>163084</v>
      </c>
      <c r="S161" s="1">
        <f t="shared" si="9"/>
        <v>101536</v>
      </c>
      <c r="T161" s="1">
        <f t="shared" si="10"/>
        <v>61548</v>
      </c>
      <c r="U161" s="1">
        <f t="shared" si="11"/>
        <v>163084</v>
      </c>
    </row>
    <row r="162" spans="1:21" x14ac:dyDescent="0.25">
      <c r="A162" s="24" t="s">
        <v>232</v>
      </c>
      <c r="B162" s="25" t="s">
        <v>39</v>
      </c>
      <c r="C162" s="81">
        <v>189612</v>
      </c>
      <c r="D162" s="81">
        <v>0</v>
      </c>
      <c r="E162" s="77">
        <v>1454041</v>
      </c>
      <c r="F162" s="77">
        <v>0</v>
      </c>
      <c r="G162" s="77">
        <v>0</v>
      </c>
      <c r="H162" s="77">
        <v>0</v>
      </c>
      <c r="I162" s="77">
        <v>0</v>
      </c>
      <c r="J162" s="77">
        <v>0</v>
      </c>
      <c r="K162" s="77">
        <v>0</v>
      </c>
      <c r="L162" s="77">
        <v>0</v>
      </c>
      <c r="M162" s="77">
        <v>135456</v>
      </c>
      <c r="N162" s="77">
        <v>0</v>
      </c>
      <c r="O162" s="77">
        <v>0</v>
      </c>
      <c r="P162" s="77">
        <v>0</v>
      </c>
      <c r="Q162" s="83">
        <f t="shared" si="8"/>
        <v>1779109</v>
      </c>
      <c r="S162" s="1">
        <f t="shared" si="9"/>
        <v>1779109</v>
      </c>
      <c r="T162" s="1">
        <f t="shared" si="10"/>
        <v>0</v>
      </c>
      <c r="U162" s="1">
        <f t="shared" si="11"/>
        <v>1779109</v>
      </c>
    </row>
    <row r="163" spans="1:21" x14ac:dyDescent="0.25">
      <c r="A163" s="24" t="s">
        <v>233</v>
      </c>
      <c r="B163" s="25" t="s">
        <v>39</v>
      </c>
      <c r="C163" s="81">
        <v>334200</v>
      </c>
      <c r="D163" s="81">
        <v>0</v>
      </c>
      <c r="E163" s="77">
        <v>0</v>
      </c>
      <c r="F163" s="77">
        <v>0</v>
      </c>
      <c r="G163" s="77">
        <v>0</v>
      </c>
      <c r="H163" s="77">
        <v>0</v>
      </c>
      <c r="I163" s="77">
        <v>0</v>
      </c>
      <c r="J163" s="77">
        <v>0</v>
      </c>
      <c r="K163" s="77">
        <v>0</v>
      </c>
      <c r="L163" s="77">
        <v>0</v>
      </c>
      <c r="M163" s="77">
        <v>85950</v>
      </c>
      <c r="N163" s="77">
        <v>0</v>
      </c>
      <c r="O163" s="77">
        <v>0</v>
      </c>
      <c r="P163" s="77">
        <v>0</v>
      </c>
      <c r="Q163" s="83">
        <f t="shared" si="8"/>
        <v>420150</v>
      </c>
      <c r="S163" s="1">
        <f t="shared" si="9"/>
        <v>420150</v>
      </c>
      <c r="T163" s="1">
        <f t="shared" si="10"/>
        <v>0</v>
      </c>
      <c r="U163" s="1">
        <f t="shared" si="11"/>
        <v>420150</v>
      </c>
    </row>
    <row r="164" spans="1:21" x14ac:dyDescent="0.25">
      <c r="A164" s="24" t="s">
        <v>234</v>
      </c>
      <c r="B164" s="25" t="s">
        <v>39</v>
      </c>
      <c r="C164" s="81">
        <v>197799</v>
      </c>
      <c r="D164" s="81">
        <v>0</v>
      </c>
      <c r="E164" s="77">
        <v>1684430</v>
      </c>
      <c r="F164" s="77">
        <v>0</v>
      </c>
      <c r="G164" s="77">
        <v>0</v>
      </c>
      <c r="H164" s="77">
        <v>0</v>
      </c>
      <c r="I164" s="77">
        <v>0</v>
      </c>
      <c r="J164" s="77">
        <v>0</v>
      </c>
      <c r="K164" s="77">
        <v>0</v>
      </c>
      <c r="L164" s="77">
        <v>0</v>
      </c>
      <c r="M164" s="77">
        <v>96350</v>
      </c>
      <c r="N164" s="77">
        <v>0</v>
      </c>
      <c r="O164" s="77">
        <v>0</v>
      </c>
      <c r="P164" s="77">
        <v>0</v>
      </c>
      <c r="Q164" s="83">
        <f t="shared" si="8"/>
        <v>1978579</v>
      </c>
      <c r="S164" s="1">
        <f t="shared" si="9"/>
        <v>1978579</v>
      </c>
      <c r="T164" s="1">
        <f t="shared" si="10"/>
        <v>0</v>
      </c>
      <c r="U164" s="1">
        <f t="shared" si="11"/>
        <v>1978579</v>
      </c>
    </row>
    <row r="165" spans="1:21" x14ac:dyDescent="0.25">
      <c r="A165" s="24" t="s">
        <v>235</v>
      </c>
      <c r="B165" s="25" t="s">
        <v>39</v>
      </c>
      <c r="C165" s="81">
        <v>13488</v>
      </c>
      <c r="D165" s="81">
        <v>0</v>
      </c>
      <c r="E165" s="77">
        <v>53496</v>
      </c>
      <c r="F165" s="77">
        <v>0</v>
      </c>
      <c r="G165" s="77">
        <v>7922</v>
      </c>
      <c r="H165" s="77">
        <v>0</v>
      </c>
      <c r="I165" s="77">
        <v>0</v>
      </c>
      <c r="J165" s="77">
        <v>0</v>
      </c>
      <c r="K165" s="77">
        <v>0</v>
      </c>
      <c r="L165" s="77">
        <v>0</v>
      </c>
      <c r="M165" s="77">
        <v>8809</v>
      </c>
      <c r="N165" s="77">
        <v>0</v>
      </c>
      <c r="O165" s="77">
        <v>18489</v>
      </c>
      <c r="P165" s="77">
        <v>0</v>
      </c>
      <c r="Q165" s="83">
        <f t="shared" si="8"/>
        <v>102204</v>
      </c>
      <c r="S165" s="1">
        <f t="shared" si="9"/>
        <v>102204</v>
      </c>
      <c r="T165" s="1">
        <f t="shared" si="10"/>
        <v>0</v>
      </c>
      <c r="U165" s="1">
        <f t="shared" si="11"/>
        <v>102204</v>
      </c>
    </row>
    <row r="166" spans="1:21" x14ac:dyDescent="0.25">
      <c r="A166" s="24" t="s">
        <v>236</v>
      </c>
      <c r="B166" s="25" t="s">
        <v>39</v>
      </c>
      <c r="C166" s="81">
        <v>63840</v>
      </c>
      <c r="D166" s="81">
        <v>6368</v>
      </c>
      <c r="E166" s="77">
        <v>867145</v>
      </c>
      <c r="F166" s="77">
        <v>311115</v>
      </c>
      <c r="G166" s="77">
        <v>0</v>
      </c>
      <c r="H166" s="77">
        <v>0</v>
      </c>
      <c r="I166" s="77">
        <v>0</v>
      </c>
      <c r="J166" s="77">
        <v>0</v>
      </c>
      <c r="K166" s="77">
        <v>0</v>
      </c>
      <c r="L166" s="77">
        <v>0</v>
      </c>
      <c r="M166" s="77">
        <v>370922</v>
      </c>
      <c r="N166" s="77">
        <v>0</v>
      </c>
      <c r="O166" s="77">
        <v>0</v>
      </c>
      <c r="P166" s="77">
        <v>0</v>
      </c>
      <c r="Q166" s="83">
        <f t="shared" si="8"/>
        <v>1619390</v>
      </c>
      <c r="S166" s="1">
        <f t="shared" si="9"/>
        <v>1301907</v>
      </c>
      <c r="T166" s="1">
        <f t="shared" si="10"/>
        <v>317483</v>
      </c>
      <c r="U166" s="1">
        <f t="shared" si="11"/>
        <v>1619390</v>
      </c>
    </row>
    <row r="167" spans="1:21" x14ac:dyDescent="0.25">
      <c r="A167" s="24" t="s">
        <v>237</v>
      </c>
      <c r="B167" s="25" t="s">
        <v>39</v>
      </c>
      <c r="C167" s="81">
        <v>62432</v>
      </c>
      <c r="D167" s="81">
        <v>11648</v>
      </c>
      <c r="E167" s="77">
        <v>14716</v>
      </c>
      <c r="F167" s="77">
        <v>1248797</v>
      </c>
      <c r="G167" s="77">
        <v>0</v>
      </c>
      <c r="H167" s="77">
        <v>0</v>
      </c>
      <c r="I167" s="77">
        <v>0</v>
      </c>
      <c r="J167" s="77">
        <v>0</v>
      </c>
      <c r="K167" s="77">
        <v>0</v>
      </c>
      <c r="L167" s="77">
        <v>0</v>
      </c>
      <c r="M167" s="77">
        <v>41799</v>
      </c>
      <c r="N167" s="77">
        <v>0</v>
      </c>
      <c r="O167" s="77">
        <v>0</v>
      </c>
      <c r="P167" s="77">
        <v>0</v>
      </c>
      <c r="Q167" s="83">
        <f t="shared" si="8"/>
        <v>1379392</v>
      </c>
      <c r="S167" s="1">
        <f t="shared" si="9"/>
        <v>118947</v>
      </c>
      <c r="T167" s="1">
        <f t="shared" si="10"/>
        <v>1260445</v>
      </c>
      <c r="U167" s="1">
        <f t="shared" si="11"/>
        <v>1379392</v>
      </c>
    </row>
    <row r="168" spans="1:21" x14ac:dyDescent="0.25">
      <c r="A168" s="24" t="s">
        <v>238</v>
      </c>
      <c r="B168" s="25" t="s">
        <v>39</v>
      </c>
      <c r="C168" s="81">
        <v>40388</v>
      </c>
      <c r="D168" s="81">
        <v>32333</v>
      </c>
      <c r="E168" s="77">
        <v>39373</v>
      </c>
      <c r="F168" s="77">
        <v>15831</v>
      </c>
      <c r="G168" s="77">
        <v>0</v>
      </c>
      <c r="H168" s="77">
        <v>0</v>
      </c>
      <c r="I168" s="77">
        <v>0</v>
      </c>
      <c r="J168" s="77">
        <v>0</v>
      </c>
      <c r="K168" s="77">
        <v>0</v>
      </c>
      <c r="L168" s="77">
        <v>0</v>
      </c>
      <c r="M168" s="77">
        <v>0</v>
      </c>
      <c r="N168" s="77">
        <v>0</v>
      </c>
      <c r="O168" s="77">
        <v>0</v>
      </c>
      <c r="P168" s="77">
        <v>0</v>
      </c>
      <c r="Q168" s="83">
        <f t="shared" si="8"/>
        <v>127925</v>
      </c>
      <c r="S168" s="1">
        <f t="shared" si="9"/>
        <v>79761</v>
      </c>
      <c r="T168" s="1">
        <f t="shared" si="10"/>
        <v>48164</v>
      </c>
      <c r="U168" s="1">
        <f t="shared" si="11"/>
        <v>127925</v>
      </c>
    </row>
    <row r="169" spans="1:21" x14ac:dyDescent="0.25">
      <c r="A169" s="24" t="s">
        <v>239</v>
      </c>
      <c r="B169" s="25" t="s">
        <v>1</v>
      </c>
      <c r="C169" s="81">
        <v>0</v>
      </c>
      <c r="D169" s="81">
        <v>0</v>
      </c>
      <c r="E169" s="77">
        <v>0</v>
      </c>
      <c r="F169" s="77">
        <v>0</v>
      </c>
      <c r="G169" s="77">
        <v>3564033</v>
      </c>
      <c r="H169" s="77">
        <v>583453</v>
      </c>
      <c r="I169" s="77">
        <v>0</v>
      </c>
      <c r="J169" s="77">
        <v>0</v>
      </c>
      <c r="K169" s="77">
        <v>0</v>
      </c>
      <c r="L169" s="77">
        <v>0</v>
      </c>
      <c r="M169" s="77">
        <v>424188</v>
      </c>
      <c r="N169" s="77">
        <v>0</v>
      </c>
      <c r="O169" s="77">
        <v>0</v>
      </c>
      <c r="P169" s="77">
        <v>0</v>
      </c>
      <c r="Q169" s="83">
        <f t="shared" si="8"/>
        <v>4571674</v>
      </c>
      <c r="S169" s="1">
        <f t="shared" si="9"/>
        <v>3988221</v>
      </c>
      <c r="T169" s="1">
        <f t="shared" si="10"/>
        <v>583453</v>
      </c>
      <c r="U169" s="1">
        <f t="shared" si="11"/>
        <v>4571674</v>
      </c>
    </row>
    <row r="170" spans="1:21" x14ac:dyDescent="0.25">
      <c r="A170" s="24" t="s">
        <v>240</v>
      </c>
      <c r="B170" s="25" t="s">
        <v>1</v>
      </c>
      <c r="C170" s="81">
        <v>3010058</v>
      </c>
      <c r="D170" s="81">
        <v>354704</v>
      </c>
      <c r="E170" s="77">
        <v>6425109</v>
      </c>
      <c r="F170" s="77">
        <v>0</v>
      </c>
      <c r="G170" s="77">
        <v>8152845</v>
      </c>
      <c r="H170" s="77">
        <v>3000298</v>
      </c>
      <c r="I170" s="77">
        <v>0</v>
      </c>
      <c r="J170" s="77">
        <v>0</v>
      </c>
      <c r="K170" s="77">
        <v>0</v>
      </c>
      <c r="L170" s="77">
        <v>0</v>
      </c>
      <c r="M170" s="77">
        <v>3445350</v>
      </c>
      <c r="N170" s="77">
        <v>0</v>
      </c>
      <c r="O170" s="77">
        <v>0</v>
      </c>
      <c r="P170" s="77">
        <v>0</v>
      </c>
      <c r="Q170" s="83">
        <f t="shared" si="8"/>
        <v>24388364</v>
      </c>
      <c r="S170" s="1">
        <f t="shared" si="9"/>
        <v>21033362</v>
      </c>
      <c r="T170" s="1">
        <f t="shared" si="10"/>
        <v>3355002</v>
      </c>
      <c r="U170" s="1">
        <f t="shared" si="11"/>
        <v>24388364</v>
      </c>
    </row>
    <row r="171" spans="1:21" x14ac:dyDescent="0.25">
      <c r="A171" s="24" t="s">
        <v>541</v>
      </c>
      <c r="B171" s="25" t="s">
        <v>1</v>
      </c>
      <c r="C171" s="81">
        <v>0</v>
      </c>
      <c r="D171" s="81">
        <v>0</v>
      </c>
      <c r="E171" s="77">
        <v>0</v>
      </c>
      <c r="F171" s="77">
        <v>0</v>
      </c>
      <c r="G171" s="77">
        <v>549336</v>
      </c>
      <c r="H171" s="77">
        <v>590570</v>
      </c>
      <c r="I171" s="77">
        <v>0</v>
      </c>
      <c r="J171" s="77">
        <v>0</v>
      </c>
      <c r="K171" s="77">
        <v>0</v>
      </c>
      <c r="L171" s="77">
        <v>0</v>
      </c>
      <c r="M171" s="77">
        <v>62935</v>
      </c>
      <c r="N171" s="77">
        <v>230076</v>
      </c>
      <c r="O171" s="77">
        <v>0</v>
      </c>
      <c r="P171" s="77">
        <v>0</v>
      </c>
      <c r="Q171" s="83">
        <f t="shared" si="8"/>
        <v>1432917</v>
      </c>
      <c r="S171" s="1">
        <f t="shared" si="9"/>
        <v>612271</v>
      </c>
      <c r="T171" s="1">
        <f t="shared" si="10"/>
        <v>820646</v>
      </c>
      <c r="U171" s="1">
        <f t="shared" si="11"/>
        <v>1432917</v>
      </c>
    </row>
    <row r="172" spans="1:21" x14ac:dyDescent="0.25">
      <c r="A172" s="24" t="s">
        <v>241</v>
      </c>
      <c r="B172" s="25" t="s">
        <v>1</v>
      </c>
      <c r="C172" s="81">
        <v>768133</v>
      </c>
      <c r="D172" s="81">
        <v>56481</v>
      </c>
      <c r="E172" s="77">
        <v>11339388</v>
      </c>
      <c r="F172" s="77">
        <v>369239</v>
      </c>
      <c r="G172" s="77">
        <v>6169732</v>
      </c>
      <c r="H172" s="77">
        <v>487178</v>
      </c>
      <c r="I172" s="77">
        <v>0</v>
      </c>
      <c r="J172" s="77">
        <v>0</v>
      </c>
      <c r="K172" s="77">
        <v>0</v>
      </c>
      <c r="L172" s="77">
        <v>0</v>
      </c>
      <c r="M172" s="77">
        <v>1484493</v>
      </c>
      <c r="N172" s="77">
        <v>0</v>
      </c>
      <c r="O172" s="77">
        <v>0</v>
      </c>
      <c r="P172" s="77">
        <v>0</v>
      </c>
      <c r="Q172" s="83">
        <f t="shared" si="8"/>
        <v>20674644</v>
      </c>
      <c r="S172" s="1">
        <f t="shared" si="9"/>
        <v>19761746</v>
      </c>
      <c r="T172" s="1">
        <f t="shared" si="10"/>
        <v>912898</v>
      </c>
      <c r="U172" s="1">
        <f t="shared" si="11"/>
        <v>20674644</v>
      </c>
    </row>
    <row r="173" spans="1:21" x14ac:dyDescent="0.25">
      <c r="A173" s="24" t="s">
        <v>242</v>
      </c>
      <c r="B173" s="25" t="s">
        <v>1</v>
      </c>
      <c r="C173" s="81">
        <v>0</v>
      </c>
      <c r="D173" s="81">
        <v>0</v>
      </c>
      <c r="E173" s="77">
        <v>0</v>
      </c>
      <c r="F173" s="77">
        <v>0</v>
      </c>
      <c r="G173" s="77">
        <v>0</v>
      </c>
      <c r="H173" s="77">
        <v>0</v>
      </c>
      <c r="I173" s="77">
        <v>0</v>
      </c>
      <c r="J173" s="77">
        <v>0</v>
      </c>
      <c r="K173" s="77">
        <v>0</v>
      </c>
      <c r="L173" s="77">
        <v>0</v>
      </c>
      <c r="M173" s="77">
        <v>0</v>
      </c>
      <c r="N173" s="77">
        <v>0</v>
      </c>
      <c r="O173" s="77">
        <v>8001</v>
      </c>
      <c r="P173" s="77">
        <v>0</v>
      </c>
      <c r="Q173" s="83">
        <f t="shared" si="8"/>
        <v>8001</v>
      </c>
      <c r="S173" s="1">
        <f t="shared" si="9"/>
        <v>8001</v>
      </c>
      <c r="T173" s="1">
        <f t="shared" si="10"/>
        <v>0</v>
      </c>
      <c r="U173" s="1">
        <f t="shared" si="11"/>
        <v>8001</v>
      </c>
    </row>
    <row r="174" spans="1:21" x14ac:dyDescent="0.25">
      <c r="A174" s="24" t="s">
        <v>243</v>
      </c>
      <c r="B174" s="25" t="s">
        <v>1</v>
      </c>
      <c r="C174" s="81">
        <v>0</v>
      </c>
      <c r="D174" s="81">
        <v>0</v>
      </c>
      <c r="E174" s="77">
        <v>0</v>
      </c>
      <c r="F174" s="77">
        <v>0</v>
      </c>
      <c r="G174" s="77">
        <v>149940</v>
      </c>
      <c r="H174" s="77">
        <v>0</v>
      </c>
      <c r="I174" s="77">
        <v>0</v>
      </c>
      <c r="J174" s="77">
        <v>0</v>
      </c>
      <c r="K174" s="77">
        <v>0</v>
      </c>
      <c r="L174" s="77">
        <v>0</v>
      </c>
      <c r="M174" s="77">
        <v>13260</v>
      </c>
      <c r="N174" s="77">
        <v>0</v>
      </c>
      <c r="O174" s="77">
        <v>0</v>
      </c>
      <c r="P174" s="77">
        <v>0</v>
      </c>
      <c r="Q174" s="83">
        <f t="shared" si="8"/>
        <v>163200</v>
      </c>
      <c r="S174" s="1">
        <f t="shared" si="9"/>
        <v>163200</v>
      </c>
      <c r="T174" s="1">
        <f t="shared" si="10"/>
        <v>0</v>
      </c>
      <c r="U174" s="1">
        <f t="shared" si="11"/>
        <v>163200</v>
      </c>
    </row>
    <row r="175" spans="1:21" x14ac:dyDescent="0.25">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77">
        <v>0</v>
      </c>
      <c r="Q175" s="83">
        <f t="shared" si="8"/>
        <v>0</v>
      </c>
      <c r="S175" s="1">
        <f t="shared" si="9"/>
        <v>0</v>
      </c>
      <c r="T175" s="1">
        <f t="shared" si="10"/>
        <v>0</v>
      </c>
      <c r="U175" s="1">
        <f t="shared" si="11"/>
        <v>0</v>
      </c>
    </row>
    <row r="176" spans="1:21" x14ac:dyDescent="0.25">
      <c r="A176" s="24" t="s">
        <v>245</v>
      </c>
      <c r="B176" s="25" t="s">
        <v>41</v>
      </c>
      <c r="C176" s="81">
        <v>0</v>
      </c>
      <c r="D176" s="81">
        <v>0</v>
      </c>
      <c r="E176" s="77">
        <v>0</v>
      </c>
      <c r="F176" s="77">
        <v>0</v>
      </c>
      <c r="G176" s="77">
        <v>0</v>
      </c>
      <c r="H176" s="77">
        <v>0</v>
      </c>
      <c r="I176" s="77">
        <v>0</v>
      </c>
      <c r="J176" s="77">
        <v>0</v>
      </c>
      <c r="K176" s="77">
        <v>0</v>
      </c>
      <c r="L176" s="77">
        <v>0</v>
      </c>
      <c r="M176" s="77">
        <v>0</v>
      </c>
      <c r="N176" s="77">
        <v>0</v>
      </c>
      <c r="O176" s="77">
        <v>0</v>
      </c>
      <c r="P176" s="77">
        <v>0</v>
      </c>
      <c r="Q176" s="83">
        <f t="shared" si="8"/>
        <v>0</v>
      </c>
      <c r="S176" s="1">
        <f t="shared" si="9"/>
        <v>0</v>
      </c>
      <c r="T176" s="1">
        <f t="shared" si="10"/>
        <v>0</v>
      </c>
      <c r="U176" s="1">
        <f t="shared" si="11"/>
        <v>0</v>
      </c>
    </row>
    <row r="177" spans="1:21" x14ac:dyDescent="0.25">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77">
        <v>0</v>
      </c>
      <c r="Q177" s="83">
        <f t="shared" si="8"/>
        <v>0</v>
      </c>
      <c r="S177" s="1">
        <f t="shared" si="9"/>
        <v>0</v>
      </c>
      <c r="T177" s="1">
        <f t="shared" si="10"/>
        <v>0</v>
      </c>
      <c r="U177" s="1">
        <f t="shared" si="11"/>
        <v>0</v>
      </c>
    </row>
    <row r="178" spans="1:21" x14ac:dyDescent="0.25">
      <c r="A178" s="24" t="s">
        <v>247</v>
      </c>
      <c r="B178" s="25" t="s">
        <v>41</v>
      </c>
      <c r="C178" s="81">
        <v>2096</v>
      </c>
      <c r="D178" s="81">
        <v>0</v>
      </c>
      <c r="E178" s="77">
        <v>0</v>
      </c>
      <c r="F178" s="77">
        <v>0</v>
      </c>
      <c r="G178" s="77">
        <v>472</v>
      </c>
      <c r="H178" s="77">
        <v>0</v>
      </c>
      <c r="I178" s="77">
        <v>0</v>
      </c>
      <c r="J178" s="77">
        <v>0</v>
      </c>
      <c r="K178" s="77">
        <v>0</v>
      </c>
      <c r="L178" s="77">
        <v>0</v>
      </c>
      <c r="M178" s="77">
        <v>145</v>
      </c>
      <c r="N178" s="77">
        <v>0</v>
      </c>
      <c r="O178" s="77">
        <v>0</v>
      </c>
      <c r="P178" s="77">
        <v>0</v>
      </c>
      <c r="Q178" s="83">
        <f t="shared" si="8"/>
        <v>2713</v>
      </c>
      <c r="S178" s="1">
        <f t="shared" si="9"/>
        <v>2713</v>
      </c>
      <c r="T178" s="1">
        <f t="shared" si="10"/>
        <v>0</v>
      </c>
      <c r="U178" s="1">
        <f t="shared" si="11"/>
        <v>2713</v>
      </c>
    </row>
    <row r="179" spans="1:21" x14ac:dyDescent="0.25">
      <c r="A179" s="86" t="s">
        <v>248</v>
      </c>
      <c r="B179" s="87" t="s">
        <v>41</v>
      </c>
      <c r="C179" s="81">
        <v>0</v>
      </c>
      <c r="D179" s="81">
        <v>0</v>
      </c>
      <c r="E179" s="77">
        <v>0</v>
      </c>
      <c r="F179" s="77">
        <v>0</v>
      </c>
      <c r="G179" s="77">
        <v>0</v>
      </c>
      <c r="H179" s="77">
        <v>0</v>
      </c>
      <c r="I179" s="77">
        <v>0</v>
      </c>
      <c r="J179" s="77">
        <v>0</v>
      </c>
      <c r="K179" s="77">
        <v>0</v>
      </c>
      <c r="L179" s="77">
        <v>0</v>
      </c>
      <c r="M179" s="77">
        <v>0</v>
      </c>
      <c r="N179" s="77">
        <v>0</v>
      </c>
      <c r="O179" s="77">
        <v>0</v>
      </c>
      <c r="P179" s="77">
        <v>0</v>
      </c>
      <c r="Q179" s="83">
        <f t="shared" si="8"/>
        <v>0</v>
      </c>
      <c r="S179" s="1">
        <f t="shared" si="9"/>
        <v>0</v>
      </c>
      <c r="T179" s="1">
        <f t="shared" si="10"/>
        <v>0</v>
      </c>
      <c r="U179" s="1">
        <f t="shared" si="11"/>
        <v>0</v>
      </c>
    </row>
    <row r="180" spans="1:21" x14ac:dyDescent="0.25">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77">
        <v>0</v>
      </c>
      <c r="Q180" s="83">
        <f t="shared" si="8"/>
        <v>0</v>
      </c>
      <c r="S180" s="1">
        <f t="shared" si="9"/>
        <v>0</v>
      </c>
      <c r="T180" s="1">
        <f t="shared" si="10"/>
        <v>0</v>
      </c>
      <c r="U180" s="1">
        <f t="shared" si="11"/>
        <v>0</v>
      </c>
    </row>
    <row r="181" spans="1:21" x14ac:dyDescent="0.25">
      <c r="A181" s="24" t="s">
        <v>250</v>
      </c>
      <c r="B181" s="25" t="s">
        <v>41</v>
      </c>
      <c r="C181" s="81">
        <v>0</v>
      </c>
      <c r="D181" s="81">
        <v>0</v>
      </c>
      <c r="E181" s="77">
        <v>0</v>
      </c>
      <c r="F181" s="77">
        <v>0</v>
      </c>
      <c r="G181" s="77">
        <v>0</v>
      </c>
      <c r="H181" s="77">
        <v>0</v>
      </c>
      <c r="I181" s="77">
        <v>0</v>
      </c>
      <c r="J181" s="77">
        <v>0</v>
      </c>
      <c r="K181" s="77">
        <v>0</v>
      </c>
      <c r="L181" s="77">
        <v>0</v>
      </c>
      <c r="M181" s="77">
        <v>0</v>
      </c>
      <c r="N181" s="77">
        <v>0</v>
      </c>
      <c r="O181" s="77">
        <v>0</v>
      </c>
      <c r="P181" s="77">
        <v>0</v>
      </c>
      <c r="Q181" s="83">
        <f t="shared" si="8"/>
        <v>0</v>
      </c>
      <c r="S181" s="1">
        <f t="shared" si="9"/>
        <v>0</v>
      </c>
      <c r="T181" s="1">
        <f t="shared" si="10"/>
        <v>0</v>
      </c>
      <c r="U181" s="1">
        <f t="shared" si="11"/>
        <v>0</v>
      </c>
    </row>
    <row r="182" spans="1:21" x14ac:dyDescent="0.25">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77">
        <v>0</v>
      </c>
      <c r="Q182" s="83">
        <f t="shared" si="8"/>
        <v>0</v>
      </c>
      <c r="S182" s="1">
        <f t="shared" si="9"/>
        <v>0</v>
      </c>
      <c r="T182" s="1">
        <f t="shared" si="10"/>
        <v>0</v>
      </c>
      <c r="U182" s="1">
        <f t="shared" si="11"/>
        <v>0</v>
      </c>
    </row>
    <row r="183" spans="1:21" x14ac:dyDescent="0.25">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77">
        <v>0</v>
      </c>
      <c r="Q183" s="83">
        <f t="shared" si="8"/>
        <v>0</v>
      </c>
      <c r="S183" s="1">
        <f t="shared" si="9"/>
        <v>0</v>
      </c>
      <c r="T183" s="1">
        <f t="shared" si="10"/>
        <v>0</v>
      </c>
      <c r="U183" s="1">
        <f t="shared" si="11"/>
        <v>0</v>
      </c>
    </row>
    <row r="184" spans="1:21" x14ac:dyDescent="0.25">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77">
        <v>0</v>
      </c>
      <c r="Q184" s="83">
        <f t="shared" si="8"/>
        <v>0</v>
      </c>
      <c r="S184" s="1">
        <f t="shared" si="9"/>
        <v>0</v>
      </c>
      <c r="T184" s="1">
        <f t="shared" si="10"/>
        <v>0</v>
      </c>
      <c r="U184" s="1">
        <f t="shared" si="11"/>
        <v>0</v>
      </c>
    </row>
    <row r="185" spans="1:21" x14ac:dyDescent="0.25">
      <c r="A185" s="24" t="s">
        <v>1</v>
      </c>
      <c r="B185" s="25" t="s">
        <v>2</v>
      </c>
      <c r="C185" s="81">
        <v>0</v>
      </c>
      <c r="D185" s="81">
        <v>0</v>
      </c>
      <c r="E185" s="77">
        <v>0</v>
      </c>
      <c r="F185" s="77">
        <v>0</v>
      </c>
      <c r="G185" s="77">
        <v>0</v>
      </c>
      <c r="H185" s="77">
        <v>0</v>
      </c>
      <c r="I185" s="77">
        <v>0</v>
      </c>
      <c r="J185" s="77">
        <v>0</v>
      </c>
      <c r="K185" s="77">
        <v>0</v>
      </c>
      <c r="L185" s="77">
        <v>0</v>
      </c>
      <c r="M185" s="77">
        <v>0</v>
      </c>
      <c r="N185" s="77">
        <v>0</v>
      </c>
      <c r="O185" s="77">
        <v>0</v>
      </c>
      <c r="P185" s="77">
        <v>0</v>
      </c>
      <c r="Q185" s="83">
        <f t="shared" si="8"/>
        <v>0</v>
      </c>
      <c r="S185" s="1">
        <f t="shared" si="9"/>
        <v>0</v>
      </c>
      <c r="T185" s="1">
        <f t="shared" si="10"/>
        <v>0</v>
      </c>
      <c r="U185" s="1">
        <f t="shared" si="11"/>
        <v>0</v>
      </c>
    </row>
    <row r="186" spans="1:21" x14ac:dyDescent="0.25">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77">
        <v>0</v>
      </c>
      <c r="Q186" s="83">
        <f t="shared" si="8"/>
        <v>0</v>
      </c>
      <c r="S186" s="1">
        <f t="shared" si="9"/>
        <v>0</v>
      </c>
      <c r="T186" s="1">
        <f t="shared" si="10"/>
        <v>0</v>
      </c>
      <c r="U186" s="1">
        <f t="shared" si="11"/>
        <v>0</v>
      </c>
    </row>
    <row r="187" spans="1:21" x14ac:dyDescent="0.25">
      <c r="A187" s="24" t="s">
        <v>254</v>
      </c>
      <c r="B187" s="25" t="s">
        <v>43</v>
      </c>
      <c r="C187" s="81">
        <v>0</v>
      </c>
      <c r="D187" s="81">
        <v>0</v>
      </c>
      <c r="E187" s="77">
        <v>0</v>
      </c>
      <c r="F187" s="77">
        <v>0</v>
      </c>
      <c r="G187" s="77">
        <v>0</v>
      </c>
      <c r="H187" s="77">
        <v>0</v>
      </c>
      <c r="I187" s="77">
        <v>0</v>
      </c>
      <c r="J187" s="77">
        <v>0</v>
      </c>
      <c r="K187" s="77">
        <v>0</v>
      </c>
      <c r="L187" s="77">
        <v>0</v>
      </c>
      <c r="M187" s="77">
        <v>0</v>
      </c>
      <c r="N187" s="77">
        <v>0</v>
      </c>
      <c r="O187" s="77">
        <v>0</v>
      </c>
      <c r="P187" s="77">
        <v>0</v>
      </c>
      <c r="Q187" s="83">
        <f t="shared" si="8"/>
        <v>0</v>
      </c>
      <c r="S187" s="1">
        <f t="shared" si="9"/>
        <v>0</v>
      </c>
      <c r="T187" s="1">
        <f t="shared" si="10"/>
        <v>0</v>
      </c>
      <c r="U187" s="1">
        <f t="shared" si="11"/>
        <v>0</v>
      </c>
    </row>
    <row r="188" spans="1:21" x14ac:dyDescent="0.25">
      <c r="A188" s="24" t="s">
        <v>255</v>
      </c>
      <c r="B188" s="25" t="s">
        <v>43</v>
      </c>
      <c r="C188" s="81">
        <v>199270</v>
      </c>
      <c r="D188" s="81">
        <v>76151</v>
      </c>
      <c r="E188" s="77">
        <v>997398</v>
      </c>
      <c r="F188" s="77">
        <v>274704</v>
      </c>
      <c r="G188" s="77">
        <v>553350</v>
      </c>
      <c r="H188" s="77">
        <v>187410</v>
      </c>
      <c r="I188" s="77">
        <v>0</v>
      </c>
      <c r="J188" s="77">
        <v>0</v>
      </c>
      <c r="K188" s="77">
        <v>0</v>
      </c>
      <c r="L188" s="77">
        <v>0</v>
      </c>
      <c r="M188" s="77">
        <v>204023</v>
      </c>
      <c r="N188" s="77">
        <v>0</v>
      </c>
      <c r="O188" s="77">
        <v>0</v>
      </c>
      <c r="P188" s="77">
        <v>0</v>
      </c>
      <c r="Q188" s="83">
        <f t="shared" si="8"/>
        <v>2492306</v>
      </c>
      <c r="S188" s="1">
        <f t="shared" si="9"/>
        <v>1954041</v>
      </c>
      <c r="T188" s="1">
        <f t="shared" si="10"/>
        <v>538265</v>
      </c>
      <c r="U188" s="1">
        <f t="shared" si="11"/>
        <v>2492306</v>
      </c>
    </row>
    <row r="189" spans="1:21" x14ac:dyDescent="0.25">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77">
        <v>0</v>
      </c>
      <c r="Q189" s="83">
        <f t="shared" si="8"/>
        <v>0</v>
      </c>
      <c r="S189" s="1">
        <f t="shared" si="9"/>
        <v>0</v>
      </c>
      <c r="T189" s="1">
        <f t="shared" si="10"/>
        <v>0</v>
      </c>
      <c r="U189" s="1">
        <f t="shared" si="11"/>
        <v>0</v>
      </c>
    </row>
    <row r="190" spans="1:21" x14ac:dyDescent="0.25">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77">
        <v>0</v>
      </c>
      <c r="Q190" s="83">
        <f t="shared" si="8"/>
        <v>0</v>
      </c>
      <c r="S190" s="1">
        <f t="shared" si="9"/>
        <v>0</v>
      </c>
      <c r="T190" s="1">
        <f t="shared" si="10"/>
        <v>0</v>
      </c>
      <c r="U190" s="1">
        <f t="shared" si="11"/>
        <v>0</v>
      </c>
    </row>
    <row r="191" spans="1:21" x14ac:dyDescent="0.25">
      <c r="A191" s="24" t="s">
        <v>258</v>
      </c>
      <c r="B191" s="25" t="s">
        <v>43</v>
      </c>
      <c r="C191" s="81">
        <v>19168</v>
      </c>
      <c r="D191" s="81">
        <v>76142</v>
      </c>
      <c r="E191" s="77">
        <v>97684</v>
      </c>
      <c r="F191" s="77">
        <v>386455</v>
      </c>
      <c r="G191" s="77">
        <v>55720</v>
      </c>
      <c r="H191" s="77">
        <v>209431</v>
      </c>
      <c r="I191" s="77">
        <v>0</v>
      </c>
      <c r="J191" s="77">
        <v>0</v>
      </c>
      <c r="K191" s="77">
        <v>0</v>
      </c>
      <c r="L191" s="77">
        <v>0</v>
      </c>
      <c r="M191" s="77">
        <v>89498</v>
      </c>
      <c r="N191" s="77">
        <v>0</v>
      </c>
      <c r="O191" s="77">
        <v>21696</v>
      </c>
      <c r="P191" s="77">
        <v>0</v>
      </c>
      <c r="Q191" s="83">
        <f t="shared" si="8"/>
        <v>955794</v>
      </c>
      <c r="S191" s="1">
        <f t="shared" si="9"/>
        <v>283766</v>
      </c>
      <c r="T191" s="1">
        <f t="shared" si="10"/>
        <v>672028</v>
      </c>
      <c r="U191" s="1">
        <f t="shared" si="11"/>
        <v>955794</v>
      </c>
    </row>
    <row r="192" spans="1:21" x14ac:dyDescent="0.25">
      <c r="A192" s="24" t="s">
        <v>259</v>
      </c>
      <c r="B192" s="25" t="s">
        <v>260</v>
      </c>
      <c r="C192" s="81">
        <v>0</v>
      </c>
      <c r="D192" s="81">
        <v>0</v>
      </c>
      <c r="E192" s="77">
        <v>5208</v>
      </c>
      <c r="F192" s="77">
        <v>0</v>
      </c>
      <c r="G192" s="77">
        <v>0</v>
      </c>
      <c r="H192" s="77">
        <v>0</v>
      </c>
      <c r="I192" s="77">
        <v>0</v>
      </c>
      <c r="J192" s="77">
        <v>0</v>
      </c>
      <c r="K192" s="77">
        <v>0</v>
      </c>
      <c r="L192" s="77">
        <v>0</v>
      </c>
      <c r="M192" s="77">
        <v>0</v>
      </c>
      <c r="N192" s="77">
        <v>0</v>
      </c>
      <c r="O192" s="77">
        <v>0</v>
      </c>
      <c r="P192" s="77">
        <v>0</v>
      </c>
      <c r="Q192" s="83">
        <f t="shared" si="8"/>
        <v>5208</v>
      </c>
      <c r="S192" s="1">
        <f t="shared" si="9"/>
        <v>5208</v>
      </c>
      <c r="T192" s="1">
        <f t="shared" si="10"/>
        <v>0</v>
      </c>
      <c r="U192" s="1">
        <f t="shared" si="11"/>
        <v>5208</v>
      </c>
    </row>
    <row r="193" spans="1:21" x14ac:dyDescent="0.25">
      <c r="A193" s="24" t="s">
        <v>261</v>
      </c>
      <c r="B193" s="25" t="s">
        <v>44</v>
      </c>
      <c r="C193" s="81">
        <v>0</v>
      </c>
      <c r="D193" s="81">
        <v>0</v>
      </c>
      <c r="E193" s="77">
        <v>1004166</v>
      </c>
      <c r="F193" s="77">
        <v>0</v>
      </c>
      <c r="G193" s="77">
        <v>0</v>
      </c>
      <c r="H193" s="77">
        <v>0</v>
      </c>
      <c r="I193" s="77">
        <v>0</v>
      </c>
      <c r="J193" s="77">
        <v>0</v>
      </c>
      <c r="K193" s="77">
        <v>0</v>
      </c>
      <c r="L193" s="77">
        <v>0</v>
      </c>
      <c r="M193" s="77">
        <v>86918</v>
      </c>
      <c r="N193" s="77">
        <v>0</v>
      </c>
      <c r="O193" s="77">
        <v>0</v>
      </c>
      <c r="P193" s="77">
        <v>0</v>
      </c>
      <c r="Q193" s="83">
        <f t="shared" si="8"/>
        <v>1091084</v>
      </c>
      <c r="S193" s="1">
        <f t="shared" si="9"/>
        <v>1091084</v>
      </c>
      <c r="T193" s="1">
        <f t="shared" si="10"/>
        <v>0</v>
      </c>
      <c r="U193" s="1">
        <f t="shared" si="11"/>
        <v>1091084</v>
      </c>
    </row>
    <row r="194" spans="1:21" x14ac:dyDescent="0.25">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77">
        <v>0</v>
      </c>
      <c r="Q194" s="83">
        <f t="shared" si="8"/>
        <v>0</v>
      </c>
      <c r="S194" s="1">
        <f t="shared" si="9"/>
        <v>0</v>
      </c>
      <c r="T194" s="1">
        <f t="shared" si="10"/>
        <v>0</v>
      </c>
      <c r="U194" s="1">
        <f t="shared" si="11"/>
        <v>0</v>
      </c>
    </row>
    <row r="195" spans="1:21" x14ac:dyDescent="0.25">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77">
        <v>0</v>
      </c>
      <c r="Q195" s="83">
        <f t="shared" si="8"/>
        <v>0</v>
      </c>
      <c r="S195" s="1">
        <f t="shared" si="9"/>
        <v>0</v>
      </c>
      <c r="T195" s="1">
        <f t="shared" si="10"/>
        <v>0</v>
      </c>
      <c r="U195" s="1">
        <f t="shared" si="11"/>
        <v>0</v>
      </c>
    </row>
    <row r="196" spans="1:21" x14ac:dyDescent="0.25">
      <c r="A196" s="24" t="s">
        <v>264</v>
      </c>
      <c r="B196" s="25" t="s">
        <v>44</v>
      </c>
      <c r="C196" s="81">
        <v>39705</v>
      </c>
      <c r="D196" s="81">
        <v>145525</v>
      </c>
      <c r="E196" s="77">
        <v>0</v>
      </c>
      <c r="F196" s="77">
        <v>0</v>
      </c>
      <c r="G196" s="77">
        <v>0</v>
      </c>
      <c r="H196" s="77">
        <v>0</v>
      </c>
      <c r="I196" s="77">
        <v>0</v>
      </c>
      <c r="J196" s="77">
        <v>0</v>
      </c>
      <c r="K196" s="77">
        <v>0</v>
      </c>
      <c r="L196" s="77">
        <v>0</v>
      </c>
      <c r="M196" s="77">
        <v>0</v>
      </c>
      <c r="N196" s="77">
        <v>0</v>
      </c>
      <c r="O196" s="77">
        <v>1511821</v>
      </c>
      <c r="P196" s="77">
        <v>0</v>
      </c>
      <c r="Q196" s="83">
        <f t="shared" si="8"/>
        <v>1697051</v>
      </c>
      <c r="S196" s="1">
        <f t="shared" si="9"/>
        <v>1551526</v>
      </c>
      <c r="T196" s="1">
        <f t="shared" si="10"/>
        <v>145525</v>
      </c>
      <c r="U196" s="1">
        <f t="shared" si="11"/>
        <v>1697051</v>
      </c>
    </row>
    <row r="197" spans="1:21" x14ac:dyDescent="0.25">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77">
        <v>0</v>
      </c>
      <c r="Q197" s="83">
        <f t="shared" ref="Q197:Q260" si="12">SUM(C197:P197)</f>
        <v>0</v>
      </c>
      <c r="S197" s="1">
        <f t="shared" si="9"/>
        <v>0</v>
      </c>
      <c r="T197" s="1">
        <f t="shared" si="10"/>
        <v>0</v>
      </c>
      <c r="U197" s="1">
        <f t="shared" si="11"/>
        <v>0</v>
      </c>
    </row>
    <row r="198" spans="1:21" x14ac:dyDescent="0.25">
      <c r="A198" s="24" t="s">
        <v>548</v>
      </c>
      <c r="B198" s="25" t="s">
        <v>45</v>
      </c>
      <c r="C198" s="81">
        <v>0</v>
      </c>
      <c r="D198" s="81">
        <v>0</v>
      </c>
      <c r="E198" s="77">
        <v>0</v>
      </c>
      <c r="F198" s="77">
        <v>0</v>
      </c>
      <c r="G198" s="77">
        <v>0</v>
      </c>
      <c r="H198" s="77">
        <v>0</v>
      </c>
      <c r="I198" s="77">
        <v>0</v>
      </c>
      <c r="J198" s="77">
        <v>0</v>
      </c>
      <c r="K198" s="77">
        <v>0</v>
      </c>
      <c r="L198" s="77">
        <v>0</v>
      </c>
      <c r="M198" s="77">
        <v>0</v>
      </c>
      <c r="N198" s="77">
        <v>0</v>
      </c>
      <c r="O198" s="77">
        <v>0</v>
      </c>
      <c r="P198" s="77">
        <v>0</v>
      </c>
      <c r="Q198" s="83">
        <f t="shared" si="12"/>
        <v>0</v>
      </c>
      <c r="S198" s="1">
        <f t="shared" si="9"/>
        <v>0</v>
      </c>
      <c r="T198" s="1">
        <f t="shared" si="10"/>
        <v>0</v>
      </c>
      <c r="U198" s="1">
        <f t="shared" si="11"/>
        <v>0</v>
      </c>
    </row>
    <row r="199" spans="1:21" x14ac:dyDescent="0.25">
      <c r="A199" s="24" t="s">
        <v>266</v>
      </c>
      <c r="B199" s="25" t="s">
        <v>45</v>
      </c>
      <c r="C199" s="81">
        <v>0</v>
      </c>
      <c r="D199" s="81">
        <v>0</v>
      </c>
      <c r="E199" s="77">
        <v>0</v>
      </c>
      <c r="F199" s="77">
        <v>0</v>
      </c>
      <c r="G199" s="77">
        <v>0</v>
      </c>
      <c r="H199" s="77">
        <v>0</v>
      </c>
      <c r="I199" s="77">
        <v>0</v>
      </c>
      <c r="J199" s="77">
        <v>0</v>
      </c>
      <c r="K199" s="77">
        <v>0</v>
      </c>
      <c r="L199" s="77">
        <v>0</v>
      </c>
      <c r="M199" s="77">
        <v>0</v>
      </c>
      <c r="N199" s="77">
        <v>0</v>
      </c>
      <c r="O199" s="77">
        <v>0</v>
      </c>
      <c r="P199" s="77">
        <v>0</v>
      </c>
      <c r="Q199" s="83">
        <f t="shared" si="12"/>
        <v>0</v>
      </c>
      <c r="S199" s="1">
        <f t="shared" ref="S199:S262" si="13">SUM(C199,E199,G199,I199,K199,M199,O199)</f>
        <v>0</v>
      </c>
      <c r="T199" s="1">
        <f t="shared" ref="T199:T262" si="14">SUM(D199,F199,H199,J199,L199,N199,P199)</f>
        <v>0</v>
      </c>
      <c r="U199" s="1">
        <f t="shared" ref="U199:U262" si="15">SUM(S199:T199)</f>
        <v>0</v>
      </c>
    </row>
    <row r="200" spans="1:21" x14ac:dyDescent="0.25">
      <c r="A200" s="24" t="s">
        <v>536</v>
      </c>
      <c r="B200" s="25" t="s">
        <v>45</v>
      </c>
      <c r="C200" s="81">
        <v>0</v>
      </c>
      <c r="D200" s="81">
        <v>0</v>
      </c>
      <c r="E200" s="77">
        <v>0</v>
      </c>
      <c r="F200" s="77">
        <v>0</v>
      </c>
      <c r="G200" s="77">
        <v>0</v>
      </c>
      <c r="H200" s="77">
        <v>0</v>
      </c>
      <c r="I200" s="77">
        <v>0</v>
      </c>
      <c r="J200" s="77">
        <v>0</v>
      </c>
      <c r="K200" s="77">
        <v>0</v>
      </c>
      <c r="L200" s="77">
        <v>0</v>
      </c>
      <c r="M200" s="77">
        <v>0</v>
      </c>
      <c r="N200" s="77">
        <v>0</v>
      </c>
      <c r="O200" s="77">
        <v>0</v>
      </c>
      <c r="P200" s="77">
        <v>0</v>
      </c>
      <c r="Q200" s="83">
        <f t="shared" si="12"/>
        <v>0</v>
      </c>
      <c r="S200" s="1">
        <f t="shared" si="13"/>
        <v>0</v>
      </c>
      <c r="T200" s="1">
        <f t="shared" si="14"/>
        <v>0</v>
      </c>
      <c r="U200" s="1">
        <f t="shared" si="15"/>
        <v>0</v>
      </c>
    </row>
    <row r="201" spans="1:21" x14ac:dyDescent="0.25">
      <c r="A201" s="24" t="s">
        <v>267</v>
      </c>
      <c r="B201" s="25" t="s">
        <v>45</v>
      </c>
      <c r="C201" s="81">
        <v>0</v>
      </c>
      <c r="D201" s="81">
        <v>0</v>
      </c>
      <c r="E201" s="77">
        <v>0</v>
      </c>
      <c r="F201" s="77">
        <v>0</v>
      </c>
      <c r="G201" s="77">
        <v>0</v>
      </c>
      <c r="H201" s="77">
        <v>0</v>
      </c>
      <c r="I201" s="77">
        <v>0</v>
      </c>
      <c r="J201" s="77">
        <v>0</v>
      </c>
      <c r="K201" s="77">
        <v>0</v>
      </c>
      <c r="L201" s="77">
        <v>0</v>
      </c>
      <c r="M201" s="77">
        <v>0</v>
      </c>
      <c r="N201" s="77">
        <v>0</v>
      </c>
      <c r="O201" s="77">
        <v>0</v>
      </c>
      <c r="P201" s="77">
        <v>0</v>
      </c>
      <c r="Q201" s="83">
        <f t="shared" si="12"/>
        <v>0</v>
      </c>
      <c r="S201" s="1">
        <f t="shared" si="13"/>
        <v>0</v>
      </c>
      <c r="T201" s="1">
        <f t="shared" si="14"/>
        <v>0</v>
      </c>
      <c r="U201" s="1">
        <f t="shared" si="15"/>
        <v>0</v>
      </c>
    </row>
    <row r="202" spans="1:21" x14ac:dyDescent="0.25">
      <c r="A202" s="24" t="s">
        <v>268</v>
      </c>
      <c r="B202" s="25" t="s">
        <v>45</v>
      </c>
      <c r="C202" s="81">
        <v>144503</v>
      </c>
      <c r="D202" s="81">
        <v>77868</v>
      </c>
      <c r="E202" s="77">
        <v>280957</v>
      </c>
      <c r="F202" s="77">
        <v>0</v>
      </c>
      <c r="G202" s="77">
        <v>296069</v>
      </c>
      <c r="H202" s="77">
        <v>113573</v>
      </c>
      <c r="I202" s="77">
        <v>0</v>
      </c>
      <c r="J202" s="77">
        <v>0</v>
      </c>
      <c r="K202" s="77">
        <v>0</v>
      </c>
      <c r="L202" s="77">
        <v>0</v>
      </c>
      <c r="M202" s="77">
        <v>22966</v>
      </c>
      <c r="N202" s="77">
        <v>0</v>
      </c>
      <c r="O202" s="77">
        <v>6209</v>
      </c>
      <c r="P202" s="77">
        <v>0</v>
      </c>
      <c r="Q202" s="83">
        <f t="shared" si="12"/>
        <v>942145</v>
      </c>
      <c r="S202" s="1">
        <f t="shared" si="13"/>
        <v>750704</v>
      </c>
      <c r="T202" s="1">
        <f t="shared" si="14"/>
        <v>191441</v>
      </c>
      <c r="U202" s="1">
        <f t="shared" si="15"/>
        <v>942145</v>
      </c>
    </row>
    <row r="203" spans="1:21" x14ac:dyDescent="0.25">
      <c r="A203" s="24" t="s">
        <v>269</v>
      </c>
      <c r="B203" s="25" t="s">
        <v>46</v>
      </c>
      <c r="C203" s="81">
        <v>0</v>
      </c>
      <c r="D203" s="81">
        <v>0</v>
      </c>
      <c r="E203" s="77">
        <v>0</v>
      </c>
      <c r="F203" s="77">
        <v>0</v>
      </c>
      <c r="G203" s="77">
        <v>0</v>
      </c>
      <c r="H203" s="77">
        <v>0</v>
      </c>
      <c r="I203" s="77">
        <v>0</v>
      </c>
      <c r="J203" s="77">
        <v>0</v>
      </c>
      <c r="K203" s="77">
        <v>0</v>
      </c>
      <c r="L203" s="77">
        <v>0</v>
      </c>
      <c r="M203" s="77">
        <v>578613</v>
      </c>
      <c r="N203" s="77">
        <v>0</v>
      </c>
      <c r="O203" s="77">
        <v>0</v>
      </c>
      <c r="P203" s="77">
        <v>0</v>
      </c>
      <c r="Q203" s="83">
        <f t="shared" si="12"/>
        <v>578613</v>
      </c>
      <c r="S203" s="1">
        <f t="shared" si="13"/>
        <v>578613</v>
      </c>
      <c r="T203" s="1">
        <f t="shared" si="14"/>
        <v>0</v>
      </c>
      <c r="U203" s="1">
        <f t="shared" si="15"/>
        <v>578613</v>
      </c>
    </row>
    <row r="204" spans="1:21" x14ac:dyDescent="0.25">
      <c r="A204" s="24" t="s">
        <v>470</v>
      </c>
      <c r="B204" s="25" t="s">
        <v>46</v>
      </c>
      <c r="C204" s="81">
        <v>0</v>
      </c>
      <c r="D204" s="81">
        <v>0</v>
      </c>
      <c r="E204" s="77">
        <v>0</v>
      </c>
      <c r="F204" s="77">
        <v>0</v>
      </c>
      <c r="G204" s="77">
        <v>0</v>
      </c>
      <c r="H204" s="77">
        <v>0</v>
      </c>
      <c r="I204" s="77">
        <v>0</v>
      </c>
      <c r="J204" s="77">
        <v>0</v>
      </c>
      <c r="K204" s="77">
        <v>0</v>
      </c>
      <c r="L204" s="77">
        <v>0</v>
      </c>
      <c r="M204" s="77">
        <v>0</v>
      </c>
      <c r="N204" s="77">
        <v>0</v>
      </c>
      <c r="O204" s="77">
        <v>0</v>
      </c>
      <c r="P204" s="77">
        <v>0</v>
      </c>
      <c r="Q204" s="83">
        <f t="shared" si="12"/>
        <v>0</v>
      </c>
      <c r="S204" s="1">
        <f t="shared" si="13"/>
        <v>0</v>
      </c>
      <c r="T204" s="1">
        <f t="shared" si="14"/>
        <v>0</v>
      </c>
      <c r="U204" s="1">
        <f t="shared" si="15"/>
        <v>0</v>
      </c>
    </row>
    <row r="205" spans="1:21" x14ac:dyDescent="0.25">
      <c r="A205" s="24" t="s">
        <v>270</v>
      </c>
      <c r="B205" s="25" t="s">
        <v>46</v>
      </c>
      <c r="C205" s="81">
        <v>0</v>
      </c>
      <c r="D205" s="81">
        <v>0</v>
      </c>
      <c r="E205" s="77">
        <v>0</v>
      </c>
      <c r="F205" s="77">
        <v>0</v>
      </c>
      <c r="G205" s="77">
        <v>0</v>
      </c>
      <c r="H205" s="77">
        <v>0</v>
      </c>
      <c r="I205" s="77">
        <v>0</v>
      </c>
      <c r="J205" s="77">
        <v>0</v>
      </c>
      <c r="K205" s="77">
        <v>0</v>
      </c>
      <c r="L205" s="77">
        <v>0</v>
      </c>
      <c r="M205" s="77">
        <v>0</v>
      </c>
      <c r="N205" s="77">
        <v>0</v>
      </c>
      <c r="O205" s="77">
        <v>0</v>
      </c>
      <c r="P205" s="77">
        <v>0</v>
      </c>
      <c r="Q205" s="83">
        <f t="shared" si="12"/>
        <v>0</v>
      </c>
      <c r="S205" s="1">
        <f t="shared" si="13"/>
        <v>0</v>
      </c>
      <c r="T205" s="1">
        <f t="shared" si="14"/>
        <v>0</v>
      </c>
      <c r="U205" s="1">
        <f t="shared" si="15"/>
        <v>0</v>
      </c>
    </row>
    <row r="206" spans="1:21" x14ac:dyDescent="0.25">
      <c r="A206" s="24" t="s">
        <v>271</v>
      </c>
      <c r="B206" s="25" t="s">
        <v>46</v>
      </c>
      <c r="C206" s="81">
        <v>0</v>
      </c>
      <c r="D206" s="81">
        <v>0</v>
      </c>
      <c r="E206" s="77">
        <v>0</v>
      </c>
      <c r="F206" s="77">
        <v>0</v>
      </c>
      <c r="G206" s="77">
        <v>0</v>
      </c>
      <c r="H206" s="77">
        <v>0</v>
      </c>
      <c r="I206" s="77">
        <v>0</v>
      </c>
      <c r="J206" s="77">
        <v>0</v>
      </c>
      <c r="K206" s="77">
        <v>0</v>
      </c>
      <c r="L206" s="77">
        <v>0</v>
      </c>
      <c r="M206" s="77">
        <v>0</v>
      </c>
      <c r="N206" s="77">
        <v>0</v>
      </c>
      <c r="O206" s="77">
        <v>0</v>
      </c>
      <c r="P206" s="77">
        <v>0</v>
      </c>
      <c r="Q206" s="83">
        <f t="shared" si="12"/>
        <v>0</v>
      </c>
      <c r="S206" s="1">
        <f t="shared" si="13"/>
        <v>0</v>
      </c>
      <c r="T206" s="1">
        <f t="shared" si="14"/>
        <v>0</v>
      </c>
      <c r="U206" s="1">
        <f t="shared" si="15"/>
        <v>0</v>
      </c>
    </row>
    <row r="207" spans="1:21" x14ac:dyDescent="0.25">
      <c r="A207" s="24" t="s">
        <v>272</v>
      </c>
      <c r="B207" s="25" t="s">
        <v>46</v>
      </c>
      <c r="C207" s="81">
        <v>0</v>
      </c>
      <c r="D207" s="81">
        <v>372072</v>
      </c>
      <c r="E207" s="77">
        <v>0</v>
      </c>
      <c r="F207" s="77">
        <v>0</v>
      </c>
      <c r="G207" s="77">
        <v>0</v>
      </c>
      <c r="H207" s="77">
        <v>0</v>
      </c>
      <c r="I207" s="77">
        <v>0</v>
      </c>
      <c r="J207" s="77">
        <v>0</v>
      </c>
      <c r="K207" s="77">
        <v>0</v>
      </c>
      <c r="L207" s="77">
        <v>0</v>
      </c>
      <c r="M207" s="77">
        <v>0</v>
      </c>
      <c r="N207" s="77">
        <v>1558115</v>
      </c>
      <c r="O207" s="77">
        <v>0</v>
      </c>
      <c r="P207" s="77">
        <v>1316547</v>
      </c>
      <c r="Q207" s="83">
        <f t="shared" si="12"/>
        <v>3246734</v>
      </c>
      <c r="S207" s="1">
        <f t="shared" si="13"/>
        <v>0</v>
      </c>
      <c r="T207" s="1">
        <f t="shared" si="14"/>
        <v>3246734</v>
      </c>
      <c r="U207" s="1">
        <f t="shared" si="15"/>
        <v>3246734</v>
      </c>
    </row>
    <row r="208" spans="1:21" x14ac:dyDescent="0.25">
      <c r="A208" s="24" t="s">
        <v>505</v>
      </c>
      <c r="B208" s="25" t="s">
        <v>46</v>
      </c>
      <c r="C208" s="81">
        <v>593</v>
      </c>
      <c r="D208" s="81">
        <v>0</v>
      </c>
      <c r="E208" s="77">
        <v>0</v>
      </c>
      <c r="F208" s="77">
        <v>0</v>
      </c>
      <c r="G208" s="77">
        <v>1540</v>
      </c>
      <c r="H208" s="77">
        <v>0</v>
      </c>
      <c r="I208" s="77">
        <v>0</v>
      </c>
      <c r="J208" s="77">
        <v>0</v>
      </c>
      <c r="K208" s="77">
        <v>0</v>
      </c>
      <c r="L208" s="77">
        <v>0</v>
      </c>
      <c r="M208" s="77">
        <v>10191</v>
      </c>
      <c r="N208" s="77">
        <v>0</v>
      </c>
      <c r="O208" s="77">
        <v>1185</v>
      </c>
      <c r="P208" s="77">
        <v>0</v>
      </c>
      <c r="Q208" s="83">
        <f t="shared" si="12"/>
        <v>13509</v>
      </c>
      <c r="S208" s="1">
        <f t="shared" si="13"/>
        <v>13509</v>
      </c>
      <c r="T208" s="1">
        <f t="shared" si="14"/>
        <v>0</v>
      </c>
      <c r="U208" s="1">
        <f t="shared" si="15"/>
        <v>13509</v>
      </c>
    </row>
    <row r="209" spans="1:21" x14ac:dyDescent="0.25">
      <c r="A209" s="24" t="s">
        <v>503</v>
      </c>
      <c r="B209" s="25" t="s">
        <v>46</v>
      </c>
      <c r="C209" s="81">
        <v>246338</v>
      </c>
      <c r="D209" s="81">
        <v>0</v>
      </c>
      <c r="E209" s="77">
        <v>0</v>
      </c>
      <c r="F209" s="77">
        <v>0</v>
      </c>
      <c r="G209" s="77">
        <v>0</v>
      </c>
      <c r="H209" s="77">
        <v>2149889</v>
      </c>
      <c r="I209" s="77">
        <v>0</v>
      </c>
      <c r="J209" s="77">
        <v>0</v>
      </c>
      <c r="K209" s="77">
        <v>0</v>
      </c>
      <c r="L209" s="77">
        <v>0</v>
      </c>
      <c r="M209" s="77">
        <v>3089629</v>
      </c>
      <c r="N209" s="77">
        <v>0</v>
      </c>
      <c r="O209" s="77">
        <v>0</v>
      </c>
      <c r="P209" s="77">
        <v>0</v>
      </c>
      <c r="Q209" s="83">
        <f t="shared" si="12"/>
        <v>5485856</v>
      </c>
      <c r="S209" s="1">
        <f t="shared" si="13"/>
        <v>3335967</v>
      </c>
      <c r="T209" s="1">
        <f t="shared" si="14"/>
        <v>2149889</v>
      </c>
      <c r="U209" s="1">
        <f t="shared" si="15"/>
        <v>5485856</v>
      </c>
    </row>
    <row r="210" spans="1:21" x14ac:dyDescent="0.25">
      <c r="A210" s="24" t="s">
        <v>273</v>
      </c>
      <c r="B210" s="25" t="s">
        <v>46</v>
      </c>
      <c r="C210" s="81">
        <v>0</v>
      </c>
      <c r="D210" s="81">
        <v>0</v>
      </c>
      <c r="E210" s="77">
        <v>0</v>
      </c>
      <c r="F210" s="77">
        <v>0</v>
      </c>
      <c r="G210" s="77">
        <v>0</v>
      </c>
      <c r="H210" s="77">
        <v>0</v>
      </c>
      <c r="I210" s="77">
        <v>0</v>
      </c>
      <c r="J210" s="77">
        <v>0</v>
      </c>
      <c r="K210" s="77">
        <v>0</v>
      </c>
      <c r="L210" s="77">
        <v>0</v>
      </c>
      <c r="M210" s="77">
        <v>0</v>
      </c>
      <c r="N210" s="77">
        <v>0</v>
      </c>
      <c r="O210" s="77">
        <v>0</v>
      </c>
      <c r="P210" s="77">
        <v>0</v>
      </c>
      <c r="Q210" s="83">
        <f t="shared" si="12"/>
        <v>0</v>
      </c>
      <c r="S210" s="1">
        <f t="shared" si="13"/>
        <v>0</v>
      </c>
      <c r="T210" s="1">
        <f t="shared" si="14"/>
        <v>0</v>
      </c>
      <c r="U210" s="1">
        <f t="shared" si="15"/>
        <v>0</v>
      </c>
    </row>
    <row r="211" spans="1:21" x14ac:dyDescent="0.25">
      <c r="A211" s="24" t="s">
        <v>274</v>
      </c>
      <c r="B211" s="25" t="s">
        <v>46</v>
      </c>
      <c r="C211" s="81">
        <v>0</v>
      </c>
      <c r="D211" s="81">
        <v>175060</v>
      </c>
      <c r="E211" s="77">
        <v>0</v>
      </c>
      <c r="F211" s="77">
        <v>1190017</v>
      </c>
      <c r="G211" s="77">
        <v>0</v>
      </c>
      <c r="H211" s="77">
        <v>0</v>
      </c>
      <c r="I211" s="77">
        <v>0</v>
      </c>
      <c r="J211" s="77">
        <v>0</v>
      </c>
      <c r="K211" s="77">
        <v>0</v>
      </c>
      <c r="L211" s="77">
        <v>0</v>
      </c>
      <c r="M211" s="77">
        <v>0</v>
      </c>
      <c r="N211" s="77">
        <v>183450</v>
      </c>
      <c r="O211" s="77">
        <v>0</v>
      </c>
      <c r="P211" s="77">
        <v>0</v>
      </c>
      <c r="Q211" s="83">
        <f t="shared" si="12"/>
        <v>1548527</v>
      </c>
      <c r="S211" s="1">
        <f t="shared" si="13"/>
        <v>0</v>
      </c>
      <c r="T211" s="1">
        <f t="shared" si="14"/>
        <v>1548527</v>
      </c>
      <c r="U211" s="1">
        <f t="shared" si="15"/>
        <v>1548527</v>
      </c>
    </row>
    <row r="212" spans="1:21" x14ac:dyDescent="0.25">
      <c r="A212" s="24" t="s">
        <v>275</v>
      </c>
      <c r="B212" s="25" t="s">
        <v>46</v>
      </c>
      <c r="C212" s="81">
        <v>0</v>
      </c>
      <c r="D212" s="81">
        <v>0</v>
      </c>
      <c r="E212" s="77">
        <v>0</v>
      </c>
      <c r="F212" s="77">
        <v>0</v>
      </c>
      <c r="G212" s="77">
        <v>0</v>
      </c>
      <c r="H212" s="77">
        <v>0</v>
      </c>
      <c r="I212" s="77">
        <v>0</v>
      </c>
      <c r="J212" s="77">
        <v>0</v>
      </c>
      <c r="K212" s="77">
        <v>0</v>
      </c>
      <c r="L212" s="77">
        <v>0</v>
      </c>
      <c r="M212" s="77">
        <v>0</v>
      </c>
      <c r="N212" s="77">
        <v>0</v>
      </c>
      <c r="O212" s="77">
        <v>0</v>
      </c>
      <c r="P212" s="77">
        <v>0</v>
      </c>
      <c r="Q212" s="83">
        <f t="shared" si="12"/>
        <v>0</v>
      </c>
      <c r="S212" s="1">
        <f t="shared" si="13"/>
        <v>0</v>
      </c>
      <c r="T212" s="1">
        <f t="shared" si="14"/>
        <v>0</v>
      </c>
      <c r="U212" s="1">
        <f t="shared" si="15"/>
        <v>0</v>
      </c>
    </row>
    <row r="213" spans="1:21" x14ac:dyDescent="0.25">
      <c r="A213" s="24" t="s">
        <v>276</v>
      </c>
      <c r="B213" s="25" t="s">
        <v>46</v>
      </c>
      <c r="C213" s="81">
        <v>532913</v>
      </c>
      <c r="D213" s="81">
        <v>0</v>
      </c>
      <c r="E213" s="77">
        <v>0</v>
      </c>
      <c r="F213" s="77">
        <v>0</v>
      </c>
      <c r="G213" s="77">
        <v>0</v>
      </c>
      <c r="H213" s="77">
        <v>0</v>
      </c>
      <c r="I213" s="77">
        <v>0</v>
      </c>
      <c r="J213" s="77">
        <v>0</v>
      </c>
      <c r="K213" s="77">
        <v>0</v>
      </c>
      <c r="L213" s="77">
        <v>0</v>
      </c>
      <c r="M213" s="77">
        <v>2912123</v>
      </c>
      <c r="N213" s="77">
        <v>0</v>
      </c>
      <c r="O213" s="77">
        <v>0</v>
      </c>
      <c r="P213" s="77">
        <v>0</v>
      </c>
      <c r="Q213" s="83">
        <f t="shared" si="12"/>
        <v>3445036</v>
      </c>
      <c r="S213" s="1">
        <f t="shared" si="13"/>
        <v>3445036</v>
      </c>
      <c r="T213" s="1">
        <f t="shared" si="14"/>
        <v>0</v>
      </c>
      <c r="U213" s="1">
        <f t="shared" si="15"/>
        <v>3445036</v>
      </c>
    </row>
    <row r="214" spans="1:21" x14ac:dyDescent="0.25">
      <c r="A214" s="24" t="s">
        <v>277</v>
      </c>
      <c r="B214" s="25" t="s">
        <v>46</v>
      </c>
      <c r="C214" s="81">
        <v>0</v>
      </c>
      <c r="D214" s="81">
        <v>0</v>
      </c>
      <c r="E214" s="77">
        <v>0</v>
      </c>
      <c r="F214" s="77">
        <v>0</v>
      </c>
      <c r="G214" s="77">
        <v>0</v>
      </c>
      <c r="H214" s="77">
        <v>0</v>
      </c>
      <c r="I214" s="77">
        <v>0</v>
      </c>
      <c r="J214" s="77">
        <v>0</v>
      </c>
      <c r="K214" s="77">
        <v>0</v>
      </c>
      <c r="L214" s="77">
        <v>0</v>
      </c>
      <c r="M214" s="77">
        <v>0</v>
      </c>
      <c r="N214" s="77">
        <v>0</v>
      </c>
      <c r="O214" s="77">
        <v>0</v>
      </c>
      <c r="P214" s="77">
        <v>0</v>
      </c>
      <c r="Q214" s="83">
        <f t="shared" si="12"/>
        <v>0</v>
      </c>
      <c r="S214" s="1">
        <f t="shared" si="13"/>
        <v>0</v>
      </c>
      <c r="T214" s="1">
        <f t="shared" si="14"/>
        <v>0</v>
      </c>
      <c r="U214" s="1">
        <f t="shared" si="15"/>
        <v>0</v>
      </c>
    </row>
    <row r="215" spans="1:21" x14ac:dyDescent="0.25">
      <c r="A215" s="24" t="s">
        <v>278</v>
      </c>
      <c r="B215" s="25" t="s">
        <v>46</v>
      </c>
      <c r="C215" s="81">
        <v>456331</v>
      </c>
      <c r="D215" s="81">
        <v>20994</v>
      </c>
      <c r="E215" s="77">
        <v>0</v>
      </c>
      <c r="F215" s="77">
        <v>0</v>
      </c>
      <c r="G215" s="77">
        <v>97623</v>
      </c>
      <c r="H215" s="77">
        <v>5525</v>
      </c>
      <c r="I215" s="77">
        <v>0</v>
      </c>
      <c r="J215" s="77">
        <v>0</v>
      </c>
      <c r="K215" s="77">
        <v>0</v>
      </c>
      <c r="L215" s="77">
        <v>0</v>
      </c>
      <c r="M215" s="77">
        <v>316234</v>
      </c>
      <c r="N215" s="77">
        <v>0</v>
      </c>
      <c r="O215" s="77">
        <v>0</v>
      </c>
      <c r="P215" s="77">
        <v>0</v>
      </c>
      <c r="Q215" s="83">
        <f t="shared" si="12"/>
        <v>896707</v>
      </c>
      <c r="S215" s="1">
        <f t="shared" si="13"/>
        <v>870188</v>
      </c>
      <c r="T215" s="1">
        <f t="shared" si="14"/>
        <v>26519</v>
      </c>
      <c r="U215" s="1">
        <f t="shared" si="15"/>
        <v>896707</v>
      </c>
    </row>
    <row r="216" spans="1:21" x14ac:dyDescent="0.25">
      <c r="A216" s="24" t="s">
        <v>279</v>
      </c>
      <c r="B216" s="25" t="s">
        <v>46</v>
      </c>
      <c r="C216" s="81">
        <v>0</v>
      </c>
      <c r="D216" s="81">
        <v>0</v>
      </c>
      <c r="E216" s="77">
        <v>0</v>
      </c>
      <c r="F216" s="77">
        <v>0</v>
      </c>
      <c r="G216" s="77">
        <v>0</v>
      </c>
      <c r="H216" s="77">
        <v>0</v>
      </c>
      <c r="I216" s="77">
        <v>0</v>
      </c>
      <c r="J216" s="77">
        <v>0</v>
      </c>
      <c r="K216" s="77">
        <v>0</v>
      </c>
      <c r="L216" s="77">
        <v>0</v>
      </c>
      <c r="M216" s="77">
        <v>0</v>
      </c>
      <c r="N216" s="77">
        <v>0</v>
      </c>
      <c r="O216" s="77">
        <v>0</v>
      </c>
      <c r="P216" s="77">
        <v>0</v>
      </c>
      <c r="Q216" s="83">
        <f t="shared" si="12"/>
        <v>0</v>
      </c>
      <c r="S216" s="1">
        <f t="shared" si="13"/>
        <v>0</v>
      </c>
      <c r="T216" s="1">
        <f t="shared" si="14"/>
        <v>0</v>
      </c>
      <c r="U216" s="1">
        <f t="shared" si="15"/>
        <v>0</v>
      </c>
    </row>
    <row r="217" spans="1:21" x14ac:dyDescent="0.25">
      <c r="A217" s="24" t="s">
        <v>280</v>
      </c>
      <c r="B217" s="25" t="s">
        <v>46</v>
      </c>
      <c r="C217" s="81">
        <v>0</v>
      </c>
      <c r="D217" s="81">
        <v>0</v>
      </c>
      <c r="E217" s="77">
        <v>0</v>
      </c>
      <c r="F217" s="77">
        <v>0</v>
      </c>
      <c r="G217" s="77">
        <v>0</v>
      </c>
      <c r="H217" s="77">
        <v>0</v>
      </c>
      <c r="I217" s="77">
        <v>0</v>
      </c>
      <c r="J217" s="77">
        <v>0</v>
      </c>
      <c r="K217" s="77">
        <v>0</v>
      </c>
      <c r="L217" s="77">
        <v>0</v>
      </c>
      <c r="M217" s="77">
        <v>0</v>
      </c>
      <c r="N217" s="77">
        <v>0</v>
      </c>
      <c r="O217" s="77">
        <v>0</v>
      </c>
      <c r="P217" s="77">
        <v>0</v>
      </c>
      <c r="Q217" s="83">
        <f t="shared" si="12"/>
        <v>0</v>
      </c>
      <c r="S217" s="1">
        <f t="shared" si="13"/>
        <v>0</v>
      </c>
      <c r="T217" s="1">
        <f t="shared" si="14"/>
        <v>0</v>
      </c>
      <c r="U217" s="1">
        <f t="shared" si="15"/>
        <v>0</v>
      </c>
    </row>
    <row r="218" spans="1:21" x14ac:dyDescent="0.25">
      <c r="A218" s="24" t="s">
        <v>281</v>
      </c>
      <c r="B218" s="25" t="s">
        <v>46</v>
      </c>
      <c r="C218" s="81">
        <v>0</v>
      </c>
      <c r="D218" s="81">
        <v>0</v>
      </c>
      <c r="E218" s="77">
        <v>0</v>
      </c>
      <c r="F218" s="77">
        <v>0</v>
      </c>
      <c r="G218" s="77">
        <v>0</v>
      </c>
      <c r="H218" s="77">
        <v>0</v>
      </c>
      <c r="I218" s="77">
        <v>0</v>
      </c>
      <c r="J218" s="77">
        <v>0</v>
      </c>
      <c r="K218" s="77">
        <v>0</v>
      </c>
      <c r="L218" s="77">
        <v>0</v>
      </c>
      <c r="M218" s="77">
        <v>0</v>
      </c>
      <c r="N218" s="77">
        <v>0</v>
      </c>
      <c r="O218" s="77">
        <v>0</v>
      </c>
      <c r="P218" s="77">
        <v>0</v>
      </c>
      <c r="Q218" s="83">
        <f t="shared" si="12"/>
        <v>0</v>
      </c>
      <c r="S218" s="1">
        <f t="shared" si="13"/>
        <v>0</v>
      </c>
      <c r="T218" s="1">
        <f t="shared" si="14"/>
        <v>0</v>
      </c>
      <c r="U218" s="1">
        <f t="shared" si="15"/>
        <v>0</v>
      </c>
    </row>
    <row r="219" spans="1:21" x14ac:dyDescent="0.25">
      <c r="A219" s="24" t="s">
        <v>471</v>
      </c>
      <c r="B219" s="25" t="s">
        <v>46</v>
      </c>
      <c r="C219" s="81">
        <v>2463629</v>
      </c>
      <c r="D219" s="81">
        <v>1387072</v>
      </c>
      <c r="E219" s="77">
        <v>0</v>
      </c>
      <c r="F219" s="77">
        <v>0</v>
      </c>
      <c r="G219" s="77">
        <v>0</v>
      </c>
      <c r="H219" s="77">
        <v>0</v>
      </c>
      <c r="I219" s="77">
        <v>0</v>
      </c>
      <c r="J219" s="77">
        <v>0</v>
      </c>
      <c r="K219" s="77">
        <v>0</v>
      </c>
      <c r="L219" s="77">
        <v>0</v>
      </c>
      <c r="M219" s="77">
        <v>19459229</v>
      </c>
      <c r="N219" s="77">
        <v>0</v>
      </c>
      <c r="O219" s="77">
        <v>1150637</v>
      </c>
      <c r="P219" s="77">
        <v>220096</v>
      </c>
      <c r="Q219" s="83">
        <f t="shared" si="12"/>
        <v>24680663</v>
      </c>
      <c r="S219" s="1">
        <f t="shared" si="13"/>
        <v>23073495</v>
      </c>
      <c r="T219" s="1">
        <f t="shared" si="14"/>
        <v>1607168</v>
      </c>
      <c r="U219" s="1">
        <f t="shared" si="15"/>
        <v>24680663</v>
      </c>
    </row>
    <row r="220" spans="1:21" x14ac:dyDescent="0.25">
      <c r="A220" s="24" t="s">
        <v>282</v>
      </c>
      <c r="B220" s="25" t="s">
        <v>46</v>
      </c>
      <c r="C220" s="81">
        <v>0</v>
      </c>
      <c r="D220" s="81">
        <v>0</v>
      </c>
      <c r="E220" s="77">
        <v>0</v>
      </c>
      <c r="F220" s="77">
        <v>179161</v>
      </c>
      <c r="G220" s="77">
        <v>0</v>
      </c>
      <c r="H220" s="77">
        <v>898889</v>
      </c>
      <c r="I220" s="77">
        <v>0</v>
      </c>
      <c r="J220" s="77">
        <v>0</v>
      </c>
      <c r="K220" s="77">
        <v>0</v>
      </c>
      <c r="L220" s="77">
        <v>0</v>
      </c>
      <c r="M220" s="77">
        <v>0</v>
      </c>
      <c r="N220" s="77">
        <v>0</v>
      </c>
      <c r="O220" s="77">
        <v>0</v>
      </c>
      <c r="P220" s="77">
        <v>0</v>
      </c>
      <c r="Q220" s="83">
        <f t="shared" si="12"/>
        <v>1078050</v>
      </c>
      <c r="S220" s="1">
        <f t="shared" si="13"/>
        <v>0</v>
      </c>
      <c r="T220" s="1">
        <f t="shared" si="14"/>
        <v>1078050</v>
      </c>
      <c r="U220" s="1">
        <f t="shared" si="15"/>
        <v>1078050</v>
      </c>
    </row>
    <row r="221" spans="1:21" x14ac:dyDescent="0.25">
      <c r="A221" s="24" t="s">
        <v>504</v>
      </c>
      <c r="B221" s="25" t="s">
        <v>46</v>
      </c>
      <c r="C221" s="81">
        <v>58084</v>
      </c>
      <c r="D221" s="81">
        <v>317402</v>
      </c>
      <c r="E221" s="77">
        <v>0</v>
      </c>
      <c r="F221" s="77">
        <v>0</v>
      </c>
      <c r="G221" s="77">
        <v>0</v>
      </c>
      <c r="H221" s="77">
        <v>0</v>
      </c>
      <c r="I221" s="77">
        <v>0</v>
      </c>
      <c r="J221" s="77">
        <v>0</v>
      </c>
      <c r="K221" s="77">
        <v>0</v>
      </c>
      <c r="L221" s="77">
        <v>0</v>
      </c>
      <c r="M221" s="77">
        <v>88431</v>
      </c>
      <c r="N221" s="77">
        <v>518772</v>
      </c>
      <c r="O221" s="77">
        <v>6154</v>
      </c>
      <c r="P221" s="77">
        <v>39484</v>
      </c>
      <c r="Q221" s="83">
        <f t="shared" si="12"/>
        <v>1028327</v>
      </c>
      <c r="S221" s="1">
        <f t="shared" si="13"/>
        <v>152669</v>
      </c>
      <c r="T221" s="1">
        <f t="shared" si="14"/>
        <v>875658</v>
      </c>
      <c r="U221" s="1">
        <f t="shared" si="15"/>
        <v>1028327</v>
      </c>
    </row>
    <row r="222" spans="1:21" x14ac:dyDescent="0.25">
      <c r="A222" s="24" t="s">
        <v>283</v>
      </c>
      <c r="B222" s="25" t="s">
        <v>46</v>
      </c>
      <c r="C222" s="81">
        <v>0</v>
      </c>
      <c r="D222" s="81">
        <v>49917</v>
      </c>
      <c r="E222" s="77">
        <v>0</v>
      </c>
      <c r="F222" s="77">
        <v>0</v>
      </c>
      <c r="G222" s="77">
        <v>0</v>
      </c>
      <c r="H222" s="77">
        <v>273635</v>
      </c>
      <c r="I222" s="77">
        <v>0</v>
      </c>
      <c r="J222" s="77">
        <v>0</v>
      </c>
      <c r="K222" s="77">
        <v>0</v>
      </c>
      <c r="L222" s="77">
        <v>0</v>
      </c>
      <c r="M222" s="77">
        <v>0</v>
      </c>
      <c r="N222" s="77">
        <v>151521</v>
      </c>
      <c r="O222" s="77">
        <v>0</v>
      </c>
      <c r="P222" s="77">
        <v>0</v>
      </c>
      <c r="Q222" s="83">
        <f t="shared" si="12"/>
        <v>475073</v>
      </c>
      <c r="S222" s="1">
        <f t="shared" si="13"/>
        <v>0</v>
      </c>
      <c r="T222" s="1">
        <f t="shared" si="14"/>
        <v>475073</v>
      </c>
      <c r="U222" s="1">
        <f t="shared" si="15"/>
        <v>475073</v>
      </c>
    </row>
    <row r="223" spans="1:21" x14ac:dyDescent="0.25">
      <c r="A223" s="24" t="s">
        <v>284</v>
      </c>
      <c r="B223" s="25" t="s">
        <v>46</v>
      </c>
      <c r="C223" s="81">
        <v>0</v>
      </c>
      <c r="D223" s="81">
        <v>0</v>
      </c>
      <c r="E223" s="77">
        <v>0</v>
      </c>
      <c r="F223" s="77">
        <v>0</v>
      </c>
      <c r="G223" s="77">
        <v>0</v>
      </c>
      <c r="H223" s="77">
        <v>0</v>
      </c>
      <c r="I223" s="77">
        <v>0</v>
      </c>
      <c r="J223" s="77">
        <v>0</v>
      </c>
      <c r="K223" s="77">
        <v>0</v>
      </c>
      <c r="L223" s="77">
        <v>0</v>
      </c>
      <c r="M223" s="77">
        <v>0</v>
      </c>
      <c r="N223" s="77">
        <v>0</v>
      </c>
      <c r="O223" s="77">
        <v>0</v>
      </c>
      <c r="P223" s="77">
        <v>0</v>
      </c>
      <c r="Q223" s="83">
        <f t="shared" si="12"/>
        <v>0</v>
      </c>
      <c r="S223" s="1">
        <f t="shared" si="13"/>
        <v>0</v>
      </c>
      <c r="T223" s="1">
        <f t="shared" si="14"/>
        <v>0</v>
      </c>
      <c r="U223" s="1">
        <f t="shared" si="15"/>
        <v>0</v>
      </c>
    </row>
    <row r="224" spans="1:21" x14ac:dyDescent="0.25">
      <c r="A224" s="24" t="s">
        <v>285</v>
      </c>
      <c r="B224" s="25" t="s">
        <v>46</v>
      </c>
      <c r="C224" s="81">
        <v>0</v>
      </c>
      <c r="D224" s="81">
        <v>0</v>
      </c>
      <c r="E224" s="77">
        <v>0</v>
      </c>
      <c r="F224" s="77">
        <v>0</v>
      </c>
      <c r="G224" s="77">
        <v>0</v>
      </c>
      <c r="H224" s="77">
        <v>0</v>
      </c>
      <c r="I224" s="77">
        <v>0</v>
      </c>
      <c r="J224" s="77">
        <v>0</v>
      </c>
      <c r="K224" s="77">
        <v>0</v>
      </c>
      <c r="L224" s="77">
        <v>0</v>
      </c>
      <c r="M224" s="77">
        <v>0</v>
      </c>
      <c r="N224" s="77">
        <v>0</v>
      </c>
      <c r="O224" s="77">
        <v>0</v>
      </c>
      <c r="P224" s="77">
        <v>0</v>
      </c>
      <c r="Q224" s="83">
        <f t="shared" si="12"/>
        <v>0</v>
      </c>
      <c r="S224" s="1">
        <f t="shared" si="13"/>
        <v>0</v>
      </c>
      <c r="T224" s="1">
        <f t="shared" si="14"/>
        <v>0</v>
      </c>
      <c r="U224" s="1">
        <f t="shared" si="15"/>
        <v>0</v>
      </c>
    </row>
    <row r="225" spans="1:21" x14ac:dyDescent="0.25">
      <c r="A225" s="24" t="s">
        <v>551</v>
      </c>
      <c r="B225" s="25" t="s">
        <v>46</v>
      </c>
      <c r="C225" s="81">
        <v>0</v>
      </c>
      <c r="D225" s="81">
        <v>0</v>
      </c>
      <c r="E225" s="77">
        <v>0</v>
      </c>
      <c r="F225" s="77">
        <v>0</v>
      </c>
      <c r="G225" s="77">
        <v>0</v>
      </c>
      <c r="H225" s="77">
        <v>0</v>
      </c>
      <c r="I225" s="77">
        <v>0</v>
      </c>
      <c r="J225" s="77">
        <v>0</v>
      </c>
      <c r="K225" s="77">
        <v>0</v>
      </c>
      <c r="L225" s="77">
        <v>0</v>
      </c>
      <c r="M225" s="77">
        <v>0</v>
      </c>
      <c r="N225" s="77">
        <v>0</v>
      </c>
      <c r="O225" s="77">
        <v>0</v>
      </c>
      <c r="P225" s="77">
        <v>0</v>
      </c>
      <c r="Q225" s="83">
        <f t="shared" si="12"/>
        <v>0</v>
      </c>
      <c r="S225" s="1">
        <f t="shared" si="13"/>
        <v>0</v>
      </c>
      <c r="T225" s="1">
        <f t="shared" si="14"/>
        <v>0</v>
      </c>
      <c r="U225" s="1">
        <f t="shared" si="15"/>
        <v>0</v>
      </c>
    </row>
    <row r="226" spans="1:21" x14ac:dyDescent="0.25">
      <c r="A226" s="24" t="s">
        <v>287</v>
      </c>
      <c r="B226" s="25" t="s">
        <v>46</v>
      </c>
      <c r="C226" s="81">
        <v>37947</v>
      </c>
      <c r="D226" s="81">
        <v>0</v>
      </c>
      <c r="E226" s="77">
        <v>0</v>
      </c>
      <c r="F226" s="77">
        <v>0</v>
      </c>
      <c r="G226" s="77">
        <v>610</v>
      </c>
      <c r="H226" s="77">
        <v>4758</v>
      </c>
      <c r="I226" s="77">
        <v>0</v>
      </c>
      <c r="J226" s="77">
        <v>0</v>
      </c>
      <c r="K226" s="77">
        <v>0</v>
      </c>
      <c r="L226" s="77">
        <v>0</v>
      </c>
      <c r="M226" s="77">
        <v>19883</v>
      </c>
      <c r="N226" s="77">
        <v>0</v>
      </c>
      <c r="O226" s="77">
        <v>2794</v>
      </c>
      <c r="P226" s="77">
        <v>23511</v>
      </c>
      <c r="Q226" s="83">
        <f t="shared" si="12"/>
        <v>89503</v>
      </c>
      <c r="S226" s="1">
        <f t="shared" si="13"/>
        <v>61234</v>
      </c>
      <c r="T226" s="1">
        <f t="shared" si="14"/>
        <v>28269</v>
      </c>
      <c r="U226" s="1">
        <f t="shared" si="15"/>
        <v>89503</v>
      </c>
    </row>
    <row r="227" spans="1:21" x14ac:dyDescent="0.25">
      <c r="A227" s="24" t="s">
        <v>288</v>
      </c>
      <c r="B227" s="25" t="s">
        <v>46</v>
      </c>
      <c r="C227" s="81">
        <v>5502</v>
      </c>
      <c r="D227" s="81">
        <v>0</v>
      </c>
      <c r="E227" s="77">
        <v>1349961</v>
      </c>
      <c r="F227" s="77">
        <v>0</v>
      </c>
      <c r="G227" s="77">
        <v>0</v>
      </c>
      <c r="H227" s="77">
        <v>0</v>
      </c>
      <c r="I227" s="77">
        <v>0</v>
      </c>
      <c r="J227" s="77">
        <v>0</v>
      </c>
      <c r="K227" s="77">
        <v>0</v>
      </c>
      <c r="L227" s="77">
        <v>0</v>
      </c>
      <c r="M227" s="77">
        <v>3496</v>
      </c>
      <c r="N227" s="77">
        <v>0</v>
      </c>
      <c r="O227" s="77">
        <v>0</v>
      </c>
      <c r="P227" s="77">
        <v>0</v>
      </c>
      <c r="Q227" s="83">
        <f t="shared" si="12"/>
        <v>1358959</v>
      </c>
      <c r="S227" s="1">
        <f t="shared" si="13"/>
        <v>1358959</v>
      </c>
      <c r="T227" s="1">
        <f t="shared" si="14"/>
        <v>0</v>
      </c>
      <c r="U227" s="1">
        <f t="shared" si="15"/>
        <v>1358959</v>
      </c>
    </row>
    <row r="228" spans="1:21" x14ac:dyDescent="0.25">
      <c r="A228" s="24" t="s">
        <v>289</v>
      </c>
      <c r="B228" s="25" t="s">
        <v>46</v>
      </c>
      <c r="C228" s="81">
        <v>0</v>
      </c>
      <c r="D228" s="81">
        <v>0</v>
      </c>
      <c r="E228" s="77">
        <v>0</v>
      </c>
      <c r="F228" s="77">
        <v>0</v>
      </c>
      <c r="G228" s="77">
        <v>0</v>
      </c>
      <c r="H228" s="77">
        <v>0</v>
      </c>
      <c r="I228" s="77">
        <v>0</v>
      </c>
      <c r="J228" s="77">
        <v>0</v>
      </c>
      <c r="K228" s="77">
        <v>0</v>
      </c>
      <c r="L228" s="77">
        <v>0</v>
      </c>
      <c r="M228" s="77">
        <v>0</v>
      </c>
      <c r="N228" s="77">
        <v>0</v>
      </c>
      <c r="O228" s="77">
        <v>0</v>
      </c>
      <c r="P228" s="77">
        <v>0</v>
      </c>
      <c r="Q228" s="83">
        <f t="shared" si="12"/>
        <v>0</v>
      </c>
      <c r="S228" s="1">
        <f t="shared" si="13"/>
        <v>0</v>
      </c>
      <c r="T228" s="1">
        <f t="shared" si="14"/>
        <v>0</v>
      </c>
      <c r="U228" s="1">
        <f t="shared" si="15"/>
        <v>0</v>
      </c>
    </row>
    <row r="229" spans="1:21" x14ac:dyDescent="0.25">
      <c r="A229" s="24" t="s">
        <v>472</v>
      </c>
      <c r="B229" s="25" t="s">
        <v>46</v>
      </c>
      <c r="C229" s="81">
        <v>13045</v>
      </c>
      <c r="D229" s="81">
        <v>0</v>
      </c>
      <c r="E229" s="77">
        <v>0</v>
      </c>
      <c r="F229" s="77">
        <v>0</v>
      </c>
      <c r="G229" s="77">
        <v>0</v>
      </c>
      <c r="H229" s="77">
        <v>0</v>
      </c>
      <c r="I229" s="77">
        <v>0</v>
      </c>
      <c r="J229" s="77">
        <v>0</v>
      </c>
      <c r="K229" s="77">
        <v>0</v>
      </c>
      <c r="L229" s="77">
        <v>0</v>
      </c>
      <c r="M229" s="77">
        <v>5853</v>
      </c>
      <c r="N229" s="77">
        <v>0</v>
      </c>
      <c r="O229" s="77">
        <v>0</v>
      </c>
      <c r="P229" s="77">
        <v>0</v>
      </c>
      <c r="Q229" s="83">
        <f t="shared" si="12"/>
        <v>18898</v>
      </c>
      <c r="S229" s="1">
        <f t="shared" si="13"/>
        <v>18898</v>
      </c>
      <c r="T229" s="1">
        <f t="shared" si="14"/>
        <v>0</v>
      </c>
      <c r="U229" s="1">
        <f t="shared" si="15"/>
        <v>18898</v>
      </c>
    </row>
    <row r="230" spans="1:21" x14ac:dyDescent="0.25">
      <c r="A230" s="24" t="s">
        <v>290</v>
      </c>
      <c r="B230" s="25" t="s">
        <v>46</v>
      </c>
      <c r="C230" s="81">
        <v>3274</v>
      </c>
      <c r="D230" s="81">
        <v>0</v>
      </c>
      <c r="E230" s="77">
        <v>39755</v>
      </c>
      <c r="F230" s="77">
        <v>0</v>
      </c>
      <c r="G230" s="77">
        <v>0</v>
      </c>
      <c r="H230" s="77">
        <v>0</v>
      </c>
      <c r="I230" s="77">
        <v>0</v>
      </c>
      <c r="J230" s="77">
        <v>0</v>
      </c>
      <c r="K230" s="77">
        <v>0</v>
      </c>
      <c r="L230" s="77">
        <v>0</v>
      </c>
      <c r="M230" s="77">
        <v>25142</v>
      </c>
      <c r="N230" s="77">
        <v>0</v>
      </c>
      <c r="O230" s="77">
        <v>24460</v>
      </c>
      <c r="P230" s="77">
        <v>0</v>
      </c>
      <c r="Q230" s="83">
        <f t="shared" si="12"/>
        <v>92631</v>
      </c>
      <c r="S230" s="1">
        <f t="shared" si="13"/>
        <v>92631</v>
      </c>
      <c r="T230" s="1">
        <f t="shared" si="14"/>
        <v>0</v>
      </c>
      <c r="U230" s="1">
        <f t="shared" si="15"/>
        <v>92631</v>
      </c>
    </row>
    <row r="231" spans="1:21" x14ac:dyDescent="0.25">
      <c r="A231" s="24" t="s">
        <v>291</v>
      </c>
      <c r="B231" s="25" t="s">
        <v>46</v>
      </c>
      <c r="C231" s="81">
        <v>0</v>
      </c>
      <c r="D231" s="81">
        <v>0</v>
      </c>
      <c r="E231" s="77">
        <v>0</v>
      </c>
      <c r="F231" s="77">
        <v>0</v>
      </c>
      <c r="G231" s="77">
        <v>0</v>
      </c>
      <c r="H231" s="77">
        <v>0</v>
      </c>
      <c r="I231" s="77">
        <v>0</v>
      </c>
      <c r="J231" s="77">
        <v>0</v>
      </c>
      <c r="K231" s="77">
        <v>0</v>
      </c>
      <c r="L231" s="77">
        <v>0</v>
      </c>
      <c r="M231" s="77">
        <v>25058</v>
      </c>
      <c r="N231" s="77">
        <v>0</v>
      </c>
      <c r="O231" s="77">
        <v>0</v>
      </c>
      <c r="P231" s="77">
        <v>0</v>
      </c>
      <c r="Q231" s="83">
        <f t="shared" si="12"/>
        <v>25058</v>
      </c>
      <c r="S231" s="1">
        <f t="shared" si="13"/>
        <v>25058</v>
      </c>
      <c r="T231" s="1">
        <f t="shared" si="14"/>
        <v>0</v>
      </c>
      <c r="U231" s="1">
        <f t="shared" si="15"/>
        <v>25058</v>
      </c>
    </row>
    <row r="232" spans="1:21" x14ac:dyDescent="0.25">
      <c r="A232" s="24" t="s">
        <v>292</v>
      </c>
      <c r="B232" s="25" t="s">
        <v>46</v>
      </c>
      <c r="C232" s="81">
        <v>156354</v>
      </c>
      <c r="D232" s="81">
        <v>0</v>
      </c>
      <c r="E232" s="77">
        <v>0</v>
      </c>
      <c r="F232" s="77">
        <v>0</v>
      </c>
      <c r="G232" s="77">
        <v>0</v>
      </c>
      <c r="H232" s="77">
        <v>0</v>
      </c>
      <c r="I232" s="77">
        <v>0</v>
      </c>
      <c r="J232" s="77">
        <v>0</v>
      </c>
      <c r="K232" s="77">
        <v>0</v>
      </c>
      <c r="L232" s="77">
        <v>0</v>
      </c>
      <c r="M232" s="77">
        <v>0</v>
      </c>
      <c r="N232" s="77">
        <v>223143</v>
      </c>
      <c r="O232" s="77">
        <v>0</v>
      </c>
      <c r="P232" s="77">
        <v>183815</v>
      </c>
      <c r="Q232" s="83">
        <f t="shared" si="12"/>
        <v>563312</v>
      </c>
      <c r="S232" s="1">
        <f t="shared" si="13"/>
        <v>156354</v>
      </c>
      <c r="T232" s="1">
        <f t="shared" si="14"/>
        <v>406958</v>
      </c>
      <c r="U232" s="1">
        <f t="shared" si="15"/>
        <v>563312</v>
      </c>
    </row>
    <row r="233" spans="1:21" x14ac:dyDescent="0.25">
      <c r="A233" s="24" t="s">
        <v>293</v>
      </c>
      <c r="B233" s="25" t="s">
        <v>46</v>
      </c>
      <c r="C233" s="81">
        <v>0</v>
      </c>
      <c r="D233" s="81">
        <v>0</v>
      </c>
      <c r="E233" s="77">
        <v>0</v>
      </c>
      <c r="F233" s="77">
        <v>0</v>
      </c>
      <c r="G233" s="77">
        <v>0</v>
      </c>
      <c r="H233" s="77">
        <v>0</v>
      </c>
      <c r="I233" s="77">
        <v>0</v>
      </c>
      <c r="J233" s="77">
        <v>0</v>
      </c>
      <c r="K233" s="77">
        <v>0</v>
      </c>
      <c r="L233" s="77">
        <v>0</v>
      </c>
      <c r="M233" s="77">
        <v>0</v>
      </c>
      <c r="N233" s="77">
        <v>0</v>
      </c>
      <c r="O233" s="77">
        <v>0</v>
      </c>
      <c r="P233" s="77">
        <v>0</v>
      </c>
      <c r="Q233" s="83">
        <f t="shared" si="12"/>
        <v>0</v>
      </c>
      <c r="S233" s="1">
        <f t="shared" si="13"/>
        <v>0</v>
      </c>
      <c r="T233" s="1">
        <f t="shared" si="14"/>
        <v>0</v>
      </c>
      <c r="U233" s="1">
        <f t="shared" si="15"/>
        <v>0</v>
      </c>
    </row>
    <row r="234" spans="1:21" x14ac:dyDescent="0.25">
      <c r="A234" s="24" t="s">
        <v>294</v>
      </c>
      <c r="B234" s="25" t="s">
        <v>46</v>
      </c>
      <c r="C234" s="81">
        <v>5825</v>
      </c>
      <c r="D234" s="81">
        <v>12848</v>
      </c>
      <c r="E234" s="77">
        <v>0</v>
      </c>
      <c r="F234" s="77">
        <v>0</v>
      </c>
      <c r="G234" s="77">
        <v>63817</v>
      </c>
      <c r="H234" s="77">
        <v>0</v>
      </c>
      <c r="I234" s="77">
        <v>0</v>
      </c>
      <c r="J234" s="77">
        <v>0</v>
      </c>
      <c r="K234" s="77">
        <v>0</v>
      </c>
      <c r="L234" s="77">
        <v>0</v>
      </c>
      <c r="M234" s="77">
        <v>0</v>
      </c>
      <c r="N234" s="77">
        <v>0</v>
      </c>
      <c r="O234" s="77">
        <v>3913</v>
      </c>
      <c r="P234" s="77">
        <v>66223</v>
      </c>
      <c r="Q234" s="83">
        <f t="shared" si="12"/>
        <v>152626</v>
      </c>
      <c r="S234" s="1">
        <f t="shared" si="13"/>
        <v>73555</v>
      </c>
      <c r="T234" s="1">
        <f t="shared" si="14"/>
        <v>79071</v>
      </c>
      <c r="U234" s="1">
        <f t="shared" si="15"/>
        <v>152626</v>
      </c>
    </row>
    <row r="235" spans="1:21" x14ac:dyDescent="0.25">
      <c r="A235" s="24" t="s">
        <v>295</v>
      </c>
      <c r="B235" s="25" t="s">
        <v>46</v>
      </c>
      <c r="C235" s="81">
        <v>0</v>
      </c>
      <c r="D235" s="81">
        <v>0</v>
      </c>
      <c r="E235" s="77">
        <v>0</v>
      </c>
      <c r="F235" s="77">
        <v>0</v>
      </c>
      <c r="G235" s="77">
        <v>0</v>
      </c>
      <c r="H235" s="77">
        <v>0</v>
      </c>
      <c r="I235" s="77">
        <v>0</v>
      </c>
      <c r="J235" s="77">
        <v>0</v>
      </c>
      <c r="K235" s="77">
        <v>0</v>
      </c>
      <c r="L235" s="77">
        <v>0</v>
      </c>
      <c r="M235" s="77">
        <v>0</v>
      </c>
      <c r="N235" s="77">
        <v>0</v>
      </c>
      <c r="O235" s="77">
        <v>0</v>
      </c>
      <c r="P235" s="77">
        <v>0</v>
      </c>
      <c r="Q235" s="83">
        <f t="shared" si="12"/>
        <v>0</v>
      </c>
      <c r="S235" s="1">
        <f t="shared" si="13"/>
        <v>0</v>
      </c>
      <c r="T235" s="1">
        <f t="shared" si="14"/>
        <v>0</v>
      </c>
      <c r="U235" s="1">
        <f t="shared" si="15"/>
        <v>0</v>
      </c>
    </row>
    <row r="236" spans="1:21" x14ac:dyDescent="0.25">
      <c r="A236" s="24" t="s">
        <v>296</v>
      </c>
      <c r="B236" s="25" t="s">
        <v>46</v>
      </c>
      <c r="C236" s="81">
        <v>0</v>
      </c>
      <c r="D236" s="81">
        <v>0</v>
      </c>
      <c r="E236" s="77">
        <v>0</v>
      </c>
      <c r="F236" s="77">
        <v>0</v>
      </c>
      <c r="G236" s="77">
        <v>0</v>
      </c>
      <c r="H236" s="77">
        <v>0</v>
      </c>
      <c r="I236" s="77">
        <v>0</v>
      </c>
      <c r="J236" s="77">
        <v>0</v>
      </c>
      <c r="K236" s="77">
        <v>0</v>
      </c>
      <c r="L236" s="77">
        <v>0</v>
      </c>
      <c r="M236" s="77">
        <v>0</v>
      </c>
      <c r="N236" s="77">
        <v>0</v>
      </c>
      <c r="O236" s="77">
        <v>7277</v>
      </c>
      <c r="P236" s="77">
        <v>0</v>
      </c>
      <c r="Q236" s="83">
        <f t="shared" si="12"/>
        <v>7277</v>
      </c>
      <c r="S236" s="1">
        <f t="shared" si="13"/>
        <v>7277</v>
      </c>
      <c r="T236" s="1">
        <f t="shared" si="14"/>
        <v>0</v>
      </c>
      <c r="U236" s="1">
        <f t="shared" si="15"/>
        <v>7277</v>
      </c>
    </row>
    <row r="237" spans="1:21" x14ac:dyDescent="0.25">
      <c r="A237" s="24" t="s">
        <v>297</v>
      </c>
      <c r="B237" s="25" t="s">
        <v>47</v>
      </c>
      <c r="C237" s="81">
        <v>29724</v>
      </c>
      <c r="D237" s="81">
        <v>4380</v>
      </c>
      <c r="E237" s="77">
        <v>0</v>
      </c>
      <c r="F237" s="77">
        <v>0</v>
      </c>
      <c r="G237" s="77">
        <v>38893</v>
      </c>
      <c r="H237" s="77">
        <v>0</v>
      </c>
      <c r="I237" s="77">
        <v>103387</v>
      </c>
      <c r="J237" s="77">
        <v>13344</v>
      </c>
      <c r="K237" s="77">
        <v>0</v>
      </c>
      <c r="L237" s="77">
        <v>0</v>
      </c>
      <c r="M237" s="77">
        <v>143833</v>
      </c>
      <c r="N237" s="77">
        <v>1507</v>
      </c>
      <c r="O237" s="77">
        <v>0</v>
      </c>
      <c r="P237" s="77">
        <v>0</v>
      </c>
      <c r="Q237" s="83">
        <f t="shared" si="12"/>
        <v>335068</v>
      </c>
      <c r="S237" s="1">
        <f t="shared" si="13"/>
        <v>315837</v>
      </c>
      <c r="T237" s="1">
        <f t="shared" si="14"/>
        <v>19231</v>
      </c>
      <c r="U237" s="1">
        <f t="shared" si="15"/>
        <v>335068</v>
      </c>
    </row>
    <row r="238" spans="1:21" x14ac:dyDescent="0.25">
      <c r="A238" s="24" t="s">
        <v>298</v>
      </c>
      <c r="B238" s="25" t="s">
        <v>47</v>
      </c>
      <c r="C238" s="81">
        <v>0</v>
      </c>
      <c r="D238" s="81">
        <v>0</v>
      </c>
      <c r="E238" s="77">
        <v>0</v>
      </c>
      <c r="F238" s="77">
        <v>0</v>
      </c>
      <c r="G238" s="77">
        <v>0</v>
      </c>
      <c r="H238" s="77">
        <v>0</v>
      </c>
      <c r="I238" s="77">
        <v>0</v>
      </c>
      <c r="J238" s="77">
        <v>0</v>
      </c>
      <c r="K238" s="77">
        <v>0</v>
      </c>
      <c r="L238" s="77">
        <v>0</v>
      </c>
      <c r="M238" s="77">
        <v>0</v>
      </c>
      <c r="N238" s="77">
        <v>0</v>
      </c>
      <c r="O238" s="77">
        <v>0</v>
      </c>
      <c r="P238" s="77">
        <v>0</v>
      </c>
      <c r="Q238" s="83">
        <f t="shared" si="12"/>
        <v>0</v>
      </c>
      <c r="S238" s="1">
        <f t="shared" si="13"/>
        <v>0</v>
      </c>
      <c r="T238" s="1">
        <f t="shared" si="14"/>
        <v>0</v>
      </c>
      <c r="U238" s="1">
        <f t="shared" si="15"/>
        <v>0</v>
      </c>
    </row>
    <row r="239" spans="1:21" x14ac:dyDescent="0.25">
      <c r="A239" s="24" t="s">
        <v>473</v>
      </c>
      <c r="B239" s="25" t="s">
        <v>47</v>
      </c>
      <c r="C239" s="81">
        <v>0</v>
      </c>
      <c r="D239" s="81">
        <v>0</v>
      </c>
      <c r="E239" s="77">
        <v>0</v>
      </c>
      <c r="F239" s="77">
        <v>0</v>
      </c>
      <c r="G239" s="77">
        <v>0</v>
      </c>
      <c r="H239" s="77">
        <v>0</v>
      </c>
      <c r="I239" s="77">
        <v>0</v>
      </c>
      <c r="J239" s="77">
        <v>0</v>
      </c>
      <c r="K239" s="77">
        <v>0</v>
      </c>
      <c r="L239" s="77">
        <v>0</v>
      </c>
      <c r="M239" s="77">
        <v>0</v>
      </c>
      <c r="N239" s="77">
        <v>0</v>
      </c>
      <c r="O239" s="77">
        <v>0</v>
      </c>
      <c r="P239" s="77">
        <v>0</v>
      </c>
      <c r="Q239" s="83">
        <f t="shared" si="12"/>
        <v>0</v>
      </c>
      <c r="S239" s="1">
        <f t="shared" si="13"/>
        <v>0</v>
      </c>
      <c r="T239" s="1">
        <f t="shared" si="14"/>
        <v>0</v>
      </c>
      <c r="U239" s="1">
        <f t="shared" si="15"/>
        <v>0</v>
      </c>
    </row>
    <row r="240" spans="1:21" x14ac:dyDescent="0.25">
      <c r="A240" s="24" t="s">
        <v>299</v>
      </c>
      <c r="B240" s="25" t="s">
        <v>47</v>
      </c>
      <c r="C240" s="81">
        <v>0</v>
      </c>
      <c r="D240" s="81">
        <v>0</v>
      </c>
      <c r="E240" s="77">
        <v>0</v>
      </c>
      <c r="F240" s="77">
        <v>0</v>
      </c>
      <c r="G240" s="77">
        <v>0</v>
      </c>
      <c r="H240" s="77">
        <v>0</v>
      </c>
      <c r="I240" s="77">
        <v>0</v>
      </c>
      <c r="J240" s="77">
        <v>0</v>
      </c>
      <c r="K240" s="77">
        <v>0</v>
      </c>
      <c r="L240" s="77">
        <v>0</v>
      </c>
      <c r="M240" s="77">
        <v>0</v>
      </c>
      <c r="N240" s="77">
        <v>0</v>
      </c>
      <c r="O240" s="77">
        <v>0</v>
      </c>
      <c r="P240" s="77">
        <v>0</v>
      </c>
      <c r="Q240" s="83">
        <f t="shared" si="12"/>
        <v>0</v>
      </c>
      <c r="S240" s="1">
        <f t="shared" si="13"/>
        <v>0</v>
      </c>
      <c r="T240" s="1">
        <f t="shared" si="14"/>
        <v>0</v>
      </c>
      <c r="U240" s="1">
        <f t="shared" si="15"/>
        <v>0</v>
      </c>
    </row>
    <row r="241" spans="1:21" x14ac:dyDescent="0.25">
      <c r="A241" s="24" t="s">
        <v>463</v>
      </c>
      <c r="B241" s="25" t="s">
        <v>47</v>
      </c>
      <c r="C241" s="81">
        <v>107007</v>
      </c>
      <c r="D241" s="81">
        <v>6323</v>
      </c>
      <c r="E241" s="77">
        <v>26</v>
      </c>
      <c r="F241" s="77">
        <v>3148</v>
      </c>
      <c r="G241" s="77">
        <v>172091</v>
      </c>
      <c r="H241" s="77">
        <v>18456</v>
      </c>
      <c r="I241" s="77">
        <v>0</v>
      </c>
      <c r="J241" s="77">
        <v>0</v>
      </c>
      <c r="K241" s="77">
        <v>0</v>
      </c>
      <c r="L241" s="77">
        <v>0</v>
      </c>
      <c r="M241" s="77">
        <v>97584</v>
      </c>
      <c r="N241" s="77">
        <v>0</v>
      </c>
      <c r="O241" s="77">
        <v>77084</v>
      </c>
      <c r="P241" s="77">
        <v>9655</v>
      </c>
      <c r="Q241" s="83">
        <f t="shared" si="12"/>
        <v>491374</v>
      </c>
      <c r="S241" s="1">
        <f t="shared" si="13"/>
        <v>453792</v>
      </c>
      <c r="T241" s="1">
        <f t="shared" si="14"/>
        <v>37582</v>
      </c>
      <c r="U241" s="1">
        <f t="shared" si="15"/>
        <v>491374</v>
      </c>
    </row>
    <row r="242" spans="1:21" x14ac:dyDescent="0.25">
      <c r="A242" s="24" t="s">
        <v>300</v>
      </c>
      <c r="B242" s="25" t="s">
        <v>48</v>
      </c>
      <c r="C242" s="81">
        <v>0</v>
      </c>
      <c r="D242" s="81">
        <v>0</v>
      </c>
      <c r="E242" s="77">
        <v>0</v>
      </c>
      <c r="F242" s="77">
        <v>0</v>
      </c>
      <c r="G242" s="77">
        <v>0</v>
      </c>
      <c r="H242" s="77">
        <v>0</v>
      </c>
      <c r="I242" s="77">
        <v>0</v>
      </c>
      <c r="J242" s="77">
        <v>0</v>
      </c>
      <c r="K242" s="77">
        <v>0</v>
      </c>
      <c r="L242" s="77">
        <v>0</v>
      </c>
      <c r="M242" s="77">
        <v>0</v>
      </c>
      <c r="N242" s="77">
        <v>0</v>
      </c>
      <c r="O242" s="77">
        <v>0</v>
      </c>
      <c r="P242" s="77">
        <v>0</v>
      </c>
      <c r="Q242" s="83">
        <f t="shared" si="12"/>
        <v>0</v>
      </c>
      <c r="S242" s="1">
        <f t="shared" si="13"/>
        <v>0</v>
      </c>
      <c r="T242" s="1">
        <f t="shared" si="14"/>
        <v>0</v>
      </c>
      <c r="U242" s="1">
        <f t="shared" si="15"/>
        <v>0</v>
      </c>
    </row>
    <row r="243" spans="1:21" x14ac:dyDescent="0.25">
      <c r="A243" s="24" t="s">
        <v>301</v>
      </c>
      <c r="B243" s="25" t="s">
        <v>48</v>
      </c>
      <c r="C243" s="81">
        <v>144375</v>
      </c>
      <c r="D243" s="81">
        <v>0</v>
      </c>
      <c r="E243" s="77">
        <v>342338</v>
      </c>
      <c r="F243" s="77">
        <v>346115</v>
      </c>
      <c r="G243" s="77">
        <v>0</v>
      </c>
      <c r="H243" s="77">
        <v>0</v>
      </c>
      <c r="I243" s="77">
        <v>0</v>
      </c>
      <c r="J243" s="77">
        <v>0</v>
      </c>
      <c r="K243" s="77">
        <v>0</v>
      </c>
      <c r="L243" s="77">
        <v>0</v>
      </c>
      <c r="M243" s="77">
        <v>483701</v>
      </c>
      <c r="N243" s="77">
        <v>0</v>
      </c>
      <c r="O243" s="77">
        <v>102497</v>
      </c>
      <c r="P243" s="77">
        <v>0</v>
      </c>
      <c r="Q243" s="83">
        <f t="shared" si="12"/>
        <v>1419026</v>
      </c>
      <c r="S243" s="1">
        <f t="shared" si="13"/>
        <v>1072911</v>
      </c>
      <c r="T243" s="1">
        <f t="shared" si="14"/>
        <v>346115</v>
      </c>
      <c r="U243" s="1">
        <f t="shared" si="15"/>
        <v>1419026</v>
      </c>
    </row>
    <row r="244" spans="1:21" x14ac:dyDescent="0.25">
      <c r="A244" s="24" t="s">
        <v>302</v>
      </c>
      <c r="B244" s="25" t="s">
        <v>48</v>
      </c>
      <c r="C244" s="81">
        <v>0</v>
      </c>
      <c r="D244" s="81">
        <v>0</v>
      </c>
      <c r="E244" s="77">
        <v>0</v>
      </c>
      <c r="F244" s="77">
        <v>0</v>
      </c>
      <c r="G244" s="77">
        <v>0</v>
      </c>
      <c r="H244" s="77">
        <v>0</v>
      </c>
      <c r="I244" s="77">
        <v>0</v>
      </c>
      <c r="J244" s="77">
        <v>0</v>
      </c>
      <c r="K244" s="77">
        <v>0</v>
      </c>
      <c r="L244" s="77">
        <v>0</v>
      </c>
      <c r="M244" s="77">
        <v>0</v>
      </c>
      <c r="N244" s="77">
        <v>0</v>
      </c>
      <c r="O244" s="77">
        <v>0</v>
      </c>
      <c r="P244" s="77">
        <v>16293</v>
      </c>
      <c r="Q244" s="83">
        <f t="shared" si="12"/>
        <v>16293</v>
      </c>
      <c r="S244" s="1">
        <f t="shared" si="13"/>
        <v>0</v>
      </c>
      <c r="T244" s="1">
        <f t="shared" si="14"/>
        <v>16293</v>
      </c>
      <c r="U244" s="1">
        <f t="shared" si="15"/>
        <v>16293</v>
      </c>
    </row>
    <row r="245" spans="1:21" x14ac:dyDescent="0.25">
      <c r="A245" s="24" t="s">
        <v>303</v>
      </c>
      <c r="B245" s="25" t="s">
        <v>49</v>
      </c>
      <c r="C245" s="81">
        <v>0</v>
      </c>
      <c r="D245" s="81">
        <v>0</v>
      </c>
      <c r="E245" s="77">
        <v>0</v>
      </c>
      <c r="F245" s="77">
        <v>0</v>
      </c>
      <c r="G245" s="77">
        <v>0</v>
      </c>
      <c r="H245" s="77">
        <v>0</v>
      </c>
      <c r="I245" s="77">
        <v>0</v>
      </c>
      <c r="J245" s="77">
        <v>0</v>
      </c>
      <c r="K245" s="77">
        <v>0</v>
      </c>
      <c r="L245" s="77">
        <v>0</v>
      </c>
      <c r="M245" s="77">
        <v>0</v>
      </c>
      <c r="N245" s="77">
        <v>0</v>
      </c>
      <c r="O245" s="77">
        <v>0</v>
      </c>
      <c r="P245" s="77">
        <v>0</v>
      </c>
      <c r="Q245" s="83">
        <f t="shared" si="12"/>
        <v>0</v>
      </c>
      <c r="S245" s="1">
        <f t="shared" si="13"/>
        <v>0</v>
      </c>
      <c r="T245" s="1">
        <f t="shared" si="14"/>
        <v>0</v>
      </c>
      <c r="U245" s="1">
        <f t="shared" si="15"/>
        <v>0</v>
      </c>
    </row>
    <row r="246" spans="1:21" x14ac:dyDescent="0.25">
      <c r="A246" s="24" t="s">
        <v>304</v>
      </c>
      <c r="B246" s="25" t="s">
        <v>49</v>
      </c>
      <c r="C246" s="81">
        <v>29200</v>
      </c>
      <c r="D246" s="81">
        <v>8000</v>
      </c>
      <c r="E246" s="77">
        <v>499701</v>
      </c>
      <c r="F246" s="77">
        <v>217500</v>
      </c>
      <c r="G246" s="77">
        <v>0</v>
      </c>
      <c r="H246" s="77">
        <v>0</v>
      </c>
      <c r="I246" s="77">
        <v>0</v>
      </c>
      <c r="J246" s="77">
        <v>0</v>
      </c>
      <c r="K246" s="77">
        <v>0</v>
      </c>
      <c r="L246" s="77">
        <v>0</v>
      </c>
      <c r="M246" s="77">
        <v>0</v>
      </c>
      <c r="N246" s="77">
        <v>0</v>
      </c>
      <c r="O246" s="77">
        <v>0</v>
      </c>
      <c r="P246" s="77">
        <v>0</v>
      </c>
      <c r="Q246" s="83">
        <f t="shared" si="12"/>
        <v>754401</v>
      </c>
      <c r="S246" s="1">
        <f t="shared" si="13"/>
        <v>528901</v>
      </c>
      <c r="T246" s="1">
        <f t="shared" si="14"/>
        <v>225500</v>
      </c>
      <c r="U246" s="1">
        <f t="shared" si="15"/>
        <v>754401</v>
      </c>
    </row>
    <row r="247" spans="1:21" x14ac:dyDescent="0.25">
      <c r="A247" s="24" t="s">
        <v>305</v>
      </c>
      <c r="B247" s="25" t="s">
        <v>49</v>
      </c>
      <c r="C247" s="81">
        <v>0</v>
      </c>
      <c r="D247" s="81">
        <v>4860</v>
      </c>
      <c r="E247" s="77">
        <v>0</v>
      </c>
      <c r="F247" s="77">
        <v>6600</v>
      </c>
      <c r="G247" s="77">
        <v>0</v>
      </c>
      <c r="H247" s="77">
        <v>310385</v>
      </c>
      <c r="I247" s="77">
        <v>0</v>
      </c>
      <c r="J247" s="77">
        <v>0</v>
      </c>
      <c r="K247" s="77">
        <v>0</v>
      </c>
      <c r="L247" s="77">
        <v>0</v>
      </c>
      <c r="M247" s="77">
        <v>0</v>
      </c>
      <c r="N247" s="77">
        <v>134207</v>
      </c>
      <c r="O247" s="77">
        <v>0</v>
      </c>
      <c r="P247" s="77">
        <v>0</v>
      </c>
      <c r="Q247" s="83">
        <f t="shared" si="12"/>
        <v>456052</v>
      </c>
      <c r="S247" s="1">
        <f t="shared" si="13"/>
        <v>0</v>
      </c>
      <c r="T247" s="1">
        <f t="shared" si="14"/>
        <v>456052</v>
      </c>
      <c r="U247" s="1">
        <f t="shared" si="15"/>
        <v>456052</v>
      </c>
    </row>
    <row r="248" spans="1:21" x14ac:dyDescent="0.25">
      <c r="A248" s="24" t="s">
        <v>306</v>
      </c>
      <c r="B248" s="25" t="s">
        <v>49</v>
      </c>
      <c r="C248" s="81">
        <v>0</v>
      </c>
      <c r="D248" s="81">
        <v>0</v>
      </c>
      <c r="E248" s="77">
        <v>6329</v>
      </c>
      <c r="F248" s="77">
        <v>50193</v>
      </c>
      <c r="G248" s="77">
        <v>0</v>
      </c>
      <c r="H248" s="77">
        <v>0</v>
      </c>
      <c r="I248" s="77">
        <v>0</v>
      </c>
      <c r="J248" s="77">
        <v>0</v>
      </c>
      <c r="K248" s="77">
        <v>0</v>
      </c>
      <c r="L248" s="77">
        <v>0</v>
      </c>
      <c r="M248" s="77">
        <v>0</v>
      </c>
      <c r="N248" s="77">
        <v>0</v>
      </c>
      <c r="O248" s="77">
        <v>0</v>
      </c>
      <c r="P248" s="77">
        <v>0</v>
      </c>
      <c r="Q248" s="83">
        <f t="shared" si="12"/>
        <v>56522</v>
      </c>
      <c r="S248" s="1">
        <f t="shared" si="13"/>
        <v>6329</v>
      </c>
      <c r="T248" s="1">
        <f t="shared" si="14"/>
        <v>50193</v>
      </c>
      <c r="U248" s="1">
        <f t="shared" si="15"/>
        <v>56522</v>
      </c>
    </row>
    <row r="249" spans="1:21" x14ac:dyDescent="0.25">
      <c r="A249" s="24" t="s">
        <v>307</v>
      </c>
      <c r="B249" s="25" t="s">
        <v>49</v>
      </c>
      <c r="C249" s="81">
        <v>0</v>
      </c>
      <c r="D249" s="81">
        <v>0</v>
      </c>
      <c r="E249" s="77">
        <v>0</v>
      </c>
      <c r="F249" s="77">
        <v>0</v>
      </c>
      <c r="G249" s="77">
        <v>0</v>
      </c>
      <c r="H249" s="77">
        <v>0</v>
      </c>
      <c r="I249" s="77">
        <v>0</v>
      </c>
      <c r="J249" s="77">
        <v>0</v>
      </c>
      <c r="K249" s="77">
        <v>0</v>
      </c>
      <c r="L249" s="77">
        <v>0</v>
      </c>
      <c r="M249" s="77">
        <v>0</v>
      </c>
      <c r="N249" s="77">
        <v>0</v>
      </c>
      <c r="O249" s="77">
        <v>0</v>
      </c>
      <c r="P249" s="77">
        <v>0</v>
      </c>
      <c r="Q249" s="83">
        <f t="shared" si="12"/>
        <v>0</v>
      </c>
      <c r="S249" s="1">
        <f t="shared" si="13"/>
        <v>0</v>
      </c>
      <c r="T249" s="1">
        <f t="shared" si="14"/>
        <v>0</v>
      </c>
      <c r="U249" s="1">
        <f t="shared" si="15"/>
        <v>0</v>
      </c>
    </row>
    <row r="250" spans="1:21" x14ac:dyDescent="0.25">
      <c r="A250" s="24" t="s">
        <v>308</v>
      </c>
      <c r="B250" s="25" t="s">
        <v>49</v>
      </c>
      <c r="C250" s="81">
        <v>0</v>
      </c>
      <c r="D250" s="81">
        <v>1980</v>
      </c>
      <c r="E250" s="77">
        <v>0</v>
      </c>
      <c r="F250" s="77">
        <v>0</v>
      </c>
      <c r="G250" s="77">
        <v>4500</v>
      </c>
      <c r="H250" s="77">
        <v>0</v>
      </c>
      <c r="I250" s="77">
        <v>0</v>
      </c>
      <c r="J250" s="77">
        <v>0</v>
      </c>
      <c r="K250" s="77">
        <v>0</v>
      </c>
      <c r="L250" s="77">
        <v>0</v>
      </c>
      <c r="M250" s="77">
        <v>450</v>
      </c>
      <c r="N250" s="77">
        <v>0</v>
      </c>
      <c r="O250" s="77">
        <v>0</v>
      </c>
      <c r="P250" s="77">
        <v>0</v>
      </c>
      <c r="Q250" s="83">
        <f t="shared" si="12"/>
        <v>6930</v>
      </c>
      <c r="S250" s="1">
        <f t="shared" si="13"/>
        <v>4950</v>
      </c>
      <c r="T250" s="1">
        <f t="shared" si="14"/>
        <v>1980</v>
      </c>
      <c r="U250" s="1">
        <f t="shared" si="15"/>
        <v>6930</v>
      </c>
    </row>
    <row r="251" spans="1:21" x14ac:dyDescent="0.25">
      <c r="A251" s="24" t="s">
        <v>309</v>
      </c>
      <c r="B251" s="25" t="s">
        <v>49</v>
      </c>
      <c r="C251" s="81">
        <v>0</v>
      </c>
      <c r="D251" s="81">
        <v>22400</v>
      </c>
      <c r="E251" s="77">
        <v>28305</v>
      </c>
      <c r="F251" s="77">
        <v>814756</v>
      </c>
      <c r="G251" s="77">
        <v>0</v>
      </c>
      <c r="H251" s="77">
        <v>0</v>
      </c>
      <c r="I251" s="77">
        <v>0</v>
      </c>
      <c r="J251" s="77">
        <v>0</v>
      </c>
      <c r="K251" s="77">
        <v>0</v>
      </c>
      <c r="L251" s="77">
        <v>0</v>
      </c>
      <c r="M251" s="77">
        <v>0</v>
      </c>
      <c r="N251" s="77">
        <v>0</v>
      </c>
      <c r="O251" s="77">
        <v>0</v>
      </c>
      <c r="P251" s="77">
        <v>0</v>
      </c>
      <c r="Q251" s="83">
        <f t="shared" si="12"/>
        <v>865461</v>
      </c>
      <c r="S251" s="1">
        <f t="shared" si="13"/>
        <v>28305</v>
      </c>
      <c r="T251" s="1">
        <f t="shared" si="14"/>
        <v>837156</v>
      </c>
      <c r="U251" s="1">
        <f t="shared" si="15"/>
        <v>865461</v>
      </c>
    </row>
    <row r="252" spans="1:21" x14ac:dyDescent="0.25">
      <c r="A252" s="24" t="s">
        <v>310</v>
      </c>
      <c r="B252" s="25" t="s">
        <v>49</v>
      </c>
      <c r="C252" s="81">
        <v>0</v>
      </c>
      <c r="D252" s="81">
        <v>0</v>
      </c>
      <c r="E252" s="77">
        <v>0</v>
      </c>
      <c r="F252" s="77">
        <v>0</v>
      </c>
      <c r="G252" s="77">
        <v>0</v>
      </c>
      <c r="H252" s="77">
        <v>0</v>
      </c>
      <c r="I252" s="77">
        <v>0</v>
      </c>
      <c r="J252" s="77">
        <v>0</v>
      </c>
      <c r="K252" s="77">
        <v>0</v>
      </c>
      <c r="L252" s="77">
        <v>0</v>
      </c>
      <c r="M252" s="77">
        <v>0</v>
      </c>
      <c r="N252" s="77">
        <v>0</v>
      </c>
      <c r="O252" s="77">
        <v>0</v>
      </c>
      <c r="P252" s="77">
        <v>0</v>
      </c>
      <c r="Q252" s="83">
        <f t="shared" si="12"/>
        <v>0</v>
      </c>
      <c r="S252" s="1">
        <f t="shared" si="13"/>
        <v>0</v>
      </c>
      <c r="T252" s="1">
        <f t="shared" si="14"/>
        <v>0</v>
      </c>
      <c r="U252" s="1">
        <f t="shared" si="15"/>
        <v>0</v>
      </c>
    </row>
    <row r="253" spans="1:21" x14ac:dyDescent="0.25">
      <c r="A253" s="24" t="s">
        <v>311</v>
      </c>
      <c r="B253" s="25" t="s">
        <v>49</v>
      </c>
      <c r="C253" s="81">
        <v>0</v>
      </c>
      <c r="D253" s="81">
        <v>0</v>
      </c>
      <c r="E253" s="77">
        <v>0</v>
      </c>
      <c r="F253" s="77">
        <v>0</v>
      </c>
      <c r="G253" s="77">
        <v>0</v>
      </c>
      <c r="H253" s="77">
        <v>0</v>
      </c>
      <c r="I253" s="77">
        <v>0</v>
      </c>
      <c r="J253" s="77">
        <v>0</v>
      </c>
      <c r="K253" s="77">
        <v>0</v>
      </c>
      <c r="L253" s="77">
        <v>0</v>
      </c>
      <c r="M253" s="77">
        <v>0</v>
      </c>
      <c r="N253" s="77">
        <v>0</v>
      </c>
      <c r="O253" s="77">
        <v>0</v>
      </c>
      <c r="P253" s="77">
        <v>0</v>
      </c>
      <c r="Q253" s="83">
        <f t="shared" si="12"/>
        <v>0</v>
      </c>
      <c r="S253" s="1">
        <f t="shared" si="13"/>
        <v>0</v>
      </c>
      <c r="T253" s="1">
        <f t="shared" si="14"/>
        <v>0</v>
      </c>
      <c r="U253" s="1">
        <f t="shared" si="15"/>
        <v>0</v>
      </c>
    </row>
    <row r="254" spans="1:21" x14ac:dyDescent="0.25">
      <c r="A254" s="24" t="s">
        <v>3</v>
      </c>
      <c r="B254" s="25" t="s">
        <v>3</v>
      </c>
      <c r="C254" s="81">
        <v>0</v>
      </c>
      <c r="D254" s="81">
        <v>0</v>
      </c>
      <c r="E254" s="77">
        <v>0</v>
      </c>
      <c r="F254" s="77">
        <v>0</v>
      </c>
      <c r="G254" s="77">
        <v>0</v>
      </c>
      <c r="H254" s="77">
        <v>0</v>
      </c>
      <c r="I254" s="77">
        <v>0</v>
      </c>
      <c r="J254" s="77">
        <v>0</v>
      </c>
      <c r="K254" s="77">
        <v>0</v>
      </c>
      <c r="L254" s="77">
        <v>0</v>
      </c>
      <c r="M254" s="77">
        <v>0</v>
      </c>
      <c r="N254" s="77">
        <v>0</v>
      </c>
      <c r="O254" s="77">
        <v>0</v>
      </c>
      <c r="P254" s="77">
        <v>0</v>
      </c>
      <c r="Q254" s="83">
        <f t="shared" si="12"/>
        <v>0</v>
      </c>
      <c r="S254" s="1">
        <f t="shared" si="13"/>
        <v>0</v>
      </c>
      <c r="T254" s="1">
        <f t="shared" si="14"/>
        <v>0</v>
      </c>
      <c r="U254" s="1">
        <f t="shared" si="15"/>
        <v>0</v>
      </c>
    </row>
    <row r="255" spans="1:21" x14ac:dyDescent="0.25">
      <c r="A255" s="24" t="s">
        <v>312</v>
      </c>
      <c r="B255" s="25" t="s">
        <v>50</v>
      </c>
      <c r="C255" s="81">
        <v>1465270</v>
      </c>
      <c r="D255" s="81">
        <v>0</v>
      </c>
      <c r="E255" s="77">
        <v>4226306</v>
      </c>
      <c r="F255" s="77">
        <v>2816129</v>
      </c>
      <c r="G255" s="77">
        <v>1300570</v>
      </c>
      <c r="H255" s="77">
        <v>1399188</v>
      </c>
      <c r="I255" s="77">
        <v>0</v>
      </c>
      <c r="J255" s="77">
        <v>0</v>
      </c>
      <c r="K255" s="77">
        <v>0</v>
      </c>
      <c r="L255" s="77">
        <v>0</v>
      </c>
      <c r="M255" s="77">
        <v>788640</v>
      </c>
      <c r="N255" s="77">
        <v>0</v>
      </c>
      <c r="O255" s="77">
        <v>0</v>
      </c>
      <c r="P255" s="77">
        <v>0</v>
      </c>
      <c r="Q255" s="83">
        <f t="shared" si="12"/>
        <v>11996103</v>
      </c>
      <c r="S255" s="1">
        <f t="shared" si="13"/>
        <v>7780786</v>
      </c>
      <c r="T255" s="1">
        <f t="shared" si="14"/>
        <v>4215317</v>
      </c>
      <c r="U255" s="1">
        <f t="shared" si="15"/>
        <v>11996103</v>
      </c>
    </row>
    <row r="256" spans="1:21" x14ac:dyDescent="0.25">
      <c r="A256" s="24" t="s">
        <v>474</v>
      </c>
      <c r="B256" s="25" t="s">
        <v>50</v>
      </c>
      <c r="C256" s="81">
        <v>0</v>
      </c>
      <c r="D256" s="81">
        <v>0</v>
      </c>
      <c r="E256" s="77">
        <v>0</v>
      </c>
      <c r="F256" s="77">
        <v>0</v>
      </c>
      <c r="G256" s="77">
        <v>0</v>
      </c>
      <c r="H256" s="77">
        <v>0</v>
      </c>
      <c r="I256" s="77">
        <v>0</v>
      </c>
      <c r="J256" s="77">
        <v>0</v>
      </c>
      <c r="K256" s="77">
        <v>0</v>
      </c>
      <c r="L256" s="77">
        <v>0</v>
      </c>
      <c r="M256" s="77">
        <v>0</v>
      </c>
      <c r="N256" s="77">
        <v>0</v>
      </c>
      <c r="O256" s="77">
        <v>0</v>
      </c>
      <c r="P256" s="77">
        <v>0</v>
      </c>
      <c r="Q256" s="83">
        <f t="shared" si="12"/>
        <v>0</v>
      </c>
      <c r="S256" s="1">
        <f t="shared" si="13"/>
        <v>0</v>
      </c>
      <c r="T256" s="1">
        <f t="shared" si="14"/>
        <v>0</v>
      </c>
      <c r="U256" s="1">
        <f t="shared" si="15"/>
        <v>0</v>
      </c>
    </row>
    <row r="257" spans="1:21" x14ac:dyDescent="0.25">
      <c r="A257" s="24" t="s">
        <v>313</v>
      </c>
      <c r="B257" s="25" t="s">
        <v>50</v>
      </c>
      <c r="C257" s="81">
        <v>0</v>
      </c>
      <c r="D257" s="81">
        <v>0</v>
      </c>
      <c r="E257" s="77">
        <v>0</v>
      </c>
      <c r="F257" s="77">
        <v>0</v>
      </c>
      <c r="G257" s="77">
        <v>1430</v>
      </c>
      <c r="H257" s="77">
        <v>0</v>
      </c>
      <c r="I257" s="77">
        <v>0</v>
      </c>
      <c r="J257" s="77">
        <v>0</v>
      </c>
      <c r="K257" s="77">
        <v>0</v>
      </c>
      <c r="L257" s="77">
        <v>0</v>
      </c>
      <c r="M257" s="77">
        <v>0</v>
      </c>
      <c r="N257" s="77">
        <v>0</v>
      </c>
      <c r="O257" s="77">
        <v>0</v>
      </c>
      <c r="P257" s="77">
        <v>0</v>
      </c>
      <c r="Q257" s="83">
        <f t="shared" si="12"/>
        <v>1430</v>
      </c>
      <c r="S257" s="1">
        <f t="shared" si="13"/>
        <v>1430</v>
      </c>
      <c r="T257" s="1">
        <f t="shared" si="14"/>
        <v>0</v>
      </c>
      <c r="U257" s="1">
        <f t="shared" si="15"/>
        <v>1430</v>
      </c>
    </row>
    <row r="258" spans="1:21" x14ac:dyDescent="0.25">
      <c r="A258" s="24" t="s">
        <v>314</v>
      </c>
      <c r="B258" s="25" t="s">
        <v>50</v>
      </c>
      <c r="C258" s="81">
        <v>0</v>
      </c>
      <c r="D258" s="81">
        <v>0</v>
      </c>
      <c r="E258" s="77">
        <v>0</v>
      </c>
      <c r="F258" s="77">
        <v>0</v>
      </c>
      <c r="G258" s="77">
        <v>0</v>
      </c>
      <c r="H258" s="77">
        <v>0</v>
      </c>
      <c r="I258" s="77">
        <v>0</v>
      </c>
      <c r="J258" s="77">
        <v>0</v>
      </c>
      <c r="K258" s="77">
        <v>0</v>
      </c>
      <c r="L258" s="77">
        <v>0</v>
      </c>
      <c r="M258" s="77">
        <v>0</v>
      </c>
      <c r="N258" s="77">
        <v>0</v>
      </c>
      <c r="O258" s="77">
        <v>0</v>
      </c>
      <c r="P258" s="77">
        <v>0</v>
      </c>
      <c r="Q258" s="83">
        <f t="shared" si="12"/>
        <v>0</v>
      </c>
      <c r="S258" s="1">
        <f t="shared" si="13"/>
        <v>0</v>
      </c>
      <c r="T258" s="1">
        <f t="shared" si="14"/>
        <v>0</v>
      </c>
      <c r="U258" s="1">
        <f t="shared" si="15"/>
        <v>0</v>
      </c>
    </row>
    <row r="259" spans="1:21" x14ac:dyDescent="0.25">
      <c r="A259" s="24" t="s">
        <v>315</v>
      </c>
      <c r="B259" s="25" t="s">
        <v>50</v>
      </c>
      <c r="C259" s="81">
        <v>0</v>
      </c>
      <c r="D259" s="81">
        <v>3493</v>
      </c>
      <c r="E259" s="77">
        <v>0</v>
      </c>
      <c r="F259" s="77">
        <v>0</v>
      </c>
      <c r="G259" s="77">
        <v>0</v>
      </c>
      <c r="H259" s="77">
        <v>37981</v>
      </c>
      <c r="I259" s="77">
        <v>0</v>
      </c>
      <c r="J259" s="77">
        <v>0</v>
      </c>
      <c r="K259" s="77">
        <v>0</v>
      </c>
      <c r="L259" s="77">
        <v>0</v>
      </c>
      <c r="M259" s="77">
        <v>0</v>
      </c>
      <c r="N259" s="77">
        <v>0</v>
      </c>
      <c r="O259" s="77">
        <v>0</v>
      </c>
      <c r="P259" s="77">
        <v>0</v>
      </c>
      <c r="Q259" s="83">
        <f t="shared" si="12"/>
        <v>41474</v>
      </c>
      <c r="S259" s="1">
        <f t="shared" si="13"/>
        <v>0</v>
      </c>
      <c r="T259" s="1">
        <f t="shared" si="14"/>
        <v>41474</v>
      </c>
      <c r="U259" s="1">
        <f t="shared" si="15"/>
        <v>41474</v>
      </c>
    </row>
    <row r="260" spans="1:21" x14ac:dyDescent="0.25">
      <c r="A260" s="24" t="s">
        <v>316</v>
      </c>
      <c r="B260" s="25" t="s">
        <v>50</v>
      </c>
      <c r="C260" s="81">
        <v>0</v>
      </c>
      <c r="D260" s="81">
        <v>0</v>
      </c>
      <c r="E260" s="77">
        <v>0</v>
      </c>
      <c r="F260" s="77">
        <v>0</v>
      </c>
      <c r="G260" s="77">
        <v>0</v>
      </c>
      <c r="H260" s="77">
        <v>0</v>
      </c>
      <c r="I260" s="77">
        <v>0</v>
      </c>
      <c r="J260" s="77">
        <v>0</v>
      </c>
      <c r="K260" s="77">
        <v>0</v>
      </c>
      <c r="L260" s="77">
        <v>0</v>
      </c>
      <c r="M260" s="77">
        <v>0</v>
      </c>
      <c r="N260" s="77">
        <v>0</v>
      </c>
      <c r="O260" s="77">
        <v>0</v>
      </c>
      <c r="P260" s="77">
        <v>0</v>
      </c>
      <c r="Q260" s="83">
        <f t="shared" si="12"/>
        <v>0</v>
      </c>
      <c r="S260" s="1">
        <f t="shared" si="13"/>
        <v>0</v>
      </c>
      <c r="T260" s="1">
        <f t="shared" si="14"/>
        <v>0</v>
      </c>
      <c r="U260" s="1">
        <f t="shared" si="15"/>
        <v>0</v>
      </c>
    </row>
    <row r="261" spans="1:21" x14ac:dyDescent="0.25">
      <c r="A261" s="24" t="s">
        <v>317</v>
      </c>
      <c r="B261" s="25" t="s">
        <v>50</v>
      </c>
      <c r="C261" s="81">
        <v>1702827</v>
      </c>
      <c r="D261" s="81">
        <v>0</v>
      </c>
      <c r="E261" s="77">
        <v>588783</v>
      </c>
      <c r="F261" s="77">
        <v>0</v>
      </c>
      <c r="G261" s="77">
        <v>62579</v>
      </c>
      <c r="H261" s="77">
        <v>0</v>
      </c>
      <c r="I261" s="77">
        <v>0</v>
      </c>
      <c r="J261" s="77">
        <v>0</v>
      </c>
      <c r="K261" s="77">
        <v>0</v>
      </c>
      <c r="L261" s="77">
        <v>0</v>
      </c>
      <c r="M261" s="77">
        <v>4302</v>
      </c>
      <c r="N261" s="77">
        <v>0</v>
      </c>
      <c r="O261" s="77">
        <v>0</v>
      </c>
      <c r="P261" s="77">
        <v>0</v>
      </c>
      <c r="Q261" s="83">
        <f t="shared" ref="Q261:Q324" si="16">SUM(C261:P261)</f>
        <v>2358491</v>
      </c>
      <c r="S261" s="1">
        <f t="shared" si="13"/>
        <v>2358491</v>
      </c>
      <c r="T261" s="1">
        <f t="shared" si="14"/>
        <v>0</v>
      </c>
      <c r="U261" s="1">
        <f t="shared" si="15"/>
        <v>2358491</v>
      </c>
    </row>
    <row r="262" spans="1:21" x14ac:dyDescent="0.25">
      <c r="A262" s="24" t="s">
        <v>318</v>
      </c>
      <c r="B262" s="25" t="s">
        <v>50</v>
      </c>
      <c r="C262" s="81">
        <v>239180</v>
      </c>
      <c r="D262" s="81">
        <v>0</v>
      </c>
      <c r="E262" s="77">
        <v>460077</v>
      </c>
      <c r="F262" s="77">
        <v>0</v>
      </c>
      <c r="G262" s="77">
        <v>1013718</v>
      </c>
      <c r="H262" s="77">
        <v>0</v>
      </c>
      <c r="I262" s="77">
        <v>0</v>
      </c>
      <c r="J262" s="77">
        <v>0</v>
      </c>
      <c r="K262" s="77">
        <v>0</v>
      </c>
      <c r="L262" s="77">
        <v>0</v>
      </c>
      <c r="M262" s="77">
        <v>632574</v>
      </c>
      <c r="N262" s="77">
        <v>0</v>
      </c>
      <c r="O262" s="77">
        <v>183261</v>
      </c>
      <c r="P262" s="77">
        <v>0</v>
      </c>
      <c r="Q262" s="83">
        <f t="shared" si="16"/>
        <v>2528810</v>
      </c>
      <c r="S262" s="1">
        <f t="shared" si="13"/>
        <v>2528810</v>
      </c>
      <c r="T262" s="1">
        <f t="shared" si="14"/>
        <v>0</v>
      </c>
      <c r="U262" s="1">
        <f t="shared" si="15"/>
        <v>2528810</v>
      </c>
    </row>
    <row r="263" spans="1:21" x14ac:dyDescent="0.25">
      <c r="A263" s="24" t="s">
        <v>319</v>
      </c>
      <c r="B263" s="25" t="s">
        <v>50</v>
      </c>
      <c r="C263" s="81">
        <v>375293</v>
      </c>
      <c r="D263" s="81">
        <v>448690</v>
      </c>
      <c r="E263" s="77">
        <v>0</v>
      </c>
      <c r="F263" s="77">
        <v>0</v>
      </c>
      <c r="G263" s="77">
        <v>2522359</v>
      </c>
      <c r="H263" s="77">
        <v>0</v>
      </c>
      <c r="I263" s="77">
        <v>0</v>
      </c>
      <c r="J263" s="77">
        <v>0</v>
      </c>
      <c r="K263" s="77">
        <v>0</v>
      </c>
      <c r="L263" s="77">
        <v>0</v>
      </c>
      <c r="M263" s="77">
        <v>514800</v>
      </c>
      <c r="N263" s="77">
        <v>0</v>
      </c>
      <c r="O263" s="77">
        <v>0</v>
      </c>
      <c r="P263" s="77">
        <v>0</v>
      </c>
      <c r="Q263" s="83">
        <f t="shared" si="16"/>
        <v>3861142</v>
      </c>
      <c r="S263" s="1">
        <f t="shared" ref="S263:S326" si="17">SUM(C263,E263,G263,I263,K263,M263,O263)</f>
        <v>3412452</v>
      </c>
      <c r="T263" s="1">
        <f t="shared" ref="T263:T326" si="18">SUM(D263,F263,H263,J263,L263,N263,P263)</f>
        <v>448690</v>
      </c>
      <c r="U263" s="1">
        <f t="shared" ref="U263:U326" si="19">SUM(S263:T263)</f>
        <v>3861142</v>
      </c>
    </row>
    <row r="264" spans="1:21" x14ac:dyDescent="0.25">
      <c r="A264" s="24" t="s">
        <v>475</v>
      </c>
      <c r="B264" s="25" t="s">
        <v>50</v>
      </c>
      <c r="C264" s="81">
        <v>0</v>
      </c>
      <c r="D264" s="81">
        <v>0</v>
      </c>
      <c r="E264" s="77">
        <v>979403</v>
      </c>
      <c r="F264" s="77">
        <v>952113</v>
      </c>
      <c r="G264" s="77">
        <v>8903310</v>
      </c>
      <c r="H264" s="77">
        <v>3559467</v>
      </c>
      <c r="I264" s="77">
        <v>0</v>
      </c>
      <c r="J264" s="77">
        <v>0</v>
      </c>
      <c r="K264" s="77">
        <v>0</v>
      </c>
      <c r="L264" s="77">
        <v>0</v>
      </c>
      <c r="M264" s="77">
        <v>3906466</v>
      </c>
      <c r="N264" s="77">
        <v>0</v>
      </c>
      <c r="O264" s="77">
        <v>0</v>
      </c>
      <c r="P264" s="77">
        <v>0</v>
      </c>
      <c r="Q264" s="83">
        <f t="shared" si="16"/>
        <v>18300759</v>
      </c>
      <c r="S264" s="1">
        <f t="shared" si="17"/>
        <v>13789179</v>
      </c>
      <c r="T264" s="1">
        <f t="shared" si="18"/>
        <v>4511580</v>
      </c>
      <c r="U264" s="1">
        <f t="shared" si="19"/>
        <v>18300759</v>
      </c>
    </row>
    <row r="265" spans="1:21" x14ac:dyDescent="0.25">
      <c r="A265" s="24" t="s">
        <v>320</v>
      </c>
      <c r="B265" s="25" t="s">
        <v>50</v>
      </c>
      <c r="C265" s="81">
        <v>0</v>
      </c>
      <c r="D265" s="81">
        <v>0</v>
      </c>
      <c r="E265" s="77">
        <v>0</v>
      </c>
      <c r="F265" s="77">
        <v>0</v>
      </c>
      <c r="G265" s="77">
        <v>20000</v>
      </c>
      <c r="H265" s="77">
        <v>0</v>
      </c>
      <c r="I265" s="77">
        <v>0</v>
      </c>
      <c r="J265" s="77">
        <v>0</v>
      </c>
      <c r="K265" s="77">
        <v>0</v>
      </c>
      <c r="L265" s="77">
        <v>0</v>
      </c>
      <c r="M265" s="77">
        <v>0</v>
      </c>
      <c r="N265" s="77">
        <v>0</v>
      </c>
      <c r="O265" s="77">
        <v>0</v>
      </c>
      <c r="P265" s="77">
        <v>0</v>
      </c>
      <c r="Q265" s="83">
        <f t="shared" si="16"/>
        <v>20000</v>
      </c>
      <c r="S265" s="1">
        <f t="shared" si="17"/>
        <v>20000</v>
      </c>
      <c r="T265" s="1">
        <f t="shared" si="18"/>
        <v>0</v>
      </c>
      <c r="U265" s="1">
        <f t="shared" si="19"/>
        <v>20000</v>
      </c>
    </row>
    <row r="266" spans="1:21" x14ac:dyDescent="0.25">
      <c r="A266" s="24" t="s">
        <v>321</v>
      </c>
      <c r="B266" s="25" t="s">
        <v>50</v>
      </c>
      <c r="C266" s="81">
        <v>374821</v>
      </c>
      <c r="D266" s="81">
        <v>553559</v>
      </c>
      <c r="E266" s="77">
        <v>753209</v>
      </c>
      <c r="F266" s="77">
        <v>158033</v>
      </c>
      <c r="G266" s="77">
        <v>1286152</v>
      </c>
      <c r="H266" s="77">
        <v>804939</v>
      </c>
      <c r="I266" s="77">
        <v>0</v>
      </c>
      <c r="J266" s="77">
        <v>0</v>
      </c>
      <c r="K266" s="77">
        <v>0</v>
      </c>
      <c r="L266" s="77">
        <v>0</v>
      </c>
      <c r="M266" s="77">
        <v>517945</v>
      </c>
      <c r="N266" s="77">
        <v>0</v>
      </c>
      <c r="O266" s="77">
        <v>0</v>
      </c>
      <c r="P266" s="77">
        <v>0</v>
      </c>
      <c r="Q266" s="83">
        <f t="shared" si="16"/>
        <v>4448658</v>
      </c>
      <c r="S266" s="1">
        <f t="shared" si="17"/>
        <v>2932127</v>
      </c>
      <c r="T266" s="1">
        <f t="shared" si="18"/>
        <v>1516531</v>
      </c>
      <c r="U266" s="1">
        <f t="shared" si="19"/>
        <v>4448658</v>
      </c>
    </row>
    <row r="267" spans="1:21" x14ac:dyDescent="0.25">
      <c r="A267" s="24" t="s">
        <v>322</v>
      </c>
      <c r="B267" s="25" t="s">
        <v>50</v>
      </c>
      <c r="C267" s="81">
        <v>0</v>
      </c>
      <c r="D267" s="81">
        <v>0</v>
      </c>
      <c r="E267" s="77">
        <v>2297573</v>
      </c>
      <c r="F267" s="77">
        <v>626654</v>
      </c>
      <c r="G267" s="77">
        <v>0</v>
      </c>
      <c r="H267" s="77">
        <v>0</v>
      </c>
      <c r="I267" s="77">
        <v>0</v>
      </c>
      <c r="J267" s="77">
        <v>0</v>
      </c>
      <c r="K267" s="77">
        <v>0</v>
      </c>
      <c r="L267" s="77">
        <v>0</v>
      </c>
      <c r="M267" s="77">
        <v>12000</v>
      </c>
      <c r="N267" s="77">
        <v>0</v>
      </c>
      <c r="O267" s="77">
        <v>0</v>
      </c>
      <c r="P267" s="77">
        <v>0</v>
      </c>
      <c r="Q267" s="83">
        <f t="shared" si="16"/>
        <v>2936227</v>
      </c>
      <c r="S267" s="1">
        <f t="shared" si="17"/>
        <v>2309573</v>
      </c>
      <c r="T267" s="1">
        <f t="shared" si="18"/>
        <v>626654</v>
      </c>
      <c r="U267" s="1">
        <f t="shared" si="19"/>
        <v>2936227</v>
      </c>
    </row>
    <row r="268" spans="1:21" x14ac:dyDescent="0.25">
      <c r="A268" s="24" t="s">
        <v>476</v>
      </c>
      <c r="B268" s="25" t="s">
        <v>51</v>
      </c>
      <c r="C268" s="81">
        <v>0</v>
      </c>
      <c r="D268" s="81">
        <v>0</v>
      </c>
      <c r="E268" s="77">
        <v>0</v>
      </c>
      <c r="F268" s="77">
        <v>0</v>
      </c>
      <c r="G268" s="77">
        <v>731290</v>
      </c>
      <c r="H268" s="77">
        <v>663627</v>
      </c>
      <c r="I268" s="77">
        <v>0</v>
      </c>
      <c r="J268" s="77">
        <v>0</v>
      </c>
      <c r="K268" s="77">
        <v>0</v>
      </c>
      <c r="L268" s="77">
        <v>0</v>
      </c>
      <c r="M268" s="77">
        <v>317859</v>
      </c>
      <c r="N268" s="77">
        <v>0</v>
      </c>
      <c r="O268" s="77">
        <v>0</v>
      </c>
      <c r="P268" s="77">
        <v>0</v>
      </c>
      <c r="Q268" s="83">
        <f t="shared" si="16"/>
        <v>1712776</v>
      </c>
      <c r="S268" s="1">
        <f t="shared" si="17"/>
        <v>1049149</v>
      </c>
      <c r="T268" s="1">
        <f t="shared" si="18"/>
        <v>663627</v>
      </c>
      <c r="U268" s="1">
        <f t="shared" si="19"/>
        <v>1712776</v>
      </c>
    </row>
    <row r="269" spans="1:21" x14ac:dyDescent="0.25">
      <c r="A269" s="24" t="s">
        <v>515</v>
      </c>
      <c r="B269" s="25" t="s">
        <v>51</v>
      </c>
      <c r="C269" s="81">
        <v>1697663</v>
      </c>
      <c r="D269" s="81">
        <v>189566</v>
      </c>
      <c r="E269" s="77">
        <v>15491857</v>
      </c>
      <c r="F269" s="77">
        <v>75318</v>
      </c>
      <c r="G269" s="77">
        <v>0</v>
      </c>
      <c r="H269" s="77">
        <v>1186</v>
      </c>
      <c r="I269" s="77">
        <v>5685817</v>
      </c>
      <c r="J269" s="77">
        <v>332142</v>
      </c>
      <c r="K269" s="77">
        <v>0</v>
      </c>
      <c r="L269" s="77">
        <v>0</v>
      </c>
      <c r="M269" s="77">
        <v>2064658</v>
      </c>
      <c r="N269" s="77">
        <v>0</v>
      </c>
      <c r="O269" s="77">
        <v>0</v>
      </c>
      <c r="P269" s="77">
        <v>0</v>
      </c>
      <c r="Q269" s="83">
        <f t="shared" si="16"/>
        <v>25538207</v>
      </c>
      <c r="S269" s="1">
        <f t="shared" si="17"/>
        <v>24939995</v>
      </c>
      <c r="T269" s="1">
        <f t="shared" si="18"/>
        <v>598212</v>
      </c>
      <c r="U269" s="1">
        <f t="shared" si="19"/>
        <v>25538207</v>
      </c>
    </row>
    <row r="270" spans="1:21" x14ac:dyDescent="0.25">
      <c r="A270" s="24" t="s">
        <v>324</v>
      </c>
      <c r="B270" s="25" t="s">
        <v>4</v>
      </c>
      <c r="C270" s="81">
        <v>0</v>
      </c>
      <c r="D270" s="81">
        <v>0</v>
      </c>
      <c r="E270" s="77">
        <v>0</v>
      </c>
      <c r="F270" s="77">
        <v>0</v>
      </c>
      <c r="G270" s="77">
        <v>0</v>
      </c>
      <c r="H270" s="77">
        <v>0</v>
      </c>
      <c r="I270" s="77">
        <v>0</v>
      </c>
      <c r="J270" s="77">
        <v>0</v>
      </c>
      <c r="K270" s="77">
        <v>0</v>
      </c>
      <c r="L270" s="77">
        <v>0</v>
      </c>
      <c r="M270" s="77">
        <v>0</v>
      </c>
      <c r="N270" s="77">
        <v>0</v>
      </c>
      <c r="O270" s="77">
        <v>0</v>
      </c>
      <c r="P270" s="77">
        <v>0</v>
      </c>
      <c r="Q270" s="83">
        <f t="shared" si="16"/>
        <v>0</v>
      </c>
      <c r="S270" s="1">
        <f t="shared" si="17"/>
        <v>0</v>
      </c>
      <c r="T270" s="1">
        <f t="shared" si="18"/>
        <v>0</v>
      </c>
      <c r="U270" s="1">
        <f t="shared" si="19"/>
        <v>0</v>
      </c>
    </row>
    <row r="271" spans="1:21" x14ac:dyDescent="0.25">
      <c r="A271" s="24" t="s">
        <v>325</v>
      </c>
      <c r="B271" s="25" t="s">
        <v>4</v>
      </c>
      <c r="C271" s="81">
        <v>0</v>
      </c>
      <c r="D271" s="81">
        <v>0</v>
      </c>
      <c r="E271" s="77">
        <v>0</v>
      </c>
      <c r="F271" s="77">
        <v>0</v>
      </c>
      <c r="G271" s="77">
        <v>0</v>
      </c>
      <c r="H271" s="77">
        <v>0</v>
      </c>
      <c r="I271" s="77">
        <v>0</v>
      </c>
      <c r="J271" s="77">
        <v>0</v>
      </c>
      <c r="K271" s="77">
        <v>0</v>
      </c>
      <c r="L271" s="77">
        <v>0</v>
      </c>
      <c r="M271" s="77">
        <v>0</v>
      </c>
      <c r="N271" s="77">
        <v>0</v>
      </c>
      <c r="O271" s="77">
        <v>0</v>
      </c>
      <c r="P271" s="77">
        <v>0</v>
      </c>
      <c r="Q271" s="83">
        <f t="shared" si="16"/>
        <v>0</v>
      </c>
      <c r="S271" s="1">
        <f t="shared" si="17"/>
        <v>0</v>
      </c>
      <c r="T271" s="1">
        <f t="shared" si="18"/>
        <v>0</v>
      </c>
      <c r="U271" s="1">
        <f t="shared" si="19"/>
        <v>0</v>
      </c>
    </row>
    <row r="272" spans="1:21" x14ac:dyDescent="0.25">
      <c r="A272" s="24" t="s">
        <v>326</v>
      </c>
      <c r="B272" s="25" t="s">
        <v>4</v>
      </c>
      <c r="C272" s="81">
        <v>0</v>
      </c>
      <c r="D272" s="81">
        <v>0</v>
      </c>
      <c r="E272" s="77">
        <v>0</v>
      </c>
      <c r="F272" s="77">
        <v>0</v>
      </c>
      <c r="G272" s="77">
        <v>0</v>
      </c>
      <c r="H272" s="77">
        <v>0</v>
      </c>
      <c r="I272" s="77">
        <v>0</v>
      </c>
      <c r="J272" s="77">
        <v>0</v>
      </c>
      <c r="K272" s="77">
        <v>0</v>
      </c>
      <c r="L272" s="77">
        <v>0</v>
      </c>
      <c r="M272" s="77">
        <v>0</v>
      </c>
      <c r="N272" s="77">
        <v>0</v>
      </c>
      <c r="O272" s="77">
        <v>0</v>
      </c>
      <c r="P272" s="77">
        <v>0</v>
      </c>
      <c r="Q272" s="83">
        <f t="shared" si="16"/>
        <v>0</v>
      </c>
      <c r="S272" s="1">
        <f t="shared" si="17"/>
        <v>0</v>
      </c>
      <c r="T272" s="1">
        <f t="shared" si="18"/>
        <v>0</v>
      </c>
      <c r="U272" s="1">
        <f t="shared" si="19"/>
        <v>0</v>
      </c>
    </row>
    <row r="273" spans="1:21" x14ac:dyDescent="0.25">
      <c r="A273" s="24" t="s">
        <v>327</v>
      </c>
      <c r="B273" s="25" t="s">
        <v>4</v>
      </c>
      <c r="C273" s="81">
        <v>0</v>
      </c>
      <c r="D273" s="81">
        <v>0</v>
      </c>
      <c r="E273" s="77">
        <v>0</v>
      </c>
      <c r="F273" s="77">
        <v>0</v>
      </c>
      <c r="G273" s="77">
        <v>0</v>
      </c>
      <c r="H273" s="77">
        <v>0</v>
      </c>
      <c r="I273" s="77">
        <v>0</v>
      </c>
      <c r="J273" s="77">
        <v>0</v>
      </c>
      <c r="K273" s="77">
        <v>0</v>
      </c>
      <c r="L273" s="77">
        <v>0</v>
      </c>
      <c r="M273" s="77">
        <v>0</v>
      </c>
      <c r="N273" s="77">
        <v>0</v>
      </c>
      <c r="O273" s="77">
        <v>0</v>
      </c>
      <c r="P273" s="77">
        <v>0</v>
      </c>
      <c r="Q273" s="83">
        <f t="shared" si="16"/>
        <v>0</v>
      </c>
      <c r="S273" s="1">
        <f t="shared" si="17"/>
        <v>0</v>
      </c>
      <c r="T273" s="1">
        <f t="shared" si="18"/>
        <v>0</v>
      </c>
      <c r="U273" s="1">
        <f t="shared" si="19"/>
        <v>0</v>
      </c>
    </row>
    <row r="274" spans="1:21" x14ac:dyDescent="0.25">
      <c r="A274" s="24" t="s">
        <v>542</v>
      </c>
      <c r="B274" s="25" t="s">
        <v>4</v>
      </c>
      <c r="C274" s="81">
        <v>0</v>
      </c>
      <c r="D274" s="81">
        <v>0</v>
      </c>
      <c r="E274" s="77">
        <v>0</v>
      </c>
      <c r="F274" s="77">
        <v>0</v>
      </c>
      <c r="G274" s="77">
        <v>0</v>
      </c>
      <c r="H274" s="77">
        <v>0</v>
      </c>
      <c r="I274" s="77">
        <v>0</v>
      </c>
      <c r="J274" s="77">
        <v>0</v>
      </c>
      <c r="K274" s="77">
        <v>0</v>
      </c>
      <c r="L274" s="77">
        <v>0</v>
      </c>
      <c r="M274" s="77">
        <v>0</v>
      </c>
      <c r="N274" s="77">
        <v>0</v>
      </c>
      <c r="O274" s="77">
        <v>0</v>
      </c>
      <c r="P274" s="77">
        <v>0</v>
      </c>
      <c r="Q274" s="83">
        <f t="shared" si="16"/>
        <v>0</v>
      </c>
      <c r="S274" s="1">
        <f t="shared" si="17"/>
        <v>0</v>
      </c>
      <c r="T274" s="1">
        <f t="shared" si="18"/>
        <v>0</v>
      </c>
      <c r="U274" s="1">
        <f t="shared" si="19"/>
        <v>0</v>
      </c>
    </row>
    <row r="275" spans="1:21" x14ac:dyDescent="0.25">
      <c r="A275" s="24" t="s">
        <v>328</v>
      </c>
      <c r="B275" s="25" t="s">
        <v>4</v>
      </c>
      <c r="C275" s="81">
        <v>0</v>
      </c>
      <c r="D275" s="81">
        <v>0</v>
      </c>
      <c r="E275" s="77">
        <v>0</v>
      </c>
      <c r="F275" s="77">
        <v>0</v>
      </c>
      <c r="G275" s="77">
        <v>0</v>
      </c>
      <c r="H275" s="77">
        <v>0</v>
      </c>
      <c r="I275" s="77">
        <v>0</v>
      </c>
      <c r="J275" s="77">
        <v>0</v>
      </c>
      <c r="K275" s="77">
        <v>0</v>
      </c>
      <c r="L275" s="77">
        <v>0</v>
      </c>
      <c r="M275" s="77">
        <v>0</v>
      </c>
      <c r="N275" s="77">
        <v>0</v>
      </c>
      <c r="O275" s="77">
        <v>0</v>
      </c>
      <c r="P275" s="77">
        <v>0</v>
      </c>
      <c r="Q275" s="83">
        <f t="shared" si="16"/>
        <v>0</v>
      </c>
      <c r="S275" s="1">
        <f t="shared" si="17"/>
        <v>0</v>
      </c>
      <c r="T275" s="1">
        <f t="shared" si="18"/>
        <v>0</v>
      </c>
      <c r="U275" s="1">
        <f t="shared" si="19"/>
        <v>0</v>
      </c>
    </row>
    <row r="276" spans="1:21" x14ac:dyDescent="0.25">
      <c r="A276" s="24" t="s">
        <v>329</v>
      </c>
      <c r="B276" s="25" t="s">
        <v>4</v>
      </c>
      <c r="C276" s="81">
        <v>0</v>
      </c>
      <c r="D276" s="81">
        <v>0</v>
      </c>
      <c r="E276" s="77">
        <v>0</v>
      </c>
      <c r="F276" s="77">
        <v>0</v>
      </c>
      <c r="G276" s="77">
        <v>0</v>
      </c>
      <c r="H276" s="77">
        <v>0</v>
      </c>
      <c r="I276" s="77">
        <v>0</v>
      </c>
      <c r="J276" s="77">
        <v>0</v>
      </c>
      <c r="K276" s="77">
        <v>0</v>
      </c>
      <c r="L276" s="77">
        <v>0</v>
      </c>
      <c r="M276" s="77">
        <v>90500</v>
      </c>
      <c r="N276" s="77">
        <v>0</v>
      </c>
      <c r="O276" s="77">
        <v>0</v>
      </c>
      <c r="P276" s="77">
        <v>0</v>
      </c>
      <c r="Q276" s="83">
        <f t="shared" si="16"/>
        <v>90500</v>
      </c>
      <c r="S276" s="1">
        <f t="shared" si="17"/>
        <v>90500</v>
      </c>
      <c r="T276" s="1">
        <f t="shared" si="18"/>
        <v>0</v>
      </c>
      <c r="U276" s="1">
        <f t="shared" si="19"/>
        <v>90500</v>
      </c>
    </row>
    <row r="277" spans="1:21" x14ac:dyDescent="0.25">
      <c r="A277" s="24" t="s">
        <v>330</v>
      </c>
      <c r="B277" s="25" t="s">
        <v>4</v>
      </c>
      <c r="C277" s="81">
        <v>0</v>
      </c>
      <c r="D277" s="81">
        <v>0</v>
      </c>
      <c r="E277" s="77">
        <v>0</v>
      </c>
      <c r="F277" s="77">
        <v>0</v>
      </c>
      <c r="G277" s="77">
        <v>0</v>
      </c>
      <c r="H277" s="77">
        <v>0</v>
      </c>
      <c r="I277" s="77">
        <v>0</v>
      </c>
      <c r="J277" s="77">
        <v>0</v>
      </c>
      <c r="K277" s="77">
        <v>0</v>
      </c>
      <c r="L277" s="77">
        <v>0</v>
      </c>
      <c r="M277" s="77">
        <v>0</v>
      </c>
      <c r="N277" s="77">
        <v>0</v>
      </c>
      <c r="O277" s="77">
        <v>0</v>
      </c>
      <c r="P277" s="77">
        <v>0</v>
      </c>
      <c r="Q277" s="83">
        <f t="shared" si="16"/>
        <v>0</v>
      </c>
      <c r="S277" s="1">
        <f t="shared" si="17"/>
        <v>0</v>
      </c>
      <c r="T277" s="1">
        <f t="shared" si="18"/>
        <v>0</v>
      </c>
      <c r="U277" s="1">
        <f t="shared" si="19"/>
        <v>0</v>
      </c>
    </row>
    <row r="278" spans="1:21" x14ac:dyDescent="0.25">
      <c r="A278" s="24" t="s">
        <v>331</v>
      </c>
      <c r="B278" s="25" t="s">
        <v>4</v>
      </c>
      <c r="C278" s="81">
        <v>0</v>
      </c>
      <c r="D278" s="81">
        <v>0</v>
      </c>
      <c r="E278" s="77">
        <v>0</v>
      </c>
      <c r="F278" s="77">
        <v>0</v>
      </c>
      <c r="G278" s="77">
        <v>0</v>
      </c>
      <c r="H278" s="77">
        <v>0</v>
      </c>
      <c r="I278" s="77">
        <v>0</v>
      </c>
      <c r="J278" s="77">
        <v>0</v>
      </c>
      <c r="K278" s="77">
        <v>0</v>
      </c>
      <c r="L278" s="77">
        <v>0</v>
      </c>
      <c r="M278" s="77">
        <v>0</v>
      </c>
      <c r="N278" s="77">
        <v>0</v>
      </c>
      <c r="O278" s="77">
        <v>0</v>
      </c>
      <c r="P278" s="77">
        <v>0</v>
      </c>
      <c r="Q278" s="83">
        <f t="shared" si="16"/>
        <v>0</v>
      </c>
      <c r="S278" s="1">
        <f t="shared" si="17"/>
        <v>0</v>
      </c>
      <c r="T278" s="1">
        <f t="shared" si="18"/>
        <v>0</v>
      </c>
      <c r="U278" s="1">
        <f t="shared" si="19"/>
        <v>0</v>
      </c>
    </row>
    <row r="279" spans="1:21" x14ac:dyDescent="0.25">
      <c r="A279" s="24" t="s">
        <v>332</v>
      </c>
      <c r="B279" s="25" t="s">
        <v>4</v>
      </c>
      <c r="C279" s="81">
        <v>0</v>
      </c>
      <c r="D279" s="81">
        <v>0</v>
      </c>
      <c r="E279" s="77">
        <v>0</v>
      </c>
      <c r="F279" s="77">
        <v>1000</v>
      </c>
      <c r="G279" s="77">
        <v>0</v>
      </c>
      <c r="H279" s="77">
        <v>0</v>
      </c>
      <c r="I279" s="77">
        <v>0</v>
      </c>
      <c r="J279" s="77">
        <v>0</v>
      </c>
      <c r="K279" s="77">
        <v>0</v>
      </c>
      <c r="L279" s="77">
        <v>0</v>
      </c>
      <c r="M279" s="77">
        <v>0</v>
      </c>
      <c r="N279" s="77">
        <v>0</v>
      </c>
      <c r="O279" s="77">
        <v>0</v>
      </c>
      <c r="P279" s="77">
        <v>8722</v>
      </c>
      <c r="Q279" s="83">
        <f t="shared" si="16"/>
        <v>9722</v>
      </c>
      <c r="S279" s="1">
        <f t="shared" si="17"/>
        <v>0</v>
      </c>
      <c r="T279" s="1">
        <f t="shared" si="18"/>
        <v>9722</v>
      </c>
      <c r="U279" s="1">
        <f t="shared" si="19"/>
        <v>9722</v>
      </c>
    </row>
    <row r="280" spans="1:21" x14ac:dyDescent="0.25">
      <c r="A280" s="24" t="s">
        <v>477</v>
      </c>
      <c r="B280" s="25" t="s">
        <v>4</v>
      </c>
      <c r="C280" s="81">
        <v>0</v>
      </c>
      <c r="D280" s="81">
        <v>0</v>
      </c>
      <c r="E280" s="77">
        <v>0</v>
      </c>
      <c r="F280" s="77">
        <v>0</v>
      </c>
      <c r="G280" s="77">
        <v>0</v>
      </c>
      <c r="H280" s="77">
        <v>0</v>
      </c>
      <c r="I280" s="77">
        <v>0</v>
      </c>
      <c r="J280" s="77">
        <v>0</v>
      </c>
      <c r="K280" s="77">
        <v>0</v>
      </c>
      <c r="L280" s="77">
        <v>0</v>
      </c>
      <c r="M280" s="77">
        <v>0</v>
      </c>
      <c r="N280" s="77">
        <v>0</v>
      </c>
      <c r="O280" s="77">
        <v>0</v>
      </c>
      <c r="P280" s="77">
        <v>0</v>
      </c>
      <c r="Q280" s="83">
        <f t="shared" si="16"/>
        <v>0</v>
      </c>
      <c r="S280" s="1">
        <f t="shared" si="17"/>
        <v>0</v>
      </c>
      <c r="T280" s="1">
        <f t="shared" si="18"/>
        <v>0</v>
      </c>
      <c r="U280" s="1">
        <f t="shared" si="19"/>
        <v>0</v>
      </c>
    </row>
    <row r="281" spans="1:21" x14ac:dyDescent="0.25">
      <c r="A281" s="24" t="s">
        <v>333</v>
      </c>
      <c r="B281" s="25" t="s">
        <v>4</v>
      </c>
      <c r="C281" s="81">
        <v>0</v>
      </c>
      <c r="D281" s="81">
        <v>0</v>
      </c>
      <c r="E281" s="77">
        <v>0</v>
      </c>
      <c r="F281" s="77">
        <v>0</v>
      </c>
      <c r="G281" s="77">
        <v>0</v>
      </c>
      <c r="H281" s="77">
        <v>0</v>
      </c>
      <c r="I281" s="77">
        <v>0</v>
      </c>
      <c r="J281" s="77">
        <v>0</v>
      </c>
      <c r="K281" s="77">
        <v>0</v>
      </c>
      <c r="L281" s="77">
        <v>0</v>
      </c>
      <c r="M281" s="77">
        <v>0</v>
      </c>
      <c r="N281" s="77">
        <v>0</v>
      </c>
      <c r="O281" s="77">
        <v>0</v>
      </c>
      <c r="P281" s="77">
        <v>0</v>
      </c>
      <c r="Q281" s="83">
        <f t="shared" si="16"/>
        <v>0</v>
      </c>
      <c r="S281" s="1">
        <f t="shared" si="17"/>
        <v>0</v>
      </c>
      <c r="T281" s="1">
        <f t="shared" si="18"/>
        <v>0</v>
      </c>
      <c r="U281" s="1">
        <f t="shared" si="19"/>
        <v>0</v>
      </c>
    </row>
    <row r="282" spans="1:21" x14ac:dyDescent="0.25">
      <c r="A282" s="24" t="s">
        <v>334</v>
      </c>
      <c r="B282" s="25" t="s">
        <v>4</v>
      </c>
      <c r="C282" s="81">
        <v>0</v>
      </c>
      <c r="D282" s="81">
        <v>0</v>
      </c>
      <c r="E282" s="77">
        <v>0</v>
      </c>
      <c r="F282" s="77">
        <v>0</v>
      </c>
      <c r="G282" s="77">
        <v>0</v>
      </c>
      <c r="H282" s="77">
        <v>0</v>
      </c>
      <c r="I282" s="77">
        <v>0</v>
      </c>
      <c r="J282" s="77">
        <v>0</v>
      </c>
      <c r="K282" s="77">
        <v>0</v>
      </c>
      <c r="L282" s="77">
        <v>0</v>
      </c>
      <c r="M282" s="77">
        <v>0</v>
      </c>
      <c r="N282" s="77">
        <v>0</v>
      </c>
      <c r="O282" s="77">
        <v>0</v>
      </c>
      <c r="P282" s="77">
        <v>0</v>
      </c>
      <c r="Q282" s="83">
        <f t="shared" si="16"/>
        <v>0</v>
      </c>
      <c r="S282" s="1">
        <f t="shared" si="17"/>
        <v>0</v>
      </c>
      <c r="T282" s="1">
        <f t="shared" si="18"/>
        <v>0</v>
      </c>
      <c r="U282" s="1">
        <f t="shared" si="19"/>
        <v>0</v>
      </c>
    </row>
    <row r="283" spans="1:21" x14ac:dyDescent="0.25">
      <c r="A283" s="24" t="s">
        <v>335</v>
      </c>
      <c r="B283" s="25" t="s">
        <v>4</v>
      </c>
      <c r="C283" s="81">
        <v>0</v>
      </c>
      <c r="D283" s="81">
        <v>0</v>
      </c>
      <c r="E283" s="77">
        <v>0</v>
      </c>
      <c r="F283" s="77">
        <v>0</v>
      </c>
      <c r="G283" s="77">
        <v>0</v>
      </c>
      <c r="H283" s="77">
        <v>0</v>
      </c>
      <c r="I283" s="77">
        <v>0</v>
      </c>
      <c r="J283" s="77">
        <v>0</v>
      </c>
      <c r="K283" s="77">
        <v>0</v>
      </c>
      <c r="L283" s="77">
        <v>0</v>
      </c>
      <c r="M283" s="77">
        <v>0</v>
      </c>
      <c r="N283" s="77">
        <v>0</v>
      </c>
      <c r="O283" s="77">
        <v>0</v>
      </c>
      <c r="P283" s="77">
        <v>0</v>
      </c>
      <c r="Q283" s="83">
        <f t="shared" si="16"/>
        <v>0</v>
      </c>
      <c r="S283" s="1">
        <f t="shared" si="17"/>
        <v>0</v>
      </c>
      <c r="T283" s="1">
        <f t="shared" si="18"/>
        <v>0</v>
      </c>
      <c r="U283" s="1">
        <f t="shared" si="19"/>
        <v>0</v>
      </c>
    </row>
    <row r="284" spans="1:21" x14ac:dyDescent="0.25">
      <c r="A284" s="24" t="s">
        <v>336</v>
      </c>
      <c r="B284" s="25" t="s">
        <v>4</v>
      </c>
      <c r="C284" s="81">
        <v>65</v>
      </c>
      <c r="D284" s="81">
        <v>0</v>
      </c>
      <c r="E284" s="77">
        <v>0</v>
      </c>
      <c r="F284" s="77">
        <v>0</v>
      </c>
      <c r="G284" s="77">
        <v>0</v>
      </c>
      <c r="H284" s="77">
        <v>0</v>
      </c>
      <c r="I284" s="77">
        <v>0</v>
      </c>
      <c r="J284" s="77">
        <v>0</v>
      </c>
      <c r="K284" s="77">
        <v>0</v>
      </c>
      <c r="L284" s="77">
        <v>0</v>
      </c>
      <c r="M284" s="77">
        <v>0</v>
      </c>
      <c r="N284" s="77">
        <v>0</v>
      </c>
      <c r="O284" s="77">
        <v>603</v>
      </c>
      <c r="P284" s="77">
        <v>0</v>
      </c>
      <c r="Q284" s="83">
        <f t="shared" si="16"/>
        <v>668</v>
      </c>
      <c r="S284" s="1">
        <f t="shared" si="17"/>
        <v>668</v>
      </c>
      <c r="T284" s="1">
        <f t="shared" si="18"/>
        <v>0</v>
      </c>
      <c r="U284" s="1">
        <f t="shared" si="19"/>
        <v>668</v>
      </c>
    </row>
    <row r="285" spans="1:21" x14ac:dyDescent="0.25">
      <c r="A285" s="24" t="s">
        <v>337</v>
      </c>
      <c r="B285" s="25" t="s">
        <v>4</v>
      </c>
      <c r="C285" s="81">
        <v>3466</v>
      </c>
      <c r="D285" s="81">
        <v>6049</v>
      </c>
      <c r="E285" s="77">
        <v>0</v>
      </c>
      <c r="F285" s="77">
        <v>0</v>
      </c>
      <c r="G285" s="77">
        <v>44340</v>
      </c>
      <c r="H285" s="77">
        <v>45395</v>
      </c>
      <c r="I285" s="77">
        <v>0</v>
      </c>
      <c r="J285" s="77">
        <v>0</v>
      </c>
      <c r="K285" s="77">
        <v>0</v>
      </c>
      <c r="L285" s="77">
        <v>0</v>
      </c>
      <c r="M285" s="77">
        <v>58264</v>
      </c>
      <c r="N285" s="77">
        <v>0</v>
      </c>
      <c r="O285" s="77">
        <v>0</v>
      </c>
      <c r="P285" s="77">
        <v>0</v>
      </c>
      <c r="Q285" s="83">
        <f t="shared" si="16"/>
        <v>157514</v>
      </c>
      <c r="S285" s="1">
        <f t="shared" si="17"/>
        <v>106070</v>
      </c>
      <c r="T285" s="1">
        <f t="shared" si="18"/>
        <v>51444</v>
      </c>
      <c r="U285" s="1">
        <f t="shared" si="19"/>
        <v>157514</v>
      </c>
    </row>
    <row r="286" spans="1:21" x14ac:dyDescent="0.25">
      <c r="A286" s="24" t="s">
        <v>338</v>
      </c>
      <c r="B286" s="25" t="s">
        <v>4</v>
      </c>
      <c r="C286" s="81">
        <v>0</v>
      </c>
      <c r="D286" s="81">
        <v>0</v>
      </c>
      <c r="E286" s="77">
        <v>0</v>
      </c>
      <c r="F286" s="77">
        <v>0</v>
      </c>
      <c r="G286" s="77">
        <v>0</v>
      </c>
      <c r="H286" s="77">
        <v>0</v>
      </c>
      <c r="I286" s="77">
        <v>0</v>
      </c>
      <c r="J286" s="77">
        <v>0</v>
      </c>
      <c r="K286" s="77">
        <v>0</v>
      </c>
      <c r="L286" s="77">
        <v>0</v>
      </c>
      <c r="M286" s="77">
        <v>0</v>
      </c>
      <c r="N286" s="77">
        <v>0</v>
      </c>
      <c r="O286" s="77">
        <v>0</v>
      </c>
      <c r="P286" s="77">
        <v>0</v>
      </c>
      <c r="Q286" s="83">
        <f t="shared" si="16"/>
        <v>0</v>
      </c>
      <c r="S286" s="1">
        <f t="shared" si="17"/>
        <v>0</v>
      </c>
      <c r="T286" s="1">
        <f t="shared" si="18"/>
        <v>0</v>
      </c>
      <c r="U286" s="1">
        <f t="shared" si="19"/>
        <v>0</v>
      </c>
    </row>
    <row r="287" spans="1:21" x14ac:dyDescent="0.25">
      <c r="A287" s="24" t="s">
        <v>339</v>
      </c>
      <c r="B287" s="25" t="s">
        <v>4</v>
      </c>
      <c r="C287" s="81">
        <v>0</v>
      </c>
      <c r="D287" s="81">
        <v>0</v>
      </c>
      <c r="E287" s="77">
        <v>0</v>
      </c>
      <c r="F287" s="77">
        <v>0</v>
      </c>
      <c r="G287" s="77">
        <v>0</v>
      </c>
      <c r="H287" s="77">
        <v>0</v>
      </c>
      <c r="I287" s="77">
        <v>0</v>
      </c>
      <c r="J287" s="77">
        <v>0</v>
      </c>
      <c r="K287" s="77">
        <v>0</v>
      </c>
      <c r="L287" s="77">
        <v>0</v>
      </c>
      <c r="M287" s="77">
        <v>0</v>
      </c>
      <c r="N287" s="77">
        <v>0</v>
      </c>
      <c r="O287" s="77">
        <v>0</v>
      </c>
      <c r="P287" s="77">
        <v>0</v>
      </c>
      <c r="Q287" s="83">
        <f t="shared" si="16"/>
        <v>0</v>
      </c>
      <c r="S287" s="1">
        <f t="shared" si="17"/>
        <v>0</v>
      </c>
      <c r="T287" s="1">
        <f t="shared" si="18"/>
        <v>0</v>
      </c>
      <c r="U287" s="1">
        <f t="shared" si="19"/>
        <v>0</v>
      </c>
    </row>
    <row r="288" spans="1:21" x14ac:dyDescent="0.25">
      <c r="A288" s="24" t="s">
        <v>340</v>
      </c>
      <c r="B288" s="25" t="s">
        <v>4</v>
      </c>
      <c r="C288" s="81">
        <v>0</v>
      </c>
      <c r="D288" s="81">
        <v>0</v>
      </c>
      <c r="E288" s="77">
        <v>0</v>
      </c>
      <c r="F288" s="77">
        <v>0</v>
      </c>
      <c r="G288" s="77">
        <v>0</v>
      </c>
      <c r="H288" s="77">
        <v>0</v>
      </c>
      <c r="I288" s="77">
        <v>0</v>
      </c>
      <c r="J288" s="77">
        <v>0</v>
      </c>
      <c r="K288" s="77">
        <v>0</v>
      </c>
      <c r="L288" s="77">
        <v>0</v>
      </c>
      <c r="M288" s="77">
        <v>0</v>
      </c>
      <c r="N288" s="77">
        <v>0</v>
      </c>
      <c r="O288" s="77">
        <v>0</v>
      </c>
      <c r="P288" s="77">
        <v>0</v>
      </c>
      <c r="Q288" s="83">
        <f t="shared" si="16"/>
        <v>0</v>
      </c>
      <c r="S288" s="1">
        <f t="shared" si="17"/>
        <v>0</v>
      </c>
      <c r="T288" s="1">
        <f t="shared" si="18"/>
        <v>0</v>
      </c>
      <c r="U288" s="1">
        <f t="shared" si="19"/>
        <v>0</v>
      </c>
    </row>
    <row r="289" spans="1:21" x14ac:dyDescent="0.25">
      <c r="A289" s="24" t="s">
        <v>549</v>
      </c>
      <c r="B289" s="25" t="s">
        <v>4</v>
      </c>
      <c r="C289" s="81">
        <v>0</v>
      </c>
      <c r="D289" s="81">
        <v>0</v>
      </c>
      <c r="E289" s="77">
        <v>547786</v>
      </c>
      <c r="F289" s="77">
        <v>221112</v>
      </c>
      <c r="G289" s="77">
        <v>0</v>
      </c>
      <c r="H289" s="77">
        <v>0</v>
      </c>
      <c r="I289" s="77">
        <v>0</v>
      </c>
      <c r="J289" s="77">
        <v>0</v>
      </c>
      <c r="K289" s="77">
        <v>0</v>
      </c>
      <c r="L289" s="77">
        <v>0</v>
      </c>
      <c r="M289" s="77">
        <v>0</v>
      </c>
      <c r="N289" s="77">
        <v>0</v>
      </c>
      <c r="O289" s="77">
        <v>0</v>
      </c>
      <c r="P289" s="77">
        <v>0</v>
      </c>
      <c r="Q289" s="83">
        <f t="shared" si="16"/>
        <v>768898</v>
      </c>
      <c r="S289" s="1">
        <f t="shared" si="17"/>
        <v>547786</v>
      </c>
      <c r="T289" s="1">
        <f t="shared" si="18"/>
        <v>221112</v>
      </c>
      <c r="U289" s="1">
        <f t="shared" si="19"/>
        <v>768898</v>
      </c>
    </row>
    <row r="290" spans="1:21" x14ac:dyDescent="0.25">
      <c r="A290" s="24" t="s">
        <v>341</v>
      </c>
      <c r="B290" s="25" t="s">
        <v>4</v>
      </c>
      <c r="C290" s="81">
        <v>0</v>
      </c>
      <c r="D290" s="81">
        <v>0</v>
      </c>
      <c r="E290" s="77">
        <v>860195</v>
      </c>
      <c r="F290" s="77">
        <v>0</v>
      </c>
      <c r="G290" s="77">
        <v>0</v>
      </c>
      <c r="H290" s="77">
        <v>0</v>
      </c>
      <c r="I290" s="77">
        <v>0</v>
      </c>
      <c r="J290" s="77">
        <v>0</v>
      </c>
      <c r="K290" s="77">
        <v>0</v>
      </c>
      <c r="L290" s="77">
        <v>0</v>
      </c>
      <c r="M290" s="77">
        <v>0</v>
      </c>
      <c r="N290" s="77">
        <v>0</v>
      </c>
      <c r="O290" s="77">
        <v>0</v>
      </c>
      <c r="P290" s="77">
        <v>0</v>
      </c>
      <c r="Q290" s="83">
        <f t="shared" si="16"/>
        <v>860195</v>
      </c>
      <c r="S290" s="1">
        <f t="shared" si="17"/>
        <v>860195</v>
      </c>
      <c r="T290" s="1">
        <f t="shared" si="18"/>
        <v>0</v>
      </c>
      <c r="U290" s="1">
        <f t="shared" si="19"/>
        <v>860195</v>
      </c>
    </row>
    <row r="291" spans="1:21" x14ac:dyDescent="0.25">
      <c r="A291" s="24" t="s">
        <v>506</v>
      </c>
      <c r="B291" s="25" t="s">
        <v>4</v>
      </c>
      <c r="C291" s="81">
        <v>0</v>
      </c>
      <c r="D291" s="81">
        <v>0</v>
      </c>
      <c r="E291" s="77">
        <v>0</v>
      </c>
      <c r="F291" s="77">
        <v>0</v>
      </c>
      <c r="G291" s="77">
        <v>0</v>
      </c>
      <c r="H291" s="77">
        <v>0</v>
      </c>
      <c r="I291" s="77">
        <v>0</v>
      </c>
      <c r="J291" s="77">
        <v>0</v>
      </c>
      <c r="K291" s="77">
        <v>0</v>
      </c>
      <c r="L291" s="77">
        <v>0</v>
      </c>
      <c r="M291" s="77">
        <v>0</v>
      </c>
      <c r="N291" s="77">
        <v>0</v>
      </c>
      <c r="O291" s="77">
        <v>0</v>
      </c>
      <c r="P291" s="77">
        <v>0</v>
      </c>
      <c r="Q291" s="83">
        <f t="shared" si="16"/>
        <v>0</v>
      </c>
      <c r="S291" s="1">
        <f t="shared" si="17"/>
        <v>0</v>
      </c>
      <c r="T291" s="1">
        <f t="shared" si="18"/>
        <v>0</v>
      </c>
      <c r="U291" s="1">
        <f t="shared" si="19"/>
        <v>0</v>
      </c>
    </row>
    <row r="292" spans="1:21" x14ac:dyDescent="0.25">
      <c r="A292" s="24" t="s">
        <v>342</v>
      </c>
      <c r="B292" s="25" t="s">
        <v>4</v>
      </c>
      <c r="C292" s="81">
        <v>0</v>
      </c>
      <c r="D292" s="81">
        <v>0</v>
      </c>
      <c r="E292" s="77">
        <v>6770</v>
      </c>
      <c r="F292" s="77">
        <v>0</v>
      </c>
      <c r="G292" s="77">
        <v>0</v>
      </c>
      <c r="H292" s="77">
        <v>0</v>
      </c>
      <c r="I292" s="77">
        <v>0</v>
      </c>
      <c r="J292" s="77">
        <v>0</v>
      </c>
      <c r="K292" s="77">
        <v>0</v>
      </c>
      <c r="L292" s="77">
        <v>0</v>
      </c>
      <c r="M292" s="77">
        <v>0</v>
      </c>
      <c r="N292" s="77">
        <v>0</v>
      </c>
      <c r="O292" s="77">
        <v>0</v>
      </c>
      <c r="P292" s="77">
        <v>0</v>
      </c>
      <c r="Q292" s="83">
        <f t="shared" si="16"/>
        <v>6770</v>
      </c>
      <c r="S292" s="1">
        <f t="shared" si="17"/>
        <v>6770</v>
      </c>
      <c r="T292" s="1">
        <f t="shared" si="18"/>
        <v>0</v>
      </c>
      <c r="U292" s="1">
        <f t="shared" si="19"/>
        <v>6770</v>
      </c>
    </row>
    <row r="293" spans="1:21" x14ac:dyDescent="0.25">
      <c r="A293" s="24" t="s">
        <v>343</v>
      </c>
      <c r="B293" s="25" t="s">
        <v>4</v>
      </c>
      <c r="C293" s="81">
        <v>0</v>
      </c>
      <c r="D293" s="81">
        <v>0</v>
      </c>
      <c r="E293" s="77">
        <v>0</v>
      </c>
      <c r="F293" s="77">
        <v>0</v>
      </c>
      <c r="G293" s="77">
        <v>0</v>
      </c>
      <c r="H293" s="77">
        <v>0</v>
      </c>
      <c r="I293" s="77">
        <v>0</v>
      </c>
      <c r="J293" s="77">
        <v>0</v>
      </c>
      <c r="K293" s="77">
        <v>0</v>
      </c>
      <c r="L293" s="77">
        <v>0</v>
      </c>
      <c r="M293" s="77">
        <v>0</v>
      </c>
      <c r="N293" s="77">
        <v>0</v>
      </c>
      <c r="O293" s="77">
        <v>0</v>
      </c>
      <c r="P293" s="77">
        <v>0</v>
      </c>
      <c r="Q293" s="83">
        <f t="shared" si="16"/>
        <v>0</v>
      </c>
      <c r="S293" s="1">
        <f t="shared" si="17"/>
        <v>0</v>
      </c>
      <c r="T293" s="1">
        <f t="shared" si="18"/>
        <v>0</v>
      </c>
      <c r="U293" s="1">
        <f t="shared" si="19"/>
        <v>0</v>
      </c>
    </row>
    <row r="294" spans="1:21" x14ac:dyDescent="0.25">
      <c r="A294" s="24" t="s">
        <v>344</v>
      </c>
      <c r="B294" s="25" t="s">
        <v>4</v>
      </c>
      <c r="C294" s="81">
        <v>0</v>
      </c>
      <c r="D294" s="81">
        <v>0</v>
      </c>
      <c r="E294" s="77">
        <v>0</v>
      </c>
      <c r="F294" s="77">
        <v>0</v>
      </c>
      <c r="G294" s="77">
        <v>0</v>
      </c>
      <c r="H294" s="77">
        <v>0</v>
      </c>
      <c r="I294" s="77">
        <v>0</v>
      </c>
      <c r="J294" s="77">
        <v>0</v>
      </c>
      <c r="K294" s="77">
        <v>0</v>
      </c>
      <c r="L294" s="77">
        <v>0</v>
      </c>
      <c r="M294" s="77">
        <v>0</v>
      </c>
      <c r="N294" s="77">
        <v>0</v>
      </c>
      <c r="O294" s="77">
        <v>0</v>
      </c>
      <c r="P294" s="77">
        <v>0</v>
      </c>
      <c r="Q294" s="83">
        <f t="shared" si="16"/>
        <v>0</v>
      </c>
      <c r="S294" s="1">
        <f t="shared" si="17"/>
        <v>0</v>
      </c>
      <c r="T294" s="1">
        <f t="shared" si="18"/>
        <v>0</v>
      </c>
      <c r="U294" s="1">
        <f t="shared" si="19"/>
        <v>0</v>
      </c>
    </row>
    <row r="295" spans="1:21" x14ac:dyDescent="0.25">
      <c r="A295" s="24" t="s">
        <v>345</v>
      </c>
      <c r="B295" s="25" t="s">
        <v>4</v>
      </c>
      <c r="C295" s="81">
        <v>0</v>
      </c>
      <c r="D295" s="81">
        <v>0</v>
      </c>
      <c r="E295" s="77">
        <v>0</v>
      </c>
      <c r="F295" s="77">
        <v>0</v>
      </c>
      <c r="G295" s="77">
        <v>0</v>
      </c>
      <c r="H295" s="77">
        <v>0</v>
      </c>
      <c r="I295" s="77">
        <v>0</v>
      </c>
      <c r="J295" s="77">
        <v>0</v>
      </c>
      <c r="K295" s="77">
        <v>0</v>
      </c>
      <c r="L295" s="77">
        <v>0</v>
      </c>
      <c r="M295" s="77">
        <v>0</v>
      </c>
      <c r="N295" s="77">
        <v>0</v>
      </c>
      <c r="O295" s="77">
        <v>0</v>
      </c>
      <c r="P295" s="77">
        <v>0</v>
      </c>
      <c r="Q295" s="83">
        <f t="shared" si="16"/>
        <v>0</v>
      </c>
      <c r="S295" s="1">
        <f t="shared" si="17"/>
        <v>0</v>
      </c>
      <c r="T295" s="1">
        <f t="shared" si="18"/>
        <v>0</v>
      </c>
      <c r="U295" s="1">
        <f t="shared" si="19"/>
        <v>0</v>
      </c>
    </row>
    <row r="296" spans="1:21" x14ac:dyDescent="0.25">
      <c r="A296" s="24" t="s">
        <v>346</v>
      </c>
      <c r="B296" s="25" t="s">
        <v>4</v>
      </c>
      <c r="C296" s="81">
        <v>0</v>
      </c>
      <c r="D296" s="81">
        <v>0</v>
      </c>
      <c r="E296" s="77">
        <v>0</v>
      </c>
      <c r="F296" s="77">
        <v>0</v>
      </c>
      <c r="G296" s="77">
        <v>0</v>
      </c>
      <c r="H296" s="77">
        <v>0</v>
      </c>
      <c r="I296" s="77">
        <v>0</v>
      </c>
      <c r="J296" s="77">
        <v>0</v>
      </c>
      <c r="K296" s="77">
        <v>0</v>
      </c>
      <c r="L296" s="77">
        <v>0</v>
      </c>
      <c r="M296" s="77">
        <v>0</v>
      </c>
      <c r="N296" s="77">
        <v>0</v>
      </c>
      <c r="O296" s="77">
        <v>0</v>
      </c>
      <c r="P296" s="77">
        <v>0</v>
      </c>
      <c r="Q296" s="83">
        <f t="shared" si="16"/>
        <v>0</v>
      </c>
      <c r="S296" s="1">
        <f t="shared" si="17"/>
        <v>0</v>
      </c>
      <c r="T296" s="1">
        <f t="shared" si="18"/>
        <v>0</v>
      </c>
      <c r="U296" s="1">
        <f t="shared" si="19"/>
        <v>0</v>
      </c>
    </row>
    <row r="297" spans="1:21" x14ac:dyDescent="0.25">
      <c r="A297" s="24" t="s">
        <v>4</v>
      </c>
      <c r="B297" s="25" t="s">
        <v>4</v>
      </c>
      <c r="C297" s="81">
        <v>0</v>
      </c>
      <c r="D297" s="81">
        <v>0</v>
      </c>
      <c r="E297" s="77">
        <v>0</v>
      </c>
      <c r="F297" s="77">
        <v>0</v>
      </c>
      <c r="G297" s="77">
        <v>0</v>
      </c>
      <c r="H297" s="77">
        <v>0</v>
      </c>
      <c r="I297" s="77">
        <v>0</v>
      </c>
      <c r="J297" s="77">
        <v>0</v>
      </c>
      <c r="K297" s="77">
        <v>0</v>
      </c>
      <c r="L297" s="77">
        <v>0</v>
      </c>
      <c r="M297" s="77">
        <v>0</v>
      </c>
      <c r="N297" s="77">
        <v>0</v>
      </c>
      <c r="O297" s="77">
        <v>0</v>
      </c>
      <c r="P297" s="77">
        <v>0</v>
      </c>
      <c r="Q297" s="83">
        <f t="shared" si="16"/>
        <v>0</v>
      </c>
      <c r="S297" s="1">
        <f t="shared" si="17"/>
        <v>0</v>
      </c>
      <c r="T297" s="1">
        <f t="shared" si="18"/>
        <v>0</v>
      </c>
      <c r="U297" s="1">
        <f t="shared" si="19"/>
        <v>0</v>
      </c>
    </row>
    <row r="298" spans="1:21" x14ac:dyDescent="0.25">
      <c r="A298" s="24" t="s">
        <v>347</v>
      </c>
      <c r="B298" s="25" t="s">
        <v>4</v>
      </c>
      <c r="C298" s="81">
        <v>776878</v>
      </c>
      <c r="D298" s="81">
        <v>0</v>
      </c>
      <c r="E298" s="77">
        <v>0</v>
      </c>
      <c r="F298" s="77">
        <v>0</v>
      </c>
      <c r="G298" s="77">
        <v>966533</v>
      </c>
      <c r="H298" s="77">
        <v>2227702</v>
      </c>
      <c r="I298" s="77">
        <v>0</v>
      </c>
      <c r="J298" s="77">
        <v>0</v>
      </c>
      <c r="K298" s="77">
        <v>0</v>
      </c>
      <c r="L298" s="77">
        <v>0</v>
      </c>
      <c r="M298" s="77">
        <v>1634856</v>
      </c>
      <c r="N298" s="77">
        <v>303718</v>
      </c>
      <c r="O298" s="77">
        <v>103685</v>
      </c>
      <c r="P298" s="77">
        <v>99868</v>
      </c>
      <c r="Q298" s="83">
        <f t="shared" si="16"/>
        <v>6113240</v>
      </c>
      <c r="S298" s="1">
        <f t="shared" si="17"/>
        <v>3481952</v>
      </c>
      <c r="T298" s="1">
        <f t="shared" si="18"/>
        <v>2631288</v>
      </c>
      <c r="U298" s="1">
        <f t="shared" si="19"/>
        <v>6113240</v>
      </c>
    </row>
    <row r="299" spans="1:21" x14ac:dyDescent="0.25">
      <c r="A299" s="24" t="s">
        <v>348</v>
      </c>
      <c r="B299" s="25" t="s">
        <v>4</v>
      </c>
      <c r="C299" s="81">
        <v>1443</v>
      </c>
      <c r="D299" s="81">
        <v>0</v>
      </c>
      <c r="E299" s="77">
        <v>0</v>
      </c>
      <c r="F299" s="77">
        <v>0</v>
      </c>
      <c r="G299" s="77">
        <v>0</v>
      </c>
      <c r="H299" s="77">
        <v>0</v>
      </c>
      <c r="I299" s="77">
        <v>0</v>
      </c>
      <c r="J299" s="77">
        <v>0</v>
      </c>
      <c r="K299" s="77">
        <v>0</v>
      </c>
      <c r="L299" s="77">
        <v>0</v>
      </c>
      <c r="M299" s="77">
        <v>537</v>
      </c>
      <c r="N299" s="77">
        <v>0</v>
      </c>
      <c r="O299" s="77">
        <v>1375</v>
      </c>
      <c r="P299" s="77">
        <v>0</v>
      </c>
      <c r="Q299" s="83">
        <f t="shared" si="16"/>
        <v>3355</v>
      </c>
      <c r="S299" s="1">
        <f t="shared" si="17"/>
        <v>3355</v>
      </c>
      <c r="T299" s="1">
        <f t="shared" si="18"/>
        <v>0</v>
      </c>
      <c r="U299" s="1">
        <f t="shared" si="19"/>
        <v>3355</v>
      </c>
    </row>
    <row r="300" spans="1:21" x14ac:dyDescent="0.25">
      <c r="A300" s="24" t="s">
        <v>349</v>
      </c>
      <c r="B300" s="25" t="s">
        <v>4</v>
      </c>
      <c r="C300" s="81">
        <v>1213</v>
      </c>
      <c r="D300" s="81">
        <v>0</v>
      </c>
      <c r="E300" s="77">
        <v>0</v>
      </c>
      <c r="F300" s="77">
        <v>0</v>
      </c>
      <c r="G300" s="77">
        <v>0</v>
      </c>
      <c r="H300" s="77">
        <v>0</v>
      </c>
      <c r="I300" s="77">
        <v>0</v>
      </c>
      <c r="J300" s="77">
        <v>0</v>
      </c>
      <c r="K300" s="77">
        <v>0</v>
      </c>
      <c r="L300" s="77">
        <v>0</v>
      </c>
      <c r="M300" s="77">
        <v>4564</v>
      </c>
      <c r="N300" s="77">
        <v>0</v>
      </c>
      <c r="O300" s="77">
        <v>0</v>
      </c>
      <c r="P300" s="77">
        <v>0</v>
      </c>
      <c r="Q300" s="83">
        <f t="shared" si="16"/>
        <v>5777</v>
      </c>
      <c r="S300" s="1">
        <f t="shared" si="17"/>
        <v>5777</v>
      </c>
      <c r="T300" s="1">
        <f t="shared" si="18"/>
        <v>0</v>
      </c>
      <c r="U300" s="1">
        <f t="shared" si="19"/>
        <v>5777</v>
      </c>
    </row>
    <row r="301" spans="1:21" x14ac:dyDescent="0.25">
      <c r="A301" s="90" t="s">
        <v>350</v>
      </c>
      <c r="B301" s="91" t="s">
        <v>4</v>
      </c>
      <c r="C301" s="81">
        <v>108259</v>
      </c>
      <c r="D301" s="81">
        <v>0</v>
      </c>
      <c r="E301" s="77">
        <v>594159</v>
      </c>
      <c r="F301" s="77">
        <v>0</v>
      </c>
      <c r="G301" s="77">
        <v>258480</v>
      </c>
      <c r="H301" s="77">
        <v>0</v>
      </c>
      <c r="I301" s="77">
        <v>0</v>
      </c>
      <c r="J301" s="77">
        <v>0</v>
      </c>
      <c r="K301" s="77">
        <v>0</v>
      </c>
      <c r="L301" s="77">
        <v>0</v>
      </c>
      <c r="M301" s="77">
        <v>286656</v>
      </c>
      <c r="N301" s="77">
        <v>0</v>
      </c>
      <c r="O301" s="77">
        <v>25607</v>
      </c>
      <c r="P301" s="77">
        <v>0</v>
      </c>
      <c r="Q301" s="95">
        <f t="shared" si="16"/>
        <v>1273161</v>
      </c>
      <c r="S301" s="1">
        <f t="shared" si="17"/>
        <v>1273161</v>
      </c>
      <c r="T301" s="1">
        <f t="shared" si="18"/>
        <v>0</v>
      </c>
      <c r="U301" s="1">
        <f t="shared" si="19"/>
        <v>1273161</v>
      </c>
    </row>
    <row r="302" spans="1:21" x14ac:dyDescent="0.25">
      <c r="A302" s="24" t="s">
        <v>351</v>
      </c>
      <c r="B302" s="25" t="s">
        <v>4</v>
      </c>
      <c r="C302" s="81">
        <v>0</v>
      </c>
      <c r="D302" s="81">
        <v>0</v>
      </c>
      <c r="E302" s="77">
        <v>0</v>
      </c>
      <c r="F302" s="77">
        <v>0</v>
      </c>
      <c r="G302" s="77">
        <v>56243</v>
      </c>
      <c r="H302" s="77">
        <v>66193</v>
      </c>
      <c r="I302" s="77">
        <v>0</v>
      </c>
      <c r="J302" s="77">
        <v>0</v>
      </c>
      <c r="K302" s="77">
        <v>0</v>
      </c>
      <c r="L302" s="77">
        <v>0</v>
      </c>
      <c r="M302" s="77">
        <v>22557</v>
      </c>
      <c r="N302" s="77">
        <v>0</v>
      </c>
      <c r="O302" s="77">
        <v>57548</v>
      </c>
      <c r="P302" s="77">
        <v>36827</v>
      </c>
      <c r="Q302" s="83">
        <f t="shared" si="16"/>
        <v>239368</v>
      </c>
      <c r="S302" s="1">
        <f t="shared" si="17"/>
        <v>136348</v>
      </c>
      <c r="T302" s="1">
        <f t="shared" si="18"/>
        <v>103020</v>
      </c>
      <c r="U302" s="1">
        <f t="shared" si="19"/>
        <v>239368</v>
      </c>
    </row>
    <row r="303" spans="1:21" x14ac:dyDescent="0.25">
      <c r="A303" s="24" t="s">
        <v>352</v>
      </c>
      <c r="B303" s="25" t="s">
        <v>4</v>
      </c>
      <c r="C303" s="81">
        <v>0</v>
      </c>
      <c r="D303" s="81">
        <v>0</v>
      </c>
      <c r="E303" s="77">
        <v>0</v>
      </c>
      <c r="F303" s="77">
        <v>0</v>
      </c>
      <c r="G303" s="77">
        <v>0</v>
      </c>
      <c r="H303" s="77">
        <v>0</v>
      </c>
      <c r="I303" s="77">
        <v>0</v>
      </c>
      <c r="J303" s="77">
        <v>0</v>
      </c>
      <c r="K303" s="77">
        <v>0</v>
      </c>
      <c r="L303" s="77">
        <v>0</v>
      </c>
      <c r="M303" s="77">
        <v>0</v>
      </c>
      <c r="N303" s="77">
        <v>0</v>
      </c>
      <c r="O303" s="77">
        <v>0</v>
      </c>
      <c r="P303" s="77">
        <v>0</v>
      </c>
      <c r="Q303" s="83">
        <f t="shared" si="16"/>
        <v>0</v>
      </c>
      <c r="S303" s="1">
        <f t="shared" si="17"/>
        <v>0</v>
      </c>
      <c r="T303" s="1">
        <f t="shared" si="18"/>
        <v>0</v>
      </c>
      <c r="U303" s="1">
        <f t="shared" si="19"/>
        <v>0</v>
      </c>
    </row>
    <row r="304" spans="1:21" x14ac:dyDescent="0.25">
      <c r="A304" s="24" t="s">
        <v>353</v>
      </c>
      <c r="B304" s="25" t="s">
        <v>4</v>
      </c>
      <c r="C304" s="81">
        <v>0</v>
      </c>
      <c r="D304" s="81">
        <v>0</v>
      </c>
      <c r="E304" s="77">
        <v>0</v>
      </c>
      <c r="F304" s="77">
        <v>0</v>
      </c>
      <c r="G304" s="77">
        <v>0</v>
      </c>
      <c r="H304" s="77">
        <v>0</v>
      </c>
      <c r="I304" s="77">
        <v>0</v>
      </c>
      <c r="J304" s="77">
        <v>0</v>
      </c>
      <c r="K304" s="77">
        <v>0</v>
      </c>
      <c r="L304" s="77">
        <v>0</v>
      </c>
      <c r="M304" s="77">
        <v>0</v>
      </c>
      <c r="N304" s="77">
        <v>0</v>
      </c>
      <c r="O304" s="77">
        <v>0</v>
      </c>
      <c r="P304" s="77">
        <v>0</v>
      </c>
      <c r="Q304" s="83">
        <f t="shared" si="16"/>
        <v>0</v>
      </c>
      <c r="S304" s="1">
        <f t="shared" si="17"/>
        <v>0</v>
      </c>
      <c r="T304" s="1">
        <f t="shared" si="18"/>
        <v>0</v>
      </c>
      <c r="U304" s="1">
        <f t="shared" si="19"/>
        <v>0</v>
      </c>
    </row>
    <row r="305" spans="1:21" x14ac:dyDescent="0.25">
      <c r="A305" s="24" t="s">
        <v>354</v>
      </c>
      <c r="B305" s="25" t="s">
        <v>4</v>
      </c>
      <c r="C305" s="81">
        <v>449</v>
      </c>
      <c r="D305" s="81">
        <v>2268</v>
      </c>
      <c r="E305" s="77">
        <v>0</v>
      </c>
      <c r="F305" s="77">
        <v>0</v>
      </c>
      <c r="G305" s="77">
        <v>0</v>
      </c>
      <c r="H305" s="77">
        <v>0</v>
      </c>
      <c r="I305" s="77">
        <v>0</v>
      </c>
      <c r="J305" s="77">
        <v>0</v>
      </c>
      <c r="K305" s="77">
        <v>0</v>
      </c>
      <c r="L305" s="77">
        <v>0</v>
      </c>
      <c r="M305" s="77">
        <v>827</v>
      </c>
      <c r="N305" s="77">
        <v>0</v>
      </c>
      <c r="O305" s="77">
        <v>0</v>
      </c>
      <c r="P305" s="77">
        <v>0</v>
      </c>
      <c r="Q305" s="83">
        <f t="shared" si="16"/>
        <v>3544</v>
      </c>
      <c r="S305" s="1">
        <f t="shared" si="17"/>
        <v>1276</v>
      </c>
      <c r="T305" s="1">
        <f t="shared" si="18"/>
        <v>2268</v>
      </c>
      <c r="U305" s="1">
        <f t="shared" si="19"/>
        <v>3544</v>
      </c>
    </row>
    <row r="306" spans="1:21" x14ac:dyDescent="0.25">
      <c r="A306" s="24" t="s">
        <v>355</v>
      </c>
      <c r="B306" s="25" t="s">
        <v>4</v>
      </c>
      <c r="C306" s="81">
        <v>0</v>
      </c>
      <c r="D306" s="81">
        <v>0</v>
      </c>
      <c r="E306" s="77">
        <v>1730375</v>
      </c>
      <c r="F306" s="77">
        <v>0</v>
      </c>
      <c r="G306" s="77">
        <v>117467</v>
      </c>
      <c r="H306" s="77">
        <v>0</v>
      </c>
      <c r="I306" s="77">
        <v>0</v>
      </c>
      <c r="J306" s="77">
        <v>0</v>
      </c>
      <c r="K306" s="77">
        <v>0</v>
      </c>
      <c r="L306" s="77">
        <v>0</v>
      </c>
      <c r="M306" s="77">
        <v>625525</v>
      </c>
      <c r="N306" s="77">
        <v>0</v>
      </c>
      <c r="O306" s="77">
        <v>0</v>
      </c>
      <c r="P306" s="77">
        <v>0</v>
      </c>
      <c r="Q306" s="83">
        <f t="shared" si="16"/>
        <v>2473367</v>
      </c>
      <c r="S306" s="1">
        <f t="shared" si="17"/>
        <v>2473367</v>
      </c>
      <c r="T306" s="1">
        <f t="shared" si="18"/>
        <v>0</v>
      </c>
      <c r="U306" s="1">
        <f t="shared" si="19"/>
        <v>2473367</v>
      </c>
    </row>
    <row r="307" spans="1:21" x14ac:dyDescent="0.25">
      <c r="A307" s="24" t="s">
        <v>356</v>
      </c>
      <c r="B307" s="25" t="s">
        <v>4</v>
      </c>
      <c r="C307" s="81">
        <v>0</v>
      </c>
      <c r="D307" s="81">
        <v>0</v>
      </c>
      <c r="E307" s="77">
        <v>0</v>
      </c>
      <c r="F307" s="77">
        <v>0</v>
      </c>
      <c r="G307" s="77">
        <v>0</v>
      </c>
      <c r="H307" s="77">
        <v>0</v>
      </c>
      <c r="I307" s="77">
        <v>0</v>
      </c>
      <c r="J307" s="77">
        <v>0</v>
      </c>
      <c r="K307" s="77">
        <v>0</v>
      </c>
      <c r="L307" s="77">
        <v>0</v>
      </c>
      <c r="M307" s="77">
        <v>0</v>
      </c>
      <c r="N307" s="77">
        <v>0</v>
      </c>
      <c r="O307" s="77">
        <v>0</v>
      </c>
      <c r="P307" s="77">
        <v>0</v>
      </c>
      <c r="Q307" s="83">
        <f t="shared" si="16"/>
        <v>0</v>
      </c>
      <c r="S307" s="1">
        <f t="shared" si="17"/>
        <v>0</v>
      </c>
      <c r="T307" s="1">
        <f t="shared" si="18"/>
        <v>0</v>
      </c>
      <c r="U307" s="1">
        <f t="shared" si="19"/>
        <v>0</v>
      </c>
    </row>
    <row r="308" spans="1:21" x14ac:dyDescent="0.25">
      <c r="A308" s="24" t="s">
        <v>544</v>
      </c>
      <c r="B308" s="25" t="s">
        <v>4</v>
      </c>
      <c r="C308" s="81">
        <v>0</v>
      </c>
      <c r="D308" s="81">
        <v>0</v>
      </c>
      <c r="E308" s="77">
        <v>0</v>
      </c>
      <c r="F308" s="77">
        <v>0</v>
      </c>
      <c r="G308" s="77">
        <v>0</v>
      </c>
      <c r="H308" s="77">
        <v>0</v>
      </c>
      <c r="I308" s="77">
        <v>0</v>
      </c>
      <c r="J308" s="77">
        <v>0</v>
      </c>
      <c r="K308" s="77">
        <v>0</v>
      </c>
      <c r="L308" s="77">
        <v>0</v>
      </c>
      <c r="M308" s="77">
        <v>0</v>
      </c>
      <c r="N308" s="77">
        <v>0</v>
      </c>
      <c r="O308" s="77">
        <v>0</v>
      </c>
      <c r="P308" s="77">
        <v>0</v>
      </c>
      <c r="Q308" s="83">
        <f t="shared" si="16"/>
        <v>0</v>
      </c>
      <c r="S308" s="1">
        <f t="shared" si="17"/>
        <v>0</v>
      </c>
      <c r="T308" s="1">
        <f t="shared" si="18"/>
        <v>0</v>
      </c>
      <c r="U308" s="1">
        <f t="shared" si="19"/>
        <v>0</v>
      </c>
    </row>
    <row r="309" spans="1:21" x14ac:dyDescent="0.25">
      <c r="A309" s="24" t="s">
        <v>357</v>
      </c>
      <c r="B309" s="25" t="s">
        <v>52</v>
      </c>
      <c r="C309" s="81">
        <v>5740</v>
      </c>
      <c r="D309" s="81">
        <v>2237</v>
      </c>
      <c r="E309" s="77">
        <v>1161869</v>
      </c>
      <c r="F309" s="77">
        <v>14075</v>
      </c>
      <c r="G309" s="77">
        <v>130260</v>
      </c>
      <c r="H309" s="77">
        <v>55874</v>
      </c>
      <c r="I309" s="77">
        <v>0</v>
      </c>
      <c r="J309" s="77">
        <v>0</v>
      </c>
      <c r="K309" s="77">
        <v>0</v>
      </c>
      <c r="L309" s="77">
        <v>0</v>
      </c>
      <c r="M309" s="77">
        <v>0</v>
      </c>
      <c r="N309" s="77">
        <v>0</v>
      </c>
      <c r="O309" s="77">
        <v>0</v>
      </c>
      <c r="P309" s="77">
        <v>0</v>
      </c>
      <c r="Q309" s="83">
        <f t="shared" si="16"/>
        <v>1370055</v>
      </c>
      <c r="S309" s="1">
        <f t="shared" si="17"/>
        <v>1297869</v>
      </c>
      <c r="T309" s="1">
        <f t="shared" si="18"/>
        <v>72186</v>
      </c>
      <c r="U309" s="1">
        <f t="shared" si="19"/>
        <v>1370055</v>
      </c>
    </row>
    <row r="310" spans="1:21" x14ac:dyDescent="0.25">
      <c r="A310" s="24" t="s">
        <v>358</v>
      </c>
      <c r="B310" s="25" t="s">
        <v>52</v>
      </c>
      <c r="C310" s="81">
        <v>0</v>
      </c>
      <c r="D310" s="81">
        <v>0</v>
      </c>
      <c r="E310" s="77">
        <v>149301</v>
      </c>
      <c r="F310" s="77">
        <v>193288</v>
      </c>
      <c r="G310" s="77">
        <v>0</v>
      </c>
      <c r="H310" s="77">
        <v>0</v>
      </c>
      <c r="I310" s="77">
        <v>0</v>
      </c>
      <c r="J310" s="77">
        <v>0</v>
      </c>
      <c r="K310" s="77">
        <v>0</v>
      </c>
      <c r="L310" s="77">
        <v>0</v>
      </c>
      <c r="M310" s="77">
        <v>0</v>
      </c>
      <c r="N310" s="77">
        <v>0</v>
      </c>
      <c r="O310" s="77">
        <v>0</v>
      </c>
      <c r="P310" s="77">
        <v>0</v>
      </c>
      <c r="Q310" s="83">
        <f t="shared" si="16"/>
        <v>342589</v>
      </c>
      <c r="S310" s="1">
        <f t="shared" si="17"/>
        <v>149301</v>
      </c>
      <c r="T310" s="1">
        <f t="shared" si="18"/>
        <v>193288</v>
      </c>
      <c r="U310" s="1">
        <f t="shared" si="19"/>
        <v>342589</v>
      </c>
    </row>
    <row r="311" spans="1:21" x14ac:dyDescent="0.25">
      <c r="A311" s="24" t="s">
        <v>359</v>
      </c>
      <c r="B311" s="25" t="s">
        <v>52</v>
      </c>
      <c r="C311" s="81">
        <v>13835</v>
      </c>
      <c r="D311" s="81">
        <v>0</v>
      </c>
      <c r="E311" s="77">
        <v>249339</v>
      </c>
      <c r="F311" s="77">
        <v>0</v>
      </c>
      <c r="G311" s="77">
        <v>18985</v>
      </c>
      <c r="H311" s="77">
        <v>0</v>
      </c>
      <c r="I311" s="77">
        <v>0</v>
      </c>
      <c r="J311" s="77">
        <v>0</v>
      </c>
      <c r="K311" s="77">
        <v>0</v>
      </c>
      <c r="L311" s="77">
        <v>0</v>
      </c>
      <c r="M311" s="77">
        <v>0</v>
      </c>
      <c r="N311" s="77">
        <v>0</v>
      </c>
      <c r="O311" s="77">
        <v>4025</v>
      </c>
      <c r="P311" s="77">
        <v>0</v>
      </c>
      <c r="Q311" s="83">
        <f t="shared" si="16"/>
        <v>286184</v>
      </c>
      <c r="S311" s="1">
        <f t="shared" si="17"/>
        <v>286184</v>
      </c>
      <c r="T311" s="1">
        <f t="shared" si="18"/>
        <v>0</v>
      </c>
      <c r="U311" s="1">
        <f t="shared" si="19"/>
        <v>286184</v>
      </c>
    </row>
    <row r="312" spans="1:21" x14ac:dyDescent="0.25">
      <c r="A312" s="24" t="s">
        <v>361</v>
      </c>
      <c r="B312" s="25" t="s">
        <v>52</v>
      </c>
      <c r="C312" s="81">
        <v>0</v>
      </c>
      <c r="D312" s="81">
        <v>0</v>
      </c>
      <c r="E312" s="77">
        <v>0</v>
      </c>
      <c r="F312" s="77">
        <v>0</v>
      </c>
      <c r="G312" s="77">
        <v>19600</v>
      </c>
      <c r="H312" s="77">
        <v>0</v>
      </c>
      <c r="I312" s="77">
        <v>0</v>
      </c>
      <c r="J312" s="77">
        <v>0</v>
      </c>
      <c r="K312" s="77">
        <v>0</v>
      </c>
      <c r="L312" s="77">
        <v>0</v>
      </c>
      <c r="M312" s="77">
        <v>0</v>
      </c>
      <c r="N312" s="77">
        <v>0</v>
      </c>
      <c r="O312" s="77">
        <v>0</v>
      </c>
      <c r="P312" s="77">
        <v>0</v>
      </c>
      <c r="Q312" s="83">
        <f t="shared" si="16"/>
        <v>19600</v>
      </c>
      <c r="S312" s="1">
        <f t="shared" si="17"/>
        <v>19600</v>
      </c>
      <c r="T312" s="1">
        <f t="shared" si="18"/>
        <v>0</v>
      </c>
      <c r="U312" s="1">
        <f t="shared" si="19"/>
        <v>19600</v>
      </c>
    </row>
    <row r="313" spans="1:21" x14ac:dyDescent="0.25">
      <c r="A313" s="24" t="s">
        <v>516</v>
      </c>
      <c r="B313" s="25" t="s">
        <v>52</v>
      </c>
      <c r="C313" s="81">
        <v>0</v>
      </c>
      <c r="D313" s="81">
        <v>0</v>
      </c>
      <c r="E313" s="77">
        <v>0</v>
      </c>
      <c r="F313" s="77">
        <v>0</v>
      </c>
      <c r="G313" s="77">
        <v>0</v>
      </c>
      <c r="H313" s="77">
        <v>0</v>
      </c>
      <c r="I313" s="77">
        <v>0</v>
      </c>
      <c r="J313" s="77">
        <v>0</v>
      </c>
      <c r="K313" s="77">
        <v>0</v>
      </c>
      <c r="L313" s="77">
        <v>0</v>
      </c>
      <c r="M313" s="77">
        <v>0</v>
      </c>
      <c r="N313" s="77">
        <v>0</v>
      </c>
      <c r="O313" s="77">
        <v>0</v>
      </c>
      <c r="P313" s="77">
        <v>0</v>
      </c>
      <c r="Q313" s="83">
        <f t="shared" si="16"/>
        <v>0</v>
      </c>
      <c r="S313" s="1">
        <f t="shared" si="17"/>
        <v>0</v>
      </c>
      <c r="T313" s="1">
        <f t="shared" si="18"/>
        <v>0</v>
      </c>
      <c r="U313" s="1">
        <f t="shared" si="19"/>
        <v>0</v>
      </c>
    </row>
    <row r="314" spans="1:21" x14ac:dyDescent="0.25">
      <c r="A314" s="24" t="s">
        <v>362</v>
      </c>
      <c r="B314" s="25" t="s">
        <v>52</v>
      </c>
      <c r="C314" s="81">
        <v>206399</v>
      </c>
      <c r="D314" s="81">
        <v>0</v>
      </c>
      <c r="E314" s="77">
        <v>0</v>
      </c>
      <c r="F314" s="77">
        <v>0</v>
      </c>
      <c r="G314" s="77">
        <v>1105385</v>
      </c>
      <c r="H314" s="77">
        <v>0</v>
      </c>
      <c r="I314" s="77">
        <v>0</v>
      </c>
      <c r="J314" s="77">
        <v>0</v>
      </c>
      <c r="K314" s="77">
        <v>0</v>
      </c>
      <c r="L314" s="77">
        <v>0</v>
      </c>
      <c r="M314" s="77">
        <v>309545</v>
      </c>
      <c r="N314" s="77">
        <v>0</v>
      </c>
      <c r="O314" s="77">
        <v>0</v>
      </c>
      <c r="P314" s="77">
        <v>0</v>
      </c>
      <c r="Q314" s="83">
        <f t="shared" si="16"/>
        <v>1621329</v>
      </c>
      <c r="S314" s="1">
        <f t="shared" si="17"/>
        <v>1621329</v>
      </c>
      <c r="T314" s="1">
        <f t="shared" si="18"/>
        <v>0</v>
      </c>
      <c r="U314" s="1">
        <f t="shared" si="19"/>
        <v>1621329</v>
      </c>
    </row>
    <row r="315" spans="1:21" x14ac:dyDescent="0.25">
      <c r="A315" s="24" t="s">
        <v>363</v>
      </c>
      <c r="B315" s="25" t="s">
        <v>53</v>
      </c>
      <c r="C315" s="81">
        <v>0</v>
      </c>
      <c r="D315" s="81">
        <v>0</v>
      </c>
      <c r="E315" s="77">
        <v>0</v>
      </c>
      <c r="F315" s="77">
        <v>0</v>
      </c>
      <c r="G315" s="77">
        <v>0</v>
      </c>
      <c r="H315" s="77">
        <v>0</v>
      </c>
      <c r="I315" s="77">
        <v>0</v>
      </c>
      <c r="J315" s="77">
        <v>0</v>
      </c>
      <c r="K315" s="77">
        <v>0</v>
      </c>
      <c r="L315" s="77">
        <v>0</v>
      </c>
      <c r="M315" s="77">
        <v>0</v>
      </c>
      <c r="N315" s="77">
        <v>0</v>
      </c>
      <c r="O315" s="77">
        <v>0</v>
      </c>
      <c r="P315" s="77">
        <v>0</v>
      </c>
      <c r="Q315" s="83">
        <f t="shared" si="16"/>
        <v>0</v>
      </c>
      <c r="S315" s="1">
        <f t="shared" si="17"/>
        <v>0</v>
      </c>
      <c r="T315" s="1">
        <f t="shared" si="18"/>
        <v>0</v>
      </c>
      <c r="U315" s="1">
        <f t="shared" si="19"/>
        <v>0</v>
      </c>
    </row>
    <row r="316" spans="1:21" x14ac:dyDescent="0.25">
      <c r="A316" s="24" t="s">
        <v>364</v>
      </c>
      <c r="B316" s="25" t="s">
        <v>53</v>
      </c>
      <c r="C316" s="81">
        <v>0</v>
      </c>
      <c r="D316" s="81">
        <v>0</v>
      </c>
      <c r="E316" s="77">
        <v>0</v>
      </c>
      <c r="F316" s="77">
        <v>0</v>
      </c>
      <c r="G316" s="77">
        <v>0</v>
      </c>
      <c r="H316" s="77">
        <v>0</v>
      </c>
      <c r="I316" s="77">
        <v>0</v>
      </c>
      <c r="J316" s="77">
        <v>0</v>
      </c>
      <c r="K316" s="77">
        <v>0</v>
      </c>
      <c r="L316" s="77">
        <v>0</v>
      </c>
      <c r="M316" s="77">
        <v>0</v>
      </c>
      <c r="N316" s="77">
        <v>0</v>
      </c>
      <c r="O316" s="77">
        <v>0</v>
      </c>
      <c r="P316" s="77">
        <v>0</v>
      </c>
      <c r="Q316" s="83">
        <f t="shared" si="16"/>
        <v>0</v>
      </c>
      <c r="S316" s="1">
        <f t="shared" si="17"/>
        <v>0</v>
      </c>
      <c r="T316" s="1">
        <f t="shared" si="18"/>
        <v>0</v>
      </c>
      <c r="U316" s="1">
        <f t="shared" si="19"/>
        <v>0</v>
      </c>
    </row>
    <row r="317" spans="1:21" x14ac:dyDescent="0.25">
      <c r="A317" s="24" t="s">
        <v>365</v>
      </c>
      <c r="B317" s="25" t="s">
        <v>53</v>
      </c>
      <c r="C317" s="81">
        <v>0</v>
      </c>
      <c r="D317" s="81">
        <v>0</v>
      </c>
      <c r="E317" s="77">
        <v>0</v>
      </c>
      <c r="F317" s="77">
        <v>0</v>
      </c>
      <c r="G317" s="77">
        <v>0</v>
      </c>
      <c r="H317" s="77">
        <v>0</v>
      </c>
      <c r="I317" s="77">
        <v>0</v>
      </c>
      <c r="J317" s="77">
        <v>0</v>
      </c>
      <c r="K317" s="77">
        <v>0</v>
      </c>
      <c r="L317" s="77">
        <v>0</v>
      </c>
      <c r="M317" s="77">
        <v>0</v>
      </c>
      <c r="N317" s="77">
        <v>0</v>
      </c>
      <c r="O317" s="77">
        <v>0</v>
      </c>
      <c r="P317" s="77">
        <v>0</v>
      </c>
      <c r="Q317" s="83">
        <f t="shared" si="16"/>
        <v>0</v>
      </c>
      <c r="S317" s="1">
        <f t="shared" si="17"/>
        <v>0</v>
      </c>
      <c r="T317" s="1">
        <f t="shared" si="18"/>
        <v>0</v>
      </c>
      <c r="U317" s="1">
        <f t="shared" si="19"/>
        <v>0</v>
      </c>
    </row>
    <row r="318" spans="1:21" x14ac:dyDescent="0.25">
      <c r="A318" s="24" t="s">
        <v>366</v>
      </c>
      <c r="B318" s="25" t="s">
        <v>53</v>
      </c>
      <c r="C318" s="81">
        <v>0</v>
      </c>
      <c r="D318" s="81">
        <v>0</v>
      </c>
      <c r="E318" s="77">
        <v>0</v>
      </c>
      <c r="F318" s="77">
        <v>0</v>
      </c>
      <c r="G318" s="77">
        <v>0</v>
      </c>
      <c r="H318" s="77">
        <v>0</v>
      </c>
      <c r="I318" s="77">
        <v>0</v>
      </c>
      <c r="J318" s="77">
        <v>0</v>
      </c>
      <c r="K318" s="77">
        <v>0</v>
      </c>
      <c r="L318" s="77">
        <v>0</v>
      </c>
      <c r="M318" s="77">
        <v>0</v>
      </c>
      <c r="N318" s="77">
        <v>0</v>
      </c>
      <c r="O318" s="77">
        <v>0</v>
      </c>
      <c r="P318" s="77">
        <v>0</v>
      </c>
      <c r="Q318" s="83">
        <f t="shared" si="16"/>
        <v>0</v>
      </c>
      <c r="S318" s="1">
        <f t="shared" si="17"/>
        <v>0</v>
      </c>
      <c r="T318" s="1">
        <f t="shared" si="18"/>
        <v>0</v>
      </c>
      <c r="U318" s="1">
        <f t="shared" si="19"/>
        <v>0</v>
      </c>
    </row>
    <row r="319" spans="1:21" x14ac:dyDescent="0.25">
      <c r="A319" s="24" t="s">
        <v>367</v>
      </c>
      <c r="B319" s="25" t="s">
        <v>53</v>
      </c>
      <c r="C319" s="81">
        <v>0</v>
      </c>
      <c r="D319" s="81">
        <v>0</v>
      </c>
      <c r="E319" s="77">
        <v>428041</v>
      </c>
      <c r="F319" s="77">
        <v>24420</v>
      </c>
      <c r="G319" s="77">
        <v>19876</v>
      </c>
      <c r="H319" s="77">
        <v>121974</v>
      </c>
      <c r="I319" s="77">
        <v>0</v>
      </c>
      <c r="J319" s="77">
        <v>0</v>
      </c>
      <c r="K319" s="77">
        <v>0</v>
      </c>
      <c r="L319" s="77">
        <v>0</v>
      </c>
      <c r="M319" s="77">
        <v>1170574</v>
      </c>
      <c r="N319" s="77">
        <v>14322</v>
      </c>
      <c r="O319" s="77">
        <v>0</v>
      </c>
      <c r="P319" s="77">
        <v>0</v>
      </c>
      <c r="Q319" s="83">
        <f t="shared" si="16"/>
        <v>1779207</v>
      </c>
      <c r="S319" s="1">
        <f t="shared" si="17"/>
        <v>1618491</v>
      </c>
      <c r="T319" s="1">
        <f t="shared" si="18"/>
        <v>160716</v>
      </c>
      <c r="U319" s="1">
        <f t="shared" si="19"/>
        <v>1779207</v>
      </c>
    </row>
    <row r="320" spans="1:21" x14ac:dyDescent="0.25">
      <c r="A320" s="24" t="s">
        <v>368</v>
      </c>
      <c r="B320" s="25" t="s">
        <v>53</v>
      </c>
      <c r="C320" s="81">
        <v>41612</v>
      </c>
      <c r="D320" s="81">
        <v>6294</v>
      </c>
      <c r="E320" s="77">
        <v>0</v>
      </c>
      <c r="F320" s="77">
        <v>207400</v>
      </c>
      <c r="G320" s="77">
        <v>0</v>
      </c>
      <c r="H320" s="77">
        <v>43090</v>
      </c>
      <c r="I320" s="77">
        <v>0</v>
      </c>
      <c r="J320" s="77">
        <v>0</v>
      </c>
      <c r="K320" s="77">
        <v>0</v>
      </c>
      <c r="L320" s="77">
        <v>0</v>
      </c>
      <c r="M320" s="77">
        <v>155683</v>
      </c>
      <c r="N320" s="77">
        <v>0</v>
      </c>
      <c r="O320" s="77">
        <v>0</v>
      </c>
      <c r="P320" s="77">
        <v>0</v>
      </c>
      <c r="Q320" s="83">
        <f t="shared" si="16"/>
        <v>454079</v>
      </c>
      <c r="S320" s="1">
        <f t="shared" si="17"/>
        <v>197295</v>
      </c>
      <c r="T320" s="1">
        <f t="shared" si="18"/>
        <v>256784</v>
      </c>
      <c r="U320" s="1">
        <f t="shared" si="19"/>
        <v>454079</v>
      </c>
    </row>
    <row r="321" spans="1:21" x14ac:dyDescent="0.25">
      <c r="A321" s="24" t="s">
        <v>369</v>
      </c>
      <c r="B321" s="25" t="s">
        <v>53</v>
      </c>
      <c r="C321" s="81">
        <v>0</v>
      </c>
      <c r="D321" s="81">
        <v>0</v>
      </c>
      <c r="E321" s="77">
        <v>8910</v>
      </c>
      <c r="F321" s="77">
        <v>743</v>
      </c>
      <c r="G321" s="77">
        <v>6694</v>
      </c>
      <c r="H321" s="77">
        <v>3174</v>
      </c>
      <c r="I321" s="77">
        <v>0</v>
      </c>
      <c r="J321" s="77">
        <v>0</v>
      </c>
      <c r="K321" s="77">
        <v>0</v>
      </c>
      <c r="L321" s="77">
        <v>0</v>
      </c>
      <c r="M321" s="77">
        <v>0</v>
      </c>
      <c r="N321" s="77">
        <v>0</v>
      </c>
      <c r="O321" s="77">
        <v>0</v>
      </c>
      <c r="P321" s="77">
        <v>0</v>
      </c>
      <c r="Q321" s="83">
        <f t="shared" si="16"/>
        <v>19521</v>
      </c>
      <c r="S321" s="1">
        <f t="shared" si="17"/>
        <v>15604</v>
      </c>
      <c r="T321" s="1">
        <f t="shared" si="18"/>
        <v>3917</v>
      </c>
      <c r="U321" s="1">
        <f t="shared" si="19"/>
        <v>19521</v>
      </c>
    </row>
    <row r="322" spans="1:21" x14ac:dyDescent="0.25">
      <c r="A322" s="24" t="s">
        <v>370</v>
      </c>
      <c r="B322" s="25" t="s">
        <v>53</v>
      </c>
      <c r="C322" s="81">
        <v>0</v>
      </c>
      <c r="D322" s="81">
        <v>0</v>
      </c>
      <c r="E322" s="77">
        <v>1500</v>
      </c>
      <c r="F322" s="77">
        <v>0</v>
      </c>
      <c r="G322" s="77">
        <v>2793</v>
      </c>
      <c r="H322" s="77">
        <v>0</v>
      </c>
      <c r="I322" s="77">
        <v>0</v>
      </c>
      <c r="J322" s="77">
        <v>0</v>
      </c>
      <c r="K322" s="77">
        <v>0</v>
      </c>
      <c r="L322" s="77">
        <v>0</v>
      </c>
      <c r="M322" s="77">
        <v>1500</v>
      </c>
      <c r="N322" s="77">
        <v>0</v>
      </c>
      <c r="O322" s="77">
        <v>0</v>
      </c>
      <c r="P322" s="77">
        <v>0</v>
      </c>
      <c r="Q322" s="83">
        <f t="shared" si="16"/>
        <v>5793</v>
      </c>
      <c r="S322" s="1">
        <f t="shared" si="17"/>
        <v>5793</v>
      </c>
      <c r="T322" s="1">
        <f t="shared" si="18"/>
        <v>0</v>
      </c>
      <c r="U322" s="1">
        <f t="shared" si="19"/>
        <v>5793</v>
      </c>
    </row>
    <row r="323" spans="1:21" x14ac:dyDescent="0.25">
      <c r="A323" s="24" t="s">
        <v>371</v>
      </c>
      <c r="B323" s="25" t="s">
        <v>53</v>
      </c>
      <c r="C323" s="81">
        <v>0</v>
      </c>
      <c r="D323" s="81">
        <v>0</v>
      </c>
      <c r="E323" s="77">
        <v>0</v>
      </c>
      <c r="F323" s="77">
        <v>0</v>
      </c>
      <c r="G323" s="77">
        <v>0</v>
      </c>
      <c r="H323" s="77">
        <v>0</v>
      </c>
      <c r="I323" s="77">
        <v>0</v>
      </c>
      <c r="J323" s="77">
        <v>0</v>
      </c>
      <c r="K323" s="77">
        <v>0</v>
      </c>
      <c r="L323" s="77">
        <v>0</v>
      </c>
      <c r="M323" s="77">
        <v>0</v>
      </c>
      <c r="N323" s="77">
        <v>0</v>
      </c>
      <c r="O323" s="77">
        <v>5283</v>
      </c>
      <c r="P323" s="77">
        <v>0</v>
      </c>
      <c r="Q323" s="83">
        <f t="shared" si="16"/>
        <v>5283</v>
      </c>
      <c r="S323" s="1">
        <f t="shared" si="17"/>
        <v>5283</v>
      </c>
      <c r="T323" s="1">
        <f t="shared" si="18"/>
        <v>0</v>
      </c>
      <c r="U323" s="1">
        <f t="shared" si="19"/>
        <v>5283</v>
      </c>
    </row>
    <row r="324" spans="1:21" x14ac:dyDescent="0.25">
      <c r="A324" s="24" t="s">
        <v>372</v>
      </c>
      <c r="B324" s="25" t="s">
        <v>53</v>
      </c>
      <c r="C324" s="81">
        <v>0</v>
      </c>
      <c r="D324" s="81">
        <v>0</v>
      </c>
      <c r="E324" s="77">
        <v>0</v>
      </c>
      <c r="F324" s="77">
        <v>0</v>
      </c>
      <c r="G324" s="77">
        <v>0</v>
      </c>
      <c r="H324" s="77">
        <v>0</v>
      </c>
      <c r="I324" s="77">
        <v>0</v>
      </c>
      <c r="J324" s="77">
        <v>0</v>
      </c>
      <c r="K324" s="77">
        <v>0</v>
      </c>
      <c r="L324" s="77">
        <v>0</v>
      </c>
      <c r="M324" s="77">
        <v>0</v>
      </c>
      <c r="N324" s="77">
        <v>0</v>
      </c>
      <c r="O324" s="77">
        <v>0</v>
      </c>
      <c r="P324" s="77">
        <v>0</v>
      </c>
      <c r="Q324" s="83">
        <f t="shared" si="16"/>
        <v>0</v>
      </c>
      <c r="S324" s="1">
        <f t="shared" si="17"/>
        <v>0</v>
      </c>
      <c r="T324" s="1">
        <f t="shared" si="18"/>
        <v>0</v>
      </c>
      <c r="U324" s="1">
        <f t="shared" si="19"/>
        <v>0</v>
      </c>
    </row>
    <row r="325" spans="1:21" x14ac:dyDescent="0.25">
      <c r="A325" s="24" t="s">
        <v>373</v>
      </c>
      <c r="B325" s="25" t="s">
        <v>53</v>
      </c>
      <c r="C325" s="81">
        <v>0</v>
      </c>
      <c r="D325" s="81">
        <v>0</v>
      </c>
      <c r="E325" s="77">
        <v>237472</v>
      </c>
      <c r="F325" s="77">
        <v>42032</v>
      </c>
      <c r="G325" s="77">
        <v>79137</v>
      </c>
      <c r="H325" s="77">
        <v>151146</v>
      </c>
      <c r="I325" s="77">
        <v>0</v>
      </c>
      <c r="J325" s="77">
        <v>0</v>
      </c>
      <c r="K325" s="77">
        <v>0</v>
      </c>
      <c r="L325" s="77">
        <v>0</v>
      </c>
      <c r="M325" s="77">
        <v>106389</v>
      </c>
      <c r="N325" s="77">
        <v>0</v>
      </c>
      <c r="O325" s="77">
        <v>46950</v>
      </c>
      <c r="P325" s="77">
        <v>0</v>
      </c>
      <c r="Q325" s="83">
        <f t="shared" ref="Q325:Q388" si="20">SUM(C325:P325)</f>
        <v>663126</v>
      </c>
      <c r="S325" s="1">
        <f t="shared" si="17"/>
        <v>469948</v>
      </c>
      <c r="T325" s="1">
        <f t="shared" si="18"/>
        <v>193178</v>
      </c>
      <c r="U325" s="1">
        <f t="shared" si="19"/>
        <v>663126</v>
      </c>
    </row>
    <row r="326" spans="1:21" x14ac:dyDescent="0.25">
      <c r="A326" s="24" t="s">
        <v>374</v>
      </c>
      <c r="B326" s="25" t="s">
        <v>53</v>
      </c>
      <c r="C326" s="81">
        <v>0</v>
      </c>
      <c r="D326" s="81">
        <v>0</v>
      </c>
      <c r="E326" s="77">
        <v>0</v>
      </c>
      <c r="F326" s="77">
        <v>0</v>
      </c>
      <c r="G326" s="77">
        <v>0</v>
      </c>
      <c r="H326" s="77">
        <v>0</v>
      </c>
      <c r="I326" s="77">
        <v>0</v>
      </c>
      <c r="J326" s="77">
        <v>0</v>
      </c>
      <c r="K326" s="77">
        <v>0</v>
      </c>
      <c r="L326" s="77">
        <v>0</v>
      </c>
      <c r="M326" s="77">
        <v>0</v>
      </c>
      <c r="N326" s="77">
        <v>0</v>
      </c>
      <c r="O326" s="77">
        <v>0</v>
      </c>
      <c r="P326" s="77">
        <v>0</v>
      </c>
      <c r="Q326" s="83">
        <f t="shared" si="20"/>
        <v>0</v>
      </c>
      <c r="S326" s="1">
        <f t="shared" si="17"/>
        <v>0</v>
      </c>
      <c r="T326" s="1">
        <f t="shared" si="18"/>
        <v>0</v>
      </c>
      <c r="U326" s="1">
        <f t="shared" si="19"/>
        <v>0</v>
      </c>
    </row>
    <row r="327" spans="1:21" x14ac:dyDescent="0.25">
      <c r="A327" s="24" t="s">
        <v>375</v>
      </c>
      <c r="B327" s="25" t="s">
        <v>53</v>
      </c>
      <c r="C327" s="81">
        <v>0</v>
      </c>
      <c r="D327" s="81">
        <v>0</v>
      </c>
      <c r="E327" s="77">
        <v>0</v>
      </c>
      <c r="F327" s="77">
        <v>0</v>
      </c>
      <c r="G327" s="77">
        <v>0</v>
      </c>
      <c r="H327" s="77">
        <v>0</v>
      </c>
      <c r="I327" s="77">
        <v>0</v>
      </c>
      <c r="J327" s="77">
        <v>0</v>
      </c>
      <c r="K327" s="77">
        <v>0</v>
      </c>
      <c r="L327" s="77">
        <v>0</v>
      </c>
      <c r="M327" s="77">
        <v>0</v>
      </c>
      <c r="N327" s="77">
        <v>0</v>
      </c>
      <c r="O327" s="77">
        <v>0</v>
      </c>
      <c r="P327" s="77">
        <v>0</v>
      </c>
      <c r="Q327" s="83">
        <f t="shared" si="20"/>
        <v>0</v>
      </c>
      <c r="S327" s="1">
        <f t="shared" ref="S327:S390" si="21">SUM(C327,E327,G327,I327,K327,M327,O327)</f>
        <v>0</v>
      </c>
      <c r="T327" s="1">
        <f t="shared" ref="T327:T390" si="22">SUM(D327,F327,H327,J327,L327,N327,P327)</f>
        <v>0</v>
      </c>
      <c r="U327" s="1">
        <f t="shared" ref="U327:U390" si="23">SUM(S327:T327)</f>
        <v>0</v>
      </c>
    </row>
    <row r="328" spans="1:21" x14ac:dyDescent="0.25">
      <c r="A328" s="24" t="s">
        <v>376</v>
      </c>
      <c r="B328" s="25" t="s">
        <v>53</v>
      </c>
      <c r="C328" s="81">
        <v>1925</v>
      </c>
      <c r="D328" s="81">
        <v>4999</v>
      </c>
      <c r="E328" s="77">
        <v>9496</v>
      </c>
      <c r="F328" s="77">
        <v>90354</v>
      </c>
      <c r="G328" s="77">
        <v>7230</v>
      </c>
      <c r="H328" s="77">
        <v>45587</v>
      </c>
      <c r="I328" s="77">
        <v>0</v>
      </c>
      <c r="J328" s="77">
        <v>0</v>
      </c>
      <c r="K328" s="77">
        <v>0</v>
      </c>
      <c r="L328" s="77">
        <v>0</v>
      </c>
      <c r="M328" s="77">
        <v>2450</v>
      </c>
      <c r="N328" s="77">
        <v>350</v>
      </c>
      <c r="O328" s="77">
        <v>0</v>
      </c>
      <c r="P328" s="77">
        <v>0</v>
      </c>
      <c r="Q328" s="83">
        <f t="shared" si="20"/>
        <v>162391</v>
      </c>
      <c r="S328" s="1">
        <f t="shared" si="21"/>
        <v>21101</v>
      </c>
      <c r="T328" s="1">
        <f t="shared" si="22"/>
        <v>141290</v>
      </c>
      <c r="U328" s="1">
        <f t="shared" si="23"/>
        <v>162391</v>
      </c>
    </row>
    <row r="329" spans="1:21" x14ac:dyDescent="0.25">
      <c r="A329" s="24" t="s">
        <v>377</v>
      </c>
      <c r="B329" s="25" t="s">
        <v>53</v>
      </c>
      <c r="C329" s="81">
        <v>0</v>
      </c>
      <c r="D329" s="81">
        <v>0</v>
      </c>
      <c r="E329" s="77">
        <v>0</v>
      </c>
      <c r="F329" s="77">
        <v>0</v>
      </c>
      <c r="G329" s="77">
        <v>311632</v>
      </c>
      <c r="H329" s="77">
        <v>132628</v>
      </c>
      <c r="I329" s="77">
        <v>0</v>
      </c>
      <c r="J329" s="77">
        <v>0</v>
      </c>
      <c r="K329" s="77">
        <v>0</v>
      </c>
      <c r="L329" s="77">
        <v>0</v>
      </c>
      <c r="M329" s="77">
        <v>0</v>
      </c>
      <c r="N329" s="77">
        <v>0</v>
      </c>
      <c r="O329" s="77">
        <v>0</v>
      </c>
      <c r="P329" s="77">
        <v>0</v>
      </c>
      <c r="Q329" s="83">
        <f t="shared" si="20"/>
        <v>444260</v>
      </c>
      <c r="S329" s="1">
        <f t="shared" si="21"/>
        <v>311632</v>
      </c>
      <c r="T329" s="1">
        <f t="shared" si="22"/>
        <v>132628</v>
      </c>
      <c r="U329" s="1">
        <f t="shared" si="23"/>
        <v>444260</v>
      </c>
    </row>
    <row r="330" spans="1:21" x14ac:dyDescent="0.25">
      <c r="A330" s="24" t="s">
        <v>378</v>
      </c>
      <c r="B330" s="25" t="s">
        <v>53</v>
      </c>
      <c r="C330" s="81">
        <v>0</v>
      </c>
      <c r="D330" s="81">
        <v>0</v>
      </c>
      <c r="E330" s="77">
        <v>2066</v>
      </c>
      <c r="F330" s="77">
        <v>0</v>
      </c>
      <c r="G330" s="77">
        <v>0</v>
      </c>
      <c r="H330" s="77">
        <v>0</v>
      </c>
      <c r="I330" s="77">
        <v>0</v>
      </c>
      <c r="J330" s="77">
        <v>0</v>
      </c>
      <c r="K330" s="77">
        <v>0</v>
      </c>
      <c r="L330" s="77">
        <v>0</v>
      </c>
      <c r="M330" s="77">
        <v>0</v>
      </c>
      <c r="N330" s="77">
        <v>0</v>
      </c>
      <c r="O330" s="77">
        <v>0</v>
      </c>
      <c r="P330" s="77">
        <v>0</v>
      </c>
      <c r="Q330" s="83">
        <f t="shared" si="20"/>
        <v>2066</v>
      </c>
      <c r="S330" s="1">
        <f t="shared" si="21"/>
        <v>2066</v>
      </c>
      <c r="T330" s="1">
        <f t="shared" si="22"/>
        <v>0</v>
      </c>
      <c r="U330" s="1">
        <f t="shared" si="23"/>
        <v>2066</v>
      </c>
    </row>
    <row r="331" spans="1:21" x14ac:dyDescent="0.25">
      <c r="A331" s="24" t="s">
        <v>379</v>
      </c>
      <c r="B331" s="25" t="s">
        <v>53</v>
      </c>
      <c r="C331" s="81">
        <v>0</v>
      </c>
      <c r="D331" s="81">
        <v>0</v>
      </c>
      <c r="E331" s="77">
        <v>0</v>
      </c>
      <c r="F331" s="77">
        <v>0</v>
      </c>
      <c r="G331" s="77">
        <v>0</v>
      </c>
      <c r="H331" s="77">
        <v>0</v>
      </c>
      <c r="I331" s="77">
        <v>0</v>
      </c>
      <c r="J331" s="77">
        <v>0</v>
      </c>
      <c r="K331" s="77">
        <v>0</v>
      </c>
      <c r="L331" s="77">
        <v>0</v>
      </c>
      <c r="M331" s="77">
        <v>0</v>
      </c>
      <c r="N331" s="77">
        <v>66500</v>
      </c>
      <c r="O331" s="77">
        <v>0</v>
      </c>
      <c r="P331" s="77">
        <v>0</v>
      </c>
      <c r="Q331" s="83">
        <f t="shared" si="20"/>
        <v>66500</v>
      </c>
      <c r="S331" s="1">
        <f t="shared" si="21"/>
        <v>0</v>
      </c>
      <c r="T331" s="1">
        <f t="shared" si="22"/>
        <v>66500</v>
      </c>
      <c r="U331" s="1">
        <f t="shared" si="23"/>
        <v>66500</v>
      </c>
    </row>
    <row r="332" spans="1:21" x14ac:dyDescent="0.25">
      <c r="A332" s="24" t="s">
        <v>380</v>
      </c>
      <c r="B332" s="25" t="s">
        <v>53</v>
      </c>
      <c r="C332" s="81">
        <v>4900</v>
      </c>
      <c r="D332" s="81">
        <v>475</v>
      </c>
      <c r="E332" s="77">
        <v>0</v>
      </c>
      <c r="F332" s="77">
        <v>0</v>
      </c>
      <c r="G332" s="77">
        <v>12426</v>
      </c>
      <c r="H332" s="77">
        <v>998</v>
      </c>
      <c r="I332" s="77">
        <v>0</v>
      </c>
      <c r="J332" s="77">
        <v>0</v>
      </c>
      <c r="K332" s="77">
        <v>0</v>
      </c>
      <c r="L332" s="77">
        <v>0</v>
      </c>
      <c r="M332" s="77">
        <v>212794</v>
      </c>
      <c r="N332" s="77">
        <v>0</v>
      </c>
      <c r="O332" s="77">
        <v>0</v>
      </c>
      <c r="P332" s="77">
        <v>0</v>
      </c>
      <c r="Q332" s="83">
        <f t="shared" si="20"/>
        <v>231593</v>
      </c>
      <c r="S332" s="1">
        <f t="shared" si="21"/>
        <v>230120</v>
      </c>
      <c r="T332" s="1">
        <f t="shared" si="22"/>
        <v>1473</v>
      </c>
      <c r="U332" s="1">
        <f t="shared" si="23"/>
        <v>231593</v>
      </c>
    </row>
    <row r="333" spans="1:21" x14ac:dyDescent="0.25">
      <c r="A333" s="24" t="s">
        <v>5</v>
      </c>
      <c r="B333" s="25" t="s">
        <v>53</v>
      </c>
      <c r="C333" s="81">
        <v>0</v>
      </c>
      <c r="D333" s="81">
        <v>0</v>
      </c>
      <c r="E333" s="77">
        <v>0</v>
      </c>
      <c r="F333" s="77">
        <v>0</v>
      </c>
      <c r="G333" s="77">
        <v>21445</v>
      </c>
      <c r="H333" s="77">
        <v>0</v>
      </c>
      <c r="I333" s="77">
        <v>0</v>
      </c>
      <c r="J333" s="77">
        <v>0</v>
      </c>
      <c r="K333" s="77">
        <v>0</v>
      </c>
      <c r="L333" s="77">
        <v>0</v>
      </c>
      <c r="M333" s="77">
        <v>0</v>
      </c>
      <c r="N333" s="77">
        <v>0</v>
      </c>
      <c r="O333" s="77">
        <v>0</v>
      </c>
      <c r="P333" s="77">
        <v>0</v>
      </c>
      <c r="Q333" s="83">
        <f t="shared" si="20"/>
        <v>21445</v>
      </c>
      <c r="S333" s="1">
        <f t="shared" si="21"/>
        <v>21445</v>
      </c>
      <c r="T333" s="1">
        <f t="shared" si="22"/>
        <v>0</v>
      </c>
      <c r="U333" s="1">
        <f t="shared" si="23"/>
        <v>21445</v>
      </c>
    </row>
    <row r="334" spans="1:21" s="96" customFormat="1" x14ac:dyDescent="0.25">
      <c r="A334" s="90" t="s">
        <v>383</v>
      </c>
      <c r="B334" s="91" t="s">
        <v>53</v>
      </c>
      <c r="C334" s="81">
        <v>6625</v>
      </c>
      <c r="D334" s="81">
        <v>0</v>
      </c>
      <c r="E334" s="77">
        <v>0</v>
      </c>
      <c r="F334" s="77">
        <v>0</v>
      </c>
      <c r="G334" s="77">
        <v>0</v>
      </c>
      <c r="H334" s="77">
        <v>0</v>
      </c>
      <c r="I334" s="77">
        <v>0</v>
      </c>
      <c r="J334" s="77">
        <v>0</v>
      </c>
      <c r="K334" s="77">
        <v>0</v>
      </c>
      <c r="L334" s="77">
        <v>0</v>
      </c>
      <c r="M334" s="77">
        <v>0</v>
      </c>
      <c r="N334" s="77">
        <v>0</v>
      </c>
      <c r="O334" s="77">
        <v>0</v>
      </c>
      <c r="P334" s="77">
        <v>0</v>
      </c>
      <c r="Q334" s="95">
        <f t="shared" si="20"/>
        <v>6625</v>
      </c>
      <c r="S334" s="1">
        <f t="shared" si="21"/>
        <v>6625</v>
      </c>
      <c r="T334" s="1">
        <f t="shared" si="22"/>
        <v>0</v>
      </c>
      <c r="U334" s="1">
        <f t="shared" si="23"/>
        <v>6625</v>
      </c>
    </row>
    <row r="335" spans="1:21" x14ac:dyDescent="0.25">
      <c r="A335" s="24" t="s">
        <v>525</v>
      </c>
      <c r="B335" s="25" t="s">
        <v>53</v>
      </c>
      <c r="C335" s="81">
        <v>0</v>
      </c>
      <c r="D335" s="81">
        <v>0</v>
      </c>
      <c r="E335" s="77">
        <v>0</v>
      </c>
      <c r="F335" s="77">
        <v>0</v>
      </c>
      <c r="G335" s="77">
        <v>1073</v>
      </c>
      <c r="H335" s="77">
        <v>0</v>
      </c>
      <c r="I335" s="77">
        <v>0</v>
      </c>
      <c r="J335" s="77">
        <v>3047</v>
      </c>
      <c r="K335" s="77">
        <v>0</v>
      </c>
      <c r="L335" s="77">
        <v>0</v>
      </c>
      <c r="M335" s="77">
        <v>0</v>
      </c>
      <c r="N335" s="77">
        <v>0</v>
      </c>
      <c r="O335" s="77">
        <v>0</v>
      </c>
      <c r="P335" s="77">
        <v>0</v>
      </c>
      <c r="Q335" s="83">
        <f t="shared" si="20"/>
        <v>4120</v>
      </c>
      <c r="S335" s="1">
        <f t="shared" si="21"/>
        <v>1073</v>
      </c>
      <c r="T335" s="1">
        <f t="shared" si="22"/>
        <v>3047</v>
      </c>
      <c r="U335" s="1">
        <f t="shared" si="23"/>
        <v>4120</v>
      </c>
    </row>
    <row r="336" spans="1:21" x14ac:dyDescent="0.25">
      <c r="A336" s="24" t="s">
        <v>517</v>
      </c>
      <c r="B336" s="25" t="s">
        <v>53</v>
      </c>
      <c r="C336" s="81">
        <v>0</v>
      </c>
      <c r="D336" s="81">
        <v>0</v>
      </c>
      <c r="E336" s="77">
        <v>0</v>
      </c>
      <c r="F336" s="77">
        <v>0</v>
      </c>
      <c r="G336" s="77">
        <v>0</v>
      </c>
      <c r="H336" s="77">
        <v>1299670</v>
      </c>
      <c r="I336" s="77">
        <v>0</v>
      </c>
      <c r="J336" s="77">
        <v>0</v>
      </c>
      <c r="K336" s="77">
        <v>0</v>
      </c>
      <c r="L336" s="77">
        <v>0</v>
      </c>
      <c r="M336" s="77">
        <v>0</v>
      </c>
      <c r="N336" s="77">
        <v>0</v>
      </c>
      <c r="O336" s="77">
        <v>0</v>
      </c>
      <c r="P336" s="77">
        <v>0</v>
      </c>
      <c r="Q336" s="83">
        <f t="shared" si="20"/>
        <v>1299670</v>
      </c>
      <c r="S336" s="1">
        <f t="shared" si="21"/>
        <v>0</v>
      </c>
      <c r="T336" s="1">
        <f t="shared" si="22"/>
        <v>1299670</v>
      </c>
      <c r="U336" s="1">
        <f t="shared" si="23"/>
        <v>1299670</v>
      </c>
    </row>
    <row r="337" spans="1:21" x14ac:dyDescent="0.25">
      <c r="A337" s="24" t="s">
        <v>384</v>
      </c>
      <c r="B337" s="25" t="s">
        <v>53</v>
      </c>
      <c r="C337" s="81">
        <v>63293</v>
      </c>
      <c r="D337" s="81">
        <v>23743</v>
      </c>
      <c r="E337" s="77">
        <v>362729</v>
      </c>
      <c r="F337" s="77">
        <v>36989</v>
      </c>
      <c r="G337" s="77">
        <v>365328</v>
      </c>
      <c r="H337" s="77">
        <v>120531</v>
      </c>
      <c r="I337" s="77">
        <v>0</v>
      </c>
      <c r="J337" s="77">
        <v>0</v>
      </c>
      <c r="K337" s="77">
        <v>0</v>
      </c>
      <c r="L337" s="77">
        <v>0</v>
      </c>
      <c r="M337" s="77">
        <v>106716</v>
      </c>
      <c r="N337" s="77">
        <v>0</v>
      </c>
      <c r="O337" s="77">
        <v>12516</v>
      </c>
      <c r="P337" s="77">
        <v>2682</v>
      </c>
      <c r="Q337" s="83">
        <f t="shared" si="20"/>
        <v>1094527</v>
      </c>
      <c r="S337" s="1">
        <f t="shared" si="21"/>
        <v>910582</v>
      </c>
      <c r="T337" s="1">
        <f t="shared" si="22"/>
        <v>183945</v>
      </c>
      <c r="U337" s="1">
        <f t="shared" si="23"/>
        <v>1094527</v>
      </c>
    </row>
    <row r="338" spans="1:21" x14ac:dyDescent="0.25">
      <c r="A338" s="24" t="s">
        <v>385</v>
      </c>
      <c r="B338" s="25" t="s">
        <v>53</v>
      </c>
      <c r="C338" s="81">
        <v>0</v>
      </c>
      <c r="D338" s="81">
        <v>0</v>
      </c>
      <c r="E338" s="77">
        <v>0</v>
      </c>
      <c r="F338" s="77">
        <v>0</v>
      </c>
      <c r="G338" s="77">
        <v>0</v>
      </c>
      <c r="H338" s="77">
        <v>0</v>
      </c>
      <c r="I338" s="77">
        <v>0</v>
      </c>
      <c r="J338" s="77">
        <v>0</v>
      </c>
      <c r="K338" s="77">
        <v>0</v>
      </c>
      <c r="L338" s="77">
        <v>0</v>
      </c>
      <c r="M338" s="77">
        <v>0</v>
      </c>
      <c r="N338" s="77">
        <v>0</v>
      </c>
      <c r="O338" s="77">
        <v>0</v>
      </c>
      <c r="P338" s="77">
        <v>0</v>
      </c>
      <c r="Q338" s="83">
        <f t="shared" si="20"/>
        <v>0</v>
      </c>
      <c r="S338" s="1">
        <f t="shared" si="21"/>
        <v>0</v>
      </c>
      <c r="T338" s="1">
        <f t="shared" si="22"/>
        <v>0</v>
      </c>
      <c r="U338" s="1">
        <f t="shared" si="23"/>
        <v>0</v>
      </c>
    </row>
    <row r="339" spans="1:21" x14ac:dyDescent="0.25">
      <c r="A339" s="24" t="s">
        <v>386</v>
      </c>
      <c r="B339" s="25" t="s">
        <v>54</v>
      </c>
      <c r="C339" s="81">
        <v>299429</v>
      </c>
      <c r="D339" s="81">
        <v>159439</v>
      </c>
      <c r="E339" s="77">
        <v>2924082</v>
      </c>
      <c r="F339" s="77">
        <v>203915</v>
      </c>
      <c r="G339" s="77">
        <v>0</v>
      </c>
      <c r="H339" s="77">
        <v>0</v>
      </c>
      <c r="I339" s="77">
        <v>0</v>
      </c>
      <c r="J339" s="77">
        <v>0</v>
      </c>
      <c r="K339" s="77">
        <v>0</v>
      </c>
      <c r="L339" s="77">
        <v>0</v>
      </c>
      <c r="M339" s="77">
        <v>243095</v>
      </c>
      <c r="N339" s="77">
        <v>0</v>
      </c>
      <c r="O339" s="77">
        <v>0</v>
      </c>
      <c r="P339" s="77">
        <v>0</v>
      </c>
      <c r="Q339" s="83">
        <f t="shared" si="20"/>
        <v>3829960</v>
      </c>
      <c r="S339" s="1">
        <f t="shared" si="21"/>
        <v>3466606</v>
      </c>
      <c r="T339" s="1">
        <f t="shared" si="22"/>
        <v>363354</v>
      </c>
      <c r="U339" s="1">
        <f t="shared" si="23"/>
        <v>3829960</v>
      </c>
    </row>
    <row r="340" spans="1:21" x14ac:dyDescent="0.25">
      <c r="A340" s="24" t="s">
        <v>387</v>
      </c>
      <c r="B340" s="25" t="s">
        <v>54</v>
      </c>
      <c r="C340" s="81">
        <v>0</v>
      </c>
      <c r="D340" s="81">
        <v>0</v>
      </c>
      <c r="E340" s="77">
        <v>645677</v>
      </c>
      <c r="F340" s="77">
        <v>26107</v>
      </c>
      <c r="G340" s="77">
        <v>45546</v>
      </c>
      <c r="H340" s="77">
        <v>44651</v>
      </c>
      <c r="I340" s="77">
        <v>0</v>
      </c>
      <c r="J340" s="77">
        <v>0</v>
      </c>
      <c r="K340" s="77">
        <v>0</v>
      </c>
      <c r="L340" s="77">
        <v>0</v>
      </c>
      <c r="M340" s="77">
        <v>0</v>
      </c>
      <c r="N340" s="77">
        <v>0</v>
      </c>
      <c r="O340" s="77">
        <v>35843</v>
      </c>
      <c r="P340" s="77">
        <v>8490</v>
      </c>
      <c r="Q340" s="83">
        <f t="shared" si="20"/>
        <v>806314</v>
      </c>
      <c r="S340" s="1">
        <f t="shared" si="21"/>
        <v>727066</v>
      </c>
      <c r="T340" s="1">
        <f t="shared" si="22"/>
        <v>79248</v>
      </c>
      <c r="U340" s="1">
        <f t="shared" si="23"/>
        <v>806314</v>
      </c>
    </row>
    <row r="341" spans="1:21" x14ac:dyDescent="0.25">
      <c r="A341" s="24" t="s">
        <v>388</v>
      </c>
      <c r="B341" s="25" t="s">
        <v>54</v>
      </c>
      <c r="C341" s="81">
        <v>325982</v>
      </c>
      <c r="D341" s="81">
        <v>16623</v>
      </c>
      <c r="E341" s="77">
        <v>2612840</v>
      </c>
      <c r="F341" s="77">
        <v>5200</v>
      </c>
      <c r="G341" s="77">
        <v>255730</v>
      </c>
      <c r="H341" s="77">
        <v>10290</v>
      </c>
      <c r="I341" s="77">
        <v>0</v>
      </c>
      <c r="J341" s="77">
        <v>0</v>
      </c>
      <c r="K341" s="77">
        <v>0</v>
      </c>
      <c r="L341" s="77">
        <v>0</v>
      </c>
      <c r="M341" s="77">
        <v>453435</v>
      </c>
      <c r="N341" s="77">
        <v>0</v>
      </c>
      <c r="O341" s="77">
        <v>168627</v>
      </c>
      <c r="P341" s="77">
        <v>9061</v>
      </c>
      <c r="Q341" s="83">
        <f t="shared" si="20"/>
        <v>3857788</v>
      </c>
      <c r="S341" s="1">
        <f t="shared" si="21"/>
        <v>3816614</v>
      </c>
      <c r="T341" s="1">
        <f t="shared" si="22"/>
        <v>41174</v>
      </c>
      <c r="U341" s="1">
        <f t="shared" si="23"/>
        <v>3857788</v>
      </c>
    </row>
    <row r="342" spans="1:21" x14ac:dyDescent="0.25">
      <c r="A342" s="24" t="s">
        <v>389</v>
      </c>
      <c r="B342" s="25" t="s">
        <v>54</v>
      </c>
      <c r="C342" s="81">
        <v>88399</v>
      </c>
      <c r="D342" s="81">
        <v>0</v>
      </c>
      <c r="E342" s="77">
        <v>203710</v>
      </c>
      <c r="F342" s="77">
        <v>0</v>
      </c>
      <c r="G342" s="77">
        <v>387501</v>
      </c>
      <c r="H342" s="77">
        <v>0</v>
      </c>
      <c r="I342" s="77">
        <v>0</v>
      </c>
      <c r="J342" s="77">
        <v>0</v>
      </c>
      <c r="K342" s="77">
        <v>0</v>
      </c>
      <c r="L342" s="77">
        <v>0</v>
      </c>
      <c r="M342" s="77">
        <v>94124</v>
      </c>
      <c r="N342" s="77">
        <v>0</v>
      </c>
      <c r="O342" s="77">
        <v>0</v>
      </c>
      <c r="P342" s="77">
        <v>0</v>
      </c>
      <c r="Q342" s="83">
        <f t="shared" si="20"/>
        <v>773734</v>
      </c>
      <c r="S342" s="1">
        <f t="shared" si="21"/>
        <v>773734</v>
      </c>
      <c r="T342" s="1">
        <f t="shared" si="22"/>
        <v>0</v>
      </c>
      <c r="U342" s="1">
        <f t="shared" si="23"/>
        <v>773734</v>
      </c>
    </row>
    <row r="343" spans="1:21" x14ac:dyDescent="0.25">
      <c r="A343" s="24" t="s">
        <v>390</v>
      </c>
      <c r="B343" s="25" t="s">
        <v>54</v>
      </c>
      <c r="C343" s="81">
        <v>0</v>
      </c>
      <c r="D343" s="81">
        <v>0</v>
      </c>
      <c r="E343" s="77">
        <v>163125</v>
      </c>
      <c r="F343" s="77">
        <v>0</v>
      </c>
      <c r="G343" s="77">
        <v>0</v>
      </c>
      <c r="H343" s="77">
        <v>0</v>
      </c>
      <c r="I343" s="77">
        <v>0</v>
      </c>
      <c r="J343" s="77">
        <v>0</v>
      </c>
      <c r="K343" s="77">
        <v>0</v>
      </c>
      <c r="L343" s="77">
        <v>0</v>
      </c>
      <c r="M343" s="77">
        <v>29682</v>
      </c>
      <c r="N343" s="77">
        <v>0</v>
      </c>
      <c r="O343" s="77">
        <v>101184</v>
      </c>
      <c r="P343" s="77">
        <v>0</v>
      </c>
      <c r="Q343" s="83">
        <f t="shared" si="20"/>
        <v>293991</v>
      </c>
      <c r="S343" s="1">
        <f t="shared" si="21"/>
        <v>293991</v>
      </c>
      <c r="T343" s="1">
        <f t="shared" si="22"/>
        <v>0</v>
      </c>
      <c r="U343" s="1">
        <f t="shared" si="23"/>
        <v>293991</v>
      </c>
    </row>
    <row r="344" spans="1:21" x14ac:dyDescent="0.25">
      <c r="A344" s="24" t="s">
        <v>391</v>
      </c>
      <c r="B344" s="25" t="s">
        <v>54</v>
      </c>
      <c r="C344" s="81">
        <v>0</v>
      </c>
      <c r="D344" s="81">
        <v>0</v>
      </c>
      <c r="E344" s="77">
        <v>30502</v>
      </c>
      <c r="F344" s="77">
        <v>950</v>
      </c>
      <c r="G344" s="77">
        <v>0</v>
      </c>
      <c r="H344" s="77">
        <v>0</v>
      </c>
      <c r="I344" s="77">
        <v>0</v>
      </c>
      <c r="J344" s="77">
        <v>0</v>
      </c>
      <c r="K344" s="77">
        <v>0</v>
      </c>
      <c r="L344" s="77">
        <v>0</v>
      </c>
      <c r="M344" s="77">
        <v>0</v>
      </c>
      <c r="N344" s="77">
        <v>0</v>
      </c>
      <c r="O344" s="77">
        <v>0</v>
      </c>
      <c r="P344" s="77">
        <v>0</v>
      </c>
      <c r="Q344" s="83">
        <f t="shared" si="20"/>
        <v>31452</v>
      </c>
      <c r="S344" s="1">
        <f t="shared" si="21"/>
        <v>30502</v>
      </c>
      <c r="T344" s="1">
        <f t="shared" si="22"/>
        <v>950</v>
      </c>
      <c r="U344" s="1">
        <f t="shared" si="23"/>
        <v>31452</v>
      </c>
    </row>
    <row r="345" spans="1:21" x14ac:dyDescent="0.25">
      <c r="A345" s="60" t="s">
        <v>392</v>
      </c>
      <c r="B345" s="25" t="s">
        <v>54</v>
      </c>
      <c r="C345" s="81">
        <v>0</v>
      </c>
      <c r="D345" s="81">
        <v>0</v>
      </c>
      <c r="E345" s="77">
        <v>3000</v>
      </c>
      <c r="F345" s="77">
        <v>0</v>
      </c>
      <c r="G345" s="77">
        <v>0</v>
      </c>
      <c r="H345" s="77">
        <v>0</v>
      </c>
      <c r="I345" s="77">
        <v>0</v>
      </c>
      <c r="J345" s="77">
        <v>0</v>
      </c>
      <c r="K345" s="77">
        <v>0</v>
      </c>
      <c r="L345" s="77">
        <v>0</v>
      </c>
      <c r="M345" s="77">
        <v>0</v>
      </c>
      <c r="N345" s="77">
        <v>0</v>
      </c>
      <c r="O345" s="77">
        <v>0</v>
      </c>
      <c r="P345" s="77">
        <v>0</v>
      </c>
      <c r="Q345" s="83">
        <f t="shared" si="20"/>
        <v>3000</v>
      </c>
      <c r="S345" s="1">
        <f t="shared" si="21"/>
        <v>3000</v>
      </c>
      <c r="T345" s="1">
        <f t="shared" si="22"/>
        <v>0</v>
      </c>
      <c r="U345" s="1">
        <f t="shared" si="23"/>
        <v>3000</v>
      </c>
    </row>
    <row r="346" spans="1:21" x14ac:dyDescent="0.25">
      <c r="A346" s="24" t="s">
        <v>393</v>
      </c>
      <c r="B346" s="25" t="s">
        <v>54</v>
      </c>
      <c r="C346" s="81">
        <v>0</v>
      </c>
      <c r="D346" s="81">
        <v>0</v>
      </c>
      <c r="E346" s="77">
        <v>5031966</v>
      </c>
      <c r="F346" s="77">
        <v>494930</v>
      </c>
      <c r="G346" s="77">
        <v>0</v>
      </c>
      <c r="H346" s="77">
        <v>0</v>
      </c>
      <c r="I346" s="77">
        <v>0</v>
      </c>
      <c r="J346" s="77">
        <v>0</v>
      </c>
      <c r="K346" s="77">
        <v>0</v>
      </c>
      <c r="L346" s="77">
        <v>0</v>
      </c>
      <c r="M346" s="77">
        <v>0</v>
      </c>
      <c r="N346" s="77">
        <v>0</v>
      </c>
      <c r="O346" s="77">
        <v>0</v>
      </c>
      <c r="P346" s="77">
        <v>0</v>
      </c>
      <c r="Q346" s="83">
        <f t="shared" si="20"/>
        <v>5526896</v>
      </c>
      <c r="S346" s="1">
        <f t="shared" si="21"/>
        <v>5031966</v>
      </c>
      <c r="T346" s="1">
        <f t="shared" si="22"/>
        <v>494930</v>
      </c>
      <c r="U346" s="1">
        <f t="shared" si="23"/>
        <v>5526896</v>
      </c>
    </row>
    <row r="347" spans="1:21" x14ac:dyDescent="0.25">
      <c r="A347" s="24" t="s">
        <v>394</v>
      </c>
      <c r="B347" s="25" t="s">
        <v>54</v>
      </c>
      <c r="C347" s="81">
        <v>0</v>
      </c>
      <c r="D347" s="81">
        <v>0</v>
      </c>
      <c r="E347" s="77">
        <v>0</v>
      </c>
      <c r="F347" s="77">
        <v>0</v>
      </c>
      <c r="G347" s="77">
        <v>0</v>
      </c>
      <c r="H347" s="77">
        <v>0</v>
      </c>
      <c r="I347" s="77">
        <v>0</v>
      </c>
      <c r="J347" s="77">
        <v>0</v>
      </c>
      <c r="K347" s="77">
        <v>0</v>
      </c>
      <c r="L347" s="77">
        <v>0</v>
      </c>
      <c r="M347" s="77">
        <v>0</v>
      </c>
      <c r="N347" s="77">
        <v>0</v>
      </c>
      <c r="O347" s="77">
        <v>0</v>
      </c>
      <c r="P347" s="77">
        <v>0</v>
      </c>
      <c r="Q347" s="83">
        <f t="shared" si="20"/>
        <v>0</v>
      </c>
      <c r="S347" s="1">
        <f t="shared" si="21"/>
        <v>0</v>
      </c>
      <c r="T347" s="1">
        <f t="shared" si="22"/>
        <v>0</v>
      </c>
      <c r="U347" s="1">
        <f t="shared" si="23"/>
        <v>0</v>
      </c>
    </row>
    <row r="348" spans="1:21" x14ac:dyDescent="0.25">
      <c r="A348" s="24" t="s">
        <v>395</v>
      </c>
      <c r="B348" s="25" t="s">
        <v>54</v>
      </c>
      <c r="C348" s="81">
        <v>0</v>
      </c>
      <c r="D348" s="81">
        <v>0</v>
      </c>
      <c r="E348" s="77">
        <v>0</v>
      </c>
      <c r="F348" s="77">
        <v>0</v>
      </c>
      <c r="G348" s="77">
        <v>0</v>
      </c>
      <c r="H348" s="77">
        <v>0</v>
      </c>
      <c r="I348" s="77">
        <v>0</v>
      </c>
      <c r="J348" s="77">
        <v>0</v>
      </c>
      <c r="K348" s="77">
        <v>0</v>
      </c>
      <c r="L348" s="77">
        <v>0</v>
      </c>
      <c r="M348" s="77">
        <v>0</v>
      </c>
      <c r="N348" s="77">
        <v>0</v>
      </c>
      <c r="O348" s="77">
        <v>0</v>
      </c>
      <c r="P348" s="77">
        <v>0</v>
      </c>
      <c r="Q348" s="83">
        <f t="shared" si="20"/>
        <v>0</v>
      </c>
      <c r="S348" s="1">
        <f t="shared" si="21"/>
        <v>0</v>
      </c>
      <c r="T348" s="1">
        <f t="shared" si="22"/>
        <v>0</v>
      </c>
      <c r="U348" s="1">
        <f t="shared" si="23"/>
        <v>0</v>
      </c>
    </row>
    <row r="349" spans="1:21" x14ac:dyDescent="0.25">
      <c r="A349" s="24" t="s">
        <v>396</v>
      </c>
      <c r="B349" s="25" t="s">
        <v>54</v>
      </c>
      <c r="C349" s="81">
        <v>14015</v>
      </c>
      <c r="D349" s="81">
        <v>11967</v>
      </c>
      <c r="E349" s="77">
        <v>158339</v>
      </c>
      <c r="F349" s="77">
        <v>142394</v>
      </c>
      <c r="G349" s="77">
        <v>0</v>
      </c>
      <c r="H349" s="77">
        <v>0</v>
      </c>
      <c r="I349" s="77">
        <v>0</v>
      </c>
      <c r="J349" s="77">
        <v>0</v>
      </c>
      <c r="K349" s="77">
        <v>0</v>
      </c>
      <c r="L349" s="77">
        <v>0</v>
      </c>
      <c r="M349" s="77">
        <v>43012</v>
      </c>
      <c r="N349" s="77">
        <v>0</v>
      </c>
      <c r="O349" s="77">
        <v>7935</v>
      </c>
      <c r="P349" s="77">
        <v>6687</v>
      </c>
      <c r="Q349" s="83">
        <f t="shared" si="20"/>
        <v>384349</v>
      </c>
      <c r="S349" s="1">
        <f t="shared" si="21"/>
        <v>223301</v>
      </c>
      <c r="T349" s="1">
        <f t="shared" si="22"/>
        <v>161048</v>
      </c>
      <c r="U349" s="1">
        <f t="shared" si="23"/>
        <v>384349</v>
      </c>
    </row>
    <row r="350" spans="1:21" x14ac:dyDescent="0.25">
      <c r="A350" s="60" t="s">
        <v>397</v>
      </c>
      <c r="B350" s="25" t="s">
        <v>54</v>
      </c>
      <c r="C350" s="81">
        <v>0</v>
      </c>
      <c r="D350" s="81">
        <v>0</v>
      </c>
      <c r="E350" s="77">
        <v>41007</v>
      </c>
      <c r="F350" s="77">
        <v>0</v>
      </c>
      <c r="G350" s="77">
        <v>0</v>
      </c>
      <c r="H350" s="77">
        <v>0</v>
      </c>
      <c r="I350" s="77">
        <v>0</v>
      </c>
      <c r="J350" s="77">
        <v>0</v>
      </c>
      <c r="K350" s="77">
        <v>0</v>
      </c>
      <c r="L350" s="77">
        <v>0</v>
      </c>
      <c r="M350" s="77">
        <v>0</v>
      </c>
      <c r="N350" s="77">
        <v>0</v>
      </c>
      <c r="O350" s="77">
        <v>0</v>
      </c>
      <c r="P350" s="77">
        <v>0</v>
      </c>
      <c r="Q350" s="83">
        <f t="shared" si="20"/>
        <v>41007</v>
      </c>
      <c r="S350" s="1">
        <f t="shared" si="21"/>
        <v>41007</v>
      </c>
      <c r="T350" s="1">
        <f t="shared" si="22"/>
        <v>0</v>
      </c>
      <c r="U350" s="1">
        <f t="shared" si="23"/>
        <v>41007</v>
      </c>
    </row>
    <row r="351" spans="1:21" x14ac:dyDescent="0.25">
      <c r="A351" s="24" t="s">
        <v>398</v>
      </c>
      <c r="B351" s="25" t="s">
        <v>54</v>
      </c>
      <c r="C351" s="81">
        <v>295594</v>
      </c>
      <c r="D351" s="81">
        <v>0</v>
      </c>
      <c r="E351" s="77">
        <v>472339</v>
      </c>
      <c r="F351" s="77">
        <v>11859</v>
      </c>
      <c r="G351" s="77">
        <v>0</v>
      </c>
      <c r="H351" s="77">
        <v>0</v>
      </c>
      <c r="I351" s="77">
        <v>0</v>
      </c>
      <c r="J351" s="77">
        <v>0</v>
      </c>
      <c r="K351" s="77">
        <v>0</v>
      </c>
      <c r="L351" s="77">
        <v>0</v>
      </c>
      <c r="M351" s="77">
        <v>393642</v>
      </c>
      <c r="N351" s="77">
        <v>0</v>
      </c>
      <c r="O351" s="77">
        <v>0</v>
      </c>
      <c r="P351" s="77">
        <v>0</v>
      </c>
      <c r="Q351" s="83">
        <f t="shared" si="20"/>
        <v>1173434</v>
      </c>
      <c r="S351" s="1">
        <f t="shared" si="21"/>
        <v>1161575</v>
      </c>
      <c r="T351" s="1">
        <f t="shared" si="22"/>
        <v>11859</v>
      </c>
      <c r="U351" s="1">
        <f t="shared" si="23"/>
        <v>1173434</v>
      </c>
    </row>
    <row r="352" spans="1:21" x14ac:dyDescent="0.25">
      <c r="A352" s="24" t="s">
        <v>399</v>
      </c>
      <c r="B352" s="25" t="s">
        <v>54</v>
      </c>
      <c r="C352" s="81">
        <v>810503</v>
      </c>
      <c r="D352" s="81">
        <v>541411</v>
      </c>
      <c r="E352" s="77">
        <v>0</v>
      </c>
      <c r="F352" s="77">
        <v>0</v>
      </c>
      <c r="G352" s="77">
        <v>2366051</v>
      </c>
      <c r="H352" s="77">
        <v>1500732</v>
      </c>
      <c r="I352" s="77">
        <v>0</v>
      </c>
      <c r="J352" s="77">
        <v>0</v>
      </c>
      <c r="K352" s="77">
        <v>0</v>
      </c>
      <c r="L352" s="77">
        <v>0</v>
      </c>
      <c r="M352" s="77">
        <v>2625084</v>
      </c>
      <c r="N352" s="77">
        <v>0</v>
      </c>
      <c r="O352" s="77">
        <v>0</v>
      </c>
      <c r="P352" s="77">
        <v>0</v>
      </c>
      <c r="Q352" s="83">
        <f t="shared" si="20"/>
        <v>7843781</v>
      </c>
      <c r="S352" s="1">
        <f t="shared" si="21"/>
        <v>5801638</v>
      </c>
      <c r="T352" s="1">
        <f t="shared" si="22"/>
        <v>2042143</v>
      </c>
      <c r="U352" s="1">
        <f t="shared" si="23"/>
        <v>7843781</v>
      </c>
    </row>
    <row r="353" spans="1:21" x14ac:dyDescent="0.25">
      <c r="A353" s="24" t="s">
        <v>400</v>
      </c>
      <c r="B353" s="25" t="s">
        <v>54</v>
      </c>
      <c r="C353" s="81">
        <v>0</v>
      </c>
      <c r="D353" s="81">
        <v>0</v>
      </c>
      <c r="E353" s="77">
        <v>20390</v>
      </c>
      <c r="F353" s="77">
        <v>66000</v>
      </c>
      <c r="G353" s="77">
        <v>0</v>
      </c>
      <c r="H353" s="77">
        <v>0</v>
      </c>
      <c r="I353" s="77">
        <v>0</v>
      </c>
      <c r="J353" s="77">
        <v>0</v>
      </c>
      <c r="K353" s="77">
        <v>0</v>
      </c>
      <c r="L353" s="77">
        <v>0</v>
      </c>
      <c r="M353" s="77">
        <v>5684</v>
      </c>
      <c r="N353" s="77">
        <v>0</v>
      </c>
      <c r="O353" s="77">
        <v>22907</v>
      </c>
      <c r="P353" s="77">
        <v>113940</v>
      </c>
      <c r="Q353" s="83">
        <f t="shared" si="20"/>
        <v>228921</v>
      </c>
      <c r="S353" s="1">
        <f t="shared" si="21"/>
        <v>48981</v>
      </c>
      <c r="T353" s="1">
        <f t="shared" si="22"/>
        <v>179940</v>
      </c>
      <c r="U353" s="1">
        <f t="shared" si="23"/>
        <v>228921</v>
      </c>
    </row>
    <row r="354" spans="1:21" x14ac:dyDescent="0.25">
      <c r="A354" s="24" t="s">
        <v>401</v>
      </c>
      <c r="B354" s="25" t="s">
        <v>54</v>
      </c>
      <c r="C354" s="81">
        <v>81212</v>
      </c>
      <c r="D354" s="81">
        <v>0</v>
      </c>
      <c r="E354" s="77">
        <v>501695</v>
      </c>
      <c r="F354" s="77">
        <v>0</v>
      </c>
      <c r="G354" s="77">
        <v>0</v>
      </c>
      <c r="H354" s="77">
        <v>0</v>
      </c>
      <c r="I354" s="77">
        <v>0</v>
      </c>
      <c r="J354" s="77">
        <v>0</v>
      </c>
      <c r="K354" s="77">
        <v>0</v>
      </c>
      <c r="L354" s="77">
        <v>0</v>
      </c>
      <c r="M354" s="77">
        <v>83476</v>
      </c>
      <c r="N354" s="77">
        <v>0</v>
      </c>
      <c r="O354" s="77">
        <v>140295</v>
      </c>
      <c r="P354" s="77">
        <v>0</v>
      </c>
      <c r="Q354" s="83">
        <f t="shared" si="20"/>
        <v>806678</v>
      </c>
      <c r="S354" s="1">
        <f t="shared" si="21"/>
        <v>806678</v>
      </c>
      <c r="T354" s="1">
        <f t="shared" si="22"/>
        <v>0</v>
      </c>
      <c r="U354" s="1">
        <f t="shared" si="23"/>
        <v>806678</v>
      </c>
    </row>
    <row r="355" spans="1:21" x14ac:dyDescent="0.25">
      <c r="A355" s="24" t="s">
        <v>402</v>
      </c>
      <c r="B355" s="25" t="s">
        <v>54</v>
      </c>
      <c r="C355" s="81">
        <v>841758</v>
      </c>
      <c r="D355" s="81">
        <v>34445</v>
      </c>
      <c r="E355" s="77">
        <v>0</v>
      </c>
      <c r="F355" s="77">
        <v>0</v>
      </c>
      <c r="G355" s="77">
        <v>300661</v>
      </c>
      <c r="H355" s="77">
        <v>30025</v>
      </c>
      <c r="I355" s="77">
        <v>0</v>
      </c>
      <c r="J355" s="77">
        <v>0</v>
      </c>
      <c r="K355" s="77">
        <v>0</v>
      </c>
      <c r="L355" s="77">
        <v>0</v>
      </c>
      <c r="M355" s="77">
        <v>1147386</v>
      </c>
      <c r="N355" s="77">
        <v>7365</v>
      </c>
      <c r="O355" s="77">
        <v>0</v>
      </c>
      <c r="P355" s="77">
        <v>0</v>
      </c>
      <c r="Q355" s="83">
        <f t="shared" si="20"/>
        <v>2361640</v>
      </c>
      <c r="S355" s="1">
        <f t="shared" si="21"/>
        <v>2289805</v>
      </c>
      <c r="T355" s="1">
        <f t="shared" si="22"/>
        <v>71835</v>
      </c>
      <c r="U355" s="1">
        <f t="shared" si="23"/>
        <v>2361640</v>
      </c>
    </row>
    <row r="356" spans="1:21" x14ac:dyDescent="0.25">
      <c r="A356" s="24" t="s">
        <v>403</v>
      </c>
      <c r="B356" s="25" t="s">
        <v>55</v>
      </c>
      <c r="C356" s="81">
        <v>0</v>
      </c>
      <c r="D356" s="81">
        <v>0</v>
      </c>
      <c r="E356" s="77">
        <v>0</v>
      </c>
      <c r="F356" s="77">
        <v>0</v>
      </c>
      <c r="G356" s="77">
        <v>0</v>
      </c>
      <c r="H356" s="77">
        <v>0</v>
      </c>
      <c r="I356" s="77">
        <v>0</v>
      </c>
      <c r="J356" s="77">
        <v>0</v>
      </c>
      <c r="K356" s="77">
        <v>0</v>
      </c>
      <c r="L356" s="77">
        <v>0</v>
      </c>
      <c r="M356" s="77">
        <v>0</v>
      </c>
      <c r="N356" s="77">
        <v>0</v>
      </c>
      <c r="O356" s="77">
        <v>0</v>
      </c>
      <c r="P356" s="77">
        <v>0</v>
      </c>
      <c r="Q356" s="83">
        <f t="shared" si="20"/>
        <v>0</v>
      </c>
      <c r="S356" s="1">
        <f t="shared" si="21"/>
        <v>0</v>
      </c>
      <c r="T356" s="1">
        <f t="shared" si="22"/>
        <v>0</v>
      </c>
      <c r="U356" s="1">
        <f t="shared" si="23"/>
        <v>0</v>
      </c>
    </row>
    <row r="357" spans="1:21" x14ac:dyDescent="0.25">
      <c r="A357" s="24" t="s">
        <v>404</v>
      </c>
      <c r="B357" s="25" t="s">
        <v>55</v>
      </c>
      <c r="C357" s="81">
        <v>0</v>
      </c>
      <c r="D357" s="81">
        <v>0</v>
      </c>
      <c r="E357" s="77">
        <v>0</v>
      </c>
      <c r="F357" s="77">
        <v>0</v>
      </c>
      <c r="G357" s="77">
        <v>0</v>
      </c>
      <c r="H357" s="77">
        <v>0</v>
      </c>
      <c r="I357" s="77">
        <v>0</v>
      </c>
      <c r="J357" s="77">
        <v>0</v>
      </c>
      <c r="K357" s="77">
        <v>0</v>
      </c>
      <c r="L357" s="77">
        <v>0</v>
      </c>
      <c r="M357" s="77">
        <v>0</v>
      </c>
      <c r="N357" s="77">
        <v>0</v>
      </c>
      <c r="O357" s="77">
        <v>0</v>
      </c>
      <c r="P357" s="77">
        <v>0</v>
      </c>
      <c r="Q357" s="83">
        <f t="shared" si="20"/>
        <v>0</v>
      </c>
      <c r="S357" s="1">
        <f t="shared" si="21"/>
        <v>0</v>
      </c>
      <c r="T357" s="1">
        <f t="shared" si="22"/>
        <v>0</v>
      </c>
      <c r="U357" s="1">
        <f t="shared" si="23"/>
        <v>0</v>
      </c>
    </row>
    <row r="358" spans="1:21" x14ac:dyDescent="0.25">
      <c r="A358" s="24" t="s">
        <v>405</v>
      </c>
      <c r="B358" s="25" t="s">
        <v>55</v>
      </c>
      <c r="C358" s="81">
        <v>0</v>
      </c>
      <c r="D358" s="81">
        <v>0</v>
      </c>
      <c r="E358" s="77">
        <v>0</v>
      </c>
      <c r="F358" s="77">
        <v>0</v>
      </c>
      <c r="G358" s="77">
        <v>0</v>
      </c>
      <c r="H358" s="77">
        <v>0</v>
      </c>
      <c r="I358" s="77">
        <v>0</v>
      </c>
      <c r="J358" s="77">
        <v>0</v>
      </c>
      <c r="K358" s="77">
        <v>0</v>
      </c>
      <c r="L358" s="77">
        <v>0</v>
      </c>
      <c r="M358" s="77">
        <v>0</v>
      </c>
      <c r="N358" s="77">
        <v>0</v>
      </c>
      <c r="O358" s="77">
        <v>0</v>
      </c>
      <c r="P358" s="77">
        <v>0</v>
      </c>
      <c r="Q358" s="83">
        <f t="shared" si="20"/>
        <v>0</v>
      </c>
      <c r="S358" s="1">
        <f t="shared" si="21"/>
        <v>0</v>
      </c>
      <c r="T358" s="1">
        <f t="shared" si="22"/>
        <v>0</v>
      </c>
      <c r="U358" s="1">
        <f t="shared" si="23"/>
        <v>0</v>
      </c>
    </row>
    <row r="359" spans="1:21" x14ac:dyDescent="0.25">
      <c r="A359" s="24" t="s">
        <v>406</v>
      </c>
      <c r="B359" s="25" t="s">
        <v>55</v>
      </c>
      <c r="C359" s="81">
        <v>0</v>
      </c>
      <c r="D359" s="81">
        <v>0</v>
      </c>
      <c r="E359" s="77">
        <v>0</v>
      </c>
      <c r="F359" s="77">
        <v>0</v>
      </c>
      <c r="G359" s="77">
        <v>0</v>
      </c>
      <c r="H359" s="77">
        <v>0</v>
      </c>
      <c r="I359" s="77">
        <v>0</v>
      </c>
      <c r="J359" s="77">
        <v>0</v>
      </c>
      <c r="K359" s="77">
        <v>0</v>
      </c>
      <c r="L359" s="77">
        <v>0</v>
      </c>
      <c r="M359" s="77">
        <v>0</v>
      </c>
      <c r="N359" s="77">
        <v>0</v>
      </c>
      <c r="O359" s="77">
        <v>0</v>
      </c>
      <c r="P359" s="77">
        <v>0</v>
      </c>
      <c r="Q359" s="83">
        <f t="shared" si="20"/>
        <v>0</v>
      </c>
      <c r="S359" s="1">
        <f t="shared" si="21"/>
        <v>0</v>
      </c>
      <c r="T359" s="1">
        <f t="shared" si="22"/>
        <v>0</v>
      </c>
      <c r="U359" s="1">
        <f t="shared" si="23"/>
        <v>0</v>
      </c>
    </row>
    <row r="360" spans="1:21" x14ac:dyDescent="0.25">
      <c r="A360" s="24" t="s">
        <v>407</v>
      </c>
      <c r="B360" s="25" t="s">
        <v>55</v>
      </c>
      <c r="C360" s="81">
        <v>0</v>
      </c>
      <c r="D360" s="81">
        <v>0</v>
      </c>
      <c r="E360" s="77">
        <v>0</v>
      </c>
      <c r="F360" s="77">
        <v>0</v>
      </c>
      <c r="G360" s="77">
        <v>0</v>
      </c>
      <c r="H360" s="77">
        <v>0</v>
      </c>
      <c r="I360" s="77">
        <v>0</v>
      </c>
      <c r="J360" s="77">
        <v>0</v>
      </c>
      <c r="K360" s="77">
        <v>0</v>
      </c>
      <c r="L360" s="77">
        <v>0</v>
      </c>
      <c r="M360" s="77">
        <v>0</v>
      </c>
      <c r="N360" s="77">
        <v>0</v>
      </c>
      <c r="O360" s="77">
        <v>0</v>
      </c>
      <c r="P360" s="77">
        <v>0</v>
      </c>
      <c r="Q360" s="83">
        <f t="shared" si="20"/>
        <v>0</v>
      </c>
      <c r="S360" s="1">
        <f t="shared" si="21"/>
        <v>0</v>
      </c>
      <c r="T360" s="1">
        <f t="shared" si="22"/>
        <v>0</v>
      </c>
      <c r="U360" s="1">
        <f t="shared" si="23"/>
        <v>0</v>
      </c>
    </row>
    <row r="361" spans="1:21" x14ac:dyDescent="0.25">
      <c r="A361" s="24" t="s">
        <v>412</v>
      </c>
      <c r="B361" s="25" t="s">
        <v>57</v>
      </c>
      <c r="C361" s="81">
        <v>0</v>
      </c>
      <c r="D361" s="81">
        <v>0</v>
      </c>
      <c r="E361" s="77">
        <v>0</v>
      </c>
      <c r="F361" s="77">
        <v>0</v>
      </c>
      <c r="G361" s="77">
        <v>0</v>
      </c>
      <c r="H361" s="77">
        <v>0</v>
      </c>
      <c r="I361" s="77">
        <v>0</v>
      </c>
      <c r="J361" s="77">
        <v>0</v>
      </c>
      <c r="K361" s="77">
        <v>0</v>
      </c>
      <c r="L361" s="77">
        <v>0</v>
      </c>
      <c r="M361" s="77">
        <v>0</v>
      </c>
      <c r="N361" s="77">
        <v>0</v>
      </c>
      <c r="O361" s="77">
        <v>0</v>
      </c>
      <c r="P361" s="77">
        <v>0</v>
      </c>
      <c r="Q361" s="83">
        <f t="shared" si="20"/>
        <v>0</v>
      </c>
      <c r="S361" s="1">
        <f t="shared" si="21"/>
        <v>0</v>
      </c>
      <c r="T361" s="1">
        <f t="shared" si="22"/>
        <v>0</v>
      </c>
      <c r="U361" s="1">
        <f t="shared" si="23"/>
        <v>0</v>
      </c>
    </row>
    <row r="362" spans="1:21" x14ac:dyDescent="0.25">
      <c r="A362" s="24" t="s">
        <v>413</v>
      </c>
      <c r="B362" s="25" t="s">
        <v>57</v>
      </c>
      <c r="C362" s="81">
        <v>0</v>
      </c>
      <c r="D362" s="81">
        <v>0</v>
      </c>
      <c r="E362" s="77">
        <v>0</v>
      </c>
      <c r="F362" s="77">
        <v>0</v>
      </c>
      <c r="G362" s="77">
        <v>0</v>
      </c>
      <c r="H362" s="77">
        <v>0</v>
      </c>
      <c r="I362" s="77">
        <v>0</v>
      </c>
      <c r="J362" s="77">
        <v>0</v>
      </c>
      <c r="K362" s="77">
        <v>0</v>
      </c>
      <c r="L362" s="77">
        <v>0</v>
      </c>
      <c r="M362" s="77">
        <v>0</v>
      </c>
      <c r="N362" s="77">
        <v>0</v>
      </c>
      <c r="O362" s="77">
        <v>0</v>
      </c>
      <c r="P362" s="77">
        <v>0</v>
      </c>
      <c r="Q362" s="83">
        <f t="shared" si="20"/>
        <v>0</v>
      </c>
      <c r="S362" s="1">
        <f t="shared" si="21"/>
        <v>0</v>
      </c>
      <c r="T362" s="1">
        <f t="shared" si="22"/>
        <v>0</v>
      </c>
      <c r="U362" s="1">
        <f t="shared" si="23"/>
        <v>0</v>
      </c>
    </row>
    <row r="363" spans="1:21" x14ac:dyDescent="0.25">
      <c r="A363" s="24" t="s">
        <v>414</v>
      </c>
      <c r="B363" s="25" t="s">
        <v>57</v>
      </c>
      <c r="C363" s="81">
        <v>0</v>
      </c>
      <c r="D363" s="81">
        <v>0</v>
      </c>
      <c r="E363" s="77">
        <v>1157652</v>
      </c>
      <c r="F363" s="77">
        <v>0</v>
      </c>
      <c r="G363" s="77">
        <v>0</v>
      </c>
      <c r="H363" s="77">
        <v>0</v>
      </c>
      <c r="I363" s="77">
        <v>0</v>
      </c>
      <c r="J363" s="77">
        <v>0</v>
      </c>
      <c r="K363" s="77">
        <v>0</v>
      </c>
      <c r="L363" s="77">
        <v>0</v>
      </c>
      <c r="M363" s="77">
        <v>500</v>
      </c>
      <c r="N363" s="77">
        <v>0</v>
      </c>
      <c r="O363" s="77">
        <v>0</v>
      </c>
      <c r="P363" s="77">
        <v>0</v>
      </c>
      <c r="Q363" s="83">
        <f t="shared" si="20"/>
        <v>1158152</v>
      </c>
      <c r="S363" s="1">
        <f t="shared" si="21"/>
        <v>1158152</v>
      </c>
      <c r="T363" s="1">
        <f t="shared" si="22"/>
        <v>0</v>
      </c>
      <c r="U363" s="1">
        <f t="shared" si="23"/>
        <v>1158152</v>
      </c>
    </row>
    <row r="364" spans="1:21" x14ac:dyDescent="0.25">
      <c r="A364" s="24" t="s">
        <v>415</v>
      </c>
      <c r="B364" s="25" t="s">
        <v>7</v>
      </c>
      <c r="C364" s="81">
        <v>876054</v>
      </c>
      <c r="D364" s="81">
        <v>94591</v>
      </c>
      <c r="E364" s="77">
        <v>2627502</v>
      </c>
      <c r="F364" s="77">
        <v>804173</v>
      </c>
      <c r="G364" s="77">
        <v>4469174</v>
      </c>
      <c r="H364" s="77">
        <v>608087</v>
      </c>
      <c r="I364" s="77">
        <v>0</v>
      </c>
      <c r="J364" s="77">
        <v>0</v>
      </c>
      <c r="K364" s="77">
        <v>0</v>
      </c>
      <c r="L364" s="77">
        <v>0</v>
      </c>
      <c r="M364" s="77">
        <v>1294969</v>
      </c>
      <c r="N364" s="77">
        <v>25132</v>
      </c>
      <c r="O364" s="77">
        <v>413733</v>
      </c>
      <c r="P364" s="77">
        <v>36560</v>
      </c>
      <c r="Q364" s="83">
        <f t="shared" si="20"/>
        <v>11249975</v>
      </c>
      <c r="S364" s="1">
        <f t="shared" si="21"/>
        <v>9681432</v>
      </c>
      <c r="T364" s="1">
        <f t="shared" si="22"/>
        <v>1568543</v>
      </c>
      <c r="U364" s="1">
        <f t="shared" si="23"/>
        <v>11249975</v>
      </c>
    </row>
    <row r="365" spans="1:21" x14ac:dyDescent="0.25">
      <c r="A365" s="24" t="s">
        <v>7</v>
      </c>
      <c r="B365" s="25" t="s">
        <v>7</v>
      </c>
      <c r="C365" s="81">
        <v>0</v>
      </c>
      <c r="D365" s="81">
        <v>0</v>
      </c>
      <c r="E365" s="77">
        <v>0</v>
      </c>
      <c r="F365" s="77">
        <v>0</v>
      </c>
      <c r="G365" s="77">
        <v>417054</v>
      </c>
      <c r="H365" s="77">
        <v>529413</v>
      </c>
      <c r="I365" s="77">
        <v>0</v>
      </c>
      <c r="J365" s="77">
        <v>0</v>
      </c>
      <c r="K365" s="77">
        <v>0</v>
      </c>
      <c r="L365" s="77">
        <v>0</v>
      </c>
      <c r="M365" s="77">
        <v>0</v>
      </c>
      <c r="N365" s="77">
        <v>0</v>
      </c>
      <c r="O365" s="77">
        <v>0</v>
      </c>
      <c r="P365" s="77">
        <v>0</v>
      </c>
      <c r="Q365" s="83">
        <f t="shared" si="20"/>
        <v>946467</v>
      </c>
      <c r="S365" s="1">
        <f t="shared" si="21"/>
        <v>417054</v>
      </c>
      <c r="T365" s="1">
        <f t="shared" si="22"/>
        <v>529413</v>
      </c>
      <c r="U365" s="1">
        <f t="shared" si="23"/>
        <v>946467</v>
      </c>
    </row>
    <row r="366" spans="1:21" x14ac:dyDescent="0.25">
      <c r="A366" s="24" t="s">
        <v>416</v>
      </c>
      <c r="B366" s="25" t="s">
        <v>7</v>
      </c>
      <c r="C366" s="81">
        <v>216400</v>
      </c>
      <c r="D366" s="81">
        <v>67593</v>
      </c>
      <c r="E366" s="77">
        <v>0</v>
      </c>
      <c r="F366" s="77">
        <v>0</v>
      </c>
      <c r="G366" s="77">
        <v>0</v>
      </c>
      <c r="H366" s="77">
        <v>0</v>
      </c>
      <c r="I366" s="77">
        <v>0</v>
      </c>
      <c r="J366" s="77">
        <v>0</v>
      </c>
      <c r="K366" s="77">
        <v>0</v>
      </c>
      <c r="L366" s="77">
        <v>0</v>
      </c>
      <c r="M366" s="77">
        <v>0</v>
      </c>
      <c r="N366" s="77">
        <v>0</v>
      </c>
      <c r="O366" s="77">
        <v>0</v>
      </c>
      <c r="P366" s="77">
        <v>0</v>
      </c>
      <c r="Q366" s="83">
        <f t="shared" si="20"/>
        <v>283993</v>
      </c>
      <c r="S366" s="1">
        <f t="shared" si="21"/>
        <v>216400</v>
      </c>
      <c r="T366" s="1">
        <f t="shared" si="22"/>
        <v>67593</v>
      </c>
      <c r="U366" s="1">
        <f t="shared" si="23"/>
        <v>283993</v>
      </c>
    </row>
    <row r="367" spans="1:21" x14ac:dyDescent="0.25">
      <c r="A367" s="24" t="s">
        <v>417</v>
      </c>
      <c r="B367" s="25" t="s">
        <v>5</v>
      </c>
      <c r="C367" s="81">
        <v>371</v>
      </c>
      <c r="D367" s="81">
        <v>59813</v>
      </c>
      <c r="E367" s="77">
        <v>0</v>
      </c>
      <c r="F367" s="77">
        <v>0</v>
      </c>
      <c r="G367" s="77">
        <v>3968</v>
      </c>
      <c r="H367" s="77">
        <v>355236</v>
      </c>
      <c r="I367" s="77">
        <v>0</v>
      </c>
      <c r="J367" s="77">
        <v>0</v>
      </c>
      <c r="K367" s="77">
        <v>0</v>
      </c>
      <c r="L367" s="77">
        <v>0</v>
      </c>
      <c r="M367" s="77">
        <v>604</v>
      </c>
      <c r="N367" s="77">
        <v>0</v>
      </c>
      <c r="O367" s="77">
        <v>0</v>
      </c>
      <c r="P367" s="77">
        <v>0</v>
      </c>
      <c r="Q367" s="83">
        <f t="shared" si="20"/>
        <v>419992</v>
      </c>
      <c r="S367" s="1">
        <f t="shared" si="21"/>
        <v>4943</v>
      </c>
      <c r="T367" s="1">
        <f t="shared" si="22"/>
        <v>415049</v>
      </c>
      <c r="U367" s="1">
        <f t="shared" si="23"/>
        <v>419992</v>
      </c>
    </row>
    <row r="368" spans="1:21" x14ac:dyDescent="0.25">
      <c r="A368" s="24" t="s">
        <v>418</v>
      </c>
      <c r="B368" s="25" t="s">
        <v>5</v>
      </c>
      <c r="C368" s="81">
        <v>11799</v>
      </c>
      <c r="D368" s="81">
        <v>6361</v>
      </c>
      <c r="E368" s="77">
        <v>78621</v>
      </c>
      <c r="F368" s="77">
        <v>33766</v>
      </c>
      <c r="G368" s="77">
        <v>17123</v>
      </c>
      <c r="H368" s="77">
        <v>49945</v>
      </c>
      <c r="I368" s="77">
        <v>0</v>
      </c>
      <c r="J368" s="77">
        <v>0</v>
      </c>
      <c r="K368" s="77">
        <v>0</v>
      </c>
      <c r="L368" s="77">
        <v>0</v>
      </c>
      <c r="M368" s="77">
        <v>10235</v>
      </c>
      <c r="N368" s="77">
        <v>0</v>
      </c>
      <c r="O368" s="77">
        <v>0</v>
      </c>
      <c r="P368" s="77">
        <v>0</v>
      </c>
      <c r="Q368" s="83">
        <f t="shared" si="20"/>
        <v>207850</v>
      </c>
      <c r="S368" s="1">
        <f t="shared" si="21"/>
        <v>117778</v>
      </c>
      <c r="T368" s="1">
        <f t="shared" si="22"/>
        <v>90072</v>
      </c>
      <c r="U368" s="1">
        <f t="shared" si="23"/>
        <v>207850</v>
      </c>
    </row>
    <row r="369" spans="1:21" x14ac:dyDescent="0.25">
      <c r="A369" s="24" t="s">
        <v>419</v>
      </c>
      <c r="B369" s="25" t="s">
        <v>5</v>
      </c>
      <c r="C369" s="81">
        <v>120398</v>
      </c>
      <c r="D369" s="81">
        <v>3547</v>
      </c>
      <c r="E369" s="77">
        <v>379947</v>
      </c>
      <c r="F369" s="77">
        <v>12771</v>
      </c>
      <c r="G369" s="77">
        <v>0</v>
      </c>
      <c r="H369" s="77">
        <v>0</v>
      </c>
      <c r="I369" s="77">
        <v>9901</v>
      </c>
      <c r="J369" s="77">
        <v>328</v>
      </c>
      <c r="K369" s="77">
        <v>0</v>
      </c>
      <c r="L369" s="77">
        <v>0</v>
      </c>
      <c r="M369" s="77">
        <v>31860</v>
      </c>
      <c r="N369" s="77">
        <v>599</v>
      </c>
      <c r="O369" s="77">
        <v>0</v>
      </c>
      <c r="P369" s="77">
        <v>0</v>
      </c>
      <c r="Q369" s="83">
        <f t="shared" si="20"/>
        <v>559351</v>
      </c>
      <c r="S369" s="1">
        <f t="shared" si="21"/>
        <v>542106</v>
      </c>
      <c r="T369" s="1">
        <f t="shared" si="22"/>
        <v>17245</v>
      </c>
      <c r="U369" s="1">
        <f t="shared" si="23"/>
        <v>559351</v>
      </c>
    </row>
    <row r="370" spans="1:21" x14ac:dyDescent="0.25">
      <c r="A370" s="24" t="s">
        <v>420</v>
      </c>
      <c r="B370" s="25" t="s">
        <v>5</v>
      </c>
      <c r="C370" s="81">
        <v>0</v>
      </c>
      <c r="D370" s="81">
        <v>0</v>
      </c>
      <c r="E370" s="77">
        <v>79098</v>
      </c>
      <c r="F370" s="77">
        <v>2034</v>
      </c>
      <c r="G370" s="77">
        <v>0</v>
      </c>
      <c r="H370" s="77">
        <v>0</v>
      </c>
      <c r="I370" s="77">
        <v>0</v>
      </c>
      <c r="J370" s="77">
        <v>0</v>
      </c>
      <c r="K370" s="77">
        <v>0</v>
      </c>
      <c r="L370" s="77">
        <v>0</v>
      </c>
      <c r="M370" s="77">
        <v>0</v>
      </c>
      <c r="N370" s="77">
        <v>0</v>
      </c>
      <c r="O370" s="77">
        <v>0</v>
      </c>
      <c r="P370" s="77">
        <v>0</v>
      </c>
      <c r="Q370" s="83">
        <f t="shared" si="20"/>
        <v>81132</v>
      </c>
      <c r="S370" s="1">
        <f t="shared" si="21"/>
        <v>79098</v>
      </c>
      <c r="T370" s="1">
        <f t="shared" si="22"/>
        <v>2034</v>
      </c>
      <c r="U370" s="1">
        <f t="shared" si="23"/>
        <v>81132</v>
      </c>
    </row>
    <row r="371" spans="1:21" x14ac:dyDescent="0.25">
      <c r="A371" s="24" t="s">
        <v>421</v>
      </c>
      <c r="B371" s="25" t="s">
        <v>5</v>
      </c>
      <c r="C371" s="81">
        <v>15216</v>
      </c>
      <c r="D371" s="81">
        <v>24623</v>
      </c>
      <c r="E371" s="77">
        <v>0</v>
      </c>
      <c r="F371" s="77">
        <v>0</v>
      </c>
      <c r="G371" s="77">
        <v>25664</v>
      </c>
      <c r="H371" s="77">
        <v>95936</v>
      </c>
      <c r="I371" s="77">
        <v>0</v>
      </c>
      <c r="J371" s="77">
        <v>0</v>
      </c>
      <c r="K371" s="77">
        <v>0</v>
      </c>
      <c r="L371" s="77">
        <v>0</v>
      </c>
      <c r="M371" s="77">
        <v>46032</v>
      </c>
      <c r="N371" s="77">
        <v>0</v>
      </c>
      <c r="O371" s="77">
        <v>11696</v>
      </c>
      <c r="P371" s="77">
        <v>18248</v>
      </c>
      <c r="Q371" s="83">
        <f t="shared" si="20"/>
        <v>237415</v>
      </c>
      <c r="S371" s="1">
        <f t="shared" si="21"/>
        <v>98608</v>
      </c>
      <c r="T371" s="1">
        <f t="shared" si="22"/>
        <v>138807</v>
      </c>
      <c r="U371" s="1">
        <f t="shared" si="23"/>
        <v>237415</v>
      </c>
    </row>
    <row r="372" spans="1:21" x14ac:dyDescent="0.25">
      <c r="A372" s="24" t="s">
        <v>422</v>
      </c>
      <c r="B372" s="25" t="s">
        <v>5</v>
      </c>
      <c r="C372" s="81">
        <v>150156</v>
      </c>
      <c r="D372" s="81">
        <v>69791</v>
      </c>
      <c r="E372" s="77">
        <v>2103945</v>
      </c>
      <c r="F372" s="77">
        <v>482085</v>
      </c>
      <c r="G372" s="77">
        <v>0</v>
      </c>
      <c r="H372" s="77">
        <v>0</v>
      </c>
      <c r="I372" s="77">
        <v>0</v>
      </c>
      <c r="J372" s="77">
        <v>0</v>
      </c>
      <c r="K372" s="77">
        <v>0</v>
      </c>
      <c r="L372" s="77">
        <v>0</v>
      </c>
      <c r="M372" s="77">
        <v>227275</v>
      </c>
      <c r="N372" s="77">
        <v>0</v>
      </c>
      <c r="O372" s="77">
        <v>0</v>
      </c>
      <c r="P372" s="77">
        <v>0</v>
      </c>
      <c r="Q372" s="83">
        <f t="shared" si="20"/>
        <v>3033252</v>
      </c>
      <c r="S372" s="1">
        <f t="shared" si="21"/>
        <v>2481376</v>
      </c>
      <c r="T372" s="1">
        <f t="shared" si="22"/>
        <v>551876</v>
      </c>
      <c r="U372" s="1">
        <f t="shared" si="23"/>
        <v>3033252</v>
      </c>
    </row>
    <row r="373" spans="1:21" x14ac:dyDescent="0.25">
      <c r="A373" s="24" t="s">
        <v>423</v>
      </c>
      <c r="B373" s="25" t="s">
        <v>5</v>
      </c>
      <c r="C373" s="81">
        <v>86718</v>
      </c>
      <c r="D373" s="81">
        <v>0</v>
      </c>
      <c r="E373" s="77">
        <v>559321</v>
      </c>
      <c r="F373" s="77">
        <v>0</v>
      </c>
      <c r="G373" s="77">
        <v>263159</v>
      </c>
      <c r="H373" s="77">
        <v>0</v>
      </c>
      <c r="I373" s="77">
        <v>0</v>
      </c>
      <c r="J373" s="77">
        <v>0</v>
      </c>
      <c r="K373" s="77">
        <v>0</v>
      </c>
      <c r="L373" s="77">
        <v>0</v>
      </c>
      <c r="M373" s="77">
        <v>323010</v>
      </c>
      <c r="N373" s="77">
        <v>0</v>
      </c>
      <c r="O373" s="77">
        <v>0</v>
      </c>
      <c r="P373" s="77">
        <v>0</v>
      </c>
      <c r="Q373" s="83">
        <f t="shared" si="20"/>
        <v>1232208</v>
      </c>
      <c r="S373" s="1">
        <f t="shared" si="21"/>
        <v>1232208</v>
      </c>
      <c r="T373" s="1">
        <f t="shared" si="22"/>
        <v>0</v>
      </c>
      <c r="U373" s="1">
        <f t="shared" si="23"/>
        <v>1232208</v>
      </c>
    </row>
    <row r="374" spans="1:21" x14ac:dyDescent="0.25">
      <c r="A374" s="24" t="s">
        <v>519</v>
      </c>
      <c r="B374" s="25" t="s">
        <v>518</v>
      </c>
      <c r="C374" s="81">
        <v>0</v>
      </c>
      <c r="D374" s="81">
        <v>0</v>
      </c>
      <c r="E374" s="77">
        <v>0</v>
      </c>
      <c r="F374" s="77">
        <v>0</v>
      </c>
      <c r="G374" s="77">
        <v>0</v>
      </c>
      <c r="H374" s="77">
        <v>0</v>
      </c>
      <c r="I374" s="77">
        <v>0</v>
      </c>
      <c r="J374" s="77">
        <v>0</v>
      </c>
      <c r="K374" s="77">
        <v>0</v>
      </c>
      <c r="L374" s="77">
        <v>0</v>
      </c>
      <c r="M374" s="77">
        <v>0</v>
      </c>
      <c r="N374" s="77">
        <v>0</v>
      </c>
      <c r="O374" s="77">
        <v>0</v>
      </c>
      <c r="P374" s="77">
        <v>0</v>
      </c>
      <c r="Q374" s="83">
        <f t="shared" si="20"/>
        <v>0</v>
      </c>
      <c r="S374" s="1">
        <f t="shared" si="21"/>
        <v>0</v>
      </c>
      <c r="T374" s="1">
        <f t="shared" si="22"/>
        <v>0</v>
      </c>
      <c r="U374" s="1">
        <f t="shared" si="23"/>
        <v>0</v>
      </c>
    </row>
    <row r="375" spans="1:21" x14ac:dyDescent="0.25">
      <c r="A375" s="24" t="s">
        <v>520</v>
      </c>
      <c r="B375" s="25" t="s">
        <v>518</v>
      </c>
      <c r="C375" s="81">
        <v>13474</v>
      </c>
      <c r="D375" s="81">
        <v>0</v>
      </c>
      <c r="E375" s="77">
        <v>0</v>
      </c>
      <c r="F375" s="77">
        <v>0</v>
      </c>
      <c r="G375" s="77">
        <v>195448</v>
      </c>
      <c r="H375" s="77">
        <v>0</v>
      </c>
      <c r="I375" s="77">
        <v>0</v>
      </c>
      <c r="J375" s="77">
        <v>0</v>
      </c>
      <c r="K375" s="77">
        <v>0</v>
      </c>
      <c r="L375" s="77">
        <v>0</v>
      </c>
      <c r="M375" s="77">
        <v>13560</v>
      </c>
      <c r="N375" s="77">
        <v>0</v>
      </c>
      <c r="O375" s="77">
        <v>19465</v>
      </c>
      <c r="P375" s="77">
        <v>0</v>
      </c>
      <c r="Q375" s="83">
        <f t="shared" si="20"/>
        <v>241947</v>
      </c>
      <c r="S375" s="1">
        <f t="shared" si="21"/>
        <v>241947</v>
      </c>
      <c r="T375" s="1">
        <f t="shared" si="22"/>
        <v>0</v>
      </c>
      <c r="U375" s="1">
        <f t="shared" si="23"/>
        <v>241947</v>
      </c>
    </row>
    <row r="376" spans="1:21" x14ac:dyDescent="0.25">
      <c r="A376" s="24" t="s">
        <v>478</v>
      </c>
      <c r="B376" s="25" t="s">
        <v>521</v>
      </c>
      <c r="C376" s="81">
        <v>0</v>
      </c>
      <c r="D376" s="81">
        <v>0</v>
      </c>
      <c r="E376" s="77">
        <v>153565</v>
      </c>
      <c r="F376" s="77">
        <v>77823</v>
      </c>
      <c r="G376" s="77">
        <v>716630</v>
      </c>
      <c r="H376" s="77">
        <v>232395</v>
      </c>
      <c r="I376" s="77">
        <v>0</v>
      </c>
      <c r="J376" s="77">
        <v>0</v>
      </c>
      <c r="K376" s="77">
        <v>0</v>
      </c>
      <c r="L376" s="77">
        <v>0</v>
      </c>
      <c r="M376" s="77">
        <v>394093</v>
      </c>
      <c r="N376" s="77">
        <v>42968</v>
      </c>
      <c r="O376" s="77">
        <v>0</v>
      </c>
      <c r="P376" s="77">
        <v>0</v>
      </c>
      <c r="Q376" s="83">
        <f t="shared" si="20"/>
        <v>1617474</v>
      </c>
      <c r="S376" s="1">
        <f t="shared" si="21"/>
        <v>1264288</v>
      </c>
      <c r="T376" s="1">
        <f t="shared" si="22"/>
        <v>353186</v>
      </c>
      <c r="U376" s="1">
        <f t="shared" si="23"/>
        <v>1617474</v>
      </c>
    </row>
    <row r="377" spans="1:21" x14ac:dyDescent="0.25">
      <c r="A377" s="24" t="s">
        <v>522</v>
      </c>
      <c r="B377" s="25" t="s">
        <v>521</v>
      </c>
      <c r="C377" s="81">
        <v>841752</v>
      </c>
      <c r="D377" s="81">
        <v>27590</v>
      </c>
      <c r="E377" s="77">
        <v>0</v>
      </c>
      <c r="F377" s="77">
        <v>0</v>
      </c>
      <c r="G377" s="77">
        <v>2942377</v>
      </c>
      <c r="H377" s="77">
        <v>337706</v>
      </c>
      <c r="I377" s="77">
        <v>6576240</v>
      </c>
      <c r="J377" s="77">
        <v>98834</v>
      </c>
      <c r="K377" s="77">
        <v>0</v>
      </c>
      <c r="L377" s="77">
        <v>0</v>
      </c>
      <c r="M377" s="77">
        <v>2282062</v>
      </c>
      <c r="N377" s="77">
        <v>24898</v>
      </c>
      <c r="O377" s="77">
        <v>787942</v>
      </c>
      <c r="P377" s="77">
        <v>393823</v>
      </c>
      <c r="Q377" s="83">
        <f t="shared" si="20"/>
        <v>14313224</v>
      </c>
      <c r="S377" s="1">
        <f t="shared" si="21"/>
        <v>13430373</v>
      </c>
      <c r="T377" s="1">
        <f t="shared" si="22"/>
        <v>882851</v>
      </c>
      <c r="U377" s="1">
        <f t="shared" si="23"/>
        <v>14313224</v>
      </c>
    </row>
    <row r="378" spans="1:21" x14ac:dyDescent="0.25">
      <c r="A378" s="24" t="s">
        <v>523</v>
      </c>
      <c r="B378" s="25" t="s">
        <v>521</v>
      </c>
      <c r="C378" s="81">
        <v>0</v>
      </c>
      <c r="D378" s="81">
        <v>0</v>
      </c>
      <c r="E378" s="77">
        <v>0</v>
      </c>
      <c r="F378" s="77">
        <v>0</v>
      </c>
      <c r="G378" s="77">
        <v>0</v>
      </c>
      <c r="H378" s="77">
        <v>0</v>
      </c>
      <c r="I378" s="77">
        <v>0</v>
      </c>
      <c r="J378" s="77">
        <v>0</v>
      </c>
      <c r="K378" s="77">
        <v>0</v>
      </c>
      <c r="L378" s="77">
        <v>0</v>
      </c>
      <c r="M378" s="77">
        <v>0</v>
      </c>
      <c r="N378" s="77">
        <v>0</v>
      </c>
      <c r="O378" s="77">
        <v>0</v>
      </c>
      <c r="P378" s="77">
        <v>0</v>
      </c>
      <c r="Q378" s="83">
        <f t="shared" si="20"/>
        <v>0</v>
      </c>
      <c r="S378" s="1">
        <f t="shared" si="21"/>
        <v>0</v>
      </c>
      <c r="T378" s="1">
        <f t="shared" si="22"/>
        <v>0</v>
      </c>
      <c r="U378" s="1">
        <f t="shared" si="23"/>
        <v>0</v>
      </c>
    </row>
    <row r="379" spans="1:21" x14ac:dyDescent="0.25">
      <c r="A379" s="24" t="s">
        <v>424</v>
      </c>
      <c r="B379" s="25" t="s">
        <v>58</v>
      </c>
      <c r="C379" s="81">
        <v>0</v>
      </c>
      <c r="D379" s="81">
        <v>0</v>
      </c>
      <c r="E379" s="77">
        <v>0</v>
      </c>
      <c r="F379" s="77">
        <v>412500</v>
      </c>
      <c r="G379" s="77">
        <v>0</v>
      </c>
      <c r="H379" s="77">
        <v>0</v>
      </c>
      <c r="I379" s="77">
        <v>0</v>
      </c>
      <c r="J379" s="77">
        <v>0</v>
      </c>
      <c r="K379" s="77">
        <v>0</v>
      </c>
      <c r="L379" s="77">
        <v>0</v>
      </c>
      <c r="M379" s="77">
        <v>0</v>
      </c>
      <c r="N379" s="77">
        <v>0</v>
      </c>
      <c r="O379" s="77">
        <v>0</v>
      </c>
      <c r="P379" s="77">
        <v>0</v>
      </c>
      <c r="Q379" s="83">
        <f t="shared" si="20"/>
        <v>412500</v>
      </c>
      <c r="S379" s="1">
        <f t="shared" si="21"/>
        <v>0</v>
      </c>
      <c r="T379" s="1">
        <f t="shared" si="22"/>
        <v>412500</v>
      </c>
      <c r="U379" s="1">
        <f t="shared" si="23"/>
        <v>412500</v>
      </c>
    </row>
    <row r="380" spans="1:21" x14ac:dyDescent="0.25">
      <c r="A380" s="24" t="s">
        <v>425</v>
      </c>
      <c r="B380" s="25" t="s">
        <v>58</v>
      </c>
      <c r="C380" s="81">
        <v>0</v>
      </c>
      <c r="D380" s="81">
        <v>0</v>
      </c>
      <c r="E380" s="77">
        <v>0</v>
      </c>
      <c r="F380" s="77">
        <v>0</v>
      </c>
      <c r="G380" s="77">
        <v>0</v>
      </c>
      <c r="H380" s="77">
        <v>0</v>
      </c>
      <c r="I380" s="77">
        <v>0</v>
      </c>
      <c r="J380" s="77">
        <v>0</v>
      </c>
      <c r="K380" s="77">
        <v>0</v>
      </c>
      <c r="L380" s="77">
        <v>0</v>
      </c>
      <c r="M380" s="77">
        <v>0</v>
      </c>
      <c r="N380" s="77">
        <v>0</v>
      </c>
      <c r="O380" s="77">
        <v>0</v>
      </c>
      <c r="P380" s="77">
        <v>0</v>
      </c>
      <c r="Q380" s="83">
        <f t="shared" si="20"/>
        <v>0</v>
      </c>
      <c r="S380" s="1">
        <f t="shared" si="21"/>
        <v>0</v>
      </c>
      <c r="T380" s="1">
        <f t="shared" si="22"/>
        <v>0</v>
      </c>
      <c r="U380" s="1">
        <f t="shared" si="23"/>
        <v>0</v>
      </c>
    </row>
    <row r="381" spans="1:21" x14ac:dyDescent="0.25">
      <c r="A381" s="24" t="s">
        <v>426</v>
      </c>
      <c r="B381" s="25" t="s">
        <v>58</v>
      </c>
      <c r="C381" s="81">
        <v>0</v>
      </c>
      <c r="D381" s="81">
        <v>0</v>
      </c>
      <c r="E381" s="77">
        <v>0</v>
      </c>
      <c r="F381" s="77">
        <v>0</v>
      </c>
      <c r="G381" s="77">
        <v>0</v>
      </c>
      <c r="H381" s="77">
        <v>0</v>
      </c>
      <c r="I381" s="77">
        <v>0</v>
      </c>
      <c r="J381" s="77">
        <v>0</v>
      </c>
      <c r="K381" s="77">
        <v>0</v>
      </c>
      <c r="L381" s="77">
        <v>0</v>
      </c>
      <c r="M381" s="77">
        <v>0</v>
      </c>
      <c r="N381" s="77">
        <v>0</v>
      </c>
      <c r="O381" s="77">
        <v>0</v>
      </c>
      <c r="P381" s="77">
        <v>0</v>
      </c>
      <c r="Q381" s="83">
        <f t="shared" si="20"/>
        <v>0</v>
      </c>
      <c r="S381" s="1">
        <f t="shared" si="21"/>
        <v>0</v>
      </c>
      <c r="T381" s="1">
        <f t="shared" si="22"/>
        <v>0</v>
      </c>
      <c r="U381" s="1">
        <f t="shared" si="23"/>
        <v>0</v>
      </c>
    </row>
    <row r="382" spans="1:21" x14ac:dyDescent="0.25">
      <c r="A382" s="24" t="s">
        <v>427</v>
      </c>
      <c r="B382" s="25" t="s">
        <v>58</v>
      </c>
      <c r="C382" s="81">
        <v>0</v>
      </c>
      <c r="D382" s="81">
        <v>0</v>
      </c>
      <c r="E382" s="77">
        <v>0</v>
      </c>
      <c r="F382" s="77">
        <v>0</v>
      </c>
      <c r="G382" s="77">
        <v>0</v>
      </c>
      <c r="H382" s="77">
        <v>0</v>
      </c>
      <c r="I382" s="77">
        <v>0</v>
      </c>
      <c r="J382" s="77">
        <v>0</v>
      </c>
      <c r="K382" s="77">
        <v>0</v>
      </c>
      <c r="L382" s="77">
        <v>0</v>
      </c>
      <c r="M382" s="77">
        <v>0</v>
      </c>
      <c r="N382" s="77">
        <v>0</v>
      </c>
      <c r="O382" s="77">
        <v>0</v>
      </c>
      <c r="P382" s="77">
        <v>0</v>
      </c>
      <c r="Q382" s="83">
        <f t="shared" si="20"/>
        <v>0</v>
      </c>
      <c r="S382" s="1">
        <f t="shared" si="21"/>
        <v>0</v>
      </c>
      <c r="T382" s="1">
        <f t="shared" si="22"/>
        <v>0</v>
      </c>
      <c r="U382" s="1">
        <f t="shared" si="23"/>
        <v>0</v>
      </c>
    </row>
    <row r="383" spans="1:21" x14ac:dyDescent="0.25">
      <c r="A383" s="24" t="s">
        <v>428</v>
      </c>
      <c r="B383" s="25" t="s">
        <v>58</v>
      </c>
      <c r="C383" s="81">
        <v>760909</v>
      </c>
      <c r="D383" s="81">
        <v>173812</v>
      </c>
      <c r="E383" s="77">
        <v>0</v>
      </c>
      <c r="F383" s="77">
        <v>0</v>
      </c>
      <c r="G383" s="77">
        <v>0</v>
      </c>
      <c r="H383" s="77">
        <v>0</v>
      </c>
      <c r="I383" s="77">
        <v>0</v>
      </c>
      <c r="J383" s="77">
        <v>0</v>
      </c>
      <c r="K383" s="77">
        <v>0</v>
      </c>
      <c r="L383" s="77">
        <v>0</v>
      </c>
      <c r="M383" s="77">
        <v>162113</v>
      </c>
      <c r="N383" s="77">
        <v>0</v>
      </c>
      <c r="O383" s="77">
        <v>0</v>
      </c>
      <c r="P383" s="77">
        <v>0</v>
      </c>
      <c r="Q383" s="83">
        <f t="shared" si="20"/>
        <v>1096834</v>
      </c>
      <c r="S383" s="1">
        <f t="shared" si="21"/>
        <v>923022</v>
      </c>
      <c r="T383" s="1">
        <f t="shared" si="22"/>
        <v>173812</v>
      </c>
      <c r="U383" s="1">
        <f t="shared" si="23"/>
        <v>1096834</v>
      </c>
    </row>
    <row r="384" spans="1:21" x14ac:dyDescent="0.25">
      <c r="A384" s="24" t="s">
        <v>429</v>
      </c>
      <c r="B384" s="25" t="s">
        <v>59</v>
      </c>
      <c r="C384" s="81">
        <v>0</v>
      </c>
      <c r="D384" s="81">
        <v>0</v>
      </c>
      <c r="E384" s="77">
        <v>0</v>
      </c>
      <c r="F384" s="77">
        <v>0</v>
      </c>
      <c r="G384" s="77">
        <v>0</v>
      </c>
      <c r="H384" s="77">
        <v>0</v>
      </c>
      <c r="I384" s="77">
        <v>0</v>
      </c>
      <c r="J384" s="77">
        <v>0</v>
      </c>
      <c r="K384" s="77">
        <v>0</v>
      </c>
      <c r="L384" s="77">
        <v>0</v>
      </c>
      <c r="M384" s="77">
        <v>0</v>
      </c>
      <c r="N384" s="77">
        <v>0</v>
      </c>
      <c r="O384" s="77">
        <v>0</v>
      </c>
      <c r="P384" s="77">
        <v>0</v>
      </c>
      <c r="Q384" s="83">
        <f t="shared" si="20"/>
        <v>0</v>
      </c>
      <c r="S384" s="1">
        <f t="shared" si="21"/>
        <v>0</v>
      </c>
      <c r="T384" s="1">
        <f t="shared" si="22"/>
        <v>0</v>
      </c>
      <c r="U384" s="1">
        <f t="shared" si="23"/>
        <v>0</v>
      </c>
    </row>
    <row r="385" spans="1:21" x14ac:dyDescent="0.25">
      <c r="A385" s="24" t="s">
        <v>430</v>
      </c>
      <c r="B385" s="25" t="s">
        <v>59</v>
      </c>
      <c r="C385" s="81">
        <v>0</v>
      </c>
      <c r="D385" s="81">
        <v>0</v>
      </c>
      <c r="E385" s="77">
        <v>3093</v>
      </c>
      <c r="F385" s="77">
        <v>83186</v>
      </c>
      <c r="G385" s="77">
        <v>0</v>
      </c>
      <c r="H385" s="77">
        <v>0</v>
      </c>
      <c r="I385" s="77">
        <v>0</v>
      </c>
      <c r="J385" s="77">
        <v>0</v>
      </c>
      <c r="K385" s="77">
        <v>0</v>
      </c>
      <c r="L385" s="77">
        <v>0</v>
      </c>
      <c r="M385" s="77">
        <v>0</v>
      </c>
      <c r="N385" s="77">
        <v>0</v>
      </c>
      <c r="O385" s="77">
        <v>0</v>
      </c>
      <c r="P385" s="77">
        <v>0</v>
      </c>
      <c r="Q385" s="83">
        <f t="shared" si="20"/>
        <v>86279</v>
      </c>
      <c r="S385" s="1">
        <f t="shared" si="21"/>
        <v>3093</v>
      </c>
      <c r="T385" s="1">
        <f t="shared" si="22"/>
        <v>83186</v>
      </c>
      <c r="U385" s="1">
        <f t="shared" si="23"/>
        <v>86279</v>
      </c>
    </row>
    <row r="386" spans="1:21" x14ac:dyDescent="0.25">
      <c r="A386" s="24" t="s">
        <v>431</v>
      </c>
      <c r="B386" s="25" t="s">
        <v>60</v>
      </c>
      <c r="C386" s="81">
        <v>0</v>
      </c>
      <c r="D386" s="81">
        <v>0</v>
      </c>
      <c r="E386" s="77">
        <v>0</v>
      </c>
      <c r="F386" s="77">
        <v>0</v>
      </c>
      <c r="G386" s="77">
        <v>0</v>
      </c>
      <c r="H386" s="77">
        <v>0</v>
      </c>
      <c r="I386" s="77">
        <v>0</v>
      </c>
      <c r="J386" s="77">
        <v>0</v>
      </c>
      <c r="K386" s="77">
        <v>0</v>
      </c>
      <c r="L386" s="77">
        <v>0</v>
      </c>
      <c r="M386" s="77">
        <v>0</v>
      </c>
      <c r="N386" s="77">
        <v>0</v>
      </c>
      <c r="O386" s="77">
        <v>0</v>
      </c>
      <c r="P386" s="77">
        <v>0</v>
      </c>
      <c r="Q386" s="83">
        <f t="shared" si="20"/>
        <v>0</v>
      </c>
      <c r="S386" s="1">
        <f t="shared" si="21"/>
        <v>0</v>
      </c>
      <c r="T386" s="1">
        <f t="shared" si="22"/>
        <v>0</v>
      </c>
      <c r="U386" s="1">
        <f t="shared" si="23"/>
        <v>0</v>
      </c>
    </row>
    <row r="387" spans="1:21" x14ac:dyDescent="0.25">
      <c r="A387" s="24" t="s">
        <v>432</v>
      </c>
      <c r="B387" s="25" t="s">
        <v>61</v>
      </c>
      <c r="C387" s="81">
        <v>0</v>
      </c>
      <c r="D387" s="81">
        <v>0</v>
      </c>
      <c r="E387" s="77">
        <v>0</v>
      </c>
      <c r="F387" s="77">
        <v>0</v>
      </c>
      <c r="G387" s="77">
        <v>0</v>
      </c>
      <c r="H387" s="77">
        <v>0</v>
      </c>
      <c r="I387" s="77">
        <v>0</v>
      </c>
      <c r="J387" s="77">
        <v>0</v>
      </c>
      <c r="K387" s="77">
        <v>0</v>
      </c>
      <c r="L387" s="77">
        <v>0</v>
      </c>
      <c r="M387" s="77">
        <v>0</v>
      </c>
      <c r="N387" s="77">
        <v>0</v>
      </c>
      <c r="O387" s="77">
        <v>0</v>
      </c>
      <c r="P387" s="77">
        <v>0</v>
      </c>
      <c r="Q387" s="83">
        <f t="shared" si="20"/>
        <v>0</v>
      </c>
      <c r="S387" s="1">
        <f t="shared" si="21"/>
        <v>0</v>
      </c>
      <c r="T387" s="1">
        <f t="shared" si="22"/>
        <v>0</v>
      </c>
      <c r="U387" s="1">
        <f t="shared" si="23"/>
        <v>0</v>
      </c>
    </row>
    <row r="388" spans="1:21" x14ac:dyDescent="0.25">
      <c r="A388" s="24" t="s">
        <v>433</v>
      </c>
      <c r="B388" s="25" t="s">
        <v>61</v>
      </c>
      <c r="C388" s="81">
        <v>0</v>
      </c>
      <c r="D388" s="81">
        <v>0</v>
      </c>
      <c r="E388" s="77">
        <v>0</v>
      </c>
      <c r="F388" s="77">
        <v>0</v>
      </c>
      <c r="G388" s="77">
        <v>0</v>
      </c>
      <c r="H388" s="77">
        <v>0</v>
      </c>
      <c r="I388" s="77">
        <v>0</v>
      </c>
      <c r="J388" s="77">
        <v>0</v>
      </c>
      <c r="K388" s="77">
        <v>0</v>
      </c>
      <c r="L388" s="77">
        <v>0</v>
      </c>
      <c r="M388" s="77">
        <v>0</v>
      </c>
      <c r="N388" s="77">
        <v>0</v>
      </c>
      <c r="O388" s="77">
        <v>0</v>
      </c>
      <c r="P388" s="77">
        <v>0</v>
      </c>
      <c r="Q388" s="83">
        <f t="shared" si="20"/>
        <v>0</v>
      </c>
      <c r="S388" s="1">
        <f t="shared" si="21"/>
        <v>0</v>
      </c>
      <c r="T388" s="1">
        <f t="shared" si="22"/>
        <v>0</v>
      </c>
      <c r="U388" s="1">
        <f t="shared" si="23"/>
        <v>0</v>
      </c>
    </row>
    <row r="389" spans="1:21" x14ac:dyDescent="0.25">
      <c r="A389" s="24" t="s">
        <v>434</v>
      </c>
      <c r="B389" s="25" t="s">
        <v>61</v>
      </c>
      <c r="C389" s="81">
        <v>0</v>
      </c>
      <c r="D389" s="81">
        <v>0</v>
      </c>
      <c r="E389" s="77">
        <v>0</v>
      </c>
      <c r="F389" s="77">
        <v>0</v>
      </c>
      <c r="G389" s="77">
        <v>0</v>
      </c>
      <c r="H389" s="77">
        <v>0</v>
      </c>
      <c r="I389" s="77">
        <v>0</v>
      </c>
      <c r="J389" s="77">
        <v>0</v>
      </c>
      <c r="K389" s="77">
        <v>0</v>
      </c>
      <c r="L389" s="77">
        <v>0</v>
      </c>
      <c r="M389" s="77">
        <v>0</v>
      </c>
      <c r="N389" s="77">
        <v>0</v>
      </c>
      <c r="O389" s="77">
        <v>0</v>
      </c>
      <c r="P389" s="77">
        <v>0</v>
      </c>
      <c r="Q389" s="83">
        <f t="shared" ref="Q389:Q415" si="24">SUM(C389:P389)</f>
        <v>0</v>
      </c>
      <c r="S389" s="1">
        <f t="shared" si="21"/>
        <v>0</v>
      </c>
      <c r="T389" s="1">
        <f t="shared" si="22"/>
        <v>0</v>
      </c>
      <c r="U389" s="1">
        <f t="shared" si="23"/>
        <v>0</v>
      </c>
    </row>
    <row r="390" spans="1:21" x14ac:dyDescent="0.25">
      <c r="A390" s="24" t="s">
        <v>435</v>
      </c>
      <c r="B390" s="25" t="s">
        <v>62</v>
      </c>
      <c r="C390" s="81">
        <v>390225</v>
      </c>
      <c r="D390" s="81">
        <v>800820</v>
      </c>
      <c r="E390" s="77">
        <v>5494401</v>
      </c>
      <c r="F390" s="77">
        <v>855322</v>
      </c>
      <c r="G390" s="77">
        <v>226278</v>
      </c>
      <c r="H390" s="77">
        <v>451244</v>
      </c>
      <c r="I390" s="77">
        <v>0</v>
      </c>
      <c r="J390" s="77">
        <v>0</v>
      </c>
      <c r="K390" s="77">
        <v>0</v>
      </c>
      <c r="L390" s="77">
        <v>0</v>
      </c>
      <c r="M390" s="77">
        <v>1045906</v>
      </c>
      <c r="N390" s="77">
        <v>1092676</v>
      </c>
      <c r="O390" s="77">
        <v>449473</v>
      </c>
      <c r="P390" s="77">
        <v>920561</v>
      </c>
      <c r="Q390" s="83">
        <f t="shared" si="24"/>
        <v>11726906</v>
      </c>
      <c r="S390" s="1">
        <f t="shared" si="21"/>
        <v>7606283</v>
      </c>
      <c r="T390" s="1">
        <f t="shared" si="22"/>
        <v>4120623</v>
      </c>
      <c r="U390" s="1">
        <f t="shared" si="23"/>
        <v>11726906</v>
      </c>
    </row>
    <row r="391" spans="1:21" x14ac:dyDescent="0.25">
      <c r="A391" s="24" t="s">
        <v>436</v>
      </c>
      <c r="B391" s="25" t="s">
        <v>62</v>
      </c>
      <c r="C391" s="81">
        <v>0</v>
      </c>
      <c r="D391" s="81">
        <v>0</v>
      </c>
      <c r="E391" s="77">
        <v>6000</v>
      </c>
      <c r="F391" s="77">
        <v>0</v>
      </c>
      <c r="G391" s="77">
        <v>0</v>
      </c>
      <c r="H391" s="77">
        <v>0</v>
      </c>
      <c r="I391" s="77">
        <v>0</v>
      </c>
      <c r="J391" s="77">
        <v>0</v>
      </c>
      <c r="K391" s="77">
        <v>0</v>
      </c>
      <c r="L391" s="77">
        <v>0</v>
      </c>
      <c r="M391" s="77">
        <v>0</v>
      </c>
      <c r="N391" s="77">
        <v>0</v>
      </c>
      <c r="O391" s="77">
        <v>0</v>
      </c>
      <c r="P391" s="77">
        <v>0</v>
      </c>
      <c r="Q391" s="83">
        <f t="shared" si="24"/>
        <v>6000</v>
      </c>
      <c r="S391" s="1">
        <f t="shared" ref="S391:S415" si="25">SUM(C391,E391,G391,I391,K391,M391,O391)</f>
        <v>6000</v>
      </c>
      <c r="T391" s="1">
        <f t="shared" ref="T391:T415" si="26">SUM(D391,F391,H391,J391,L391,N391,P391)</f>
        <v>0</v>
      </c>
      <c r="U391" s="1">
        <f t="shared" ref="U391:U415" si="27">SUM(S391:T391)</f>
        <v>6000</v>
      </c>
    </row>
    <row r="392" spans="1:21" x14ac:dyDescent="0.25">
      <c r="A392" s="24" t="s">
        <v>480</v>
      </c>
      <c r="B392" s="25" t="s">
        <v>62</v>
      </c>
      <c r="C392" s="81">
        <v>0</v>
      </c>
      <c r="D392" s="81">
        <v>0</v>
      </c>
      <c r="E392" s="77">
        <v>0</v>
      </c>
      <c r="F392" s="77">
        <v>0</v>
      </c>
      <c r="G392" s="77">
        <v>0</v>
      </c>
      <c r="H392" s="77">
        <v>0</v>
      </c>
      <c r="I392" s="77">
        <v>0</v>
      </c>
      <c r="J392" s="77">
        <v>0</v>
      </c>
      <c r="K392" s="77">
        <v>0</v>
      </c>
      <c r="L392" s="77">
        <v>0</v>
      </c>
      <c r="M392" s="77">
        <v>94067</v>
      </c>
      <c r="N392" s="77">
        <v>0</v>
      </c>
      <c r="O392" s="77">
        <v>33645</v>
      </c>
      <c r="P392" s="77">
        <v>0</v>
      </c>
      <c r="Q392" s="83">
        <f t="shared" si="24"/>
        <v>127712</v>
      </c>
      <c r="S392" s="1">
        <f t="shared" si="25"/>
        <v>127712</v>
      </c>
      <c r="T392" s="1">
        <f t="shared" si="26"/>
        <v>0</v>
      </c>
      <c r="U392" s="1">
        <f t="shared" si="27"/>
        <v>127712</v>
      </c>
    </row>
    <row r="393" spans="1:21" x14ac:dyDescent="0.25">
      <c r="A393" s="24" t="s">
        <v>481</v>
      </c>
      <c r="B393" s="25" t="s">
        <v>62</v>
      </c>
      <c r="C393" s="81">
        <v>373665</v>
      </c>
      <c r="D393" s="81">
        <v>18825</v>
      </c>
      <c r="E393" s="77">
        <v>3139096</v>
      </c>
      <c r="F393" s="77">
        <v>121859</v>
      </c>
      <c r="G393" s="77">
        <v>0</v>
      </c>
      <c r="H393" s="77">
        <v>0</v>
      </c>
      <c r="I393" s="77">
        <v>0</v>
      </c>
      <c r="J393" s="77">
        <v>0</v>
      </c>
      <c r="K393" s="77">
        <v>0</v>
      </c>
      <c r="L393" s="77">
        <v>0</v>
      </c>
      <c r="M393" s="77">
        <v>704226</v>
      </c>
      <c r="N393" s="77">
        <v>0</v>
      </c>
      <c r="O393" s="77">
        <v>228935</v>
      </c>
      <c r="P393" s="77">
        <v>49058</v>
      </c>
      <c r="Q393" s="83">
        <f t="shared" si="24"/>
        <v>4635664</v>
      </c>
      <c r="S393" s="1">
        <f t="shared" si="25"/>
        <v>4445922</v>
      </c>
      <c r="T393" s="1">
        <f t="shared" si="26"/>
        <v>189742</v>
      </c>
      <c r="U393" s="1">
        <f t="shared" si="27"/>
        <v>4635664</v>
      </c>
    </row>
    <row r="394" spans="1:21" x14ac:dyDescent="0.25">
      <c r="A394" s="24" t="s">
        <v>437</v>
      </c>
      <c r="B394" s="25" t="s">
        <v>62</v>
      </c>
      <c r="C394" s="81">
        <v>189525</v>
      </c>
      <c r="D394" s="81">
        <v>252778</v>
      </c>
      <c r="E394" s="77">
        <v>0</v>
      </c>
      <c r="F394" s="77">
        <v>0</v>
      </c>
      <c r="G394" s="77">
        <v>465108</v>
      </c>
      <c r="H394" s="77">
        <v>58467</v>
      </c>
      <c r="I394" s="77">
        <v>0</v>
      </c>
      <c r="J394" s="77">
        <v>0</v>
      </c>
      <c r="K394" s="77">
        <v>0</v>
      </c>
      <c r="L394" s="77">
        <v>0</v>
      </c>
      <c r="M394" s="77">
        <v>681241</v>
      </c>
      <c r="N394" s="77">
        <v>0</v>
      </c>
      <c r="O394" s="77">
        <v>0</v>
      </c>
      <c r="P394" s="77">
        <v>0</v>
      </c>
      <c r="Q394" s="83">
        <f t="shared" si="24"/>
        <v>1647119</v>
      </c>
      <c r="S394" s="1">
        <f t="shared" si="25"/>
        <v>1335874</v>
      </c>
      <c r="T394" s="1">
        <f t="shared" si="26"/>
        <v>311245</v>
      </c>
      <c r="U394" s="1">
        <f t="shared" si="27"/>
        <v>1647119</v>
      </c>
    </row>
    <row r="395" spans="1:21" x14ac:dyDescent="0.25">
      <c r="A395" s="24" t="s">
        <v>438</v>
      </c>
      <c r="B395" s="25" t="s">
        <v>62</v>
      </c>
      <c r="C395" s="81">
        <v>81106</v>
      </c>
      <c r="D395" s="81">
        <v>722</v>
      </c>
      <c r="E395" s="77">
        <v>79779</v>
      </c>
      <c r="F395" s="77">
        <v>2560</v>
      </c>
      <c r="G395" s="77">
        <v>175665</v>
      </c>
      <c r="H395" s="77">
        <v>3944</v>
      </c>
      <c r="I395" s="77">
        <v>0</v>
      </c>
      <c r="J395" s="77">
        <v>0</v>
      </c>
      <c r="K395" s="77">
        <v>0</v>
      </c>
      <c r="L395" s="77">
        <v>0</v>
      </c>
      <c r="M395" s="77">
        <v>79035</v>
      </c>
      <c r="N395" s="77">
        <v>0</v>
      </c>
      <c r="O395" s="77">
        <v>378648</v>
      </c>
      <c r="P395" s="77">
        <v>7013</v>
      </c>
      <c r="Q395" s="83">
        <f t="shared" si="24"/>
        <v>808472</v>
      </c>
      <c r="S395" s="1">
        <f t="shared" si="25"/>
        <v>794233</v>
      </c>
      <c r="T395" s="1">
        <f t="shared" si="26"/>
        <v>14239</v>
      </c>
      <c r="U395" s="1">
        <f t="shared" si="27"/>
        <v>808472</v>
      </c>
    </row>
    <row r="396" spans="1:21" x14ac:dyDescent="0.25">
      <c r="A396" s="90" t="s">
        <v>439</v>
      </c>
      <c r="B396" s="91" t="s">
        <v>62</v>
      </c>
      <c r="C396" s="81">
        <v>1907</v>
      </c>
      <c r="D396" s="81">
        <v>6993</v>
      </c>
      <c r="E396" s="77">
        <v>9990</v>
      </c>
      <c r="F396" s="77">
        <v>7110</v>
      </c>
      <c r="G396" s="77">
        <v>1684</v>
      </c>
      <c r="H396" s="77">
        <v>7459</v>
      </c>
      <c r="I396" s="77">
        <v>0</v>
      </c>
      <c r="J396" s="77">
        <v>0</v>
      </c>
      <c r="K396" s="77">
        <v>0</v>
      </c>
      <c r="L396" s="77">
        <v>0</v>
      </c>
      <c r="M396" s="77">
        <v>2847</v>
      </c>
      <c r="N396" s="77">
        <v>0</v>
      </c>
      <c r="O396" s="77">
        <v>0</v>
      </c>
      <c r="P396" s="77">
        <v>0</v>
      </c>
      <c r="Q396" s="95">
        <f t="shared" si="24"/>
        <v>37990</v>
      </c>
      <c r="S396" s="1">
        <f t="shared" si="25"/>
        <v>16428</v>
      </c>
      <c r="T396" s="1">
        <f t="shared" si="26"/>
        <v>21562</v>
      </c>
      <c r="U396" s="1">
        <f t="shared" si="27"/>
        <v>37990</v>
      </c>
    </row>
    <row r="397" spans="1:21" x14ac:dyDescent="0.25">
      <c r="A397" s="24" t="s">
        <v>440</v>
      </c>
      <c r="B397" s="25" t="s">
        <v>62</v>
      </c>
      <c r="C397" s="81">
        <v>5000</v>
      </c>
      <c r="D397" s="81">
        <v>0</v>
      </c>
      <c r="E397" s="77">
        <v>32000</v>
      </c>
      <c r="F397" s="77">
        <v>0</v>
      </c>
      <c r="G397" s="77">
        <v>13750</v>
      </c>
      <c r="H397" s="77">
        <v>0</v>
      </c>
      <c r="I397" s="77">
        <v>0</v>
      </c>
      <c r="J397" s="77">
        <v>0</v>
      </c>
      <c r="K397" s="77">
        <v>0</v>
      </c>
      <c r="L397" s="77">
        <v>0</v>
      </c>
      <c r="M397" s="77">
        <v>5000</v>
      </c>
      <c r="N397" s="77">
        <v>0</v>
      </c>
      <c r="O397" s="77">
        <v>5000</v>
      </c>
      <c r="P397" s="77">
        <v>0</v>
      </c>
      <c r="Q397" s="83">
        <f t="shared" si="24"/>
        <v>60750</v>
      </c>
      <c r="S397" s="1">
        <f t="shared" si="25"/>
        <v>60750</v>
      </c>
      <c r="T397" s="1">
        <f t="shared" si="26"/>
        <v>0</v>
      </c>
      <c r="U397" s="1">
        <f t="shared" si="27"/>
        <v>60750</v>
      </c>
    </row>
    <row r="398" spans="1:21" x14ac:dyDescent="0.25">
      <c r="A398" s="24" t="s">
        <v>441</v>
      </c>
      <c r="B398" s="25" t="s">
        <v>62</v>
      </c>
      <c r="C398" s="81">
        <v>352757</v>
      </c>
      <c r="D398" s="81">
        <v>170052</v>
      </c>
      <c r="E398" s="77">
        <v>0</v>
      </c>
      <c r="F398" s="77">
        <v>0</v>
      </c>
      <c r="G398" s="77">
        <v>580494</v>
      </c>
      <c r="H398" s="77">
        <v>94166</v>
      </c>
      <c r="I398" s="77">
        <v>0</v>
      </c>
      <c r="J398" s="77">
        <v>0</v>
      </c>
      <c r="K398" s="77">
        <v>0</v>
      </c>
      <c r="L398" s="77">
        <v>0</v>
      </c>
      <c r="M398" s="77">
        <v>76956</v>
      </c>
      <c r="N398" s="77">
        <v>0</v>
      </c>
      <c r="O398" s="77">
        <v>0</v>
      </c>
      <c r="P398" s="77">
        <v>0</v>
      </c>
      <c r="Q398" s="83">
        <f t="shared" si="24"/>
        <v>1274425</v>
      </c>
      <c r="S398" s="1">
        <f t="shared" si="25"/>
        <v>1010207</v>
      </c>
      <c r="T398" s="1">
        <f t="shared" si="26"/>
        <v>264218</v>
      </c>
      <c r="U398" s="1">
        <f t="shared" si="27"/>
        <v>1274425</v>
      </c>
    </row>
    <row r="399" spans="1:21" x14ac:dyDescent="0.25">
      <c r="A399" s="24" t="s">
        <v>442</v>
      </c>
      <c r="B399" s="25" t="s">
        <v>62</v>
      </c>
      <c r="C399" s="81">
        <v>0</v>
      </c>
      <c r="D399" s="81">
        <v>0</v>
      </c>
      <c r="E399" s="77">
        <v>0</v>
      </c>
      <c r="F399" s="77">
        <v>0</v>
      </c>
      <c r="G399" s="77">
        <v>0</v>
      </c>
      <c r="H399" s="77">
        <v>0</v>
      </c>
      <c r="I399" s="77">
        <v>0</v>
      </c>
      <c r="J399" s="77">
        <v>0</v>
      </c>
      <c r="K399" s="77">
        <v>0</v>
      </c>
      <c r="L399" s="77">
        <v>0</v>
      </c>
      <c r="M399" s="77">
        <v>0</v>
      </c>
      <c r="N399" s="77">
        <v>0</v>
      </c>
      <c r="O399" s="77">
        <v>0</v>
      </c>
      <c r="P399" s="77">
        <v>0</v>
      </c>
      <c r="Q399" s="83">
        <f t="shared" si="24"/>
        <v>0</v>
      </c>
      <c r="S399" s="1">
        <f t="shared" si="25"/>
        <v>0</v>
      </c>
      <c r="T399" s="1">
        <f t="shared" si="26"/>
        <v>0</v>
      </c>
      <c r="U399" s="1">
        <f t="shared" si="27"/>
        <v>0</v>
      </c>
    </row>
    <row r="400" spans="1:21" x14ac:dyDescent="0.25">
      <c r="A400" s="24" t="s">
        <v>443</v>
      </c>
      <c r="B400" s="25" t="s">
        <v>62</v>
      </c>
      <c r="C400" s="81">
        <v>169446</v>
      </c>
      <c r="D400" s="81">
        <v>24484</v>
      </c>
      <c r="E400" s="77">
        <v>1417073</v>
      </c>
      <c r="F400" s="77">
        <v>2464</v>
      </c>
      <c r="G400" s="77">
        <v>246074</v>
      </c>
      <c r="H400" s="77">
        <v>47821</v>
      </c>
      <c r="I400" s="77">
        <v>0</v>
      </c>
      <c r="J400" s="77">
        <v>0</v>
      </c>
      <c r="K400" s="77">
        <v>0</v>
      </c>
      <c r="L400" s="77">
        <v>0</v>
      </c>
      <c r="M400" s="77">
        <v>194860</v>
      </c>
      <c r="N400" s="77">
        <v>0</v>
      </c>
      <c r="O400" s="77">
        <v>0</v>
      </c>
      <c r="P400" s="77">
        <v>0</v>
      </c>
      <c r="Q400" s="83">
        <f t="shared" si="24"/>
        <v>2102222</v>
      </c>
      <c r="S400" s="1">
        <f t="shared" si="25"/>
        <v>2027453</v>
      </c>
      <c r="T400" s="1">
        <f t="shared" si="26"/>
        <v>74769</v>
      </c>
      <c r="U400" s="1">
        <f t="shared" si="27"/>
        <v>2102222</v>
      </c>
    </row>
    <row r="401" spans="1:21" x14ac:dyDescent="0.25">
      <c r="A401" s="24" t="s">
        <v>444</v>
      </c>
      <c r="B401" s="25" t="s">
        <v>62</v>
      </c>
      <c r="C401" s="81">
        <v>0</v>
      </c>
      <c r="D401" s="81">
        <v>0</v>
      </c>
      <c r="E401" s="77">
        <v>0</v>
      </c>
      <c r="F401" s="77">
        <v>2836465</v>
      </c>
      <c r="G401" s="77">
        <v>0</v>
      </c>
      <c r="H401" s="77">
        <v>51088</v>
      </c>
      <c r="I401" s="77">
        <v>0</v>
      </c>
      <c r="J401" s="77">
        <v>0</v>
      </c>
      <c r="K401" s="77">
        <v>0</v>
      </c>
      <c r="L401" s="77">
        <v>0</v>
      </c>
      <c r="M401" s="77">
        <v>0</v>
      </c>
      <c r="N401" s="77">
        <v>188239</v>
      </c>
      <c r="O401" s="77">
        <v>0</v>
      </c>
      <c r="P401" s="77">
        <v>0</v>
      </c>
      <c r="Q401" s="83">
        <f t="shared" si="24"/>
        <v>3075792</v>
      </c>
      <c r="S401" s="1">
        <f t="shared" si="25"/>
        <v>0</v>
      </c>
      <c r="T401" s="1">
        <f t="shared" si="26"/>
        <v>3075792</v>
      </c>
      <c r="U401" s="1">
        <f t="shared" si="27"/>
        <v>3075792</v>
      </c>
    </row>
    <row r="402" spans="1:21" x14ac:dyDescent="0.25">
      <c r="A402" s="24" t="s">
        <v>445</v>
      </c>
      <c r="B402" s="25" t="s">
        <v>62</v>
      </c>
      <c r="C402" s="81">
        <v>0</v>
      </c>
      <c r="D402" s="81">
        <v>0</v>
      </c>
      <c r="E402" s="77">
        <v>0</v>
      </c>
      <c r="F402" s="77">
        <v>0</v>
      </c>
      <c r="G402" s="77">
        <v>0</v>
      </c>
      <c r="H402" s="77">
        <v>0</v>
      </c>
      <c r="I402" s="77">
        <v>0</v>
      </c>
      <c r="J402" s="77">
        <v>0</v>
      </c>
      <c r="K402" s="77">
        <v>0</v>
      </c>
      <c r="L402" s="77">
        <v>0</v>
      </c>
      <c r="M402" s="77">
        <v>0</v>
      </c>
      <c r="N402" s="77">
        <v>0</v>
      </c>
      <c r="O402" s="77">
        <v>0</v>
      </c>
      <c r="P402" s="77">
        <v>0</v>
      </c>
      <c r="Q402" s="83">
        <f t="shared" si="24"/>
        <v>0</v>
      </c>
      <c r="S402" s="1">
        <f t="shared" si="25"/>
        <v>0</v>
      </c>
      <c r="T402" s="1">
        <f t="shared" si="26"/>
        <v>0</v>
      </c>
      <c r="U402" s="1">
        <f t="shared" si="27"/>
        <v>0</v>
      </c>
    </row>
    <row r="403" spans="1:21" x14ac:dyDescent="0.25">
      <c r="A403" s="24" t="s">
        <v>446</v>
      </c>
      <c r="B403" s="25" t="s">
        <v>62</v>
      </c>
      <c r="C403" s="81">
        <v>0</v>
      </c>
      <c r="D403" s="81">
        <v>0</v>
      </c>
      <c r="E403" s="77">
        <v>53727</v>
      </c>
      <c r="F403" s="77">
        <v>0</v>
      </c>
      <c r="G403" s="77">
        <v>0</v>
      </c>
      <c r="H403" s="77">
        <v>0</v>
      </c>
      <c r="I403" s="77">
        <v>0</v>
      </c>
      <c r="J403" s="77">
        <v>0</v>
      </c>
      <c r="K403" s="77">
        <v>0</v>
      </c>
      <c r="L403" s="77">
        <v>0</v>
      </c>
      <c r="M403" s="77">
        <v>3478</v>
      </c>
      <c r="N403" s="77">
        <v>0</v>
      </c>
      <c r="O403" s="77">
        <v>0</v>
      </c>
      <c r="P403" s="77">
        <v>0</v>
      </c>
      <c r="Q403" s="83">
        <f t="shared" si="24"/>
        <v>57205</v>
      </c>
      <c r="S403" s="1">
        <f t="shared" si="25"/>
        <v>57205</v>
      </c>
      <c r="T403" s="1">
        <f t="shared" si="26"/>
        <v>0</v>
      </c>
      <c r="U403" s="1">
        <f t="shared" si="27"/>
        <v>57205</v>
      </c>
    </row>
    <row r="404" spans="1:21" x14ac:dyDescent="0.25">
      <c r="A404" s="24" t="s">
        <v>447</v>
      </c>
      <c r="B404" s="25" t="s">
        <v>62</v>
      </c>
      <c r="C404" s="81">
        <v>42390</v>
      </c>
      <c r="D404" s="81">
        <v>114730</v>
      </c>
      <c r="E404" s="77">
        <v>535440</v>
      </c>
      <c r="F404" s="77">
        <v>1077829</v>
      </c>
      <c r="G404" s="77">
        <v>157934</v>
      </c>
      <c r="H404" s="77">
        <v>16161</v>
      </c>
      <c r="I404" s="77">
        <v>0</v>
      </c>
      <c r="J404" s="77">
        <v>0</v>
      </c>
      <c r="K404" s="77">
        <v>0</v>
      </c>
      <c r="L404" s="77">
        <v>0</v>
      </c>
      <c r="M404" s="77">
        <v>703925</v>
      </c>
      <c r="N404" s="77">
        <v>0</v>
      </c>
      <c r="O404" s="77">
        <v>0</v>
      </c>
      <c r="P404" s="77">
        <v>0</v>
      </c>
      <c r="Q404" s="83">
        <f t="shared" si="24"/>
        <v>2648409</v>
      </c>
      <c r="S404" s="1">
        <f t="shared" si="25"/>
        <v>1439689</v>
      </c>
      <c r="T404" s="1">
        <f t="shared" si="26"/>
        <v>1208720</v>
      </c>
      <c r="U404" s="1">
        <f t="shared" si="27"/>
        <v>2648409</v>
      </c>
    </row>
    <row r="405" spans="1:21" x14ac:dyDescent="0.25">
      <c r="A405" s="24" t="s">
        <v>448</v>
      </c>
      <c r="B405" s="25" t="s">
        <v>62</v>
      </c>
      <c r="C405" s="81">
        <v>28796</v>
      </c>
      <c r="D405" s="81">
        <v>0</v>
      </c>
      <c r="E405" s="77">
        <v>71985</v>
      </c>
      <c r="F405" s="77">
        <v>0</v>
      </c>
      <c r="G405" s="77">
        <v>1380</v>
      </c>
      <c r="H405" s="77">
        <v>0</v>
      </c>
      <c r="I405" s="77">
        <v>0</v>
      </c>
      <c r="J405" s="77">
        <v>0</v>
      </c>
      <c r="K405" s="77">
        <v>0</v>
      </c>
      <c r="L405" s="77">
        <v>0</v>
      </c>
      <c r="M405" s="77">
        <v>0</v>
      </c>
      <c r="N405" s="77">
        <v>0</v>
      </c>
      <c r="O405" s="77">
        <v>0</v>
      </c>
      <c r="P405" s="77">
        <v>0</v>
      </c>
      <c r="Q405" s="83">
        <f t="shared" si="24"/>
        <v>102161</v>
      </c>
      <c r="S405" s="1">
        <f t="shared" si="25"/>
        <v>102161</v>
      </c>
      <c r="T405" s="1">
        <f t="shared" si="26"/>
        <v>0</v>
      </c>
      <c r="U405" s="1">
        <f t="shared" si="27"/>
        <v>102161</v>
      </c>
    </row>
    <row r="406" spans="1:21" x14ac:dyDescent="0.25">
      <c r="A406" s="24" t="s">
        <v>450</v>
      </c>
      <c r="B406" s="25" t="s">
        <v>63</v>
      </c>
      <c r="C406" s="81">
        <v>0</v>
      </c>
      <c r="D406" s="81">
        <v>0</v>
      </c>
      <c r="E406" s="77">
        <v>0</v>
      </c>
      <c r="F406" s="77">
        <v>0</v>
      </c>
      <c r="G406" s="77">
        <v>0</v>
      </c>
      <c r="H406" s="77">
        <v>0</v>
      </c>
      <c r="I406" s="77">
        <v>0</v>
      </c>
      <c r="J406" s="77">
        <v>0</v>
      </c>
      <c r="K406" s="77">
        <v>0</v>
      </c>
      <c r="L406" s="77">
        <v>0</v>
      </c>
      <c r="M406" s="77">
        <v>0</v>
      </c>
      <c r="N406" s="77">
        <v>0</v>
      </c>
      <c r="O406" s="77">
        <v>0</v>
      </c>
      <c r="P406" s="77">
        <v>0</v>
      </c>
      <c r="Q406" s="83">
        <f t="shared" si="24"/>
        <v>0</v>
      </c>
      <c r="S406" s="1">
        <f t="shared" si="25"/>
        <v>0</v>
      </c>
      <c r="T406" s="1">
        <f t="shared" si="26"/>
        <v>0</v>
      </c>
      <c r="U406" s="1">
        <f t="shared" si="27"/>
        <v>0</v>
      </c>
    </row>
    <row r="407" spans="1:21" x14ac:dyDescent="0.25">
      <c r="A407" s="24" t="s">
        <v>524</v>
      </c>
      <c r="B407" s="25" t="s">
        <v>63</v>
      </c>
      <c r="C407" s="81">
        <v>0</v>
      </c>
      <c r="D407" s="81">
        <v>0</v>
      </c>
      <c r="E407" s="77">
        <v>0</v>
      </c>
      <c r="F407" s="77">
        <v>0</v>
      </c>
      <c r="G407" s="77">
        <v>0</v>
      </c>
      <c r="H407" s="77">
        <v>0</v>
      </c>
      <c r="I407" s="77">
        <v>0</v>
      </c>
      <c r="J407" s="77">
        <v>0</v>
      </c>
      <c r="K407" s="77">
        <v>0</v>
      </c>
      <c r="L407" s="77">
        <v>0</v>
      </c>
      <c r="M407" s="77">
        <v>0</v>
      </c>
      <c r="N407" s="77">
        <v>0</v>
      </c>
      <c r="O407" s="77">
        <v>0</v>
      </c>
      <c r="P407" s="77">
        <v>0</v>
      </c>
      <c r="Q407" s="83">
        <f t="shared" si="24"/>
        <v>0</v>
      </c>
      <c r="S407" s="1">
        <f t="shared" si="25"/>
        <v>0</v>
      </c>
      <c r="T407" s="1">
        <f t="shared" si="26"/>
        <v>0</v>
      </c>
      <c r="U407" s="1">
        <f t="shared" si="27"/>
        <v>0</v>
      </c>
    </row>
    <row r="408" spans="1:21" x14ac:dyDescent="0.25">
      <c r="A408" s="24" t="s">
        <v>451</v>
      </c>
      <c r="B408" s="25" t="s">
        <v>64</v>
      </c>
      <c r="C408" s="81">
        <v>0</v>
      </c>
      <c r="D408" s="81">
        <v>0</v>
      </c>
      <c r="E408" s="77">
        <v>0</v>
      </c>
      <c r="F408" s="77">
        <v>0</v>
      </c>
      <c r="G408" s="77">
        <v>0</v>
      </c>
      <c r="H408" s="77">
        <v>0</v>
      </c>
      <c r="I408" s="77">
        <v>0</v>
      </c>
      <c r="J408" s="77">
        <v>0</v>
      </c>
      <c r="K408" s="77">
        <v>0</v>
      </c>
      <c r="L408" s="77">
        <v>0</v>
      </c>
      <c r="M408" s="77">
        <v>0</v>
      </c>
      <c r="N408" s="77">
        <v>0</v>
      </c>
      <c r="O408" s="77">
        <v>0</v>
      </c>
      <c r="P408" s="77">
        <v>0</v>
      </c>
      <c r="Q408" s="83">
        <f t="shared" si="24"/>
        <v>0</v>
      </c>
      <c r="S408" s="1">
        <f t="shared" si="25"/>
        <v>0</v>
      </c>
      <c r="T408" s="1">
        <f t="shared" si="26"/>
        <v>0</v>
      </c>
      <c r="U408" s="1">
        <f t="shared" si="27"/>
        <v>0</v>
      </c>
    </row>
    <row r="409" spans="1:21" x14ac:dyDescent="0.25">
      <c r="A409" s="24" t="s">
        <v>452</v>
      </c>
      <c r="B409" s="25" t="s">
        <v>64</v>
      </c>
      <c r="C409" s="81">
        <v>0</v>
      </c>
      <c r="D409" s="81">
        <v>0</v>
      </c>
      <c r="E409" s="77">
        <v>0</v>
      </c>
      <c r="F409" s="77">
        <v>0</v>
      </c>
      <c r="G409" s="77">
        <v>0</v>
      </c>
      <c r="H409" s="77">
        <v>0</v>
      </c>
      <c r="I409" s="77">
        <v>0</v>
      </c>
      <c r="J409" s="77">
        <v>0</v>
      </c>
      <c r="K409" s="77">
        <v>0</v>
      </c>
      <c r="L409" s="77">
        <v>0</v>
      </c>
      <c r="M409" s="77">
        <v>0</v>
      </c>
      <c r="N409" s="77">
        <v>0</v>
      </c>
      <c r="O409" s="77">
        <v>0</v>
      </c>
      <c r="P409" s="77">
        <v>0</v>
      </c>
      <c r="Q409" s="83">
        <f t="shared" si="24"/>
        <v>0</v>
      </c>
      <c r="S409" s="1">
        <f t="shared" si="25"/>
        <v>0</v>
      </c>
      <c r="T409" s="1">
        <f t="shared" si="26"/>
        <v>0</v>
      </c>
      <c r="U409" s="1">
        <f t="shared" si="27"/>
        <v>0</v>
      </c>
    </row>
    <row r="410" spans="1:21" x14ac:dyDescent="0.25">
      <c r="A410" s="24" t="s">
        <v>453</v>
      </c>
      <c r="B410" s="25" t="s">
        <v>64</v>
      </c>
      <c r="C410" s="81">
        <v>0</v>
      </c>
      <c r="D410" s="81">
        <v>0</v>
      </c>
      <c r="E410" s="77">
        <v>0</v>
      </c>
      <c r="F410" s="77">
        <v>0</v>
      </c>
      <c r="G410" s="77">
        <v>0</v>
      </c>
      <c r="H410" s="77">
        <v>0</v>
      </c>
      <c r="I410" s="77">
        <v>0</v>
      </c>
      <c r="J410" s="77">
        <v>0</v>
      </c>
      <c r="K410" s="77">
        <v>0</v>
      </c>
      <c r="L410" s="77">
        <v>0</v>
      </c>
      <c r="M410" s="77">
        <v>0</v>
      </c>
      <c r="N410" s="77">
        <v>0</v>
      </c>
      <c r="O410" s="77">
        <v>0</v>
      </c>
      <c r="P410" s="77">
        <v>0</v>
      </c>
      <c r="Q410" s="83">
        <f t="shared" si="24"/>
        <v>0</v>
      </c>
      <c r="S410" s="1">
        <f t="shared" si="25"/>
        <v>0</v>
      </c>
      <c r="T410" s="1">
        <f t="shared" si="26"/>
        <v>0</v>
      </c>
      <c r="U410" s="1">
        <f t="shared" si="27"/>
        <v>0</v>
      </c>
    </row>
    <row r="411" spans="1:21" x14ac:dyDescent="0.25">
      <c r="A411" s="24" t="s">
        <v>454</v>
      </c>
      <c r="B411" s="25" t="s">
        <v>65</v>
      </c>
      <c r="C411" s="81">
        <v>0</v>
      </c>
      <c r="D411" s="81">
        <v>0</v>
      </c>
      <c r="E411" s="77">
        <v>0</v>
      </c>
      <c r="F411" s="77">
        <v>0</v>
      </c>
      <c r="G411" s="77">
        <v>0</v>
      </c>
      <c r="H411" s="77">
        <v>0</v>
      </c>
      <c r="I411" s="77">
        <v>0</v>
      </c>
      <c r="J411" s="77">
        <v>0</v>
      </c>
      <c r="K411" s="77">
        <v>0</v>
      </c>
      <c r="L411" s="77">
        <v>0</v>
      </c>
      <c r="M411" s="77">
        <v>0</v>
      </c>
      <c r="N411" s="77">
        <v>0</v>
      </c>
      <c r="O411" s="77">
        <v>0</v>
      </c>
      <c r="P411" s="77">
        <v>0</v>
      </c>
      <c r="Q411" s="83">
        <f t="shared" si="24"/>
        <v>0</v>
      </c>
      <c r="S411" s="1">
        <f t="shared" si="25"/>
        <v>0</v>
      </c>
      <c r="T411" s="1">
        <f t="shared" si="26"/>
        <v>0</v>
      </c>
      <c r="U411" s="1">
        <f t="shared" si="27"/>
        <v>0</v>
      </c>
    </row>
    <row r="412" spans="1:21" x14ac:dyDescent="0.25">
      <c r="A412" s="24" t="s">
        <v>455</v>
      </c>
      <c r="B412" s="25" t="s">
        <v>65</v>
      </c>
      <c r="C412" s="81">
        <v>0</v>
      </c>
      <c r="D412" s="81">
        <v>0</v>
      </c>
      <c r="E412" s="77">
        <v>0</v>
      </c>
      <c r="F412" s="77">
        <v>0</v>
      </c>
      <c r="G412" s="77">
        <v>0</v>
      </c>
      <c r="H412" s="77">
        <v>0</v>
      </c>
      <c r="I412" s="77">
        <v>0</v>
      </c>
      <c r="J412" s="77">
        <v>0</v>
      </c>
      <c r="K412" s="77">
        <v>0</v>
      </c>
      <c r="L412" s="77">
        <v>0</v>
      </c>
      <c r="M412" s="77">
        <v>0</v>
      </c>
      <c r="N412" s="77">
        <v>0</v>
      </c>
      <c r="O412" s="77">
        <v>0</v>
      </c>
      <c r="P412" s="77">
        <v>0</v>
      </c>
      <c r="Q412" s="83">
        <f t="shared" si="24"/>
        <v>0</v>
      </c>
      <c r="S412" s="1">
        <f t="shared" si="25"/>
        <v>0</v>
      </c>
      <c r="T412" s="1">
        <f t="shared" si="26"/>
        <v>0</v>
      </c>
      <c r="U412" s="1">
        <f t="shared" si="27"/>
        <v>0</v>
      </c>
    </row>
    <row r="413" spans="1:21" x14ac:dyDescent="0.25">
      <c r="A413" s="24" t="s">
        <v>456</v>
      </c>
      <c r="B413" s="25" t="s">
        <v>65</v>
      </c>
      <c r="C413" s="81">
        <v>0</v>
      </c>
      <c r="D413" s="81">
        <v>0</v>
      </c>
      <c r="E413" s="77">
        <v>0</v>
      </c>
      <c r="F413" s="77">
        <v>0</v>
      </c>
      <c r="G413" s="77">
        <v>0</v>
      </c>
      <c r="H413" s="77">
        <v>0</v>
      </c>
      <c r="I413" s="77">
        <v>0</v>
      </c>
      <c r="J413" s="77">
        <v>0</v>
      </c>
      <c r="K413" s="77">
        <v>0</v>
      </c>
      <c r="L413" s="77">
        <v>0</v>
      </c>
      <c r="M413" s="77">
        <v>0</v>
      </c>
      <c r="N413" s="77">
        <v>0</v>
      </c>
      <c r="O413" s="77">
        <v>0</v>
      </c>
      <c r="P413" s="77">
        <v>0</v>
      </c>
      <c r="Q413" s="83">
        <f t="shared" si="24"/>
        <v>0</v>
      </c>
      <c r="S413" s="1">
        <f t="shared" si="25"/>
        <v>0</v>
      </c>
      <c r="T413" s="1">
        <f t="shared" si="26"/>
        <v>0</v>
      </c>
      <c r="U413" s="1">
        <f t="shared" si="27"/>
        <v>0</v>
      </c>
    </row>
    <row r="414" spans="1:21" x14ac:dyDescent="0.25">
      <c r="A414" s="24" t="s">
        <v>457</v>
      </c>
      <c r="B414" s="25" t="s">
        <v>65</v>
      </c>
      <c r="C414" s="81">
        <v>0</v>
      </c>
      <c r="D414" s="81">
        <v>0</v>
      </c>
      <c r="E414" s="77">
        <v>0</v>
      </c>
      <c r="F414" s="77">
        <v>0</v>
      </c>
      <c r="G414" s="77">
        <v>0</v>
      </c>
      <c r="H414" s="77">
        <v>0</v>
      </c>
      <c r="I414" s="77">
        <v>0</v>
      </c>
      <c r="J414" s="77">
        <v>0</v>
      </c>
      <c r="K414" s="77">
        <v>0</v>
      </c>
      <c r="L414" s="77">
        <v>0</v>
      </c>
      <c r="M414" s="77">
        <v>0</v>
      </c>
      <c r="N414" s="77">
        <v>0</v>
      </c>
      <c r="O414" s="77">
        <v>0</v>
      </c>
      <c r="P414" s="77">
        <v>0</v>
      </c>
      <c r="Q414" s="83">
        <f t="shared" si="24"/>
        <v>0</v>
      </c>
      <c r="S414" s="1">
        <f t="shared" si="25"/>
        <v>0</v>
      </c>
      <c r="T414" s="1">
        <f t="shared" si="26"/>
        <v>0</v>
      </c>
      <c r="U414" s="1">
        <f t="shared" si="27"/>
        <v>0</v>
      </c>
    </row>
    <row r="415" spans="1:21" x14ac:dyDescent="0.25">
      <c r="A415" s="24" t="s">
        <v>458</v>
      </c>
      <c r="B415" s="25" t="s">
        <v>65</v>
      </c>
      <c r="C415" s="81">
        <v>0</v>
      </c>
      <c r="D415" s="81">
        <v>0</v>
      </c>
      <c r="E415" s="77">
        <v>0</v>
      </c>
      <c r="F415" s="77">
        <v>0</v>
      </c>
      <c r="G415" s="77">
        <v>0</v>
      </c>
      <c r="H415" s="77">
        <v>0</v>
      </c>
      <c r="I415" s="77">
        <v>0</v>
      </c>
      <c r="J415" s="77">
        <v>0</v>
      </c>
      <c r="K415" s="77">
        <v>0</v>
      </c>
      <c r="L415" s="77">
        <v>0</v>
      </c>
      <c r="M415" s="77">
        <v>0</v>
      </c>
      <c r="N415" s="77">
        <v>0</v>
      </c>
      <c r="O415" s="77">
        <v>0</v>
      </c>
      <c r="P415" s="77">
        <v>0</v>
      </c>
      <c r="Q415" s="83">
        <f t="shared" si="24"/>
        <v>0</v>
      </c>
      <c r="S415" s="1">
        <f t="shared" si="25"/>
        <v>0</v>
      </c>
      <c r="T415" s="1">
        <f t="shared" si="26"/>
        <v>0</v>
      </c>
      <c r="U415" s="1">
        <f t="shared" si="27"/>
        <v>0</v>
      </c>
    </row>
    <row r="416" spans="1:21" x14ac:dyDescent="0.25">
      <c r="A416" s="51" t="s">
        <v>498</v>
      </c>
      <c r="B416" s="70"/>
      <c r="C416" s="49">
        <f t="shared" ref="C416:Q416" si="28">SUM(C5:C415)</f>
        <v>30369523</v>
      </c>
      <c r="D416" s="52">
        <f t="shared" si="28"/>
        <v>10491315</v>
      </c>
      <c r="E416" s="52">
        <f t="shared" si="28"/>
        <v>122969001</v>
      </c>
      <c r="F416" s="52">
        <f t="shared" si="28"/>
        <v>30139744</v>
      </c>
      <c r="G416" s="52">
        <f t="shared" si="28"/>
        <v>63583721</v>
      </c>
      <c r="H416" s="52">
        <f t="shared" si="28"/>
        <v>30888928</v>
      </c>
      <c r="I416" s="52">
        <f t="shared" si="28"/>
        <v>19259946</v>
      </c>
      <c r="J416" s="52">
        <f t="shared" si="28"/>
        <v>1162051</v>
      </c>
      <c r="K416" s="52">
        <f t="shared" si="28"/>
        <v>0</v>
      </c>
      <c r="L416" s="52">
        <f t="shared" si="28"/>
        <v>5776</v>
      </c>
      <c r="M416" s="52">
        <f>SUM(M5:M415)</f>
        <v>72542193</v>
      </c>
      <c r="N416" s="52">
        <f>SUM(N5:N415)</f>
        <v>5141560</v>
      </c>
      <c r="O416" s="52">
        <f t="shared" si="28"/>
        <v>8560200</v>
      </c>
      <c r="P416" s="52">
        <f t="shared" si="28"/>
        <v>11314917</v>
      </c>
      <c r="Q416" s="66">
        <f t="shared" si="28"/>
        <v>406428875</v>
      </c>
      <c r="S416" s="1">
        <f>SUM(C416,E416,G416,I416,K416,M416,O416)</f>
        <v>317284584</v>
      </c>
      <c r="T416" s="1">
        <f>SUM(D416,F416,H416,J416,L416,N416,P416)</f>
        <v>89144291</v>
      </c>
      <c r="U416" s="1">
        <f>SUM(S416:T416)</f>
        <v>406428875</v>
      </c>
    </row>
    <row r="417" spans="1:17" x14ac:dyDescent="0.25">
      <c r="A417" s="51" t="s">
        <v>461</v>
      </c>
      <c r="B417" s="70"/>
      <c r="C417" s="58">
        <f t="shared" ref="C417:Q417" si="29">(C416/$Q416)</f>
        <v>7.4722847878364945E-2</v>
      </c>
      <c r="D417" s="67">
        <f t="shared" si="29"/>
        <v>2.5813409541829428E-2</v>
      </c>
      <c r="E417" s="58">
        <f t="shared" si="29"/>
        <v>0.30255970617245143</v>
      </c>
      <c r="F417" s="58">
        <f t="shared" si="29"/>
        <v>7.4157486964970196E-2</v>
      </c>
      <c r="G417" s="58">
        <f t="shared" si="29"/>
        <v>0.1564448908803539</v>
      </c>
      <c r="H417" s="58">
        <f t="shared" si="29"/>
        <v>7.600082056177726E-2</v>
      </c>
      <c r="I417" s="58">
        <f t="shared" si="29"/>
        <v>4.7388232442884377E-2</v>
      </c>
      <c r="J417" s="58">
        <f t="shared" si="29"/>
        <v>2.8591743143249848E-3</v>
      </c>
      <c r="K417" s="58">
        <f t="shared" si="29"/>
        <v>0</v>
      </c>
      <c r="L417" s="58">
        <f t="shared" si="29"/>
        <v>1.4211588682029543E-5</v>
      </c>
      <c r="M417" s="58">
        <f>(M416/$Q416)</f>
        <v>0.17848680903885089</v>
      </c>
      <c r="N417" s="58">
        <f>(N416/$Q416)</f>
        <v>1.2650577545702184E-2</v>
      </c>
      <c r="O417" s="58">
        <f t="shared" si="29"/>
        <v>2.1061987783225294E-2</v>
      </c>
      <c r="P417" s="58">
        <f t="shared" si="29"/>
        <v>2.7839845286583047E-2</v>
      </c>
      <c r="Q417" s="68">
        <f t="shared" si="29"/>
        <v>1</v>
      </c>
    </row>
    <row r="418" spans="1:17" x14ac:dyDescent="0.25">
      <c r="A418" s="47" t="s">
        <v>500</v>
      </c>
      <c r="B418" s="71"/>
      <c r="C418" s="54">
        <f t="shared" ref="C418:Q418" si="30">COUNTIF(C5:C415,"&gt;0")</f>
        <v>109</v>
      </c>
      <c r="D418" s="69">
        <f t="shared" si="30"/>
        <v>73</v>
      </c>
      <c r="E418" s="69">
        <f t="shared" si="30"/>
        <v>112</v>
      </c>
      <c r="F418" s="69">
        <f t="shared" si="30"/>
        <v>80</v>
      </c>
      <c r="G418" s="69">
        <f t="shared" si="30"/>
        <v>81</v>
      </c>
      <c r="H418" s="69">
        <f t="shared" si="30"/>
        <v>63</v>
      </c>
      <c r="I418" s="69">
        <f t="shared" si="30"/>
        <v>8</v>
      </c>
      <c r="J418" s="69">
        <f t="shared" si="30"/>
        <v>9</v>
      </c>
      <c r="K418" s="69">
        <f t="shared" si="30"/>
        <v>0</v>
      </c>
      <c r="L418" s="69">
        <f t="shared" si="30"/>
        <v>1</v>
      </c>
      <c r="M418" s="69">
        <f>COUNTIF(M5:M415,"&gt;0")</f>
        <v>117</v>
      </c>
      <c r="N418" s="69">
        <f>COUNTIF(N5:N415,"&gt;0")</f>
        <v>25</v>
      </c>
      <c r="O418" s="69">
        <f t="shared" si="30"/>
        <v>50</v>
      </c>
      <c r="P418" s="69">
        <f t="shared" si="30"/>
        <v>28</v>
      </c>
      <c r="Q418" s="57">
        <f t="shared" si="30"/>
        <v>207</v>
      </c>
    </row>
    <row r="419" spans="1:17" x14ac:dyDescent="0.25">
      <c r="A419" s="37"/>
      <c r="B419" s="28"/>
      <c r="C419" s="26"/>
      <c r="D419" s="26"/>
      <c r="E419" s="26"/>
      <c r="F419" s="26"/>
      <c r="G419" s="26"/>
      <c r="H419" s="26"/>
      <c r="I419" s="26"/>
      <c r="J419" s="26"/>
      <c r="K419" s="26"/>
      <c r="L419" s="26"/>
      <c r="M419" s="26"/>
      <c r="N419" s="26"/>
      <c r="O419" s="26"/>
      <c r="P419" s="26"/>
      <c r="Q419" s="27"/>
    </row>
    <row r="420" spans="1:17" ht="13.8" thickBot="1" x14ac:dyDescent="0.3">
      <c r="A420" s="29" t="s">
        <v>465</v>
      </c>
      <c r="B420" s="31"/>
      <c r="C420" s="32"/>
      <c r="D420" s="32"/>
      <c r="E420" s="32"/>
      <c r="F420" s="32"/>
      <c r="G420" s="32"/>
      <c r="H420" s="32"/>
      <c r="I420" s="32"/>
      <c r="J420" s="32"/>
      <c r="K420" s="32"/>
      <c r="L420" s="32"/>
      <c r="M420" s="32"/>
      <c r="N420" s="32"/>
      <c r="O420" s="32"/>
      <c r="P420" s="32"/>
      <c r="Q420" s="33"/>
    </row>
    <row r="421" spans="1:17" x14ac:dyDescent="0.25">
      <c r="C421" s="1"/>
      <c r="D421" s="1"/>
      <c r="E421" s="1"/>
      <c r="F421" s="1"/>
      <c r="G421" s="1"/>
      <c r="H421" s="1"/>
      <c r="I421" s="1"/>
      <c r="J421" s="1"/>
      <c r="K421" s="1"/>
      <c r="L421" s="1"/>
      <c r="M421" s="1"/>
      <c r="N421" s="1"/>
      <c r="O421" s="1"/>
      <c r="P421" s="1"/>
      <c r="Q421" s="1"/>
    </row>
  </sheetData>
  <mergeCells count="7">
    <mergeCell ref="O3:P3"/>
    <mergeCell ref="M3:N3"/>
    <mergeCell ref="C3:D3"/>
    <mergeCell ref="E3:F3"/>
    <mergeCell ref="G3:H3"/>
    <mergeCell ref="I3:J3"/>
    <mergeCell ref="K3:L3"/>
  </mergeCells>
  <printOptions horizontalCentered="1"/>
  <pageMargins left="0.5" right="0.5" top="0.5" bottom="0.5" header="0.3" footer="0.3"/>
  <pageSetup paperSize="5" scale="67" fitToHeight="0" orientation="landscape" horizontalDpi="200" verticalDpi="200" r:id="rId1"/>
  <headerFooter>
    <oddFooter>&amp;L&amp;12Office of Economic and Demographic Research&amp;R&amp;12Page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422"/>
  <sheetViews>
    <sheetView workbookViewId="0"/>
  </sheetViews>
  <sheetFormatPr defaultRowHeight="13.2" x14ac:dyDescent="0.25"/>
  <cols>
    <col min="1" max="1" width="24.6640625" customWidth="1"/>
    <col min="2" max="2" width="17.6640625" customWidth="1"/>
    <col min="3" max="16" width="13.6640625" customWidth="1"/>
    <col min="17" max="17" width="14.6640625" customWidth="1"/>
    <col min="19" max="21" width="13.6640625" customWidth="1"/>
  </cols>
  <sheetData>
    <row r="1" spans="1:21" ht="22.8" x14ac:dyDescent="0.4">
      <c r="A1" s="3" t="s">
        <v>78</v>
      </c>
      <c r="B1" s="4"/>
      <c r="C1" s="5"/>
      <c r="D1" s="5"/>
      <c r="E1" s="6"/>
      <c r="F1" s="6"/>
      <c r="G1" s="6"/>
      <c r="H1" s="6"/>
      <c r="I1" s="6"/>
      <c r="J1" s="6"/>
      <c r="K1" s="6"/>
      <c r="L1" s="6"/>
      <c r="M1" s="6"/>
      <c r="N1" s="6"/>
      <c r="O1" s="6"/>
      <c r="P1" s="6"/>
      <c r="Q1" s="7"/>
    </row>
    <row r="2" spans="1:21" ht="18" thickBot="1" x14ac:dyDescent="0.35">
      <c r="A2" s="8" t="s">
        <v>547</v>
      </c>
      <c r="B2" s="9"/>
      <c r="C2" s="10"/>
      <c r="D2" s="10"/>
      <c r="E2" s="11"/>
      <c r="F2" s="11"/>
      <c r="G2" s="11"/>
      <c r="H2" s="11"/>
      <c r="I2" s="11"/>
      <c r="J2" s="11"/>
      <c r="K2" s="11"/>
      <c r="L2" s="11"/>
      <c r="M2" s="11"/>
      <c r="N2" s="11"/>
      <c r="O2" s="11"/>
      <c r="P2" s="11"/>
      <c r="Q2" s="12"/>
    </row>
    <row r="3" spans="1:21" x14ac:dyDescent="0.25">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8" thickBot="1" x14ac:dyDescent="0.3">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5">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 t="shared" ref="S5:S68" si="1">SUM(C5,E5,G5,I5,K5,M5,O5)</f>
        <v>0</v>
      </c>
      <c r="T5" s="1">
        <f t="shared" ref="T5:T68" si="2">SUM(D5,F5,H5,J5,L5,N5,P5)</f>
        <v>0</v>
      </c>
      <c r="U5" s="1">
        <f>SUM(S5:T5)</f>
        <v>0</v>
      </c>
    </row>
    <row r="6" spans="1:21" x14ac:dyDescent="0.25">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si="1"/>
        <v>0</v>
      </c>
      <c r="T6" s="1">
        <f t="shared" si="2"/>
        <v>0</v>
      </c>
      <c r="U6" s="1">
        <f t="shared" ref="U6:U69" si="3">SUM(S6:T6)</f>
        <v>0</v>
      </c>
    </row>
    <row r="7" spans="1:21" x14ac:dyDescent="0.25">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2"/>
        <v>0</v>
      </c>
      <c r="U7" s="1">
        <f t="shared" si="3"/>
        <v>0</v>
      </c>
    </row>
    <row r="8" spans="1:21" x14ac:dyDescent="0.25">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2"/>
        <v>0</v>
      </c>
      <c r="U8" s="1">
        <f t="shared" si="3"/>
        <v>0</v>
      </c>
    </row>
    <row r="9" spans="1:21" x14ac:dyDescent="0.25">
      <c r="A9" s="24" t="s">
        <v>82</v>
      </c>
      <c r="B9" s="25" t="s">
        <v>0</v>
      </c>
      <c r="C9" s="81">
        <v>0</v>
      </c>
      <c r="D9" s="81">
        <v>0</v>
      </c>
      <c r="E9" s="77">
        <v>0</v>
      </c>
      <c r="F9" s="77">
        <v>0</v>
      </c>
      <c r="G9" s="77">
        <v>0</v>
      </c>
      <c r="H9" s="77">
        <v>0</v>
      </c>
      <c r="I9" s="77">
        <v>0</v>
      </c>
      <c r="J9" s="77">
        <v>0</v>
      </c>
      <c r="K9" s="77">
        <v>0</v>
      </c>
      <c r="L9" s="77">
        <v>0</v>
      </c>
      <c r="M9" s="77">
        <v>0</v>
      </c>
      <c r="N9" s="77">
        <v>0</v>
      </c>
      <c r="O9" s="77">
        <v>369990</v>
      </c>
      <c r="P9" s="82">
        <v>0</v>
      </c>
      <c r="Q9" s="83">
        <f t="shared" si="0"/>
        <v>369990</v>
      </c>
      <c r="S9" s="1">
        <f t="shared" si="1"/>
        <v>369990</v>
      </c>
      <c r="T9" s="1">
        <f t="shared" si="2"/>
        <v>0</v>
      </c>
      <c r="U9" s="1">
        <f t="shared" si="3"/>
        <v>369990</v>
      </c>
    </row>
    <row r="10" spans="1:21" x14ac:dyDescent="0.25">
      <c r="A10" s="24"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2"/>
        <v>0</v>
      </c>
      <c r="U10" s="1">
        <f t="shared" si="3"/>
        <v>0</v>
      </c>
    </row>
    <row r="11" spans="1:21" x14ac:dyDescent="0.25">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2"/>
        <v>0</v>
      </c>
      <c r="U11" s="1">
        <f t="shared" si="3"/>
        <v>0</v>
      </c>
    </row>
    <row r="12" spans="1:21" x14ac:dyDescent="0.25">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2"/>
        <v>0</v>
      </c>
      <c r="U12" s="1">
        <f t="shared" si="3"/>
        <v>0</v>
      </c>
    </row>
    <row r="13" spans="1:21" x14ac:dyDescent="0.25">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2"/>
        <v>0</v>
      </c>
      <c r="U13" s="1">
        <f t="shared" si="3"/>
        <v>0</v>
      </c>
    </row>
    <row r="14" spans="1:21" x14ac:dyDescent="0.25">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83">
        <f t="shared" si="0"/>
        <v>0</v>
      </c>
      <c r="S14" s="1">
        <f t="shared" si="1"/>
        <v>0</v>
      </c>
      <c r="T14" s="1">
        <f t="shared" si="2"/>
        <v>0</v>
      </c>
      <c r="U14" s="1">
        <f t="shared" si="3"/>
        <v>0</v>
      </c>
    </row>
    <row r="15" spans="1:21" x14ac:dyDescent="0.25">
      <c r="A15" s="24" t="s">
        <v>87</v>
      </c>
      <c r="B15" s="25" t="s">
        <v>8</v>
      </c>
      <c r="C15" s="81">
        <v>0</v>
      </c>
      <c r="D15" s="81">
        <v>0</v>
      </c>
      <c r="E15" s="77">
        <v>0</v>
      </c>
      <c r="F15" s="77">
        <v>0</v>
      </c>
      <c r="G15" s="77">
        <v>0</v>
      </c>
      <c r="H15" s="77">
        <v>0</v>
      </c>
      <c r="I15" s="77">
        <v>0</v>
      </c>
      <c r="J15" s="77">
        <v>0</v>
      </c>
      <c r="K15" s="77">
        <v>0</v>
      </c>
      <c r="L15" s="77">
        <v>0</v>
      </c>
      <c r="M15" s="77">
        <v>0</v>
      </c>
      <c r="N15" s="77">
        <v>0</v>
      </c>
      <c r="O15" s="77">
        <v>0</v>
      </c>
      <c r="P15" s="82">
        <v>0</v>
      </c>
      <c r="Q15" s="83">
        <f t="shared" si="0"/>
        <v>0</v>
      </c>
      <c r="S15" s="1">
        <f t="shared" si="1"/>
        <v>0</v>
      </c>
      <c r="T15" s="1">
        <f t="shared" si="2"/>
        <v>0</v>
      </c>
      <c r="U15" s="1">
        <f t="shared" si="3"/>
        <v>0</v>
      </c>
    </row>
    <row r="16" spans="1:21" x14ac:dyDescent="0.25">
      <c r="A16" s="24" t="s">
        <v>88</v>
      </c>
      <c r="B16" s="25" t="s">
        <v>9</v>
      </c>
      <c r="C16" s="81">
        <v>0</v>
      </c>
      <c r="D16" s="81">
        <v>0</v>
      </c>
      <c r="E16" s="77">
        <v>0</v>
      </c>
      <c r="F16" s="77">
        <v>708151</v>
      </c>
      <c r="G16" s="77">
        <v>0</v>
      </c>
      <c r="H16" s="77">
        <v>536030</v>
      </c>
      <c r="I16" s="77">
        <v>0</v>
      </c>
      <c r="J16" s="77">
        <v>0</v>
      </c>
      <c r="K16" s="77">
        <v>0</v>
      </c>
      <c r="L16" s="77">
        <v>0</v>
      </c>
      <c r="M16" s="77">
        <v>0</v>
      </c>
      <c r="N16" s="77">
        <v>0</v>
      </c>
      <c r="O16" s="77">
        <v>0</v>
      </c>
      <c r="P16" s="82">
        <v>0</v>
      </c>
      <c r="Q16" s="83">
        <f t="shared" si="0"/>
        <v>1244181</v>
      </c>
      <c r="S16" s="1">
        <f t="shared" si="1"/>
        <v>0</v>
      </c>
      <c r="T16" s="1">
        <f t="shared" si="2"/>
        <v>1244181</v>
      </c>
      <c r="U16" s="1">
        <f t="shared" si="3"/>
        <v>1244181</v>
      </c>
    </row>
    <row r="17" spans="1:21" x14ac:dyDescent="0.25">
      <c r="A17" s="24" t="s">
        <v>89</v>
      </c>
      <c r="B17" s="25" t="s">
        <v>9</v>
      </c>
      <c r="C17" s="81">
        <v>115872</v>
      </c>
      <c r="D17" s="81">
        <v>0</v>
      </c>
      <c r="E17" s="77">
        <v>1046629</v>
      </c>
      <c r="F17" s="77">
        <v>0</v>
      </c>
      <c r="G17" s="77">
        <v>19966</v>
      </c>
      <c r="H17" s="77">
        <v>0</v>
      </c>
      <c r="I17" s="77">
        <v>0</v>
      </c>
      <c r="J17" s="77">
        <v>0</v>
      </c>
      <c r="K17" s="77">
        <v>0</v>
      </c>
      <c r="L17" s="77">
        <v>0</v>
      </c>
      <c r="M17" s="77">
        <v>47379</v>
      </c>
      <c r="N17" s="77">
        <v>0</v>
      </c>
      <c r="O17" s="77">
        <v>0</v>
      </c>
      <c r="P17" s="82">
        <v>0</v>
      </c>
      <c r="Q17" s="83">
        <f t="shared" si="0"/>
        <v>1229846</v>
      </c>
      <c r="S17" s="1">
        <f t="shared" si="1"/>
        <v>1229846</v>
      </c>
      <c r="T17" s="1">
        <f t="shared" si="2"/>
        <v>0</v>
      </c>
      <c r="U17" s="1">
        <f t="shared" si="3"/>
        <v>1229846</v>
      </c>
    </row>
    <row r="18" spans="1:21" x14ac:dyDescent="0.25">
      <c r="A18" s="24" t="s">
        <v>90</v>
      </c>
      <c r="B18" s="25" t="s">
        <v>9</v>
      </c>
      <c r="C18" s="81">
        <v>0</v>
      </c>
      <c r="D18" s="81">
        <v>0</v>
      </c>
      <c r="E18" s="77">
        <v>0</v>
      </c>
      <c r="F18" s="77">
        <v>0</v>
      </c>
      <c r="G18" s="77">
        <v>0</v>
      </c>
      <c r="H18" s="77">
        <v>0</v>
      </c>
      <c r="I18" s="77">
        <v>0</v>
      </c>
      <c r="J18" s="77">
        <v>0</v>
      </c>
      <c r="K18" s="77">
        <v>0</v>
      </c>
      <c r="L18" s="77">
        <v>0</v>
      </c>
      <c r="M18" s="77">
        <v>0</v>
      </c>
      <c r="N18" s="77">
        <v>0</v>
      </c>
      <c r="O18" s="77">
        <v>0</v>
      </c>
      <c r="P18" s="82">
        <v>0</v>
      </c>
      <c r="Q18" s="83">
        <f t="shared" si="0"/>
        <v>0</v>
      </c>
      <c r="S18" s="1">
        <f t="shared" si="1"/>
        <v>0</v>
      </c>
      <c r="T18" s="1">
        <f t="shared" si="2"/>
        <v>0</v>
      </c>
      <c r="U18" s="1">
        <f t="shared" si="3"/>
        <v>0</v>
      </c>
    </row>
    <row r="19" spans="1:21" x14ac:dyDescent="0.25">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2"/>
        <v>0</v>
      </c>
      <c r="U19" s="1">
        <f t="shared" si="3"/>
        <v>0</v>
      </c>
    </row>
    <row r="20" spans="1:21" x14ac:dyDescent="0.25">
      <c r="A20" s="24" t="s">
        <v>92</v>
      </c>
      <c r="B20" s="25" t="s">
        <v>9</v>
      </c>
      <c r="C20" s="81">
        <v>261738</v>
      </c>
      <c r="D20" s="81">
        <v>668406</v>
      </c>
      <c r="E20" s="77">
        <v>0</v>
      </c>
      <c r="F20" s="77">
        <v>2660614</v>
      </c>
      <c r="G20" s="77">
        <v>0</v>
      </c>
      <c r="H20" s="77">
        <v>649900</v>
      </c>
      <c r="I20" s="77">
        <v>0</v>
      </c>
      <c r="J20" s="77">
        <v>0</v>
      </c>
      <c r="K20" s="77">
        <v>0</v>
      </c>
      <c r="L20" s="77">
        <v>0</v>
      </c>
      <c r="M20" s="77">
        <v>517495</v>
      </c>
      <c r="N20" s="77">
        <v>0</v>
      </c>
      <c r="O20" s="77">
        <v>0</v>
      </c>
      <c r="P20" s="82">
        <v>0</v>
      </c>
      <c r="Q20" s="83">
        <f t="shared" si="0"/>
        <v>4758153</v>
      </c>
      <c r="S20" s="1">
        <f t="shared" si="1"/>
        <v>779233</v>
      </c>
      <c r="T20" s="1">
        <f t="shared" si="2"/>
        <v>3978920</v>
      </c>
      <c r="U20" s="1">
        <f t="shared" si="3"/>
        <v>4758153</v>
      </c>
    </row>
    <row r="21" spans="1:21" x14ac:dyDescent="0.25">
      <c r="A21" s="24" t="s">
        <v>93</v>
      </c>
      <c r="B21" s="25" t="s">
        <v>9</v>
      </c>
      <c r="C21" s="81">
        <v>0</v>
      </c>
      <c r="D21" s="81">
        <v>0</v>
      </c>
      <c r="E21" s="77">
        <v>11100</v>
      </c>
      <c r="F21" s="77">
        <v>0</v>
      </c>
      <c r="G21" s="77">
        <v>0</v>
      </c>
      <c r="H21" s="77">
        <v>0</v>
      </c>
      <c r="I21" s="77">
        <v>0</v>
      </c>
      <c r="J21" s="77">
        <v>0</v>
      </c>
      <c r="K21" s="77">
        <v>0</v>
      </c>
      <c r="L21" s="77">
        <v>0</v>
      </c>
      <c r="M21" s="77">
        <v>0</v>
      </c>
      <c r="N21" s="77">
        <v>0</v>
      </c>
      <c r="O21" s="77">
        <v>0</v>
      </c>
      <c r="P21" s="82">
        <v>0</v>
      </c>
      <c r="Q21" s="83">
        <f t="shared" si="0"/>
        <v>11100</v>
      </c>
      <c r="S21" s="1">
        <f t="shared" si="1"/>
        <v>11100</v>
      </c>
      <c r="T21" s="1">
        <f t="shared" si="2"/>
        <v>0</v>
      </c>
      <c r="U21" s="1">
        <f t="shared" si="3"/>
        <v>11100</v>
      </c>
    </row>
    <row r="22" spans="1:21" x14ac:dyDescent="0.25">
      <c r="A22" s="24" t="s">
        <v>94</v>
      </c>
      <c r="B22" s="25" t="s">
        <v>9</v>
      </c>
      <c r="C22" s="81">
        <v>0</v>
      </c>
      <c r="D22" s="81">
        <v>0</v>
      </c>
      <c r="E22" s="77">
        <v>20567</v>
      </c>
      <c r="F22" s="77">
        <v>0</v>
      </c>
      <c r="G22" s="77">
        <v>0</v>
      </c>
      <c r="H22" s="77">
        <v>0</v>
      </c>
      <c r="I22" s="77">
        <v>0</v>
      </c>
      <c r="J22" s="77">
        <v>0</v>
      </c>
      <c r="K22" s="77">
        <v>0</v>
      </c>
      <c r="L22" s="77">
        <v>0</v>
      </c>
      <c r="M22" s="77">
        <v>0</v>
      </c>
      <c r="N22" s="77">
        <v>0</v>
      </c>
      <c r="O22" s="77">
        <v>0</v>
      </c>
      <c r="P22" s="82">
        <v>0</v>
      </c>
      <c r="Q22" s="83">
        <f t="shared" si="0"/>
        <v>20567</v>
      </c>
      <c r="S22" s="1">
        <f t="shared" si="1"/>
        <v>20567</v>
      </c>
      <c r="T22" s="1">
        <f t="shared" si="2"/>
        <v>0</v>
      </c>
      <c r="U22" s="1">
        <f t="shared" si="3"/>
        <v>20567</v>
      </c>
    </row>
    <row r="23" spans="1:21" x14ac:dyDescent="0.25">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2"/>
        <v>0</v>
      </c>
      <c r="U23" s="1">
        <f t="shared" si="3"/>
        <v>0</v>
      </c>
    </row>
    <row r="24" spans="1:21" x14ac:dyDescent="0.25">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2"/>
        <v>0</v>
      </c>
      <c r="U24" s="1">
        <f t="shared" si="3"/>
        <v>0</v>
      </c>
    </row>
    <row r="25" spans="1:21" x14ac:dyDescent="0.25">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2"/>
        <v>0</v>
      </c>
      <c r="U25" s="1">
        <f t="shared" si="3"/>
        <v>0</v>
      </c>
    </row>
    <row r="26" spans="1:21" x14ac:dyDescent="0.25">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83">
        <f t="shared" si="0"/>
        <v>0</v>
      </c>
      <c r="S26" s="1">
        <f t="shared" si="1"/>
        <v>0</v>
      </c>
      <c r="T26" s="1">
        <f t="shared" si="2"/>
        <v>0</v>
      </c>
      <c r="U26" s="1">
        <f t="shared" si="3"/>
        <v>0</v>
      </c>
    </row>
    <row r="27" spans="1:21" x14ac:dyDescent="0.25">
      <c r="A27" s="24" t="s">
        <v>99</v>
      </c>
      <c r="B27" s="25" t="s">
        <v>11</v>
      </c>
      <c r="C27" s="81">
        <v>0</v>
      </c>
      <c r="D27" s="81">
        <v>203</v>
      </c>
      <c r="E27" s="77">
        <v>0</v>
      </c>
      <c r="F27" s="77">
        <v>0</v>
      </c>
      <c r="G27" s="77">
        <v>0</v>
      </c>
      <c r="H27" s="77">
        <v>0</v>
      </c>
      <c r="I27" s="77">
        <v>0</v>
      </c>
      <c r="J27" s="77">
        <v>0</v>
      </c>
      <c r="K27" s="77">
        <v>0</v>
      </c>
      <c r="L27" s="77">
        <v>0</v>
      </c>
      <c r="M27" s="77">
        <v>0</v>
      </c>
      <c r="N27" s="77">
        <v>232</v>
      </c>
      <c r="O27" s="77">
        <v>0</v>
      </c>
      <c r="P27" s="82">
        <v>106</v>
      </c>
      <c r="Q27" s="83">
        <f t="shared" si="0"/>
        <v>541</v>
      </c>
      <c r="S27" s="1">
        <f t="shared" si="1"/>
        <v>0</v>
      </c>
      <c r="T27" s="1">
        <f t="shared" si="2"/>
        <v>541</v>
      </c>
      <c r="U27" s="1">
        <f t="shared" si="3"/>
        <v>541</v>
      </c>
    </row>
    <row r="28" spans="1:21" x14ac:dyDescent="0.25">
      <c r="A28" s="24" t="s">
        <v>100</v>
      </c>
      <c r="B28" s="25" t="s">
        <v>11</v>
      </c>
      <c r="C28" s="81">
        <v>0</v>
      </c>
      <c r="D28" s="81">
        <v>0</v>
      </c>
      <c r="E28" s="77">
        <v>0</v>
      </c>
      <c r="F28" s="77">
        <v>0</v>
      </c>
      <c r="G28" s="77">
        <v>0</v>
      </c>
      <c r="H28" s="77">
        <v>0</v>
      </c>
      <c r="I28" s="77">
        <v>0</v>
      </c>
      <c r="J28" s="77">
        <v>0</v>
      </c>
      <c r="K28" s="77">
        <v>0</v>
      </c>
      <c r="L28" s="77">
        <v>0</v>
      </c>
      <c r="M28" s="77">
        <v>0</v>
      </c>
      <c r="N28" s="77">
        <v>0</v>
      </c>
      <c r="O28" s="77">
        <v>1672713</v>
      </c>
      <c r="P28" s="82">
        <v>793250</v>
      </c>
      <c r="Q28" s="83">
        <f t="shared" si="0"/>
        <v>2465963</v>
      </c>
      <c r="S28" s="1">
        <f t="shared" si="1"/>
        <v>1672713</v>
      </c>
      <c r="T28" s="1">
        <f t="shared" si="2"/>
        <v>793250</v>
      </c>
      <c r="U28" s="1">
        <f t="shared" si="3"/>
        <v>2465963</v>
      </c>
    </row>
    <row r="29" spans="1:21" x14ac:dyDescent="0.25">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2"/>
        <v>0</v>
      </c>
      <c r="U29" s="1">
        <f t="shared" si="3"/>
        <v>0</v>
      </c>
    </row>
    <row r="30" spans="1:21" x14ac:dyDescent="0.25">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2"/>
        <v>0</v>
      </c>
      <c r="U30" s="1">
        <f t="shared" si="3"/>
        <v>0</v>
      </c>
    </row>
    <row r="31" spans="1:21" x14ac:dyDescent="0.25">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2"/>
        <v>0</v>
      </c>
      <c r="U31" s="1">
        <f t="shared" si="3"/>
        <v>0</v>
      </c>
    </row>
    <row r="32" spans="1:21" x14ac:dyDescent="0.25">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2"/>
        <v>0</v>
      </c>
      <c r="U32" s="1">
        <f t="shared" si="3"/>
        <v>0</v>
      </c>
    </row>
    <row r="33" spans="1:21" x14ac:dyDescent="0.25">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2"/>
        <v>0</v>
      </c>
      <c r="U33" s="1">
        <f t="shared" si="3"/>
        <v>0</v>
      </c>
    </row>
    <row r="34" spans="1:21" x14ac:dyDescent="0.25">
      <c r="A34" s="24" t="s">
        <v>105</v>
      </c>
      <c r="B34" s="25" t="s">
        <v>11</v>
      </c>
      <c r="C34" s="81">
        <v>0</v>
      </c>
      <c r="D34" s="81">
        <v>0</v>
      </c>
      <c r="E34" s="77">
        <v>910149</v>
      </c>
      <c r="F34" s="77">
        <v>2722141</v>
      </c>
      <c r="G34" s="77">
        <v>521953</v>
      </c>
      <c r="H34" s="77">
        <v>893182</v>
      </c>
      <c r="I34" s="77">
        <v>0</v>
      </c>
      <c r="J34" s="77">
        <v>0</v>
      </c>
      <c r="K34" s="77">
        <v>0</v>
      </c>
      <c r="L34" s="77">
        <v>0</v>
      </c>
      <c r="M34" s="77">
        <v>263923</v>
      </c>
      <c r="N34" s="77">
        <v>21076</v>
      </c>
      <c r="O34" s="77">
        <v>134553</v>
      </c>
      <c r="P34" s="82">
        <v>35838</v>
      </c>
      <c r="Q34" s="83">
        <f t="shared" si="0"/>
        <v>5502815</v>
      </c>
      <c r="S34" s="1">
        <f t="shared" si="1"/>
        <v>1830578</v>
      </c>
      <c r="T34" s="1">
        <f t="shared" si="2"/>
        <v>3672237</v>
      </c>
      <c r="U34" s="1">
        <f t="shared" si="3"/>
        <v>5502815</v>
      </c>
    </row>
    <row r="35" spans="1:21" x14ac:dyDescent="0.25">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2"/>
        <v>0</v>
      </c>
      <c r="U35" s="1">
        <f t="shared" si="3"/>
        <v>0</v>
      </c>
    </row>
    <row r="36" spans="1:21" x14ac:dyDescent="0.25">
      <c r="A36" s="24" t="s">
        <v>107</v>
      </c>
      <c r="B36" s="25" t="s">
        <v>11</v>
      </c>
      <c r="C36" s="81">
        <v>100</v>
      </c>
      <c r="D36" s="81">
        <v>0</v>
      </c>
      <c r="E36" s="77">
        <v>400</v>
      </c>
      <c r="F36" s="77">
        <v>0</v>
      </c>
      <c r="G36" s="77">
        <v>0</v>
      </c>
      <c r="H36" s="77">
        <v>0</v>
      </c>
      <c r="I36" s="77">
        <v>0</v>
      </c>
      <c r="J36" s="77">
        <v>0</v>
      </c>
      <c r="K36" s="77">
        <v>0</v>
      </c>
      <c r="L36" s="77">
        <v>0</v>
      </c>
      <c r="M36" s="77">
        <v>0</v>
      </c>
      <c r="N36" s="77">
        <v>0</v>
      </c>
      <c r="O36" s="77">
        <v>0</v>
      </c>
      <c r="P36" s="82">
        <v>0</v>
      </c>
      <c r="Q36" s="83">
        <f t="shared" si="0"/>
        <v>500</v>
      </c>
      <c r="S36" s="1">
        <f t="shared" si="1"/>
        <v>500</v>
      </c>
      <c r="T36" s="1">
        <f t="shared" si="2"/>
        <v>0</v>
      </c>
      <c r="U36" s="1">
        <f t="shared" si="3"/>
        <v>500</v>
      </c>
    </row>
    <row r="37" spans="1:21" x14ac:dyDescent="0.25">
      <c r="A37" s="24" t="s">
        <v>108</v>
      </c>
      <c r="B37" s="25" t="s">
        <v>11</v>
      </c>
      <c r="C37" s="81">
        <v>0</v>
      </c>
      <c r="D37" s="81">
        <v>334565</v>
      </c>
      <c r="E37" s="77">
        <v>0</v>
      </c>
      <c r="F37" s="77">
        <v>0</v>
      </c>
      <c r="G37" s="77">
        <v>0</v>
      </c>
      <c r="H37" s="77">
        <v>4281868</v>
      </c>
      <c r="I37" s="77">
        <v>0</v>
      </c>
      <c r="J37" s="77">
        <v>0</v>
      </c>
      <c r="K37" s="77">
        <v>0</v>
      </c>
      <c r="L37" s="77">
        <v>0</v>
      </c>
      <c r="M37" s="77">
        <v>0</v>
      </c>
      <c r="N37" s="77">
        <v>645286</v>
      </c>
      <c r="O37" s="77">
        <v>0</v>
      </c>
      <c r="P37" s="82">
        <v>0</v>
      </c>
      <c r="Q37" s="83">
        <f t="shared" si="0"/>
        <v>5261719</v>
      </c>
      <c r="S37" s="1">
        <f t="shared" si="1"/>
        <v>0</v>
      </c>
      <c r="T37" s="1">
        <f t="shared" si="2"/>
        <v>5261719</v>
      </c>
      <c r="U37" s="1">
        <f t="shared" si="3"/>
        <v>5261719</v>
      </c>
    </row>
    <row r="38" spans="1:21" x14ac:dyDescent="0.25">
      <c r="A38" s="24" t="s">
        <v>109</v>
      </c>
      <c r="B38" s="25" t="s">
        <v>11</v>
      </c>
      <c r="C38" s="81">
        <v>0</v>
      </c>
      <c r="D38" s="81">
        <v>0</v>
      </c>
      <c r="E38" s="77">
        <v>0</v>
      </c>
      <c r="F38" s="77">
        <v>0</v>
      </c>
      <c r="G38" s="77">
        <v>0</v>
      </c>
      <c r="H38" s="77">
        <v>0</v>
      </c>
      <c r="I38" s="77">
        <v>0</v>
      </c>
      <c r="J38" s="77">
        <v>0</v>
      </c>
      <c r="K38" s="77">
        <v>0</v>
      </c>
      <c r="L38" s="77">
        <v>0</v>
      </c>
      <c r="M38" s="77">
        <v>0</v>
      </c>
      <c r="N38" s="77">
        <v>0</v>
      </c>
      <c r="O38" s="77">
        <v>0</v>
      </c>
      <c r="P38" s="82">
        <v>0</v>
      </c>
      <c r="Q38" s="83">
        <f t="shared" si="0"/>
        <v>0</v>
      </c>
      <c r="S38" s="1">
        <f t="shared" si="1"/>
        <v>0</v>
      </c>
      <c r="T38" s="1">
        <f t="shared" si="2"/>
        <v>0</v>
      </c>
      <c r="U38" s="1">
        <f t="shared" si="3"/>
        <v>0</v>
      </c>
    </row>
    <row r="39" spans="1:21" x14ac:dyDescent="0.25">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2"/>
        <v>0</v>
      </c>
      <c r="U39" s="1">
        <f t="shared" si="3"/>
        <v>0</v>
      </c>
    </row>
    <row r="40" spans="1:21" x14ac:dyDescent="0.25">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2"/>
        <v>0</v>
      </c>
      <c r="U40" s="1">
        <f t="shared" si="3"/>
        <v>0</v>
      </c>
    </row>
    <row r="41" spans="1:21" x14ac:dyDescent="0.25">
      <c r="A41" s="24" t="s">
        <v>112</v>
      </c>
      <c r="B41" s="25" t="s">
        <v>11</v>
      </c>
      <c r="C41" s="81">
        <v>83038</v>
      </c>
      <c r="D41" s="81">
        <v>0</v>
      </c>
      <c r="E41" s="77">
        <v>22267</v>
      </c>
      <c r="F41" s="77">
        <v>0</v>
      </c>
      <c r="G41" s="77">
        <v>0</v>
      </c>
      <c r="H41" s="77">
        <v>0</v>
      </c>
      <c r="I41" s="77">
        <v>0</v>
      </c>
      <c r="J41" s="77">
        <v>0</v>
      </c>
      <c r="K41" s="77">
        <v>0</v>
      </c>
      <c r="L41" s="77">
        <v>0</v>
      </c>
      <c r="M41" s="77">
        <v>0</v>
      </c>
      <c r="N41" s="77">
        <v>0</v>
      </c>
      <c r="O41" s="77">
        <v>1819</v>
      </c>
      <c r="P41" s="82">
        <v>0</v>
      </c>
      <c r="Q41" s="83">
        <f t="shared" si="0"/>
        <v>107124</v>
      </c>
      <c r="S41" s="1">
        <f t="shared" si="1"/>
        <v>107124</v>
      </c>
      <c r="T41" s="1">
        <f t="shared" si="2"/>
        <v>0</v>
      </c>
      <c r="U41" s="1">
        <f t="shared" si="3"/>
        <v>107124</v>
      </c>
    </row>
    <row r="42" spans="1:21" x14ac:dyDescent="0.25">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2"/>
        <v>0</v>
      </c>
      <c r="U42" s="1">
        <f t="shared" si="3"/>
        <v>0</v>
      </c>
    </row>
    <row r="43" spans="1:21" x14ac:dyDescent="0.25">
      <c r="A43" s="24" t="s">
        <v>114</v>
      </c>
      <c r="B43" s="25" t="s">
        <v>12</v>
      </c>
      <c r="C43" s="81">
        <v>0</v>
      </c>
      <c r="D43" s="81">
        <v>55135</v>
      </c>
      <c r="E43" s="77">
        <v>0</v>
      </c>
      <c r="F43" s="77">
        <v>71828</v>
      </c>
      <c r="G43" s="77">
        <v>0</v>
      </c>
      <c r="H43" s="77">
        <v>0</v>
      </c>
      <c r="I43" s="77">
        <v>0</v>
      </c>
      <c r="J43" s="77">
        <v>14637</v>
      </c>
      <c r="K43" s="77">
        <v>0</v>
      </c>
      <c r="L43" s="77">
        <v>0</v>
      </c>
      <c r="M43" s="77">
        <v>0</v>
      </c>
      <c r="N43" s="77">
        <v>0</v>
      </c>
      <c r="O43" s="77">
        <v>0</v>
      </c>
      <c r="P43" s="82">
        <v>0</v>
      </c>
      <c r="Q43" s="83">
        <f t="shared" si="0"/>
        <v>141600</v>
      </c>
      <c r="S43" s="1">
        <f t="shared" si="1"/>
        <v>0</v>
      </c>
      <c r="T43" s="1">
        <f t="shared" si="2"/>
        <v>141600</v>
      </c>
      <c r="U43" s="1">
        <f t="shared" si="3"/>
        <v>141600</v>
      </c>
    </row>
    <row r="44" spans="1:21" x14ac:dyDescent="0.25">
      <c r="A44" s="24" t="s">
        <v>115</v>
      </c>
      <c r="B44" s="25" t="s">
        <v>12</v>
      </c>
      <c r="C44" s="81">
        <v>2758</v>
      </c>
      <c r="D44" s="81">
        <v>0</v>
      </c>
      <c r="E44" s="77">
        <v>126147</v>
      </c>
      <c r="F44" s="77">
        <v>0</v>
      </c>
      <c r="G44" s="77">
        <v>0</v>
      </c>
      <c r="H44" s="77">
        <v>0</v>
      </c>
      <c r="I44" s="77">
        <v>0</v>
      </c>
      <c r="J44" s="77">
        <v>0</v>
      </c>
      <c r="K44" s="77">
        <v>0</v>
      </c>
      <c r="L44" s="77">
        <v>0</v>
      </c>
      <c r="M44" s="77">
        <v>3840</v>
      </c>
      <c r="N44" s="77">
        <v>0</v>
      </c>
      <c r="O44" s="77">
        <v>48096</v>
      </c>
      <c r="P44" s="82">
        <v>0</v>
      </c>
      <c r="Q44" s="83">
        <f t="shared" si="0"/>
        <v>180841</v>
      </c>
      <c r="S44" s="1">
        <f t="shared" si="1"/>
        <v>180841</v>
      </c>
      <c r="T44" s="1">
        <f t="shared" si="2"/>
        <v>0</v>
      </c>
      <c r="U44" s="1">
        <f t="shared" si="3"/>
        <v>180841</v>
      </c>
    </row>
    <row r="45" spans="1:21" x14ac:dyDescent="0.25">
      <c r="A45" s="24" t="s">
        <v>116</v>
      </c>
      <c r="B45" s="25" t="s">
        <v>12</v>
      </c>
      <c r="C45" s="81">
        <v>0</v>
      </c>
      <c r="D45" s="81">
        <v>0</v>
      </c>
      <c r="E45" s="77">
        <v>0</v>
      </c>
      <c r="F45" s="77">
        <v>179248</v>
      </c>
      <c r="G45" s="77">
        <v>0</v>
      </c>
      <c r="H45" s="77">
        <v>0</v>
      </c>
      <c r="I45" s="77">
        <v>0</v>
      </c>
      <c r="J45" s="77">
        <v>0</v>
      </c>
      <c r="K45" s="77">
        <v>0</v>
      </c>
      <c r="L45" s="77">
        <v>0</v>
      </c>
      <c r="M45" s="77">
        <v>0</v>
      </c>
      <c r="N45" s="77">
        <v>0</v>
      </c>
      <c r="O45" s="77">
        <v>0</v>
      </c>
      <c r="P45" s="82">
        <v>0</v>
      </c>
      <c r="Q45" s="83">
        <f t="shared" si="0"/>
        <v>179248</v>
      </c>
      <c r="S45" s="1">
        <f t="shared" si="1"/>
        <v>0</v>
      </c>
      <c r="T45" s="1">
        <f t="shared" si="2"/>
        <v>179248</v>
      </c>
      <c r="U45" s="1">
        <f t="shared" si="3"/>
        <v>179248</v>
      </c>
    </row>
    <row r="46" spans="1:21" x14ac:dyDescent="0.25">
      <c r="A46" s="24" t="s">
        <v>467</v>
      </c>
      <c r="B46" s="25" t="s">
        <v>12</v>
      </c>
      <c r="C46" s="81">
        <v>0</v>
      </c>
      <c r="D46" s="81">
        <v>762902</v>
      </c>
      <c r="E46" s="77">
        <v>0</v>
      </c>
      <c r="F46" s="77">
        <v>362997</v>
      </c>
      <c r="G46" s="77">
        <v>2998</v>
      </c>
      <c r="H46" s="77">
        <v>0</v>
      </c>
      <c r="I46" s="77">
        <v>0</v>
      </c>
      <c r="J46" s="77">
        <v>0</v>
      </c>
      <c r="K46" s="77">
        <v>0</v>
      </c>
      <c r="L46" s="77">
        <v>0</v>
      </c>
      <c r="M46" s="77">
        <v>0</v>
      </c>
      <c r="N46" s="77">
        <v>0</v>
      </c>
      <c r="O46" s="77">
        <v>0</v>
      </c>
      <c r="P46" s="82">
        <v>215524</v>
      </c>
      <c r="Q46" s="83">
        <f t="shared" si="0"/>
        <v>1344421</v>
      </c>
      <c r="S46" s="1">
        <f t="shared" si="1"/>
        <v>2998</v>
      </c>
      <c r="T46" s="1">
        <f t="shared" si="2"/>
        <v>1341423</v>
      </c>
      <c r="U46" s="1">
        <f t="shared" si="3"/>
        <v>1344421</v>
      </c>
    </row>
    <row r="47" spans="1:21" x14ac:dyDescent="0.25">
      <c r="A47" s="24" t="s">
        <v>117</v>
      </c>
      <c r="B47" s="25" t="s">
        <v>12</v>
      </c>
      <c r="C47" s="81">
        <v>1150520</v>
      </c>
      <c r="D47" s="81">
        <v>0</v>
      </c>
      <c r="E47" s="77">
        <v>0</v>
      </c>
      <c r="F47" s="77">
        <v>0</v>
      </c>
      <c r="G47" s="77">
        <v>0</v>
      </c>
      <c r="H47" s="77">
        <v>0</v>
      </c>
      <c r="I47" s="77">
        <v>0</v>
      </c>
      <c r="J47" s="77">
        <v>0</v>
      </c>
      <c r="K47" s="77">
        <v>0</v>
      </c>
      <c r="L47" s="77">
        <v>0</v>
      </c>
      <c r="M47" s="77">
        <v>234228</v>
      </c>
      <c r="N47" s="77">
        <v>0</v>
      </c>
      <c r="O47" s="77">
        <v>303123</v>
      </c>
      <c r="P47" s="82">
        <v>0</v>
      </c>
      <c r="Q47" s="83">
        <f t="shared" si="0"/>
        <v>1687871</v>
      </c>
      <c r="S47" s="1">
        <f t="shared" si="1"/>
        <v>1687871</v>
      </c>
      <c r="T47" s="1">
        <f t="shared" si="2"/>
        <v>0</v>
      </c>
      <c r="U47" s="1">
        <f t="shared" si="3"/>
        <v>1687871</v>
      </c>
    </row>
    <row r="48" spans="1:21" x14ac:dyDescent="0.25">
      <c r="A48" s="24" t="s">
        <v>118</v>
      </c>
      <c r="B48" s="25" t="s">
        <v>12</v>
      </c>
      <c r="C48" s="81">
        <v>0</v>
      </c>
      <c r="D48" s="81">
        <v>0</v>
      </c>
      <c r="E48" s="77">
        <v>88287</v>
      </c>
      <c r="F48" s="77">
        <v>11272</v>
      </c>
      <c r="G48" s="77">
        <v>0</v>
      </c>
      <c r="H48" s="77">
        <v>0</v>
      </c>
      <c r="I48" s="77">
        <v>0</v>
      </c>
      <c r="J48" s="77">
        <v>0</v>
      </c>
      <c r="K48" s="77">
        <v>0</v>
      </c>
      <c r="L48" s="77">
        <v>0</v>
      </c>
      <c r="M48" s="77">
        <v>0</v>
      </c>
      <c r="N48" s="77">
        <v>0</v>
      </c>
      <c r="O48" s="77">
        <v>358248</v>
      </c>
      <c r="P48" s="82">
        <v>0</v>
      </c>
      <c r="Q48" s="83">
        <f t="shared" si="0"/>
        <v>457807</v>
      </c>
      <c r="S48" s="1">
        <f t="shared" si="1"/>
        <v>446535</v>
      </c>
      <c r="T48" s="1">
        <f t="shared" si="2"/>
        <v>11272</v>
      </c>
      <c r="U48" s="1">
        <f t="shared" si="3"/>
        <v>457807</v>
      </c>
    </row>
    <row r="49" spans="1:21" x14ac:dyDescent="0.25">
      <c r="A49" s="24" t="s">
        <v>119</v>
      </c>
      <c r="B49" s="25" t="s">
        <v>12</v>
      </c>
      <c r="C49" s="81">
        <v>0</v>
      </c>
      <c r="D49" s="81">
        <v>0</v>
      </c>
      <c r="E49" s="77">
        <v>0</v>
      </c>
      <c r="F49" s="77">
        <v>0</v>
      </c>
      <c r="G49" s="77">
        <v>0</v>
      </c>
      <c r="H49" s="77">
        <v>0</v>
      </c>
      <c r="I49" s="77">
        <v>0</v>
      </c>
      <c r="J49" s="77">
        <v>0</v>
      </c>
      <c r="K49" s="77">
        <v>0</v>
      </c>
      <c r="L49" s="77">
        <v>0</v>
      </c>
      <c r="M49" s="77">
        <v>0</v>
      </c>
      <c r="N49" s="77">
        <v>4316860</v>
      </c>
      <c r="O49" s="77">
        <v>0</v>
      </c>
      <c r="P49" s="82">
        <v>0</v>
      </c>
      <c r="Q49" s="83">
        <f t="shared" si="0"/>
        <v>4316860</v>
      </c>
      <c r="S49" s="1">
        <f t="shared" si="1"/>
        <v>0</v>
      </c>
      <c r="T49" s="1">
        <f t="shared" si="2"/>
        <v>4316860</v>
      </c>
      <c r="U49" s="1">
        <f t="shared" si="3"/>
        <v>4316860</v>
      </c>
    </row>
    <row r="50" spans="1:21" x14ac:dyDescent="0.25">
      <c r="A50" s="24" t="s">
        <v>468</v>
      </c>
      <c r="B50" s="25" t="s">
        <v>12</v>
      </c>
      <c r="C50" s="81">
        <v>0</v>
      </c>
      <c r="D50" s="81">
        <v>0</v>
      </c>
      <c r="E50" s="77">
        <v>55558</v>
      </c>
      <c r="F50" s="77">
        <v>1224908</v>
      </c>
      <c r="G50" s="77">
        <v>0</v>
      </c>
      <c r="H50" s="77">
        <v>0</v>
      </c>
      <c r="I50" s="77">
        <v>0</v>
      </c>
      <c r="J50" s="77">
        <v>0</v>
      </c>
      <c r="K50" s="77">
        <v>0</v>
      </c>
      <c r="L50" s="77">
        <v>0</v>
      </c>
      <c r="M50" s="77">
        <v>0</v>
      </c>
      <c r="N50" s="77">
        <v>0</v>
      </c>
      <c r="O50" s="77">
        <v>0</v>
      </c>
      <c r="P50" s="82">
        <v>0</v>
      </c>
      <c r="Q50" s="83">
        <f t="shared" si="0"/>
        <v>1280466</v>
      </c>
      <c r="S50" s="1">
        <f t="shared" si="1"/>
        <v>55558</v>
      </c>
      <c r="T50" s="1">
        <f t="shared" si="2"/>
        <v>1224908</v>
      </c>
      <c r="U50" s="1">
        <f t="shared" si="3"/>
        <v>1280466</v>
      </c>
    </row>
    <row r="51" spans="1:21" x14ac:dyDescent="0.25">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2"/>
        <v>0</v>
      </c>
      <c r="U51" s="1">
        <f t="shared" si="3"/>
        <v>0</v>
      </c>
    </row>
    <row r="52" spans="1:21" x14ac:dyDescent="0.25">
      <c r="A52" s="24" t="s">
        <v>121</v>
      </c>
      <c r="B52" s="25" t="s">
        <v>12</v>
      </c>
      <c r="C52" s="81">
        <v>0</v>
      </c>
      <c r="D52" s="81">
        <v>0</v>
      </c>
      <c r="E52" s="77">
        <v>1506013</v>
      </c>
      <c r="F52" s="77">
        <v>1462152</v>
      </c>
      <c r="G52" s="77">
        <v>0</v>
      </c>
      <c r="H52" s="77">
        <v>0</v>
      </c>
      <c r="I52" s="77">
        <v>0</v>
      </c>
      <c r="J52" s="77">
        <v>0</v>
      </c>
      <c r="K52" s="77">
        <v>0</v>
      </c>
      <c r="L52" s="77">
        <v>0</v>
      </c>
      <c r="M52" s="77">
        <v>0</v>
      </c>
      <c r="N52" s="77">
        <v>0</v>
      </c>
      <c r="O52" s="77">
        <v>0</v>
      </c>
      <c r="P52" s="82">
        <v>0</v>
      </c>
      <c r="Q52" s="83">
        <f t="shared" si="0"/>
        <v>2968165</v>
      </c>
      <c r="S52" s="1">
        <f t="shared" si="1"/>
        <v>1506013</v>
      </c>
      <c r="T52" s="1">
        <f t="shared" si="2"/>
        <v>1462152</v>
      </c>
      <c r="U52" s="1">
        <f t="shared" si="3"/>
        <v>2968165</v>
      </c>
    </row>
    <row r="53" spans="1:21" x14ac:dyDescent="0.25">
      <c r="A53" s="24" t="s">
        <v>122</v>
      </c>
      <c r="B53" s="25" t="s">
        <v>12</v>
      </c>
      <c r="C53" s="81">
        <v>0</v>
      </c>
      <c r="D53" s="81">
        <v>0</v>
      </c>
      <c r="E53" s="77">
        <v>0</v>
      </c>
      <c r="F53" s="77">
        <v>0</v>
      </c>
      <c r="G53" s="77">
        <v>0</v>
      </c>
      <c r="H53" s="77">
        <v>0</v>
      </c>
      <c r="I53" s="77">
        <v>0</v>
      </c>
      <c r="J53" s="77">
        <v>0</v>
      </c>
      <c r="K53" s="77">
        <v>0</v>
      </c>
      <c r="L53" s="77">
        <v>0</v>
      </c>
      <c r="M53" s="77">
        <v>0</v>
      </c>
      <c r="N53" s="77">
        <v>693195</v>
      </c>
      <c r="O53" s="77">
        <v>0</v>
      </c>
      <c r="P53" s="82">
        <v>0</v>
      </c>
      <c r="Q53" s="83">
        <f t="shared" si="0"/>
        <v>693195</v>
      </c>
      <c r="S53" s="1">
        <f t="shared" si="1"/>
        <v>0</v>
      </c>
      <c r="T53" s="1">
        <f t="shared" si="2"/>
        <v>693195</v>
      </c>
      <c r="U53" s="1">
        <f t="shared" si="3"/>
        <v>693195</v>
      </c>
    </row>
    <row r="54" spans="1:21" x14ac:dyDescent="0.25">
      <c r="A54" s="24" t="s">
        <v>550</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2"/>
        <v>0</v>
      </c>
      <c r="U54" s="1">
        <f t="shared" si="3"/>
        <v>0</v>
      </c>
    </row>
    <row r="55" spans="1:21" x14ac:dyDescent="0.25">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2"/>
        <v>0</v>
      </c>
      <c r="U55" s="1">
        <f t="shared" si="3"/>
        <v>0</v>
      </c>
    </row>
    <row r="56" spans="1:21" x14ac:dyDescent="0.25">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2"/>
        <v>0</v>
      </c>
      <c r="U56" s="1">
        <f t="shared" si="3"/>
        <v>0</v>
      </c>
    </row>
    <row r="57" spans="1:21" x14ac:dyDescent="0.25">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2"/>
        <v>0</v>
      </c>
      <c r="U57" s="1">
        <f t="shared" si="3"/>
        <v>0</v>
      </c>
    </row>
    <row r="58" spans="1:21" x14ac:dyDescent="0.25">
      <c r="A58" s="24" t="s">
        <v>127</v>
      </c>
      <c r="B58" s="25" t="s">
        <v>12</v>
      </c>
      <c r="C58" s="81">
        <v>0</v>
      </c>
      <c r="D58" s="81">
        <v>31511</v>
      </c>
      <c r="E58" s="77">
        <v>0</v>
      </c>
      <c r="F58" s="77">
        <v>0</v>
      </c>
      <c r="G58" s="77">
        <v>0</v>
      </c>
      <c r="H58" s="77">
        <v>0</v>
      </c>
      <c r="I58" s="77">
        <v>0</v>
      </c>
      <c r="J58" s="77">
        <v>0</v>
      </c>
      <c r="K58" s="77">
        <v>0</v>
      </c>
      <c r="L58" s="77">
        <v>0</v>
      </c>
      <c r="M58" s="77">
        <v>0</v>
      </c>
      <c r="N58" s="77">
        <v>0</v>
      </c>
      <c r="O58" s="77">
        <v>0</v>
      </c>
      <c r="P58" s="82">
        <v>0</v>
      </c>
      <c r="Q58" s="83">
        <f t="shared" si="0"/>
        <v>31511</v>
      </c>
      <c r="S58" s="1">
        <f t="shared" si="1"/>
        <v>0</v>
      </c>
      <c r="T58" s="1">
        <f t="shared" si="2"/>
        <v>31511</v>
      </c>
      <c r="U58" s="1">
        <f t="shared" si="3"/>
        <v>31511</v>
      </c>
    </row>
    <row r="59" spans="1:21" x14ac:dyDescent="0.25">
      <c r="A59" s="24" t="s">
        <v>128</v>
      </c>
      <c r="B59" s="25" t="s">
        <v>12</v>
      </c>
      <c r="C59" s="81">
        <v>484356</v>
      </c>
      <c r="D59" s="81">
        <v>0</v>
      </c>
      <c r="E59" s="77">
        <v>1212751</v>
      </c>
      <c r="F59" s="77">
        <v>508214</v>
      </c>
      <c r="G59" s="77">
        <v>0</v>
      </c>
      <c r="H59" s="77">
        <v>0</v>
      </c>
      <c r="I59" s="77">
        <v>0</v>
      </c>
      <c r="J59" s="77">
        <v>0</v>
      </c>
      <c r="K59" s="77">
        <v>0</v>
      </c>
      <c r="L59" s="77">
        <v>0</v>
      </c>
      <c r="M59" s="77">
        <v>1977831</v>
      </c>
      <c r="N59" s="77">
        <v>0</v>
      </c>
      <c r="O59" s="77">
        <v>0</v>
      </c>
      <c r="P59" s="82">
        <v>0</v>
      </c>
      <c r="Q59" s="83">
        <f t="shared" si="0"/>
        <v>4183152</v>
      </c>
      <c r="S59" s="1">
        <f t="shared" si="1"/>
        <v>3674938</v>
      </c>
      <c r="T59" s="1">
        <f t="shared" si="2"/>
        <v>508214</v>
      </c>
      <c r="U59" s="1">
        <f t="shared" si="3"/>
        <v>4183152</v>
      </c>
    </row>
    <row r="60" spans="1:21" x14ac:dyDescent="0.25">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2"/>
        <v>0</v>
      </c>
      <c r="U60" s="1">
        <f t="shared" si="3"/>
        <v>0</v>
      </c>
    </row>
    <row r="61" spans="1:21" x14ac:dyDescent="0.25">
      <c r="A61" s="24" t="s">
        <v>130</v>
      </c>
      <c r="B61" s="25" t="s">
        <v>12</v>
      </c>
      <c r="C61" s="81">
        <v>0</v>
      </c>
      <c r="D61" s="81">
        <v>0</v>
      </c>
      <c r="E61" s="77">
        <v>0</v>
      </c>
      <c r="F61" s="77">
        <v>0</v>
      </c>
      <c r="G61" s="77">
        <v>0</v>
      </c>
      <c r="H61" s="77">
        <v>0</v>
      </c>
      <c r="I61" s="77">
        <v>0</v>
      </c>
      <c r="J61" s="77">
        <v>0</v>
      </c>
      <c r="K61" s="77">
        <v>0</v>
      </c>
      <c r="L61" s="77">
        <v>0</v>
      </c>
      <c r="M61" s="77">
        <v>0</v>
      </c>
      <c r="N61" s="77">
        <v>0</v>
      </c>
      <c r="O61" s="77">
        <v>0</v>
      </c>
      <c r="P61" s="82">
        <v>0</v>
      </c>
      <c r="Q61" s="83">
        <f t="shared" si="0"/>
        <v>0</v>
      </c>
      <c r="S61" s="1">
        <f t="shared" si="1"/>
        <v>0</v>
      </c>
      <c r="T61" s="1">
        <f t="shared" si="2"/>
        <v>0</v>
      </c>
      <c r="U61" s="1">
        <f t="shared" si="3"/>
        <v>0</v>
      </c>
    </row>
    <row r="62" spans="1:21" x14ac:dyDescent="0.25">
      <c r="A62" s="24" t="s">
        <v>131</v>
      </c>
      <c r="B62" s="25" t="s">
        <v>12</v>
      </c>
      <c r="C62" s="81">
        <v>364144</v>
      </c>
      <c r="D62" s="81">
        <v>0</v>
      </c>
      <c r="E62" s="77">
        <v>502870</v>
      </c>
      <c r="F62" s="77">
        <v>0</v>
      </c>
      <c r="G62" s="77">
        <v>0</v>
      </c>
      <c r="H62" s="77">
        <v>0</v>
      </c>
      <c r="I62" s="77">
        <v>0</v>
      </c>
      <c r="J62" s="77">
        <v>0</v>
      </c>
      <c r="K62" s="77">
        <v>0</v>
      </c>
      <c r="L62" s="77">
        <v>0</v>
      </c>
      <c r="M62" s="77">
        <v>2938816</v>
      </c>
      <c r="N62" s="77">
        <v>0</v>
      </c>
      <c r="O62" s="77">
        <v>0</v>
      </c>
      <c r="P62" s="82">
        <v>0</v>
      </c>
      <c r="Q62" s="83">
        <f t="shared" si="0"/>
        <v>3805830</v>
      </c>
      <c r="S62" s="1">
        <f t="shared" si="1"/>
        <v>3805830</v>
      </c>
      <c r="T62" s="1">
        <f t="shared" si="2"/>
        <v>0</v>
      </c>
      <c r="U62" s="1">
        <f t="shared" si="3"/>
        <v>3805830</v>
      </c>
    </row>
    <row r="63" spans="1:21" x14ac:dyDescent="0.25">
      <c r="A63" s="24" t="s">
        <v>132</v>
      </c>
      <c r="B63" s="25" t="s">
        <v>12</v>
      </c>
      <c r="C63" s="81">
        <v>0</v>
      </c>
      <c r="D63" s="81">
        <v>40011</v>
      </c>
      <c r="E63" s="77">
        <v>0</v>
      </c>
      <c r="F63" s="77">
        <v>0</v>
      </c>
      <c r="G63" s="77">
        <v>0</v>
      </c>
      <c r="H63" s="77">
        <v>0</v>
      </c>
      <c r="I63" s="77">
        <v>0</v>
      </c>
      <c r="J63" s="77">
        <v>0</v>
      </c>
      <c r="K63" s="77">
        <v>0</v>
      </c>
      <c r="L63" s="77">
        <v>0</v>
      </c>
      <c r="M63" s="77">
        <v>0</v>
      </c>
      <c r="N63" s="77">
        <v>0</v>
      </c>
      <c r="O63" s="77">
        <v>0</v>
      </c>
      <c r="P63" s="82">
        <v>0</v>
      </c>
      <c r="Q63" s="83">
        <f t="shared" si="0"/>
        <v>40011</v>
      </c>
      <c r="S63" s="1">
        <f t="shared" si="1"/>
        <v>0</v>
      </c>
      <c r="T63" s="1">
        <f t="shared" si="2"/>
        <v>40011</v>
      </c>
      <c r="U63" s="1">
        <f t="shared" si="3"/>
        <v>40011</v>
      </c>
    </row>
    <row r="64" spans="1:21" x14ac:dyDescent="0.25">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2"/>
        <v>0</v>
      </c>
      <c r="U64" s="1">
        <f t="shared" si="3"/>
        <v>0</v>
      </c>
    </row>
    <row r="65" spans="1:21" x14ac:dyDescent="0.25">
      <c r="A65" s="24" t="s">
        <v>134</v>
      </c>
      <c r="B65" s="25" t="s">
        <v>12</v>
      </c>
      <c r="C65" s="81">
        <v>826664</v>
      </c>
      <c r="D65" s="81">
        <v>126574</v>
      </c>
      <c r="E65" s="77">
        <v>2871804</v>
      </c>
      <c r="F65" s="77">
        <v>0</v>
      </c>
      <c r="G65" s="77">
        <v>0</v>
      </c>
      <c r="H65" s="77">
        <v>0</v>
      </c>
      <c r="I65" s="77">
        <v>0</v>
      </c>
      <c r="J65" s="77">
        <v>0</v>
      </c>
      <c r="K65" s="77">
        <v>0</v>
      </c>
      <c r="L65" s="77">
        <v>0</v>
      </c>
      <c r="M65" s="77">
        <v>484631</v>
      </c>
      <c r="N65" s="77">
        <v>0</v>
      </c>
      <c r="O65" s="77">
        <v>283677</v>
      </c>
      <c r="P65" s="82">
        <v>43516</v>
      </c>
      <c r="Q65" s="83">
        <f t="shared" si="0"/>
        <v>4636866</v>
      </c>
      <c r="S65" s="1">
        <f t="shared" si="1"/>
        <v>4466776</v>
      </c>
      <c r="T65" s="1">
        <f t="shared" si="2"/>
        <v>170090</v>
      </c>
      <c r="U65" s="1">
        <f t="shared" si="3"/>
        <v>4636866</v>
      </c>
    </row>
    <row r="66" spans="1:21" x14ac:dyDescent="0.25">
      <c r="A66" s="24" t="s">
        <v>135</v>
      </c>
      <c r="B66" s="25" t="s">
        <v>12</v>
      </c>
      <c r="C66" s="81">
        <v>0</v>
      </c>
      <c r="D66" s="81">
        <v>0</v>
      </c>
      <c r="E66" s="77">
        <v>0</v>
      </c>
      <c r="F66" s="77">
        <v>0</v>
      </c>
      <c r="G66" s="77">
        <v>0</v>
      </c>
      <c r="H66" s="77">
        <v>0</v>
      </c>
      <c r="I66" s="77">
        <v>0</v>
      </c>
      <c r="J66" s="77">
        <v>0</v>
      </c>
      <c r="K66" s="77">
        <v>0</v>
      </c>
      <c r="L66" s="77">
        <v>0</v>
      </c>
      <c r="M66" s="77">
        <v>176918</v>
      </c>
      <c r="N66" s="77">
        <v>0</v>
      </c>
      <c r="O66" s="77">
        <v>0</v>
      </c>
      <c r="P66" s="82">
        <v>0</v>
      </c>
      <c r="Q66" s="83">
        <f t="shared" si="0"/>
        <v>176918</v>
      </c>
      <c r="S66" s="1">
        <f t="shared" si="1"/>
        <v>176918</v>
      </c>
      <c r="T66" s="1">
        <f t="shared" si="2"/>
        <v>0</v>
      </c>
      <c r="U66" s="1">
        <f t="shared" si="3"/>
        <v>176918</v>
      </c>
    </row>
    <row r="67" spans="1:21" x14ac:dyDescent="0.25">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2"/>
        <v>0</v>
      </c>
      <c r="U67" s="1">
        <f t="shared" si="3"/>
        <v>0</v>
      </c>
    </row>
    <row r="68" spans="1:21" x14ac:dyDescent="0.25">
      <c r="A68" s="24" t="s">
        <v>137</v>
      </c>
      <c r="B68" s="25" t="s">
        <v>12</v>
      </c>
      <c r="C68" s="81">
        <v>0</v>
      </c>
      <c r="D68" s="81">
        <v>0</v>
      </c>
      <c r="E68" s="77">
        <v>0</v>
      </c>
      <c r="F68" s="77">
        <v>0</v>
      </c>
      <c r="G68" s="77">
        <v>0</v>
      </c>
      <c r="H68" s="77">
        <v>0</v>
      </c>
      <c r="I68" s="77">
        <v>0</v>
      </c>
      <c r="J68" s="77">
        <v>0</v>
      </c>
      <c r="K68" s="77">
        <v>0</v>
      </c>
      <c r="L68" s="77">
        <v>0</v>
      </c>
      <c r="M68" s="77">
        <v>26180</v>
      </c>
      <c r="N68" s="77">
        <v>0</v>
      </c>
      <c r="O68" s="77">
        <v>0</v>
      </c>
      <c r="P68" s="82">
        <v>0</v>
      </c>
      <c r="Q68" s="83">
        <f t="shared" si="0"/>
        <v>26180</v>
      </c>
      <c r="S68" s="1">
        <f t="shared" si="1"/>
        <v>26180</v>
      </c>
      <c r="T68" s="1">
        <f t="shared" si="2"/>
        <v>0</v>
      </c>
      <c r="U68" s="1">
        <f t="shared" si="3"/>
        <v>26180</v>
      </c>
    </row>
    <row r="69" spans="1:21" x14ac:dyDescent="0.25">
      <c r="A69" s="24" t="s">
        <v>138</v>
      </c>
      <c r="B69" s="25" t="s">
        <v>12</v>
      </c>
      <c r="C69" s="81">
        <v>0</v>
      </c>
      <c r="D69" s="81">
        <v>7677</v>
      </c>
      <c r="E69" s="77">
        <v>0</v>
      </c>
      <c r="F69" s="77">
        <v>0</v>
      </c>
      <c r="G69" s="77">
        <v>0</v>
      </c>
      <c r="H69" s="77">
        <v>2661</v>
      </c>
      <c r="I69" s="77">
        <v>0</v>
      </c>
      <c r="J69" s="77">
        <v>0</v>
      </c>
      <c r="K69" s="77">
        <v>0</v>
      </c>
      <c r="L69" s="77">
        <v>0</v>
      </c>
      <c r="M69" s="77">
        <v>0</v>
      </c>
      <c r="N69" s="77">
        <v>0</v>
      </c>
      <c r="O69" s="77">
        <v>0</v>
      </c>
      <c r="P69" s="82">
        <v>0</v>
      </c>
      <c r="Q69" s="83">
        <f t="shared" ref="Q69:Q132" si="4">SUM(C69:P69)</f>
        <v>10338</v>
      </c>
      <c r="S69" s="1">
        <f t="shared" ref="S69:S132" si="5">SUM(C69,E69,G69,I69,K69,M69,O69)</f>
        <v>0</v>
      </c>
      <c r="T69" s="1">
        <f t="shared" ref="T69:T132" si="6">SUM(D69,F69,H69,J69,L69,N69,P69)</f>
        <v>10338</v>
      </c>
      <c r="U69" s="1">
        <f t="shared" si="3"/>
        <v>10338</v>
      </c>
    </row>
    <row r="70" spans="1:21" x14ac:dyDescent="0.25">
      <c r="A70" s="24" t="s">
        <v>139</v>
      </c>
      <c r="B70" s="25" t="s">
        <v>12</v>
      </c>
      <c r="C70" s="81">
        <v>224400</v>
      </c>
      <c r="D70" s="81">
        <v>0</v>
      </c>
      <c r="E70" s="77">
        <v>479850</v>
      </c>
      <c r="F70" s="77">
        <v>0</v>
      </c>
      <c r="G70" s="77">
        <v>0</v>
      </c>
      <c r="H70" s="77">
        <v>0</v>
      </c>
      <c r="I70" s="77">
        <v>0</v>
      </c>
      <c r="J70" s="77">
        <v>317057</v>
      </c>
      <c r="K70" s="77">
        <v>0</v>
      </c>
      <c r="L70" s="77">
        <v>0</v>
      </c>
      <c r="M70" s="77">
        <v>0</v>
      </c>
      <c r="N70" s="77">
        <v>0</v>
      </c>
      <c r="O70" s="77">
        <v>0</v>
      </c>
      <c r="P70" s="82">
        <v>0</v>
      </c>
      <c r="Q70" s="83">
        <f t="shared" si="4"/>
        <v>1021307</v>
      </c>
      <c r="S70" s="1">
        <f t="shared" si="5"/>
        <v>704250</v>
      </c>
      <c r="T70" s="1">
        <f t="shared" si="6"/>
        <v>317057</v>
      </c>
      <c r="U70" s="1">
        <f t="shared" ref="U70:U133" si="7">SUM(S70:T70)</f>
        <v>1021307</v>
      </c>
    </row>
    <row r="71" spans="1:21" x14ac:dyDescent="0.25">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4"/>
        <v>0</v>
      </c>
      <c r="S71" s="1">
        <f t="shared" si="5"/>
        <v>0</v>
      </c>
      <c r="T71" s="1">
        <f t="shared" si="6"/>
        <v>0</v>
      </c>
      <c r="U71" s="1">
        <f t="shared" si="7"/>
        <v>0</v>
      </c>
    </row>
    <row r="72" spans="1:21" x14ac:dyDescent="0.25">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4"/>
        <v>0</v>
      </c>
      <c r="S72" s="1">
        <f t="shared" si="5"/>
        <v>0</v>
      </c>
      <c r="T72" s="1">
        <f t="shared" si="6"/>
        <v>0</v>
      </c>
      <c r="U72" s="1">
        <f t="shared" si="7"/>
        <v>0</v>
      </c>
    </row>
    <row r="73" spans="1:21" x14ac:dyDescent="0.25">
      <c r="A73" s="24" t="s">
        <v>141</v>
      </c>
      <c r="B73" s="25" t="s">
        <v>12</v>
      </c>
      <c r="C73" s="81">
        <v>0</v>
      </c>
      <c r="D73" s="81">
        <v>14033</v>
      </c>
      <c r="E73" s="77">
        <v>0</v>
      </c>
      <c r="F73" s="77">
        <v>92544</v>
      </c>
      <c r="G73" s="77">
        <v>0</v>
      </c>
      <c r="H73" s="77">
        <v>0</v>
      </c>
      <c r="I73" s="77">
        <v>0</v>
      </c>
      <c r="J73" s="77">
        <v>0</v>
      </c>
      <c r="K73" s="77">
        <v>0</v>
      </c>
      <c r="L73" s="77">
        <v>13686</v>
      </c>
      <c r="M73" s="77">
        <v>0</v>
      </c>
      <c r="N73" s="77">
        <v>71548</v>
      </c>
      <c r="O73" s="77">
        <v>0</v>
      </c>
      <c r="P73" s="82">
        <v>0</v>
      </c>
      <c r="Q73" s="83">
        <f t="shared" si="4"/>
        <v>191811</v>
      </c>
      <c r="S73" s="1">
        <f t="shared" si="5"/>
        <v>0</v>
      </c>
      <c r="T73" s="1">
        <f t="shared" si="6"/>
        <v>191811</v>
      </c>
      <c r="U73" s="1">
        <f t="shared" si="7"/>
        <v>191811</v>
      </c>
    </row>
    <row r="74" spans="1:21" x14ac:dyDescent="0.25">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4"/>
        <v>0</v>
      </c>
      <c r="S74" s="1">
        <f t="shared" si="5"/>
        <v>0</v>
      </c>
      <c r="T74" s="1">
        <f t="shared" si="6"/>
        <v>0</v>
      </c>
      <c r="U74" s="1">
        <f t="shared" si="7"/>
        <v>0</v>
      </c>
    </row>
    <row r="75" spans="1:21" x14ac:dyDescent="0.25">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4"/>
        <v>0</v>
      </c>
      <c r="S75" s="1">
        <f t="shared" si="5"/>
        <v>0</v>
      </c>
      <c r="T75" s="1">
        <f t="shared" si="6"/>
        <v>0</v>
      </c>
      <c r="U75" s="1">
        <f t="shared" si="7"/>
        <v>0</v>
      </c>
    </row>
    <row r="76" spans="1:21" x14ac:dyDescent="0.25">
      <c r="A76" s="24" t="s">
        <v>144</v>
      </c>
      <c r="B76" s="25" t="s">
        <v>14</v>
      </c>
      <c r="C76" s="81">
        <v>0</v>
      </c>
      <c r="D76" s="81">
        <v>0</v>
      </c>
      <c r="E76" s="77">
        <v>1438984</v>
      </c>
      <c r="F76" s="77">
        <v>0</v>
      </c>
      <c r="G76" s="77">
        <v>58819</v>
      </c>
      <c r="H76" s="77">
        <v>0</v>
      </c>
      <c r="I76" s="77">
        <v>0</v>
      </c>
      <c r="J76" s="77">
        <v>0</v>
      </c>
      <c r="K76" s="77">
        <v>0</v>
      </c>
      <c r="L76" s="77">
        <v>0</v>
      </c>
      <c r="M76" s="77">
        <v>83035</v>
      </c>
      <c r="N76" s="77">
        <v>0</v>
      </c>
      <c r="O76" s="77">
        <v>0</v>
      </c>
      <c r="P76" s="82">
        <v>0</v>
      </c>
      <c r="Q76" s="83">
        <f t="shared" si="4"/>
        <v>1580838</v>
      </c>
      <c r="S76" s="1">
        <f t="shared" si="5"/>
        <v>1580838</v>
      </c>
      <c r="T76" s="1">
        <f t="shared" si="6"/>
        <v>0</v>
      </c>
      <c r="U76" s="1">
        <f t="shared" si="7"/>
        <v>1580838</v>
      </c>
    </row>
    <row r="77" spans="1:21" x14ac:dyDescent="0.25">
      <c r="A77" s="24" t="s">
        <v>145</v>
      </c>
      <c r="B77" s="25" t="s">
        <v>15</v>
      </c>
      <c r="C77" s="81">
        <v>1000</v>
      </c>
      <c r="D77" s="81">
        <v>0</v>
      </c>
      <c r="E77" s="77">
        <v>0</v>
      </c>
      <c r="F77" s="77">
        <v>0</v>
      </c>
      <c r="G77" s="77">
        <v>0</v>
      </c>
      <c r="H77" s="77">
        <v>0</v>
      </c>
      <c r="I77" s="77">
        <v>0</v>
      </c>
      <c r="J77" s="77">
        <v>0</v>
      </c>
      <c r="K77" s="77">
        <v>0</v>
      </c>
      <c r="L77" s="77">
        <v>0</v>
      </c>
      <c r="M77" s="77">
        <v>0</v>
      </c>
      <c r="N77" s="77">
        <v>0</v>
      </c>
      <c r="O77" s="77">
        <v>0</v>
      </c>
      <c r="P77" s="82">
        <v>0</v>
      </c>
      <c r="Q77" s="83">
        <f t="shared" si="4"/>
        <v>1000</v>
      </c>
      <c r="S77" s="1">
        <f t="shared" si="5"/>
        <v>1000</v>
      </c>
      <c r="T77" s="1">
        <f t="shared" si="6"/>
        <v>0</v>
      </c>
      <c r="U77" s="1">
        <f t="shared" si="7"/>
        <v>1000</v>
      </c>
    </row>
    <row r="78" spans="1:21" x14ac:dyDescent="0.25">
      <c r="A78" s="24" t="s">
        <v>146</v>
      </c>
      <c r="B78" s="25" t="s">
        <v>15</v>
      </c>
      <c r="C78" s="81">
        <v>10935</v>
      </c>
      <c r="D78" s="81">
        <v>0</v>
      </c>
      <c r="E78" s="77">
        <v>0</v>
      </c>
      <c r="F78" s="77">
        <v>0</v>
      </c>
      <c r="G78" s="77">
        <v>44964</v>
      </c>
      <c r="H78" s="77">
        <v>0</v>
      </c>
      <c r="I78" s="77">
        <v>0</v>
      </c>
      <c r="J78" s="77">
        <v>0</v>
      </c>
      <c r="K78" s="77">
        <v>0</v>
      </c>
      <c r="L78" s="77">
        <v>0</v>
      </c>
      <c r="M78" s="77">
        <v>7940</v>
      </c>
      <c r="N78" s="77">
        <v>0</v>
      </c>
      <c r="O78" s="77">
        <v>0</v>
      </c>
      <c r="P78" s="82">
        <v>77</v>
      </c>
      <c r="Q78" s="83">
        <f t="shared" si="4"/>
        <v>63916</v>
      </c>
      <c r="S78" s="1">
        <f t="shared" si="5"/>
        <v>63839</v>
      </c>
      <c r="T78" s="1">
        <f t="shared" si="6"/>
        <v>77</v>
      </c>
      <c r="U78" s="1">
        <f t="shared" si="7"/>
        <v>63916</v>
      </c>
    </row>
    <row r="79" spans="1:21" x14ac:dyDescent="0.25">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4"/>
        <v>0</v>
      </c>
      <c r="S79" s="1">
        <f t="shared" si="5"/>
        <v>0</v>
      </c>
      <c r="T79" s="1">
        <f t="shared" si="6"/>
        <v>0</v>
      </c>
      <c r="U79" s="1">
        <f t="shared" si="7"/>
        <v>0</v>
      </c>
    </row>
    <row r="80" spans="1:21" x14ac:dyDescent="0.25">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4"/>
        <v>0</v>
      </c>
      <c r="S80" s="1">
        <f t="shared" si="5"/>
        <v>0</v>
      </c>
      <c r="T80" s="1">
        <f t="shared" si="6"/>
        <v>0</v>
      </c>
      <c r="U80" s="1">
        <f t="shared" si="7"/>
        <v>0</v>
      </c>
    </row>
    <row r="81" spans="1:21" x14ac:dyDescent="0.25">
      <c r="A81" s="24" t="s">
        <v>149</v>
      </c>
      <c r="B81" s="25" t="s">
        <v>16</v>
      </c>
      <c r="C81" s="81">
        <v>0</v>
      </c>
      <c r="D81" s="81">
        <v>0</v>
      </c>
      <c r="E81" s="77">
        <v>0</v>
      </c>
      <c r="F81" s="77">
        <v>0</v>
      </c>
      <c r="G81" s="77">
        <v>0</v>
      </c>
      <c r="H81" s="77">
        <v>75</v>
      </c>
      <c r="I81" s="77">
        <v>0</v>
      </c>
      <c r="J81" s="77">
        <v>0</v>
      </c>
      <c r="K81" s="77">
        <v>0</v>
      </c>
      <c r="L81" s="77">
        <v>0</v>
      </c>
      <c r="M81" s="77">
        <v>0</v>
      </c>
      <c r="N81" s="77">
        <v>0</v>
      </c>
      <c r="O81" s="77">
        <v>0</v>
      </c>
      <c r="P81" s="82">
        <v>0</v>
      </c>
      <c r="Q81" s="83">
        <f t="shared" si="4"/>
        <v>75</v>
      </c>
      <c r="S81" s="1">
        <f t="shared" si="5"/>
        <v>0</v>
      </c>
      <c r="T81" s="1">
        <f t="shared" si="6"/>
        <v>75</v>
      </c>
      <c r="U81" s="1">
        <f t="shared" si="7"/>
        <v>75</v>
      </c>
    </row>
    <row r="82" spans="1:21" x14ac:dyDescent="0.25">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4"/>
        <v>0</v>
      </c>
      <c r="S82" s="1">
        <f t="shared" si="5"/>
        <v>0</v>
      </c>
      <c r="T82" s="1">
        <f t="shared" si="6"/>
        <v>0</v>
      </c>
      <c r="U82" s="1">
        <f t="shared" si="7"/>
        <v>0</v>
      </c>
    </row>
    <row r="83" spans="1:21" x14ac:dyDescent="0.25">
      <c r="A83" s="24" t="s">
        <v>151</v>
      </c>
      <c r="B83" s="25" t="s">
        <v>17</v>
      </c>
      <c r="C83" s="81">
        <v>0</v>
      </c>
      <c r="D83" s="81">
        <v>0</v>
      </c>
      <c r="E83" s="77">
        <v>1250</v>
      </c>
      <c r="F83" s="77">
        <v>0</v>
      </c>
      <c r="G83" s="77">
        <v>0</v>
      </c>
      <c r="H83" s="77">
        <v>0</v>
      </c>
      <c r="I83" s="77">
        <v>0</v>
      </c>
      <c r="J83" s="77">
        <v>0</v>
      </c>
      <c r="K83" s="77">
        <v>0</v>
      </c>
      <c r="L83" s="77">
        <v>0</v>
      </c>
      <c r="M83" s="77">
        <v>0</v>
      </c>
      <c r="N83" s="77">
        <v>0</v>
      </c>
      <c r="O83" s="77">
        <v>0</v>
      </c>
      <c r="P83" s="82">
        <v>0</v>
      </c>
      <c r="Q83" s="83">
        <f t="shared" si="4"/>
        <v>1250</v>
      </c>
      <c r="S83" s="1">
        <f t="shared" si="5"/>
        <v>1250</v>
      </c>
      <c r="T83" s="1">
        <f t="shared" si="6"/>
        <v>0</v>
      </c>
      <c r="U83" s="1">
        <f t="shared" si="7"/>
        <v>1250</v>
      </c>
    </row>
    <row r="84" spans="1:21" x14ac:dyDescent="0.25">
      <c r="A84" s="24" t="s">
        <v>152</v>
      </c>
      <c r="B84" s="25" t="s">
        <v>17</v>
      </c>
      <c r="C84" s="81">
        <v>136935</v>
      </c>
      <c r="D84" s="81">
        <v>0</v>
      </c>
      <c r="E84" s="77">
        <v>0</v>
      </c>
      <c r="F84" s="77">
        <v>0</v>
      </c>
      <c r="G84" s="77">
        <v>0</v>
      </c>
      <c r="H84" s="77">
        <v>200000</v>
      </c>
      <c r="I84" s="77">
        <v>0</v>
      </c>
      <c r="J84" s="77">
        <v>0</v>
      </c>
      <c r="K84" s="77">
        <v>0</v>
      </c>
      <c r="L84" s="77">
        <v>0</v>
      </c>
      <c r="M84" s="77">
        <v>0</v>
      </c>
      <c r="N84" s="77">
        <v>73980</v>
      </c>
      <c r="O84" s="77">
        <v>0</v>
      </c>
      <c r="P84" s="82">
        <v>0</v>
      </c>
      <c r="Q84" s="83">
        <f t="shared" si="4"/>
        <v>410915</v>
      </c>
      <c r="S84" s="1">
        <f t="shared" si="5"/>
        <v>136935</v>
      </c>
      <c r="T84" s="1">
        <f t="shared" si="6"/>
        <v>273980</v>
      </c>
      <c r="U84" s="1">
        <f t="shared" si="7"/>
        <v>410915</v>
      </c>
    </row>
    <row r="85" spans="1:21" x14ac:dyDescent="0.25">
      <c r="A85" s="24" t="s">
        <v>153</v>
      </c>
      <c r="B85" s="25" t="s">
        <v>17</v>
      </c>
      <c r="C85" s="81">
        <v>0</v>
      </c>
      <c r="D85" s="81">
        <v>0</v>
      </c>
      <c r="E85" s="77">
        <v>0</v>
      </c>
      <c r="F85" s="77">
        <v>0</v>
      </c>
      <c r="G85" s="77">
        <v>200000</v>
      </c>
      <c r="H85" s="77">
        <v>0</v>
      </c>
      <c r="I85" s="77">
        <v>0</v>
      </c>
      <c r="J85" s="77">
        <v>0</v>
      </c>
      <c r="K85" s="77">
        <v>0</v>
      </c>
      <c r="L85" s="77">
        <v>0</v>
      </c>
      <c r="M85" s="77">
        <v>255579</v>
      </c>
      <c r="N85" s="77">
        <v>0</v>
      </c>
      <c r="O85" s="77">
        <v>0</v>
      </c>
      <c r="P85" s="82">
        <v>0</v>
      </c>
      <c r="Q85" s="83">
        <f t="shared" si="4"/>
        <v>455579</v>
      </c>
      <c r="S85" s="1">
        <f t="shared" si="5"/>
        <v>455579</v>
      </c>
      <c r="T85" s="1">
        <f t="shared" si="6"/>
        <v>0</v>
      </c>
      <c r="U85" s="1">
        <f t="shared" si="7"/>
        <v>455579</v>
      </c>
    </row>
    <row r="86" spans="1:21" x14ac:dyDescent="0.25">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4"/>
        <v>0</v>
      </c>
      <c r="S86" s="1">
        <f t="shared" si="5"/>
        <v>0</v>
      </c>
      <c r="T86" s="1">
        <f t="shared" si="6"/>
        <v>0</v>
      </c>
      <c r="U86" s="1">
        <f t="shared" si="7"/>
        <v>0</v>
      </c>
    </row>
    <row r="87" spans="1:21" x14ac:dyDescent="0.25">
      <c r="A87" s="24" t="s">
        <v>155</v>
      </c>
      <c r="B87" s="25" t="s">
        <v>18</v>
      </c>
      <c r="C87" s="81">
        <v>0</v>
      </c>
      <c r="D87" s="81">
        <v>0</v>
      </c>
      <c r="E87" s="77">
        <v>0</v>
      </c>
      <c r="F87" s="77">
        <v>0</v>
      </c>
      <c r="G87" s="77">
        <v>0</v>
      </c>
      <c r="H87" s="77">
        <v>0</v>
      </c>
      <c r="I87" s="77">
        <v>0</v>
      </c>
      <c r="J87" s="77">
        <v>0</v>
      </c>
      <c r="K87" s="77">
        <v>0</v>
      </c>
      <c r="L87" s="77">
        <v>0</v>
      </c>
      <c r="M87" s="77">
        <v>0</v>
      </c>
      <c r="N87" s="77">
        <v>0</v>
      </c>
      <c r="O87" s="77">
        <v>0</v>
      </c>
      <c r="P87" s="82">
        <v>268453</v>
      </c>
      <c r="Q87" s="83">
        <f t="shared" si="4"/>
        <v>268453</v>
      </c>
      <c r="S87" s="1">
        <f t="shared" si="5"/>
        <v>0</v>
      </c>
      <c r="T87" s="1">
        <f t="shared" si="6"/>
        <v>268453</v>
      </c>
      <c r="U87" s="1">
        <f t="shared" si="7"/>
        <v>268453</v>
      </c>
    </row>
    <row r="88" spans="1:21" x14ac:dyDescent="0.25">
      <c r="A88" s="24" t="s">
        <v>156</v>
      </c>
      <c r="B88" s="25" t="s">
        <v>552</v>
      </c>
      <c r="C88" s="81">
        <v>0</v>
      </c>
      <c r="D88" s="81">
        <v>0</v>
      </c>
      <c r="E88" s="77">
        <v>0</v>
      </c>
      <c r="F88" s="77">
        <v>0</v>
      </c>
      <c r="G88" s="77">
        <v>0</v>
      </c>
      <c r="H88" s="77">
        <v>0</v>
      </c>
      <c r="I88" s="77">
        <v>0</v>
      </c>
      <c r="J88" s="77">
        <v>0</v>
      </c>
      <c r="K88" s="77">
        <v>0</v>
      </c>
      <c r="L88" s="77">
        <v>0</v>
      </c>
      <c r="M88" s="77">
        <v>0</v>
      </c>
      <c r="N88" s="77">
        <v>0</v>
      </c>
      <c r="O88" s="77">
        <v>0</v>
      </c>
      <c r="P88" s="82">
        <v>0</v>
      </c>
      <c r="Q88" s="83">
        <f t="shared" si="4"/>
        <v>0</v>
      </c>
      <c r="S88" s="1">
        <f t="shared" si="5"/>
        <v>0</v>
      </c>
      <c r="T88" s="1">
        <f t="shared" si="6"/>
        <v>0</v>
      </c>
      <c r="U88" s="1">
        <f t="shared" si="7"/>
        <v>0</v>
      </c>
    </row>
    <row r="89" spans="1:21" x14ac:dyDescent="0.25">
      <c r="A89" s="24" t="s">
        <v>157</v>
      </c>
      <c r="B89" s="25" t="s">
        <v>19</v>
      </c>
      <c r="C89" s="81">
        <v>0</v>
      </c>
      <c r="D89" s="81">
        <v>0</v>
      </c>
      <c r="E89" s="77">
        <v>3350</v>
      </c>
      <c r="F89" s="77">
        <v>0</v>
      </c>
      <c r="G89" s="77">
        <v>0</v>
      </c>
      <c r="H89" s="77">
        <v>0</v>
      </c>
      <c r="I89" s="77">
        <v>0</v>
      </c>
      <c r="J89" s="77">
        <v>0</v>
      </c>
      <c r="K89" s="77">
        <v>0</v>
      </c>
      <c r="L89" s="77">
        <v>0</v>
      </c>
      <c r="M89" s="77">
        <v>0</v>
      </c>
      <c r="N89" s="77">
        <v>0</v>
      </c>
      <c r="O89" s="77">
        <v>0</v>
      </c>
      <c r="P89" s="82">
        <v>0</v>
      </c>
      <c r="Q89" s="83">
        <f t="shared" si="4"/>
        <v>3350</v>
      </c>
      <c r="S89" s="1">
        <f t="shared" si="5"/>
        <v>3350</v>
      </c>
      <c r="T89" s="1">
        <f t="shared" si="6"/>
        <v>0</v>
      </c>
      <c r="U89" s="1">
        <f t="shared" si="7"/>
        <v>3350</v>
      </c>
    </row>
    <row r="90" spans="1:21" x14ac:dyDescent="0.25">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4"/>
        <v>0</v>
      </c>
      <c r="S90" s="1">
        <f t="shared" si="5"/>
        <v>0</v>
      </c>
      <c r="T90" s="1">
        <f t="shared" si="6"/>
        <v>0</v>
      </c>
      <c r="U90" s="1">
        <f t="shared" si="7"/>
        <v>0</v>
      </c>
    </row>
    <row r="91" spans="1:21" x14ac:dyDescent="0.25">
      <c r="A91" s="24" t="s">
        <v>159</v>
      </c>
      <c r="B91" s="25" t="s">
        <v>20</v>
      </c>
      <c r="C91" s="81">
        <v>0</v>
      </c>
      <c r="D91" s="81">
        <v>0</v>
      </c>
      <c r="E91" s="77">
        <v>543734</v>
      </c>
      <c r="F91" s="77">
        <v>264705</v>
      </c>
      <c r="G91" s="77">
        <v>0</v>
      </c>
      <c r="H91" s="77">
        <v>0</v>
      </c>
      <c r="I91" s="77">
        <v>0</v>
      </c>
      <c r="J91" s="77">
        <v>0</v>
      </c>
      <c r="K91" s="77">
        <v>0</v>
      </c>
      <c r="L91" s="77">
        <v>0</v>
      </c>
      <c r="M91" s="77">
        <v>0</v>
      </c>
      <c r="N91" s="77">
        <v>0</v>
      </c>
      <c r="O91" s="77">
        <v>0</v>
      </c>
      <c r="P91" s="82">
        <v>0</v>
      </c>
      <c r="Q91" s="83">
        <f t="shared" si="4"/>
        <v>808439</v>
      </c>
      <c r="S91" s="1">
        <f t="shared" si="5"/>
        <v>543734</v>
      </c>
      <c r="T91" s="1">
        <f t="shared" si="6"/>
        <v>264705</v>
      </c>
      <c r="U91" s="1">
        <f t="shared" si="7"/>
        <v>808439</v>
      </c>
    </row>
    <row r="92" spans="1:21" x14ac:dyDescent="0.25">
      <c r="A92" s="24" t="s">
        <v>160</v>
      </c>
      <c r="B92" s="25" t="s">
        <v>20</v>
      </c>
      <c r="C92" s="81">
        <v>0</v>
      </c>
      <c r="D92" s="81">
        <v>0</v>
      </c>
      <c r="E92" s="77">
        <v>5820</v>
      </c>
      <c r="F92" s="77">
        <v>0</v>
      </c>
      <c r="G92" s="77">
        <v>0</v>
      </c>
      <c r="H92" s="77">
        <v>0</v>
      </c>
      <c r="I92" s="77">
        <v>0</v>
      </c>
      <c r="J92" s="77">
        <v>0</v>
      </c>
      <c r="K92" s="77">
        <v>0</v>
      </c>
      <c r="L92" s="77">
        <v>0</v>
      </c>
      <c r="M92" s="77">
        <v>0</v>
      </c>
      <c r="N92" s="77">
        <v>0</v>
      </c>
      <c r="O92" s="77">
        <v>0</v>
      </c>
      <c r="P92" s="82">
        <v>0</v>
      </c>
      <c r="Q92" s="83">
        <f t="shared" si="4"/>
        <v>5820</v>
      </c>
      <c r="S92" s="1">
        <f t="shared" si="5"/>
        <v>5820</v>
      </c>
      <c r="T92" s="1">
        <f t="shared" si="6"/>
        <v>0</v>
      </c>
      <c r="U92" s="1">
        <f t="shared" si="7"/>
        <v>5820</v>
      </c>
    </row>
    <row r="93" spans="1:21" x14ac:dyDescent="0.25">
      <c r="A93" s="24" t="s">
        <v>469</v>
      </c>
      <c r="B93" s="25" t="s">
        <v>20</v>
      </c>
      <c r="C93" s="81">
        <v>0</v>
      </c>
      <c r="D93" s="81">
        <v>0</v>
      </c>
      <c r="E93" s="77">
        <v>0</v>
      </c>
      <c r="F93" s="77">
        <v>0</v>
      </c>
      <c r="G93" s="77">
        <v>0</v>
      </c>
      <c r="H93" s="77">
        <v>6351560</v>
      </c>
      <c r="I93" s="77">
        <v>0</v>
      </c>
      <c r="J93" s="77">
        <v>0</v>
      </c>
      <c r="K93" s="77">
        <v>0</v>
      </c>
      <c r="L93" s="77">
        <v>0</v>
      </c>
      <c r="M93" s="77">
        <v>0</v>
      </c>
      <c r="N93" s="77">
        <v>0</v>
      </c>
      <c r="O93" s="77">
        <v>0</v>
      </c>
      <c r="P93" s="82">
        <v>0</v>
      </c>
      <c r="Q93" s="83">
        <f t="shared" si="4"/>
        <v>6351560</v>
      </c>
      <c r="S93" s="1">
        <f t="shared" si="5"/>
        <v>0</v>
      </c>
      <c r="T93" s="1">
        <f t="shared" si="6"/>
        <v>6351560</v>
      </c>
      <c r="U93" s="1">
        <f t="shared" si="7"/>
        <v>6351560</v>
      </c>
    </row>
    <row r="94" spans="1:21" x14ac:dyDescent="0.25">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4"/>
        <v>0</v>
      </c>
      <c r="S94" s="1">
        <f t="shared" si="5"/>
        <v>0</v>
      </c>
      <c r="T94" s="1">
        <f t="shared" si="6"/>
        <v>0</v>
      </c>
      <c r="U94" s="1">
        <f t="shared" si="7"/>
        <v>0</v>
      </c>
    </row>
    <row r="95" spans="1:21" x14ac:dyDescent="0.25">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83">
        <f t="shared" si="4"/>
        <v>0</v>
      </c>
      <c r="S95" s="1">
        <f t="shared" si="5"/>
        <v>0</v>
      </c>
      <c r="T95" s="1">
        <f t="shared" si="6"/>
        <v>0</v>
      </c>
      <c r="U95" s="1">
        <f t="shared" si="7"/>
        <v>0</v>
      </c>
    </row>
    <row r="96" spans="1:21" x14ac:dyDescent="0.25">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4"/>
        <v>0</v>
      </c>
      <c r="S96" s="1">
        <f t="shared" si="5"/>
        <v>0</v>
      </c>
      <c r="T96" s="1">
        <f t="shared" si="6"/>
        <v>0</v>
      </c>
      <c r="U96" s="1">
        <f t="shared" si="7"/>
        <v>0</v>
      </c>
    </row>
    <row r="97" spans="1:21" x14ac:dyDescent="0.25">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4"/>
        <v>0</v>
      </c>
      <c r="S97" s="1">
        <f t="shared" si="5"/>
        <v>0</v>
      </c>
      <c r="T97" s="1">
        <f t="shared" si="6"/>
        <v>0</v>
      </c>
      <c r="U97" s="1">
        <f t="shared" si="7"/>
        <v>0</v>
      </c>
    </row>
    <row r="98" spans="1:21" x14ac:dyDescent="0.25">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83">
        <f t="shared" si="4"/>
        <v>0</v>
      </c>
      <c r="S98" s="1">
        <f t="shared" si="5"/>
        <v>0</v>
      </c>
      <c r="T98" s="1">
        <f t="shared" si="6"/>
        <v>0</v>
      </c>
      <c r="U98" s="1">
        <f t="shared" si="7"/>
        <v>0</v>
      </c>
    </row>
    <row r="99" spans="1:21" x14ac:dyDescent="0.25">
      <c r="A99" s="24" t="s">
        <v>166</v>
      </c>
      <c r="B99" s="25" t="s">
        <v>21</v>
      </c>
      <c r="C99" s="81">
        <v>0</v>
      </c>
      <c r="D99" s="81">
        <v>0</v>
      </c>
      <c r="E99" s="77">
        <v>497760</v>
      </c>
      <c r="F99" s="77">
        <v>0</v>
      </c>
      <c r="G99" s="77">
        <v>0</v>
      </c>
      <c r="H99" s="77">
        <v>0</v>
      </c>
      <c r="I99" s="77">
        <v>0</v>
      </c>
      <c r="J99" s="77">
        <v>0</v>
      </c>
      <c r="K99" s="77">
        <v>0</v>
      </c>
      <c r="L99" s="77">
        <v>0</v>
      </c>
      <c r="M99" s="77">
        <v>0</v>
      </c>
      <c r="N99" s="77">
        <v>0</v>
      </c>
      <c r="O99" s="77">
        <v>0</v>
      </c>
      <c r="P99" s="82">
        <v>0</v>
      </c>
      <c r="Q99" s="83">
        <f t="shared" si="4"/>
        <v>497760</v>
      </c>
      <c r="S99" s="1">
        <f t="shared" si="5"/>
        <v>497760</v>
      </c>
      <c r="T99" s="1">
        <f t="shared" si="6"/>
        <v>0</v>
      </c>
      <c r="U99" s="1">
        <f t="shared" si="7"/>
        <v>497760</v>
      </c>
    </row>
    <row r="100" spans="1:21" x14ac:dyDescent="0.25">
      <c r="A100" s="24" t="s">
        <v>462</v>
      </c>
      <c r="B100" s="25" t="s">
        <v>21</v>
      </c>
      <c r="C100" s="81">
        <v>265151</v>
      </c>
      <c r="D100" s="81">
        <v>18419</v>
      </c>
      <c r="E100" s="77">
        <v>5611846</v>
      </c>
      <c r="F100" s="77">
        <v>1807811</v>
      </c>
      <c r="G100" s="77">
        <v>1958730</v>
      </c>
      <c r="H100" s="77">
        <v>543672</v>
      </c>
      <c r="I100" s="77">
        <v>0</v>
      </c>
      <c r="J100" s="77">
        <v>0</v>
      </c>
      <c r="K100" s="77">
        <v>0</v>
      </c>
      <c r="L100" s="77">
        <v>0</v>
      </c>
      <c r="M100" s="77">
        <v>1006582</v>
      </c>
      <c r="N100" s="77">
        <v>0</v>
      </c>
      <c r="O100" s="77">
        <v>0</v>
      </c>
      <c r="P100" s="82">
        <v>0</v>
      </c>
      <c r="Q100" s="83">
        <f t="shared" si="4"/>
        <v>11212211</v>
      </c>
      <c r="S100" s="1">
        <f t="shared" si="5"/>
        <v>8842309</v>
      </c>
      <c r="T100" s="1">
        <f t="shared" si="6"/>
        <v>2369902</v>
      </c>
      <c r="U100" s="1">
        <f t="shared" si="7"/>
        <v>11212211</v>
      </c>
    </row>
    <row r="101" spans="1:21" x14ac:dyDescent="0.25">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4"/>
        <v>0</v>
      </c>
      <c r="S101" s="1">
        <f t="shared" si="5"/>
        <v>0</v>
      </c>
      <c r="T101" s="1">
        <f t="shared" si="6"/>
        <v>0</v>
      </c>
      <c r="U101" s="1">
        <f t="shared" si="7"/>
        <v>0</v>
      </c>
    </row>
    <row r="102" spans="1:21" x14ac:dyDescent="0.25">
      <c r="A102" s="24" t="s">
        <v>169</v>
      </c>
      <c r="B102" s="25" t="s">
        <v>170</v>
      </c>
      <c r="C102" s="81">
        <v>0</v>
      </c>
      <c r="D102" s="81">
        <v>0</v>
      </c>
      <c r="E102" s="77">
        <v>263073</v>
      </c>
      <c r="F102" s="77">
        <v>0</v>
      </c>
      <c r="G102" s="77">
        <v>0</v>
      </c>
      <c r="H102" s="77">
        <v>0</v>
      </c>
      <c r="I102" s="77">
        <v>0</v>
      </c>
      <c r="J102" s="77">
        <v>0</v>
      </c>
      <c r="K102" s="77">
        <v>0</v>
      </c>
      <c r="L102" s="77">
        <v>0</v>
      </c>
      <c r="M102" s="77">
        <v>0</v>
      </c>
      <c r="N102" s="77">
        <v>0</v>
      </c>
      <c r="O102" s="77">
        <v>0</v>
      </c>
      <c r="P102" s="82">
        <v>0</v>
      </c>
      <c r="Q102" s="83">
        <f t="shared" si="4"/>
        <v>263073</v>
      </c>
      <c r="S102" s="1">
        <f t="shared" si="5"/>
        <v>263073</v>
      </c>
      <c r="T102" s="1">
        <f t="shared" si="6"/>
        <v>0</v>
      </c>
      <c r="U102" s="1">
        <f t="shared" si="7"/>
        <v>263073</v>
      </c>
    </row>
    <row r="103" spans="1:21" x14ac:dyDescent="0.25">
      <c r="A103" s="60"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4"/>
        <v>0</v>
      </c>
      <c r="S103" s="1">
        <f t="shared" si="5"/>
        <v>0</v>
      </c>
      <c r="T103" s="1">
        <f t="shared" si="6"/>
        <v>0</v>
      </c>
      <c r="U103" s="1">
        <f t="shared" si="7"/>
        <v>0</v>
      </c>
    </row>
    <row r="104" spans="1:21" x14ac:dyDescent="0.25">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4"/>
        <v>0</v>
      </c>
      <c r="S104" s="1">
        <f t="shared" si="5"/>
        <v>0</v>
      </c>
      <c r="T104" s="1">
        <f t="shared" si="6"/>
        <v>0</v>
      </c>
      <c r="U104" s="1">
        <f t="shared" si="7"/>
        <v>0</v>
      </c>
    </row>
    <row r="105" spans="1:21" x14ac:dyDescent="0.25">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4"/>
        <v>0</v>
      </c>
      <c r="S105" s="1">
        <f t="shared" si="5"/>
        <v>0</v>
      </c>
      <c r="T105" s="1">
        <f t="shared" si="6"/>
        <v>0</v>
      </c>
      <c r="U105" s="1">
        <f t="shared" si="7"/>
        <v>0</v>
      </c>
    </row>
    <row r="106" spans="1:21" x14ac:dyDescent="0.25">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4"/>
        <v>0</v>
      </c>
      <c r="S106" s="1">
        <f t="shared" si="5"/>
        <v>0</v>
      </c>
      <c r="T106" s="1">
        <f t="shared" si="6"/>
        <v>0</v>
      </c>
      <c r="U106" s="1">
        <f t="shared" si="7"/>
        <v>0</v>
      </c>
    </row>
    <row r="107" spans="1:21" x14ac:dyDescent="0.25">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4"/>
        <v>0</v>
      </c>
      <c r="S107" s="1">
        <f t="shared" si="5"/>
        <v>0</v>
      </c>
      <c r="T107" s="1">
        <f t="shared" si="6"/>
        <v>0</v>
      </c>
      <c r="U107" s="1">
        <f t="shared" si="7"/>
        <v>0</v>
      </c>
    </row>
    <row r="108" spans="1:21" x14ac:dyDescent="0.25">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4"/>
        <v>0</v>
      </c>
      <c r="S108" s="1">
        <f t="shared" si="5"/>
        <v>0</v>
      </c>
      <c r="T108" s="1">
        <f t="shared" si="6"/>
        <v>0</v>
      </c>
      <c r="U108" s="1">
        <f t="shared" si="7"/>
        <v>0</v>
      </c>
    </row>
    <row r="109" spans="1:21" x14ac:dyDescent="0.25">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83">
        <f t="shared" si="4"/>
        <v>0</v>
      </c>
      <c r="S109" s="1">
        <f t="shared" si="5"/>
        <v>0</v>
      </c>
      <c r="T109" s="1">
        <f t="shared" si="6"/>
        <v>0</v>
      </c>
      <c r="U109" s="1">
        <f t="shared" si="7"/>
        <v>0</v>
      </c>
    </row>
    <row r="110" spans="1:21" x14ac:dyDescent="0.25">
      <c r="A110" s="24" t="s">
        <v>178</v>
      </c>
      <c r="B110" s="25" t="s">
        <v>24</v>
      </c>
      <c r="C110" s="81">
        <v>0</v>
      </c>
      <c r="D110" s="81">
        <v>0</v>
      </c>
      <c r="E110" s="77">
        <v>0</v>
      </c>
      <c r="F110" s="77">
        <v>0</v>
      </c>
      <c r="G110" s="77">
        <v>0</v>
      </c>
      <c r="H110" s="77">
        <v>0</v>
      </c>
      <c r="I110" s="77">
        <v>0</v>
      </c>
      <c r="J110" s="77">
        <v>445155</v>
      </c>
      <c r="K110" s="77">
        <v>0</v>
      </c>
      <c r="L110" s="77">
        <v>0</v>
      </c>
      <c r="M110" s="77">
        <v>0</v>
      </c>
      <c r="N110" s="77">
        <v>0</v>
      </c>
      <c r="O110" s="77">
        <v>0</v>
      </c>
      <c r="P110" s="82">
        <v>0</v>
      </c>
      <c r="Q110" s="83">
        <f t="shared" si="4"/>
        <v>445155</v>
      </c>
      <c r="S110" s="1">
        <f t="shared" si="5"/>
        <v>0</v>
      </c>
      <c r="T110" s="1">
        <f t="shared" si="6"/>
        <v>445155</v>
      </c>
      <c r="U110" s="1">
        <f t="shared" si="7"/>
        <v>445155</v>
      </c>
    </row>
    <row r="111" spans="1:21" x14ac:dyDescent="0.25">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4"/>
        <v>0</v>
      </c>
      <c r="S111" s="1">
        <f t="shared" si="5"/>
        <v>0</v>
      </c>
      <c r="T111" s="1">
        <f t="shared" si="6"/>
        <v>0</v>
      </c>
      <c r="U111" s="1">
        <f t="shared" si="7"/>
        <v>0</v>
      </c>
    </row>
    <row r="112" spans="1:21" x14ac:dyDescent="0.25">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4"/>
        <v>0</v>
      </c>
      <c r="S112" s="1">
        <f t="shared" si="5"/>
        <v>0</v>
      </c>
      <c r="T112" s="1">
        <f t="shared" si="6"/>
        <v>0</v>
      </c>
      <c r="U112" s="1">
        <f t="shared" si="7"/>
        <v>0</v>
      </c>
    </row>
    <row r="113" spans="1:21" x14ac:dyDescent="0.25">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4"/>
        <v>0</v>
      </c>
      <c r="S113" s="1">
        <f t="shared" si="5"/>
        <v>0</v>
      </c>
      <c r="T113" s="1">
        <f t="shared" si="6"/>
        <v>0</v>
      </c>
      <c r="U113" s="1">
        <f t="shared" si="7"/>
        <v>0</v>
      </c>
    </row>
    <row r="114" spans="1:21" x14ac:dyDescent="0.25">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4"/>
        <v>0</v>
      </c>
      <c r="S114" s="1">
        <f t="shared" si="5"/>
        <v>0</v>
      </c>
      <c r="T114" s="1">
        <f t="shared" si="6"/>
        <v>0</v>
      </c>
      <c r="U114" s="1">
        <f t="shared" si="7"/>
        <v>0</v>
      </c>
    </row>
    <row r="115" spans="1:21" x14ac:dyDescent="0.25">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4"/>
        <v>0</v>
      </c>
      <c r="S115" s="1">
        <f t="shared" si="5"/>
        <v>0</v>
      </c>
      <c r="T115" s="1">
        <f t="shared" si="6"/>
        <v>0</v>
      </c>
      <c r="U115" s="1">
        <f t="shared" si="7"/>
        <v>0</v>
      </c>
    </row>
    <row r="116" spans="1:21" x14ac:dyDescent="0.25">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4"/>
        <v>0</v>
      </c>
      <c r="S116" s="1">
        <f t="shared" si="5"/>
        <v>0</v>
      </c>
      <c r="T116" s="1">
        <f t="shared" si="6"/>
        <v>0</v>
      </c>
      <c r="U116" s="1">
        <f t="shared" si="7"/>
        <v>0</v>
      </c>
    </row>
    <row r="117" spans="1:21" x14ac:dyDescent="0.25">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4"/>
        <v>0</v>
      </c>
      <c r="S117" s="1">
        <f t="shared" si="5"/>
        <v>0</v>
      </c>
      <c r="T117" s="1">
        <f t="shared" si="6"/>
        <v>0</v>
      </c>
      <c r="U117" s="1">
        <f t="shared" si="7"/>
        <v>0</v>
      </c>
    </row>
    <row r="118" spans="1:21" x14ac:dyDescent="0.25">
      <c r="A118" s="24" t="s">
        <v>187</v>
      </c>
      <c r="B118" s="25" t="s">
        <v>28</v>
      </c>
      <c r="C118" s="81">
        <v>0</v>
      </c>
      <c r="D118" s="81">
        <v>0</v>
      </c>
      <c r="E118" s="77">
        <v>2500</v>
      </c>
      <c r="F118" s="77">
        <v>0</v>
      </c>
      <c r="G118" s="77">
        <v>0</v>
      </c>
      <c r="H118" s="77">
        <v>0</v>
      </c>
      <c r="I118" s="77">
        <v>0</v>
      </c>
      <c r="J118" s="77">
        <v>0</v>
      </c>
      <c r="K118" s="77">
        <v>0</v>
      </c>
      <c r="L118" s="77">
        <v>0</v>
      </c>
      <c r="M118" s="77">
        <v>0</v>
      </c>
      <c r="N118" s="77">
        <v>0</v>
      </c>
      <c r="O118" s="77">
        <v>0</v>
      </c>
      <c r="P118" s="82">
        <v>0</v>
      </c>
      <c r="Q118" s="83">
        <f t="shared" si="4"/>
        <v>2500</v>
      </c>
      <c r="S118" s="1">
        <f t="shared" si="5"/>
        <v>2500</v>
      </c>
      <c r="T118" s="1">
        <f t="shared" si="6"/>
        <v>0</v>
      </c>
      <c r="U118" s="1">
        <f t="shared" si="7"/>
        <v>2500</v>
      </c>
    </row>
    <row r="119" spans="1:21" x14ac:dyDescent="0.25">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4"/>
        <v>0</v>
      </c>
      <c r="S119" s="1">
        <f t="shared" si="5"/>
        <v>0</v>
      </c>
      <c r="T119" s="1">
        <f t="shared" si="6"/>
        <v>0</v>
      </c>
      <c r="U119" s="1">
        <f t="shared" si="7"/>
        <v>0</v>
      </c>
    </row>
    <row r="120" spans="1:21" x14ac:dyDescent="0.25">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4"/>
        <v>0</v>
      </c>
      <c r="S120" s="1">
        <f t="shared" si="5"/>
        <v>0</v>
      </c>
      <c r="T120" s="1">
        <f t="shared" si="6"/>
        <v>0</v>
      </c>
      <c r="U120" s="1">
        <f t="shared" si="7"/>
        <v>0</v>
      </c>
    </row>
    <row r="121" spans="1:21" x14ac:dyDescent="0.25">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83">
        <f t="shared" si="4"/>
        <v>0</v>
      </c>
      <c r="S121" s="1">
        <f t="shared" si="5"/>
        <v>0</v>
      </c>
      <c r="T121" s="1">
        <f t="shared" si="6"/>
        <v>0</v>
      </c>
      <c r="U121" s="1">
        <f t="shared" si="7"/>
        <v>0</v>
      </c>
    </row>
    <row r="122" spans="1:21" x14ac:dyDescent="0.25">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4"/>
        <v>0</v>
      </c>
      <c r="S122" s="1">
        <f t="shared" si="5"/>
        <v>0</v>
      </c>
      <c r="T122" s="1">
        <f t="shared" si="6"/>
        <v>0</v>
      </c>
      <c r="U122" s="1">
        <f t="shared" si="7"/>
        <v>0</v>
      </c>
    </row>
    <row r="123" spans="1:21" x14ac:dyDescent="0.25">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4"/>
        <v>0</v>
      </c>
      <c r="S123" s="1">
        <f t="shared" si="5"/>
        <v>0</v>
      </c>
      <c r="T123" s="1">
        <f t="shared" si="6"/>
        <v>0</v>
      </c>
      <c r="U123" s="1">
        <f t="shared" si="7"/>
        <v>0</v>
      </c>
    </row>
    <row r="124" spans="1:21" x14ac:dyDescent="0.25">
      <c r="A124" s="24"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4"/>
        <v>0</v>
      </c>
      <c r="S124" s="1">
        <f t="shared" si="5"/>
        <v>0</v>
      </c>
      <c r="T124" s="1">
        <f t="shared" si="6"/>
        <v>0</v>
      </c>
      <c r="U124" s="1">
        <f t="shared" si="7"/>
        <v>0</v>
      </c>
    </row>
    <row r="125" spans="1:21" x14ac:dyDescent="0.25">
      <c r="A125" s="24" t="s">
        <v>194</v>
      </c>
      <c r="B125" s="25" t="s">
        <v>31</v>
      </c>
      <c r="C125" s="81">
        <v>23230</v>
      </c>
      <c r="D125" s="81">
        <v>867</v>
      </c>
      <c r="E125" s="77">
        <v>35426</v>
      </c>
      <c r="F125" s="77">
        <v>1882</v>
      </c>
      <c r="G125" s="77">
        <v>87028</v>
      </c>
      <c r="H125" s="77">
        <v>4712</v>
      </c>
      <c r="I125" s="77">
        <v>0</v>
      </c>
      <c r="J125" s="77">
        <v>0</v>
      </c>
      <c r="K125" s="77">
        <v>0</v>
      </c>
      <c r="L125" s="77">
        <v>0</v>
      </c>
      <c r="M125" s="77">
        <v>31524</v>
      </c>
      <c r="N125" s="77">
        <v>411</v>
      </c>
      <c r="O125" s="77">
        <v>0</v>
      </c>
      <c r="P125" s="82">
        <v>0</v>
      </c>
      <c r="Q125" s="83">
        <f t="shared" si="4"/>
        <v>185080</v>
      </c>
      <c r="S125" s="1">
        <f t="shared" si="5"/>
        <v>177208</v>
      </c>
      <c r="T125" s="1">
        <f t="shared" si="6"/>
        <v>7872</v>
      </c>
      <c r="U125" s="1">
        <f t="shared" si="7"/>
        <v>185080</v>
      </c>
    </row>
    <row r="126" spans="1:21" x14ac:dyDescent="0.25">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4"/>
        <v>0</v>
      </c>
      <c r="S126" s="1">
        <f t="shared" si="5"/>
        <v>0</v>
      </c>
      <c r="T126" s="1">
        <f t="shared" si="6"/>
        <v>0</v>
      </c>
      <c r="U126" s="1">
        <f t="shared" si="7"/>
        <v>0</v>
      </c>
    </row>
    <row r="127" spans="1:21" x14ac:dyDescent="0.25">
      <c r="A127" s="24" t="s">
        <v>196</v>
      </c>
      <c r="B127" s="25" t="s">
        <v>32</v>
      </c>
      <c r="C127" s="81">
        <v>0</v>
      </c>
      <c r="D127" s="81">
        <v>0</v>
      </c>
      <c r="E127" s="77">
        <v>88487</v>
      </c>
      <c r="F127" s="77">
        <v>0</v>
      </c>
      <c r="G127" s="77">
        <v>0</v>
      </c>
      <c r="H127" s="77">
        <v>0</v>
      </c>
      <c r="I127" s="77">
        <v>0</v>
      </c>
      <c r="J127" s="77">
        <v>0</v>
      </c>
      <c r="K127" s="77">
        <v>0</v>
      </c>
      <c r="L127" s="77">
        <v>0</v>
      </c>
      <c r="M127" s="77">
        <v>0</v>
      </c>
      <c r="N127" s="77">
        <v>0</v>
      </c>
      <c r="O127" s="77">
        <v>0</v>
      </c>
      <c r="P127" s="82">
        <v>0</v>
      </c>
      <c r="Q127" s="83">
        <f t="shared" si="4"/>
        <v>88487</v>
      </c>
      <c r="S127" s="1">
        <f t="shared" si="5"/>
        <v>88487</v>
      </c>
      <c r="T127" s="1">
        <f t="shared" si="6"/>
        <v>0</v>
      </c>
      <c r="U127" s="1">
        <f t="shared" si="7"/>
        <v>88487</v>
      </c>
    </row>
    <row r="128" spans="1:21" x14ac:dyDescent="0.25">
      <c r="A128" s="24" t="s">
        <v>197</v>
      </c>
      <c r="B128" s="25" t="s">
        <v>32</v>
      </c>
      <c r="C128" s="81">
        <v>0</v>
      </c>
      <c r="D128" s="81">
        <v>0</v>
      </c>
      <c r="E128" s="77">
        <v>0</v>
      </c>
      <c r="F128" s="77">
        <v>49550</v>
      </c>
      <c r="G128" s="77">
        <v>0</v>
      </c>
      <c r="H128" s="77">
        <v>0</v>
      </c>
      <c r="I128" s="77">
        <v>0</v>
      </c>
      <c r="J128" s="77">
        <v>0</v>
      </c>
      <c r="K128" s="77">
        <v>0</v>
      </c>
      <c r="L128" s="77">
        <v>0</v>
      </c>
      <c r="M128" s="77">
        <v>0</v>
      </c>
      <c r="N128" s="77">
        <v>0</v>
      </c>
      <c r="O128" s="77">
        <v>0</v>
      </c>
      <c r="P128" s="82">
        <v>0</v>
      </c>
      <c r="Q128" s="83">
        <f t="shared" si="4"/>
        <v>49550</v>
      </c>
      <c r="S128" s="1">
        <f t="shared" si="5"/>
        <v>0</v>
      </c>
      <c r="T128" s="1">
        <f t="shared" si="6"/>
        <v>49550</v>
      </c>
      <c r="U128" s="1">
        <f t="shared" si="7"/>
        <v>49550</v>
      </c>
    </row>
    <row r="129" spans="1:21" x14ac:dyDescent="0.25">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4"/>
        <v>0</v>
      </c>
      <c r="S129" s="1">
        <f t="shared" si="5"/>
        <v>0</v>
      </c>
      <c r="T129" s="1">
        <f t="shared" si="6"/>
        <v>0</v>
      </c>
      <c r="U129" s="1">
        <f t="shared" si="7"/>
        <v>0</v>
      </c>
    </row>
    <row r="130" spans="1:21" x14ac:dyDescent="0.25">
      <c r="A130" s="24" t="s">
        <v>199</v>
      </c>
      <c r="B130" s="25" t="s">
        <v>33</v>
      </c>
      <c r="C130" s="81">
        <v>56937</v>
      </c>
      <c r="D130" s="81">
        <v>191942</v>
      </c>
      <c r="E130" s="77">
        <v>0</v>
      </c>
      <c r="F130" s="77">
        <v>348527</v>
      </c>
      <c r="G130" s="77">
        <v>362723</v>
      </c>
      <c r="H130" s="77">
        <v>0</v>
      </c>
      <c r="I130" s="77">
        <v>0</v>
      </c>
      <c r="J130" s="77">
        <v>0</v>
      </c>
      <c r="K130" s="77">
        <v>0</v>
      </c>
      <c r="L130" s="77">
        <v>0</v>
      </c>
      <c r="M130" s="77">
        <v>0</v>
      </c>
      <c r="N130" s="77">
        <v>0</v>
      </c>
      <c r="O130" s="77">
        <v>0</v>
      </c>
      <c r="P130" s="82">
        <v>0</v>
      </c>
      <c r="Q130" s="83">
        <f t="shared" si="4"/>
        <v>960129</v>
      </c>
      <c r="S130" s="1">
        <f t="shared" si="5"/>
        <v>419660</v>
      </c>
      <c r="T130" s="1">
        <f t="shared" si="6"/>
        <v>540469</v>
      </c>
      <c r="U130" s="1">
        <f t="shared" si="7"/>
        <v>960129</v>
      </c>
    </row>
    <row r="131" spans="1:21" x14ac:dyDescent="0.25">
      <c r="A131" s="24" t="s">
        <v>200</v>
      </c>
      <c r="B131" s="25" t="s">
        <v>33</v>
      </c>
      <c r="C131" s="81">
        <v>0</v>
      </c>
      <c r="D131" s="81">
        <v>0</v>
      </c>
      <c r="E131" s="77">
        <v>0</v>
      </c>
      <c r="F131" s="77">
        <v>0</v>
      </c>
      <c r="G131" s="77">
        <v>0</v>
      </c>
      <c r="H131" s="77">
        <v>5311590</v>
      </c>
      <c r="I131" s="77">
        <v>0</v>
      </c>
      <c r="J131" s="77">
        <v>0</v>
      </c>
      <c r="K131" s="77">
        <v>0</v>
      </c>
      <c r="L131" s="77">
        <v>0</v>
      </c>
      <c r="M131" s="77">
        <v>0</v>
      </c>
      <c r="N131" s="77">
        <v>0</v>
      </c>
      <c r="O131" s="77">
        <v>0</v>
      </c>
      <c r="P131" s="82">
        <v>0</v>
      </c>
      <c r="Q131" s="83">
        <f t="shared" si="4"/>
        <v>5311590</v>
      </c>
      <c r="S131" s="1">
        <f t="shared" si="5"/>
        <v>0</v>
      </c>
      <c r="T131" s="1">
        <f t="shared" si="6"/>
        <v>5311590</v>
      </c>
      <c r="U131" s="1">
        <f t="shared" si="7"/>
        <v>5311590</v>
      </c>
    </row>
    <row r="132" spans="1:21" x14ac:dyDescent="0.25">
      <c r="A132" s="24" t="s">
        <v>201</v>
      </c>
      <c r="B132" s="25" t="s">
        <v>33</v>
      </c>
      <c r="C132" s="81">
        <v>0</v>
      </c>
      <c r="D132" s="81">
        <v>0</v>
      </c>
      <c r="E132" s="77">
        <v>0</v>
      </c>
      <c r="F132" s="77">
        <v>0</v>
      </c>
      <c r="G132" s="77">
        <v>0</v>
      </c>
      <c r="H132" s="77">
        <v>264913</v>
      </c>
      <c r="I132" s="77">
        <v>0</v>
      </c>
      <c r="J132" s="77">
        <v>0</v>
      </c>
      <c r="K132" s="77">
        <v>0</v>
      </c>
      <c r="L132" s="77">
        <v>0</v>
      </c>
      <c r="M132" s="77">
        <v>0</v>
      </c>
      <c r="N132" s="77">
        <v>0</v>
      </c>
      <c r="O132" s="77">
        <v>0</v>
      </c>
      <c r="P132" s="82">
        <v>0</v>
      </c>
      <c r="Q132" s="83">
        <f t="shared" si="4"/>
        <v>264913</v>
      </c>
      <c r="S132" s="1">
        <f t="shared" si="5"/>
        <v>0</v>
      </c>
      <c r="T132" s="1">
        <f t="shared" si="6"/>
        <v>264913</v>
      </c>
      <c r="U132" s="1">
        <f t="shared" si="7"/>
        <v>264913</v>
      </c>
    </row>
    <row r="133" spans="1:21" x14ac:dyDescent="0.25">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8">SUM(C133:P133)</f>
        <v>0</v>
      </c>
      <c r="S133" s="1">
        <f t="shared" ref="S133:S196" si="9">SUM(C133,E133,G133,I133,K133,M133,O133)</f>
        <v>0</v>
      </c>
      <c r="T133" s="1">
        <f t="shared" ref="T133:T196" si="10">SUM(D133,F133,H133,J133,L133,N133,P133)</f>
        <v>0</v>
      </c>
      <c r="U133" s="1">
        <f t="shared" si="7"/>
        <v>0</v>
      </c>
    </row>
    <row r="134" spans="1:21" x14ac:dyDescent="0.25">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8"/>
        <v>0</v>
      </c>
      <c r="S134" s="1">
        <f t="shared" si="9"/>
        <v>0</v>
      </c>
      <c r="T134" s="1">
        <f t="shared" si="10"/>
        <v>0</v>
      </c>
      <c r="U134" s="1">
        <f t="shared" ref="U134:U197" si="11">SUM(S134:T134)</f>
        <v>0</v>
      </c>
    </row>
    <row r="135" spans="1:21" x14ac:dyDescent="0.25">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8"/>
        <v>0</v>
      </c>
      <c r="S135" s="1">
        <f t="shared" si="9"/>
        <v>0</v>
      </c>
      <c r="T135" s="1">
        <f t="shared" si="10"/>
        <v>0</v>
      </c>
      <c r="U135" s="1">
        <f t="shared" si="11"/>
        <v>0</v>
      </c>
    </row>
    <row r="136" spans="1:21" x14ac:dyDescent="0.25">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8"/>
        <v>0</v>
      </c>
      <c r="S136" s="1">
        <f t="shared" si="9"/>
        <v>0</v>
      </c>
      <c r="T136" s="1">
        <f t="shared" si="10"/>
        <v>0</v>
      </c>
      <c r="U136" s="1">
        <f t="shared" si="11"/>
        <v>0</v>
      </c>
    </row>
    <row r="137" spans="1:21" x14ac:dyDescent="0.25">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8"/>
        <v>0</v>
      </c>
      <c r="S137" s="1">
        <f t="shared" si="9"/>
        <v>0</v>
      </c>
      <c r="T137" s="1">
        <f t="shared" si="10"/>
        <v>0</v>
      </c>
      <c r="U137" s="1">
        <f t="shared" si="11"/>
        <v>0</v>
      </c>
    </row>
    <row r="138" spans="1:21" x14ac:dyDescent="0.25">
      <c r="A138" s="24" t="s">
        <v>207</v>
      </c>
      <c r="B138" s="25" t="s">
        <v>35</v>
      </c>
      <c r="C138" s="81">
        <v>0</v>
      </c>
      <c r="D138" s="81">
        <v>0</v>
      </c>
      <c r="E138" s="77">
        <v>30449</v>
      </c>
      <c r="F138" s="77">
        <v>3663</v>
      </c>
      <c r="G138" s="77">
        <v>0</v>
      </c>
      <c r="H138" s="77">
        <v>0</v>
      </c>
      <c r="I138" s="77">
        <v>0</v>
      </c>
      <c r="J138" s="77">
        <v>0</v>
      </c>
      <c r="K138" s="77">
        <v>0</v>
      </c>
      <c r="L138" s="77">
        <v>0</v>
      </c>
      <c r="M138" s="77">
        <v>0</v>
      </c>
      <c r="N138" s="77">
        <v>0</v>
      </c>
      <c r="O138" s="77">
        <v>0</v>
      </c>
      <c r="P138" s="82">
        <v>0</v>
      </c>
      <c r="Q138" s="83">
        <f t="shared" si="8"/>
        <v>34112</v>
      </c>
      <c r="S138" s="1">
        <f t="shared" si="9"/>
        <v>30449</v>
      </c>
      <c r="T138" s="1">
        <f t="shared" si="10"/>
        <v>3663</v>
      </c>
      <c r="U138" s="1">
        <f t="shared" si="11"/>
        <v>34112</v>
      </c>
    </row>
    <row r="139" spans="1:21" x14ac:dyDescent="0.25">
      <c r="A139" s="24" t="s">
        <v>208</v>
      </c>
      <c r="B139" s="25" t="s">
        <v>35</v>
      </c>
      <c r="C139" s="81">
        <v>0</v>
      </c>
      <c r="D139" s="81">
        <v>0</v>
      </c>
      <c r="E139" s="77">
        <v>8028</v>
      </c>
      <c r="F139" s="77">
        <v>0</v>
      </c>
      <c r="G139" s="77">
        <v>0</v>
      </c>
      <c r="H139" s="77">
        <v>0</v>
      </c>
      <c r="I139" s="77">
        <v>0</v>
      </c>
      <c r="J139" s="77">
        <v>0</v>
      </c>
      <c r="K139" s="77">
        <v>0</v>
      </c>
      <c r="L139" s="77">
        <v>0</v>
      </c>
      <c r="M139" s="77">
        <v>0</v>
      </c>
      <c r="N139" s="77">
        <v>0</v>
      </c>
      <c r="O139" s="77">
        <v>0</v>
      </c>
      <c r="P139" s="82">
        <v>0</v>
      </c>
      <c r="Q139" s="83">
        <f t="shared" si="8"/>
        <v>8028</v>
      </c>
      <c r="S139" s="1">
        <f t="shared" si="9"/>
        <v>8028</v>
      </c>
      <c r="T139" s="1">
        <f t="shared" si="10"/>
        <v>0</v>
      </c>
      <c r="U139" s="1">
        <f t="shared" si="11"/>
        <v>8028</v>
      </c>
    </row>
    <row r="140" spans="1:21" x14ac:dyDescent="0.25">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8"/>
        <v>0</v>
      </c>
      <c r="S140" s="1">
        <f t="shared" si="9"/>
        <v>0</v>
      </c>
      <c r="T140" s="1">
        <f t="shared" si="10"/>
        <v>0</v>
      </c>
      <c r="U140" s="1">
        <f t="shared" si="11"/>
        <v>0</v>
      </c>
    </row>
    <row r="141" spans="1:21" x14ac:dyDescent="0.25">
      <c r="A141" s="24" t="s">
        <v>210</v>
      </c>
      <c r="B141" s="25" t="s">
        <v>35</v>
      </c>
      <c r="C141" s="81">
        <v>0</v>
      </c>
      <c r="D141" s="81">
        <v>0</v>
      </c>
      <c r="E141" s="77">
        <v>0</v>
      </c>
      <c r="F141" s="77">
        <v>0</v>
      </c>
      <c r="G141" s="77">
        <v>0</v>
      </c>
      <c r="H141" s="77">
        <v>0</v>
      </c>
      <c r="I141" s="77">
        <v>0</v>
      </c>
      <c r="J141" s="77">
        <v>0</v>
      </c>
      <c r="K141" s="77">
        <v>0</v>
      </c>
      <c r="L141" s="77">
        <v>0</v>
      </c>
      <c r="M141" s="77">
        <v>129550</v>
      </c>
      <c r="N141" s="77">
        <v>0</v>
      </c>
      <c r="O141" s="77">
        <v>0</v>
      </c>
      <c r="P141" s="82">
        <v>0</v>
      </c>
      <c r="Q141" s="83">
        <f t="shared" si="8"/>
        <v>129550</v>
      </c>
      <c r="S141" s="1">
        <f t="shared" si="9"/>
        <v>129550</v>
      </c>
      <c r="T141" s="1">
        <f t="shared" si="10"/>
        <v>0</v>
      </c>
      <c r="U141" s="1">
        <f t="shared" si="11"/>
        <v>129550</v>
      </c>
    </row>
    <row r="142" spans="1:21" x14ac:dyDescent="0.25">
      <c r="A142" s="24" t="s">
        <v>211</v>
      </c>
      <c r="B142" s="25" t="s">
        <v>35</v>
      </c>
      <c r="C142" s="81">
        <v>0</v>
      </c>
      <c r="D142" s="81">
        <v>0</v>
      </c>
      <c r="E142" s="77">
        <v>0</v>
      </c>
      <c r="F142" s="77">
        <v>0</v>
      </c>
      <c r="G142" s="77">
        <v>0</v>
      </c>
      <c r="H142" s="77">
        <v>0</v>
      </c>
      <c r="I142" s="77">
        <v>0</v>
      </c>
      <c r="J142" s="77">
        <v>0</v>
      </c>
      <c r="K142" s="77">
        <v>0</v>
      </c>
      <c r="L142" s="77">
        <v>0</v>
      </c>
      <c r="M142" s="77">
        <v>0</v>
      </c>
      <c r="N142" s="77">
        <v>0</v>
      </c>
      <c r="O142" s="77">
        <v>0</v>
      </c>
      <c r="P142" s="82">
        <v>0</v>
      </c>
      <c r="Q142" s="83">
        <f t="shared" si="8"/>
        <v>0</v>
      </c>
      <c r="S142" s="1">
        <f t="shared" si="9"/>
        <v>0</v>
      </c>
      <c r="T142" s="1">
        <f t="shared" si="10"/>
        <v>0</v>
      </c>
      <c r="U142" s="1">
        <f t="shared" si="11"/>
        <v>0</v>
      </c>
    </row>
    <row r="143" spans="1:21" x14ac:dyDescent="0.25">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8"/>
        <v>0</v>
      </c>
      <c r="S143" s="1">
        <f t="shared" si="9"/>
        <v>0</v>
      </c>
      <c r="T143" s="1">
        <f t="shared" si="10"/>
        <v>0</v>
      </c>
      <c r="U143" s="1">
        <f t="shared" si="11"/>
        <v>0</v>
      </c>
    </row>
    <row r="144" spans="1:21" x14ac:dyDescent="0.25">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8"/>
        <v>0</v>
      </c>
      <c r="S144" s="1">
        <f t="shared" si="9"/>
        <v>0</v>
      </c>
      <c r="T144" s="1">
        <f t="shared" si="10"/>
        <v>0</v>
      </c>
      <c r="U144" s="1">
        <f t="shared" si="11"/>
        <v>0</v>
      </c>
    </row>
    <row r="145" spans="1:21" x14ac:dyDescent="0.25">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8"/>
        <v>0</v>
      </c>
      <c r="S145" s="1">
        <f t="shared" si="9"/>
        <v>0</v>
      </c>
      <c r="T145" s="1">
        <f t="shared" si="10"/>
        <v>0</v>
      </c>
      <c r="U145" s="1">
        <f t="shared" si="11"/>
        <v>0</v>
      </c>
    </row>
    <row r="146" spans="1:21" x14ac:dyDescent="0.25">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8"/>
        <v>0</v>
      </c>
      <c r="S146" s="1">
        <f t="shared" si="9"/>
        <v>0</v>
      </c>
      <c r="T146" s="1">
        <f t="shared" si="10"/>
        <v>0</v>
      </c>
      <c r="U146" s="1">
        <f t="shared" si="11"/>
        <v>0</v>
      </c>
    </row>
    <row r="147" spans="1:21" x14ac:dyDescent="0.25">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8"/>
        <v>0</v>
      </c>
      <c r="S147" s="1">
        <f t="shared" si="9"/>
        <v>0</v>
      </c>
      <c r="T147" s="1">
        <f t="shared" si="10"/>
        <v>0</v>
      </c>
      <c r="U147" s="1">
        <f t="shared" si="11"/>
        <v>0</v>
      </c>
    </row>
    <row r="148" spans="1:21" x14ac:dyDescent="0.25">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8"/>
        <v>0</v>
      </c>
      <c r="S148" s="1">
        <f t="shared" si="9"/>
        <v>0</v>
      </c>
      <c r="T148" s="1">
        <f t="shared" si="10"/>
        <v>0</v>
      </c>
      <c r="U148" s="1">
        <f t="shared" si="11"/>
        <v>0</v>
      </c>
    </row>
    <row r="149" spans="1:21" x14ac:dyDescent="0.25">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8"/>
        <v>0</v>
      </c>
      <c r="S149" s="1">
        <f t="shared" si="9"/>
        <v>0</v>
      </c>
      <c r="T149" s="1">
        <f t="shared" si="10"/>
        <v>0</v>
      </c>
      <c r="U149" s="1">
        <f t="shared" si="11"/>
        <v>0</v>
      </c>
    </row>
    <row r="150" spans="1:21" x14ac:dyDescent="0.25">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8"/>
        <v>0</v>
      </c>
      <c r="S150" s="1">
        <f t="shared" si="9"/>
        <v>0</v>
      </c>
      <c r="T150" s="1">
        <f t="shared" si="10"/>
        <v>0</v>
      </c>
      <c r="U150" s="1">
        <f t="shared" si="11"/>
        <v>0</v>
      </c>
    </row>
    <row r="151" spans="1:21" x14ac:dyDescent="0.25">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8"/>
        <v>0</v>
      </c>
      <c r="S151" s="1">
        <f t="shared" si="9"/>
        <v>0</v>
      </c>
      <c r="T151" s="1">
        <f t="shared" si="10"/>
        <v>0</v>
      </c>
      <c r="U151" s="1">
        <f t="shared" si="11"/>
        <v>0</v>
      </c>
    </row>
    <row r="152" spans="1:21" x14ac:dyDescent="0.25">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8"/>
        <v>0</v>
      </c>
      <c r="S152" s="1">
        <f t="shared" si="9"/>
        <v>0</v>
      </c>
      <c r="T152" s="1">
        <f t="shared" si="10"/>
        <v>0</v>
      </c>
      <c r="U152" s="1">
        <f t="shared" si="11"/>
        <v>0</v>
      </c>
    </row>
    <row r="153" spans="1:21" x14ac:dyDescent="0.25">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8"/>
        <v>0</v>
      </c>
      <c r="S153" s="1">
        <f t="shared" si="9"/>
        <v>0</v>
      </c>
      <c r="T153" s="1">
        <f t="shared" si="10"/>
        <v>0</v>
      </c>
      <c r="U153" s="1">
        <f t="shared" si="11"/>
        <v>0</v>
      </c>
    </row>
    <row r="154" spans="1:21" x14ac:dyDescent="0.25">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8"/>
        <v>0</v>
      </c>
      <c r="S154" s="1">
        <f t="shared" si="9"/>
        <v>0</v>
      </c>
      <c r="T154" s="1">
        <f t="shared" si="10"/>
        <v>0</v>
      </c>
      <c r="U154" s="1">
        <f t="shared" si="11"/>
        <v>0</v>
      </c>
    </row>
    <row r="155" spans="1:21" x14ac:dyDescent="0.25">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8"/>
        <v>0</v>
      </c>
      <c r="S155" s="1">
        <f t="shared" si="9"/>
        <v>0</v>
      </c>
      <c r="T155" s="1">
        <f t="shared" si="10"/>
        <v>0</v>
      </c>
      <c r="U155" s="1">
        <f t="shared" si="11"/>
        <v>0</v>
      </c>
    </row>
    <row r="156" spans="1:21" x14ac:dyDescent="0.25">
      <c r="A156" s="24" t="s">
        <v>225</v>
      </c>
      <c r="B156" s="25" t="s">
        <v>39</v>
      </c>
      <c r="C156" s="81">
        <v>35980</v>
      </c>
      <c r="D156" s="81">
        <v>0</v>
      </c>
      <c r="E156" s="77">
        <v>0</v>
      </c>
      <c r="F156" s="77">
        <v>0</v>
      </c>
      <c r="G156" s="77">
        <v>0</v>
      </c>
      <c r="H156" s="77">
        <v>0</v>
      </c>
      <c r="I156" s="77">
        <v>0</v>
      </c>
      <c r="J156" s="77">
        <v>0</v>
      </c>
      <c r="K156" s="77">
        <v>0</v>
      </c>
      <c r="L156" s="77">
        <v>0</v>
      </c>
      <c r="M156" s="77">
        <v>13293</v>
      </c>
      <c r="N156" s="77">
        <v>0</v>
      </c>
      <c r="O156" s="77">
        <v>0</v>
      </c>
      <c r="P156" s="82">
        <v>0</v>
      </c>
      <c r="Q156" s="83">
        <f t="shared" si="8"/>
        <v>49273</v>
      </c>
      <c r="S156" s="1">
        <f t="shared" si="9"/>
        <v>49273</v>
      </c>
      <c r="T156" s="1">
        <f t="shared" si="10"/>
        <v>0</v>
      </c>
      <c r="U156" s="1">
        <f t="shared" si="11"/>
        <v>49273</v>
      </c>
    </row>
    <row r="157" spans="1:21" x14ac:dyDescent="0.25">
      <c r="A157" s="24" t="s">
        <v>226</v>
      </c>
      <c r="B157" s="25" t="s">
        <v>39</v>
      </c>
      <c r="C157" s="81">
        <v>365101</v>
      </c>
      <c r="D157" s="81">
        <v>435825</v>
      </c>
      <c r="E157" s="77">
        <v>0</v>
      </c>
      <c r="F157" s="77">
        <v>0</v>
      </c>
      <c r="G157" s="77">
        <v>0</v>
      </c>
      <c r="H157" s="77">
        <v>0</v>
      </c>
      <c r="I157" s="77">
        <v>3471847</v>
      </c>
      <c r="J157" s="77">
        <v>819254</v>
      </c>
      <c r="K157" s="77">
        <v>0</v>
      </c>
      <c r="L157" s="77">
        <v>0</v>
      </c>
      <c r="M157" s="77">
        <v>1157840</v>
      </c>
      <c r="N157" s="77">
        <v>0</v>
      </c>
      <c r="O157" s="77">
        <v>0</v>
      </c>
      <c r="P157" s="82">
        <v>0</v>
      </c>
      <c r="Q157" s="83">
        <f t="shared" si="8"/>
        <v>6249867</v>
      </c>
      <c r="S157" s="1">
        <f t="shared" si="9"/>
        <v>4994788</v>
      </c>
      <c r="T157" s="1">
        <f t="shared" si="10"/>
        <v>1255079</v>
      </c>
      <c r="U157" s="1">
        <f t="shared" si="11"/>
        <v>6249867</v>
      </c>
    </row>
    <row r="158" spans="1:21" s="96" customFormat="1" x14ac:dyDescent="0.25">
      <c r="A158" s="24" t="s">
        <v>227</v>
      </c>
      <c r="B158" s="25" t="s">
        <v>39</v>
      </c>
      <c r="C158" s="81">
        <v>54013</v>
      </c>
      <c r="D158" s="81">
        <v>0</v>
      </c>
      <c r="E158" s="77">
        <v>355781</v>
      </c>
      <c r="F158" s="77">
        <v>0</v>
      </c>
      <c r="G158" s="77">
        <v>0</v>
      </c>
      <c r="H158" s="77">
        <v>0</v>
      </c>
      <c r="I158" s="77">
        <v>0</v>
      </c>
      <c r="J158" s="77">
        <v>0</v>
      </c>
      <c r="K158" s="77">
        <v>0</v>
      </c>
      <c r="L158" s="77">
        <v>0</v>
      </c>
      <c r="M158" s="77">
        <v>0</v>
      </c>
      <c r="N158" s="77">
        <v>17338</v>
      </c>
      <c r="O158" s="77">
        <v>0</v>
      </c>
      <c r="P158" s="82">
        <v>0</v>
      </c>
      <c r="Q158" s="83">
        <f t="shared" si="8"/>
        <v>427132</v>
      </c>
      <c r="S158" s="97">
        <f t="shared" si="9"/>
        <v>409794</v>
      </c>
      <c r="T158" s="97">
        <f t="shared" si="10"/>
        <v>17338</v>
      </c>
      <c r="U158" s="97">
        <f t="shared" si="11"/>
        <v>427132</v>
      </c>
    </row>
    <row r="159" spans="1:21" x14ac:dyDescent="0.25">
      <c r="A159" s="24" t="s">
        <v>228</v>
      </c>
      <c r="B159" s="25" t="s">
        <v>39</v>
      </c>
      <c r="C159" s="81">
        <v>124289</v>
      </c>
      <c r="D159" s="81">
        <v>0</v>
      </c>
      <c r="E159" s="77">
        <v>358949</v>
      </c>
      <c r="F159" s="77">
        <v>0</v>
      </c>
      <c r="G159" s="77">
        <v>0</v>
      </c>
      <c r="H159" s="77">
        <v>0</v>
      </c>
      <c r="I159" s="77">
        <v>0</v>
      </c>
      <c r="J159" s="77">
        <v>0</v>
      </c>
      <c r="K159" s="77">
        <v>0</v>
      </c>
      <c r="L159" s="77">
        <v>0</v>
      </c>
      <c r="M159" s="77">
        <v>0</v>
      </c>
      <c r="N159" s="77">
        <v>0</v>
      </c>
      <c r="O159" s="77">
        <v>0</v>
      </c>
      <c r="P159" s="82">
        <v>0</v>
      </c>
      <c r="Q159" s="83">
        <f t="shared" si="8"/>
        <v>483238</v>
      </c>
      <c r="S159" s="1">
        <f t="shared" si="9"/>
        <v>483238</v>
      </c>
      <c r="T159" s="1">
        <f t="shared" si="10"/>
        <v>0</v>
      </c>
      <c r="U159" s="1">
        <f t="shared" si="11"/>
        <v>483238</v>
      </c>
    </row>
    <row r="160" spans="1:21" x14ac:dyDescent="0.25">
      <c r="A160" s="24" t="s">
        <v>229</v>
      </c>
      <c r="B160" s="25" t="s">
        <v>39</v>
      </c>
      <c r="C160" s="81">
        <v>703562</v>
      </c>
      <c r="D160" s="81">
        <v>0</v>
      </c>
      <c r="E160" s="77">
        <v>1983930</v>
      </c>
      <c r="F160" s="77">
        <v>0</v>
      </c>
      <c r="G160" s="77">
        <v>0</v>
      </c>
      <c r="H160" s="77">
        <v>0</v>
      </c>
      <c r="I160" s="77">
        <v>0</v>
      </c>
      <c r="J160" s="77">
        <v>0</v>
      </c>
      <c r="K160" s="77">
        <v>0</v>
      </c>
      <c r="L160" s="77">
        <v>0</v>
      </c>
      <c r="M160" s="77">
        <v>477753</v>
      </c>
      <c r="N160" s="77">
        <v>0</v>
      </c>
      <c r="O160" s="77">
        <v>109040</v>
      </c>
      <c r="P160" s="82">
        <v>0</v>
      </c>
      <c r="Q160" s="83">
        <f t="shared" si="8"/>
        <v>3274285</v>
      </c>
      <c r="S160" s="1">
        <f t="shared" si="9"/>
        <v>3274285</v>
      </c>
      <c r="T160" s="1">
        <f t="shared" si="10"/>
        <v>0</v>
      </c>
      <c r="U160" s="1">
        <f t="shared" si="11"/>
        <v>3274285</v>
      </c>
    </row>
    <row r="161" spans="1:21" x14ac:dyDescent="0.25">
      <c r="A161" s="24" t="s">
        <v>230</v>
      </c>
      <c r="B161" s="25" t="s">
        <v>39</v>
      </c>
      <c r="C161" s="81">
        <v>55392</v>
      </c>
      <c r="D161" s="81">
        <v>0</v>
      </c>
      <c r="E161" s="77">
        <v>51962</v>
      </c>
      <c r="F161" s="77">
        <v>0</v>
      </c>
      <c r="G161" s="77">
        <v>0</v>
      </c>
      <c r="H161" s="77">
        <v>0</v>
      </c>
      <c r="I161" s="77">
        <v>0</v>
      </c>
      <c r="J161" s="77">
        <v>0</v>
      </c>
      <c r="K161" s="77">
        <v>0</v>
      </c>
      <c r="L161" s="77">
        <v>0</v>
      </c>
      <c r="M161" s="77">
        <v>144938</v>
      </c>
      <c r="N161" s="77">
        <v>0</v>
      </c>
      <c r="O161" s="77">
        <v>0</v>
      </c>
      <c r="P161" s="82">
        <v>0</v>
      </c>
      <c r="Q161" s="83">
        <f t="shared" si="8"/>
        <v>252292</v>
      </c>
      <c r="S161" s="1">
        <f t="shared" si="9"/>
        <v>252292</v>
      </c>
      <c r="T161" s="1">
        <f t="shared" si="10"/>
        <v>0</v>
      </c>
      <c r="U161" s="1">
        <f t="shared" si="11"/>
        <v>252292</v>
      </c>
    </row>
    <row r="162" spans="1:21" x14ac:dyDescent="0.25">
      <c r="A162" s="24" t="s">
        <v>231</v>
      </c>
      <c r="B162" s="25" t="s">
        <v>39</v>
      </c>
      <c r="C162" s="81">
        <v>0</v>
      </c>
      <c r="D162" s="81">
        <v>0</v>
      </c>
      <c r="E162" s="77">
        <v>1987495</v>
      </c>
      <c r="F162" s="77">
        <v>265254</v>
      </c>
      <c r="G162" s="77">
        <v>0</v>
      </c>
      <c r="H162" s="77">
        <v>0</v>
      </c>
      <c r="I162" s="77">
        <v>0</v>
      </c>
      <c r="J162" s="77">
        <v>0</v>
      </c>
      <c r="K162" s="77">
        <v>0</v>
      </c>
      <c r="L162" s="77">
        <v>0</v>
      </c>
      <c r="M162" s="77">
        <v>100751</v>
      </c>
      <c r="N162" s="77">
        <v>0</v>
      </c>
      <c r="O162" s="77">
        <v>0</v>
      </c>
      <c r="P162" s="82">
        <v>0</v>
      </c>
      <c r="Q162" s="83">
        <f t="shared" si="8"/>
        <v>2353500</v>
      </c>
      <c r="S162" s="1">
        <f t="shared" si="9"/>
        <v>2088246</v>
      </c>
      <c r="T162" s="1">
        <f t="shared" si="10"/>
        <v>265254</v>
      </c>
      <c r="U162" s="1">
        <f t="shared" si="11"/>
        <v>2353500</v>
      </c>
    </row>
    <row r="163" spans="1:21" x14ac:dyDescent="0.25">
      <c r="A163" s="24" t="s">
        <v>232</v>
      </c>
      <c r="B163" s="25" t="s">
        <v>39</v>
      </c>
      <c r="C163" s="81">
        <v>95360</v>
      </c>
      <c r="D163" s="81">
        <v>0</v>
      </c>
      <c r="E163" s="77">
        <v>1473390</v>
      </c>
      <c r="F163" s="77">
        <v>0</v>
      </c>
      <c r="G163" s="77">
        <v>0</v>
      </c>
      <c r="H163" s="77">
        <v>0</v>
      </c>
      <c r="I163" s="77">
        <v>0</v>
      </c>
      <c r="J163" s="77">
        <v>0</v>
      </c>
      <c r="K163" s="77">
        <v>0</v>
      </c>
      <c r="L163" s="77">
        <v>0</v>
      </c>
      <c r="M163" s="77">
        <v>80274</v>
      </c>
      <c r="N163" s="77">
        <v>0</v>
      </c>
      <c r="O163" s="77">
        <v>0</v>
      </c>
      <c r="P163" s="82">
        <v>0</v>
      </c>
      <c r="Q163" s="83">
        <f t="shared" si="8"/>
        <v>1649024</v>
      </c>
      <c r="S163" s="1">
        <f t="shared" si="9"/>
        <v>1649024</v>
      </c>
      <c r="T163" s="1">
        <f t="shared" si="10"/>
        <v>0</v>
      </c>
      <c r="U163" s="1">
        <f t="shared" si="11"/>
        <v>1649024</v>
      </c>
    </row>
    <row r="164" spans="1:21" x14ac:dyDescent="0.25">
      <c r="A164" s="24" t="s">
        <v>233</v>
      </c>
      <c r="B164" s="25" t="s">
        <v>39</v>
      </c>
      <c r="C164" s="81">
        <v>372076</v>
      </c>
      <c r="D164" s="81">
        <v>0</v>
      </c>
      <c r="E164" s="77">
        <v>0</v>
      </c>
      <c r="F164" s="77">
        <v>0</v>
      </c>
      <c r="G164" s="77">
        <v>0</v>
      </c>
      <c r="H164" s="77">
        <v>0</v>
      </c>
      <c r="I164" s="77">
        <v>0</v>
      </c>
      <c r="J164" s="77">
        <v>0</v>
      </c>
      <c r="K164" s="77">
        <v>0</v>
      </c>
      <c r="L164" s="77">
        <v>0</v>
      </c>
      <c r="M164" s="77">
        <v>95691</v>
      </c>
      <c r="N164" s="77">
        <v>0</v>
      </c>
      <c r="O164" s="77">
        <v>0</v>
      </c>
      <c r="P164" s="82">
        <v>0</v>
      </c>
      <c r="Q164" s="83">
        <f t="shared" si="8"/>
        <v>467767</v>
      </c>
      <c r="S164" s="1">
        <f t="shared" si="9"/>
        <v>467767</v>
      </c>
      <c r="T164" s="1">
        <f t="shared" si="10"/>
        <v>0</v>
      </c>
      <c r="U164" s="1">
        <f t="shared" si="11"/>
        <v>467767</v>
      </c>
    </row>
    <row r="165" spans="1:21" x14ac:dyDescent="0.25">
      <c r="A165" s="24" t="s">
        <v>234</v>
      </c>
      <c r="B165" s="25" t="s">
        <v>39</v>
      </c>
      <c r="C165" s="81">
        <v>133078</v>
      </c>
      <c r="D165" s="81">
        <v>0</v>
      </c>
      <c r="E165" s="77">
        <v>1235709</v>
      </c>
      <c r="F165" s="77">
        <v>0</v>
      </c>
      <c r="G165" s="77">
        <v>0</v>
      </c>
      <c r="H165" s="77">
        <v>0</v>
      </c>
      <c r="I165" s="77">
        <v>0</v>
      </c>
      <c r="J165" s="77">
        <v>0</v>
      </c>
      <c r="K165" s="77">
        <v>0</v>
      </c>
      <c r="L165" s="77">
        <v>0</v>
      </c>
      <c r="M165" s="77">
        <v>68752</v>
      </c>
      <c r="N165" s="77">
        <v>0</v>
      </c>
      <c r="O165" s="77">
        <v>0</v>
      </c>
      <c r="P165" s="82">
        <v>0</v>
      </c>
      <c r="Q165" s="83">
        <f t="shared" si="8"/>
        <v>1437539</v>
      </c>
      <c r="S165" s="1">
        <f t="shared" si="9"/>
        <v>1437539</v>
      </c>
      <c r="T165" s="1">
        <f t="shared" si="10"/>
        <v>0</v>
      </c>
      <c r="U165" s="1">
        <f t="shared" si="11"/>
        <v>1437539</v>
      </c>
    </row>
    <row r="166" spans="1:21" x14ac:dyDescent="0.25">
      <c r="A166" s="24" t="s">
        <v>235</v>
      </c>
      <c r="B166" s="25" t="s">
        <v>39</v>
      </c>
      <c r="C166" s="81">
        <v>5550</v>
      </c>
      <c r="D166" s="81">
        <v>0</v>
      </c>
      <c r="E166" s="77">
        <v>18128</v>
      </c>
      <c r="F166" s="77">
        <v>0</v>
      </c>
      <c r="G166" s="77">
        <v>3260</v>
      </c>
      <c r="H166" s="77">
        <v>0</v>
      </c>
      <c r="I166" s="77">
        <v>0</v>
      </c>
      <c r="J166" s="77">
        <v>0</v>
      </c>
      <c r="K166" s="77">
        <v>0</v>
      </c>
      <c r="L166" s="77">
        <v>0</v>
      </c>
      <c r="M166" s="77">
        <v>3625</v>
      </c>
      <c r="N166" s="77">
        <v>0</v>
      </c>
      <c r="O166" s="77">
        <v>7609</v>
      </c>
      <c r="P166" s="82">
        <v>0</v>
      </c>
      <c r="Q166" s="83">
        <f t="shared" si="8"/>
        <v>38172</v>
      </c>
      <c r="S166" s="1">
        <f t="shared" si="9"/>
        <v>38172</v>
      </c>
      <c r="T166" s="1">
        <f t="shared" si="10"/>
        <v>0</v>
      </c>
      <c r="U166" s="1">
        <f t="shared" si="11"/>
        <v>38172</v>
      </c>
    </row>
    <row r="167" spans="1:21" x14ac:dyDescent="0.25">
      <c r="A167" s="24" t="s">
        <v>236</v>
      </c>
      <c r="B167" s="25" t="s">
        <v>39</v>
      </c>
      <c r="C167" s="81">
        <v>0</v>
      </c>
      <c r="D167" s="81">
        <v>0</v>
      </c>
      <c r="E167" s="77">
        <v>0</v>
      </c>
      <c r="F167" s="77">
        <v>0</v>
      </c>
      <c r="G167" s="77">
        <v>0</v>
      </c>
      <c r="H167" s="77">
        <v>0</v>
      </c>
      <c r="I167" s="77">
        <v>0</v>
      </c>
      <c r="J167" s="77">
        <v>0</v>
      </c>
      <c r="K167" s="77">
        <v>0</v>
      </c>
      <c r="L167" s="77">
        <v>0</v>
      </c>
      <c r="M167" s="77">
        <v>0</v>
      </c>
      <c r="N167" s="77">
        <v>0</v>
      </c>
      <c r="O167" s="77">
        <v>2806703</v>
      </c>
      <c r="P167" s="82">
        <v>0</v>
      </c>
      <c r="Q167" s="83">
        <f t="shared" si="8"/>
        <v>2806703</v>
      </c>
      <c r="S167" s="1">
        <f t="shared" si="9"/>
        <v>2806703</v>
      </c>
      <c r="T167" s="1">
        <f t="shared" si="10"/>
        <v>0</v>
      </c>
      <c r="U167" s="1">
        <f t="shared" si="11"/>
        <v>2806703</v>
      </c>
    </row>
    <row r="168" spans="1:21" x14ac:dyDescent="0.25">
      <c r="A168" s="24" t="s">
        <v>237</v>
      </c>
      <c r="B168" s="25" t="s">
        <v>39</v>
      </c>
      <c r="C168" s="81">
        <v>36247</v>
      </c>
      <c r="D168" s="81">
        <v>0</v>
      </c>
      <c r="E168" s="77">
        <v>822813</v>
      </c>
      <c r="F168" s="77">
        <v>0</v>
      </c>
      <c r="G168" s="77">
        <v>0</v>
      </c>
      <c r="H168" s="77">
        <v>0</v>
      </c>
      <c r="I168" s="77">
        <v>0</v>
      </c>
      <c r="J168" s="77">
        <v>0</v>
      </c>
      <c r="K168" s="77">
        <v>0</v>
      </c>
      <c r="L168" s="77">
        <v>0</v>
      </c>
      <c r="M168" s="77">
        <v>7676</v>
      </c>
      <c r="N168" s="77">
        <v>0</v>
      </c>
      <c r="O168" s="77">
        <v>0</v>
      </c>
      <c r="P168" s="82">
        <v>0</v>
      </c>
      <c r="Q168" s="83">
        <f t="shared" si="8"/>
        <v>866736</v>
      </c>
      <c r="S168" s="1">
        <f t="shared" si="9"/>
        <v>866736</v>
      </c>
      <c r="T168" s="1">
        <f t="shared" si="10"/>
        <v>0</v>
      </c>
      <c r="U168" s="1">
        <f t="shared" si="11"/>
        <v>866736</v>
      </c>
    </row>
    <row r="169" spans="1:21" x14ac:dyDescent="0.25">
      <c r="A169" s="24" t="s">
        <v>238</v>
      </c>
      <c r="B169" s="25" t="s">
        <v>39</v>
      </c>
      <c r="C169" s="81">
        <v>26792</v>
      </c>
      <c r="D169" s="81">
        <v>6246</v>
      </c>
      <c r="E169" s="77">
        <v>0</v>
      </c>
      <c r="F169" s="77">
        <v>0</v>
      </c>
      <c r="G169" s="77">
        <v>0</v>
      </c>
      <c r="H169" s="77">
        <v>0</v>
      </c>
      <c r="I169" s="77">
        <v>0</v>
      </c>
      <c r="J169" s="77">
        <v>0</v>
      </c>
      <c r="K169" s="77">
        <v>0</v>
      </c>
      <c r="L169" s="77">
        <v>0</v>
      </c>
      <c r="M169" s="77">
        <v>0</v>
      </c>
      <c r="N169" s="77">
        <v>0</v>
      </c>
      <c r="O169" s="77">
        <v>0</v>
      </c>
      <c r="P169" s="82">
        <v>0</v>
      </c>
      <c r="Q169" s="83">
        <f t="shared" si="8"/>
        <v>33038</v>
      </c>
      <c r="S169" s="1">
        <f t="shared" si="9"/>
        <v>26792</v>
      </c>
      <c r="T169" s="1">
        <f t="shared" si="10"/>
        <v>6246</v>
      </c>
      <c r="U169" s="1">
        <f t="shared" si="11"/>
        <v>33038</v>
      </c>
    </row>
    <row r="170" spans="1:21" x14ac:dyDescent="0.25">
      <c r="A170" s="24" t="s">
        <v>239</v>
      </c>
      <c r="B170" s="25" t="s">
        <v>1</v>
      </c>
      <c r="C170" s="81">
        <v>0</v>
      </c>
      <c r="D170" s="81">
        <v>0</v>
      </c>
      <c r="E170" s="77">
        <v>0</v>
      </c>
      <c r="F170" s="77">
        <v>0</v>
      </c>
      <c r="G170" s="77">
        <v>6399669</v>
      </c>
      <c r="H170" s="77">
        <v>397692</v>
      </c>
      <c r="I170" s="77">
        <v>0</v>
      </c>
      <c r="J170" s="77">
        <v>0</v>
      </c>
      <c r="K170" s="77">
        <v>0</v>
      </c>
      <c r="L170" s="77">
        <v>0</v>
      </c>
      <c r="M170" s="77">
        <v>757620</v>
      </c>
      <c r="N170" s="77">
        <v>0</v>
      </c>
      <c r="O170" s="77">
        <v>0</v>
      </c>
      <c r="P170" s="82">
        <v>0</v>
      </c>
      <c r="Q170" s="83">
        <f t="shared" si="8"/>
        <v>7554981</v>
      </c>
      <c r="S170" s="1">
        <f t="shared" si="9"/>
        <v>7157289</v>
      </c>
      <c r="T170" s="1">
        <f t="shared" si="10"/>
        <v>397692</v>
      </c>
      <c r="U170" s="1">
        <f t="shared" si="11"/>
        <v>7554981</v>
      </c>
    </row>
    <row r="171" spans="1:21" x14ac:dyDescent="0.25">
      <c r="A171" s="24" t="s">
        <v>240</v>
      </c>
      <c r="B171" s="25" t="s">
        <v>1</v>
      </c>
      <c r="C171" s="81">
        <v>2540629</v>
      </c>
      <c r="D171" s="81">
        <v>487646</v>
      </c>
      <c r="E171" s="77">
        <v>6871691</v>
      </c>
      <c r="F171" s="77">
        <v>0</v>
      </c>
      <c r="G171" s="77">
        <v>6714531</v>
      </c>
      <c r="H171" s="77">
        <v>2848455</v>
      </c>
      <c r="I171" s="77">
        <v>0</v>
      </c>
      <c r="J171" s="77">
        <v>0</v>
      </c>
      <c r="K171" s="77">
        <v>0</v>
      </c>
      <c r="L171" s="77">
        <v>0</v>
      </c>
      <c r="M171" s="77">
        <v>2640320</v>
      </c>
      <c r="N171" s="77">
        <v>0</v>
      </c>
      <c r="O171" s="77">
        <v>0</v>
      </c>
      <c r="P171" s="82">
        <v>0</v>
      </c>
      <c r="Q171" s="83">
        <f t="shared" si="8"/>
        <v>22103272</v>
      </c>
      <c r="S171" s="1">
        <f t="shared" si="9"/>
        <v>18767171</v>
      </c>
      <c r="T171" s="1">
        <f t="shared" si="10"/>
        <v>3336101</v>
      </c>
      <c r="U171" s="1">
        <f t="shared" si="11"/>
        <v>22103272</v>
      </c>
    </row>
    <row r="172" spans="1:21" x14ac:dyDescent="0.25">
      <c r="A172" s="24" t="s">
        <v>541</v>
      </c>
      <c r="B172" s="25" t="s">
        <v>1</v>
      </c>
      <c r="C172" s="81">
        <v>0</v>
      </c>
      <c r="D172" s="81">
        <v>0</v>
      </c>
      <c r="E172" s="77">
        <v>0</v>
      </c>
      <c r="F172" s="77">
        <v>0</v>
      </c>
      <c r="G172" s="77">
        <v>867171</v>
      </c>
      <c r="H172" s="77">
        <v>811445</v>
      </c>
      <c r="I172" s="77">
        <v>0</v>
      </c>
      <c r="J172" s="77">
        <v>0</v>
      </c>
      <c r="K172" s="77">
        <v>0</v>
      </c>
      <c r="L172" s="77">
        <v>0</v>
      </c>
      <c r="M172" s="77">
        <v>79604</v>
      </c>
      <c r="N172" s="77">
        <v>72762</v>
      </c>
      <c r="O172" s="77">
        <v>0</v>
      </c>
      <c r="P172" s="82">
        <v>0</v>
      </c>
      <c r="Q172" s="83">
        <f t="shared" si="8"/>
        <v>1830982</v>
      </c>
      <c r="S172" s="1">
        <f t="shared" si="9"/>
        <v>946775</v>
      </c>
      <c r="T172" s="1">
        <f t="shared" si="10"/>
        <v>884207</v>
      </c>
      <c r="U172" s="1">
        <f t="shared" si="11"/>
        <v>1830982</v>
      </c>
    </row>
    <row r="173" spans="1:21" x14ac:dyDescent="0.25">
      <c r="A173" s="24" t="s">
        <v>241</v>
      </c>
      <c r="B173" s="25" t="s">
        <v>1</v>
      </c>
      <c r="C173" s="81">
        <v>373397</v>
      </c>
      <c r="D173" s="81">
        <v>61150</v>
      </c>
      <c r="E173" s="77">
        <v>5647972</v>
      </c>
      <c r="F173" s="77">
        <v>566759</v>
      </c>
      <c r="G173" s="77">
        <v>4747558</v>
      </c>
      <c r="H173" s="77">
        <v>878891</v>
      </c>
      <c r="I173" s="77">
        <v>0</v>
      </c>
      <c r="J173" s="77">
        <v>0</v>
      </c>
      <c r="K173" s="77">
        <v>0</v>
      </c>
      <c r="L173" s="77">
        <v>0</v>
      </c>
      <c r="M173" s="77">
        <v>817759</v>
      </c>
      <c r="N173" s="77">
        <v>0</v>
      </c>
      <c r="O173" s="77">
        <v>0</v>
      </c>
      <c r="P173" s="82">
        <v>0</v>
      </c>
      <c r="Q173" s="83">
        <f t="shared" si="8"/>
        <v>13093486</v>
      </c>
      <c r="S173" s="1">
        <f t="shared" si="9"/>
        <v>11586686</v>
      </c>
      <c r="T173" s="1">
        <f t="shared" si="10"/>
        <v>1506800</v>
      </c>
      <c r="U173" s="1">
        <f t="shared" si="11"/>
        <v>13093486</v>
      </c>
    </row>
    <row r="174" spans="1:21" x14ac:dyDescent="0.25">
      <c r="A174" s="24" t="s">
        <v>242</v>
      </c>
      <c r="B174" s="25" t="s">
        <v>1</v>
      </c>
      <c r="C174" s="81">
        <v>1532</v>
      </c>
      <c r="D174" s="81">
        <v>0</v>
      </c>
      <c r="E174" s="77">
        <v>0</v>
      </c>
      <c r="F174" s="77">
        <v>0</v>
      </c>
      <c r="G174" s="77">
        <v>44903</v>
      </c>
      <c r="H174" s="77">
        <v>0</v>
      </c>
      <c r="I174" s="77">
        <v>0</v>
      </c>
      <c r="J174" s="77">
        <v>0</v>
      </c>
      <c r="K174" s="77">
        <v>0</v>
      </c>
      <c r="L174" s="77">
        <v>0</v>
      </c>
      <c r="M174" s="77">
        <v>12461</v>
      </c>
      <c r="N174" s="77">
        <v>0</v>
      </c>
      <c r="O174" s="77">
        <v>2468</v>
      </c>
      <c r="P174" s="82">
        <v>0</v>
      </c>
      <c r="Q174" s="83">
        <f t="shared" si="8"/>
        <v>61364</v>
      </c>
      <c r="S174" s="1">
        <f t="shared" si="9"/>
        <v>61364</v>
      </c>
      <c r="T174" s="1">
        <f t="shared" si="10"/>
        <v>0</v>
      </c>
      <c r="U174" s="1">
        <f t="shared" si="11"/>
        <v>61364</v>
      </c>
    </row>
    <row r="175" spans="1:21" x14ac:dyDescent="0.25">
      <c r="A175" s="24" t="s">
        <v>243</v>
      </c>
      <c r="B175" s="25" t="s">
        <v>1</v>
      </c>
      <c r="C175" s="81">
        <v>0</v>
      </c>
      <c r="D175" s="81">
        <v>0</v>
      </c>
      <c r="E175" s="77">
        <v>0</v>
      </c>
      <c r="F175" s="77">
        <v>0</v>
      </c>
      <c r="G175" s="77">
        <v>186829</v>
      </c>
      <c r="H175" s="77">
        <v>0</v>
      </c>
      <c r="I175" s="77">
        <v>0</v>
      </c>
      <c r="J175" s="77">
        <v>0</v>
      </c>
      <c r="K175" s="77">
        <v>0</v>
      </c>
      <c r="L175" s="77">
        <v>0</v>
      </c>
      <c r="M175" s="77">
        <v>15028</v>
      </c>
      <c r="N175" s="77">
        <v>0</v>
      </c>
      <c r="O175" s="77">
        <v>0</v>
      </c>
      <c r="P175" s="82">
        <v>0</v>
      </c>
      <c r="Q175" s="83">
        <f t="shared" si="8"/>
        <v>201857</v>
      </c>
      <c r="S175" s="1">
        <f t="shared" si="9"/>
        <v>201857</v>
      </c>
      <c r="T175" s="1">
        <f t="shared" si="10"/>
        <v>0</v>
      </c>
      <c r="U175" s="1">
        <f t="shared" si="11"/>
        <v>201857</v>
      </c>
    </row>
    <row r="176" spans="1:21" x14ac:dyDescent="0.25">
      <c r="A176" s="24" t="s">
        <v>244</v>
      </c>
      <c r="B176" s="25" t="s">
        <v>40</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8"/>
        <v>0</v>
      </c>
      <c r="S176" s="1">
        <f t="shared" si="9"/>
        <v>0</v>
      </c>
      <c r="T176" s="1">
        <f t="shared" si="10"/>
        <v>0</v>
      </c>
      <c r="U176" s="1">
        <f t="shared" si="11"/>
        <v>0</v>
      </c>
    </row>
    <row r="177" spans="1:21" x14ac:dyDescent="0.25">
      <c r="A177" s="24" t="s">
        <v>245</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8"/>
        <v>0</v>
      </c>
      <c r="S177" s="1">
        <f t="shared" si="9"/>
        <v>0</v>
      </c>
      <c r="T177" s="1">
        <f t="shared" si="10"/>
        <v>0</v>
      </c>
      <c r="U177" s="1">
        <f t="shared" si="11"/>
        <v>0</v>
      </c>
    </row>
    <row r="178" spans="1:21" x14ac:dyDescent="0.25">
      <c r="A178" s="24" t="s">
        <v>246</v>
      </c>
      <c r="B178" s="25" t="s">
        <v>41</v>
      </c>
      <c r="C178" s="81">
        <v>0</v>
      </c>
      <c r="D178" s="81">
        <v>0</v>
      </c>
      <c r="E178" s="77">
        <v>0</v>
      </c>
      <c r="F178" s="77">
        <v>0</v>
      </c>
      <c r="G178" s="77">
        <v>0</v>
      </c>
      <c r="H178" s="77">
        <v>0</v>
      </c>
      <c r="I178" s="77">
        <v>0</v>
      </c>
      <c r="J178" s="77">
        <v>0</v>
      </c>
      <c r="K178" s="77">
        <v>0</v>
      </c>
      <c r="L178" s="77">
        <v>0</v>
      </c>
      <c r="M178" s="77">
        <v>0</v>
      </c>
      <c r="N178" s="77">
        <v>0</v>
      </c>
      <c r="O178" s="77">
        <v>0</v>
      </c>
      <c r="P178" s="82">
        <v>0</v>
      </c>
      <c r="Q178" s="83">
        <f t="shared" si="8"/>
        <v>0</v>
      </c>
      <c r="S178" s="1">
        <f t="shared" si="9"/>
        <v>0</v>
      </c>
      <c r="T178" s="1">
        <f t="shared" si="10"/>
        <v>0</v>
      </c>
      <c r="U178" s="1">
        <f t="shared" si="11"/>
        <v>0</v>
      </c>
    </row>
    <row r="179" spans="1:21" x14ac:dyDescent="0.25">
      <c r="A179" s="24" t="s">
        <v>247</v>
      </c>
      <c r="B179" s="25" t="s">
        <v>41</v>
      </c>
      <c r="C179" s="81">
        <v>0</v>
      </c>
      <c r="D179" s="81">
        <v>15554</v>
      </c>
      <c r="E179" s="77">
        <v>0</v>
      </c>
      <c r="F179" s="77">
        <v>0</v>
      </c>
      <c r="G179" s="77">
        <v>0</v>
      </c>
      <c r="H179" s="77">
        <v>23302</v>
      </c>
      <c r="I179" s="77">
        <v>0</v>
      </c>
      <c r="J179" s="77">
        <v>0</v>
      </c>
      <c r="K179" s="77">
        <v>0</v>
      </c>
      <c r="L179" s="77">
        <v>0</v>
      </c>
      <c r="M179" s="77">
        <v>0</v>
      </c>
      <c r="N179" s="77">
        <v>0</v>
      </c>
      <c r="O179" s="77">
        <v>0</v>
      </c>
      <c r="P179" s="82">
        <v>0</v>
      </c>
      <c r="Q179" s="83">
        <f t="shared" si="8"/>
        <v>38856</v>
      </c>
      <c r="S179" s="1">
        <f t="shared" si="9"/>
        <v>0</v>
      </c>
      <c r="T179" s="1">
        <f t="shared" si="10"/>
        <v>38856</v>
      </c>
      <c r="U179" s="1">
        <f t="shared" si="11"/>
        <v>38856</v>
      </c>
    </row>
    <row r="180" spans="1:21" x14ac:dyDescent="0.25">
      <c r="A180" s="86" t="s">
        <v>248</v>
      </c>
      <c r="B180" s="87"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8"/>
        <v>0</v>
      </c>
      <c r="S180" s="1">
        <f t="shared" si="9"/>
        <v>0</v>
      </c>
      <c r="T180" s="1">
        <f t="shared" si="10"/>
        <v>0</v>
      </c>
      <c r="U180" s="1">
        <f t="shared" si="11"/>
        <v>0</v>
      </c>
    </row>
    <row r="181" spans="1:21" x14ac:dyDescent="0.25">
      <c r="A181" s="24" t="s">
        <v>249</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83">
        <f t="shared" si="8"/>
        <v>0</v>
      </c>
      <c r="S181" s="1">
        <f t="shared" si="9"/>
        <v>0</v>
      </c>
      <c r="T181" s="1">
        <f t="shared" si="10"/>
        <v>0</v>
      </c>
      <c r="U181" s="1">
        <f t="shared" si="11"/>
        <v>0</v>
      </c>
    </row>
    <row r="182" spans="1:21" x14ac:dyDescent="0.25">
      <c r="A182" s="24" t="s">
        <v>250</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8"/>
        <v>0</v>
      </c>
      <c r="S182" s="1">
        <f t="shared" si="9"/>
        <v>0</v>
      </c>
      <c r="T182" s="1">
        <f t="shared" si="10"/>
        <v>0</v>
      </c>
      <c r="U182" s="1">
        <f t="shared" si="11"/>
        <v>0</v>
      </c>
    </row>
    <row r="183" spans="1:21" x14ac:dyDescent="0.25">
      <c r="A183" s="24" t="s">
        <v>251</v>
      </c>
      <c r="B183" s="25" t="s">
        <v>41</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8"/>
        <v>0</v>
      </c>
      <c r="S183" s="1">
        <f t="shared" si="9"/>
        <v>0</v>
      </c>
      <c r="T183" s="1">
        <f t="shared" si="10"/>
        <v>0</v>
      </c>
      <c r="U183" s="1">
        <f t="shared" si="11"/>
        <v>0</v>
      </c>
    </row>
    <row r="184" spans="1:21" x14ac:dyDescent="0.25">
      <c r="A184" s="24" t="s">
        <v>252</v>
      </c>
      <c r="B184" s="25" t="s">
        <v>42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8"/>
        <v>0</v>
      </c>
      <c r="S184" s="1">
        <f t="shared" si="9"/>
        <v>0</v>
      </c>
      <c r="T184" s="1">
        <f t="shared" si="10"/>
        <v>0</v>
      </c>
      <c r="U184" s="1">
        <f t="shared" si="11"/>
        <v>0</v>
      </c>
    </row>
    <row r="185" spans="1:21" x14ac:dyDescent="0.25">
      <c r="A185" s="24" t="s">
        <v>253</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83">
        <f t="shared" si="8"/>
        <v>0</v>
      </c>
      <c r="S185" s="1">
        <f t="shared" si="9"/>
        <v>0</v>
      </c>
      <c r="T185" s="1">
        <f t="shared" si="10"/>
        <v>0</v>
      </c>
      <c r="U185" s="1">
        <f t="shared" si="11"/>
        <v>0</v>
      </c>
    </row>
    <row r="186" spans="1:21" x14ac:dyDescent="0.25">
      <c r="A186" s="24" t="s">
        <v>1</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8"/>
        <v>0</v>
      </c>
      <c r="S186" s="1">
        <f t="shared" si="9"/>
        <v>0</v>
      </c>
      <c r="T186" s="1">
        <f t="shared" si="10"/>
        <v>0</v>
      </c>
      <c r="U186" s="1">
        <f t="shared" si="11"/>
        <v>0</v>
      </c>
    </row>
    <row r="187" spans="1:21" x14ac:dyDescent="0.25">
      <c r="A187" s="24" t="s">
        <v>2</v>
      </c>
      <c r="B187" s="25" t="s">
        <v>2</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8"/>
        <v>0</v>
      </c>
      <c r="S187" s="1">
        <f t="shared" si="9"/>
        <v>0</v>
      </c>
      <c r="T187" s="1">
        <f t="shared" si="10"/>
        <v>0</v>
      </c>
      <c r="U187" s="1">
        <f t="shared" si="11"/>
        <v>0</v>
      </c>
    </row>
    <row r="188" spans="1:21" x14ac:dyDescent="0.25">
      <c r="A188" s="24" t="s">
        <v>254</v>
      </c>
      <c r="B188" s="25" t="s">
        <v>43</v>
      </c>
      <c r="C188" s="81">
        <v>0</v>
      </c>
      <c r="D188" s="81">
        <v>0</v>
      </c>
      <c r="E188" s="77">
        <v>0</v>
      </c>
      <c r="F188" s="77">
        <v>0</v>
      </c>
      <c r="G188" s="77">
        <v>0</v>
      </c>
      <c r="H188" s="77">
        <v>0</v>
      </c>
      <c r="I188" s="77">
        <v>0</v>
      </c>
      <c r="J188" s="77">
        <v>0</v>
      </c>
      <c r="K188" s="77">
        <v>0</v>
      </c>
      <c r="L188" s="77">
        <v>0</v>
      </c>
      <c r="M188" s="77">
        <v>0</v>
      </c>
      <c r="N188" s="77">
        <v>0</v>
      </c>
      <c r="O188" s="77">
        <v>0</v>
      </c>
      <c r="P188" s="82">
        <v>0</v>
      </c>
      <c r="Q188" s="83">
        <f t="shared" si="8"/>
        <v>0</v>
      </c>
      <c r="S188" s="1">
        <f t="shared" si="9"/>
        <v>0</v>
      </c>
      <c r="T188" s="1">
        <f t="shared" si="10"/>
        <v>0</v>
      </c>
      <c r="U188" s="1">
        <f t="shared" si="11"/>
        <v>0</v>
      </c>
    </row>
    <row r="189" spans="1:21" x14ac:dyDescent="0.25">
      <c r="A189" s="24" t="s">
        <v>255</v>
      </c>
      <c r="B189" s="25" t="s">
        <v>43</v>
      </c>
      <c r="C189" s="81">
        <v>219673</v>
      </c>
      <c r="D189" s="81">
        <v>40377</v>
      </c>
      <c r="E189" s="77">
        <v>640001</v>
      </c>
      <c r="F189" s="77">
        <v>194138</v>
      </c>
      <c r="G189" s="77">
        <v>367609</v>
      </c>
      <c r="H189" s="77">
        <v>172363</v>
      </c>
      <c r="I189" s="77">
        <v>0</v>
      </c>
      <c r="J189" s="77">
        <v>0</v>
      </c>
      <c r="K189" s="77">
        <v>0</v>
      </c>
      <c r="L189" s="77">
        <v>0</v>
      </c>
      <c r="M189" s="77">
        <v>303562</v>
      </c>
      <c r="N189" s="77">
        <v>0</v>
      </c>
      <c r="O189" s="77">
        <v>0</v>
      </c>
      <c r="P189" s="82">
        <v>0</v>
      </c>
      <c r="Q189" s="83">
        <f t="shared" si="8"/>
        <v>1937723</v>
      </c>
      <c r="S189" s="1">
        <f t="shared" si="9"/>
        <v>1530845</v>
      </c>
      <c r="T189" s="1">
        <f t="shared" si="10"/>
        <v>406878</v>
      </c>
      <c r="U189" s="1">
        <f t="shared" si="11"/>
        <v>1937723</v>
      </c>
    </row>
    <row r="190" spans="1:21" x14ac:dyDescent="0.25">
      <c r="A190" s="24" t="s">
        <v>256</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8"/>
        <v>0</v>
      </c>
      <c r="S190" s="1">
        <f t="shared" si="9"/>
        <v>0</v>
      </c>
      <c r="T190" s="1">
        <f t="shared" si="10"/>
        <v>0</v>
      </c>
      <c r="U190" s="1">
        <f t="shared" si="11"/>
        <v>0</v>
      </c>
    </row>
    <row r="191" spans="1:21" x14ac:dyDescent="0.25">
      <c r="A191" s="24" t="s">
        <v>257</v>
      </c>
      <c r="B191" s="25" t="s">
        <v>43</v>
      </c>
      <c r="C191" s="81">
        <v>0</v>
      </c>
      <c r="D191" s="81">
        <v>0</v>
      </c>
      <c r="E191" s="77">
        <v>0</v>
      </c>
      <c r="F191" s="77">
        <v>0</v>
      </c>
      <c r="G191" s="77">
        <v>0</v>
      </c>
      <c r="H191" s="77">
        <v>0</v>
      </c>
      <c r="I191" s="77">
        <v>0</v>
      </c>
      <c r="J191" s="77">
        <v>0</v>
      </c>
      <c r="K191" s="77">
        <v>0</v>
      </c>
      <c r="L191" s="77">
        <v>0</v>
      </c>
      <c r="M191" s="77">
        <v>0</v>
      </c>
      <c r="N191" s="77">
        <v>0</v>
      </c>
      <c r="O191" s="77">
        <v>0</v>
      </c>
      <c r="P191" s="82">
        <v>0</v>
      </c>
      <c r="Q191" s="83">
        <f t="shared" si="8"/>
        <v>0</v>
      </c>
      <c r="S191" s="1">
        <f t="shared" si="9"/>
        <v>0</v>
      </c>
      <c r="T191" s="1">
        <f t="shared" si="10"/>
        <v>0</v>
      </c>
      <c r="U191" s="1">
        <f t="shared" si="11"/>
        <v>0</v>
      </c>
    </row>
    <row r="192" spans="1:21" x14ac:dyDescent="0.25">
      <c r="A192" s="24" t="s">
        <v>258</v>
      </c>
      <c r="B192" s="25" t="s">
        <v>43</v>
      </c>
      <c r="C192" s="81">
        <v>19168</v>
      </c>
      <c r="D192" s="81">
        <v>2235</v>
      </c>
      <c r="E192" s="77">
        <v>99212</v>
      </c>
      <c r="F192" s="77">
        <v>7420</v>
      </c>
      <c r="G192" s="77">
        <v>55720</v>
      </c>
      <c r="H192" s="77">
        <v>1211</v>
      </c>
      <c r="I192" s="77">
        <v>0</v>
      </c>
      <c r="J192" s="77">
        <v>0</v>
      </c>
      <c r="K192" s="77">
        <v>0</v>
      </c>
      <c r="L192" s="77">
        <v>0</v>
      </c>
      <c r="M192" s="77">
        <v>89499</v>
      </c>
      <c r="N192" s="77">
        <v>0</v>
      </c>
      <c r="O192" s="77">
        <v>21696</v>
      </c>
      <c r="P192" s="82">
        <v>0</v>
      </c>
      <c r="Q192" s="83">
        <f t="shared" si="8"/>
        <v>296161</v>
      </c>
      <c r="S192" s="1">
        <f t="shared" si="9"/>
        <v>285295</v>
      </c>
      <c r="T192" s="1">
        <f t="shared" si="10"/>
        <v>10866</v>
      </c>
      <c r="U192" s="1">
        <f t="shared" si="11"/>
        <v>296161</v>
      </c>
    </row>
    <row r="193" spans="1:21" x14ac:dyDescent="0.25">
      <c r="A193" s="24" t="s">
        <v>259</v>
      </c>
      <c r="B193" s="25" t="s">
        <v>260</v>
      </c>
      <c r="C193" s="81">
        <v>0</v>
      </c>
      <c r="D193" s="81">
        <v>0</v>
      </c>
      <c r="E193" s="77">
        <v>7656</v>
      </c>
      <c r="F193" s="77">
        <v>0</v>
      </c>
      <c r="G193" s="77">
        <v>0</v>
      </c>
      <c r="H193" s="77">
        <v>0</v>
      </c>
      <c r="I193" s="77">
        <v>0</v>
      </c>
      <c r="J193" s="77">
        <v>0</v>
      </c>
      <c r="K193" s="77">
        <v>0</v>
      </c>
      <c r="L193" s="77">
        <v>0</v>
      </c>
      <c r="M193" s="77">
        <v>0</v>
      </c>
      <c r="N193" s="77">
        <v>0</v>
      </c>
      <c r="O193" s="77">
        <v>0</v>
      </c>
      <c r="P193" s="82">
        <v>0</v>
      </c>
      <c r="Q193" s="83">
        <f t="shared" si="8"/>
        <v>7656</v>
      </c>
      <c r="S193" s="1">
        <f t="shared" si="9"/>
        <v>7656</v>
      </c>
      <c r="T193" s="1">
        <f t="shared" si="10"/>
        <v>0</v>
      </c>
      <c r="U193" s="1">
        <f t="shared" si="11"/>
        <v>7656</v>
      </c>
    </row>
    <row r="194" spans="1:21" x14ac:dyDescent="0.25">
      <c r="A194" s="24" t="s">
        <v>261</v>
      </c>
      <c r="B194" s="25" t="s">
        <v>44</v>
      </c>
      <c r="C194" s="81">
        <v>0</v>
      </c>
      <c r="D194" s="81">
        <v>0</v>
      </c>
      <c r="E194" s="77">
        <v>614031</v>
      </c>
      <c r="F194" s="77">
        <v>0</v>
      </c>
      <c r="G194" s="77">
        <v>0</v>
      </c>
      <c r="H194" s="77">
        <v>0</v>
      </c>
      <c r="I194" s="77">
        <v>0</v>
      </c>
      <c r="J194" s="77">
        <v>0</v>
      </c>
      <c r="K194" s="77">
        <v>0</v>
      </c>
      <c r="L194" s="77">
        <v>0</v>
      </c>
      <c r="M194" s="77">
        <v>44861</v>
      </c>
      <c r="N194" s="77">
        <v>0</v>
      </c>
      <c r="O194" s="77">
        <v>0</v>
      </c>
      <c r="P194" s="82">
        <v>0</v>
      </c>
      <c r="Q194" s="83">
        <f t="shared" si="8"/>
        <v>658892</v>
      </c>
      <c r="S194" s="1">
        <f t="shared" si="9"/>
        <v>658892</v>
      </c>
      <c r="T194" s="1">
        <f t="shared" si="10"/>
        <v>0</v>
      </c>
      <c r="U194" s="1">
        <f t="shared" si="11"/>
        <v>658892</v>
      </c>
    </row>
    <row r="195" spans="1:21" x14ac:dyDescent="0.25">
      <c r="A195" s="24" t="s">
        <v>262</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8"/>
        <v>0</v>
      </c>
      <c r="S195" s="1">
        <f t="shared" si="9"/>
        <v>0</v>
      </c>
      <c r="T195" s="1">
        <f t="shared" si="10"/>
        <v>0</v>
      </c>
      <c r="U195" s="1">
        <f t="shared" si="11"/>
        <v>0</v>
      </c>
    </row>
    <row r="196" spans="1:21" x14ac:dyDescent="0.25">
      <c r="A196" s="24" t="s">
        <v>263</v>
      </c>
      <c r="B196" s="25" t="s">
        <v>44</v>
      </c>
      <c r="C196" s="81">
        <v>0</v>
      </c>
      <c r="D196" s="81">
        <v>0</v>
      </c>
      <c r="E196" s="77">
        <v>0</v>
      </c>
      <c r="F196" s="77">
        <v>0</v>
      </c>
      <c r="G196" s="77">
        <v>0</v>
      </c>
      <c r="H196" s="77">
        <v>0</v>
      </c>
      <c r="I196" s="77">
        <v>0</v>
      </c>
      <c r="J196" s="77">
        <v>0</v>
      </c>
      <c r="K196" s="77">
        <v>0</v>
      </c>
      <c r="L196" s="77">
        <v>0</v>
      </c>
      <c r="M196" s="77">
        <v>0</v>
      </c>
      <c r="N196" s="77">
        <v>0</v>
      </c>
      <c r="O196" s="77">
        <v>0</v>
      </c>
      <c r="P196" s="82">
        <v>0</v>
      </c>
      <c r="Q196" s="83">
        <f t="shared" si="8"/>
        <v>0</v>
      </c>
      <c r="S196" s="1">
        <f t="shared" si="9"/>
        <v>0</v>
      </c>
      <c r="T196" s="1">
        <f t="shared" si="10"/>
        <v>0</v>
      </c>
      <c r="U196" s="1">
        <f t="shared" si="11"/>
        <v>0</v>
      </c>
    </row>
    <row r="197" spans="1:21" x14ac:dyDescent="0.25">
      <c r="A197" s="24" t="s">
        <v>264</v>
      </c>
      <c r="B197" s="25" t="s">
        <v>44</v>
      </c>
      <c r="C197" s="81">
        <v>78872</v>
      </c>
      <c r="D197" s="81">
        <v>235690</v>
      </c>
      <c r="E197" s="77">
        <v>0</v>
      </c>
      <c r="F197" s="77">
        <v>0</v>
      </c>
      <c r="G197" s="77">
        <v>0</v>
      </c>
      <c r="H197" s="77">
        <v>0</v>
      </c>
      <c r="I197" s="77">
        <v>0</v>
      </c>
      <c r="J197" s="77">
        <v>0</v>
      </c>
      <c r="K197" s="77">
        <v>0</v>
      </c>
      <c r="L197" s="77">
        <v>0</v>
      </c>
      <c r="M197" s="77">
        <v>0</v>
      </c>
      <c r="N197" s="77">
        <v>0</v>
      </c>
      <c r="O197" s="77">
        <v>1240314</v>
      </c>
      <c r="P197" s="82">
        <v>0</v>
      </c>
      <c r="Q197" s="83">
        <f t="shared" ref="Q197:Q260" si="12">SUM(C197:P197)</f>
        <v>1554876</v>
      </c>
      <c r="S197" s="1">
        <f t="shared" ref="S197:S260" si="13">SUM(C197,E197,G197,I197,K197,M197,O197)</f>
        <v>1319186</v>
      </c>
      <c r="T197" s="1">
        <f t="shared" ref="T197:T260" si="14">SUM(D197,F197,H197,J197,L197,N197,P197)</f>
        <v>235690</v>
      </c>
      <c r="U197" s="1">
        <f t="shared" si="11"/>
        <v>1554876</v>
      </c>
    </row>
    <row r="198" spans="1:21" x14ac:dyDescent="0.25">
      <c r="A198" s="24" t="s">
        <v>265</v>
      </c>
      <c r="B198" s="25" t="s">
        <v>44</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12"/>
        <v>0</v>
      </c>
      <c r="S198" s="1">
        <f t="shared" si="13"/>
        <v>0</v>
      </c>
      <c r="T198" s="1">
        <f t="shared" si="14"/>
        <v>0</v>
      </c>
      <c r="U198" s="1">
        <f t="shared" ref="U198:U261" si="15">SUM(S198:T198)</f>
        <v>0</v>
      </c>
    </row>
    <row r="199" spans="1:21" x14ac:dyDescent="0.25">
      <c r="A199" s="24" t="s">
        <v>548</v>
      </c>
      <c r="B199" s="25" t="s">
        <v>45</v>
      </c>
      <c r="C199" s="81">
        <v>0</v>
      </c>
      <c r="D199" s="81">
        <v>0</v>
      </c>
      <c r="E199" s="77">
        <v>0</v>
      </c>
      <c r="F199" s="77">
        <v>0</v>
      </c>
      <c r="G199" s="77">
        <v>0</v>
      </c>
      <c r="H199" s="77">
        <v>0</v>
      </c>
      <c r="I199" s="77">
        <v>0</v>
      </c>
      <c r="J199" s="77">
        <v>0</v>
      </c>
      <c r="K199" s="77">
        <v>0</v>
      </c>
      <c r="L199" s="77">
        <v>0</v>
      </c>
      <c r="M199" s="77">
        <v>0</v>
      </c>
      <c r="N199" s="77">
        <v>0</v>
      </c>
      <c r="O199" s="77">
        <v>31805</v>
      </c>
      <c r="P199" s="82">
        <v>0</v>
      </c>
      <c r="Q199" s="83">
        <f t="shared" si="12"/>
        <v>31805</v>
      </c>
      <c r="S199" s="1">
        <f t="shared" si="13"/>
        <v>31805</v>
      </c>
      <c r="T199" s="1">
        <f t="shared" si="14"/>
        <v>0</v>
      </c>
      <c r="U199" s="1">
        <f t="shared" si="15"/>
        <v>31805</v>
      </c>
    </row>
    <row r="200" spans="1:21" x14ac:dyDescent="0.25">
      <c r="A200" s="24" t="s">
        <v>266</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12"/>
        <v>0</v>
      </c>
      <c r="S200" s="1">
        <f t="shared" si="13"/>
        <v>0</v>
      </c>
      <c r="T200" s="1">
        <f t="shared" si="14"/>
        <v>0</v>
      </c>
      <c r="U200" s="1">
        <f t="shared" si="15"/>
        <v>0</v>
      </c>
    </row>
    <row r="201" spans="1:21" x14ac:dyDescent="0.25">
      <c r="A201" s="24" t="s">
        <v>536</v>
      </c>
      <c r="B201" s="25" t="s">
        <v>45</v>
      </c>
      <c r="C201" s="81">
        <v>0</v>
      </c>
      <c r="D201" s="81">
        <v>0</v>
      </c>
      <c r="E201" s="77">
        <v>0</v>
      </c>
      <c r="F201" s="77">
        <v>0</v>
      </c>
      <c r="G201" s="77">
        <v>0</v>
      </c>
      <c r="H201" s="77">
        <v>0</v>
      </c>
      <c r="I201" s="77">
        <v>0</v>
      </c>
      <c r="J201" s="77">
        <v>0</v>
      </c>
      <c r="K201" s="77">
        <v>0</v>
      </c>
      <c r="L201" s="77">
        <v>0</v>
      </c>
      <c r="M201" s="77">
        <v>0</v>
      </c>
      <c r="N201" s="77">
        <v>0</v>
      </c>
      <c r="O201" s="77">
        <v>0</v>
      </c>
      <c r="P201" s="82">
        <v>0</v>
      </c>
      <c r="Q201" s="83">
        <f t="shared" si="12"/>
        <v>0</v>
      </c>
      <c r="S201" s="1">
        <f t="shared" si="13"/>
        <v>0</v>
      </c>
      <c r="T201" s="1">
        <f t="shared" si="14"/>
        <v>0</v>
      </c>
      <c r="U201" s="1">
        <f t="shared" si="15"/>
        <v>0</v>
      </c>
    </row>
    <row r="202" spans="1:21" x14ac:dyDescent="0.25">
      <c r="A202" s="24" t="s">
        <v>267</v>
      </c>
      <c r="B202" s="25" t="s">
        <v>45</v>
      </c>
      <c r="C202" s="81">
        <v>0</v>
      </c>
      <c r="D202" s="81">
        <v>0</v>
      </c>
      <c r="E202" s="77">
        <v>0</v>
      </c>
      <c r="F202" s="77">
        <v>0</v>
      </c>
      <c r="G202" s="77">
        <v>0</v>
      </c>
      <c r="H202" s="77">
        <v>0</v>
      </c>
      <c r="I202" s="77">
        <v>0</v>
      </c>
      <c r="J202" s="77">
        <v>0</v>
      </c>
      <c r="K202" s="77">
        <v>0</v>
      </c>
      <c r="L202" s="77">
        <v>0</v>
      </c>
      <c r="M202" s="77">
        <v>0</v>
      </c>
      <c r="N202" s="77">
        <v>0</v>
      </c>
      <c r="O202" s="77">
        <v>0</v>
      </c>
      <c r="P202" s="82">
        <v>0</v>
      </c>
      <c r="Q202" s="83">
        <f t="shared" si="12"/>
        <v>0</v>
      </c>
      <c r="S202" s="1">
        <f t="shared" si="13"/>
        <v>0</v>
      </c>
      <c r="T202" s="1">
        <f t="shared" si="14"/>
        <v>0</v>
      </c>
      <c r="U202" s="1">
        <f t="shared" si="15"/>
        <v>0</v>
      </c>
    </row>
    <row r="203" spans="1:21" x14ac:dyDescent="0.25">
      <c r="A203" s="24" t="s">
        <v>268</v>
      </c>
      <c r="B203" s="25" t="s">
        <v>45</v>
      </c>
      <c r="C203" s="81">
        <v>0</v>
      </c>
      <c r="D203" s="81">
        <v>0</v>
      </c>
      <c r="E203" s="77">
        <v>0</v>
      </c>
      <c r="F203" s="77">
        <v>0</v>
      </c>
      <c r="G203" s="77">
        <v>0</v>
      </c>
      <c r="H203" s="77">
        <v>0</v>
      </c>
      <c r="I203" s="77">
        <v>0</v>
      </c>
      <c r="J203" s="77">
        <v>0</v>
      </c>
      <c r="K203" s="77">
        <v>0</v>
      </c>
      <c r="L203" s="77">
        <v>0</v>
      </c>
      <c r="M203" s="77">
        <v>0</v>
      </c>
      <c r="N203" s="77">
        <v>0</v>
      </c>
      <c r="O203" s="77">
        <v>591204</v>
      </c>
      <c r="P203" s="82">
        <v>880922</v>
      </c>
      <c r="Q203" s="83">
        <f t="shared" si="12"/>
        <v>1472126</v>
      </c>
      <c r="S203" s="1">
        <f t="shared" si="13"/>
        <v>591204</v>
      </c>
      <c r="T203" s="1">
        <f t="shared" si="14"/>
        <v>880922</v>
      </c>
      <c r="U203" s="1">
        <f t="shared" si="15"/>
        <v>1472126</v>
      </c>
    </row>
    <row r="204" spans="1:21" x14ac:dyDescent="0.25">
      <c r="A204" s="24" t="s">
        <v>269</v>
      </c>
      <c r="B204" s="25" t="s">
        <v>46</v>
      </c>
      <c r="C204" s="81">
        <v>0</v>
      </c>
      <c r="D204" s="81">
        <v>97664</v>
      </c>
      <c r="E204" s="77">
        <v>0</v>
      </c>
      <c r="F204" s="77">
        <v>0</v>
      </c>
      <c r="G204" s="77">
        <v>0</v>
      </c>
      <c r="H204" s="77">
        <v>0</v>
      </c>
      <c r="I204" s="77">
        <v>0</v>
      </c>
      <c r="J204" s="77">
        <v>0</v>
      </c>
      <c r="K204" s="77">
        <v>0</v>
      </c>
      <c r="L204" s="77">
        <v>0</v>
      </c>
      <c r="M204" s="77">
        <v>0</v>
      </c>
      <c r="N204" s="77">
        <v>1154596</v>
      </c>
      <c r="O204" s="77">
        <v>0</v>
      </c>
      <c r="P204" s="82">
        <v>0</v>
      </c>
      <c r="Q204" s="83">
        <f t="shared" si="12"/>
        <v>1252260</v>
      </c>
      <c r="S204" s="1">
        <f t="shared" si="13"/>
        <v>0</v>
      </c>
      <c r="T204" s="1">
        <f t="shared" si="14"/>
        <v>1252260</v>
      </c>
      <c r="U204" s="1">
        <f t="shared" si="15"/>
        <v>1252260</v>
      </c>
    </row>
    <row r="205" spans="1:21" x14ac:dyDescent="0.25">
      <c r="A205" s="24" t="s">
        <v>470</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83">
        <f t="shared" si="12"/>
        <v>0</v>
      </c>
      <c r="S205" s="1">
        <f t="shared" si="13"/>
        <v>0</v>
      </c>
      <c r="T205" s="1">
        <f t="shared" si="14"/>
        <v>0</v>
      </c>
      <c r="U205" s="1">
        <f t="shared" si="15"/>
        <v>0</v>
      </c>
    </row>
    <row r="206" spans="1:21" x14ac:dyDescent="0.25">
      <c r="A206" s="24" t="s">
        <v>270</v>
      </c>
      <c r="B206" s="25" t="s">
        <v>46</v>
      </c>
      <c r="C206" s="81">
        <v>0</v>
      </c>
      <c r="D206" s="81">
        <v>0</v>
      </c>
      <c r="E206" s="77">
        <v>0</v>
      </c>
      <c r="F206" s="77">
        <v>0</v>
      </c>
      <c r="G206" s="77">
        <v>0</v>
      </c>
      <c r="H206" s="77">
        <v>0</v>
      </c>
      <c r="I206" s="77">
        <v>0</v>
      </c>
      <c r="J206" s="77">
        <v>0</v>
      </c>
      <c r="K206" s="77">
        <v>0</v>
      </c>
      <c r="L206" s="77">
        <v>0</v>
      </c>
      <c r="M206" s="77">
        <v>30882</v>
      </c>
      <c r="N206" s="77">
        <v>0</v>
      </c>
      <c r="O206" s="77">
        <v>0</v>
      </c>
      <c r="P206" s="82">
        <v>0</v>
      </c>
      <c r="Q206" s="83">
        <f t="shared" si="12"/>
        <v>30882</v>
      </c>
      <c r="S206" s="1">
        <f t="shared" si="13"/>
        <v>30882</v>
      </c>
      <c r="T206" s="1">
        <f t="shared" si="14"/>
        <v>0</v>
      </c>
      <c r="U206" s="1">
        <f t="shared" si="15"/>
        <v>30882</v>
      </c>
    </row>
    <row r="207" spans="1:21" x14ac:dyDescent="0.25">
      <c r="A207" s="24" t="s">
        <v>271</v>
      </c>
      <c r="B207" s="25" t="s">
        <v>46</v>
      </c>
      <c r="C207" s="81">
        <v>0</v>
      </c>
      <c r="D207" s="81">
        <v>0</v>
      </c>
      <c r="E207" s="77">
        <v>0</v>
      </c>
      <c r="F207" s="77">
        <v>0</v>
      </c>
      <c r="G207" s="77">
        <v>0</v>
      </c>
      <c r="H207" s="77">
        <v>0</v>
      </c>
      <c r="I207" s="77">
        <v>0</v>
      </c>
      <c r="J207" s="77">
        <v>0</v>
      </c>
      <c r="K207" s="77">
        <v>0</v>
      </c>
      <c r="L207" s="77">
        <v>0</v>
      </c>
      <c r="M207" s="77">
        <v>0</v>
      </c>
      <c r="N207" s="77">
        <v>0</v>
      </c>
      <c r="O207" s="77">
        <v>0</v>
      </c>
      <c r="P207" s="82">
        <v>0</v>
      </c>
      <c r="Q207" s="83">
        <f t="shared" si="12"/>
        <v>0</v>
      </c>
      <c r="S207" s="1">
        <f t="shared" si="13"/>
        <v>0</v>
      </c>
      <c r="T207" s="1">
        <f t="shared" si="14"/>
        <v>0</v>
      </c>
      <c r="U207" s="1">
        <f t="shared" si="15"/>
        <v>0</v>
      </c>
    </row>
    <row r="208" spans="1:21" x14ac:dyDescent="0.25">
      <c r="A208" s="24" t="s">
        <v>272</v>
      </c>
      <c r="B208" s="25" t="s">
        <v>46</v>
      </c>
      <c r="C208" s="81">
        <v>0</v>
      </c>
      <c r="D208" s="81">
        <v>349777</v>
      </c>
      <c r="E208" s="77">
        <v>0</v>
      </c>
      <c r="F208" s="77">
        <v>0</v>
      </c>
      <c r="G208" s="77">
        <v>0</v>
      </c>
      <c r="H208" s="77">
        <v>0</v>
      </c>
      <c r="I208" s="77">
        <v>0</v>
      </c>
      <c r="J208" s="77">
        <v>0</v>
      </c>
      <c r="K208" s="77">
        <v>0</v>
      </c>
      <c r="L208" s="77">
        <v>0</v>
      </c>
      <c r="M208" s="77">
        <v>0</v>
      </c>
      <c r="N208" s="77">
        <v>684462</v>
      </c>
      <c r="O208" s="77">
        <v>0</v>
      </c>
      <c r="P208" s="82">
        <v>282114</v>
      </c>
      <c r="Q208" s="83">
        <f t="shared" si="12"/>
        <v>1316353</v>
      </c>
      <c r="S208" s="1">
        <f t="shared" si="13"/>
        <v>0</v>
      </c>
      <c r="T208" s="1">
        <f t="shared" si="14"/>
        <v>1316353</v>
      </c>
      <c r="U208" s="1">
        <f t="shared" si="15"/>
        <v>1316353</v>
      </c>
    </row>
    <row r="209" spans="1:21" x14ac:dyDescent="0.25">
      <c r="A209" s="24" t="s">
        <v>505</v>
      </c>
      <c r="B209" s="25" t="s">
        <v>46</v>
      </c>
      <c r="C209" s="81">
        <v>1954</v>
      </c>
      <c r="D209" s="81">
        <v>0</v>
      </c>
      <c r="E209" s="77">
        <v>0</v>
      </c>
      <c r="F209" s="77">
        <v>0</v>
      </c>
      <c r="G209" s="77">
        <v>5081</v>
      </c>
      <c r="H209" s="77">
        <v>0</v>
      </c>
      <c r="I209" s="77">
        <v>0</v>
      </c>
      <c r="J209" s="77">
        <v>0</v>
      </c>
      <c r="K209" s="77">
        <v>0</v>
      </c>
      <c r="L209" s="77">
        <v>0</v>
      </c>
      <c r="M209" s="77">
        <v>33610</v>
      </c>
      <c r="N209" s="77">
        <v>0</v>
      </c>
      <c r="O209" s="77">
        <v>3908</v>
      </c>
      <c r="P209" s="82">
        <v>0</v>
      </c>
      <c r="Q209" s="83">
        <f t="shared" si="12"/>
        <v>44553</v>
      </c>
      <c r="S209" s="1">
        <f t="shared" si="13"/>
        <v>44553</v>
      </c>
      <c r="T209" s="1">
        <f t="shared" si="14"/>
        <v>0</v>
      </c>
      <c r="U209" s="1">
        <f t="shared" si="15"/>
        <v>44553</v>
      </c>
    </row>
    <row r="210" spans="1:21" x14ac:dyDescent="0.25">
      <c r="A210" s="24" t="s">
        <v>503</v>
      </c>
      <c r="B210" s="25" t="s">
        <v>46</v>
      </c>
      <c r="C210" s="81">
        <v>874409</v>
      </c>
      <c r="D210" s="81">
        <v>0</v>
      </c>
      <c r="E210" s="77">
        <v>0</v>
      </c>
      <c r="F210" s="77">
        <v>0</v>
      </c>
      <c r="G210" s="77">
        <v>0</v>
      </c>
      <c r="H210" s="77">
        <v>3139265</v>
      </c>
      <c r="I210" s="77">
        <v>0</v>
      </c>
      <c r="J210" s="77">
        <v>0</v>
      </c>
      <c r="K210" s="77">
        <v>0</v>
      </c>
      <c r="L210" s="77">
        <v>0</v>
      </c>
      <c r="M210" s="77">
        <v>3289044</v>
      </c>
      <c r="N210" s="77">
        <v>0</v>
      </c>
      <c r="O210" s="77">
        <v>0</v>
      </c>
      <c r="P210" s="82">
        <v>0</v>
      </c>
      <c r="Q210" s="83">
        <f t="shared" si="12"/>
        <v>7302718</v>
      </c>
      <c r="S210" s="1">
        <f t="shared" si="13"/>
        <v>4163453</v>
      </c>
      <c r="T210" s="1">
        <f t="shared" si="14"/>
        <v>3139265</v>
      </c>
      <c r="U210" s="1">
        <f t="shared" si="15"/>
        <v>7302718</v>
      </c>
    </row>
    <row r="211" spans="1:21" x14ac:dyDescent="0.25">
      <c r="A211" s="24" t="s">
        <v>273</v>
      </c>
      <c r="B211" s="25" t="s">
        <v>46</v>
      </c>
      <c r="C211" s="81">
        <v>0</v>
      </c>
      <c r="D211" s="81">
        <v>0</v>
      </c>
      <c r="E211" s="77">
        <v>0</v>
      </c>
      <c r="F211" s="77">
        <v>0</v>
      </c>
      <c r="G211" s="77">
        <v>0</v>
      </c>
      <c r="H211" s="77">
        <v>0</v>
      </c>
      <c r="I211" s="77">
        <v>0</v>
      </c>
      <c r="J211" s="77">
        <v>0</v>
      </c>
      <c r="K211" s="77">
        <v>0</v>
      </c>
      <c r="L211" s="77">
        <v>0</v>
      </c>
      <c r="M211" s="77">
        <v>0</v>
      </c>
      <c r="N211" s="77">
        <v>0</v>
      </c>
      <c r="O211" s="77">
        <v>0</v>
      </c>
      <c r="P211" s="82">
        <v>0</v>
      </c>
      <c r="Q211" s="83">
        <f t="shared" si="12"/>
        <v>0</v>
      </c>
      <c r="S211" s="1">
        <f t="shared" si="13"/>
        <v>0</v>
      </c>
      <c r="T211" s="1">
        <f t="shared" si="14"/>
        <v>0</v>
      </c>
      <c r="U211" s="1">
        <f t="shared" si="15"/>
        <v>0</v>
      </c>
    </row>
    <row r="212" spans="1:21" x14ac:dyDescent="0.25">
      <c r="A212" s="24" t="s">
        <v>274</v>
      </c>
      <c r="B212" s="25" t="s">
        <v>46</v>
      </c>
      <c r="C212" s="81">
        <v>0</v>
      </c>
      <c r="D212" s="81">
        <v>151255</v>
      </c>
      <c r="E212" s="77">
        <v>0</v>
      </c>
      <c r="F212" s="77">
        <v>1342437</v>
      </c>
      <c r="G212" s="77">
        <v>0</v>
      </c>
      <c r="H212" s="77">
        <v>0</v>
      </c>
      <c r="I212" s="77">
        <v>0</v>
      </c>
      <c r="J212" s="77">
        <v>0</v>
      </c>
      <c r="K212" s="77">
        <v>0</v>
      </c>
      <c r="L212" s="77">
        <v>0</v>
      </c>
      <c r="M212" s="77">
        <v>0</v>
      </c>
      <c r="N212" s="77">
        <v>128059</v>
      </c>
      <c r="O212" s="77">
        <v>0</v>
      </c>
      <c r="P212" s="82">
        <v>0</v>
      </c>
      <c r="Q212" s="83">
        <f t="shared" si="12"/>
        <v>1621751</v>
      </c>
      <c r="S212" s="1">
        <f t="shared" si="13"/>
        <v>0</v>
      </c>
      <c r="T212" s="1">
        <f t="shared" si="14"/>
        <v>1621751</v>
      </c>
      <c r="U212" s="1">
        <f t="shared" si="15"/>
        <v>1621751</v>
      </c>
    </row>
    <row r="213" spans="1:21" x14ac:dyDescent="0.25">
      <c r="A213" s="24" t="s">
        <v>275</v>
      </c>
      <c r="B213" s="25" t="s">
        <v>46</v>
      </c>
      <c r="C213" s="81">
        <v>0</v>
      </c>
      <c r="D213" s="81">
        <v>0</v>
      </c>
      <c r="E213" s="77">
        <v>0</v>
      </c>
      <c r="F213" s="77">
        <v>0</v>
      </c>
      <c r="G213" s="77">
        <v>0</v>
      </c>
      <c r="H213" s="77">
        <v>0</v>
      </c>
      <c r="I213" s="77">
        <v>0</v>
      </c>
      <c r="J213" s="77">
        <v>0</v>
      </c>
      <c r="K213" s="77">
        <v>0</v>
      </c>
      <c r="L213" s="77">
        <v>0</v>
      </c>
      <c r="M213" s="77">
        <v>0</v>
      </c>
      <c r="N213" s="77">
        <v>0</v>
      </c>
      <c r="O213" s="77">
        <v>0</v>
      </c>
      <c r="P213" s="82">
        <v>0</v>
      </c>
      <c r="Q213" s="83">
        <f t="shared" si="12"/>
        <v>0</v>
      </c>
      <c r="S213" s="1">
        <f t="shared" si="13"/>
        <v>0</v>
      </c>
      <c r="T213" s="1">
        <f t="shared" si="14"/>
        <v>0</v>
      </c>
      <c r="U213" s="1">
        <f t="shared" si="15"/>
        <v>0</v>
      </c>
    </row>
    <row r="214" spans="1:21" x14ac:dyDescent="0.25">
      <c r="A214" s="24" t="s">
        <v>276</v>
      </c>
      <c r="B214" s="25" t="s">
        <v>46</v>
      </c>
      <c r="C214" s="81">
        <v>0</v>
      </c>
      <c r="D214" s="81">
        <v>0</v>
      </c>
      <c r="E214" s="77">
        <v>0</v>
      </c>
      <c r="F214" s="77">
        <v>0</v>
      </c>
      <c r="G214" s="77">
        <v>0</v>
      </c>
      <c r="H214" s="77">
        <v>0</v>
      </c>
      <c r="I214" s="77">
        <v>0</v>
      </c>
      <c r="J214" s="77">
        <v>0</v>
      </c>
      <c r="K214" s="77">
        <v>0</v>
      </c>
      <c r="L214" s="77">
        <v>0</v>
      </c>
      <c r="M214" s="77">
        <v>0</v>
      </c>
      <c r="N214" s="77">
        <v>0</v>
      </c>
      <c r="O214" s="77">
        <v>0</v>
      </c>
      <c r="P214" s="82">
        <v>0</v>
      </c>
      <c r="Q214" s="83">
        <f t="shared" si="12"/>
        <v>0</v>
      </c>
      <c r="S214" s="1">
        <f t="shared" si="13"/>
        <v>0</v>
      </c>
      <c r="T214" s="1">
        <f t="shared" si="14"/>
        <v>0</v>
      </c>
      <c r="U214" s="1">
        <f t="shared" si="15"/>
        <v>0</v>
      </c>
    </row>
    <row r="215" spans="1:21" x14ac:dyDescent="0.25">
      <c r="A215" s="24" t="s">
        <v>277</v>
      </c>
      <c r="B215" s="25" t="s">
        <v>46</v>
      </c>
      <c r="C215" s="81">
        <v>0</v>
      </c>
      <c r="D215" s="81">
        <v>0</v>
      </c>
      <c r="E215" s="77">
        <v>0</v>
      </c>
      <c r="F215" s="77">
        <v>0</v>
      </c>
      <c r="G215" s="77">
        <v>0</v>
      </c>
      <c r="H215" s="77">
        <v>0</v>
      </c>
      <c r="I215" s="77">
        <v>0</v>
      </c>
      <c r="J215" s="77">
        <v>0</v>
      </c>
      <c r="K215" s="77">
        <v>0</v>
      </c>
      <c r="L215" s="77">
        <v>0</v>
      </c>
      <c r="M215" s="77">
        <v>0</v>
      </c>
      <c r="N215" s="77">
        <v>0</v>
      </c>
      <c r="O215" s="77">
        <v>0</v>
      </c>
      <c r="P215" s="82">
        <v>0</v>
      </c>
      <c r="Q215" s="83">
        <f t="shared" si="12"/>
        <v>0</v>
      </c>
      <c r="S215" s="1">
        <f t="shared" si="13"/>
        <v>0</v>
      </c>
      <c r="T215" s="1">
        <f t="shared" si="14"/>
        <v>0</v>
      </c>
      <c r="U215" s="1">
        <f t="shared" si="15"/>
        <v>0</v>
      </c>
    </row>
    <row r="216" spans="1:21" x14ac:dyDescent="0.25">
      <c r="A216" s="24" t="s">
        <v>278</v>
      </c>
      <c r="B216" s="25" t="s">
        <v>46</v>
      </c>
      <c r="C216" s="81">
        <v>346825</v>
      </c>
      <c r="D216" s="81">
        <v>122308</v>
      </c>
      <c r="E216" s="77">
        <v>0</v>
      </c>
      <c r="F216" s="77">
        <v>0</v>
      </c>
      <c r="G216" s="77">
        <v>73989</v>
      </c>
      <c r="H216" s="77">
        <v>32187</v>
      </c>
      <c r="I216" s="77">
        <v>0</v>
      </c>
      <c r="J216" s="77">
        <v>0</v>
      </c>
      <c r="K216" s="77">
        <v>0</v>
      </c>
      <c r="L216" s="77">
        <v>0</v>
      </c>
      <c r="M216" s="77">
        <v>1395481</v>
      </c>
      <c r="N216" s="77">
        <v>0</v>
      </c>
      <c r="O216" s="77">
        <v>0</v>
      </c>
      <c r="P216" s="82">
        <v>0</v>
      </c>
      <c r="Q216" s="83">
        <f t="shared" si="12"/>
        <v>1970790</v>
      </c>
      <c r="S216" s="1">
        <f t="shared" si="13"/>
        <v>1816295</v>
      </c>
      <c r="T216" s="1">
        <f t="shared" si="14"/>
        <v>154495</v>
      </c>
      <c r="U216" s="1">
        <f t="shared" si="15"/>
        <v>1970790</v>
      </c>
    </row>
    <row r="217" spans="1:21" x14ac:dyDescent="0.25">
      <c r="A217" s="24" t="s">
        <v>279</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12"/>
        <v>0</v>
      </c>
      <c r="S217" s="1">
        <f t="shared" si="13"/>
        <v>0</v>
      </c>
      <c r="T217" s="1">
        <f t="shared" si="14"/>
        <v>0</v>
      </c>
      <c r="U217" s="1">
        <f t="shared" si="15"/>
        <v>0</v>
      </c>
    </row>
    <row r="218" spans="1:21" x14ac:dyDescent="0.25">
      <c r="A218" s="24" t="s">
        <v>280</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83">
        <f t="shared" si="12"/>
        <v>0</v>
      </c>
      <c r="S218" s="1">
        <f t="shared" si="13"/>
        <v>0</v>
      </c>
      <c r="T218" s="1">
        <f t="shared" si="14"/>
        <v>0</v>
      </c>
      <c r="U218" s="1">
        <f t="shared" si="15"/>
        <v>0</v>
      </c>
    </row>
    <row r="219" spans="1:21" x14ac:dyDescent="0.25">
      <c r="A219" s="24" t="s">
        <v>281</v>
      </c>
      <c r="B219" s="25" t="s">
        <v>46</v>
      </c>
      <c r="C219" s="81">
        <v>0</v>
      </c>
      <c r="D219" s="81">
        <v>0</v>
      </c>
      <c r="E219" s="77">
        <v>0</v>
      </c>
      <c r="F219" s="77">
        <v>0</v>
      </c>
      <c r="G219" s="77">
        <v>0</v>
      </c>
      <c r="H219" s="77">
        <v>0</v>
      </c>
      <c r="I219" s="77">
        <v>0</v>
      </c>
      <c r="J219" s="77">
        <v>0</v>
      </c>
      <c r="K219" s="77">
        <v>0</v>
      </c>
      <c r="L219" s="77">
        <v>0</v>
      </c>
      <c r="M219" s="77">
        <v>0</v>
      </c>
      <c r="N219" s="77">
        <v>0</v>
      </c>
      <c r="O219" s="77">
        <v>0</v>
      </c>
      <c r="P219" s="82">
        <v>0</v>
      </c>
      <c r="Q219" s="83">
        <f t="shared" si="12"/>
        <v>0</v>
      </c>
      <c r="S219" s="1">
        <f t="shared" si="13"/>
        <v>0</v>
      </c>
      <c r="T219" s="1">
        <f t="shared" si="14"/>
        <v>0</v>
      </c>
      <c r="U219" s="1">
        <f t="shared" si="15"/>
        <v>0</v>
      </c>
    </row>
    <row r="220" spans="1:21" x14ac:dyDescent="0.25">
      <c r="A220" s="24" t="s">
        <v>471</v>
      </c>
      <c r="B220" s="25" t="s">
        <v>46</v>
      </c>
      <c r="C220" s="81">
        <v>0</v>
      </c>
      <c r="D220" s="81">
        <v>0</v>
      </c>
      <c r="E220" s="77">
        <v>0</v>
      </c>
      <c r="F220" s="77">
        <v>0</v>
      </c>
      <c r="G220" s="77">
        <v>0</v>
      </c>
      <c r="H220" s="77">
        <v>0</v>
      </c>
      <c r="I220" s="77">
        <v>0</v>
      </c>
      <c r="J220" s="77">
        <v>0</v>
      </c>
      <c r="K220" s="77">
        <v>0</v>
      </c>
      <c r="L220" s="77">
        <v>0</v>
      </c>
      <c r="M220" s="77">
        <v>0</v>
      </c>
      <c r="N220" s="77">
        <v>0</v>
      </c>
      <c r="O220" s="77">
        <v>0</v>
      </c>
      <c r="P220" s="82">
        <v>17360958</v>
      </c>
      <c r="Q220" s="83">
        <f t="shared" si="12"/>
        <v>17360958</v>
      </c>
      <c r="S220" s="1">
        <f t="shared" si="13"/>
        <v>0</v>
      </c>
      <c r="T220" s="1">
        <f t="shared" si="14"/>
        <v>17360958</v>
      </c>
      <c r="U220" s="1">
        <f t="shared" si="15"/>
        <v>17360958</v>
      </c>
    </row>
    <row r="221" spans="1:21" x14ac:dyDescent="0.25">
      <c r="A221" s="24" t="s">
        <v>282</v>
      </c>
      <c r="B221" s="25" t="s">
        <v>46</v>
      </c>
      <c r="C221" s="81">
        <v>0</v>
      </c>
      <c r="D221" s="81">
        <v>0</v>
      </c>
      <c r="E221" s="77">
        <v>871341</v>
      </c>
      <c r="F221" s="77">
        <v>196557</v>
      </c>
      <c r="G221" s="77">
        <v>160497</v>
      </c>
      <c r="H221" s="77">
        <v>3361465</v>
      </c>
      <c r="I221" s="77">
        <v>0</v>
      </c>
      <c r="J221" s="77">
        <v>0</v>
      </c>
      <c r="K221" s="77">
        <v>0</v>
      </c>
      <c r="L221" s="77">
        <v>0</v>
      </c>
      <c r="M221" s="77">
        <v>0</v>
      </c>
      <c r="N221" s="77">
        <v>0</v>
      </c>
      <c r="O221" s="77">
        <v>0</v>
      </c>
      <c r="P221" s="82">
        <v>0</v>
      </c>
      <c r="Q221" s="83">
        <f t="shared" si="12"/>
        <v>4589860</v>
      </c>
      <c r="S221" s="1">
        <f t="shared" si="13"/>
        <v>1031838</v>
      </c>
      <c r="T221" s="1">
        <f t="shared" si="14"/>
        <v>3558022</v>
      </c>
      <c r="U221" s="1">
        <f t="shared" si="15"/>
        <v>4589860</v>
      </c>
    </row>
    <row r="222" spans="1:21" x14ac:dyDescent="0.25">
      <c r="A222" s="24" t="s">
        <v>504</v>
      </c>
      <c r="B222" s="25" t="s">
        <v>46</v>
      </c>
      <c r="C222" s="81">
        <v>88566</v>
      </c>
      <c r="D222" s="81">
        <v>318893</v>
      </c>
      <c r="E222" s="77">
        <v>0</v>
      </c>
      <c r="F222" s="77">
        <v>0</v>
      </c>
      <c r="G222" s="77">
        <v>0</v>
      </c>
      <c r="H222" s="77">
        <v>0</v>
      </c>
      <c r="I222" s="77">
        <v>0</v>
      </c>
      <c r="J222" s="77">
        <v>0</v>
      </c>
      <c r="K222" s="77">
        <v>0</v>
      </c>
      <c r="L222" s="77">
        <v>0</v>
      </c>
      <c r="M222" s="77">
        <v>748843</v>
      </c>
      <c r="N222" s="77">
        <v>10302</v>
      </c>
      <c r="O222" s="77">
        <v>28232</v>
      </c>
      <c r="P222" s="82">
        <v>772</v>
      </c>
      <c r="Q222" s="83">
        <f t="shared" si="12"/>
        <v>1195608</v>
      </c>
      <c r="S222" s="1">
        <f t="shared" si="13"/>
        <v>865641</v>
      </c>
      <c r="T222" s="1">
        <f t="shared" si="14"/>
        <v>329967</v>
      </c>
      <c r="U222" s="1">
        <f t="shared" si="15"/>
        <v>1195608</v>
      </c>
    </row>
    <row r="223" spans="1:21" x14ac:dyDescent="0.25">
      <c r="A223" s="24" t="s">
        <v>283</v>
      </c>
      <c r="B223" s="25" t="s">
        <v>46</v>
      </c>
      <c r="C223" s="81">
        <v>0</v>
      </c>
      <c r="D223" s="81">
        <v>113277</v>
      </c>
      <c r="E223" s="77">
        <v>0</v>
      </c>
      <c r="F223" s="77">
        <v>0</v>
      </c>
      <c r="G223" s="77">
        <v>0</v>
      </c>
      <c r="H223" s="77">
        <v>0</v>
      </c>
      <c r="I223" s="77">
        <v>0</v>
      </c>
      <c r="J223" s="77">
        <v>0</v>
      </c>
      <c r="K223" s="77">
        <v>0</v>
      </c>
      <c r="L223" s="77">
        <v>0</v>
      </c>
      <c r="M223" s="77">
        <v>0</v>
      </c>
      <c r="N223" s="77">
        <v>661964</v>
      </c>
      <c r="O223" s="77">
        <v>0</v>
      </c>
      <c r="P223" s="82">
        <v>0</v>
      </c>
      <c r="Q223" s="83">
        <f t="shared" si="12"/>
        <v>775241</v>
      </c>
      <c r="S223" s="1">
        <f t="shared" si="13"/>
        <v>0</v>
      </c>
      <c r="T223" s="1">
        <f t="shared" si="14"/>
        <v>775241</v>
      </c>
      <c r="U223" s="1">
        <f t="shared" si="15"/>
        <v>775241</v>
      </c>
    </row>
    <row r="224" spans="1:21" x14ac:dyDescent="0.25">
      <c r="A224" s="24" t="s">
        <v>284</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12"/>
        <v>0</v>
      </c>
      <c r="S224" s="1">
        <f t="shared" si="13"/>
        <v>0</v>
      </c>
      <c r="T224" s="1">
        <f t="shared" si="14"/>
        <v>0</v>
      </c>
      <c r="U224" s="1">
        <f t="shared" si="15"/>
        <v>0</v>
      </c>
    </row>
    <row r="225" spans="1:21" x14ac:dyDescent="0.25">
      <c r="A225" s="24" t="s">
        <v>285</v>
      </c>
      <c r="B225" s="25" t="s">
        <v>46</v>
      </c>
      <c r="C225" s="81">
        <v>0</v>
      </c>
      <c r="D225" s="81">
        <v>0</v>
      </c>
      <c r="E225" s="77">
        <v>0</v>
      </c>
      <c r="F225" s="77">
        <v>0</v>
      </c>
      <c r="G225" s="77">
        <v>0</v>
      </c>
      <c r="H225" s="77">
        <v>0</v>
      </c>
      <c r="I225" s="77">
        <v>0</v>
      </c>
      <c r="J225" s="77">
        <v>0</v>
      </c>
      <c r="K225" s="77">
        <v>0</v>
      </c>
      <c r="L225" s="77">
        <v>0</v>
      </c>
      <c r="M225" s="77">
        <v>0</v>
      </c>
      <c r="N225" s="77">
        <v>0</v>
      </c>
      <c r="O225" s="77">
        <v>0</v>
      </c>
      <c r="P225" s="82">
        <v>0</v>
      </c>
      <c r="Q225" s="83">
        <f t="shared" si="12"/>
        <v>0</v>
      </c>
      <c r="S225" s="1">
        <f t="shared" si="13"/>
        <v>0</v>
      </c>
      <c r="T225" s="1">
        <f t="shared" si="14"/>
        <v>0</v>
      </c>
      <c r="U225" s="1">
        <f t="shared" si="15"/>
        <v>0</v>
      </c>
    </row>
    <row r="226" spans="1:21" x14ac:dyDescent="0.25">
      <c r="A226" s="24" t="s">
        <v>551</v>
      </c>
      <c r="B226" s="25" t="s">
        <v>46</v>
      </c>
      <c r="C226" s="81">
        <v>0</v>
      </c>
      <c r="D226" s="81">
        <v>0</v>
      </c>
      <c r="E226" s="77">
        <v>0</v>
      </c>
      <c r="F226" s="77">
        <v>0</v>
      </c>
      <c r="G226" s="77">
        <v>0</v>
      </c>
      <c r="H226" s="77">
        <v>0</v>
      </c>
      <c r="I226" s="77">
        <v>0</v>
      </c>
      <c r="J226" s="77">
        <v>0</v>
      </c>
      <c r="K226" s="77">
        <v>0</v>
      </c>
      <c r="L226" s="77">
        <v>0</v>
      </c>
      <c r="M226" s="77">
        <v>0</v>
      </c>
      <c r="N226" s="77">
        <v>0</v>
      </c>
      <c r="O226" s="77">
        <v>0</v>
      </c>
      <c r="P226" s="82">
        <v>0</v>
      </c>
      <c r="Q226" s="83">
        <f t="shared" si="12"/>
        <v>0</v>
      </c>
      <c r="S226" s="1">
        <f t="shared" si="13"/>
        <v>0</v>
      </c>
      <c r="T226" s="1">
        <f t="shared" si="14"/>
        <v>0</v>
      </c>
      <c r="U226" s="1">
        <f t="shared" si="15"/>
        <v>0</v>
      </c>
    </row>
    <row r="227" spans="1:21" x14ac:dyDescent="0.25">
      <c r="A227" s="24" t="s">
        <v>287</v>
      </c>
      <c r="B227" s="25" t="s">
        <v>46</v>
      </c>
      <c r="C227" s="81">
        <v>1818</v>
      </c>
      <c r="D227" s="81">
        <v>0</v>
      </c>
      <c r="E227" s="77">
        <v>0</v>
      </c>
      <c r="F227" s="77">
        <v>0</v>
      </c>
      <c r="G227" s="77">
        <v>347</v>
      </c>
      <c r="H227" s="77">
        <v>79</v>
      </c>
      <c r="I227" s="77">
        <v>0</v>
      </c>
      <c r="J227" s="77">
        <v>0</v>
      </c>
      <c r="K227" s="77">
        <v>0</v>
      </c>
      <c r="L227" s="77">
        <v>0</v>
      </c>
      <c r="M227" s="77">
        <v>11239</v>
      </c>
      <c r="N227" s="77">
        <v>0</v>
      </c>
      <c r="O227" s="77">
        <v>1528</v>
      </c>
      <c r="P227" s="82">
        <v>407</v>
      </c>
      <c r="Q227" s="83">
        <f t="shared" si="12"/>
        <v>15418</v>
      </c>
      <c r="S227" s="1">
        <f t="shared" si="13"/>
        <v>14932</v>
      </c>
      <c r="T227" s="1">
        <f t="shared" si="14"/>
        <v>486</v>
      </c>
      <c r="U227" s="1">
        <f t="shared" si="15"/>
        <v>15418</v>
      </c>
    </row>
    <row r="228" spans="1:21" x14ac:dyDescent="0.25">
      <c r="A228" s="24" t="s">
        <v>288</v>
      </c>
      <c r="B228" s="25" t="s">
        <v>46</v>
      </c>
      <c r="C228" s="81">
        <v>3349</v>
      </c>
      <c r="D228" s="81">
        <v>0</v>
      </c>
      <c r="E228" s="77">
        <v>1484142</v>
      </c>
      <c r="F228" s="77">
        <v>0</v>
      </c>
      <c r="G228" s="77">
        <v>0</v>
      </c>
      <c r="H228" s="77">
        <v>0</v>
      </c>
      <c r="I228" s="77">
        <v>0</v>
      </c>
      <c r="J228" s="77">
        <v>0</v>
      </c>
      <c r="K228" s="77">
        <v>0</v>
      </c>
      <c r="L228" s="77">
        <v>0</v>
      </c>
      <c r="M228" s="77">
        <v>20629</v>
      </c>
      <c r="N228" s="77">
        <v>0</v>
      </c>
      <c r="O228" s="77">
        <v>0</v>
      </c>
      <c r="P228" s="82">
        <v>0</v>
      </c>
      <c r="Q228" s="83">
        <f t="shared" si="12"/>
        <v>1508120</v>
      </c>
      <c r="S228" s="1">
        <f t="shared" si="13"/>
        <v>1508120</v>
      </c>
      <c r="T228" s="1">
        <f t="shared" si="14"/>
        <v>0</v>
      </c>
      <c r="U228" s="1">
        <f t="shared" si="15"/>
        <v>1508120</v>
      </c>
    </row>
    <row r="229" spans="1:21" x14ac:dyDescent="0.25">
      <c r="A229" s="24" t="s">
        <v>289</v>
      </c>
      <c r="B229" s="25" t="s">
        <v>46</v>
      </c>
      <c r="C229" s="81">
        <v>0</v>
      </c>
      <c r="D229" s="81">
        <v>0</v>
      </c>
      <c r="E229" s="77">
        <v>0</v>
      </c>
      <c r="F229" s="77">
        <v>0</v>
      </c>
      <c r="G229" s="77">
        <v>0</v>
      </c>
      <c r="H229" s="77">
        <v>0</v>
      </c>
      <c r="I229" s="77">
        <v>0</v>
      </c>
      <c r="J229" s="77">
        <v>0</v>
      </c>
      <c r="K229" s="77">
        <v>0</v>
      </c>
      <c r="L229" s="77">
        <v>0</v>
      </c>
      <c r="M229" s="77">
        <v>0</v>
      </c>
      <c r="N229" s="77">
        <v>0</v>
      </c>
      <c r="O229" s="77">
        <v>0</v>
      </c>
      <c r="P229" s="82">
        <v>0</v>
      </c>
      <c r="Q229" s="83">
        <f t="shared" si="12"/>
        <v>0</v>
      </c>
      <c r="S229" s="1">
        <f t="shared" si="13"/>
        <v>0</v>
      </c>
      <c r="T229" s="1">
        <f t="shared" si="14"/>
        <v>0</v>
      </c>
      <c r="U229" s="1">
        <f t="shared" si="15"/>
        <v>0</v>
      </c>
    </row>
    <row r="230" spans="1:21" x14ac:dyDescent="0.25">
      <c r="A230" s="24" t="s">
        <v>472</v>
      </c>
      <c r="B230" s="25" t="s">
        <v>46</v>
      </c>
      <c r="C230" s="81">
        <v>135234</v>
      </c>
      <c r="D230" s="81">
        <v>0</v>
      </c>
      <c r="E230" s="77">
        <v>0</v>
      </c>
      <c r="F230" s="77">
        <v>0</v>
      </c>
      <c r="G230" s="77">
        <v>4259</v>
      </c>
      <c r="H230" s="77">
        <v>474114</v>
      </c>
      <c r="I230" s="77">
        <v>0</v>
      </c>
      <c r="J230" s="77">
        <v>0</v>
      </c>
      <c r="K230" s="77">
        <v>0</v>
      </c>
      <c r="L230" s="77">
        <v>0</v>
      </c>
      <c r="M230" s="77">
        <v>399208</v>
      </c>
      <c r="N230" s="77">
        <v>0</v>
      </c>
      <c r="O230" s="77">
        <v>0</v>
      </c>
      <c r="P230" s="82">
        <v>0</v>
      </c>
      <c r="Q230" s="83">
        <f t="shared" si="12"/>
        <v>1012815</v>
      </c>
      <c r="S230" s="1">
        <f t="shared" si="13"/>
        <v>538701</v>
      </c>
      <c r="T230" s="1">
        <f t="shared" si="14"/>
        <v>474114</v>
      </c>
      <c r="U230" s="1">
        <f t="shared" si="15"/>
        <v>1012815</v>
      </c>
    </row>
    <row r="231" spans="1:21" x14ac:dyDescent="0.25">
      <c r="A231" s="24" t="s">
        <v>290</v>
      </c>
      <c r="B231" s="25" t="s">
        <v>46</v>
      </c>
      <c r="C231" s="81">
        <v>1719</v>
      </c>
      <c r="D231" s="81">
        <v>0</v>
      </c>
      <c r="E231" s="77">
        <v>90828</v>
      </c>
      <c r="F231" s="77">
        <v>0</v>
      </c>
      <c r="G231" s="77">
        <v>0</v>
      </c>
      <c r="H231" s="77">
        <v>0</v>
      </c>
      <c r="I231" s="77">
        <v>0</v>
      </c>
      <c r="J231" s="77">
        <v>0</v>
      </c>
      <c r="K231" s="77">
        <v>8610</v>
      </c>
      <c r="L231" s="77">
        <v>0</v>
      </c>
      <c r="M231" s="77">
        <v>22091</v>
      </c>
      <c r="N231" s="77">
        <v>0</v>
      </c>
      <c r="O231" s="77">
        <v>191298</v>
      </c>
      <c r="P231" s="82">
        <v>0</v>
      </c>
      <c r="Q231" s="83">
        <f t="shared" si="12"/>
        <v>314546</v>
      </c>
      <c r="S231" s="1">
        <f t="shared" si="13"/>
        <v>314546</v>
      </c>
      <c r="T231" s="1">
        <f t="shared" si="14"/>
        <v>0</v>
      </c>
      <c r="U231" s="1">
        <f t="shared" si="15"/>
        <v>314546</v>
      </c>
    </row>
    <row r="232" spans="1:21" x14ac:dyDescent="0.25">
      <c r="A232" s="24" t="s">
        <v>291</v>
      </c>
      <c r="B232" s="25" t="s">
        <v>46</v>
      </c>
      <c r="C232" s="81">
        <v>0</v>
      </c>
      <c r="D232" s="81">
        <v>0</v>
      </c>
      <c r="E232" s="77">
        <v>0</v>
      </c>
      <c r="F232" s="77">
        <v>0</v>
      </c>
      <c r="G232" s="77">
        <v>0</v>
      </c>
      <c r="H232" s="77">
        <v>0</v>
      </c>
      <c r="I232" s="77">
        <v>0</v>
      </c>
      <c r="J232" s="77">
        <v>0</v>
      </c>
      <c r="K232" s="77">
        <v>0</v>
      </c>
      <c r="L232" s="77">
        <v>0</v>
      </c>
      <c r="M232" s="77">
        <v>419977</v>
      </c>
      <c r="N232" s="77">
        <v>0</v>
      </c>
      <c r="O232" s="77">
        <v>0</v>
      </c>
      <c r="P232" s="82">
        <v>0</v>
      </c>
      <c r="Q232" s="83">
        <f t="shared" si="12"/>
        <v>419977</v>
      </c>
      <c r="S232" s="1">
        <f t="shared" si="13"/>
        <v>419977</v>
      </c>
      <c r="T232" s="1">
        <f t="shared" si="14"/>
        <v>0</v>
      </c>
      <c r="U232" s="1">
        <f t="shared" si="15"/>
        <v>419977</v>
      </c>
    </row>
    <row r="233" spans="1:21" x14ac:dyDescent="0.25">
      <c r="A233" s="24" t="s">
        <v>292</v>
      </c>
      <c r="B233" s="25" t="s">
        <v>46</v>
      </c>
      <c r="C233" s="81">
        <v>125675</v>
      </c>
      <c r="D233" s="81">
        <v>0</v>
      </c>
      <c r="E233" s="77">
        <v>0</v>
      </c>
      <c r="F233" s="77">
        <v>0</v>
      </c>
      <c r="G233" s="77">
        <v>0</v>
      </c>
      <c r="H233" s="77">
        <v>0</v>
      </c>
      <c r="I233" s="77">
        <v>0</v>
      </c>
      <c r="J233" s="77">
        <v>0</v>
      </c>
      <c r="K233" s="77">
        <v>0</v>
      </c>
      <c r="L233" s="77">
        <v>0</v>
      </c>
      <c r="M233" s="77">
        <v>0</v>
      </c>
      <c r="N233" s="77">
        <v>148641</v>
      </c>
      <c r="O233" s="77">
        <v>0</v>
      </c>
      <c r="P233" s="82">
        <v>146733</v>
      </c>
      <c r="Q233" s="83">
        <f t="shared" si="12"/>
        <v>421049</v>
      </c>
      <c r="S233" s="1">
        <f t="shared" si="13"/>
        <v>125675</v>
      </c>
      <c r="T233" s="1">
        <f t="shared" si="14"/>
        <v>295374</v>
      </c>
      <c r="U233" s="1">
        <f t="shared" si="15"/>
        <v>421049</v>
      </c>
    </row>
    <row r="234" spans="1:21" x14ac:dyDescent="0.25">
      <c r="A234" s="24" t="s">
        <v>293</v>
      </c>
      <c r="B234" s="25" t="s">
        <v>46</v>
      </c>
      <c r="C234" s="81">
        <v>0</v>
      </c>
      <c r="D234" s="81">
        <v>0</v>
      </c>
      <c r="E234" s="77">
        <v>0</v>
      </c>
      <c r="F234" s="77">
        <v>0</v>
      </c>
      <c r="G234" s="77">
        <v>0</v>
      </c>
      <c r="H234" s="77">
        <v>0</v>
      </c>
      <c r="I234" s="77">
        <v>0</v>
      </c>
      <c r="J234" s="77">
        <v>0</v>
      </c>
      <c r="K234" s="77">
        <v>0</v>
      </c>
      <c r="L234" s="77">
        <v>0</v>
      </c>
      <c r="M234" s="77">
        <v>0</v>
      </c>
      <c r="N234" s="77">
        <v>0</v>
      </c>
      <c r="O234" s="77">
        <v>0</v>
      </c>
      <c r="P234" s="82">
        <v>0</v>
      </c>
      <c r="Q234" s="83">
        <f t="shared" si="12"/>
        <v>0</v>
      </c>
      <c r="S234" s="1">
        <f t="shared" si="13"/>
        <v>0</v>
      </c>
      <c r="T234" s="1">
        <f t="shared" si="14"/>
        <v>0</v>
      </c>
      <c r="U234" s="1">
        <f t="shared" si="15"/>
        <v>0</v>
      </c>
    </row>
    <row r="235" spans="1:21" x14ac:dyDescent="0.25">
      <c r="A235" s="24" t="s">
        <v>294</v>
      </c>
      <c r="B235" s="25" t="s">
        <v>46</v>
      </c>
      <c r="C235" s="81">
        <v>0</v>
      </c>
      <c r="D235" s="81">
        <v>211754</v>
      </c>
      <c r="E235" s="77">
        <v>0</v>
      </c>
      <c r="F235" s="77">
        <v>0</v>
      </c>
      <c r="G235" s="77">
        <v>0</v>
      </c>
      <c r="H235" s="77">
        <v>679562</v>
      </c>
      <c r="I235" s="77">
        <v>0</v>
      </c>
      <c r="J235" s="77">
        <v>0</v>
      </c>
      <c r="K235" s="77">
        <v>0</v>
      </c>
      <c r="L235" s="77">
        <v>0</v>
      </c>
      <c r="M235" s="77">
        <v>0</v>
      </c>
      <c r="N235" s="77">
        <v>1254797</v>
      </c>
      <c r="O235" s="77">
        <v>0</v>
      </c>
      <c r="P235" s="82">
        <v>158576</v>
      </c>
      <c r="Q235" s="83">
        <f t="shared" si="12"/>
        <v>2304689</v>
      </c>
      <c r="S235" s="1">
        <f t="shared" si="13"/>
        <v>0</v>
      </c>
      <c r="T235" s="1">
        <f t="shared" si="14"/>
        <v>2304689</v>
      </c>
      <c r="U235" s="1">
        <f t="shared" si="15"/>
        <v>2304689</v>
      </c>
    </row>
    <row r="236" spans="1:21" x14ac:dyDescent="0.25">
      <c r="A236" s="24" t="s">
        <v>295</v>
      </c>
      <c r="B236" s="25" t="s">
        <v>46</v>
      </c>
      <c r="C236" s="81">
        <v>0</v>
      </c>
      <c r="D236" s="81">
        <v>0</v>
      </c>
      <c r="E236" s="77">
        <v>0</v>
      </c>
      <c r="F236" s="77">
        <v>0</v>
      </c>
      <c r="G236" s="77">
        <v>0</v>
      </c>
      <c r="H236" s="77">
        <v>0</v>
      </c>
      <c r="I236" s="77">
        <v>0</v>
      </c>
      <c r="J236" s="77">
        <v>0</v>
      </c>
      <c r="K236" s="77">
        <v>0</v>
      </c>
      <c r="L236" s="77">
        <v>0</v>
      </c>
      <c r="M236" s="77">
        <v>0</v>
      </c>
      <c r="N236" s="77">
        <v>0</v>
      </c>
      <c r="O236" s="77">
        <v>0</v>
      </c>
      <c r="P236" s="82">
        <v>0</v>
      </c>
      <c r="Q236" s="83">
        <f t="shared" si="12"/>
        <v>0</v>
      </c>
      <c r="S236" s="1">
        <f t="shared" si="13"/>
        <v>0</v>
      </c>
      <c r="T236" s="1">
        <f t="shared" si="14"/>
        <v>0</v>
      </c>
      <c r="U236" s="1">
        <f t="shared" si="15"/>
        <v>0</v>
      </c>
    </row>
    <row r="237" spans="1:21" x14ac:dyDescent="0.25">
      <c r="A237" s="24" t="s">
        <v>296</v>
      </c>
      <c r="B237" s="25" t="s">
        <v>46</v>
      </c>
      <c r="C237" s="81">
        <v>158321</v>
      </c>
      <c r="D237" s="81">
        <v>0</v>
      </c>
      <c r="E237" s="77">
        <v>0</v>
      </c>
      <c r="F237" s="77">
        <v>0</v>
      </c>
      <c r="G237" s="77">
        <v>0</v>
      </c>
      <c r="H237" s="77">
        <v>0</v>
      </c>
      <c r="I237" s="77">
        <v>0</v>
      </c>
      <c r="J237" s="77">
        <v>0</v>
      </c>
      <c r="K237" s="77">
        <v>0</v>
      </c>
      <c r="L237" s="77">
        <v>0</v>
      </c>
      <c r="M237" s="77">
        <v>759800</v>
      </c>
      <c r="N237" s="77">
        <v>0</v>
      </c>
      <c r="O237" s="77">
        <v>346804</v>
      </c>
      <c r="P237" s="82">
        <v>0</v>
      </c>
      <c r="Q237" s="83">
        <f t="shared" si="12"/>
        <v>1264925</v>
      </c>
      <c r="S237" s="1">
        <f t="shared" si="13"/>
        <v>1264925</v>
      </c>
      <c r="T237" s="1">
        <f t="shared" si="14"/>
        <v>0</v>
      </c>
      <c r="U237" s="1">
        <f t="shared" si="15"/>
        <v>1264925</v>
      </c>
    </row>
    <row r="238" spans="1:21" x14ac:dyDescent="0.25">
      <c r="A238" s="24" t="s">
        <v>297</v>
      </c>
      <c r="B238" s="25" t="s">
        <v>47</v>
      </c>
      <c r="C238" s="81">
        <v>52231</v>
      </c>
      <c r="D238" s="81">
        <v>874</v>
      </c>
      <c r="E238" s="77">
        <v>0</v>
      </c>
      <c r="F238" s="77">
        <v>0</v>
      </c>
      <c r="G238" s="77">
        <v>68471</v>
      </c>
      <c r="H238" s="77">
        <v>0</v>
      </c>
      <c r="I238" s="77">
        <v>180452</v>
      </c>
      <c r="J238" s="77">
        <v>0</v>
      </c>
      <c r="K238" s="77">
        <v>0</v>
      </c>
      <c r="L238" s="77">
        <v>0</v>
      </c>
      <c r="M238" s="77">
        <v>0</v>
      </c>
      <c r="N238" s="77">
        <v>250965</v>
      </c>
      <c r="O238" s="77">
        <v>0</v>
      </c>
      <c r="P238" s="82">
        <v>0</v>
      </c>
      <c r="Q238" s="83">
        <f t="shared" si="12"/>
        <v>552993</v>
      </c>
      <c r="S238" s="1">
        <f t="shared" si="13"/>
        <v>301154</v>
      </c>
      <c r="T238" s="1">
        <f t="shared" si="14"/>
        <v>251839</v>
      </c>
      <c r="U238" s="1">
        <f t="shared" si="15"/>
        <v>552993</v>
      </c>
    </row>
    <row r="239" spans="1:21" x14ac:dyDescent="0.25">
      <c r="A239" s="24" t="s">
        <v>298</v>
      </c>
      <c r="B239" s="25" t="s">
        <v>47</v>
      </c>
      <c r="C239" s="81">
        <v>4320</v>
      </c>
      <c r="D239" s="81">
        <v>0</v>
      </c>
      <c r="E239" s="77">
        <v>0</v>
      </c>
      <c r="F239" s="77">
        <v>0</v>
      </c>
      <c r="G239" s="77">
        <v>20256</v>
      </c>
      <c r="H239" s="77">
        <v>0</v>
      </c>
      <c r="I239" s="77">
        <v>0</v>
      </c>
      <c r="J239" s="77">
        <v>0</v>
      </c>
      <c r="K239" s="77">
        <v>0</v>
      </c>
      <c r="L239" s="77">
        <v>0</v>
      </c>
      <c r="M239" s="77">
        <v>10880</v>
      </c>
      <c r="N239" s="77">
        <v>0</v>
      </c>
      <c r="O239" s="77">
        <v>107555</v>
      </c>
      <c r="P239" s="82">
        <v>0</v>
      </c>
      <c r="Q239" s="83">
        <f t="shared" si="12"/>
        <v>143011</v>
      </c>
      <c r="S239" s="1">
        <f t="shared" si="13"/>
        <v>143011</v>
      </c>
      <c r="T239" s="1">
        <f t="shared" si="14"/>
        <v>0</v>
      </c>
      <c r="U239" s="1">
        <f t="shared" si="15"/>
        <v>143011</v>
      </c>
    </row>
    <row r="240" spans="1:21" x14ac:dyDescent="0.25">
      <c r="A240" s="24" t="s">
        <v>473</v>
      </c>
      <c r="B240" s="25" t="s">
        <v>47</v>
      </c>
      <c r="C240" s="81">
        <v>0</v>
      </c>
      <c r="D240" s="81">
        <v>0</v>
      </c>
      <c r="E240" s="77">
        <v>0</v>
      </c>
      <c r="F240" s="77">
        <v>0</v>
      </c>
      <c r="G240" s="77">
        <v>0</v>
      </c>
      <c r="H240" s="77">
        <v>205441</v>
      </c>
      <c r="I240" s="77">
        <v>0</v>
      </c>
      <c r="J240" s="77">
        <v>0</v>
      </c>
      <c r="K240" s="77">
        <v>0</v>
      </c>
      <c r="L240" s="77">
        <v>0</v>
      </c>
      <c r="M240" s="77">
        <v>0</v>
      </c>
      <c r="N240" s="77">
        <v>0</v>
      </c>
      <c r="O240" s="77">
        <v>0</v>
      </c>
      <c r="P240" s="82">
        <v>0</v>
      </c>
      <c r="Q240" s="83">
        <f t="shared" si="12"/>
        <v>205441</v>
      </c>
      <c r="S240" s="1">
        <f t="shared" si="13"/>
        <v>0</v>
      </c>
      <c r="T240" s="1">
        <f t="shared" si="14"/>
        <v>205441</v>
      </c>
      <c r="U240" s="1">
        <f t="shared" si="15"/>
        <v>205441</v>
      </c>
    </row>
    <row r="241" spans="1:21" x14ac:dyDescent="0.25">
      <c r="A241" s="24" t="s">
        <v>299</v>
      </c>
      <c r="B241" s="25" t="s">
        <v>47</v>
      </c>
      <c r="C241" s="81">
        <v>0</v>
      </c>
      <c r="D241" s="81">
        <v>0</v>
      </c>
      <c r="E241" s="77">
        <v>0</v>
      </c>
      <c r="F241" s="77">
        <v>0</v>
      </c>
      <c r="G241" s="77">
        <v>0</v>
      </c>
      <c r="H241" s="77">
        <v>0</v>
      </c>
      <c r="I241" s="77">
        <v>0</v>
      </c>
      <c r="J241" s="77">
        <v>0</v>
      </c>
      <c r="K241" s="77">
        <v>0</v>
      </c>
      <c r="L241" s="77">
        <v>0</v>
      </c>
      <c r="M241" s="77">
        <v>0</v>
      </c>
      <c r="N241" s="77">
        <v>0</v>
      </c>
      <c r="O241" s="77">
        <v>0</v>
      </c>
      <c r="P241" s="82">
        <v>0</v>
      </c>
      <c r="Q241" s="83">
        <f t="shared" si="12"/>
        <v>0</v>
      </c>
      <c r="S241" s="1">
        <f t="shared" si="13"/>
        <v>0</v>
      </c>
      <c r="T241" s="1">
        <f t="shared" si="14"/>
        <v>0</v>
      </c>
      <c r="U241" s="1">
        <f t="shared" si="15"/>
        <v>0</v>
      </c>
    </row>
    <row r="242" spans="1:21" x14ac:dyDescent="0.25">
      <c r="A242" s="24" t="s">
        <v>463</v>
      </c>
      <c r="B242" s="25" t="s">
        <v>47</v>
      </c>
      <c r="C242" s="81">
        <v>73494</v>
      </c>
      <c r="D242" s="81">
        <v>15635</v>
      </c>
      <c r="E242" s="77">
        <v>2739</v>
      </c>
      <c r="F242" s="77">
        <v>2628</v>
      </c>
      <c r="G242" s="77">
        <v>119807</v>
      </c>
      <c r="H242" s="77">
        <v>49441</v>
      </c>
      <c r="I242" s="77">
        <v>0</v>
      </c>
      <c r="J242" s="77">
        <v>0</v>
      </c>
      <c r="K242" s="77">
        <v>0</v>
      </c>
      <c r="L242" s="77">
        <v>0</v>
      </c>
      <c r="M242" s="77">
        <v>63143</v>
      </c>
      <c r="N242" s="77">
        <v>17085</v>
      </c>
      <c r="O242" s="77">
        <v>53244</v>
      </c>
      <c r="P242" s="82">
        <v>12784</v>
      </c>
      <c r="Q242" s="83">
        <f t="shared" si="12"/>
        <v>410000</v>
      </c>
      <c r="S242" s="1">
        <f t="shared" si="13"/>
        <v>312427</v>
      </c>
      <c r="T242" s="1">
        <f t="shared" si="14"/>
        <v>97573</v>
      </c>
      <c r="U242" s="1">
        <f t="shared" si="15"/>
        <v>410000</v>
      </c>
    </row>
    <row r="243" spans="1:21" x14ac:dyDescent="0.25">
      <c r="A243" s="24" t="s">
        <v>300</v>
      </c>
      <c r="B243" s="25" t="s">
        <v>48</v>
      </c>
      <c r="C243" s="81">
        <v>0</v>
      </c>
      <c r="D243" s="81">
        <v>0</v>
      </c>
      <c r="E243" s="77">
        <v>0</v>
      </c>
      <c r="F243" s="77">
        <v>0</v>
      </c>
      <c r="G243" s="77">
        <v>0</v>
      </c>
      <c r="H243" s="77">
        <v>0</v>
      </c>
      <c r="I243" s="77">
        <v>0</v>
      </c>
      <c r="J243" s="77">
        <v>0</v>
      </c>
      <c r="K243" s="77">
        <v>0</v>
      </c>
      <c r="L243" s="77">
        <v>0</v>
      </c>
      <c r="M243" s="77">
        <v>0</v>
      </c>
      <c r="N243" s="77">
        <v>0</v>
      </c>
      <c r="O243" s="77">
        <v>0</v>
      </c>
      <c r="P243" s="82">
        <v>0</v>
      </c>
      <c r="Q243" s="83">
        <f t="shared" si="12"/>
        <v>0</v>
      </c>
      <c r="S243" s="1">
        <f t="shared" si="13"/>
        <v>0</v>
      </c>
      <c r="T243" s="1">
        <f t="shared" si="14"/>
        <v>0</v>
      </c>
      <c r="U243" s="1">
        <f t="shared" si="15"/>
        <v>0</v>
      </c>
    </row>
    <row r="244" spans="1:21" x14ac:dyDescent="0.25">
      <c r="A244" s="24" t="s">
        <v>301</v>
      </c>
      <c r="B244" s="25" t="s">
        <v>48</v>
      </c>
      <c r="C244" s="81">
        <v>0</v>
      </c>
      <c r="D244" s="81">
        <v>284293</v>
      </c>
      <c r="E244" s="77">
        <v>0</v>
      </c>
      <c r="F244" s="77">
        <v>0</v>
      </c>
      <c r="G244" s="77">
        <v>0</v>
      </c>
      <c r="H244" s="77">
        <v>1507676</v>
      </c>
      <c r="I244" s="77">
        <v>0</v>
      </c>
      <c r="J244" s="77">
        <v>0</v>
      </c>
      <c r="K244" s="77">
        <v>0</v>
      </c>
      <c r="L244" s="77">
        <v>0</v>
      </c>
      <c r="M244" s="77">
        <v>0</v>
      </c>
      <c r="N244" s="77">
        <v>701132</v>
      </c>
      <c r="O244" s="77">
        <v>223716</v>
      </c>
      <c r="P244" s="82">
        <v>0</v>
      </c>
      <c r="Q244" s="83">
        <f t="shared" si="12"/>
        <v>2716817</v>
      </c>
      <c r="S244" s="1">
        <f t="shared" si="13"/>
        <v>223716</v>
      </c>
      <c r="T244" s="1">
        <f t="shared" si="14"/>
        <v>2493101</v>
      </c>
      <c r="U244" s="1">
        <f t="shared" si="15"/>
        <v>2716817</v>
      </c>
    </row>
    <row r="245" spans="1:21" x14ac:dyDescent="0.25">
      <c r="A245" s="24" t="s">
        <v>302</v>
      </c>
      <c r="B245" s="25" t="s">
        <v>48</v>
      </c>
      <c r="C245" s="81">
        <v>0</v>
      </c>
      <c r="D245" s="81">
        <v>0</v>
      </c>
      <c r="E245" s="77">
        <v>0</v>
      </c>
      <c r="F245" s="77">
        <v>0</v>
      </c>
      <c r="G245" s="77">
        <v>0</v>
      </c>
      <c r="H245" s="77">
        <v>0</v>
      </c>
      <c r="I245" s="77">
        <v>0</v>
      </c>
      <c r="J245" s="77">
        <v>0</v>
      </c>
      <c r="K245" s="77">
        <v>0</v>
      </c>
      <c r="L245" s="77">
        <v>0</v>
      </c>
      <c r="M245" s="77">
        <v>0</v>
      </c>
      <c r="N245" s="77">
        <v>0</v>
      </c>
      <c r="O245" s="77">
        <v>10864</v>
      </c>
      <c r="P245" s="82">
        <v>0</v>
      </c>
      <c r="Q245" s="83">
        <f t="shared" si="12"/>
        <v>10864</v>
      </c>
      <c r="S245" s="1">
        <f t="shared" si="13"/>
        <v>10864</v>
      </c>
      <c r="T245" s="1">
        <f t="shared" si="14"/>
        <v>0</v>
      </c>
      <c r="U245" s="1">
        <f t="shared" si="15"/>
        <v>10864</v>
      </c>
    </row>
    <row r="246" spans="1:21" x14ac:dyDescent="0.25">
      <c r="A246" s="24" t="s">
        <v>303</v>
      </c>
      <c r="B246" s="25" t="s">
        <v>49</v>
      </c>
      <c r="C246" s="81">
        <v>0</v>
      </c>
      <c r="D246" s="81">
        <v>0</v>
      </c>
      <c r="E246" s="77">
        <v>0</v>
      </c>
      <c r="F246" s="77">
        <v>0</v>
      </c>
      <c r="G246" s="77">
        <v>0</v>
      </c>
      <c r="H246" s="77">
        <v>0</v>
      </c>
      <c r="I246" s="77">
        <v>0</v>
      </c>
      <c r="J246" s="77">
        <v>0</v>
      </c>
      <c r="K246" s="77">
        <v>0</v>
      </c>
      <c r="L246" s="77">
        <v>0</v>
      </c>
      <c r="M246" s="77">
        <v>0</v>
      </c>
      <c r="N246" s="77">
        <v>0</v>
      </c>
      <c r="O246" s="77">
        <v>0</v>
      </c>
      <c r="P246" s="82">
        <v>0</v>
      </c>
      <c r="Q246" s="83">
        <f t="shared" si="12"/>
        <v>0</v>
      </c>
      <c r="S246" s="1">
        <f t="shared" si="13"/>
        <v>0</v>
      </c>
      <c r="T246" s="1">
        <f t="shared" si="14"/>
        <v>0</v>
      </c>
      <c r="U246" s="1">
        <f t="shared" si="15"/>
        <v>0</v>
      </c>
    </row>
    <row r="247" spans="1:21" x14ac:dyDescent="0.25">
      <c r="A247" s="24" t="s">
        <v>304</v>
      </c>
      <c r="B247" s="25" t="s">
        <v>49</v>
      </c>
      <c r="C247" s="81">
        <v>31400</v>
      </c>
      <c r="D247" s="81">
        <v>13200</v>
      </c>
      <c r="E247" s="77">
        <v>550101</v>
      </c>
      <c r="F247" s="77">
        <v>49400</v>
      </c>
      <c r="G247" s="77">
        <v>0</v>
      </c>
      <c r="H247" s="77">
        <v>0</v>
      </c>
      <c r="I247" s="77">
        <v>0</v>
      </c>
      <c r="J247" s="77">
        <v>0</v>
      </c>
      <c r="K247" s="77">
        <v>0</v>
      </c>
      <c r="L247" s="77">
        <v>0</v>
      </c>
      <c r="M247" s="77">
        <v>0</v>
      </c>
      <c r="N247" s="77">
        <v>0</v>
      </c>
      <c r="O247" s="77">
        <v>0</v>
      </c>
      <c r="P247" s="82">
        <v>0</v>
      </c>
      <c r="Q247" s="83">
        <f t="shared" si="12"/>
        <v>644101</v>
      </c>
      <c r="S247" s="1">
        <f t="shared" si="13"/>
        <v>581501</v>
      </c>
      <c r="T247" s="1">
        <f t="shared" si="14"/>
        <v>62600</v>
      </c>
      <c r="U247" s="1">
        <f t="shared" si="15"/>
        <v>644101</v>
      </c>
    </row>
    <row r="248" spans="1:21" x14ac:dyDescent="0.25">
      <c r="A248" s="24" t="s">
        <v>305</v>
      </c>
      <c r="B248" s="25" t="s">
        <v>49</v>
      </c>
      <c r="C248" s="81">
        <v>0</v>
      </c>
      <c r="D248" s="81">
        <v>1488</v>
      </c>
      <c r="E248" s="77">
        <v>0</v>
      </c>
      <c r="F248" s="77">
        <v>20800</v>
      </c>
      <c r="G248" s="77">
        <v>0</v>
      </c>
      <c r="H248" s="77">
        <v>82925</v>
      </c>
      <c r="I248" s="77">
        <v>0</v>
      </c>
      <c r="J248" s="77">
        <v>0</v>
      </c>
      <c r="K248" s="77">
        <v>0</v>
      </c>
      <c r="L248" s="77">
        <v>0</v>
      </c>
      <c r="M248" s="77">
        <v>0</v>
      </c>
      <c r="N248" s="77">
        <v>36506</v>
      </c>
      <c r="O248" s="77">
        <v>0</v>
      </c>
      <c r="P248" s="82">
        <v>19000</v>
      </c>
      <c r="Q248" s="83">
        <f t="shared" si="12"/>
        <v>160719</v>
      </c>
      <c r="S248" s="1">
        <f t="shared" si="13"/>
        <v>0</v>
      </c>
      <c r="T248" s="1">
        <f t="shared" si="14"/>
        <v>160719</v>
      </c>
      <c r="U248" s="1">
        <f t="shared" si="15"/>
        <v>160719</v>
      </c>
    </row>
    <row r="249" spans="1:21" x14ac:dyDescent="0.25">
      <c r="A249" s="24" t="s">
        <v>306</v>
      </c>
      <c r="B249" s="25" t="s">
        <v>49</v>
      </c>
      <c r="C249" s="81">
        <v>0</v>
      </c>
      <c r="D249" s="81">
        <v>0</v>
      </c>
      <c r="E249" s="77">
        <v>3692</v>
      </c>
      <c r="F249" s="77">
        <v>48316</v>
      </c>
      <c r="G249" s="77">
        <v>0</v>
      </c>
      <c r="H249" s="77">
        <v>0</v>
      </c>
      <c r="I249" s="77">
        <v>0</v>
      </c>
      <c r="J249" s="77">
        <v>0</v>
      </c>
      <c r="K249" s="77">
        <v>0</v>
      </c>
      <c r="L249" s="77">
        <v>0</v>
      </c>
      <c r="M249" s="77">
        <v>0</v>
      </c>
      <c r="N249" s="77">
        <v>0</v>
      </c>
      <c r="O249" s="77">
        <v>0</v>
      </c>
      <c r="P249" s="82">
        <v>0</v>
      </c>
      <c r="Q249" s="83">
        <f t="shared" si="12"/>
        <v>52008</v>
      </c>
      <c r="S249" s="1">
        <f t="shared" si="13"/>
        <v>3692</v>
      </c>
      <c r="T249" s="1">
        <f t="shared" si="14"/>
        <v>48316</v>
      </c>
      <c r="U249" s="1">
        <f t="shared" si="15"/>
        <v>52008</v>
      </c>
    </row>
    <row r="250" spans="1:21" x14ac:dyDescent="0.25">
      <c r="A250" s="24" t="s">
        <v>307</v>
      </c>
      <c r="B250" s="25" t="s">
        <v>49</v>
      </c>
      <c r="C250" s="81">
        <v>2251</v>
      </c>
      <c r="D250" s="81">
        <v>0</v>
      </c>
      <c r="E250" s="77">
        <v>0</v>
      </c>
      <c r="F250" s="77">
        <v>0</v>
      </c>
      <c r="G250" s="77">
        <v>0</v>
      </c>
      <c r="H250" s="77">
        <v>0</v>
      </c>
      <c r="I250" s="77">
        <v>0</v>
      </c>
      <c r="J250" s="77">
        <v>0</v>
      </c>
      <c r="K250" s="77">
        <v>0</v>
      </c>
      <c r="L250" s="77">
        <v>0</v>
      </c>
      <c r="M250" s="77">
        <v>0</v>
      </c>
      <c r="N250" s="77">
        <v>0</v>
      </c>
      <c r="O250" s="77">
        <v>6700</v>
      </c>
      <c r="P250" s="82">
        <v>0</v>
      </c>
      <c r="Q250" s="83">
        <f t="shared" si="12"/>
        <v>8951</v>
      </c>
      <c r="S250" s="1">
        <f t="shared" si="13"/>
        <v>8951</v>
      </c>
      <c r="T250" s="1">
        <f t="shared" si="14"/>
        <v>0</v>
      </c>
      <c r="U250" s="1">
        <f t="shared" si="15"/>
        <v>8951</v>
      </c>
    </row>
    <row r="251" spans="1:21" x14ac:dyDescent="0.25">
      <c r="A251" s="24" t="s">
        <v>308</v>
      </c>
      <c r="B251" s="25" t="s">
        <v>49</v>
      </c>
      <c r="C251" s="81">
        <v>0</v>
      </c>
      <c r="D251" s="81">
        <v>118743</v>
      </c>
      <c r="E251" s="77">
        <v>0</v>
      </c>
      <c r="F251" s="77">
        <v>0</v>
      </c>
      <c r="G251" s="77">
        <v>0</v>
      </c>
      <c r="H251" s="77">
        <v>0</v>
      </c>
      <c r="I251" s="77">
        <v>0</v>
      </c>
      <c r="J251" s="77">
        <v>0</v>
      </c>
      <c r="K251" s="77">
        <v>0</v>
      </c>
      <c r="L251" s="77">
        <v>0</v>
      </c>
      <c r="M251" s="77">
        <v>0</v>
      </c>
      <c r="N251" s="77">
        <v>0</v>
      </c>
      <c r="O251" s="77">
        <v>0</v>
      </c>
      <c r="P251" s="82">
        <v>0</v>
      </c>
      <c r="Q251" s="83">
        <f t="shared" si="12"/>
        <v>118743</v>
      </c>
      <c r="S251" s="1">
        <f t="shared" si="13"/>
        <v>0</v>
      </c>
      <c r="T251" s="1">
        <f t="shared" si="14"/>
        <v>118743</v>
      </c>
      <c r="U251" s="1">
        <f t="shared" si="15"/>
        <v>118743</v>
      </c>
    </row>
    <row r="252" spans="1:21" x14ac:dyDescent="0.25">
      <c r="A252" s="24" t="s">
        <v>309</v>
      </c>
      <c r="B252" s="25" t="s">
        <v>49</v>
      </c>
      <c r="C252" s="81">
        <v>0</v>
      </c>
      <c r="D252" s="81">
        <v>21956</v>
      </c>
      <c r="E252" s="77">
        <v>29388</v>
      </c>
      <c r="F252" s="77">
        <v>1062631</v>
      </c>
      <c r="G252" s="77">
        <v>0</v>
      </c>
      <c r="H252" s="77">
        <v>0</v>
      </c>
      <c r="I252" s="77">
        <v>0</v>
      </c>
      <c r="J252" s="77">
        <v>0</v>
      </c>
      <c r="K252" s="77">
        <v>0</v>
      </c>
      <c r="L252" s="77">
        <v>0</v>
      </c>
      <c r="M252" s="77">
        <v>0</v>
      </c>
      <c r="N252" s="77">
        <v>0</v>
      </c>
      <c r="O252" s="77">
        <v>0</v>
      </c>
      <c r="P252" s="82">
        <v>0</v>
      </c>
      <c r="Q252" s="83">
        <f t="shared" si="12"/>
        <v>1113975</v>
      </c>
      <c r="S252" s="1">
        <f t="shared" si="13"/>
        <v>29388</v>
      </c>
      <c r="T252" s="1">
        <f t="shared" si="14"/>
        <v>1084587</v>
      </c>
      <c r="U252" s="1">
        <f t="shared" si="15"/>
        <v>1113975</v>
      </c>
    </row>
    <row r="253" spans="1:21" x14ac:dyDescent="0.25">
      <c r="A253" s="24" t="s">
        <v>310</v>
      </c>
      <c r="B253" s="25" t="s">
        <v>49</v>
      </c>
      <c r="C253" s="81">
        <v>0</v>
      </c>
      <c r="D253" s="81">
        <v>0</v>
      </c>
      <c r="E253" s="77">
        <v>0</v>
      </c>
      <c r="F253" s="77">
        <v>0</v>
      </c>
      <c r="G253" s="77">
        <v>0</v>
      </c>
      <c r="H253" s="77">
        <v>0</v>
      </c>
      <c r="I253" s="77">
        <v>0</v>
      </c>
      <c r="J253" s="77">
        <v>0</v>
      </c>
      <c r="K253" s="77">
        <v>0</v>
      </c>
      <c r="L253" s="77">
        <v>0</v>
      </c>
      <c r="M253" s="77">
        <v>0</v>
      </c>
      <c r="N253" s="77">
        <v>0</v>
      </c>
      <c r="O253" s="77">
        <v>0</v>
      </c>
      <c r="P253" s="82">
        <v>0</v>
      </c>
      <c r="Q253" s="83">
        <f t="shared" si="12"/>
        <v>0</v>
      </c>
      <c r="S253" s="1">
        <f t="shared" si="13"/>
        <v>0</v>
      </c>
      <c r="T253" s="1">
        <f t="shared" si="14"/>
        <v>0</v>
      </c>
      <c r="U253" s="1">
        <f t="shared" si="15"/>
        <v>0</v>
      </c>
    </row>
    <row r="254" spans="1:21" x14ac:dyDescent="0.25">
      <c r="A254" s="24" t="s">
        <v>311</v>
      </c>
      <c r="B254" s="25" t="s">
        <v>49</v>
      </c>
      <c r="C254" s="81">
        <v>0</v>
      </c>
      <c r="D254" s="81">
        <v>17155</v>
      </c>
      <c r="E254" s="77">
        <v>0</v>
      </c>
      <c r="F254" s="77">
        <v>71411</v>
      </c>
      <c r="G254" s="77">
        <v>0</v>
      </c>
      <c r="H254" s="77">
        <v>0</v>
      </c>
      <c r="I254" s="77">
        <v>0</v>
      </c>
      <c r="J254" s="77">
        <v>0</v>
      </c>
      <c r="K254" s="77">
        <v>0</v>
      </c>
      <c r="L254" s="77">
        <v>0</v>
      </c>
      <c r="M254" s="77">
        <v>0</v>
      </c>
      <c r="N254" s="77">
        <v>0</v>
      </c>
      <c r="O254" s="77">
        <v>0</v>
      </c>
      <c r="P254" s="82">
        <v>0</v>
      </c>
      <c r="Q254" s="83">
        <f t="shared" si="12"/>
        <v>88566</v>
      </c>
      <c r="S254" s="1">
        <f t="shared" si="13"/>
        <v>0</v>
      </c>
      <c r="T254" s="1">
        <f t="shared" si="14"/>
        <v>88566</v>
      </c>
      <c r="U254" s="1">
        <f t="shared" si="15"/>
        <v>88566</v>
      </c>
    </row>
    <row r="255" spans="1:21" x14ac:dyDescent="0.25">
      <c r="A255" s="24" t="s">
        <v>3</v>
      </c>
      <c r="B255" s="25" t="s">
        <v>3</v>
      </c>
      <c r="C255" s="81">
        <v>0</v>
      </c>
      <c r="D255" s="81">
        <v>0</v>
      </c>
      <c r="E255" s="77">
        <v>0</v>
      </c>
      <c r="F255" s="77">
        <v>0</v>
      </c>
      <c r="G255" s="77">
        <v>0</v>
      </c>
      <c r="H255" s="77">
        <v>0</v>
      </c>
      <c r="I255" s="77">
        <v>0</v>
      </c>
      <c r="J255" s="77">
        <v>0</v>
      </c>
      <c r="K255" s="77">
        <v>0</v>
      </c>
      <c r="L255" s="77">
        <v>0</v>
      </c>
      <c r="M255" s="77">
        <v>0</v>
      </c>
      <c r="N255" s="77">
        <v>0</v>
      </c>
      <c r="O255" s="77">
        <v>0</v>
      </c>
      <c r="P255" s="82">
        <v>0</v>
      </c>
      <c r="Q255" s="83">
        <f t="shared" si="12"/>
        <v>0</v>
      </c>
      <c r="S255" s="1">
        <f t="shared" si="13"/>
        <v>0</v>
      </c>
      <c r="T255" s="1">
        <f t="shared" si="14"/>
        <v>0</v>
      </c>
      <c r="U255" s="1">
        <f t="shared" si="15"/>
        <v>0</v>
      </c>
    </row>
    <row r="256" spans="1:21" x14ac:dyDescent="0.25">
      <c r="A256" s="24" t="s">
        <v>312</v>
      </c>
      <c r="B256" s="25" t="s">
        <v>50</v>
      </c>
      <c r="C256" s="81">
        <v>882466</v>
      </c>
      <c r="D256" s="81">
        <v>0</v>
      </c>
      <c r="E256" s="77">
        <v>3717711</v>
      </c>
      <c r="F256" s="77">
        <v>1703105</v>
      </c>
      <c r="G256" s="77">
        <v>729804</v>
      </c>
      <c r="H256" s="77">
        <v>2735022</v>
      </c>
      <c r="I256" s="77">
        <v>0</v>
      </c>
      <c r="J256" s="77">
        <v>0</v>
      </c>
      <c r="K256" s="77">
        <v>0</v>
      </c>
      <c r="L256" s="77">
        <v>0</v>
      </c>
      <c r="M256" s="77">
        <v>287590</v>
      </c>
      <c r="N256" s="77">
        <v>0</v>
      </c>
      <c r="O256" s="77">
        <v>0</v>
      </c>
      <c r="P256" s="82">
        <v>0</v>
      </c>
      <c r="Q256" s="83">
        <f t="shared" si="12"/>
        <v>10055698</v>
      </c>
      <c r="S256" s="1">
        <f t="shared" si="13"/>
        <v>5617571</v>
      </c>
      <c r="T256" s="1">
        <f t="shared" si="14"/>
        <v>4438127</v>
      </c>
      <c r="U256" s="1">
        <f t="shared" si="15"/>
        <v>10055698</v>
      </c>
    </row>
    <row r="257" spans="1:21" x14ac:dyDescent="0.25">
      <c r="A257" s="24" t="s">
        <v>474</v>
      </c>
      <c r="B257" s="25" t="s">
        <v>50</v>
      </c>
      <c r="C257" s="81">
        <v>0</v>
      </c>
      <c r="D257" s="81">
        <v>0</v>
      </c>
      <c r="E257" s="77">
        <v>0</v>
      </c>
      <c r="F257" s="77">
        <v>0</v>
      </c>
      <c r="G257" s="77">
        <v>0</v>
      </c>
      <c r="H257" s="77">
        <v>0</v>
      </c>
      <c r="I257" s="77">
        <v>0</v>
      </c>
      <c r="J257" s="77">
        <v>0</v>
      </c>
      <c r="K257" s="77">
        <v>0</v>
      </c>
      <c r="L257" s="77">
        <v>0</v>
      </c>
      <c r="M257" s="77">
        <v>0</v>
      </c>
      <c r="N257" s="77">
        <v>0</v>
      </c>
      <c r="O257" s="77">
        <v>0</v>
      </c>
      <c r="P257" s="82">
        <v>0</v>
      </c>
      <c r="Q257" s="83">
        <f t="shared" si="12"/>
        <v>0</v>
      </c>
      <c r="S257" s="1">
        <f t="shared" si="13"/>
        <v>0</v>
      </c>
      <c r="T257" s="1">
        <f t="shared" si="14"/>
        <v>0</v>
      </c>
      <c r="U257" s="1">
        <f t="shared" si="15"/>
        <v>0</v>
      </c>
    </row>
    <row r="258" spans="1:21" x14ac:dyDescent="0.25">
      <c r="A258" s="24" t="s">
        <v>313</v>
      </c>
      <c r="B258" s="25" t="s">
        <v>50</v>
      </c>
      <c r="C258" s="81">
        <v>0</v>
      </c>
      <c r="D258" s="81">
        <v>0</v>
      </c>
      <c r="E258" s="77">
        <v>0</v>
      </c>
      <c r="F258" s="77">
        <v>0</v>
      </c>
      <c r="G258" s="77">
        <v>4290</v>
      </c>
      <c r="H258" s="77">
        <v>0</v>
      </c>
      <c r="I258" s="77">
        <v>0</v>
      </c>
      <c r="J258" s="77">
        <v>0</v>
      </c>
      <c r="K258" s="77">
        <v>0</v>
      </c>
      <c r="L258" s="77">
        <v>0</v>
      </c>
      <c r="M258" s="77">
        <v>0</v>
      </c>
      <c r="N258" s="77">
        <v>0</v>
      </c>
      <c r="O258" s="77">
        <v>0</v>
      </c>
      <c r="P258" s="82">
        <v>0</v>
      </c>
      <c r="Q258" s="83">
        <f t="shared" si="12"/>
        <v>4290</v>
      </c>
      <c r="S258" s="1">
        <f t="shared" si="13"/>
        <v>4290</v>
      </c>
      <c r="T258" s="1">
        <f t="shared" si="14"/>
        <v>0</v>
      </c>
      <c r="U258" s="1">
        <f t="shared" si="15"/>
        <v>4290</v>
      </c>
    </row>
    <row r="259" spans="1:21" x14ac:dyDescent="0.25">
      <c r="A259" s="24" t="s">
        <v>314</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si="12"/>
        <v>0</v>
      </c>
      <c r="S259" s="1">
        <f t="shared" si="13"/>
        <v>0</v>
      </c>
      <c r="T259" s="1">
        <f t="shared" si="14"/>
        <v>0</v>
      </c>
      <c r="U259" s="1">
        <f t="shared" si="15"/>
        <v>0</v>
      </c>
    </row>
    <row r="260" spans="1:21" x14ac:dyDescent="0.25">
      <c r="A260" s="24" t="s">
        <v>315</v>
      </c>
      <c r="B260" s="25" t="s">
        <v>50</v>
      </c>
      <c r="C260" s="81">
        <v>0</v>
      </c>
      <c r="D260" s="81">
        <v>0</v>
      </c>
      <c r="E260" s="77">
        <v>0</v>
      </c>
      <c r="F260" s="77">
        <v>0</v>
      </c>
      <c r="G260" s="77">
        <v>0</v>
      </c>
      <c r="H260" s="77">
        <v>0</v>
      </c>
      <c r="I260" s="77">
        <v>0</v>
      </c>
      <c r="J260" s="77">
        <v>0</v>
      </c>
      <c r="K260" s="77">
        <v>0</v>
      </c>
      <c r="L260" s="77">
        <v>0</v>
      </c>
      <c r="M260" s="77">
        <v>0</v>
      </c>
      <c r="N260" s="77">
        <v>0</v>
      </c>
      <c r="O260" s="77">
        <v>0</v>
      </c>
      <c r="P260" s="82">
        <v>0</v>
      </c>
      <c r="Q260" s="83">
        <f t="shared" si="12"/>
        <v>0</v>
      </c>
      <c r="S260" s="1">
        <f t="shared" si="13"/>
        <v>0</v>
      </c>
      <c r="T260" s="1">
        <f t="shared" si="14"/>
        <v>0</v>
      </c>
      <c r="U260" s="1">
        <f t="shared" si="15"/>
        <v>0</v>
      </c>
    </row>
    <row r="261" spans="1:21" x14ac:dyDescent="0.25">
      <c r="A261" s="24" t="s">
        <v>316</v>
      </c>
      <c r="B261" s="25" t="s">
        <v>50</v>
      </c>
      <c r="C261" s="81">
        <v>0</v>
      </c>
      <c r="D261" s="81">
        <v>0</v>
      </c>
      <c r="E261" s="77">
        <v>0</v>
      </c>
      <c r="F261" s="77">
        <v>0</v>
      </c>
      <c r="G261" s="77">
        <v>0</v>
      </c>
      <c r="H261" s="77">
        <v>0</v>
      </c>
      <c r="I261" s="77">
        <v>0</v>
      </c>
      <c r="J261" s="77">
        <v>0</v>
      </c>
      <c r="K261" s="77">
        <v>0</v>
      </c>
      <c r="L261" s="77">
        <v>0</v>
      </c>
      <c r="M261" s="77">
        <v>0</v>
      </c>
      <c r="N261" s="77">
        <v>0</v>
      </c>
      <c r="O261" s="77">
        <v>0</v>
      </c>
      <c r="P261" s="82">
        <v>0</v>
      </c>
      <c r="Q261" s="83">
        <f t="shared" ref="Q261:Q324" si="16">SUM(C261:P261)</f>
        <v>0</v>
      </c>
      <c r="S261" s="1">
        <f t="shared" ref="S261:S324" si="17">SUM(C261,E261,G261,I261,K261,M261,O261)</f>
        <v>0</v>
      </c>
      <c r="T261" s="1">
        <f t="shared" ref="T261:T324" si="18">SUM(D261,F261,H261,J261,L261,N261,P261)</f>
        <v>0</v>
      </c>
      <c r="U261" s="1">
        <f t="shared" si="15"/>
        <v>0</v>
      </c>
    </row>
    <row r="262" spans="1:21" x14ac:dyDescent="0.25">
      <c r="A262" s="24" t="s">
        <v>317</v>
      </c>
      <c r="B262" s="25" t="s">
        <v>50</v>
      </c>
      <c r="C262" s="81">
        <v>1558</v>
      </c>
      <c r="D262" s="81">
        <v>0</v>
      </c>
      <c r="E262" s="77">
        <v>0</v>
      </c>
      <c r="F262" s="77">
        <v>0</v>
      </c>
      <c r="G262" s="77">
        <v>5667</v>
      </c>
      <c r="H262" s="77">
        <v>4877</v>
      </c>
      <c r="I262" s="77">
        <v>0</v>
      </c>
      <c r="J262" s="77">
        <v>0</v>
      </c>
      <c r="K262" s="77">
        <v>0</v>
      </c>
      <c r="L262" s="77">
        <v>0</v>
      </c>
      <c r="M262" s="77">
        <v>8604</v>
      </c>
      <c r="N262" s="77">
        <v>0</v>
      </c>
      <c r="O262" s="77">
        <v>0</v>
      </c>
      <c r="P262" s="82">
        <v>0</v>
      </c>
      <c r="Q262" s="83">
        <f t="shared" si="16"/>
        <v>20706</v>
      </c>
      <c r="S262" s="1">
        <f t="shared" si="17"/>
        <v>15829</v>
      </c>
      <c r="T262" s="1">
        <f t="shared" si="18"/>
        <v>4877</v>
      </c>
      <c r="U262" s="1">
        <f t="shared" ref="U262:U326" si="19">SUM(S262:T262)</f>
        <v>20706</v>
      </c>
    </row>
    <row r="263" spans="1:21" x14ac:dyDescent="0.25">
      <c r="A263" s="24" t="s">
        <v>318</v>
      </c>
      <c r="B263" s="25" t="s">
        <v>50</v>
      </c>
      <c r="C263" s="81">
        <v>125780</v>
      </c>
      <c r="D263" s="81">
        <v>0</v>
      </c>
      <c r="E263" s="77">
        <v>252150</v>
      </c>
      <c r="F263" s="77">
        <v>0</v>
      </c>
      <c r="G263" s="77">
        <v>778280</v>
      </c>
      <c r="H263" s="77">
        <v>0</v>
      </c>
      <c r="I263" s="77">
        <v>0</v>
      </c>
      <c r="J263" s="77">
        <v>0</v>
      </c>
      <c r="K263" s="77">
        <v>0</v>
      </c>
      <c r="L263" s="77">
        <v>0</v>
      </c>
      <c r="M263" s="77">
        <v>157622</v>
      </c>
      <c r="N263" s="77">
        <v>0</v>
      </c>
      <c r="O263" s="77">
        <v>74865</v>
      </c>
      <c r="P263" s="82">
        <v>0</v>
      </c>
      <c r="Q263" s="83">
        <f t="shared" si="16"/>
        <v>1388697</v>
      </c>
      <c r="S263" s="1">
        <f t="shared" si="17"/>
        <v>1388697</v>
      </c>
      <c r="T263" s="1">
        <f t="shared" si="18"/>
        <v>0</v>
      </c>
      <c r="U263" s="1">
        <f t="shared" si="19"/>
        <v>1388697</v>
      </c>
    </row>
    <row r="264" spans="1:21" x14ac:dyDescent="0.25">
      <c r="A264" s="24" t="s">
        <v>319</v>
      </c>
      <c r="B264" s="25" t="s">
        <v>50</v>
      </c>
      <c r="C264" s="81">
        <v>593568</v>
      </c>
      <c r="D264" s="81">
        <v>204900</v>
      </c>
      <c r="E264" s="77">
        <v>0</v>
      </c>
      <c r="F264" s="77">
        <v>116576</v>
      </c>
      <c r="G264" s="77">
        <v>2626553</v>
      </c>
      <c r="H264" s="77">
        <v>0</v>
      </c>
      <c r="I264" s="77">
        <v>0</v>
      </c>
      <c r="J264" s="77">
        <v>0</v>
      </c>
      <c r="K264" s="77">
        <v>0</v>
      </c>
      <c r="L264" s="77">
        <v>0</v>
      </c>
      <c r="M264" s="77">
        <v>0</v>
      </c>
      <c r="N264" s="77">
        <v>0</v>
      </c>
      <c r="O264" s="77">
        <v>0</v>
      </c>
      <c r="P264" s="82">
        <v>0</v>
      </c>
      <c r="Q264" s="83">
        <f t="shared" si="16"/>
        <v>3541597</v>
      </c>
      <c r="S264" s="1">
        <f t="shared" si="17"/>
        <v>3220121</v>
      </c>
      <c r="T264" s="1">
        <f t="shared" si="18"/>
        <v>321476</v>
      </c>
      <c r="U264" s="1">
        <f t="shared" si="19"/>
        <v>3541597</v>
      </c>
    </row>
    <row r="265" spans="1:21" x14ac:dyDescent="0.25">
      <c r="A265" s="24" t="s">
        <v>475</v>
      </c>
      <c r="B265" s="25" t="s">
        <v>50</v>
      </c>
      <c r="C265" s="81">
        <v>0</v>
      </c>
      <c r="D265" s="81">
        <v>0</v>
      </c>
      <c r="E265" s="77">
        <v>0</v>
      </c>
      <c r="F265" s="77">
        <v>1373673</v>
      </c>
      <c r="G265" s="77">
        <v>0</v>
      </c>
      <c r="H265" s="77">
        <v>9653062</v>
      </c>
      <c r="I265" s="77">
        <v>0</v>
      </c>
      <c r="J265" s="77">
        <v>0</v>
      </c>
      <c r="K265" s="77">
        <v>0</v>
      </c>
      <c r="L265" s="77">
        <v>0</v>
      </c>
      <c r="M265" s="77">
        <v>1680686</v>
      </c>
      <c r="N265" s="77">
        <v>0</v>
      </c>
      <c r="O265" s="77">
        <v>0</v>
      </c>
      <c r="P265" s="82">
        <v>0</v>
      </c>
      <c r="Q265" s="83">
        <f t="shared" si="16"/>
        <v>12707421</v>
      </c>
      <c r="S265" s="1">
        <f t="shared" si="17"/>
        <v>1680686</v>
      </c>
      <c r="T265" s="1">
        <f t="shared" si="18"/>
        <v>11026735</v>
      </c>
      <c r="U265" s="1">
        <f t="shared" si="19"/>
        <v>12707421</v>
      </c>
    </row>
    <row r="266" spans="1:21" x14ac:dyDescent="0.25">
      <c r="A266" s="24" t="s">
        <v>320</v>
      </c>
      <c r="B266" s="25" t="s">
        <v>50</v>
      </c>
      <c r="C266" s="81">
        <v>0</v>
      </c>
      <c r="D266" s="81">
        <v>0</v>
      </c>
      <c r="E266" s="77">
        <v>0</v>
      </c>
      <c r="F266" s="77">
        <v>0</v>
      </c>
      <c r="G266" s="77">
        <v>0</v>
      </c>
      <c r="H266" s="77">
        <v>0</v>
      </c>
      <c r="I266" s="77">
        <v>0</v>
      </c>
      <c r="J266" s="77">
        <v>0</v>
      </c>
      <c r="K266" s="77">
        <v>0</v>
      </c>
      <c r="L266" s="77">
        <v>0</v>
      </c>
      <c r="M266" s="77">
        <v>0</v>
      </c>
      <c r="N266" s="77">
        <v>0</v>
      </c>
      <c r="O266" s="77">
        <v>0</v>
      </c>
      <c r="P266" s="82">
        <v>0</v>
      </c>
      <c r="Q266" s="83">
        <f t="shared" si="16"/>
        <v>0</v>
      </c>
      <c r="S266" s="1">
        <f t="shared" si="17"/>
        <v>0</v>
      </c>
      <c r="T266" s="1">
        <f t="shared" si="18"/>
        <v>0</v>
      </c>
      <c r="U266" s="1">
        <f t="shared" si="19"/>
        <v>0</v>
      </c>
    </row>
    <row r="267" spans="1:21" x14ac:dyDescent="0.25">
      <c r="A267" s="24" t="s">
        <v>321</v>
      </c>
      <c r="B267" s="25" t="s">
        <v>50</v>
      </c>
      <c r="C267" s="81">
        <v>315400</v>
      </c>
      <c r="D267" s="81">
        <v>212706</v>
      </c>
      <c r="E267" s="77">
        <v>990604</v>
      </c>
      <c r="F267" s="77">
        <v>525174</v>
      </c>
      <c r="G267" s="77">
        <v>1060945</v>
      </c>
      <c r="H267" s="77">
        <v>677426</v>
      </c>
      <c r="I267" s="77">
        <v>0</v>
      </c>
      <c r="J267" s="77">
        <v>0</v>
      </c>
      <c r="K267" s="77">
        <v>0</v>
      </c>
      <c r="L267" s="77">
        <v>0</v>
      </c>
      <c r="M267" s="77">
        <v>473117</v>
      </c>
      <c r="N267" s="77">
        <v>0</v>
      </c>
      <c r="O267" s="77">
        <v>0</v>
      </c>
      <c r="P267" s="82">
        <v>0</v>
      </c>
      <c r="Q267" s="83">
        <f t="shared" si="16"/>
        <v>4255372</v>
      </c>
      <c r="S267" s="1">
        <f t="shared" si="17"/>
        <v>2840066</v>
      </c>
      <c r="T267" s="1">
        <f t="shared" si="18"/>
        <v>1415306</v>
      </c>
      <c r="U267" s="1">
        <f t="shared" si="19"/>
        <v>4255372</v>
      </c>
    </row>
    <row r="268" spans="1:21" x14ac:dyDescent="0.25">
      <c r="A268" s="24" t="s">
        <v>322</v>
      </c>
      <c r="B268" s="25" t="s">
        <v>50</v>
      </c>
      <c r="C268" s="81">
        <v>0</v>
      </c>
      <c r="D268" s="81">
        <v>0</v>
      </c>
      <c r="E268" s="77">
        <v>1268930</v>
      </c>
      <c r="F268" s="77">
        <v>0</v>
      </c>
      <c r="G268" s="77">
        <v>0</v>
      </c>
      <c r="H268" s="77">
        <v>0</v>
      </c>
      <c r="I268" s="77">
        <v>0</v>
      </c>
      <c r="J268" s="77">
        <v>0</v>
      </c>
      <c r="K268" s="77">
        <v>0</v>
      </c>
      <c r="L268" s="77">
        <v>0</v>
      </c>
      <c r="M268" s="77">
        <v>16000</v>
      </c>
      <c r="N268" s="77">
        <v>0</v>
      </c>
      <c r="O268" s="77">
        <v>0</v>
      </c>
      <c r="P268" s="82">
        <v>0</v>
      </c>
      <c r="Q268" s="83">
        <f t="shared" si="16"/>
        <v>1284930</v>
      </c>
      <c r="S268" s="1">
        <f t="shared" si="17"/>
        <v>1284930</v>
      </c>
      <c r="T268" s="1">
        <f t="shared" si="18"/>
        <v>0</v>
      </c>
      <c r="U268" s="1">
        <f t="shared" si="19"/>
        <v>1284930</v>
      </c>
    </row>
    <row r="269" spans="1:21" x14ac:dyDescent="0.25">
      <c r="A269" s="24" t="s">
        <v>476</v>
      </c>
      <c r="B269" s="25" t="s">
        <v>51</v>
      </c>
      <c r="C269" s="81">
        <v>0</v>
      </c>
      <c r="D269" s="81">
        <v>0</v>
      </c>
      <c r="E269" s="77">
        <v>0</v>
      </c>
      <c r="F269" s="77">
        <v>0</v>
      </c>
      <c r="G269" s="77">
        <v>187583</v>
      </c>
      <c r="H269" s="77">
        <v>1313529</v>
      </c>
      <c r="I269" s="77">
        <v>0</v>
      </c>
      <c r="J269" s="77">
        <v>0</v>
      </c>
      <c r="K269" s="77">
        <v>0</v>
      </c>
      <c r="L269" s="77">
        <v>0</v>
      </c>
      <c r="M269" s="77">
        <v>0</v>
      </c>
      <c r="N269" s="77">
        <v>0</v>
      </c>
      <c r="O269" s="77">
        <v>0</v>
      </c>
      <c r="P269" s="82">
        <v>0</v>
      </c>
      <c r="Q269" s="83">
        <f t="shared" si="16"/>
        <v>1501112</v>
      </c>
      <c r="S269" s="1">
        <f t="shared" si="17"/>
        <v>187583</v>
      </c>
      <c r="T269" s="1">
        <f t="shared" si="18"/>
        <v>1313529</v>
      </c>
      <c r="U269" s="1">
        <f t="shared" si="19"/>
        <v>1501112</v>
      </c>
    </row>
    <row r="270" spans="1:21" x14ac:dyDescent="0.25">
      <c r="A270" s="24" t="s">
        <v>515</v>
      </c>
      <c r="B270" s="25" t="s">
        <v>51</v>
      </c>
      <c r="C270" s="81">
        <v>1653465</v>
      </c>
      <c r="D270" s="81">
        <v>249475</v>
      </c>
      <c r="E270" s="77">
        <v>12003636</v>
      </c>
      <c r="F270" s="77">
        <v>301613</v>
      </c>
      <c r="G270" s="77">
        <v>5939711</v>
      </c>
      <c r="H270" s="77">
        <v>232761</v>
      </c>
      <c r="I270" s="77">
        <v>0</v>
      </c>
      <c r="J270" s="77">
        <v>0</v>
      </c>
      <c r="K270" s="77">
        <v>0</v>
      </c>
      <c r="L270" s="77">
        <v>0</v>
      </c>
      <c r="M270" s="77">
        <v>2222799</v>
      </c>
      <c r="N270" s="77">
        <v>0</v>
      </c>
      <c r="O270" s="77">
        <v>0</v>
      </c>
      <c r="P270" s="82">
        <v>0</v>
      </c>
      <c r="Q270" s="83">
        <f t="shared" si="16"/>
        <v>22603460</v>
      </c>
      <c r="S270" s="1">
        <f t="shared" si="17"/>
        <v>21819611</v>
      </c>
      <c r="T270" s="1">
        <f t="shared" si="18"/>
        <v>783849</v>
      </c>
      <c r="U270" s="1">
        <f t="shared" si="19"/>
        <v>22603460</v>
      </c>
    </row>
    <row r="271" spans="1:21" x14ac:dyDescent="0.25">
      <c r="A271" s="24" t="s">
        <v>324</v>
      </c>
      <c r="B271" s="25" t="s">
        <v>4</v>
      </c>
      <c r="C271" s="81">
        <v>0</v>
      </c>
      <c r="D271" s="81">
        <v>0</v>
      </c>
      <c r="E271" s="77">
        <v>0</v>
      </c>
      <c r="F271" s="77">
        <v>0</v>
      </c>
      <c r="G271" s="77">
        <v>0</v>
      </c>
      <c r="H271" s="77">
        <v>0</v>
      </c>
      <c r="I271" s="77">
        <v>0</v>
      </c>
      <c r="J271" s="77">
        <v>0</v>
      </c>
      <c r="K271" s="77">
        <v>0</v>
      </c>
      <c r="L271" s="77">
        <v>0</v>
      </c>
      <c r="M271" s="77">
        <v>0</v>
      </c>
      <c r="N271" s="77">
        <v>0</v>
      </c>
      <c r="O271" s="77">
        <v>0</v>
      </c>
      <c r="P271" s="82">
        <v>0</v>
      </c>
      <c r="Q271" s="83">
        <f t="shared" si="16"/>
        <v>0</v>
      </c>
      <c r="S271" s="1">
        <f t="shared" si="17"/>
        <v>0</v>
      </c>
      <c r="T271" s="1">
        <f t="shared" si="18"/>
        <v>0</v>
      </c>
      <c r="U271" s="1">
        <f t="shared" si="19"/>
        <v>0</v>
      </c>
    </row>
    <row r="272" spans="1:21" x14ac:dyDescent="0.25">
      <c r="A272" s="24" t="s">
        <v>325</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83">
        <f t="shared" si="16"/>
        <v>0</v>
      </c>
      <c r="S272" s="1">
        <f t="shared" si="17"/>
        <v>0</v>
      </c>
      <c r="T272" s="1">
        <f t="shared" si="18"/>
        <v>0</v>
      </c>
      <c r="U272" s="1">
        <f t="shared" si="19"/>
        <v>0</v>
      </c>
    </row>
    <row r="273" spans="1:21" x14ac:dyDescent="0.25">
      <c r="A273" s="24" t="s">
        <v>326</v>
      </c>
      <c r="B273" s="25" t="s">
        <v>4</v>
      </c>
      <c r="C273" s="81">
        <v>0</v>
      </c>
      <c r="D273" s="81">
        <v>0</v>
      </c>
      <c r="E273" s="77">
        <v>3332110</v>
      </c>
      <c r="F273" s="77">
        <v>1312826</v>
      </c>
      <c r="G273" s="77">
        <v>0</v>
      </c>
      <c r="H273" s="77">
        <v>0</v>
      </c>
      <c r="I273" s="77">
        <v>0</v>
      </c>
      <c r="J273" s="77">
        <v>0</v>
      </c>
      <c r="K273" s="77">
        <v>0</v>
      </c>
      <c r="L273" s="77">
        <v>0</v>
      </c>
      <c r="M273" s="77">
        <v>0</v>
      </c>
      <c r="N273" s="77">
        <v>0</v>
      </c>
      <c r="O273" s="77">
        <v>0</v>
      </c>
      <c r="P273" s="82">
        <v>0</v>
      </c>
      <c r="Q273" s="83">
        <f t="shared" si="16"/>
        <v>4644936</v>
      </c>
      <c r="S273" s="1">
        <f t="shared" si="17"/>
        <v>3332110</v>
      </c>
      <c r="T273" s="1">
        <f t="shared" si="18"/>
        <v>1312826</v>
      </c>
      <c r="U273" s="1">
        <f t="shared" si="19"/>
        <v>4644936</v>
      </c>
    </row>
    <row r="274" spans="1:21" x14ac:dyDescent="0.25">
      <c r="A274" s="24" t="s">
        <v>327</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6"/>
        <v>0</v>
      </c>
      <c r="S274" s="1">
        <f t="shared" si="17"/>
        <v>0</v>
      </c>
      <c r="T274" s="1">
        <f t="shared" si="18"/>
        <v>0</v>
      </c>
      <c r="U274" s="1">
        <f t="shared" si="19"/>
        <v>0</v>
      </c>
    </row>
    <row r="275" spans="1:21" x14ac:dyDescent="0.25">
      <c r="A275" s="24" t="s">
        <v>542</v>
      </c>
      <c r="B275" s="25" t="s">
        <v>4</v>
      </c>
      <c r="C275" s="81">
        <v>0</v>
      </c>
      <c r="D275" s="81">
        <v>0</v>
      </c>
      <c r="E275" s="77">
        <v>0</v>
      </c>
      <c r="F275" s="77">
        <v>0</v>
      </c>
      <c r="G275" s="77">
        <v>0</v>
      </c>
      <c r="H275" s="77">
        <v>0</v>
      </c>
      <c r="I275" s="77">
        <v>0</v>
      </c>
      <c r="J275" s="77">
        <v>0</v>
      </c>
      <c r="K275" s="77">
        <v>0</v>
      </c>
      <c r="L275" s="77">
        <v>0</v>
      </c>
      <c r="M275" s="77">
        <v>0</v>
      </c>
      <c r="N275" s="77">
        <v>0</v>
      </c>
      <c r="O275" s="77">
        <v>0</v>
      </c>
      <c r="P275" s="82">
        <v>0</v>
      </c>
      <c r="Q275" s="83">
        <f t="shared" si="16"/>
        <v>0</v>
      </c>
      <c r="S275" s="1">
        <f t="shared" si="17"/>
        <v>0</v>
      </c>
      <c r="T275" s="1">
        <f t="shared" si="18"/>
        <v>0</v>
      </c>
      <c r="U275" s="1">
        <f t="shared" si="19"/>
        <v>0</v>
      </c>
    </row>
    <row r="276" spans="1:21" x14ac:dyDescent="0.25">
      <c r="A276" s="24" t="s">
        <v>328</v>
      </c>
      <c r="B276" s="25" t="s">
        <v>4</v>
      </c>
      <c r="C276" s="81">
        <v>0</v>
      </c>
      <c r="D276" s="81">
        <v>0</v>
      </c>
      <c r="E276" s="77">
        <v>0</v>
      </c>
      <c r="F276" s="77">
        <v>0</v>
      </c>
      <c r="G276" s="77">
        <v>0</v>
      </c>
      <c r="H276" s="77">
        <v>0</v>
      </c>
      <c r="I276" s="77">
        <v>0</v>
      </c>
      <c r="J276" s="77">
        <v>0</v>
      </c>
      <c r="K276" s="77">
        <v>0</v>
      </c>
      <c r="L276" s="77">
        <v>0</v>
      </c>
      <c r="M276" s="77">
        <v>0</v>
      </c>
      <c r="N276" s="77">
        <v>0</v>
      </c>
      <c r="O276" s="77">
        <v>0</v>
      </c>
      <c r="P276" s="82">
        <v>0</v>
      </c>
      <c r="Q276" s="83">
        <f t="shared" si="16"/>
        <v>0</v>
      </c>
      <c r="S276" s="1">
        <f t="shared" si="17"/>
        <v>0</v>
      </c>
      <c r="T276" s="1">
        <f t="shared" si="18"/>
        <v>0</v>
      </c>
      <c r="U276" s="1">
        <f t="shared" si="19"/>
        <v>0</v>
      </c>
    </row>
    <row r="277" spans="1:21" x14ac:dyDescent="0.25">
      <c r="A277" s="24" t="s">
        <v>329</v>
      </c>
      <c r="B277" s="25" t="s">
        <v>4</v>
      </c>
      <c r="C277" s="81">
        <v>0</v>
      </c>
      <c r="D277" s="81">
        <v>0</v>
      </c>
      <c r="E277" s="77">
        <v>0</v>
      </c>
      <c r="F277" s="77">
        <v>0</v>
      </c>
      <c r="G277" s="77">
        <v>0</v>
      </c>
      <c r="H277" s="77">
        <v>0</v>
      </c>
      <c r="I277" s="77">
        <v>0</v>
      </c>
      <c r="J277" s="77">
        <v>0</v>
      </c>
      <c r="K277" s="77">
        <v>0</v>
      </c>
      <c r="L277" s="77">
        <v>0</v>
      </c>
      <c r="M277" s="77">
        <v>131000</v>
      </c>
      <c r="N277" s="77">
        <v>0</v>
      </c>
      <c r="O277" s="77">
        <v>0</v>
      </c>
      <c r="P277" s="82">
        <v>0</v>
      </c>
      <c r="Q277" s="83">
        <f t="shared" si="16"/>
        <v>131000</v>
      </c>
      <c r="S277" s="1">
        <f t="shared" si="17"/>
        <v>131000</v>
      </c>
      <c r="T277" s="1">
        <f t="shared" si="18"/>
        <v>0</v>
      </c>
      <c r="U277" s="1">
        <f t="shared" si="19"/>
        <v>131000</v>
      </c>
    </row>
    <row r="278" spans="1:21" x14ac:dyDescent="0.25">
      <c r="A278" s="24" t="s">
        <v>330</v>
      </c>
      <c r="B278" s="25" t="s">
        <v>4</v>
      </c>
      <c r="C278" s="81">
        <v>0</v>
      </c>
      <c r="D278" s="81">
        <v>0</v>
      </c>
      <c r="E278" s="77">
        <v>0</v>
      </c>
      <c r="F278" s="77">
        <v>0</v>
      </c>
      <c r="G278" s="77">
        <v>0</v>
      </c>
      <c r="H278" s="77">
        <v>0</v>
      </c>
      <c r="I278" s="77">
        <v>0</v>
      </c>
      <c r="J278" s="77">
        <v>0</v>
      </c>
      <c r="K278" s="77">
        <v>0</v>
      </c>
      <c r="L278" s="77">
        <v>0</v>
      </c>
      <c r="M278" s="77">
        <v>0</v>
      </c>
      <c r="N278" s="77">
        <v>0</v>
      </c>
      <c r="O278" s="77">
        <v>0</v>
      </c>
      <c r="P278" s="82">
        <v>0</v>
      </c>
      <c r="Q278" s="83">
        <f t="shared" si="16"/>
        <v>0</v>
      </c>
      <c r="S278" s="1">
        <f t="shared" si="17"/>
        <v>0</v>
      </c>
      <c r="T278" s="1">
        <f t="shared" si="18"/>
        <v>0</v>
      </c>
      <c r="U278" s="1">
        <f t="shared" si="19"/>
        <v>0</v>
      </c>
    </row>
    <row r="279" spans="1:21" x14ac:dyDescent="0.25">
      <c r="A279" s="24" t="s">
        <v>331</v>
      </c>
      <c r="B279" s="25" t="s">
        <v>4</v>
      </c>
      <c r="C279" s="81">
        <v>0</v>
      </c>
      <c r="D279" s="81">
        <v>0</v>
      </c>
      <c r="E279" s="77">
        <v>0</v>
      </c>
      <c r="F279" s="77">
        <v>0</v>
      </c>
      <c r="G279" s="77">
        <v>0</v>
      </c>
      <c r="H279" s="77">
        <v>0</v>
      </c>
      <c r="I279" s="77">
        <v>0</v>
      </c>
      <c r="J279" s="77">
        <v>0</v>
      </c>
      <c r="K279" s="77">
        <v>0</v>
      </c>
      <c r="L279" s="77">
        <v>0</v>
      </c>
      <c r="M279" s="77">
        <v>0</v>
      </c>
      <c r="N279" s="77">
        <v>0</v>
      </c>
      <c r="O279" s="77">
        <v>0</v>
      </c>
      <c r="P279" s="82">
        <v>0</v>
      </c>
      <c r="Q279" s="83">
        <f t="shared" si="16"/>
        <v>0</v>
      </c>
      <c r="S279" s="1">
        <f t="shared" si="17"/>
        <v>0</v>
      </c>
      <c r="T279" s="1">
        <f t="shared" si="18"/>
        <v>0</v>
      </c>
      <c r="U279" s="1">
        <f t="shared" si="19"/>
        <v>0</v>
      </c>
    </row>
    <row r="280" spans="1:21" x14ac:dyDescent="0.25">
      <c r="A280" s="24" t="s">
        <v>332</v>
      </c>
      <c r="B280" s="25" t="s">
        <v>4</v>
      </c>
      <c r="C280" s="81">
        <v>0</v>
      </c>
      <c r="D280" s="81">
        <v>0</v>
      </c>
      <c r="E280" s="77">
        <v>0</v>
      </c>
      <c r="F280" s="77">
        <v>1575</v>
      </c>
      <c r="G280" s="77">
        <v>0</v>
      </c>
      <c r="H280" s="77">
        <v>0</v>
      </c>
      <c r="I280" s="77">
        <v>0</v>
      </c>
      <c r="J280" s="77">
        <v>0</v>
      </c>
      <c r="K280" s="77">
        <v>0</v>
      </c>
      <c r="L280" s="77">
        <v>0</v>
      </c>
      <c r="M280" s="77">
        <v>0</v>
      </c>
      <c r="N280" s="77">
        <v>0</v>
      </c>
      <c r="O280" s="77">
        <v>112193</v>
      </c>
      <c r="P280" s="82">
        <v>0</v>
      </c>
      <c r="Q280" s="83">
        <f t="shared" si="16"/>
        <v>113768</v>
      </c>
      <c r="S280" s="1">
        <f t="shared" si="17"/>
        <v>112193</v>
      </c>
      <c r="T280" s="1">
        <f t="shared" si="18"/>
        <v>1575</v>
      </c>
      <c r="U280" s="1">
        <f t="shared" si="19"/>
        <v>113768</v>
      </c>
    </row>
    <row r="281" spans="1:21" x14ac:dyDescent="0.25">
      <c r="A281" s="24" t="s">
        <v>477</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83">
        <f t="shared" si="16"/>
        <v>0</v>
      </c>
      <c r="S281" s="1">
        <f t="shared" si="17"/>
        <v>0</v>
      </c>
      <c r="T281" s="1">
        <f t="shared" si="18"/>
        <v>0</v>
      </c>
      <c r="U281" s="1">
        <f t="shared" si="19"/>
        <v>0</v>
      </c>
    </row>
    <row r="282" spans="1:21" x14ac:dyDescent="0.25">
      <c r="A282" s="24" t="s">
        <v>333</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6"/>
        <v>0</v>
      </c>
      <c r="S282" s="1">
        <f t="shared" si="17"/>
        <v>0</v>
      </c>
      <c r="T282" s="1">
        <f t="shared" si="18"/>
        <v>0</v>
      </c>
      <c r="U282" s="1">
        <f t="shared" si="19"/>
        <v>0</v>
      </c>
    </row>
    <row r="283" spans="1:21" x14ac:dyDescent="0.25">
      <c r="A283" s="24" t="s">
        <v>334</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83">
        <f t="shared" si="16"/>
        <v>0</v>
      </c>
      <c r="S283" s="1">
        <f t="shared" si="17"/>
        <v>0</v>
      </c>
      <c r="T283" s="1">
        <f t="shared" si="18"/>
        <v>0</v>
      </c>
      <c r="U283" s="1">
        <f t="shared" si="19"/>
        <v>0</v>
      </c>
    </row>
    <row r="284" spans="1:21" x14ac:dyDescent="0.25">
      <c r="A284" s="24" t="s">
        <v>335</v>
      </c>
      <c r="B284" s="25" t="s">
        <v>4</v>
      </c>
      <c r="C284" s="81">
        <v>0</v>
      </c>
      <c r="D284" s="81">
        <v>0</v>
      </c>
      <c r="E284" s="77">
        <v>0</v>
      </c>
      <c r="F284" s="77">
        <v>0</v>
      </c>
      <c r="G284" s="77">
        <v>0</v>
      </c>
      <c r="H284" s="77">
        <v>0</v>
      </c>
      <c r="I284" s="77">
        <v>0</v>
      </c>
      <c r="J284" s="77">
        <v>0</v>
      </c>
      <c r="K284" s="77">
        <v>0</v>
      </c>
      <c r="L284" s="77">
        <v>0</v>
      </c>
      <c r="M284" s="77">
        <v>0</v>
      </c>
      <c r="N284" s="77">
        <v>0</v>
      </c>
      <c r="O284" s="77">
        <v>0</v>
      </c>
      <c r="P284" s="82">
        <v>0</v>
      </c>
      <c r="Q284" s="83">
        <f t="shared" si="16"/>
        <v>0</v>
      </c>
      <c r="S284" s="1">
        <f t="shared" si="17"/>
        <v>0</v>
      </c>
      <c r="T284" s="1">
        <f t="shared" si="18"/>
        <v>0</v>
      </c>
      <c r="U284" s="1">
        <f t="shared" si="19"/>
        <v>0</v>
      </c>
    </row>
    <row r="285" spans="1:21" x14ac:dyDescent="0.25">
      <c r="A285" s="24" t="s">
        <v>336</v>
      </c>
      <c r="B285" s="25" t="s">
        <v>4</v>
      </c>
      <c r="C285" s="81">
        <v>64</v>
      </c>
      <c r="D285" s="81">
        <v>4442</v>
      </c>
      <c r="E285" s="77">
        <v>0</v>
      </c>
      <c r="F285" s="77">
        <v>0</v>
      </c>
      <c r="G285" s="77">
        <v>0</v>
      </c>
      <c r="H285" s="77">
        <v>0</v>
      </c>
      <c r="I285" s="77">
        <v>0</v>
      </c>
      <c r="J285" s="77">
        <v>0</v>
      </c>
      <c r="K285" s="77">
        <v>0</v>
      </c>
      <c r="L285" s="77">
        <v>0</v>
      </c>
      <c r="M285" s="77">
        <v>0</v>
      </c>
      <c r="N285" s="77">
        <v>0</v>
      </c>
      <c r="O285" s="77">
        <v>587</v>
      </c>
      <c r="P285" s="82">
        <v>27663</v>
      </c>
      <c r="Q285" s="83">
        <f t="shared" si="16"/>
        <v>32756</v>
      </c>
      <c r="S285" s="1">
        <f t="shared" si="17"/>
        <v>651</v>
      </c>
      <c r="T285" s="1">
        <f t="shared" si="18"/>
        <v>32105</v>
      </c>
      <c r="U285" s="1">
        <f t="shared" si="19"/>
        <v>32756</v>
      </c>
    </row>
    <row r="286" spans="1:21" x14ac:dyDescent="0.25">
      <c r="A286" s="24" t="s">
        <v>337</v>
      </c>
      <c r="B286" s="25" t="s">
        <v>4</v>
      </c>
      <c r="C286" s="81">
        <v>6871</v>
      </c>
      <c r="D286" s="81">
        <v>12836</v>
      </c>
      <c r="E286" s="77">
        <v>0</v>
      </c>
      <c r="F286" s="77">
        <v>0</v>
      </c>
      <c r="G286" s="77">
        <v>140134</v>
      </c>
      <c r="H286" s="77">
        <v>111572</v>
      </c>
      <c r="I286" s="77">
        <v>0</v>
      </c>
      <c r="J286" s="77">
        <v>0</v>
      </c>
      <c r="K286" s="77">
        <v>-150</v>
      </c>
      <c r="L286" s="77">
        <v>0</v>
      </c>
      <c r="M286" s="77">
        <v>121152</v>
      </c>
      <c r="N286" s="77">
        <v>0</v>
      </c>
      <c r="O286" s="77">
        <v>0</v>
      </c>
      <c r="P286" s="82">
        <v>0</v>
      </c>
      <c r="Q286" s="83">
        <f t="shared" si="16"/>
        <v>392415</v>
      </c>
      <c r="S286" s="1">
        <f t="shared" si="17"/>
        <v>268007</v>
      </c>
      <c r="T286" s="1">
        <f t="shared" si="18"/>
        <v>124408</v>
      </c>
      <c r="U286" s="1">
        <f t="shared" si="19"/>
        <v>392415</v>
      </c>
    </row>
    <row r="287" spans="1:21" x14ac:dyDescent="0.25">
      <c r="A287" s="24" t="s">
        <v>338</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6"/>
        <v>0</v>
      </c>
      <c r="S287" s="1">
        <f t="shared" si="17"/>
        <v>0</v>
      </c>
      <c r="T287" s="1">
        <f t="shared" si="18"/>
        <v>0</v>
      </c>
      <c r="U287" s="1">
        <f t="shared" si="19"/>
        <v>0</v>
      </c>
    </row>
    <row r="288" spans="1:21" x14ac:dyDescent="0.25">
      <c r="A288" s="24" t="s">
        <v>339</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6"/>
        <v>0</v>
      </c>
      <c r="S288" s="1">
        <f t="shared" si="17"/>
        <v>0</v>
      </c>
      <c r="T288" s="1">
        <f t="shared" si="18"/>
        <v>0</v>
      </c>
      <c r="U288" s="1">
        <f t="shared" si="19"/>
        <v>0</v>
      </c>
    </row>
    <row r="289" spans="1:21" x14ac:dyDescent="0.25">
      <c r="A289" s="24" t="s">
        <v>340</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6"/>
        <v>0</v>
      </c>
      <c r="S289" s="1">
        <f t="shared" si="17"/>
        <v>0</v>
      </c>
      <c r="T289" s="1">
        <f t="shared" si="18"/>
        <v>0</v>
      </c>
      <c r="U289" s="1">
        <f t="shared" si="19"/>
        <v>0</v>
      </c>
    </row>
    <row r="290" spans="1:21" x14ac:dyDescent="0.25">
      <c r="A290" s="24" t="s">
        <v>549</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83">
        <f t="shared" si="16"/>
        <v>0</v>
      </c>
      <c r="S290" s="1">
        <f t="shared" si="17"/>
        <v>0</v>
      </c>
      <c r="T290" s="1">
        <f t="shared" si="18"/>
        <v>0</v>
      </c>
      <c r="U290" s="1">
        <f t="shared" si="19"/>
        <v>0</v>
      </c>
    </row>
    <row r="291" spans="1:21" x14ac:dyDescent="0.25">
      <c r="A291" s="24" t="s">
        <v>341</v>
      </c>
      <c r="B291" s="25" t="s">
        <v>4</v>
      </c>
      <c r="C291" s="81">
        <v>0</v>
      </c>
      <c r="D291" s="81">
        <v>0</v>
      </c>
      <c r="E291" s="77">
        <v>0</v>
      </c>
      <c r="F291" s="77">
        <v>902327</v>
      </c>
      <c r="G291" s="77">
        <v>0</v>
      </c>
      <c r="H291" s="77">
        <v>0</v>
      </c>
      <c r="I291" s="77">
        <v>0</v>
      </c>
      <c r="J291" s="77">
        <v>0</v>
      </c>
      <c r="K291" s="77">
        <v>0</v>
      </c>
      <c r="L291" s="77">
        <v>0</v>
      </c>
      <c r="M291" s="77">
        <v>0</v>
      </c>
      <c r="N291" s="77">
        <v>0</v>
      </c>
      <c r="O291" s="77">
        <v>0</v>
      </c>
      <c r="P291" s="82">
        <v>0</v>
      </c>
      <c r="Q291" s="83">
        <f t="shared" si="16"/>
        <v>902327</v>
      </c>
      <c r="S291" s="1">
        <f t="shared" si="17"/>
        <v>0</v>
      </c>
      <c r="T291" s="1">
        <f t="shared" si="18"/>
        <v>902327</v>
      </c>
      <c r="U291" s="1">
        <f t="shared" si="19"/>
        <v>902327</v>
      </c>
    </row>
    <row r="292" spans="1:21" x14ac:dyDescent="0.25">
      <c r="A292" s="24" t="s">
        <v>506</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83">
        <f t="shared" si="16"/>
        <v>0</v>
      </c>
      <c r="S292" s="1">
        <f t="shared" si="17"/>
        <v>0</v>
      </c>
      <c r="T292" s="1">
        <f t="shared" si="18"/>
        <v>0</v>
      </c>
      <c r="U292" s="1">
        <f t="shared" si="19"/>
        <v>0</v>
      </c>
    </row>
    <row r="293" spans="1:21" x14ac:dyDescent="0.25">
      <c r="A293" s="24" t="s">
        <v>342</v>
      </c>
      <c r="B293" s="25" t="s">
        <v>4</v>
      </c>
      <c r="C293" s="81">
        <v>0</v>
      </c>
      <c r="D293" s="81">
        <v>0</v>
      </c>
      <c r="E293" s="77">
        <v>0</v>
      </c>
      <c r="F293" s="77">
        <v>0</v>
      </c>
      <c r="G293" s="77">
        <v>0</v>
      </c>
      <c r="H293" s="77">
        <v>0</v>
      </c>
      <c r="I293" s="77">
        <v>0</v>
      </c>
      <c r="J293" s="77">
        <v>0</v>
      </c>
      <c r="K293" s="77">
        <v>0</v>
      </c>
      <c r="L293" s="77">
        <v>0</v>
      </c>
      <c r="M293" s="77">
        <v>0</v>
      </c>
      <c r="N293" s="77">
        <v>0</v>
      </c>
      <c r="O293" s="77">
        <v>0</v>
      </c>
      <c r="P293" s="82">
        <v>1354</v>
      </c>
      <c r="Q293" s="83">
        <f t="shared" si="16"/>
        <v>1354</v>
      </c>
      <c r="S293" s="1">
        <f t="shared" si="17"/>
        <v>0</v>
      </c>
      <c r="T293" s="1">
        <f t="shared" si="18"/>
        <v>1354</v>
      </c>
      <c r="U293" s="1">
        <f t="shared" si="19"/>
        <v>1354</v>
      </c>
    </row>
    <row r="294" spans="1:21" x14ac:dyDescent="0.25">
      <c r="A294" s="24" t="s">
        <v>343</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6"/>
        <v>0</v>
      </c>
      <c r="S294" s="1">
        <f t="shared" si="17"/>
        <v>0</v>
      </c>
      <c r="T294" s="1">
        <f t="shared" si="18"/>
        <v>0</v>
      </c>
      <c r="U294" s="1">
        <f t="shared" si="19"/>
        <v>0</v>
      </c>
    </row>
    <row r="295" spans="1:21" x14ac:dyDescent="0.25">
      <c r="A295" s="24" t="s">
        <v>344</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6"/>
        <v>0</v>
      </c>
      <c r="S295" s="1">
        <f t="shared" si="17"/>
        <v>0</v>
      </c>
      <c r="T295" s="1">
        <f t="shared" si="18"/>
        <v>0</v>
      </c>
      <c r="U295" s="1">
        <f t="shared" si="19"/>
        <v>0</v>
      </c>
    </row>
    <row r="296" spans="1:21" x14ac:dyDescent="0.25">
      <c r="A296" s="24" t="s">
        <v>345</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6"/>
        <v>0</v>
      </c>
      <c r="S296" s="1">
        <f t="shared" si="17"/>
        <v>0</v>
      </c>
      <c r="T296" s="1">
        <f t="shared" si="18"/>
        <v>0</v>
      </c>
      <c r="U296" s="1">
        <f t="shared" si="19"/>
        <v>0</v>
      </c>
    </row>
    <row r="297" spans="1:21" x14ac:dyDescent="0.25">
      <c r="A297" s="24" t="s">
        <v>346</v>
      </c>
      <c r="B297" s="25" t="s">
        <v>4</v>
      </c>
      <c r="C297" s="81">
        <v>0</v>
      </c>
      <c r="D297" s="81">
        <v>0</v>
      </c>
      <c r="E297" s="77">
        <v>0</v>
      </c>
      <c r="F297" s="77">
        <v>0</v>
      </c>
      <c r="G297" s="77">
        <v>0</v>
      </c>
      <c r="H297" s="77">
        <v>0</v>
      </c>
      <c r="I297" s="77">
        <v>0</v>
      </c>
      <c r="J297" s="77">
        <v>0</v>
      </c>
      <c r="K297" s="77">
        <v>0</v>
      </c>
      <c r="L297" s="77">
        <v>0</v>
      </c>
      <c r="M297" s="77">
        <v>0</v>
      </c>
      <c r="N297" s="77">
        <v>0</v>
      </c>
      <c r="O297" s="77">
        <v>0</v>
      </c>
      <c r="P297" s="82">
        <v>0</v>
      </c>
      <c r="Q297" s="83">
        <f t="shared" si="16"/>
        <v>0</v>
      </c>
      <c r="S297" s="1">
        <f t="shared" si="17"/>
        <v>0</v>
      </c>
      <c r="T297" s="1">
        <f t="shared" si="18"/>
        <v>0</v>
      </c>
      <c r="U297" s="1">
        <f t="shared" si="19"/>
        <v>0</v>
      </c>
    </row>
    <row r="298" spans="1:21" x14ac:dyDescent="0.25">
      <c r="A298" s="24" t="s">
        <v>4</v>
      </c>
      <c r="B298" s="25" t="s">
        <v>4</v>
      </c>
      <c r="C298" s="81">
        <v>0</v>
      </c>
      <c r="D298" s="81">
        <v>0</v>
      </c>
      <c r="E298" s="77">
        <v>0</v>
      </c>
      <c r="F298" s="77">
        <v>0</v>
      </c>
      <c r="G298" s="77">
        <v>0</v>
      </c>
      <c r="H298" s="77">
        <v>0</v>
      </c>
      <c r="I298" s="77">
        <v>0</v>
      </c>
      <c r="J298" s="77">
        <v>0</v>
      </c>
      <c r="K298" s="77">
        <v>0</v>
      </c>
      <c r="L298" s="77">
        <v>0</v>
      </c>
      <c r="M298" s="77">
        <v>0</v>
      </c>
      <c r="N298" s="77">
        <v>0</v>
      </c>
      <c r="O298" s="77">
        <v>0</v>
      </c>
      <c r="P298" s="82">
        <v>0</v>
      </c>
      <c r="Q298" s="83">
        <f t="shared" si="16"/>
        <v>0</v>
      </c>
      <c r="S298" s="1">
        <f t="shared" si="17"/>
        <v>0</v>
      </c>
      <c r="T298" s="1">
        <f t="shared" si="18"/>
        <v>0</v>
      </c>
      <c r="U298" s="1">
        <f t="shared" si="19"/>
        <v>0</v>
      </c>
    </row>
    <row r="299" spans="1:21" x14ac:dyDescent="0.25">
      <c r="A299" s="24" t="s">
        <v>347</v>
      </c>
      <c r="B299" s="25" t="s">
        <v>4</v>
      </c>
      <c r="C299" s="81">
        <v>0</v>
      </c>
      <c r="D299" s="81">
        <v>3117036</v>
      </c>
      <c r="E299" s="77">
        <v>0</v>
      </c>
      <c r="F299" s="77">
        <v>0</v>
      </c>
      <c r="G299" s="77">
        <v>0</v>
      </c>
      <c r="H299" s="77">
        <v>342424</v>
      </c>
      <c r="I299" s="77">
        <v>0</v>
      </c>
      <c r="J299" s="77">
        <v>0</v>
      </c>
      <c r="K299" s="77">
        <v>0</v>
      </c>
      <c r="L299" s="77">
        <v>0</v>
      </c>
      <c r="M299" s="77">
        <v>0</v>
      </c>
      <c r="N299" s="77">
        <v>0</v>
      </c>
      <c r="O299" s="77">
        <v>3866013</v>
      </c>
      <c r="P299" s="82">
        <v>0</v>
      </c>
      <c r="Q299" s="83">
        <f t="shared" si="16"/>
        <v>7325473</v>
      </c>
      <c r="S299" s="1">
        <f t="shared" si="17"/>
        <v>3866013</v>
      </c>
      <c r="T299" s="1">
        <f t="shared" si="18"/>
        <v>3459460</v>
      </c>
      <c r="U299" s="1">
        <f t="shared" si="19"/>
        <v>7325473</v>
      </c>
    </row>
    <row r="300" spans="1:21" x14ac:dyDescent="0.25">
      <c r="A300" s="24" t="s">
        <v>348</v>
      </c>
      <c r="B300" s="25" t="s">
        <v>4</v>
      </c>
      <c r="C300" s="81">
        <v>0</v>
      </c>
      <c r="D300" s="81">
        <v>0</v>
      </c>
      <c r="E300" s="77">
        <v>0</v>
      </c>
      <c r="F300" s="77">
        <v>0</v>
      </c>
      <c r="G300" s="77">
        <v>0</v>
      </c>
      <c r="H300" s="77">
        <v>0</v>
      </c>
      <c r="I300" s="77">
        <v>0</v>
      </c>
      <c r="J300" s="77">
        <v>0</v>
      </c>
      <c r="K300" s="77">
        <v>0</v>
      </c>
      <c r="L300" s="77">
        <v>0</v>
      </c>
      <c r="M300" s="77">
        <v>0</v>
      </c>
      <c r="N300" s="77">
        <v>0</v>
      </c>
      <c r="O300" s="77">
        <v>28495</v>
      </c>
      <c r="P300" s="82">
        <v>0</v>
      </c>
      <c r="Q300" s="83">
        <f t="shared" si="16"/>
        <v>28495</v>
      </c>
      <c r="S300" s="1">
        <f t="shared" si="17"/>
        <v>28495</v>
      </c>
      <c r="T300" s="1">
        <f t="shared" si="18"/>
        <v>0</v>
      </c>
      <c r="U300" s="1">
        <f t="shared" si="19"/>
        <v>28495</v>
      </c>
    </row>
    <row r="301" spans="1:21" x14ac:dyDescent="0.25">
      <c r="A301" s="24" t="s">
        <v>349</v>
      </c>
      <c r="B301" s="25" t="s">
        <v>4</v>
      </c>
      <c r="C301" s="81">
        <v>22161</v>
      </c>
      <c r="D301" s="81">
        <v>0</v>
      </c>
      <c r="E301" s="77">
        <v>0</v>
      </c>
      <c r="F301" s="77">
        <v>0</v>
      </c>
      <c r="G301" s="77">
        <v>0</v>
      </c>
      <c r="H301" s="77">
        <v>0</v>
      </c>
      <c r="I301" s="77">
        <v>10400</v>
      </c>
      <c r="J301" s="77">
        <v>0</v>
      </c>
      <c r="K301" s="77">
        <v>0</v>
      </c>
      <c r="L301" s="77">
        <v>0</v>
      </c>
      <c r="M301" s="77">
        <v>30203</v>
      </c>
      <c r="N301" s="77">
        <v>0</v>
      </c>
      <c r="O301" s="77">
        <v>0</v>
      </c>
      <c r="P301" s="82">
        <v>0</v>
      </c>
      <c r="Q301" s="83">
        <f t="shared" si="16"/>
        <v>62764</v>
      </c>
      <c r="S301" s="1">
        <f t="shared" si="17"/>
        <v>62764</v>
      </c>
      <c r="T301" s="1">
        <f t="shared" si="18"/>
        <v>0</v>
      </c>
      <c r="U301" s="1">
        <f t="shared" si="19"/>
        <v>62764</v>
      </c>
    </row>
    <row r="302" spans="1:21" x14ac:dyDescent="0.25">
      <c r="A302" s="90" t="s">
        <v>350</v>
      </c>
      <c r="B302" s="91" t="s">
        <v>4</v>
      </c>
      <c r="C302" s="92">
        <v>5955</v>
      </c>
      <c r="D302" s="92">
        <v>0</v>
      </c>
      <c r="E302" s="93">
        <v>0</v>
      </c>
      <c r="F302" s="93">
        <v>307017</v>
      </c>
      <c r="G302" s="93">
        <v>21514</v>
      </c>
      <c r="H302" s="93">
        <v>0</v>
      </c>
      <c r="I302" s="93">
        <v>0</v>
      </c>
      <c r="J302" s="93">
        <v>0</v>
      </c>
      <c r="K302" s="93">
        <v>0</v>
      </c>
      <c r="L302" s="93">
        <v>0</v>
      </c>
      <c r="M302" s="93">
        <v>7604</v>
      </c>
      <c r="N302" s="93">
        <v>0</v>
      </c>
      <c r="O302" s="93">
        <v>1789</v>
      </c>
      <c r="P302" s="94">
        <v>0</v>
      </c>
      <c r="Q302" s="95">
        <f t="shared" si="16"/>
        <v>343879</v>
      </c>
      <c r="S302" s="1">
        <f t="shared" si="17"/>
        <v>36862</v>
      </c>
      <c r="T302" s="1">
        <f t="shared" si="18"/>
        <v>307017</v>
      </c>
      <c r="U302" s="1">
        <f t="shared" si="19"/>
        <v>343879</v>
      </c>
    </row>
    <row r="303" spans="1:21" x14ac:dyDescent="0.25">
      <c r="A303" s="24" t="s">
        <v>351</v>
      </c>
      <c r="B303" s="25" t="s">
        <v>4</v>
      </c>
      <c r="C303" s="81">
        <v>0</v>
      </c>
      <c r="D303" s="81">
        <v>0</v>
      </c>
      <c r="E303" s="77">
        <v>0</v>
      </c>
      <c r="F303" s="77">
        <v>0</v>
      </c>
      <c r="G303" s="77">
        <v>196619</v>
      </c>
      <c r="H303" s="77">
        <v>75413</v>
      </c>
      <c r="I303" s="77">
        <v>0</v>
      </c>
      <c r="J303" s="77">
        <v>0</v>
      </c>
      <c r="K303" s="77">
        <v>0</v>
      </c>
      <c r="L303" s="77">
        <v>0</v>
      </c>
      <c r="M303" s="77">
        <v>403636</v>
      </c>
      <c r="N303" s="77">
        <v>85546</v>
      </c>
      <c r="O303" s="77">
        <v>208824</v>
      </c>
      <c r="P303" s="82">
        <v>129134</v>
      </c>
      <c r="Q303" s="83">
        <f t="shared" si="16"/>
        <v>1099172</v>
      </c>
      <c r="S303" s="1">
        <f t="shared" si="17"/>
        <v>809079</v>
      </c>
      <c r="T303" s="1">
        <f t="shared" si="18"/>
        <v>290093</v>
      </c>
      <c r="U303" s="1">
        <f t="shared" si="19"/>
        <v>1099172</v>
      </c>
    </row>
    <row r="304" spans="1:21" x14ac:dyDescent="0.25">
      <c r="A304" s="24" t="s">
        <v>352</v>
      </c>
      <c r="B304" s="25" t="s">
        <v>4</v>
      </c>
      <c r="C304" s="81">
        <v>0</v>
      </c>
      <c r="D304" s="81">
        <v>0</v>
      </c>
      <c r="E304" s="77">
        <v>0</v>
      </c>
      <c r="F304" s="77">
        <v>0</v>
      </c>
      <c r="G304" s="77">
        <v>0</v>
      </c>
      <c r="H304" s="77">
        <v>0</v>
      </c>
      <c r="I304" s="77">
        <v>0</v>
      </c>
      <c r="J304" s="77">
        <v>0</v>
      </c>
      <c r="K304" s="77">
        <v>0</v>
      </c>
      <c r="L304" s="77">
        <v>0</v>
      </c>
      <c r="M304" s="77">
        <v>0</v>
      </c>
      <c r="N304" s="77">
        <v>0</v>
      </c>
      <c r="O304" s="77">
        <v>0</v>
      </c>
      <c r="P304" s="82">
        <v>0</v>
      </c>
      <c r="Q304" s="83">
        <f t="shared" si="16"/>
        <v>0</v>
      </c>
      <c r="S304" s="1">
        <f t="shared" si="17"/>
        <v>0</v>
      </c>
      <c r="T304" s="1">
        <f t="shared" si="18"/>
        <v>0</v>
      </c>
      <c r="U304" s="1">
        <f t="shared" si="19"/>
        <v>0</v>
      </c>
    </row>
    <row r="305" spans="1:21" x14ac:dyDescent="0.25">
      <c r="A305" s="24" t="s">
        <v>353</v>
      </c>
      <c r="B305" s="25" t="s">
        <v>4</v>
      </c>
      <c r="C305" s="81">
        <v>0</v>
      </c>
      <c r="D305" s="81">
        <v>0</v>
      </c>
      <c r="E305" s="77">
        <v>0</v>
      </c>
      <c r="F305" s="77">
        <v>0</v>
      </c>
      <c r="G305" s="77">
        <v>0</v>
      </c>
      <c r="H305" s="77">
        <v>0</v>
      </c>
      <c r="I305" s="77">
        <v>0</v>
      </c>
      <c r="J305" s="77">
        <v>0</v>
      </c>
      <c r="K305" s="77">
        <v>0</v>
      </c>
      <c r="L305" s="77">
        <v>0</v>
      </c>
      <c r="M305" s="77">
        <v>0</v>
      </c>
      <c r="N305" s="77">
        <v>0</v>
      </c>
      <c r="O305" s="77">
        <v>0</v>
      </c>
      <c r="P305" s="82">
        <v>0</v>
      </c>
      <c r="Q305" s="83">
        <f t="shared" si="16"/>
        <v>0</v>
      </c>
      <c r="S305" s="1">
        <f t="shared" si="17"/>
        <v>0</v>
      </c>
      <c r="T305" s="1">
        <f t="shared" si="18"/>
        <v>0</v>
      </c>
      <c r="U305" s="1">
        <f t="shared" si="19"/>
        <v>0</v>
      </c>
    </row>
    <row r="306" spans="1:21" x14ac:dyDescent="0.25">
      <c r="A306" s="24" t="s">
        <v>354</v>
      </c>
      <c r="B306" s="25" t="s">
        <v>4</v>
      </c>
      <c r="C306" s="81">
        <v>0</v>
      </c>
      <c r="D306" s="81">
        <v>150</v>
      </c>
      <c r="E306" s="77">
        <v>0</v>
      </c>
      <c r="F306" s="77">
        <v>0</v>
      </c>
      <c r="G306" s="77">
        <v>0</v>
      </c>
      <c r="H306" s="77">
        <v>0</v>
      </c>
      <c r="I306" s="77">
        <v>0</v>
      </c>
      <c r="J306" s="77">
        <v>0</v>
      </c>
      <c r="K306" s="77">
        <v>0</v>
      </c>
      <c r="L306" s="77">
        <v>0</v>
      </c>
      <c r="M306" s="77">
        <v>0</v>
      </c>
      <c r="N306" s="77">
        <v>276</v>
      </c>
      <c r="O306" s="77">
        <v>0</v>
      </c>
      <c r="P306" s="82">
        <v>0</v>
      </c>
      <c r="Q306" s="83">
        <f t="shared" si="16"/>
        <v>426</v>
      </c>
      <c r="S306" s="1">
        <f t="shared" si="17"/>
        <v>0</v>
      </c>
      <c r="T306" s="1">
        <f t="shared" si="18"/>
        <v>426</v>
      </c>
      <c r="U306" s="1">
        <f t="shared" si="19"/>
        <v>426</v>
      </c>
    </row>
    <row r="307" spans="1:21" x14ac:dyDescent="0.25">
      <c r="A307" s="24" t="s">
        <v>355</v>
      </c>
      <c r="B307" s="25" t="s">
        <v>4</v>
      </c>
      <c r="C307" s="81">
        <v>0</v>
      </c>
      <c r="D307" s="81">
        <v>0</v>
      </c>
      <c r="E307" s="77">
        <v>472968</v>
      </c>
      <c r="F307" s="77">
        <v>0</v>
      </c>
      <c r="G307" s="77">
        <v>40911</v>
      </c>
      <c r="H307" s="77">
        <v>0</v>
      </c>
      <c r="I307" s="77">
        <v>0</v>
      </c>
      <c r="J307" s="77">
        <v>0</v>
      </c>
      <c r="K307" s="77">
        <v>0</v>
      </c>
      <c r="L307" s="77">
        <v>0</v>
      </c>
      <c r="M307" s="77">
        <v>180550</v>
      </c>
      <c r="N307" s="77">
        <v>0</v>
      </c>
      <c r="O307" s="77">
        <v>0</v>
      </c>
      <c r="P307" s="82">
        <v>0</v>
      </c>
      <c r="Q307" s="83">
        <f t="shared" si="16"/>
        <v>694429</v>
      </c>
      <c r="S307" s="1">
        <f t="shared" si="17"/>
        <v>694429</v>
      </c>
      <c r="T307" s="1">
        <f t="shared" si="18"/>
        <v>0</v>
      </c>
      <c r="U307" s="1">
        <f t="shared" si="19"/>
        <v>694429</v>
      </c>
    </row>
    <row r="308" spans="1:21" x14ac:dyDescent="0.25">
      <c r="A308" s="24" t="s">
        <v>356</v>
      </c>
      <c r="B308" s="25" t="s">
        <v>4</v>
      </c>
      <c r="C308" s="81">
        <v>0</v>
      </c>
      <c r="D308" s="81">
        <v>0</v>
      </c>
      <c r="E308" s="77">
        <v>0</v>
      </c>
      <c r="F308" s="77">
        <v>0</v>
      </c>
      <c r="G308" s="77">
        <v>0</v>
      </c>
      <c r="H308" s="77">
        <v>0</v>
      </c>
      <c r="I308" s="77">
        <v>0</v>
      </c>
      <c r="J308" s="77">
        <v>0</v>
      </c>
      <c r="K308" s="77">
        <v>0</v>
      </c>
      <c r="L308" s="77">
        <v>0</v>
      </c>
      <c r="M308" s="77">
        <v>0</v>
      </c>
      <c r="N308" s="77">
        <v>0</v>
      </c>
      <c r="O308" s="77">
        <v>0</v>
      </c>
      <c r="P308" s="82">
        <v>0</v>
      </c>
      <c r="Q308" s="83">
        <f t="shared" si="16"/>
        <v>0</v>
      </c>
      <c r="S308" s="1">
        <f t="shared" si="17"/>
        <v>0</v>
      </c>
      <c r="T308" s="1">
        <f t="shared" si="18"/>
        <v>0</v>
      </c>
      <c r="U308" s="1">
        <f t="shared" si="19"/>
        <v>0</v>
      </c>
    </row>
    <row r="309" spans="1:21" x14ac:dyDescent="0.25">
      <c r="A309" s="24" t="s">
        <v>544</v>
      </c>
      <c r="B309" s="25" t="s">
        <v>4</v>
      </c>
      <c r="C309" s="81">
        <v>0</v>
      </c>
      <c r="D309" s="81">
        <v>0</v>
      </c>
      <c r="E309" s="77">
        <v>0</v>
      </c>
      <c r="F309" s="77">
        <v>0</v>
      </c>
      <c r="G309" s="77">
        <v>0</v>
      </c>
      <c r="H309" s="77">
        <v>0</v>
      </c>
      <c r="I309" s="77">
        <v>0</v>
      </c>
      <c r="J309" s="77">
        <v>0</v>
      </c>
      <c r="K309" s="77">
        <v>0</v>
      </c>
      <c r="L309" s="77">
        <v>0</v>
      </c>
      <c r="M309" s="77">
        <v>0</v>
      </c>
      <c r="N309" s="77">
        <v>0</v>
      </c>
      <c r="O309" s="77">
        <v>0</v>
      </c>
      <c r="P309" s="82">
        <v>0</v>
      </c>
      <c r="Q309" s="83">
        <f t="shared" si="16"/>
        <v>0</v>
      </c>
      <c r="S309" s="1">
        <f t="shared" si="17"/>
        <v>0</v>
      </c>
      <c r="T309" s="1">
        <f t="shared" si="18"/>
        <v>0</v>
      </c>
      <c r="U309" s="1">
        <f t="shared" si="19"/>
        <v>0</v>
      </c>
    </row>
    <row r="310" spans="1:21" x14ac:dyDescent="0.25">
      <c r="A310" s="24" t="s">
        <v>357</v>
      </c>
      <c r="B310" s="25" t="s">
        <v>52</v>
      </c>
      <c r="C310" s="81">
        <v>739</v>
      </c>
      <c r="D310" s="81">
        <v>0</v>
      </c>
      <c r="E310" s="77">
        <v>316125</v>
      </c>
      <c r="F310" s="77">
        <v>0</v>
      </c>
      <c r="G310" s="77">
        <v>19368</v>
      </c>
      <c r="H310" s="77">
        <v>0</v>
      </c>
      <c r="I310" s="77">
        <v>0</v>
      </c>
      <c r="J310" s="77">
        <v>0</v>
      </c>
      <c r="K310" s="77">
        <v>0</v>
      </c>
      <c r="L310" s="77">
        <v>0</v>
      </c>
      <c r="M310" s="77">
        <v>0</v>
      </c>
      <c r="N310" s="77">
        <v>0</v>
      </c>
      <c r="O310" s="77">
        <v>0</v>
      </c>
      <c r="P310" s="82">
        <v>0</v>
      </c>
      <c r="Q310" s="83">
        <f t="shared" si="16"/>
        <v>336232</v>
      </c>
      <c r="S310" s="1">
        <f t="shared" si="17"/>
        <v>336232</v>
      </c>
      <c r="T310" s="1">
        <f t="shared" si="18"/>
        <v>0</v>
      </c>
      <c r="U310" s="1">
        <f t="shared" si="19"/>
        <v>336232</v>
      </c>
    </row>
    <row r="311" spans="1:21" x14ac:dyDescent="0.25">
      <c r="A311" s="24" t="s">
        <v>358</v>
      </c>
      <c r="B311" s="25" t="s">
        <v>52</v>
      </c>
      <c r="C311" s="81">
        <v>0</v>
      </c>
      <c r="D311" s="81">
        <v>0</v>
      </c>
      <c r="E311" s="77">
        <v>204042</v>
      </c>
      <c r="F311" s="77">
        <v>217023</v>
      </c>
      <c r="G311" s="77">
        <v>0</v>
      </c>
      <c r="H311" s="77">
        <v>0</v>
      </c>
      <c r="I311" s="77">
        <v>0</v>
      </c>
      <c r="J311" s="77">
        <v>0</v>
      </c>
      <c r="K311" s="77">
        <v>0</v>
      </c>
      <c r="L311" s="77">
        <v>0</v>
      </c>
      <c r="M311" s="77">
        <v>0</v>
      </c>
      <c r="N311" s="77">
        <v>0</v>
      </c>
      <c r="O311" s="77">
        <v>0</v>
      </c>
      <c r="P311" s="82">
        <v>0</v>
      </c>
      <c r="Q311" s="83">
        <f t="shared" si="16"/>
        <v>421065</v>
      </c>
      <c r="S311" s="1">
        <f t="shared" si="17"/>
        <v>204042</v>
      </c>
      <c r="T311" s="1">
        <f t="shared" si="18"/>
        <v>217023</v>
      </c>
      <c r="U311" s="1">
        <f t="shared" si="19"/>
        <v>421065</v>
      </c>
    </row>
    <row r="312" spans="1:21" x14ac:dyDescent="0.25">
      <c r="A312" s="24" t="s">
        <v>359</v>
      </c>
      <c r="B312" s="25" t="s">
        <v>52</v>
      </c>
      <c r="C312" s="81">
        <v>16602</v>
      </c>
      <c r="D312" s="81">
        <v>0</v>
      </c>
      <c r="E312" s="77">
        <v>309320</v>
      </c>
      <c r="F312" s="77">
        <v>0</v>
      </c>
      <c r="G312" s="77">
        <v>23832</v>
      </c>
      <c r="H312" s="77">
        <v>0</v>
      </c>
      <c r="I312" s="77">
        <v>0</v>
      </c>
      <c r="J312" s="77">
        <v>0</v>
      </c>
      <c r="K312" s="77">
        <v>0</v>
      </c>
      <c r="L312" s="77">
        <v>0</v>
      </c>
      <c r="M312" s="77">
        <v>0</v>
      </c>
      <c r="N312" s="77">
        <v>0</v>
      </c>
      <c r="O312" s="77">
        <v>0</v>
      </c>
      <c r="P312" s="82">
        <v>0</v>
      </c>
      <c r="Q312" s="83">
        <f t="shared" si="16"/>
        <v>349754</v>
      </c>
      <c r="S312" s="1">
        <f t="shared" si="17"/>
        <v>349754</v>
      </c>
      <c r="T312" s="1">
        <f t="shared" si="18"/>
        <v>0</v>
      </c>
      <c r="U312" s="1">
        <f t="shared" si="19"/>
        <v>349754</v>
      </c>
    </row>
    <row r="313" spans="1:21" x14ac:dyDescent="0.25">
      <c r="A313" s="24" t="s">
        <v>361</v>
      </c>
      <c r="B313" s="25" t="s">
        <v>52</v>
      </c>
      <c r="C313" s="81">
        <v>0</v>
      </c>
      <c r="D313" s="81">
        <v>0</v>
      </c>
      <c r="E313" s="77">
        <v>0</v>
      </c>
      <c r="F313" s="77">
        <v>0</v>
      </c>
      <c r="G313" s="77">
        <v>7000</v>
      </c>
      <c r="H313" s="77">
        <v>0</v>
      </c>
      <c r="I313" s="77">
        <v>0</v>
      </c>
      <c r="J313" s="77">
        <v>0</v>
      </c>
      <c r="K313" s="77">
        <v>0</v>
      </c>
      <c r="L313" s="77">
        <v>0</v>
      </c>
      <c r="M313" s="77">
        <v>0</v>
      </c>
      <c r="N313" s="77">
        <v>0</v>
      </c>
      <c r="O313" s="77">
        <v>0</v>
      </c>
      <c r="P313" s="82">
        <v>0</v>
      </c>
      <c r="Q313" s="83">
        <f t="shared" si="16"/>
        <v>7000</v>
      </c>
      <c r="S313" s="1">
        <f t="shared" si="17"/>
        <v>7000</v>
      </c>
      <c r="T313" s="1">
        <f t="shared" si="18"/>
        <v>0</v>
      </c>
      <c r="U313" s="1">
        <f t="shared" si="19"/>
        <v>7000</v>
      </c>
    </row>
    <row r="314" spans="1:21" x14ac:dyDescent="0.25">
      <c r="A314" s="24" t="s">
        <v>516</v>
      </c>
      <c r="B314" s="25" t="s">
        <v>52</v>
      </c>
      <c r="C314" s="81">
        <v>0</v>
      </c>
      <c r="D314" s="81">
        <v>0</v>
      </c>
      <c r="E314" s="77">
        <v>0</v>
      </c>
      <c r="F314" s="77">
        <v>0</v>
      </c>
      <c r="G314" s="77">
        <v>0</v>
      </c>
      <c r="H314" s="77">
        <v>0</v>
      </c>
      <c r="I314" s="77">
        <v>0</v>
      </c>
      <c r="J314" s="77">
        <v>0</v>
      </c>
      <c r="K314" s="77">
        <v>0</v>
      </c>
      <c r="L314" s="77">
        <v>0</v>
      </c>
      <c r="M314" s="77">
        <v>0</v>
      </c>
      <c r="N314" s="77">
        <v>0</v>
      </c>
      <c r="O314" s="77">
        <v>0</v>
      </c>
      <c r="P314" s="82">
        <v>0</v>
      </c>
      <c r="Q314" s="83">
        <f t="shared" si="16"/>
        <v>0</v>
      </c>
      <c r="S314" s="1">
        <f t="shared" si="17"/>
        <v>0</v>
      </c>
      <c r="T314" s="1">
        <f t="shared" si="18"/>
        <v>0</v>
      </c>
      <c r="U314" s="1">
        <f t="shared" si="19"/>
        <v>0</v>
      </c>
    </row>
    <row r="315" spans="1:21" x14ac:dyDescent="0.25">
      <c r="A315" s="24" t="s">
        <v>362</v>
      </c>
      <c r="B315" s="25" t="s">
        <v>52</v>
      </c>
      <c r="C315" s="81">
        <v>95442</v>
      </c>
      <c r="D315" s="81">
        <v>0</v>
      </c>
      <c r="E315" s="77">
        <v>0</v>
      </c>
      <c r="F315" s="77">
        <v>0</v>
      </c>
      <c r="G315" s="77">
        <v>759270</v>
      </c>
      <c r="H315" s="77">
        <v>0</v>
      </c>
      <c r="I315" s="77">
        <v>0</v>
      </c>
      <c r="J315" s="77">
        <v>0</v>
      </c>
      <c r="K315" s="77">
        <v>0</v>
      </c>
      <c r="L315" s="77">
        <v>0</v>
      </c>
      <c r="M315" s="77">
        <v>131360</v>
      </c>
      <c r="N315" s="77">
        <v>0</v>
      </c>
      <c r="O315" s="77">
        <v>0</v>
      </c>
      <c r="P315" s="82">
        <v>0</v>
      </c>
      <c r="Q315" s="83">
        <f t="shared" si="16"/>
        <v>986072</v>
      </c>
      <c r="S315" s="1">
        <f t="shared" si="17"/>
        <v>986072</v>
      </c>
      <c r="T315" s="1">
        <f t="shared" si="18"/>
        <v>0</v>
      </c>
      <c r="U315" s="1">
        <f t="shared" si="19"/>
        <v>986072</v>
      </c>
    </row>
    <row r="316" spans="1:21" x14ac:dyDescent="0.25">
      <c r="A316" s="24" t="s">
        <v>363</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6"/>
        <v>0</v>
      </c>
      <c r="S316" s="1">
        <f t="shared" si="17"/>
        <v>0</v>
      </c>
      <c r="T316" s="1">
        <f t="shared" si="18"/>
        <v>0</v>
      </c>
      <c r="U316" s="1">
        <f t="shared" si="19"/>
        <v>0</v>
      </c>
    </row>
    <row r="317" spans="1:21" x14ac:dyDescent="0.25">
      <c r="A317" s="24" t="s">
        <v>364</v>
      </c>
      <c r="B317" s="25" t="s">
        <v>53</v>
      </c>
      <c r="C317" s="81">
        <v>0</v>
      </c>
      <c r="D317" s="81">
        <v>0</v>
      </c>
      <c r="E317" s="77">
        <v>0</v>
      </c>
      <c r="F317" s="77">
        <v>0</v>
      </c>
      <c r="G317" s="77">
        <v>0</v>
      </c>
      <c r="H317" s="77">
        <v>0</v>
      </c>
      <c r="I317" s="77">
        <v>0</v>
      </c>
      <c r="J317" s="77">
        <v>0</v>
      </c>
      <c r="K317" s="77">
        <v>0</v>
      </c>
      <c r="L317" s="77">
        <v>0</v>
      </c>
      <c r="M317" s="77">
        <v>0</v>
      </c>
      <c r="N317" s="77">
        <v>0</v>
      </c>
      <c r="O317" s="77">
        <v>0</v>
      </c>
      <c r="P317" s="82">
        <v>0</v>
      </c>
      <c r="Q317" s="83">
        <f t="shared" si="16"/>
        <v>0</v>
      </c>
      <c r="S317" s="1">
        <f t="shared" si="17"/>
        <v>0</v>
      </c>
      <c r="T317" s="1">
        <f t="shared" si="18"/>
        <v>0</v>
      </c>
      <c r="U317" s="1">
        <f t="shared" si="19"/>
        <v>0</v>
      </c>
    </row>
    <row r="318" spans="1:21" x14ac:dyDescent="0.25">
      <c r="A318" s="24" t="s">
        <v>365</v>
      </c>
      <c r="B318" s="25" t="s">
        <v>53</v>
      </c>
      <c r="C318" s="81">
        <v>0</v>
      </c>
      <c r="D318" s="81">
        <v>0</v>
      </c>
      <c r="E318" s="77">
        <v>0</v>
      </c>
      <c r="F318" s="77">
        <v>0</v>
      </c>
      <c r="G318" s="77">
        <v>0</v>
      </c>
      <c r="H318" s="77">
        <v>0</v>
      </c>
      <c r="I318" s="77">
        <v>0</v>
      </c>
      <c r="J318" s="77">
        <v>0</v>
      </c>
      <c r="K318" s="77">
        <v>0</v>
      </c>
      <c r="L318" s="77">
        <v>0</v>
      </c>
      <c r="M318" s="77">
        <v>0</v>
      </c>
      <c r="N318" s="77">
        <v>0</v>
      </c>
      <c r="O318" s="77">
        <v>0</v>
      </c>
      <c r="P318" s="82">
        <v>0</v>
      </c>
      <c r="Q318" s="83">
        <f t="shared" si="16"/>
        <v>0</v>
      </c>
      <c r="S318" s="1">
        <f t="shared" si="17"/>
        <v>0</v>
      </c>
      <c r="T318" s="1">
        <f t="shared" si="18"/>
        <v>0</v>
      </c>
      <c r="U318" s="1">
        <f t="shared" si="19"/>
        <v>0</v>
      </c>
    </row>
    <row r="319" spans="1:21" x14ac:dyDescent="0.25">
      <c r="A319" s="24" t="s">
        <v>366</v>
      </c>
      <c r="B319" s="25" t="s">
        <v>53</v>
      </c>
      <c r="C319" s="81">
        <v>0</v>
      </c>
      <c r="D319" s="81">
        <v>0</v>
      </c>
      <c r="E319" s="77">
        <v>0</v>
      </c>
      <c r="F319" s="77">
        <v>0</v>
      </c>
      <c r="G319" s="77">
        <v>0</v>
      </c>
      <c r="H319" s="77">
        <v>0</v>
      </c>
      <c r="I319" s="77">
        <v>0</v>
      </c>
      <c r="J319" s="77">
        <v>0</v>
      </c>
      <c r="K319" s="77">
        <v>0</v>
      </c>
      <c r="L319" s="77">
        <v>0</v>
      </c>
      <c r="M319" s="77">
        <v>0</v>
      </c>
      <c r="N319" s="77">
        <v>0</v>
      </c>
      <c r="O319" s="77">
        <v>0</v>
      </c>
      <c r="P319" s="82">
        <v>0</v>
      </c>
      <c r="Q319" s="83">
        <f t="shared" si="16"/>
        <v>0</v>
      </c>
      <c r="S319" s="1">
        <f t="shared" si="17"/>
        <v>0</v>
      </c>
      <c r="T319" s="1">
        <f t="shared" si="18"/>
        <v>0</v>
      </c>
      <c r="U319" s="1">
        <f t="shared" si="19"/>
        <v>0</v>
      </c>
    </row>
    <row r="320" spans="1:21" x14ac:dyDescent="0.25">
      <c r="A320" s="24" t="s">
        <v>367</v>
      </c>
      <c r="B320" s="25" t="s">
        <v>53</v>
      </c>
      <c r="C320" s="81">
        <v>0</v>
      </c>
      <c r="D320" s="81">
        <v>0</v>
      </c>
      <c r="E320" s="77">
        <v>0</v>
      </c>
      <c r="F320" s="77">
        <v>12049</v>
      </c>
      <c r="G320" s="77">
        <v>66118</v>
      </c>
      <c r="H320" s="77">
        <v>117574</v>
      </c>
      <c r="I320" s="77">
        <v>0</v>
      </c>
      <c r="J320" s="77">
        <v>0</v>
      </c>
      <c r="K320" s="77">
        <v>0</v>
      </c>
      <c r="L320" s="77">
        <v>0</v>
      </c>
      <c r="M320" s="77">
        <v>588753</v>
      </c>
      <c r="N320" s="77">
        <v>41151</v>
      </c>
      <c r="O320" s="77">
        <v>0</v>
      </c>
      <c r="P320" s="82">
        <v>0</v>
      </c>
      <c r="Q320" s="83">
        <f t="shared" si="16"/>
        <v>825645</v>
      </c>
      <c r="S320" s="1">
        <f t="shared" si="17"/>
        <v>654871</v>
      </c>
      <c r="T320" s="1">
        <f t="shared" si="18"/>
        <v>170774</v>
      </c>
      <c r="U320" s="1">
        <f t="shared" si="19"/>
        <v>825645</v>
      </c>
    </row>
    <row r="321" spans="1:21" x14ac:dyDescent="0.25">
      <c r="A321" s="24" t="s">
        <v>368</v>
      </c>
      <c r="B321" s="25" t="s">
        <v>53</v>
      </c>
      <c r="C321" s="81">
        <v>34029</v>
      </c>
      <c r="D321" s="81">
        <v>5860</v>
      </c>
      <c r="E321" s="77">
        <v>0</v>
      </c>
      <c r="F321" s="77">
        <v>490370</v>
      </c>
      <c r="G321" s="77">
        <v>-5702</v>
      </c>
      <c r="H321" s="77">
        <v>148844</v>
      </c>
      <c r="I321" s="77">
        <v>0</v>
      </c>
      <c r="J321" s="77">
        <v>0</v>
      </c>
      <c r="K321" s="77">
        <v>0</v>
      </c>
      <c r="L321" s="77">
        <v>0</v>
      </c>
      <c r="M321" s="77">
        <v>196831</v>
      </c>
      <c r="N321" s="77">
        <v>0</v>
      </c>
      <c r="O321" s="77">
        <v>0</v>
      </c>
      <c r="P321" s="82">
        <v>0</v>
      </c>
      <c r="Q321" s="83">
        <f t="shared" si="16"/>
        <v>870232</v>
      </c>
      <c r="S321" s="1">
        <f t="shared" si="17"/>
        <v>225158</v>
      </c>
      <c r="T321" s="1">
        <f t="shared" si="18"/>
        <v>645074</v>
      </c>
      <c r="U321" s="1">
        <f t="shared" si="19"/>
        <v>870232</v>
      </c>
    </row>
    <row r="322" spans="1:21" x14ac:dyDescent="0.25">
      <c r="A322" s="24" t="s">
        <v>369</v>
      </c>
      <c r="B322" s="25" t="s">
        <v>53</v>
      </c>
      <c r="C322" s="81">
        <v>0</v>
      </c>
      <c r="D322" s="81">
        <v>0</v>
      </c>
      <c r="E322" s="77">
        <v>10890</v>
      </c>
      <c r="F322" s="77">
        <v>0</v>
      </c>
      <c r="G322" s="77">
        <v>10540</v>
      </c>
      <c r="H322" s="77">
        <v>0</v>
      </c>
      <c r="I322" s="77">
        <v>0</v>
      </c>
      <c r="J322" s="77">
        <v>0</v>
      </c>
      <c r="K322" s="77">
        <v>0</v>
      </c>
      <c r="L322" s="77">
        <v>0</v>
      </c>
      <c r="M322" s="77">
        <v>0</v>
      </c>
      <c r="N322" s="77">
        <v>0</v>
      </c>
      <c r="O322" s="77">
        <v>0</v>
      </c>
      <c r="P322" s="82">
        <v>0</v>
      </c>
      <c r="Q322" s="83">
        <f t="shared" si="16"/>
        <v>21430</v>
      </c>
      <c r="S322" s="1">
        <f t="shared" si="17"/>
        <v>21430</v>
      </c>
      <c r="T322" s="1">
        <f t="shared" si="18"/>
        <v>0</v>
      </c>
      <c r="U322" s="1">
        <f t="shared" si="19"/>
        <v>21430</v>
      </c>
    </row>
    <row r="323" spans="1:21" x14ac:dyDescent="0.25">
      <c r="A323" s="24" t="s">
        <v>370</v>
      </c>
      <c r="B323" s="25" t="s">
        <v>53</v>
      </c>
      <c r="C323" s="81">
        <v>0</v>
      </c>
      <c r="D323" s="81">
        <v>0</v>
      </c>
      <c r="E323" s="77">
        <v>3500</v>
      </c>
      <c r="F323" s="77">
        <v>0</v>
      </c>
      <c r="G323" s="77">
        <v>4689</v>
      </c>
      <c r="H323" s="77">
        <v>0</v>
      </c>
      <c r="I323" s="77">
        <v>0</v>
      </c>
      <c r="J323" s="77">
        <v>0</v>
      </c>
      <c r="K323" s="77">
        <v>0</v>
      </c>
      <c r="L323" s="77">
        <v>0</v>
      </c>
      <c r="M323" s="77">
        <v>3500</v>
      </c>
      <c r="N323" s="77">
        <v>0</v>
      </c>
      <c r="O323" s="77">
        <v>0</v>
      </c>
      <c r="P323" s="82">
        <v>0</v>
      </c>
      <c r="Q323" s="83">
        <f t="shared" si="16"/>
        <v>11689</v>
      </c>
      <c r="S323" s="1">
        <f t="shared" si="17"/>
        <v>11689</v>
      </c>
      <c r="T323" s="1">
        <f t="shared" si="18"/>
        <v>0</v>
      </c>
      <c r="U323" s="1">
        <f t="shared" si="19"/>
        <v>11689</v>
      </c>
    </row>
    <row r="324" spans="1:21" x14ac:dyDescent="0.25">
      <c r="A324" s="24" t="s">
        <v>371</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6"/>
        <v>0</v>
      </c>
      <c r="S324" s="1">
        <f t="shared" si="17"/>
        <v>0</v>
      </c>
      <c r="T324" s="1">
        <f t="shared" si="18"/>
        <v>0</v>
      </c>
      <c r="U324" s="1">
        <f t="shared" si="19"/>
        <v>0</v>
      </c>
    </row>
    <row r="325" spans="1:21" x14ac:dyDescent="0.25">
      <c r="A325" s="24" t="s">
        <v>372</v>
      </c>
      <c r="B325" s="25" t="s">
        <v>53</v>
      </c>
      <c r="C325" s="81">
        <v>0</v>
      </c>
      <c r="D325" s="81">
        <v>0</v>
      </c>
      <c r="E325" s="77">
        <v>0</v>
      </c>
      <c r="F325" s="77">
        <v>0</v>
      </c>
      <c r="G325" s="77">
        <v>0</v>
      </c>
      <c r="H325" s="77">
        <v>0</v>
      </c>
      <c r="I325" s="77">
        <v>0</v>
      </c>
      <c r="J325" s="77">
        <v>0</v>
      </c>
      <c r="K325" s="77">
        <v>0</v>
      </c>
      <c r="L325" s="77">
        <v>0</v>
      </c>
      <c r="M325" s="77">
        <v>0</v>
      </c>
      <c r="N325" s="77">
        <v>0</v>
      </c>
      <c r="O325" s="77">
        <v>0</v>
      </c>
      <c r="P325" s="82">
        <v>0</v>
      </c>
      <c r="Q325" s="83">
        <f t="shared" ref="Q325:Q388" si="20">SUM(C325:P325)</f>
        <v>0</v>
      </c>
      <c r="S325" s="1">
        <f t="shared" ref="S325:S388" si="21">SUM(C325,E325,G325,I325,K325,M325,O325)</f>
        <v>0</v>
      </c>
      <c r="T325" s="1">
        <f t="shared" ref="T325:T388" si="22">SUM(D325,F325,H325,J325,L325,N325,P325)</f>
        <v>0</v>
      </c>
      <c r="U325" s="1">
        <f t="shared" si="19"/>
        <v>0</v>
      </c>
    </row>
    <row r="326" spans="1:21" x14ac:dyDescent="0.25">
      <c r="A326" s="24" t="s">
        <v>373</v>
      </c>
      <c r="B326" s="25" t="s">
        <v>53</v>
      </c>
      <c r="C326" s="81">
        <v>0</v>
      </c>
      <c r="D326" s="81">
        <v>0</v>
      </c>
      <c r="E326" s="77">
        <v>0</v>
      </c>
      <c r="F326" s="77">
        <v>0</v>
      </c>
      <c r="G326" s="77">
        <v>101260</v>
      </c>
      <c r="H326" s="77">
        <v>72051</v>
      </c>
      <c r="I326" s="77">
        <v>0</v>
      </c>
      <c r="J326" s="77">
        <v>0</v>
      </c>
      <c r="K326" s="77">
        <v>0</v>
      </c>
      <c r="L326" s="77">
        <v>0</v>
      </c>
      <c r="M326" s="77">
        <v>124824</v>
      </c>
      <c r="N326" s="77">
        <v>0</v>
      </c>
      <c r="O326" s="77">
        <v>104903</v>
      </c>
      <c r="P326" s="82">
        <v>0</v>
      </c>
      <c r="Q326" s="83">
        <f t="shared" si="20"/>
        <v>403038</v>
      </c>
      <c r="S326" s="1">
        <f t="shared" si="21"/>
        <v>330987</v>
      </c>
      <c r="T326" s="1">
        <f t="shared" si="22"/>
        <v>72051</v>
      </c>
      <c r="U326" s="1">
        <f t="shared" si="19"/>
        <v>403038</v>
      </c>
    </row>
    <row r="327" spans="1:21" x14ac:dyDescent="0.25">
      <c r="A327" s="24" t="s">
        <v>374</v>
      </c>
      <c r="B327" s="25" t="s">
        <v>53</v>
      </c>
      <c r="C327" s="81">
        <v>0</v>
      </c>
      <c r="D327" s="81">
        <v>0</v>
      </c>
      <c r="E327" s="77">
        <v>0</v>
      </c>
      <c r="F327" s="77">
        <v>0</v>
      </c>
      <c r="G327" s="77">
        <v>0</v>
      </c>
      <c r="H327" s="77">
        <v>0</v>
      </c>
      <c r="I327" s="77">
        <v>0</v>
      </c>
      <c r="J327" s="77">
        <v>0</v>
      </c>
      <c r="K327" s="77">
        <v>0</v>
      </c>
      <c r="L327" s="77">
        <v>0</v>
      </c>
      <c r="M327" s="77">
        <v>0</v>
      </c>
      <c r="N327" s="77">
        <v>0</v>
      </c>
      <c r="O327" s="77">
        <v>0</v>
      </c>
      <c r="P327" s="82">
        <v>0</v>
      </c>
      <c r="Q327" s="83">
        <f t="shared" si="20"/>
        <v>0</v>
      </c>
      <c r="S327" s="1">
        <f t="shared" si="21"/>
        <v>0</v>
      </c>
      <c r="T327" s="1">
        <f t="shared" si="22"/>
        <v>0</v>
      </c>
      <c r="U327" s="1">
        <f t="shared" ref="U327:U390" si="23">SUM(S327:T327)</f>
        <v>0</v>
      </c>
    </row>
    <row r="328" spans="1:21" x14ac:dyDescent="0.25">
      <c r="A328" s="24" t="s">
        <v>375</v>
      </c>
      <c r="B328" s="25" t="s">
        <v>53</v>
      </c>
      <c r="C328" s="81">
        <v>0</v>
      </c>
      <c r="D328" s="81">
        <v>0</v>
      </c>
      <c r="E328" s="77">
        <v>0</v>
      </c>
      <c r="F328" s="77">
        <v>0</v>
      </c>
      <c r="G328" s="77">
        <v>0</v>
      </c>
      <c r="H328" s="77">
        <v>0</v>
      </c>
      <c r="I328" s="77">
        <v>0</v>
      </c>
      <c r="J328" s="77">
        <v>0</v>
      </c>
      <c r="K328" s="77">
        <v>0</v>
      </c>
      <c r="L328" s="77">
        <v>0</v>
      </c>
      <c r="M328" s="77">
        <v>0</v>
      </c>
      <c r="N328" s="77">
        <v>0</v>
      </c>
      <c r="O328" s="77">
        <v>0</v>
      </c>
      <c r="P328" s="82">
        <v>0</v>
      </c>
      <c r="Q328" s="83">
        <f t="shared" si="20"/>
        <v>0</v>
      </c>
      <c r="S328" s="1">
        <f t="shared" si="21"/>
        <v>0</v>
      </c>
      <c r="T328" s="1">
        <f t="shared" si="22"/>
        <v>0</v>
      </c>
      <c r="U328" s="1">
        <f t="shared" si="23"/>
        <v>0</v>
      </c>
    </row>
    <row r="329" spans="1:21" x14ac:dyDescent="0.25">
      <c r="A329" s="24" t="s">
        <v>376</v>
      </c>
      <c r="B329" s="25" t="s">
        <v>53</v>
      </c>
      <c r="C329" s="81">
        <v>25279</v>
      </c>
      <c r="D329" s="81">
        <v>0</v>
      </c>
      <c r="E329" s="77">
        <v>145339</v>
      </c>
      <c r="F329" s="77">
        <v>0</v>
      </c>
      <c r="G329" s="77">
        <v>12039</v>
      </c>
      <c r="H329" s="77">
        <v>41948</v>
      </c>
      <c r="I329" s="77">
        <v>0</v>
      </c>
      <c r="J329" s="77">
        <v>0</v>
      </c>
      <c r="K329" s="77">
        <v>0</v>
      </c>
      <c r="L329" s="77">
        <v>0</v>
      </c>
      <c r="M329" s="77">
        <v>36432</v>
      </c>
      <c r="N329" s="77">
        <v>0</v>
      </c>
      <c r="O329" s="77">
        <v>0</v>
      </c>
      <c r="P329" s="82">
        <v>0</v>
      </c>
      <c r="Q329" s="83">
        <f t="shared" si="20"/>
        <v>261037</v>
      </c>
      <c r="S329" s="1">
        <f t="shared" si="21"/>
        <v>219089</v>
      </c>
      <c r="T329" s="1">
        <f t="shared" si="22"/>
        <v>41948</v>
      </c>
      <c r="U329" s="1">
        <f t="shared" si="23"/>
        <v>261037</v>
      </c>
    </row>
    <row r="330" spans="1:21" x14ac:dyDescent="0.25">
      <c r="A330" s="24" t="s">
        <v>377</v>
      </c>
      <c r="B330" s="25" t="s">
        <v>53</v>
      </c>
      <c r="C330" s="81">
        <v>0</v>
      </c>
      <c r="D330" s="81">
        <v>0</v>
      </c>
      <c r="E330" s="77">
        <v>0</v>
      </c>
      <c r="F330" s="77">
        <v>0</v>
      </c>
      <c r="G330" s="77">
        <v>0</v>
      </c>
      <c r="H330" s="77">
        <v>321736</v>
      </c>
      <c r="I330" s="77">
        <v>0</v>
      </c>
      <c r="J330" s="77">
        <v>0</v>
      </c>
      <c r="K330" s="77">
        <v>0</v>
      </c>
      <c r="L330" s="77">
        <v>0</v>
      </c>
      <c r="M330" s="77">
        <v>0</v>
      </c>
      <c r="N330" s="77">
        <v>0</v>
      </c>
      <c r="O330" s="77">
        <v>0</v>
      </c>
      <c r="P330" s="82">
        <v>0</v>
      </c>
      <c r="Q330" s="83">
        <f t="shared" si="20"/>
        <v>321736</v>
      </c>
      <c r="S330" s="1">
        <f t="shared" si="21"/>
        <v>0</v>
      </c>
      <c r="T330" s="1">
        <f t="shared" si="22"/>
        <v>321736</v>
      </c>
      <c r="U330" s="1">
        <f t="shared" si="23"/>
        <v>321736</v>
      </c>
    </row>
    <row r="331" spans="1:21" x14ac:dyDescent="0.25">
      <c r="A331" s="24" t="s">
        <v>378</v>
      </c>
      <c r="B331" s="25" t="s">
        <v>53</v>
      </c>
      <c r="C331" s="81">
        <v>0</v>
      </c>
      <c r="D331" s="81">
        <v>0</v>
      </c>
      <c r="E331" s="77">
        <v>9984</v>
      </c>
      <c r="F331" s="77">
        <v>0</v>
      </c>
      <c r="G331" s="77">
        <v>0</v>
      </c>
      <c r="H331" s="77">
        <v>0</v>
      </c>
      <c r="I331" s="77">
        <v>0</v>
      </c>
      <c r="J331" s="77">
        <v>0</v>
      </c>
      <c r="K331" s="77">
        <v>0</v>
      </c>
      <c r="L331" s="77">
        <v>0</v>
      </c>
      <c r="M331" s="77">
        <v>0</v>
      </c>
      <c r="N331" s="77">
        <v>0</v>
      </c>
      <c r="O331" s="77">
        <v>0</v>
      </c>
      <c r="P331" s="82">
        <v>0</v>
      </c>
      <c r="Q331" s="83">
        <f t="shared" si="20"/>
        <v>9984</v>
      </c>
      <c r="S331" s="1">
        <f t="shared" si="21"/>
        <v>9984</v>
      </c>
      <c r="T331" s="1">
        <f t="shared" si="22"/>
        <v>0</v>
      </c>
      <c r="U331" s="1">
        <f t="shared" si="23"/>
        <v>9984</v>
      </c>
    </row>
    <row r="332" spans="1:21" x14ac:dyDescent="0.25">
      <c r="A332" s="24" t="s">
        <v>379</v>
      </c>
      <c r="B332" s="25" t="s">
        <v>53</v>
      </c>
      <c r="C332" s="81">
        <v>0</v>
      </c>
      <c r="D332" s="81">
        <v>0</v>
      </c>
      <c r="E332" s="77">
        <v>0</v>
      </c>
      <c r="F332" s="77">
        <v>0</v>
      </c>
      <c r="G332" s="77">
        <v>0</v>
      </c>
      <c r="H332" s="77">
        <v>0</v>
      </c>
      <c r="I332" s="77">
        <v>0</v>
      </c>
      <c r="J332" s="77">
        <v>0</v>
      </c>
      <c r="K332" s="77">
        <v>0</v>
      </c>
      <c r="L332" s="77">
        <v>0</v>
      </c>
      <c r="M332" s="77">
        <v>59765</v>
      </c>
      <c r="N332" s="77">
        <v>0</v>
      </c>
      <c r="O332" s="77">
        <v>0</v>
      </c>
      <c r="P332" s="82">
        <v>0</v>
      </c>
      <c r="Q332" s="83">
        <f t="shared" si="20"/>
        <v>59765</v>
      </c>
      <c r="S332" s="1">
        <f t="shared" si="21"/>
        <v>59765</v>
      </c>
      <c r="T332" s="1">
        <f t="shared" si="22"/>
        <v>0</v>
      </c>
      <c r="U332" s="1">
        <f t="shared" si="23"/>
        <v>59765</v>
      </c>
    </row>
    <row r="333" spans="1:21" x14ac:dyDescent="0.25">
      <c r="A333" s="24" t="s">
        <v>380</v>
      </c>
      <c r="B333" s="25" t="s">
        <v>53</v>
      </c>
      <c r="C333" s="81">
        <v>15400</v>
      </c>
      <c r="D333" s="81">
        <v>28291</v>
      </c>
      <c r="E333" s="77">
        <v>0</v>
      </c>
      <c r="F333" s="77">
        <v>0</v>
      </c>
      <c r="G333" s="77">
        <v>32779</v>
      </c>
      <c r="H333" s="77">
        <v>174409</v>
      </c>
      <c r="I333" s="77">
        <v>0</v>
      </c>
      <c r="J333" s="77">
        <v>0</v>
      </c>
      <c r="K333" s="77">
        <v>0</v>
      </c>
      <c r="L333" s="77">
        <v>0</v>
      </c>
      <c r="M333" s="77">
        <v>19755</v>
      </c>
      <c r="N333" s="77">
        <v>163577</v>
      </c>
      <c r="O333" s="77">
        <v>0</v>
      </c>
      <c r="P333" s="82">
        <v>0</v>
      </c>
      <c r="Q333" s="83">
        <f t="shared" si="20"/>
        <v>434211</v>
      </c>
      <c r="S333" s="1">
        <f t="shared" si="21"/>
        <v>67934</v>
      </c>
      <c r="T333" s="1">
        <f t="shared" si="22"/>
        <v>366277</v>
      </c>
      <c r="U333" s="1">
        <f t="shared" si="23"/>
        <v>434211</v>
      </c>
    </row>
    <row r="334" spans="1:21" x14ac:dyDescent="0.25">
      <c r="A334" s="24" t="s">
        <v>5</v>
      </c>
      <c r="B334" s="25" t="s">
        <v>53</v>
      </c>
      <c r="C334" s="81">
        <v>0</v>
      </c>
      <c r="D334" s="81">
        <v>0</v>
      </c>
      <c r="E334" s="77">
        <v>0</v>
      </c>
      <c r="F334" s="77">
        <v>0</v>
      </c>
      <c r="G334" s="77">
        <v>15338</v>
      </c>
      <c r="H334" s="77">
        <v>0</v>
      </c>
      <c r="I334" s="77">
        <v>0</v>
      </c>
      <c r="J334" s="77">
        <v>0</v>
      </c>
      <c r="K334" s="77">
        <v>0</v>
      </c>
      <c r="L334" s="77">
        <v>0</v>
      </c>
      <c r="M334" s="77">
        <v>0</v>
      </c>
      <c r="N334" s="77">
        <v>0</v>
      </c>
      <c r="O334" s="77">
        <v>0</v>
      </c>
      <c r="P334" s="82">
        <v>61350</v>
      </c>
      <c r="Q334" s="83">
        <f t="shared" si="20"/>
        <v>76688</v>
      </c>
      <c r="S334" s="1">
        <f t="shared" si="21"/>
        <v>15338</v>
      </c>
      <c r="T334" s="1">
        <f t="shared" si="22"/>
        <v>61350</v>
      </c>
      <c r="U334" s="1">
        <f t="shared" si="23"/>
        <v>76688</v>
      </c>
    </row>
    <row r="335" spans="1:21" s="96" customFormat="1" x14ac:dyDescent="0.25">
      <c r="A335" s="90" t="s">
        <v>383</v>
      </c>
      <c r="B335" s="91" t="s">
        <v>53</v>
      </c>
      <c r="C335" s="92">
        <v>1097</v>
      </c>
      <c r="D335" s="92">
        <v>0</v>
      </c>
      <c r="E335" s="93">
        <v>0</v>
      </c>
      <c r="F335" s="93">
        <v>0</v>
      </c>
      <c r="G335" s="93">
        <v>0</v>
      </c>
      <c r="H335" s="93">
        <v>0</v>
      </c>
      <c r="I335" s="93">
        <v>0</v>
      </c>
      <c r="J335" s="93">
        <v>0</v>
      </c>
      <c r="K335" s="93">
        <v>0</v>
      </c>
      <c r="L335" s="93">
        <v>0</v>
      </c>
      <c r="M335" s="93">
        <v>0</v>
      </c>
      <c r="N335" s="93">
        <v>0</v>
      </c>
      <c r="O335" s="93">
        <v>0</v>
      </c>
      <c r="P335" s="94">
        <v>0</v>
      </c>
      <c r="Q335" s="95">
        <f t="shared" si="20"/>
        <v>1097</v>
      </c>
      <c r="S335" s="97">
        <f t="shared" si="21"/>
        <v>1097</v>
      </c>
      <c r="T335" s="97">
        <f t="shared" si="22"/>
        <v>0</v>
      </c>
      <c r="U335" s="97">
        <f t="shared" si="23"/>
        <v>1097</v>
      </c>
    </row>
    <row r="336" spans="1:21" x14ac:dyDescent="0.25">
      <c r="A336" s="24" t="s">
        <v>525</v>
      </c>
      <c r="B336" s="25" t="s">
        <v>53</v>
      </c>
      <c r="C336" s="81">
        <v>0</v>
      </c>
      <c r="D336" s="81">
        <v>0</v>
      </c>
      <c r="E336" s="77">
        <v>2647</v>
      </c>
      <c r="F336" s="77">
        <v>0</v>
      </c>
      <c r="G336" s="77">
        <v>1324</v>
      </c>
      <c r="H336" s="77">
        <v>0</v>
      </c>
      <c r="I336" s="77">
        <v>0</v>
      </c>
      <c r="J336" s="77">
        <v>0</v>
      </c>
      <c r="K336" s="77">
        <v>0</v>
      </c>
      <c r="L336" s="77">
        <v>0</v>
      </c>
      <c r="M336" s="77">
        <v>0</v>
      </c>
      <c r="N336" s="77">
        <v>0</v>
      </c>
      <c r="O336" s="77">
        <v>0</v>
      </c>
      <c r="P336" s="82">
        <v>0</v>
      </c>
      <c r="Q336" s="83">
        <f t="shared" si="20"/>
        <v>3971</v>
      </c>
      <c r="S336" s="1">
        <f t="shared" si="21"/>
        <v>3971</v>
      </c>
      <c r="T336" s="1">
        <f t="shared" si="22"/>
        <v>0</v>
      </c>
      <c r="U336" s="1">
        <f t="shared" si="23"/>
        <v>3971</v>
      </c>
    </row>
    <row r="337" spans="1:21" x14ac:dyDescent="0.25">
      <c r="A337" s="24" t="s">
        <v>517</v>
      </c>
      <c r="B337" s="25" t="s">
        <v>53</v>
      </c>
      <c r="C337" s="81">
        <v>0</v>
      </c>
      <c r="D337" s="81">
        <v>0</v>
      </c>
      <c r="E337" s="77">
        <v>0</v>
      </c>
      <c r="F337" s="77">
        <v>0</v>
      </c>
      <c r="G337" s="77">
        <v>0</v>
      </c>
      <c r="H337" s="77">
        <v>665193</v>
      </c>
      <c r="I337" s="77">
        <v>0</v>
      </c>
      <c r="J337" s="77">
        <v>0</v>
      </c>
      <c r="K337" s="77">
        <v>0</v>
      </c>
      <c r="L337" s="77">
        <v>0</v>
      </c>
      <c r="M337" s="77">
        <v>0</v>
      </c>
      <c r="N337" s="77">
        <v>0</v>
      </c>
      <c r="O337" s="77">
        <v>0</v>
      </c>
      <c r="P337" s="82">
        <v>0</v>
      </c>
      <c r="Q337" s="83">
        <f t="shared" si="20"/>
        <v>665193</v>
      </c>
      <c r="S337" s="1">
        <f t="shared" si="21"/>
        <v>0</v>
      </c>
      <c r="T337" s="1">
        <f t="shared" si="22"/>
        <v>665193</v>
      </c>
      <c r="U337" s="1">
        <f t="shared" si="23"/>
        <v>665193</v>
      </c>
    </row>
    <row r="338" spans="1:21" x14ac:dyDescent="0.25">
      <c r="A338" s="24" t="s">
        <v>384</v>
      </c>
      <c r="B338" s="25" t="s">
        <v>53</v>
      </c>
      <c r="C338" s="81">
        <v>54994</v>
      </c>
      <c r="D338" s="81">
        <v>3338</v>
      </c>
      <c r="E338" s="77">
        <v>241335</v>
      </c>
      <c r="F338" s="77">
        <v>42046</v>
      </c>
      <c r="G338" s="77">
        <v>46340</v>
      </c>
      <c r="H338" s="77">
        <v>39022</v>
      </c>
      <c r="I338" s="77">
        <v>0</v>
      </c>
      <c r="J338" s="77">
        <v>0</v>
      </c>
      <c r="K338" s="77">
        <v>0</v>
      </c>
      <c r="L338" s="77">
        <v>0</v>
      </c>
      <c r="M338" s="77">
        <v>88956</v>
      </c>
      <c r="N338" s="77">
        <v>0</v>
      </c>
      <c r="O338" s="77">
        <v>10639</v>
      </c>
      <c r="P338" s="82">
        <v>385</v>
      </c>
      <c r="Q338" s="83">
        <f t="shared" si="20"/>
        <v>527055</v>
      </c>
      <c r="S338" s="1">
        <f t="shared" si="21"/>
        <v>442264</v>
      </c>
      <c r="T338" s="1">
        <f t="shared" si="22"/>
        <v>84791</v>
      </c>
      <c r="U338" s="1">
        <f t="shared" si="23"/>
        <v>527055</v>
      </c>
    </row>
    <row r="339" spans="1:21" x14ac:dyDescent="0.25">
      <c r="A339" s="24" t="s">
        <v>385</v>
      </c>
      <c r="B339" s="25" t="s">
        <v>53</v>
      </c>
      <c r="C339" s="81">
        <v>0</v>
      </c>
      <c r="D339" s="81">
        <v>0</v>
      </c>
      <c r="E339" s="77">
        <v>0</v>
      </c>
      <c r="F339" s="77">
        <v>0</v>
      </c>
      <c r="G339" s="77">
        <v>0</v>
      </c>
      <c r="H339" s="77">
        <v>0</v>
      </c>
      <c r="I339" s="77">
        <v>0</v>
      </c>
      <c r="J339" s="77">
        <v>0</v>
      </c>
      <c r="K339" s="77">
        <v>0</v>
      </c>
      <c r="L339" s="77">
        <v>0</v>
      </c>
      <c r="M339" s="77">
        <v>0</v>
      </c>
      <c r="N339" s="77">
        <v>0</v>
      </c>
      <c r="O339" s="77">
        <v>0</v>
      </c>
      <c r="P339" s="82">
        <v>0</v>
      </c>
      <c r="Q339" s="83">
        <f t="shared" si="20"/>
        <v>0</v>
      </c>
      <c r="S339" s="1">
        <f t="shared" si="21"/>
        <v>0</v>
      </c>
      <c r="T339" s="1">
        <f t="shared" si="22"/>
        <v>0</v>
      </c>
      <c r="U339" s="1">
        <f t="shared" si="23"/>
        <v>0</v>
      </c>
    </row>
    <row r="340" spans="1:21" x14ac:dyDescent="0.25">
      <c r="A340" s="24" t="s">
        <v>386</v>
      </c>
      <c r="B340" s="25" t="s">
        <v>54</v>
      </c>
      <c r="C340" s="81">
        <v>0</v>
      </c>
      <c r="D340" s="81">
        <v>179650</v>
      </c>
      <c r="E340" s="77">
        <v>1821040</v>
      </c>
      <c r="F340" s="77">
        <v>0</v>
      </c>
      <c r="G340" s="77">
        <v>0</v>
      </c>
      <c r="H340" s="77">
        <v>0</v>
      </c>
      <c r="I340" s="77">
        <v>0</v>
      </c>
      <c r="J340" s="77">
        <v>0</v>
      </c>
      <c r="K340" s="77">
        <v>0</v>
      </c>
      <c r="L340" s="77">
        <v>0</v>
      </c>
      <c r="M340" s="77">
        <v>143658</v>
      </c>
      <c r="N340" s="77">
        <v>0</v>
      </c>
      <c r="O340" s="77">
        <v>0</v>
      </c>
      <c r="P340" s="82">
        <v>0</v>
      </c>
      <c r="Q340" s="83">
        <f t="shared" si="20"/>
        <v>2144348</v>
      </c>
      <c r="S340" s="1">
        <f t="shared" si="21"/>
        <v>1964698</v>
      </c>
      <c r="T340" s="1">
        <f t="shared" si="22"/>
        <v>179650</v>
      </c>
      <c r="U340" s="1">
        <f t="shared" si="23"/>
        <v>2144348</v>
      </c>
    </row>
    <row r="341" spans="1:21" x14ac:dyDescent="0.25">
      <c r="A341" s="24" t="s">
        <v>387</v>
      </c>
      <c r="B341" s="25" t="s">
        <v>54</v>
      </c>
      <c r="C341" s="81">
        <v>0</v>
      </c>
      <c r="D341" s="81">
        <v>0</v>
      </c>
      <c r="E341" s="77">
        <v>204143</v>
      </c>
      <c r="F341" s="77">
        <v>30764</v>
      </c>
      <c r="G341" s="77">
        <v>38850</v>
      </c>
      <c r="H341" s="77">
        <v>10872</v>
      </c>
      <c r="I341" s="77">
        <v>0</v>
      </c>
      <c r="J341" s="77">
        <v>0</v>
      </c>
      <c r="K341" s="77">
        <v>0</v>
      </c>
      <c r="L341" s="77">
        <v>0</v>
      </c>
      <c r="M341" s="77">
        <v>0</v>
      </c>
      <c r="N341" s="77">
        <v>0</v>
      </c>
      <c r="O341" s="77">
        <v>29972</v>
      </c>
      <c r="P341" s="82">
        <v>5205</v>
      </c>
      <c r="Q341" s="83">
        <f t="shared" si="20"/>
        <v>319806</v>
      </c>
      <c r="S341" s="1">
        <f t="shared" si="21"/>
        <v>272965</v>
      </c>
      <c r="T341" s="1">
        <f t="shared" si="22"/>
        <v>46841</v>
      </c>
      <c r="U341" s="1">
        <f t="shared" si="23"/>
        <v>319806</v>
      </c>
    </row>
    <row r="342" spans="1:21" x14ac:dyDescent="0.25">
      <c r="A342" s="24" t="s">
        <v>388</v>
      </c>
      <c r="B342" s="25" t="s">
        <v>54</v>
      </c>
      <c r="C342" s="81">
        <v>326767</v>
      </c>
      <c r="D342" s="81">
        <v>0</v>
      </c>
      <c r="E342" s="77">
        <v>2316527</v>
      </c>
      <c r="F342" s="77">
        <v>0</v>
      </c>
      <c r="G342" s="77">
        <v>241767</v>
      </c>
      <c r="H342" s="77">
        <v>0</v>
      </c>
      <c r="I342" s="77">
        <v>0</v>
      </c>
      <c r="J342" s="77">
        <v>0</v>
      </c>
      <c r="K342" s="77">
        <v>0</v>
      </c>
      <c r="L342" s="77">
        <v>0</v>
      </c>
      <c r="M342" s="77">
        <v>446312</v>
      </c>
      <c r="N342" s="77">
        <v>0</v>
      </c>
      <c r="O342" s="77">
        <v>169021</v>
      </c>
      <c r="P342" s="82">
        <v>0</v>
      </c>
      <c r="Q342" s="83">
        <f t="shared" si="20"/>
        <v>3500394</v>
      </c>
      <c r="S342" s="1">
        <f t="shared" si="21"/>
        <v>3500394</v>
      </c>
      <c r="T342" s="1">
        <f t="shared" si="22"/>
        <v>0</v>
      </c>
      <c r="U342" s="1">
        <f t="shared" si="23"/>
        <v>3500394</v>
      </c>
    </row>
    <row r="343" spans="1:21" x14ac:dyDescent="0.25">
      <c r="A343" s="24" t="s">
        <v>389</v>
      </c>
      <c r="B343" s="25" t="s">
        <v>54</v>
      </c>
      <c r="C343" s="81">
        <v>46191</v>
      </c>
      <c r="D343" s="81">
        <v>0</v>
      </c>
      <c r="E343" s="77">
        <v>65962</v>
      </c>
      <c r="F343" s="77">
        <v>0</v>
      </c>
      <c r="G343" s="77">
        <v>178739</v>
      </c>
      <c r="H343" s="77">
        <v>0</v>
      </c>
      <c r="I343" s="77">
        <v>0</v>
      </c>
      <c r="J343" s="77">
        <v>0</v>
      </c>
      <c r="K343" s="77">
        <v>0</v>
      </c>
      <c r="L343" s="77">
        <v>0</v>
      </c>
      <c r="M343" s="77">
        <v>49182</v>
      </c>
      <c r="N343" s="77">
        <v>0</v>
      </c>
      <c r="O343" s="77">
        <v>0</v>
      </c>
      <c r="P343" s="82">
        <v>0</v>
      </c>
      <c r="Q343" s="83">
        <f t="shared" si="20"/>
        <v>340074</v>
      </c>
      <c r="S343" s="1">
        <f t="shared" si="21"/>
        <v>340074</v>
      </c>
      <c r="T343" s="1">
        <f t="shared" si="22"/>
        <v>0</v>
      </c>
      <c r="U343" s="1">
        <f t="shared" si="23"/>
        <v>340074</v>
      </c>
    </row>
    <row r="344" spans="1:21" x14ac:dyDescent="0.25">
      <c r="A344" s="24" t="s">
        <v>390</v>
      </c>
      <c r="B344" s="25" t="s">
        <v>54</v>
      </c>
      <c r="C344" s="81">
        <v>0</v>
      </c>
      <c r="D344" s="81">
        <v>0</v>
      </c>
      <c r="E344" s="77">
        <v>36443</v>
      </c>
      <c r="F344" s="77">
        <v>0</v>
      </c>
      <c r="G344" s="77">
        <v>0</v>
      </c>
      <c r="H344" s="77">
        <v>0</v>
      </c>
      <c r="I344" s="77">
        <v>0</v>
      </c>
      <c r="J344" s="77">
        <v>0</v>
      </c>
      <c r="K344" s="77">
        <v>0</v>
      </c>
      <c r="L344" s="77">
        <v>0</v>
      </c>
      <c r="M344" s="77">
        <v>34982</v>
      </c>
      <c r="N344" s="77">
        <v>0</v>
      </c>
      <c r="O344" s="77">
        <v>119259</v>
      </c>
      <c r="P344" s="82">
        <v>0</v>
      </c>
      <c r="Q344" s="83">
        <f t="shared" si="20"/>
        <v>190684</v>
      </c>
      <c r="S344" s="1">
        <f t="shared" si="21"/>
        <v>190684</v>
      </c>
      <c r="T344" s="1">
        <f t="shared" si="22"/>
        <v>0</v>
      </c>
      <c r="U344" s="1">
        <f t="shared" si="23"/>
        <v>190684</v>
      </c>
    </row>
    <row r="345" spans="1:21" x14ac:dyDescent="0.25">
      <c r="A345" s="24" t="s">
        <v>391</v>
      </c>
      <c r="B345" s="25" t="s">
        <v>54</v>
      </c>
      <c r="C345" s="81">
        <v>0</v>
      </c>
      <c r="D345" s="81">
        <v>0</v>
      </c>
      <c r="E345" s="77">
        <v>6000</v>
      </c>
      <c r="F345" s="77">
        <v>0</v>
      </c>
      <c r="G345" s="77">
        <v>0</v>
      </c>
      <c r="H345" s="77">
        <v>0</v>
      </c>
      <c r="I345" s="77">
        <v>0</v>
      </c>
      <c r="J345" s="77">
        <v>0</v>
      </c>
      <c r="K345" s="77">
        <v>0</v>
      </c>
      <c r="L345" s="77">
        <v>0</v>
      </c>
      <c r="M345" s="77">
        <v>0</v>
      </c>
      <c r="N345" s="77">
        <v>0</v>
      </c>
      <c r="O345" s="77">
        <v>0</v>
      </c>
      <c r="P345" s="82">
        <v>0</v>
      </c>
      <c r="Q345" s="83">
        <f t="shared" si="20"/>
        <v>6000</v>
      </c>
      <c r="S345" s="1">
        <f t="shared" si="21"/>
        <v>6000</v>
      </c>
      <c r="T345" s="1">
        <f t="shared" si="22"/>
        <v>0</v>
      </c>
      <c r="U345" s="1">
        <f t="shared" si="23"/>
        <v>6000</v>
      </c>
    </row>
    <row r="346" spans="1:21" x14ac:dyDescent="0.25">
      <c r="A346" s="60" t="s">
        <v>392</v>
      </c>
      <c r="B346" s="25" t="s">
        <v>54</v>
      </c>
      <c r="C346" s="81">
        <v>0</v>
      </c>
      <c r="D346" s="81">
        <v>0</v>
      </c>
      <c r="E346" s="77">
        <v>0</v>
      </c>
      <c r="F346" s="77">
        <v>0</v>
      </c>
      <c r="G346" s="77">
        <v>0</v>
      </c>
      <c r="H346" s="77">
        <v>0</v>
      </c>
      <c r="I346" s="77">
        <v>0</v>
      </c>
      <c r="J346" s="77">
        <v>0</v>
      </c>
      <c r="K346" s="77">
        <v>0</v>
      </c>
      <c r="L346" s="77">
        <v>0</v>
      </c>
      <c r="M346" s="77">
        <v>0</v>
      </c>
      <c r="N346" s="77">
        <v>0</v>
      </c>
      <c r="O346" s="77">
        <v>0</v>
      </c>
      <c r="P346" s="82">
        <v>0</v>
      </c>
      <c r="Q346" s="83">
        <f t="shared" si="20"/>
        <v>0</v>
      </c>
      <c r="S346" s="1">
        <f t="shared" si="21"/>
        <v>0</v>
      </c>
      <c r="T346" s="1">
        <f t="shared" si="22"/>
        <v>0</v>
      </c>
      <c r="U346" s="1">
        <f t="shared" si="23"/>
        <v>0</v>
      </c>
    </row>
    <row r="347" spans="1:21" x14ac:dyDescent="0.25">
      <c r="A347" s="24" t="s">
        <v>393</v>
      </c>
      <c r="B347" s="25" t="s">
        <v>54</v>
      </c>
      <c r="C347" s="81">
        <v>177876</v>
      </c>
      <c r="D347" s="81">
        <v>12588</v>
      </c>
      <c r="E347" s="77">
        <v>2127781</v>
      </c>
      <c r="F347" s="77">
        <v>70395</v>
      </c>
      <c r="G347" s="77">
        <v>382403</v>
      </c>
      <c r="H347" s="77">
        <v>159008</v>
      </c>
      <c r="I347" s="77">
        <v>0</v>
      </c>
      <c r="J347" s="77">
        <v>0</v>
      </c>
      <c r="K347" s="77">
        <v>0</v>
      </c>
      <c r="L347" s="77">
        <v>0</v>
      </c>
      <c r="M347" s="77">
        <v>283824</v>
      </c>
      <c r="N347" s="77">
        <v>0</v>
      </c>
      <c r="O347" s="77">
        <v>0</v>
      </c>
      <c r="P347" s="82">
        <v>0</v>
      </c>
      <c r="Q347" s="83">
        <f t="shared" si="20"/>
        <v>3213875</v>
      </c>
      <c r="S347" s="1">
        <f t="shared" si="21"/>
        <v>2971884</v>
      </c>
      <c r="T347" s="1">
        <f t="shared" si="22"/>
        <v>241991</v>
      </c>
      <c r="U347" s="1">
        <f t="shared" si="23"/>
        <v>3213875</v>
      </c>
    </row>
    <row r="348" spans="1:21" x14ac:dyDescent="0.25">
      <c r="A348" s="24" t="s">
        <v>394</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83">
        <f t="shared" si="20"/>
        <v>0</v>
      </c>
      <c r="S348" s="1">
        <f t="shared" si="21"/>
        <v>0</v>
      </c>
      <c r="T348" s="1">
        <f t="shared" si="22"/>
        <v>0</v>
      </c>
      <c r="U348" s="1">
        <f t="shared" si="23"/>
        <v>0</v>
      </c>
    </row>
    <row r="349" spans="1:21" x14ac:dyDescent="0.25">
      <c r="A349" s="24" t="s">
        <v>395</v>
      </c>
      <c r="B349" s="25" t="s">
        <v>54</v>
      </c>
      <c r="C349" s="81">
        <v>0</v>
      </c>
      <c r="D349" s="81">
        <v>0</v>
      </c>
      <c r="E349" s="77">
        <v>0</v>
      </c>
      <c r="F349" s="77">
        <v>0</v>
      </c>
      <c r="G349" s="77">
        <v>0</v>
      </c>
      <c r="H349" s="77">
        <v>0</v>
      </c>
      <c r="I349" s="77">
        <v>0</v>
      </c>
      <c r="J349" s="77">
        <v>0</v>
      </c>
      <c r="K349" s="77">
        <v>0</v>
      </c>
      <c r="L349" s="77">
        <v>0</v>
      </c>
      <c r="M349" s="77">
        <v>0</v>
      </c>
      <c r="N349" s="77">
        <v>0</v>
      </c>
      <c r="O349" s="77">
        <v>0</v>
      </c>
      <c r="P349" s="82">
        <v>0</v>
      </c>
      <c r="Q349" s="83">
        <f t="shared" si="20"/>
        <v>0</v>
      </c>
      <c r="S349" s="1">
        <f t="shared" si="21"/>
        <v>0</v>
      </c>
      <c r="T349" s="1">
        <f t="shared" si="22"/>
        <v>0</v>
      </c>
      <c r="U349" s="1">
        <f t="shared" si="23"/>
        <v>0</v>
      </c>
    </row>
    <row r="350" spans="1:21" x14ac:dyDescent="0.25">
      <c r="A350" s="24" t="s">
        <v>396</v>
      </c>
      <c r="B350" s="25" t="s">
        <v>54</v>
      </c>
      <c r="C350" s="81">
        <v>33513</v>
      </c>
      <c r="D350" s="81">
        <v>0</v>
      </c>
      <c r="E350" s="77">
        <v>412594</v>
      </c>
      <c r="F350" s="77">
        <v>0</v>
      </c>
      <c r="G350" s="77">
        <v>0</v>
      </c>
      <c r="H350" s="77">
        <v>0</v>
      </c>
      <c r="I350" s="77">
        <v>0</v>
      </c>
      <c r="J350" s="77">
        <v>0</v>
      </c>
      <c r="K350" s="77">
        <v>0</v>
      </c>
      <c r="L350" s="77">
        <v>0</v>
      </c>
      <c r="M350" s="77">
        <v>46533</v>
      </c>
      <c r="N350" s="77">
        <v>0</v>
      </c>
      <c r="O350" s="77">
        <v>16785</v>
      </c>
      <c r="P350" s="82">
        <v>0</v>
      </c>
      <c r="Q350" s="83">
        <f t="shared" si="20"/>
        <v>509425</v>
      </c>
      <c r="S350" s="1">
        <f t="shared" si="21"/>
        <v>509425</v>
      </c>
      <c r="T350" s="1">
        <f t="shared" si="22"/>
        <v>0</v>
      </c>
      <c r="U350" s="1">
        <f t="shared" si="23"/>
        <v>509425</v>
      </c>
    </row>
    <row r="351" spans="1:21" x14ac:dyDescent="0.25">
      <c r="A351" s="60" t="s">
        <v>397</v>
      </c>
      <c r="B351" s="25" t="s">
        <v>54</v>
      </c>
      <c r="C351" s="81">
        <v>0</v>
      </c>
      <c r="D351" s="81">
        <v>0</v>
      </c>
      <c r="E351" s="77">
        <v>104153</v>
      </c>
      <c r="F351" s="77">
        <v>0</v>
      </c>
      <c r="G351" s="77">
        <v>0</v>
      </c>
      <c r="H351" s="77">
        <v>0</v>
      </c>
      <c r="I351" s="77">
        <v>0</v>
      </c>
      <c r="J351" s="77">
        <v>0</v>
      </c>
      <c r="K351" s="77">
        <v>0</v>
      </c>
      <c r="L351" s="77">
        <v>0</v>
      </c>
      <c r="M351" s="77">
        <v>0</v>
      </c>
      <c r="N351" s="77">
        <v>0</v>
      </c>
      <c r="O351" s="77">
        <v>0</v>
      </c>
      <c r="P351" s="82">
        <v>0</v>
      </c>
      <c r="Q351" s="83">
        <f t="shared" si="20"/>
        <v>104153</v>
      </c>
      <c r="S351" s="1">
        <f t="shared" si="21"/>
        <v>104153</v>
      </c>
      <c r="T351" s="1">
        <f t="shared" si="22"/>
        <v>0</v>
      </c>
      <c r="U351" s="1">
        <f t="shared" si="23"/>
        <v>104153</v>
      </c>
    </row>
    <row r="352" spans="1:21" x14ac:dyDescent="0.25">
      <c r="A352" s="24" t="s">
        <v>398</v>
      </c>
      <c r="B352" s="25" t="s">
        <v>54</v>
      </c>
      <c r="C352" s="81">
        <v>201757</v>
      </c>
      <c r="D352" s="81">
        <v>0</v>
      </c>
      <c r="E352" s="77">
        <v>682029</v>
      </c>
      <c r="F352" s="77">
        <v>0</v>
      </c>
      <c r="G352" s="77">
        <v>0</v>
      </c>
      <c r="H352" s="77">
        <v>0</v>
      </c>
      <c r="I352" s="77">
        <v>0</v>
      </c>
      <c r="J352" s="77">
        <v>0</v>
      </c>
      <c r="K352" s="77">
        <v>0</v>
      </c>
      <c r="L352" s="77">
        <v>0</v>
      </c>
      <c r="M352" s="77">
        <v>82796</v>
      </c>
      <c r="N352" s="77">
        <v>179531</v>
      </c>
      <c r="O352" s="77">
        <v>0</v>
      </c>
      <c r="P352" s="82">
        <v>0</v>
      </c>
      <c r="Q352" s="83">
        <f t="shared" si="20"/>
        <v>1146113</v>
      </c>
      <c r="S352" s="1">
        <f t="shared" si="21"/>
        <v>966582</v>
      </c>
      <c r="T352" s="1">
        <f t="shared" si="22"/>
        <v>179531</v>
      </c>
      <c r="U352" s="1">
        <f t="shared" si="23"/>
        <v>1146113</v>
      </c>
    </row>
    <row r="353" spans="1:21" x14ac:dyDescent="0.25">
      <c r="A353" s="24" t="s">
        <v>399</v>
      </c>
      <c r="B353" s="25" t="s">
        <v>54</v>
      </c>
      <c r="C353" s="81">
        <v>0</v>
      </c>
      <c r="D353" s="81">
        <v>1043071</v>
      </c>
      <c r="E353" s="77">
        <v>0</v>
      </c>
      <c r="F353" s="77">
        <v>2661491</v>
      </c>
      <c r="G353" s="77">
        <v>0</v>
      </c>
      <c r="H353" s="77">
        <v>2101731</v>
      </c>
      <c r="I353" s="77">
        <v>0</v>
      </c>
      <c r="J353" s="77">
        <v>0</v>
      </c>
      <c r="K353" s="77">
        <v>0</v>
      </c>
      <c r="L353" s="77">
        <v>0</v>
      </c>
      <c r="M353" s="77">
        <v>0</v>
      </c>
      <c r="N353" s="77">
        <v>1722130</v>
      </c>
      <c r="O353" s="77">
        <v>0</v>
      </c>
      <c r="P353" s="82">
        <v>0</v>
      </c>
      <c r="Q353" s="83">
        <f t="shared" si="20"/>
        <v>7528423</v>
      </c>
      <c r="S353" s="1">
        <f t="shared" si="21"/>
        <v>0</v>
      </c>
      <c r="T353" s="1">
        <f t="shared" si="22"/>
        <v>7528423</v>
      </c>
      <c r="U353" s="1">
        <f t="shared" si="23"/>
        <v>7528423</v>
      </c>
    </row>
    <row r="354" spans="1:21" x14ac:dyDescent="0.25">
      <c r="A354" s="24" t="s">
        <v>400</v>
      </c>
      <c r="B354" s="25" t="s">
        <v>54</v>
      </c>
      <c r="C354" s="81">
        <v>0</v>
      </c>
      <c r="D354" s="81">
        <v>0</v>
      </c>
      <c r="E354" s="77">
        <v>31472</v>
      </c>
      <c r="F354" s="77">
        <v>0</v>
      </c>
      <c r="G354" s="77">
        <v>0</v>
      </c>
      <c r="H354" s="77">
        <v>0</v>
      </c>
      <c r="I354" s="77">
        <v>0</v>
      </c>
      <c r="J354" s="77">
        <v>0</v>
      </c>
      <c r="K354" s="77">
        <v>0</v>
      </c>
      <c r="L354" s="77">
        <v>0</v>
      </c>
      <c r="M354" s="77">
        <v>0</v>
      </c>
      <c r="N354" s="77">
        <v>54027</v>
      </c>
      <c r="O354" s="77">
        <v>109051</v>
      </c>
      <c r="P354" s="82">
        <v>0</v>
      </c>
      <c r="Q354" s="83">
        <f t="shared" si="20"/>
        <v>194550</v>
      </c>
      <c r="S354" s="1">
        <f t="shared" si="21"/>
        <v>140523</v>
      </c>
      <c r="T354" s="1">
        <f t="shared" si="22"/>
        <v>54027</v>
      </c>
      <c r="U354" s="1">
        <f t="shared" si="23"/>
        <v>194550</v>
      </c>
    </row>
    <row r="355" spans="1:21" x14ac:dyDescent="0.25">
      <c r="A355" s="24" t="s">
        <v>401</v>
      </c>
      <c r="B355" s="25" t="s">
        <v>54</v>
      </c>
      <c r="C355" s="81">
        <v>41584</v>
      </c>
      <c r="D355" s="81">
        <v>0</v>
      </c>
      <c r="E355" s="77">
        <v>297523</v>
      </c>
      <c r="F355" s="77">
        <v>0</v>
      </c>
      <c r="G355" s="77">
        <v>0</v>
      </c>
      <c r="H355" s="77">
        <v>0</v>
      </c>
      <c r="I355" s="77">
        <v>0</v>
      </c>
      <c r="J355" s="77">
        <v>0</v>
      </c>
      <c r="K355" s="77">
        <v>0</v>
      </c>
      <c r="L355" s="77">
        <v>0</v>
      </c>
      <c r="M355" s="77">
        <v>42647</v>
      </c>
      <c r="N355" s="77">
        <v>0</v>
      </c>
      <c r="O355" s="77">
        <v>73416</v>
      </c>
      <c r="P355" s="82">
        <v>0</v>
      </c>
      <c r="Q355" s="83">
        <f t="shared" si="20"/>
        <v>455170</v>
      </c>
      <c r="S355" s="1">
        <f t="shared" si="21"/>
        <v>455170</v>
      </c>
      <c r="T355" s="1">
        <f t="shared" si="22"/>
        <v>0</v>
      </c>
      <c r="U355" s="1">
        <f t="shared" si="23"/>
        <v>455170</v>
      </c>
    </row>
    <row r="356" spans="1:21" x14ac:dyDescent="0.25">
      <c r="A356" s="24" t="s">
        <v>402</v>
      </c>
      <c r="B356" s="25" t="s">
        <v>54</v>
      </c>
      <c r="C356" s="81">
        <v>679851</v>
      </c>
      <c r="D356" s="81">
        <v>71408</v>
      </c>
      <c r="E356" s="77">
        <v>0</v>
      </c>
      <c r="F356" s="77">
        <v>0</v>
      </c>
      <c r="G356" s="77">
        <v>233010</v>
      </c>
      <c r="H356" s="77">
        <v>45168</v>
      </c>
      <c r="I356" s="77">
        <v>0</v>
      </c>
      <c r="J356" s="77">
        <v>0</v>
      </c>
      <c r="K356" s="77">
        <v>0</v>
      </c>
      <c r="L356" s="77">
        <v>0</v>
      </c>
      <c r="M356" s="77">
        <v>906791</v>
      </c>
      <c r="N356" s="77">
        <v>20183</v>
      </c>
      <c r="O356" s="77">
        <v>0</v>
      </c>
      <c r="P356" s="82">
        <v>0</v>
      </c>
      <c r="Q356" s="83">
        <f t="shared" si="20"/>
        <v>1956411</v>
      </c>
      <c r="S356" s="1">
        <f t="shared" si="21"/>
        <v>1819652</v>
      </c>
      <c r="T356" s="1">
        <f t="shared" si="22"/>
        <v>136759</v>
      </c>
      <c r="U356" s="1">
        <f t="shared" si="23"/>
        <v>1956411</v>
      </c>
    </row>
    <row r="357" spans="1:21" x14ac:dyDescent="0.25">
      <c r="A357" s="24" t="s">
        <v>403</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20"/>
        <v>0</v>
      </c>
      <c r="S357" s="1">
        <f t="shared" si="21"/>
        <v>0</v>
      </c>
      <c r="T357" s="1">
        <f t="shared" si="22"/>
        <v>0</v>
      </c>
      <c r="U357" s="1">
        <f t="shared" si="23"/>
        <v>0</v>
      </c>
    </row>
    <row r="358" spans="1:21" x14ac:dyDescent="0.25">
      <c r="A358" s="24" t="s">
        <v>404</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20"/>
        <v>0</v>
      </c>
      <c r="S358" s="1">
        <f t="shared" si="21"/>
        <v>0</v>
      </c>
      <c r="T358" s="1">
        <f t="shared" si="22"/>
        <v>0</v>
      </c>
      <c r="U358" s="1">
        <f t="shared" si="23"/>
        <v>0</v>
      </c>
    </row>
    <row r="359" spans="1:21" x14ac:dyDescent="0.25">
      <c r="A359" s="24" t="s">
        <v>405</v>
      </c>
      <c r="B359" s="25" t="s">
        <v>55</v>
      </c>
      <c r="C359" s="81">
        <v>0</v>
      </c>
      <c r="D359" s="81">
        <v>0</v>
      </c>
      <c r="E359" s="77">
        <v>0</v>
      </c>
      <c r="F359" s="77">
        <v>0</v>
      </c>
      <c r="G359" s="77">
        <v>0</v>
      </c>
      <c r="H359" s="77">
        <v>0</v>
      </c>
      <c r="I359" s="77">
        <v>0</v>
      </c>
      <c r="J359" s="77">
        <v>0</v>
      </c>
      <c r="K359" s="77">
        <v>0</v>
      </c>
      <c r="L359" s="77">
        <v>0</v>
      </c>
      <c r="M359" s="77">
        <v>0</v>
      </c>
      <c r="N359" s="77">
        <v>0</v>
      </c>
      <c r="O359" s="77">
        <v>0</v>
      </c>
      <c r="P359" s="82">
        <v>0</v>
      </c>
      <c r="Q359" s="83">
        <f t="shared" si="20"/>
        <v>0</v>
      </c>
      <c r="S359" s="1">
        <f t="shared" si="21"/>
        <v>0</v>
      </c>
      <c r="T359" s="1">
        <f t="shared" si="22"/>
        <v>0</v>
      </c>
      <c r="U359" s="1">
        <f t="shared" si="23"/>
        <v>0</v>
      </c>
    </row>
    <row r="360" spans="1:21" x14ac:dyDescent="0.25">
      <c r="A360" s="24" t="s">
        <v>406</v>
      </c>
      <c r="B360" s="25" t="s">
        <v>55</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20"/>
        <v>0</v>
      </c>
      <c r="S360" s="1">
        <f t="shared" si="21"/>
        <v>0</v>
      </c>
      <c r="T360" s="1">
        <f t="shared" si="22"/>
        <v>0</v>
      </c>
      <c r="U360" s="1">
        <f t="shared" si="23"/>
        <v>0</v>
      </c>
    </row>
    <row r="361" spans="1:21" x14ac:dyDescent="0.25">
      <c r="A361" s="24" t="s">
        <v>407</v>
      </c>
      <c r="B361" s="25" t="s">
        <v>55</v>
      </c>
      <c r="C361" s="81">
        <v>0</v>
      </c>
      <c r="D361" s="81">
        <v>0</v>
      </c>
      <c r="E361" s="77">
        <v>0</v>
      </c>
      <c r="F361" s="77">
        <v>0</v>
      </c>
      <c r="G361" s="77">
        <v>0</v>
      </c>
      <c r="H361" s="77">
        <v>0</v>
      </c>
      <c r="I361" s="77">
        <v>0</v>
      </c>
      <c r="J361" s="77">
        <v>0</v>
      </c>
      <c r="K361" s="77">
        <v>0</v>
      </c>
      <c r="L361" s="77">
        <v>0</v>
      </c>
      <c r="M361" s="77">
        <v>0</v>
      </c>
      <c r="N361" s="77">
        <v>0</v>
      </c>
      <c r="O361" s="77">
        <v>0</v>
      </c>
      <c r="P361" s="82">
        <v>0</v>
      </c>
      <c r="Q361" s="83">
        <f t="shared" si="20"/>
        <v>0</v>
      </c>
      <c r="S361" s="1">
        <f t="shared" si="21"/>
        <v>0</v>
      </c>
      <c r="T361" s="1">
        <f t="shared" si="22"/>
        <v>0</v>
      </c>
      <c r="U361" s="1">
        <f t="shared" si="23"/>
        <v>0</v>
      </c>
    </row>
    <row r="362" spans="1:21" x14ac:dyDescent="0.25">
      <c r="A362" s="24" t="s">
        <v>412</v>
      </c>
      <c r="B362" s="25" t="s">
        <v>57</v>
      </c>
      <c r="C362" s="81">
        <v>0</v>
      </c>
      <c r="D362" s="81">
        <v>0</v>
      </c>
      <c r="E362" s="77">
        <v>0</v>
      </c>
      <c r="F362" s="77">
        <v>762278</v>
      </c>
      <c r="G362" s="77">
        <v>0</v>
      </c>
      <c r="H362" s="77">
        <v>0</v>
      </c>
      <c r="I362" s="77">
        <v>0</v>
      </c>
      <c r="J362" s="77">
        <v>0</v>
      </c>
      <c r="K362" s="77">
        <v>0</v>
      </c>
      <c r="L362" s="77">
        <v>0</v>
      </c>
      <c r="M362" s="77">
        <v>0</v>
      </c>
      <c r="N362" s="77">
        <v>0</v>
      </c>
      <c r="O362" s="77">
        <v>0</v>
      </c>
      <c r="P362" s="82">
        <v>0</v>
      </c>
      <c r="Q362" s="83">
        <f t="shared" si="20"/>
        <v>762278</v>
      </c>
      <c r="S362" s="1">
        <f t="shared" si="21"/>
        <v>0</v>
      </c>
      <c r="T362" s="1">
        <f t="shared" si="22"/>
        <v>762278</v>
      </c>
      <c r="U362" s="1">
        <f t="shared" si="23"/>
        <v>762278</v>
      </c>
    </row>
    <row r="363" spans="1:21" x14ac:dyDescent="0.25">
      <c r="A363" s="24" t="s">
        <v>413</v>
      </c>
      <c r="B363" s="25" t="s">
        <v>57</v>
      </c>
      <c r="C363" s="81">
        <v>0</v>
      </c>
      <c r="D363" s="81">
        <v>0</v>
      </c>
      <c r="E363" s="77">
        <v>0</v>
      </c>
      <c r="F363" s="77">
        <v>0</v>
      </c>
      <c r="G363" s="77">
        <v>0</v>
      </c>
      <c r="H363" s="77">
        <v>0</v>
      </c>
      <c r="I363" s="77">
        <v>0</v>
      </c>
      <c r="J363" s="77">
        <v>0</v>
      </c>
      <c r="K363" s="77">
        <v>0</v>
      </c>
      <c r="L363" s="77">
        <v>0</v>
      </c>
      <c r="M363" s="77">
        <v>0</v>
      </c>
      <c r="N363" s="77">
        <v>0</v>
      </c>
      <c r="O363" s="77">
        <v>0</v>
      </c>
      <c r="P363" s="82">
        <v>0</v>
      </c>
      <c r="Q363" s="83">
        <f t="shared" si="20"/>
        <v>0</v>
      </c>
      <c r="S363" s="1">
        <f t="shared" si="21"/>
        <v>0</v>
      </c>
      <c r="T363" s="1">
        <f t="shared" si="22"/>
        <v>0</v>
      </c>
      <c r="U363" s="1">
        <f t="shared" si="23"/>
        <v>0</v>
      </c>
    </row>
    <row r="364" spans="1:21" x14ac:dyDescent="0.25">
      <c r="A364" s="24" t="s">
        <v>414</v>
      </c>
      <c r="B364" s="25" t="s">
        <v>57</v>
      </c>
      <c r="C364" s="81">
        <v>0</v>
      </c>
      <c r="D364" s="81">
        <v>0</v>
      </c>
      <c r="E364" s="77">
        <v>802511</v>
      </c>
      <c r="F364" s="77">
        <v>0</v>
      </c>
      <c r="G364" s="77">
        <v>0</v>
      </c>
      <c r="H364" s="77">
        <v>0</v>
      </c>
      <c r="I364" s="77">
        <v>0</v>
      </c>
      <c r="J364" s="77">
        <v>0</v>
      </c>
      <c r="K364" s="77">
        <v>0</v>
      </c>
      <c r="L364" s="77">
        <v>0</v>
      </c>
      <c r="M364" s="77">
        <v>1000</v>
      </c>
      <c r="N364" s="77">
        <v>0</v>
      </c>
      <c r="O364" s="77">
        <v>0</v>
      </c>
      <c r="P364" s="82">
        <v>0</v>
      </c>
      <c r="Q364" s="83">
        <f t="shared" si="20"/>
        <v>803511</v>
      </c>
      <c r="S364" s="1">
        <f t="shared" si="21"/>
        <v>803511</v>
      </c>
      <c r="T364" s="1">
        <f t="shared" si="22"/>
        <v>0</v>
      </c>
      <c r="U364" s="1">
        <f t="shared" si="23"/>
        <v>803511</v>
      </c>
    </row>
    <row r="365" spans="1:21" x14ac:dyDescent="0.25">
      <c r="A365" s="24" t="s">
        <v>415</v>
      </c>
      <c r="B365" s="25" t="s">
        <v>7</v>
      </c>
      <c r="C365" s="81">
        <v>475244</v>
      </c>
      <c r="D365" s="81">
        <v>29675</v>
      </c>
      <c r="E365" s="77">
        <v>3017471</v>
      </c>
      <c r="F365" s="77">
        <v>1758307</v>
      </c>
      <c r="G365" s="77">
        <v>2284952</v>
      </c>
      <c r="H365" s="77">
        <v>220891</v>
      </c>
      <c r="I365" s="77">
        <v>0</v>
      </c>
      <c r="J365" s="77">
        <v>0</v>
      </c>
      <c r="K365" s="77">
        <v>0</v>
      </c>
      <c r="L365" s="77">
        <v>0</v>
      </c>
      <c r="M365" s="77">
        <v>662273</v>
      </c>
      <c r="N365" s="77">
        <v>35606</v>
      </c>
      <c r="O365" s="77">
        <v>170225</v>
      </c>
      <c r="P365" s="82">
        <v>9866</v>
      </c>
      <c r="Q365" s="83">
        <f t="shared" si="20"/>
        <v>8664510</v>
      </c>
      <c r="S365" s="1">
        <f t="shared" si="21"/>
        <v>6610165</v>
      </c>
      <c r="T365" s="1">
        <f t="shared" si="22"/>
        <v>2054345</v>
      </c>
      <c r="U365" s="1">
        <f t="shared" si="23"/>
        <v>8664510</v>
      </c>
    </row>
    <row r="366" spans="1:21" x14ac:dyDescent="0.25">
      <c r="A366" s="24" t="s">
        <v>7</v>
      </c>
      <c r="B366" s="25" t="s">
        <v>7</v>
      </c>
      <c r="C366" s="81">
        <v>0</v>
      </c>
      <c r="D366" s="81">
        <v>0</v>
      </c>
      <c r="E366" s="77">
        <v>0</v>
      </c>
      <c r="F366" s="77">
        <v>0</v>
      </c>
      <c r="G366" s="77">
        <v>208245</v>
      </c>
      <c r="H366" s="77">
        <v>216994</v>
      </c>
      <c r="I366" s="77">
        <v>0</v>
      </c>
      <c r="J366" s="77">
        <v>0</v>
      </c>
      <c r="K366" s="77">
        <v>0</v>
      </c>
      <c r="L366" s="77">
        <v>0</v>
      </c>
      <c r="M366" s="77">
        <v>0</v>
      </c>
      <c r="N366" s="77">
        <v>0</v>
      </c>
      <c r="O366" s="77">
        <v>0</v>
      </c>
      <c r="P366" s="82">
        <v>0</v>
      </c>
      <c r="Q366" s="83">
        <f t="shared" si="20"/>
        <v>425239</v>
      </c>
      <c r="S366" s="1">
        <f t="shared" si="21"/>
        <v>208245</v>
      </c>
      <c r="T366" s="1">
        <f t="shared" si="22"/>
        <v>216994</v>
      </c>
      <c r="U366" s="1">
        <f t="shared" si="23"/>
        <v>425239</v>
      </c>
    </row>
    <row r="367" spans="1:21" x14ac:dyDescent="0.25">
      <c r="A367" s="24" t="s">
        <v>416</v>
      </c>
      <c r="B367" s="25" t="s">
        <v>7</v>
      </c>
      <c r="C367" s="81">
        <v>287951</v>
      </c>
      <c r="D367" s="81">
        <v>35000</v>
      </c>
      <c r="E367" s="77">
        <v>0</v>
      </c>
      <c r="F367" s="77">
        <v>0</v>
      </c>
      <c r="G367" s="77">
        <v>0</v>
      </c>
      <c r="H367" s="77">
        <v>0</v>
      </c>
      <c r="I367" s="77">
        <v>0</v>
      </c>
      <c r="J367" s="77">
        <v>0</v>
      </c>
      <c r="K367" s="77">
        <v>0</v>
      </c>
      <c r="L367" s="77">
        <v>0</v>
      </c>
      <c r="M367" s="77">
        <v>0</v>
      </c>
      <c r="N367" s="77">
        <v>0</v>
      </c>
      <c r="O367" s="77">
        <v>0</v>
      </c>
      <c r="P367" s="82">
        <v>0</v>
      </c>
      <c r="Q367" s="83">
        <f t="shared" si="20"/>
        <v>322951</v>
      </c>
      <c r="S367" s="1">
        <f t="shared" si="21"/>
        <v>287951</v>
      </c>
      <c r="T367" s="1">
        <f t="shared" si="22"/>
        <v>35000</v>
      </c>
      <c r="U367" s="1">
        <f t="shared" si="23"/>
        <v>322951</v>
      </c>
    </row>
    <row r="368" spans="1:21" x14ac:dyDescent="0.25">
      <c r="A368" s="24" t="s">
        <v>417</v>
      </c>
      <c r="B368" s="25" t="s">
        <v>5</v>
      </c>
      <c r="C368" s="81">
        <v>0</v>
      </c>
      <c r="D368" s="81">
        <v>51703</v>
      </c>
      <c r="E368" s="77">
        <v>91692</v>
      </c>
      <c r="F368" s="77">
        <v>0</v>
      </c>
      <c r="G368" s="77">
        <v>181108</v>
      </c>
      <c r="H368" s="77">
        <v>0</v>
      </c>
      <c r="I368" s="77">
        <v>0</v>
      </c>
      <c r="J368" s="77">
        <v>0</v>
      </c>
      <c r="K368" s="77">
        <v>0</v>
      </c>
      <c r="L368" s="77">
        <v>0</v>
      </c>
      <c r="M368" s="77">
        <v>77745</v>
      </c>
      <c r="N368" s="77">
        <v>0</v>
      </c>
      <c r="O368" s="77">
        <v>0</v>
      </c>
      <c r="P368" s="82">
        <v>0</v>
      </c>
      <c r="Q368" s="83">
        <f t="shared" si="20"/>
        <v>402248</v>
      </c>
      <c r="S368" s="1">
        <f t="shared" si="21"/>
        <v>350545</v>
      </c>
      <c r="T368" s="1">
        <f t="shared" si="22"/>
        <v>51703</v>
      </c>
      <c r="U368" s="1">
        <f t="shared" si="23"/>
        <v>402248</v>
      </c>
    </row>
    <row r="369" spans="1:21" x14ac:dyDescent="0.25">
      <c r="A369" s="24" t="s">
        <v>418</v>
      </c>
      <c r="B369" s="25" t="s">
        <v>5</v>
      </c>
      <c r="C369" s="81">
        <v>0</v>
      </c>
      <c r="D369" s="81">
        <v>138984</v>
      </c>
      <c r="E369" s="77">
        <v>0</v>
      </c>
      <c r="F369" s="77">
        <v>0</v>
      </c>
      <c r="G369" s="77">
        <v>0</v>
      </c>
      <c r="H369" s="77">
        <v>294157</v>
      </c>
      <c r="I369" s="77">
        <v>0</v>
      </c>
      <c r="J369" s="77">
        <v>0</v>
      </c>
      <c r="K369" s="77">
        <v>0</v>
      </c>
      <c r="L369" s="77">
        <v>0</v>
      </c>
      <c r="M369" s="77">
        <v>0</v>
      </c>
      <c r="N369" s="77">
        <v>110869</v>
      </c>
      <c r="O369" s="77">
        <v>0</v>
      </c>
      <c r="P369" s="82">
        <v>0</v>
      </c>
      <c r="Q369" s="83">
        <f t="shared" si="20"/>
        <v>544010</v>
      </c>
      <c r="S369" s="1">
        <f t="shared" si="21"/>
        <v>0</v>
      </c>
      <c r="T369" s="1">
        <f t="shared" si="22"/>
        <v>544010</v>
      </c>
      <c r="U369" s="1">
        <f t="shared" si="23"/>
        <v>544010</v>
      </c>
    </row>
    <row r="370" spans="1:21" x14ac:dyDescent="0.25">
      <c r="A370" s="24" t="s">
        <v>419</v>
      </c>
      <c r="B370" s="25" t="s">
        <v>5</v>
      </c>
      <c r="C370" s="81">
        <v>21498</v>
      </c>
      <c r="D370" s="81">
        <v>91334</v>
      </c>
      <c r="E370" s="77">
        <v>1664</v>
      </c>
      <c r="F370" s="77">
        <v>231878</v>
      </c>
      <c r="G370" s="77">
        <v>21440</v>
      </c>
      <c r="H370" s="77">
        <v>13194</v>
      </c>
      <c r="I370" s="77">
        <v>0</v>
      </c>
      <c r="J370" s="77">
        <v>0</v>
      </c>
      <c r="K370" s="77">
        <v>0</v>
      </c>
      <c r="L370" s="77">
        <v>0</v>
      </c>
      <c r="M370" s="77">
        <v>0</v>
      </c>
      <c r="N370" s="77">
        <v>0</v>
      </c>
      <c r="O370" s="77">
        <v>0</v>
      </c>
      <c r="P370" s="82">
        <v>0</v>
      </c>
      <c r="Q370" s="83">
        <f t="shared" si="20"/>
        <v>381008</v>
      </c>
      <c r="S370" s="1">
        <f t="shared" si="21"/>
        <v>44602</v>
      </c>
      <c r="T370" s="1">
        <f t="shared" si="22"/>
        <v>336406</v>
      </c>
      <c r="U370" s="1">
        <f t="shared" si="23"/>
        <v>381008</v>
      </c>
    </row>
    <row r="371" spans="1:21" x14ac:dyDescent="0.25">
      <c r="A371" s="24" t="s">
        <v>420</v>
      </c>
      <c r="B371" s="25" t="s">
        <v>5</v>
      </c>
      <c r="C371" s="81">
        <v>0</v>
      </c>
      <c r="D371" s="81">
        <v>0</v>
      </c>
      <c r="E371" s="77">
        <v>309702</v>
      </c>
      <c r="F371" s="77">
        <v>0</v>
      </c>
      <c r="G371" s="77">
        <v>0</v>
      </c>
      <c r="H371" s="77">
        <v>0</v>
      </c>
      <c r="I371" s="77">
        <v>0</v>
      </c>
      <c r="J371" s="77">
        <v>0</v>
      </c>
      <c r="K371" s="77">
        <v>0</v>
      </c>
      <c r="L371" s="77">
        <v>0</v>
      </c>
      <c r="M371" s="77">
        <v>0</v>
      </c>
      <c r="N371" s="77">
        <v>0</v>
      </c>
      <c r="O371" s="77">
        <v>0</v>
      </c>
      <c r="P371" s="82">
        <v>0</v>
      </c>
      <c r="Q371" s="83">
        <f t="shared" si="20"/>
        <v>309702</v>
      </c>
      <c r="S371" s="1">
        <f t="shared" si="21"/>
        <v>309702</v>
      </c>
      <c r="T371" s="1">
        <f t="shared" si="22"/>
        <v>0</v>
      </c>
      <c r="U371" s="1">
        <f t="shared" si="23"/>
        <v>309702</v>
      </c>
    </row>
    <row r="372" spans="1:21" x14ac:dyDescent="0.25">
      <c r="A372" s="24" t="s">
        <v>421</v>
      </c>
      <c r="B372" s="25" t="s">
        <v>5</v>
      </c>
      <c r="C372" s="81">
        <v>17508</v>
      </c>
      <c r="D372" s="81">
        <v>85469</v>
      </c>
      <c r="E372" s="77">
        <v>0</v>
      </c>
      <c r="F372" s="77">
        <v>0</v>
      </c>
      <c r="G372" s="77">
        <v>25868</v>
      </c>
      <c r="H372" s="77">
        <v>259566</v>
      </c>
      <c r="I372" s="77">
        <v>0</v>
      </c>
      <c r="J372" s="77">
        <v>0</v>
      </c>
      <c r="K372" s="77">
        <v>0</v>
      </c>
      <c r="L372" s="77">
        <v>0</v>
      </c>
      <c r="M372" s="77">
        <v>38191</v>
      </c>
      <c r="N372" s="77">
        <v>0</v>
      </c>
      <c r="O372" s="77">
        <v>13920</v>
      </c>
      <c r="P372" s="82">
        <v>68722</v>
      </c>
      <c r="Q372" s="83">
        <f t="shared" si="20"/>
        <v>509244</v>
      </c>
      <c r="S372" s="1">
        <f t="shared" si="21"/>
        <v>95487</v>
      </c>
      <c r="T372" s="1">
        <f t="shared" si="22"/>
        <v>413757</v>
      </c>
      <c r="U372" s="1">
        <f t="shared" si="23"/>
        <v>509244</v>
      </c>
    </row>
    <row r="373" spans="1:21" x14ac:dyDescent="0.25">
      <c r="A373" s="24" t="s">
        <v>422</v>
      </c>
      <c r="B373" s="25" t="s">
        <v>5</v>
      </c>
      <c r="C373" s="81">
        <v>168777</v>
      </c>
      <c r="D373" s="81">
        <v>158497</v>
      </c>
      <c r="E373" s="77">
        <v>1827855</v>
      </c>
      <c r="F373" s="77">
        <v>573021</v>
      </c>
      <c r="G373" s="77">
        <v>0</v>
      </c>
      <c r="H373" s="77">
        <v>0</v>
      </c>
      <c r="I373" s="77">
        <v>0</v>
      </c>
      <c r="J373" s="77">
        <v>0</v>
      </c>
      <c r="K373" s="77">
        <v>0</v>
      </c>
      <c r="L373" s="77">
        <v>0</v>
      </c>
      <c r="M373" s="77">
        <v>334748</v>
      </c>
      <c r="N373" s="77">
        <v>0</v>
      </c>
      <c r="O373" s="77">
        <v>0</v>
      </c>
      <c r="P373" s="82">
        <v>0</v>
      </c>
      <c r="Q373" s="83">
        <f t="shared" si="20"/>
        <v>3062898</v>
      </c>
      <c r="S373" s="1">
        <f t="shared" si="21"/>
        <v>2331380</v>
      </c>
      <c r="T373" s="1">
        <f t="shared" si="22"/>
        <v>731518</v>
      </c>
      <c r="U373" s="1">
        <f t="shared" si="23"/>
        <v>3062898</v>
      </c>
    </row>
    <row r="374" spans="1:21" x14ac:dyDescent="0.25">
      <c r="A374" s="24" t="s">
        <v>423</v>
      </c>
      <c r="B374" s="25" t="s">
        <v>5</v>
      </c>
      <c r="C374" s="81">
        <v>159132</v>
      </c>
      <c r="D374" s="81">
        <v>0</v>
      </c>
      <c r="E374" s="77">
        <v>773608</v>
      </c>
      <c r="F374" s="77">
        <v>0</v>
      </c>
      <c r="G374" s="77">
        <v>285568</v>
      </c>
      <c r="H374" s="77">
        <v>55942</v>
      </c>
      <c r="I374" s="77">
        <v>0</v>
      </c>
      <c r="J374" s="77">
        <v>0</v>
      </c>
      <c r="K374" s="77">
        <v>0</v>
      </c>
      <c r="L374" s="77">
        <v>0</v>
      </c>
      <c r="M374" s="77">
        <v>592740</v>
      </c>
      <c r="N374" s="77">
        <v>0</v>
      </c>
      <c r="O374" s="77">
        <v>0</v>
      </c>
      <c r="P374" s="82">
        <v>0</v>
      </c>
      <c r="Q374" s="83">
        <f t="shared" si="20"/>
        <v>1866990</v>
      </c>
      <c r="S374" s="1">
        <f t="shared" si="21"/>
        <v>1811048</v>
      </c>
      <c r="T374" s="1">
        <f t="shared" si="22"/>
        <v>55942</v>
      </c>
      <c r="U374" s="1">
        <f t="shared" si="23"/>
        <v>1866990</v>
      </c>
    </row>
    <row r="375" spans="1:21" x14ac:dyDescent="0.25">
      <c r="A375" s="24" t="s">
        <v>519</v>
      </c>
      <c r="B375" s="25" t="s">
        <v>518</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20"/>
        <v>0</v>
      </c>
      <c r="S375" s="1">
        <f t="shared" si="21"/>
        <v>0</v>
      </c>
      <c r="T375" s="1">
        <f t="shared" si="22"/>
        <v>0</v>
      </c>
      <c r="U375" s="1">
        <f t="shared" si="23"/>
        <v>0</v>
      </c>
    </row>
    <row r="376" spans="1:21" x14ac:dyDescent="0.25">
      <c r="A376" s="24" t="s">
        <v>520</v>
      </c>
      <c r="B376" s="25" t="s">
        <v>518</v>
      </c>
      <c r="C376" s="81">
        <v>6972</v>
      </c>
      <c r="D376" s="81">
        <v>0</v>
      </c>
      <c r="E376" s="77">
        <v>0</v>
      </c>
      <c r="F376" s="77">
        <v>0</v>
      </c>
      <c r="G376" s="77">
        <v>143654</v>
      </c>
      <c r="H376" s="77">
        <v>0</v>
      </c>
      <c r="I376" s="77">
        <v>0</v>
      </c>
      <c r="J376" s="77">
        <v>0</v>
      </c>
      <c r="K376" s="77">
        <v>0</v>
      </c>
      <c r="L376" s="77">
        <v>0</v>
      </c>
      <c r="M376" s="77">
        <v>10473</v>
      </c>
      <c r="N376" s="77">
        <v>0</v>
      </c>
      <c r="O376" s="77">
        <v>13125</v>
      </c>
      <c r="P376" s="82">
        <v>0</v>
      </c>
      <c r="Q376" s="83">
        <f t="shared" si="20"/>
        <v>174224</v>
      </c>
      <c r="S376" s="1">
        <f t="shared" si="21"/>
        <v>174224</v>
      </c>
      <c r="T376" s="1">
        <f t="shared" si="22"/>
        <v>0</v>
      </c>
      <c r="U376" s="1">
        <f t="shared" si="23"/>
        <v>174224</v>
      </c>
    </row>
    <row r="377" spans="1:21" x14ac:dyDescent="0.25">
      <c r="A377" s="24" t="s">
        <v>478</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20"/>
        <v>0</v>
      </c>
      <c r="S377" s="1">
        <f t="shared" si="21"/>
        <v>0</v>
      </c>
      <c r="T377" s="1">
        <f t="shared" si="22"/>
        <v>0</v>
      </c>
      <c r="U377" s="1">
        <f t="shared" si="23"/>
        <v>0</v>
      </c>
    </row>
    <row r="378" spans="1:21" x14ac:dyDescent="0.25">
      <c r="A378" s="24" t="s">
        <v>522</v>
      </c>
      <c r="B378" s="25" t="s">
        <v>521</v>
      </c>
      <c r="C378" s="81">
        <v>651654</v>
      </c>
      <c r="D378" s="81">
        <v>81676</v>
      </c>
      <c r="E378" s="77">
        <v>0</v>
      </c>
      <c r="F378" s="77">
        <v>0</v>
      </c>
      <c r="G378" s="77">
        <v>2364110</v>
      </c>
      <c r="H378" s="77">
        <v>373758</v>
      </c>
      <c r="I378" s="77">
        <v>5459252</v>
      </c>
      <c r="J378" s="77">
        <v>736337</v>
      </c>
      <c r="K378" s="77">
        <v>0</v>
      </c>
      <c r="L378" s="77">
        <v>0</v>
      </c>
      <c r="M378" s="77">
        <v>2039153</v>
      </c>
      <c r="N378" s="77">
        <v>207430</v>
      </c>
      <c r="O378" s="77">
        <v>647062</v>
      </c>
      <c r="P378" s="82">
        <v>647041</v>
      </c>
      <c r="Q378" s="83">
        <f t="shared" si="20"/>
        <v>13207473</v>
      </c>
      <c r="S378" s="1">
        <f t="shared" si="21"/>
        <v>11161231</v>
      </c>
      <c r="T378" s="1">
        <f t="shared" si="22"/>
        <v>2046242</v>
      </c>
      <c r="U378" s="1">
        <f t="shared" si="23"/>
        <v>13207473</v>
      </c>
    </row>
    <row r="379" spans="1:21" x14ac:dyDescent="0.25">
      <c r="A379" s="24" t="s">
        <v>523</v>
      </c>
      <c r="B379" s="25" t="s">
        <v>521</v>
      </c>
      <c r="C379" s="81">
        <v>0</v>
      </c>
      <c r="D379" s="81">
        <v>0</v>
      </c>
      <c r="E379" s="77">
        <v>0</v>
      </c>
      <c r="F379" s="77">
        <v>0</v>
      </c>
      <c r="G379" s="77">
        <v>0</v>
      </c>
      <c r="H379" s="77">
        <v>0</v>
      </c>
      <c r="I379" s="77">
        <v>0</v>
      </c>
      <c r="J379" s="77">
        <v>0</v>
      </c>
      <c r="K379" s="77">
        <v>0</v>
      </c>
      <c r="L379" s="77">
        <v>0</v>
      </c>
      <c r="M379" s="77">
        <v>0</v>
      </c>
      <c r="N379" s="77">
        <v>0</v>
      </c>
      <c r="O379" s="77">
        <v>0</v>
      </c>
      <c r="P379" s="82">
        <v>0</v>
      </c>
      <c r="Q379" s="83">
        <f t="shared" si="20"/>
        <v>0</v>
      </c>
      <c r="S379" s="1">
        <f t="shared" si="21"/>
        <v>0</v>
      </c>
      <c r="T379" s="1">
        <f t="shared" si="22"/>
        <v>0</v>
      </c>
      <c r="U379" s="1">
        <f t="shared" si="23"/>
        <v>0</v>
      </c>
    </row>
    <row r="380" spans="1:21" x14ac:dyDescent="0.25">
      <c r="A380" s="24" t="s">
        <v>424</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20"/>
        <v>0</v>
      </c>
      <c r="S380" s="1">
        <f t="shared" si="21"/>
        <v>0</v>
      </c>
      <c r="T380" s="1">
        <f t="shared" si="22"/>
        <v>0</v>
      </c>
      <c r="U380" s="1">
        <f t="shared" si="23"/>
        <v>0</v>
      </c>
    </row>
    <row r="381" spans="1:21" x14ac:dyDescent="0.25">
      <c r="A381" s="24" t="s">
        <v>425</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20"/>
        <v>0</v>
      </c>
      <c r="S381" s="1">
        <f t="shared" si="21"/>
        <v>0</v>
      </c>
      <c r="T381" s="1">
        <f t="shared" si="22"/>
        <v>0</v>
      </c>
      <c r="U381" s="1">
        <f t="shared" si="23"/>
        <v>0</v>
      </c>
    </row>
    <row r="382" spans="1:21" x14ac:dyDescent="0.25">
      <c r="A382" s="24" t="s">
        <v>426</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20"/>
        <v>0</v>
      </c>
      <c r="S382" s="1">
        <f t="shared" si="21"/>
        <v>0</v>
      </c>
      <c r="T382" s="1">
        <f t="shared" si="22"/>
        <v>0</v>
      </c>
      <c r="U382" s="1">
        <f t="shared" si="23"/>
        <v>0</v>
      </c>
    </row>
    <row r="383" spans="1:21" x14ac:dyDescent="0.25">
      <c r="A383" s="24" t="s">
        <v>427</v>
      </c>
      <c r="B383" s="25" t="s">
        <v>58</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20"/>
        <v>0</v>
      </c>
      <c r="S383" s="1">
        <f t="shared" si="21"/>
        <v>0</v>
      </c>
      <c r="T383" s="1">
        <f t="shared" si="22"/>
        <v>0</v>
      </c>
      <c r="U383" s="1">
        <f t="shared" si="23"/>
        <v>0</v>
      </c>
    </row>
    <row r="384" spans="1:21" x14ac:dyDescent="0.25">
      <c r="A384" s="24" t="s">
        <v>428</v>
      </c>
      <c r="B384" s="25" t="s">
        <v>58</v>
      </c>
      <c r="C384" s="81">
        <v>1448433</v>
      </c>
      <c r="D384" s="81">
        <v>0</v>
      </c>
      <c r="E384" s="77">
        <v>0</v>
      </c>
      <c r="F384" s="77">
        <v>0</v>
      </c>
      <c r="G384" s="77">
        <v>0</v>
      </c>
      <c r="H384" s="77">
        <v>0</v>
      </c>
      <c r="I384" s="77">
        <v>0</v>
      </c>
      <c r="J384" s="77">
        <v>0</v>
      </c>
      <c r="K384" s="77">
        <v>0</v>
      </c>
      <c r="L384" s="77">
        <v>0</v>
      </c>
      <c r="M384" s="77">
        <v>0</v>
      </c>
      <c r="N384" s="77">
        <v>0</v>
      </c>
      <c r="O384" s="77">
        <v>0</v>
      </c>
      <c r="P384" s="82">
        <v>0</v>
      </c>
      <c r="Q384" s="83">
        <f t="shared" si="20"/>
        <v>1448433</v>
      </c>
      <c r="S384" s="1">
        <f t="shared" si="21"/>
        <v>1448433</v>
      </c>
      <c r="T384" s="1">
        <f t="shared" si="22"/>
        <v>0</v>
      </c>
      <c r="U384" s="1">
        <f t="shared" si="23"/>
        <v>1448433</v>
      </c>
    </row>
    <row r="385" spans="1:21" x14ac:dyDescent="0.25">
      <c r="A385" s="24" t="s">
        <v>429</v>
      </c>
      <c r="B385" s="25" t="s">
        <v>59</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20"/>
        <v>0</v>
      </c>
      <c r="S385" s="1">
        <f t="shared" si="21"/>
        <v>0</v>
      </c>
      <c r="T385" s="1">
        <f t="shared" si="22"/>
        <v>0</v>
      </c>
      <c r="U385" s="1">
        <f t="shared" si="23"/>
        <v>0</v>
      </c>
    </row>
    <row r="386" spans="1:21" x14ac:dyDescent="0.25">
      <c r="A386" s="24" t="s">
        <v>430</v>
      </c>
      <c r="B386" s="25" t="s">
        <v>59</v>
      </c>
      <c r="C386" s="81">
        <v>0</v>
      </c>
      <c r="D386" s="81">
        <v>0</v>
      </c>
      <c r="E386" s="77">
        <v>11952</v>
      </c>
      <c r="F386" s="77">
        <v>31238</v>
      </c>
      <c r="G386" s="77">
        <v>0</v>
      </c>
      <c r="H386" s="77">
        <v>0</v>
      </c>
      <c r="I386" s="77">
        <v>0</v>
      </c>
      <c r="J386" s="77">
        <v>0</v>
      </c>
      <c r="K386" s="77">
        <v>0</v>
      </c>
      <c r="L386" s="77">
        <v>0</v>
      </c>
      <c r="M386" s="77">
        <v>0</v>
      </c>
      <c r="N386" s="77">
        <v>0</v>
      </c>
      <c r="O386" s="77">
        <v>0</v>
      </c>
      <c r="P386" s="82">
        <v>0</v>
      </c>
      <c r="Q386" s="83">
        <f t="shared" si="20"/>
        <v>43190</v>
      </c>
      <c r="S386" s="1">
        <f t="shared" si="21"/>
        <v>11952</v>
      </c>
      <c r="T386" s="1">
        <f t="shared" si="22"/>
        <v>31238</v>
      </c>
      <c r="U386" s="1">
        <f t="shared" si="23"/>
        <v>43190</v>
      </c>
    </row>
    <row r="387" spans="1:21" x14ac:dyDescent="0.25">
      <c r="A387" s="24" t="s">
        <v>431</v>
      </c>
      <c r="B387" s="25" t="s">
        <v>60</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20"/>
        <v>0</v>
      </c>
      <c r="S387" s="1">
        <f t="shared" si="21"/>
        <v>0</v>
      </c>
      <c r="T387" s="1">
        <f t="shared" si="22"/>
        <v>0</v>
      </c>
      <c r="U387" s="1">
        <f t="shared" si="23"/>
        <v>0</v>
      </c>
    </row>
    <row r="388" spans="1:21" x14ac:dyDescent="0.25">
      <c r="A388" s="24" t="s">
        <v>432</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20"/>
        <v>0</v>
      </c>
      <c r="S388" s="1">
        <f t="shared" si="21"/>
        <v>0</v>
      </c>
      <c r="T388" s="1">
        <f t="shared" si="22"/>
        <v>0</v>
      </c>
      <c r="U388" s="1">
        <f t="shared" si="23"/>
        <v>0</v>
      </c>
    </row>
    <row r="389" spans="1:21" x14ac:dyDescent="0.25">
      <c r="A389" s="24" t="s">
        <v>433</v>
      </c>
      <c r="B389" s="25" t="s">
        <v>61</v>
      </c>
      <c r="C389" s="81">
        <v>0</v>
      </c>
      <c r="D389" s="81">
        <v>0</v>
      </c>
      <c r="E389" s="77">
        <v>0</v>
      </c>
      <c r="F389" s="77">
        <v>0</v>
      </c>
      <c r="G389" s="77">
        <v>0</v>
      </c>
      <c r="H389" s="77">
        <v>0</v>
      </c>
      <c r="I389" s="77">
        <v>0</v>
      </c>
      <c r="J389" s="77">
        <v>0</v>
      </c>
      <c r="K389" s="77">
        <v>0</v>
      </c>
      <c r="L389" s="77">
        <v>0</v>
      </c>
      <c r="M389" s="77">
        <v>0</v>
      </c>
      <c r="N389" s="77">
        <v>0</v>
      </c>
      <c r="O389" s="77">
        <v>0</v>
      </c>
      <c r="P389" s="82">
        <v>0</v>
      </c>
      <c r="Q389" s="83">
        <f t="shared" ref="Q389:Q416" si="24">SUM(C389:P389)</f>
        <v>0</v>
      </c>
      <c r="S389" s="1">
        <f t="shared" ref="S389:S413" si="25">SUM(C389,E389,G389,I389,K389,M389,O389)</f>
        <v>0</v>
      </c>
      <c r="T389" s="1">
        <f t="shared" ref="T389:T413" si="26">SUM(D389,F389,H389,J389,L389,N389,P389)</f>
        <v>0</v>
      </c>
      <c r="U389" s="1">
        <f t="shared" si="23"/>
        <v>0</v>
      </c>
    </row>
    <row r="390" spans="1:21" x14ac:dyDescent="0.25">
      <c r="A390" s="24" t="s">
        <v>434</v>
      </c>
      <c r="B390" s="25" t="s">
        <v>61</v>
      </c>
      <c r="C390" s="81">
        <v>0</v>
      </c>
      <c r="D390" s="81">
        <v>0</v>
      </c>
      <c r="E390" s="77">
        <v>0</v>
      </c>
      <c r="F390" s="77">
        <v>0</v>
      </c>
      <c r="G390" s="77">
        <v>0</v>
      </c>
      <c r="H390" s="77">
        <v>0</v>
      </c>
      <c r="I390" s="77">
        <v>0</v>
      </c>
      <c r="J390" s="77">
        <v>0</v>
      </c>
      <c r="K390" s="77">
        <v>0</v>
      </c>
      <c r="L390" s="77">
        <v>0</v>
      </c>
      <c r="M390" s="77">
        <v>0</v>
      </c>
      <c r="N390" s="77">
        <v>0</v>
      </c>
      <c r="O390" s="77">
        <v>0</v>
      </c>
      <c r="P390" s="82">
        <v>0</v>
      </c>
      <c r="Q390" s="83">
        <f t="shared" si="24"/>
        <v>0</v>
      </c>
      <c r="S390" s="1">
        <f t="shared" si="25"/>
        <v>0</v>
      </c>
      <c r="T390" s="1">
        <f t="shared" si="26"/>
        <v>0</v>
      </c>
      <c r="U390" s="1">
        <f t="shared" si="23"/>
        <v>0</v>
      </c>
    </row>
    <row r="391" spans="1:21" x14ac:dyDescent="0.25">
      <c r="A391" s="24" t="s">
        <v>435</v>
      </c>
      <c r="B391" s="25" t="s">
        <v>62</v>
      </c>
      <c r="C391" s="81">
        <v>334498</v>
      </c>
      <c r="D391" s="81">
        <v>788174</v>
      </c>
      <c r="E391" s="77">
        <v>1841153</v>
      </c>
      <c r="F391" s="77">
        <v>3614411</v>
      </c>
      <c r="G391" s="77">
        <v>193395</v>
      </c>
      <c r="H391" s="77">
        <v>528848</v>
      </c>
      <c r="I391" s="77">
        <v>0</v>
      </c>
      <c r="J391" s="77">
        <v>0</v>
      </c>
      <c r="K391" s="77">
        <v>0</v>
      </c>
      <c r="L391" s="77">
        <v>0</v>
      </c>
      <c r="M391" s="77">
        <v>897442</v>
      </c>
      <c r="N391" s="77">
        <v>642739</v>
      </c>
      <c r="O391" s="77">
        <v>384584</v>
      </c>
      <c r="P391" s="82">
        <v>909733</v>
      </c>
      <c r="Q391" s="83">
        <f t="shared" si="24"/>
        <v>10134977</v>
      </c>
      <c r="S391" s="1">
        <f t="shared" si="25"/>
        <v>3651072</v>
      </c>
      <c r="T391" s="1">
        <f t="shared" si="26"/>
        <v>6483905</v>
      </c>
      <c r="U391" s="1">
        <f t="shared" ref="U391:U417" si="27">SUM(S391:T391)</f>
        <v>10134977</v>
      </c>
    </row>
    <row r="392" spans="1:21" x14ac:dyDescent="0.25">
      <c r="A392" s="24" t="s">
        <v>436</v>
      </c>
      <c r="B392" s="25" t="s">
        <v>62</v>
      </c>
      <c r="C392" s="81">
        <v>0</v>
      </c>
      <c r="D392" s="81">
        <v>0</v>
      </c>
      <c r="E392" s="77">
        <v>23000</v>
      </c>
      <c r="F392" s="77">
        <v>0</v>
      </c>
      <c r="G392" s="77">
        <v>0</v>
      </c>
      <c r="H392" s="77">
        <v>0</v>
      </c>
      <c r="I392" s="77">
        <v>0</v>
      </c>
      <c r="J392" s="77">
        <v>0</v>
      </c>
      <c r="K392" s="77">
        <v>0</v>
      </c>
      <c r="L392" s="77">
        <v>0</v>
      </c>
      <c r="M392" s="77">
        <v>0</v>
      </c>
      <c r="N392" s="77">
        <v>0</v>
      </c>
      <c r="O392" s="77">
        <v>0</v>
      </c>
      <c r="P392" s="82">
        <v>0</v>
      </c>
      <c r="Q392" s="83">
        <f t="shared" si="24"/>
        <v>23000</v>
      </c>
      <c r="S392" s="1">
        <f t="shared" si="25"/>
        <v>23000</v>
      </c>
      <c r="T392" s="1">
        <f t="shared" si="26"/>
        <v>0</v>
      </c>
      <c r="U392" s="1">
        <f t="shared" si="27"/>
        <v>23000</v>
      </c>
    </row>
    <row r="393" spans="1:21" x14ac:dyDescent="0.25">
      <c r="A393" s="24" t="s">
        <v>480</v>
      </c>
      <c r="B393" s="25" t="s">
        <v>62</v>
      </c>
      <c r="C393" s="81">
        <v>0</v>
      </c>
      <c r="D393" s="81">
        <v>0</v>
      </c>
      <c r="E393" s="77">
        <v>0</v>
      </c>
      <c r="F393" s="77">
        <v>0</v>
      </c>
      <c r="G393" s="77">
        <v>0</v>
      </c>
      <c r="H393" s="77">
        <v>0</v>
      </c>
      <c r="I393" s="77">
        <v>0</v>
      </c>
      <c r="J393" s="77">
        <v>0</v>
      </c>
      <c r="K393" s="77">
        <v>0</v>
      </c>
      <c r="L393" s="77">
        <v>0</v>
      </c>
      <c r="M393" s="77">
        <v>98636</v>
      </c>
      <c r="N393" s="77">
        <v>0</v>
      </c>
      <c r="O393" s="77">
        <v>34892</v>
      </c>
      <c r="P393" s="82">
        <v>70602</v>
      </c>
      <c r="Q393" s="83">
        <f t="shared" si="24"/>
        <v>204130</v>
      </c>
      <c r="S393" s="1">
        <f t="shared" si="25"/>
        <v>133528</v>
      </c>
      <c r="T393" s="1">
        <f t="shared" si="26"/>
        <v>70602</v>
      </c>
      <c r="U393" s="1">
        <f t="shared" si="27"/>
        <v>204130</v>
      </c>
    </row>
    <row r="394" spans="1:21" x14ac:dyDescent="0.25">
      <c r="A394" s="24" t="s">
        <v>481</v>
      </c>
      <c r="B394" s="25" t="s">
        <v>62</v>
      </c>
      <c r="C394" s="81">
        <v>90428</v>
      </c>
      <c r="D394" s="81">
        <v>0</v>
      </c>
      <c r="E394" s="77">
        <v>3420006</v>
      </c>
      <c r="F394" s="77">
        <v>0</v>
      </c>
      <c r="G394" s="77">
        <v>0</v>
      </c>
      <c r="H394" s="77">
        <v>0</v>
      </c>
      <c r="I394" s="77">
        <v>0</v>
      </c>
      <c r="J394" s="77">
        <v>0</v>
      </c>
      <c r="K394" s="77">
        <v>0</v>
      </c>
      <c r="L394" s="77">
        <v>0</v>
      </c>
      <c r="M394" s="77">
        <v>581701</v>
      </c>
      <c r="N394" s="77">
        <v>0</v>
      </c>
      <c r="O394" s="77">
        <v>134567</v>
      </c>
      <c r="P394" s="82">
        <v>0</v>
      </c>
      <c r="Q394" s="83">
        <f t="shared" si="24"/>
        <v>4226702</v>
      </c>
      <c r="S394" s="1">
        <f t="shared" si="25"/>
        <v>4226702</v>
      </c>
      <c r="T394" s="1">
        <f t="shared" si="26"/>
        <v>0</v>
      </c>
      <c r="U394" s="1">
        <f t="shared" si="27"/>
        <v>4226702</v>
      </c>
    </row>
    <row r="395" spans="1:21" x14ac:dyDescent="0.25">
      <c r="A395" s="24" t="s">
        <v>437</v>
      </c>
      <c r="B395" s="25" t="s">
        <v>62</v>
      </c>
      <c r="C395" s="81">
        <v>158052</v>
      </c>
      <c r="D395" s="81">
        <v>31131</v>
      </c>
      <c r="E395" s="77">
        <v>0</v>
      </c>
      <c r="F395" s="77">
        <v>0</v>
      </c>
      <c r="G395" s="77">
        <v>381060</v>
      </c>
      <c r="H395" s="77">
        <v>266590</v>
      </c>
      <c r="I395" s="77">
        <v>0</v>
      </c>
      <c r="J395" s="77">
        <v>0</v>
      </c>
      <c r="K395" s="77">
        <v>0</v>
      </c>
      <c r="L395" s="77">
        <v>0</v>
      </c>
      <c r="M395" s="77">
        <v>572843</v>
      </c>
      <c r="N395" s="77">
        <v>0</v>
      </c>
      <c r="O395" s="77">
        <v>0</v>
      </c>
      <c r="P395" s="82">
        <v>0</v>
      </c>
      <c r="Q395" s="83">
        <f t="shared" si="24"/>
        <v>1409676</v>
      </c>
      <c r="S395" s="1">
        <f t="shared" si="25"/>
        <v>1111955</v>
      </c>
      <c r="T395" s="1">
        <f t="shared" si="26"/>
        <v>297721</v>
      </c>
      <c r="U395" s="1">
        <f t="shared" si="27"/>
        <v>1409676</v>
      </c>
    </row>
    <row r="396" spans="1:21" x14ac:dyDescent="0.25">
      <c r="A396" s="24" t="s">
        <v>438</v>
      </c>
      <c r="B396" s="25" t="s">
        <v>62</v>
      </c>
      <c r="C396" s="81">
        <v>26968</v>
      </c>
      <c r="D396" s="81">
        <v>0</v>
      </c>
      <c r="E396" s="77">
        <v>0</v>
      </c>
      <c r="F396" s="77">
        <v>0</v>
      </c>
      <c r="G396" s="77">
        <v>96655</v>
      </c>
      <c r="H396" s="77">
        <v>0</v>
      </c>
      <c r="I396" s="77">
        <v>0</v>
      </c>
      <c r="J396" s="77">
        <v>0</v>
      </c>
      <c r="K396" s="77">
        <v>0</v>
      </c>
      <c r="L396" s="77">
        <v>0</v>
      </c>
      <c r="M396" s="77">
        <v>27433</v>
      </c>
      <c r="N396" s="77">
        <v>0</v>
      </c>
      <c r="O396" s="77">
        <v>0</v>
      </c>
      <c r="P396" s="82">
        <v>0</v>
      </c>
      <c r="Q396" s="83">
        <f t="shared" si="24"/>
        <v>151056</v>
      </c>
      <c r="S396" s="1">
        <f t="shared" si="25"/>
        <v>151056</v>
      </c>
      <c r="T396" s="1">
        <f t="shared" si="26"/>
        <v>0</v>
      </c>
      <c r="U396" s="1">
        <f t="shared" si="27"/>
        <v>151056</v>
      </c>
    </row>
    <row r="397" spans="1:21" x14ac:dyDescent="0.25">
      <c r="A397" s="90" t="s">
        <v>439</v>
      </c>
      <c r="B397" s="91" t="s">
        <v>62</v>
      </c>
      <c r="C397" s="92">
        <v>17160</v>
      </c>
      <c r="D397" s="92">
        <v>0</v>
      </c>
      <c r="E397" s="93">
        <v>0</v>
      </c>
      <c r="F397" s="93">
        <v>119880</v>
      </c>
      <c r="G397" s="93">
        <v>1263</v>
      </c>
      <c r="H397" s="93">
        <v>7091</v>
      </c>
      <c r="I397" s="93">
        <v>0</v>
      </c>
      <c r="J397" s="93">
        <v>0</v>
      </c>
      <c r="K397" s="93">
        <v>0</v>
      </c>
      <c r="L397" s="93">
        <v>0</v>
      </c>
      <c r="M397" s="93">
        <v>25624</v>
      </c>
      <c r="N397" s="93">
        <v>0</v>
      </c>
      <c r="O397" s="93">
        <v>0</v>
      </c>
      <c r="P397" s="94">
        <v>0</v>
      </c>
      <c r="Q397" s="95">
        <f t="shared" si="24"/>
        <v>171018</v>
      </c>
      <c r="S397" s="1">
        <f t="shared" si="25"/>
        <v>44047</v>
      </c>
      <c r="T397" s="1">
        <f t="shared" si="26"/>
        <v>126971</v>
      </c>
      <c r="U397" s="1">
        <f t="shared" si="27"/>
        <v>171018</v>
      </c>
    </row>
    <row r="398" spans="1:21" x14ac:dyDescent="0.25">
      <c r="A398" s="24" t="s">
        <v>440</v>
      </c>
      <c r="B398" s="25" t="s">
        <v>62</v>
      </c>
      <c r="C398" s="81">
        <v>4400</v>
      </c>
      <c r="D398" s="81">
        <v>0</v>
      </c>
      <c r="E398" s="77">
        <v>8000</v>
      </c>
      <c r="F398" s="77">
        <v>0</v>
      </c>
      <c r="G398" s="77">
        <v>12100</v>
      </c>
      <c r="H398" s="77">
        <v>0</v>
      </c>
      <c r="I398" s="77">
        <v>0</v>
      </c>
      <c r="J398" s="77">
        <v>0</v>
      </c>
      <c r="K398" s="77">
        <v>0</v>
      </c>
      <c r="L398" s="77">
        <v>0</v>
      </c>
      <c r="M398" s="77">
        <v>4200</v>
      </c>
      <c r="N398" s="77">
        <v>0</v>
      </c>
      <c r="O398" s="77">
        <v>4600</v>
      </c>
      <c r="P398" s="82">
        <v>0</v>
      </c>
      <c r="Q398" s="83">
        <f t="shared" si="24"/>
        <v>33300</v>
      </c>
      <c r="S398" s="1">
        <f t="shared" si="25"/>
        <v>33300</v>
      </c>
      <c r="T398" s="1">
        <f t="shared" si="26"/>
        <v>0</v>
      </c>
      <c r="U398" s="1">
        <f t="shared" si="27"/>
        <v>33300</v>
      </c>
    </row>
    <row r="399" spans="1:21" x14ac:dyDescent="0.25">
      <c r="A399" s="24" t="s">
        <v>441</v>
      </c>
      <c r="B399" s="25" t="s">
        <v>62</v>
      </c>
      <c r="C399" s="81">
        <v>0</v>
      </c>
      <c r="D399" s="81">
        <v>0</v>
      </c>
      <c r="E399" s="77">
        <v>687913</v>
      </c>
      <c r="F399" s="77">
        <v>0</v>
      </c>
      <c r="G399" s="77">
        <v>873906</v>
      </c>
      <c r="H399" s="77">
        <v>0</v>
      </c>
      <c r="I399" s="77">
        <v>0</v>
      </c>
      <c r="J399" s="77">
        <v>0</v>
      </c>
      <c r="K399" s="77">
        <v>0</v>
      </c>
      <c r="L399" s="77">
        <v>0</v>
      </c>
      <c r="M399" s="77">
        <v>121863</v>
      </c>
      <c r="N399" s="77">
        <v>0</v>
      </c>
      <c r="O399" s="77">
        <v>0</v>
      </c>
      <c r="P399" s="82">
        <v>0</v>
      </c>
      <c r="Q399" s="83">
        <f t="shared" si="24"/>
        <v>1683682</v>
      </c>
      <c r="S399" s="1">
        <f t="shared" si="25"/>
        <v>1683682</v>
      </c>
      <c r="T399" s="1">
        <f t="shared" si="26"/>
        <v>0</v>
      </c>
      <c r="U399" s="1">
        <f t="shared" si="27"/>
        <v>1683682</v>
      </c>
    </row>
    <row r="400" spans="1:21" x14ac:dyDescent="0.25">
      <c r="A400" s="24" t="s">
        <v>442</v>
      </c>
      <c r="B400" s="25" t="s">
        <v>62</v>
      </c>
      <c r="C400" s="81">
        <v>0</v>
      </c>
      <c r="D400" s="81">
        <v>0</v>
      </c>
      <c r="E400" s="77">
        <v>0</v>
      </c>
      <c r="F400" s="77">
        <v>0</v>
      </c>
      <c r="G400" s="77">
        <v>0</v>
      </c>
      <c r="H400" s="77">
        <v>0</v>
      </c>
      <c r="I400" s="77">
        <v>0</v>
      </c>
      <c r="J400" s="77">
        <v>0</v>
      </c>
      <c r="K400" s="77">
        <v>0</v>
      </c>
      <c r="L400" s="77">
        <v>0</v>
      </c>
      <c r="M400" s="77">
        <v>0</v>
      </c>
      <c r="N400" s="77">
        <v>0</v>
      </c>
      <c r="O400" s="77">
        <v>0</v>
      </c>
      <c r="P400" s="82">
        <v>0</v>
      </c>
      <c r="Q400" s="83">
        <f t="shared" si="24"/>
        <v>0</v>
      </c>
      <c r="S400" s="1">
        <f t="shared" si="25"/>
        <v>0</v>
      </c>
      <c r="T400" s="1">
        <f t="shared" si="26"/>
        <v>0</v>
      </c>
      <c r="U400" s="1">
        <f t="shared" si="27"/>
        <v>0</v>
      </c>
    </row>
    <row r="401" spans="1:21" x14ac:dyDescent="0.25">
      <c r="A401" s="24" t="s">
        <v>443</v>
      </c>
      <c r="B401" s="25" t="s">
        <v>62</v>
      </c>
      <c r="C401" s="81">
        <v>23065</v>
      </c>
      <c r="D401" s="81">
        <v>4479</v>
      </c>
      <c r="E401" s="77">
        <v>0</v>
      </c>
      <c r="F401" s="77">
        <v>622189</v>
      </c>
      <c r="G401" s="77">
        <v>40343</v>
      </c>
      <c r="H401" s="77">
        <v>102465</v>
      </c>
      <c r="I401" s="77">
        <v>0</v>
      </c>
      <c r="J401" s="77">
        <v>0</v>
      </c>
      <c r="K401" s="77">
        <v>0</v>
      </c>
      <c r="L401" s="77">
        <v>0</v>
      </c>
      <c r="M401" s="77">
        <v>0</v>
      </c>
      <c r="N401" s="77">
        <v>36376</v>
      </c>
      <c r="O401" s="77">
        <v>0</v>
      </c>
      <c r="P401" s="82">
        <v>0</v>
      </c>
      <c r="Q401" s="83">
        <f t="shared" si="24"/>
        <v>828917</v>
      </c>
      <c r="S401" s="1">
        <f t="shared" si="25"/>
        <v>63408</v>
      </c>
      <c r="T401" s="1">
        <f t="shared" si="26"/>
        <v>765509</v>
      </c>
      <c r="U401" s="1">
        <f t="shared" si="27"/>
        <v>828917</v>
      </c>
    </row>
    <row r="402" spans="1:21" x14ac:dyDescent="0.25">
      <c r="A402" s="24" t="s">
        <v>444</v>
      </c>
      <c r="B402" s="25" t="s">
        <v>62</v>
      </c>
      <c r="C402" s="81">
        <v>0</v>
      </c>
      <c r="D402" s="81">
        <v>0</v>
      </c>
      <c r="E402" s="77">
        <v>11727</v>
      </c>
      <c r="F402" s="77">
        <v>0</v>
      </c>
      <c r="G402" s="77">
        <v>0</v>
      </c>
      <c r="H402" s="77">
        <v>23975</v>
      </c>
      <c r="I402" s="77">
        <v>0</v>
      </c>
      <c r="J402" s="77">
        <v>0</v>
      </c>
      <c r="K402" s="77">
        <v>0</v>
      </c>
      <c r="L402" s="77">
        <v>0</v>
      </c>
      <c r="M402" s="77">
        <v>0</v>
      </c>
      <c r="N402" s="77">
        <v>117514</v>
      </c>
      <c r="O402" s="77">
        <v>0</v>
      </c>
      <c r="P402" s="82">
        <v>0</v>
      </c>
      <c r="Q402" s="83">
        <f t="shared" si="24"/>
        <v>153216</v>
      </c>
      <c r="S402" s="1">
        <f t="shared" si="25"/>
        <v>11727</v>
      </c>
      <c r="T402" s="1">
        <f t="shared" si="26"/>
        <v>141489</v>
      </c>
      <c r="U402" s="1">
        <f t="shared" si="27"/>
        <v>153216</v>
      </c>
    </row>
    <row r="403" spans="1:21" x14ac:dyDescent="0.25">
      <c r="A403" s="24" t="s">
        <v>445</v>
      </c>
      <c r="B403" s="25" t="s">
        <v>62</v>
      </c>
      <c r="C403" s="81">
        <v>0</v>
      </c>
      <c r="D403" s="81">
        <v>0</v>
      </c>
      <c r="E403" s="77">
        <v>0</v>
      </c>
      <c r="F403" s="77">
        <v>0</v>
      </c>
      <c r="G403" s="77">
        <v>0</v>
      </c>
      <c r="H403" s="77">
        <v>0</v>
      </c>
      <c r="I403" s="77">
        <v>0</v>
      </c>
      <c r="J403" s="77">
        <v>0</v>
      </c>
      <c r="K403" s="77">
        <v>0</v>
      </c>
      <c r="L403" s="77">
        <v>0</v>
      </c>
      <c r="M403" s="77">
        <v>0</v>
      </c>
      <c r="N403" s="77">
        <v>0</v>
      </c>
      <c r="O403" s="77">
        <v>0</v>
      </c>
      <c r="P403" s="82">
        <v>0</v>
      </c>
      <c r="Q403" s="83">
        <f t="shared" si="24"/>
        <v>0</v>
      </c>
      <c r="S403" s="1">
        <f t="shared" si="25"/>
        <v>0</v>
      </c>
      <c r="T403" s="1">
        <f t="shared" si="26"/>
        <v>0</v>
      </c>
      <c r="U403" s="1">
        <f t="shared" si="27"/>
        <v>0</v>
      </c>
    </row>
    <row r="404" spans="1:21" x14ac:dyDescent="0.25">
      <c r="A404" s="24" t="s">
        <v>446</v>
      </c>
      <c r="B404" s="25" t="s">
        <v>62</v>
      </c>
      <c r="C404" s="81">
        <v>0</v>
      </c>
      <c r="D404" s="81">
        <v>0</v>
      </c>
      <c r="E404" s="77">
        <v>25323</v>
      </c>
      <c r="F404" s="77">
        <v>0</v>
      </c>
      <c r="G404" s="77">
        <v>0</v>
      </c>
      <c r="H404" s="77">
        <v>0</v>
      </c>
      <c r="I404" s="77">
        <v>0</v>
      </c>
      <c r="J404" s="77">
        <v>0</v>
      </c>
      <c r="K404" s="77">
        <v>0</v>
      </c>
      <c r="L404" s="77">
        <v>0</v>
      </c>
      <c r="M404" s="77">
        <v>2086</v>
      </c>
      <c r="N404" s="77">
        <v>0</v>
      </c>
      <c r="O404" s="77">
        <v>0</v>
      </c>
      <c r="P404" s="82">
        <v>0</v>
      </c>
      <c r="Q404" s="83">
        <f t="shared" si="24"/>
        <v>27409</v>
      </c>
      <c r="S404" s="1">
        <f t="shared" si="25"/>
        <v>27409</v>
      </c>
      <c r="T404" s="1">
        <f t="shared" si="26"/>
        <v>0</v>
      </c>
      <c r="U404" s="1">
        <f t="shared" si="27"/>
        <v>27409</v>
      </c>
    </row>
    <row r="405" spans="1:21" x14ac:dyDescent="0.25">
      <c r="A405" s="24" t="s">
        <v>447</v>
      </c>
      <c r="B405" s="25" t="s">
        <v>62</v>
      </c>
      <c r="C405" s="81">
        <v>120420</v>
      </c>
      <c r="D405" s="81">
        <v>20998</v>
      </c>
      <c r="E405" s="77">
        <v>603662</v>
      </c>
      <c r="F405" s="77">
        <v>399638</v>
      </c>
      <c r="G405" s="77">
        <v>111636</v>
      </c>
      <c r="H405" s="77">
        <v>57543</v>
      </c>
      <c r="I405" s="77">
        <v>0</v>
      </c>
      <c r="J405" s="77">
        <v>0</v>
      </c>
      <c r="K405" s="77">
        <v>0</v>
      </c>
      <c r="L405" s="77">
        <v>0</v>
      </c>
      <c r="M405" s="77">
        <v>664291</v>
      </c>
      <c r="N405" s="77">
        <v>0</v>
      </c>
      <c r="O405" s="77">
        <v>0</v>
      </c>
      <c r="P405" s="82">
        <v>0</v>
      </c>
      <c r="Q405" s="83">
        <f t="shared" si="24"/>
        <v>1978188</v>
      </c>
      <c r="S405" s="1">
        <f t="shared" si="25"/>
        <v>1500009</v>
      </c>
      <c r="T405" s="1">
        <f t="shared" si="26"/>
        <v>478179</v>
      </c>
      <c r="U405" s="1">
        <f t="shared" si="27"/>
        <v>1978188</v>
      </c>
    </row>
    <row r="406" spans="1:21" x14ac:dyDescent="0.25">
      <c r="A406" s="24" t="s">
        <v>448</v>
      </c>
      <c r="B406" s="25" t="s">
        <v>62</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24"/>
        <v>0</v>
      </c>
      <c r="S406" s="1">
        <f t="shared" si="25"/>
        <v>0</v>
      </c>
      <c r="T406" s="1">
        <f t="shared" si="26"/>
        <v>0</v>
      </c>
      <c r="U406" s="1">
        <f t="shared" si="27"/>
        <v>0</v>
      </c>
    </row>
    <row r="407" spans="1:21" x14ac:dyDescent="0.25">
      <c r="A407" s="24" t="s">
        <v>450</v>
      </c>
      <c r="B407" s="25" t="s">
        <v>63</v>
      </c>
      <c r="C407" s="81">
        <v>0</v>
      </c>
      <c r="D407" s="81">
        <v>0</v>
      </c>
      <c r="E407" s="77">
        <v>0</v>
      </c>
      <c r="F407" s="77">
        <v>0</v>
      </c>
      <c r="G407" s="77">
        <v>0</v>
      </c>
      <c r="H407" s="77">
        <v>0</v>
      </c>
      <c r="I407" s="77">
        <v>0</v>
      </c>
      <c r="J407" s="77">
        <v>0</v>
      </c>
      <c r="K407" s="77">
        <v>0</v>
      </c>
      <c r="L407" s="77">
        <v>0</v>
      </c>
      <c r="M407" s="77">
        <v>0</v>
      </c>
      <c r="N407" s="77">
        <v>0</v>
      </c>
      <c r="O407" s="77">
        <v>0</v>
      </c>
      <c r="P407" s="82">
        <v>0</v>
      </c>
      <c r="Q407" s="83">
        <f t="shared" si="24"/>
        <v>0</v>
      </c>
      <c r="S407" s="1">
        <f t="shared" si="25"/>
        <v>0</v>
      </c>
      <c r="T407" s="1">
        <f t="shared" si="26"/>
        <v>0</v>
      </c>
      <c r="U407" s="1">
        <f t="shared" si="27"/>
        <v>0</v>
      </c>
    </row>
    <row r="408" spans="1:21" x14ac:dyDescent="0.25">
      <c r="A408" s="24" t="s">
        <v>524</v>
      </c>
      <c r="B408" s="25" t="s">
        <v>63</v>
      </c>
      <c r="C408" s="81">
        <v>0</v>
      </c>
      <c r="D408" s="81">
        <v>0</v>
      </c>
      <c r="E408" s="77">
        <v>0</v>
      </c>
      <c r="F408" s="77">
        <v>0</v>
      </c>
      <c r="G408" s="77">
        <v>0</v>
      </c>
      <c r="H408" s="77">
        <v>0</v>
      </c>
      <c r="I408" s="77">
        <v>0</v>
      </c>
      <c r="J408" s="77">
        <v>0</v>
      </c>
      <c r="K408" s="77">
        <v>0</v>
      </c>
      <c r="L408" s="77">
        <v>0</v>
      </c>
      <c r="M408" s="77">
        <v>0</v>
      </c>
      <c r="N408" s="77">
        <v>0</v>
      </c>
      <c r="O408" s="77">
        <v>0</v>
      </c>
      <c r="P408" s="82">
        <v>0</v>
      </c>
      <c r="Q408" s="83">
        <f t="shared" si="24"/>
        <v>0</v>
      </c>
      <c r="S408" s="1">
        <f t="shared" si="25"/>
        <v>0</v>
      </c>
      <c r="T408" s="1">
        <f t="shared" si="26"/>
        <v>0</v>
      </c>
      <c r="U408" s="1">
        <f t="shared" si="27"/>
        <v>0</v>
      </c>
    </row>
    <row r="409" spans="1:21" x14ac:dyDescent="0.25">
      <c r="A409" s="24" t="s">
        <v>451</v>
      </c>
      <c r="B409" s="25" t="s">
        <v>64</v>
      </c>
      <c r="C409" s="81">
        <v>25462</v>
      </c>
      <c r="D409" s="81">
        <v>0</v>
      </c>
      <c r="E409" s="77">
        <v>54441</v>
      </c>
      <c r="F409" s="77">
        <v>0</v>
      </c>
      <c r="G409" s="77">
        <v>0</v>
      </c>
      <c r="H409" s="77">
        <v>0</v>
      </c>
      <c r="I409" s="77">
        <v>0</v>
      </c>
      <c r="J409" s="77">
        <v>0</v>
      </c>
      <c r="K409" s="77">
        <v>0</v>
      </c>
      <c r="L409" s="77">
        <v>0</v>
      </c>
      <c r="M409" s="77">
        <v>0</v>
      </c>
      <c r="N409" s="77">
        <v>0</v>
      </c>
      <c r="O409" s="77">
        <v>0</v>
      </c>
      <c r="P409" s="82">
        <v>0</v>
      </c>
      <c r="Q409" s="83">
        <f t="shared" si="24"/>
        <v>79903</v>
      </c>
      <c r="S409" s="1">
        <f t="shared" si="25"/>
        <v>79903</v>
      </c>
      <c r="T409" s="1">
        <f t="shared" si="26"/>
        <v>0</v>
      </c>
      <c r="U409" s="1">
        <f t="shared" si="27"/>
        <v>79903</v>
      </c>
    </row>
    <row r="410" spans="1:21" x14ac:dyDescent="0.25">
      <c r="A410" s="24" t="s">
        <v>452</v>
      </c>
      <c r="B410" s="25" t="s">
        <v>64</v>
      </c>
      <c r="C410" s="81">
        <v>0</v>
      </c>
      <c r="D410" s="81">
        <v>0</v>
      </c>
      <c r="E410" s="77">
        <v>708390</v>
      </c>
      <c r="F410" s="77">
        <v>0</v>
      </c>
      <c r="G410" s="77">
        <v>0</v>
      </c>
      <c r="H410" s="77">
        <v>0</v>
      </c>
      <c r="I410" s="77">
        <v>0</v>
      </c>
      <c r="J410" s="77">
        <v>0</v>
      </c>
      <c r="K410" s="77">
        <v>0</v>
      </c>
      <c r="L410" s="77">
        <v>0</v>
      </c>
      <c r="M410" s="77">
        <v>0</v>
      </c>
      <c r="N410" s="77">
        <v>0</v>
      </c>
      <c r="O410" s="77">
        <v>0</v>
      </c>
      <c r="P410" s="82">
        <v>0</v>
      </c>
      <c r="Q410" s="83">
        <f t="shared" si="24"/>
        <v>708390</v>
      </c>
      <c r="S410" s="1">
        <f t="shared" si="25"/>
        <v>708390</v>
      </c>
      <c r="T410" s="1">
        <f t="shared" si="26"/>
        <v>0</v>
      </c>
      <c r="U410" s="1">
        <f t="shared" si="27"/>
        <v>708390</v>
      </c>
    </row>
    <row r="411" spans="1:21" x14ac:dyDescent="0.25">
      <c r="A411" s="24" t="s">
        <v>453</v>
      </c>
      <c r="B411" s="25" t="s">
        <v>64</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24"/>
        <v>0</v>
      </c>
      <c r="S411" s="1">
        <f t="shared" si="25"/>
        <v>0</v>
      </c>
      <c r="T411" s="1">
        <f t="shared" si="26"/>
        <v>0</v>
      </c>
      <c r="U411" s="1">
        <f t="shared" si="27"/>
        <v>0</v>
      </c>
    </row>
    <row r="412" spans="1:21" x14ac:dyDescent="0.25">
      <c r="A412" s="24" t="s">
        <v>454</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24"/>
        <v>0</v>
      </c>
      <c r="S412" s="1">
        <f t="shared" si="25"/>
        <v>0</v>
      </c>
      <c r="T412" s="1">
        <f t="shared" si="26"/>
        <v>0</v>
      </c>
      <c r="U412" s="1">
        <f t="shared" si="27"/>
        <v>0</v>
      </c>
    </row>
    <row r="413" spans="1:21" x14ac:dyDescent="0.25">
      <c r="A413" s="24" t="s">
        <v>455</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24"/>
        <v>0</v>
      </c>
      <c r="S413" s="1">
        <f t="shared" si="25"/>
        <v>0</v>
      </c>
      <c r="T413" s="1">
        <f t="shared" si="26"/>
        <v>0</v>
      </c>
      <c r="U413" s="1">
        <f t="shared" si="27"/>
        <v>0</v>
      </c>
    </row>
    <row r="414" spans="1:21" x14ac:dyDescent="0.25">
      <c r="A414" s="24" t="s">
        <v>456</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24"/>
        <v>0</v>
      </c>
      <c r="S414" s="1">
        <f t="shared" ref="S414:T416" si="28">SUM(C414,E414,G414,I414,K414,M414,O414)</f>
        <v>0</v>
      </c>
      <c r="T414" s="1">
        <f t="shared" si="28"/>
        <v>0</v>
      </c>
      <c r="U414" s="1">
        <f>SUM(S414:T414)</f>
        <v>0</v>
      </c>
    </row>
    <row r="415" spans="1:21" x14ac:dyDescent="0.25">
      <c r="A415" s="24" t="s">
        <v>457</v>
      </c>
      <c r="B415" s="25" t="s">
        <v>65</v>
      </c>
      <c r="C415" s="81">
        <v>0</v>
      </c>
      <c r="D415" s="81">
        <v>0</v>
      </c>
      <c r="E415" s="77">
        <v>0</v>
      </c>
      <c r="F415" s="77">
        <v>0</v>
      </c>
      <c r="G415" s="77">
        <v>0</v>
      </c>
      <c r="H415" s="77">
        <v>0</v>
      </c>
      <c r="I415" s="77">
        <v>0</v>
      </c>
      <c r="J415" s="77">
        <v>0</v>
      </c>
      <c r="K415" s="77">
        <v>0</v>
      </c>
      <c r="L415" s="77">
        <v>0</v>
      </c>
      <c r="M415" s="77">
        <v>0</v>
      </c>
      <c r="N415" s="77">
        <v>0</v>
      </c>
      <c r="O415" s="77">
        <v>0</v>
      </c>
      <c r="P415" s="82">
        <v>0</v>
      </c>
      <c r="Q415" s="83">
        <f t="shared" si="24"/>
        <v>0</v>
      </c>
      <c r="S415" s="1">
        <f t="shared" si="28"/>
        <v>0</v>
      </c>
      <c r="T415" s="1">
        <f t="shared" si="28"/>
        <v>0</v>
      </c>
      <c r="U415" s="1">
        <f>SUM(S415:T415)</f>
        <v>0</v>
      </c>
    </row>
    <row r="416" spans="1:21" x14ac:dyDescent="0.25">
      <c r="A416" s="24" t="s">
        <v>458</v>
      </c>
      <c r="B416" s="25" t="s">
        <v>65</v>
      </c>
      <c r="C416" s="81">
        <v>0</v>
      </c>
      <c r="D416" s="81">
        <v>0</v>
      </c>
      <c r="E416" s="77">
        <v>0</v>
      </c>
      <c r="F416" s="77">
        <v>0</v>
      </c>
      <c r="G416" s="77">
        <v>0</v>
      </c>
      <c r="H416" s="77">
        <v>0</v>
      </c>
      <c r="I416" s="77">
        <v>0</v>
      </c>
      <c r="J416" s="77">
        <v>0</v>
      </c>
      <c r="K416" s="77">
        <v>0</v>
      </c>
      <c r="L416" s="77">
        <v>0</v>
      </c>
      <c r="M416" s="77">
        <v>0</v>
      </c>
      <c r="N416" s="77">
        <v>0</v>
      </c>
      <c r="O416" s="77">
        <v>0</v>
      </c>
      <c r="P416" s="82">
        <v>0</v>
      </c>
      <c r="Q416" s="83">
        <f t="shared" si="24"/>
        <v>0</v>
      </c>
      <c r="S416" s="1">
        <f t="shared" si="28"/>
        <v>0</v>
      </c>
      <c r="T416" s="1">
        <f t="shared" si="28"/>
        <v>0</v>
      </c>
      <c r="U416" s="1">
        <f>SUM(S416:T416)</f>
        <v>0</v>
      </c>
    </row>
    <row r="417" spans="1:21" x14ac:dyDescent="0.25">
      <c r="A417" s="51" t="s">
        <v>498</v>
      </c>
      <c r="B417" s="70"/>
      <c r="C417" s="49">
        <f t="shared" ref="C417:Q417" si="29">SUM(C5:C416)</f>
        <v>20546086</v>
      </c>
      <c r="D417" s="52">
        <f t="shared" si="29"/>
        <v>12038111</v>
      </c>
      <c r="E417" s="52">
        <f t="shared" si="29"/>
        <v>88193078</v>
      </c>
      <c r="F417" s="52">
        <f t="shared" si="29"/>
        <v>34488822</v>
      </c>
      <c r="G417" s="52">
        <f t="shared" si="29"/>
        <v>44223416</v>
      </c>
      <c r="H417" s="52">
        <f t="shared" si="29"/>
        <v>55170333</v>
      </c>
      <c r="I417" s="52">
        <f t="shared" si="29"/>
        <v>9121951</v>
      </c>
      <c r="J417" s="52">
        <f t="shared" si="29"/>
        <v>2332440</v>
      </c>
      <c r="K417" s="52">
        <f t="shared" si="29"/>
        <v>8460</v>
      </c>
      <c r="L417" s="52">
        <f t="shared" si="29"/>
        <v>13686</v>
      </c>
      <c r="M417" s="52">
        <f t="shared" si="29"/>
        <v>38061491</v>
      </c>
      <c r="N417" s="52">
        <f t="shared" si="29"/>
        <v>14378152</v>
      </c>
      <c r="O417" s="52">
        <f t="shared" si="29"/>
        <v>15285694</v>
      </c>
      <c r="P417" s="52">
        <f t="shared" si="29"/>
        <v>22150085</v>
      </c>
      <c r="Q417" s="66">
        <f t="shared" si="29"/>
        <v>356011805</v>
      </c>
      <c r="S417" s="1">
        <f>SUM(C417,E417,G417,I417,K417,M417,O417)</f>
        <v>215440176</v>
      </c>
      <c r="T417" s="1">
        <f>SUM(D417,F417,H417,J417,L417,N417,P417)</f>
        <v>140571629</v>
      </c>
      <c r="U417" s="1">
        <f t="shared" si="27"/>
        <v>356011805</v>
      </c>
    </row>
    <row r="418" spans="1:21" x14ac:dyDescent="0.25">
      <c r="A418" s="51" t="s">
        <v>461</v>
      </c>
      <c r="B418" s="70"/>
      <c r="C418" s="58">
        <f t="shared" ref="C418:Q418" si="30">(C417/$Q417)</f>
        <v>5.7711810988964253E-2</v>
      </c>
      <c r="D418" s="67">
        <f t="shared" si="30"/>
        <v>3.3813797270009063E-2</v>
      </c>
      <c r="E418" s="58">
        <f t="shared" si="30"/>
        <v>0.24772515057471198</v>
      </c>
      <c r="F418" s="58">
        <f t="shared" si="30"/>
        <v>9.687550108064534E-2</v>
      </c>
      <c r="G418" s="58">
        <f t="shared" si="30"/>
        <v>0.12421895953702995</v>
      </c>
      <c r="H418" s="58">
        <f t="shared" si="30"/>
        <v>0.15496770675904975</v>
      </c>
      <c r="I418" s="58">
        <f t="shared" si="30"/>
        <v>2.5622608216601131E-2</v>
      </c>
      <c r="J418" s="58">
        <f t="shared" si="30"/>
        <v>6.5515805016634213E-3</v>
      </c>
      <c r="K418" s="58">
        <f t="shared" si="30"/>
        <v>2.3763256951549684E-5</v>
      </c>
      <c r="L418" s="58">
        <f t="shared" si="30"/>
        <v>3.8442545465592076E-5</v>
      </c>
      <c r="M418" s="58">
        <f t="shared" si="30"/>
        <v>0.10691075538913661</v>
      </c>
      <c r="N418" s="58">
        <f t="shared" si="30"/>
        <v>4.0386728187285809E-2</v>
      </c>
      <c r="O418" s="58">
        <f t="shared" si="30"/>
        <v>4.2935918936733014E-2</v>
      </c>
      <c r="P418" s="58">
        <f t="shared" si="30"/>
        <v>6.2217276755752525E-2</v>
      </c>
      <c r="Q418" s="68">
        <f t="shared" si="30"/>
        <v>1</v>
      </c>
    </row>
    <row r="419" spans="1:21" x14ac:dyDescent="0.25">
      <c r="A419" s="47" t="s">
        <v>500</v>
      </c>
      <c r="B419" s="71"/>
      <c r="C419" s="54">
        <f t="shared" ref="C419:Q419" si="31">COUNTIF(C5:C416,"&gt;0")</f>
        <v>92</v>
      </c>
      <c r="D419" s="69">
        <f t="shared" si="31"/>
        <v>62</v>
      </c>
      <c r="E419" s="69">
        <f t="shared" si="31"/>
        <v>95</v>
      </c>
      <c r="F419" s="69">
        <f t="shared" si="31"/>
        <v>54</v>
      </c>
      <c r="G419" s="69">
        <f t="shared" si="31"/>
        <v>72</v>
      </c>
      <c r="H419" s="69">
        <f t="shared" si="31"/>
        <v>63</v>
      </c>
      <c r="I419" s="69">
        <f t="shared" si="31"/>
        <v>4</v>
      </c>
      <c r="J419" s="69">
        <f t="shared" si="31"/>
        <v>5</v>
      </c>
      <c r="K419" s="69">
        <f t="shared" si="31"/>
        <v>1</v>
      </c>
      <c r="L419" s="69">
        <f t="shared" si="31"/>
        <v>1</v>
      </c>
      <c r="M419" s="69">
        <f t="shared" si="31"/>
        <v>97</v>
      </c>
      <c r="N419" s="69">
        <f t="shared" si="31"/>
        <v>35</v>
      </c>
      <c r="O419" s="69">
        <f t="shared" si="31"/>
        <v>49</v>
      </c>
      <c r="P419" s="69">
        <f t="shared" si="31"/>
        <v>27</v>
      </c>
      <c r="Q419" s="57">
        <f t="shared" si="31"/>
        <v>207</v>
      </c>
    </row>
    <row r="420" spans="1:21" x14ac:dyDescent="0.25">
      <c r="A420" s="37"/>
      <c r="B420" s="28"/>
      <c r="C420" s="26"/>
      <c r="D420" s="26"/>
      <c r="E420" s="26"/>
      <c r="F420" s="26"/>
      <c r="G420" s="26"/>
      <c r="H420" s="26"/>
      <c r="I420" s="26"/>
      <c r="J420" s="26"/>
      <c r="K420" s="26"/>
      <c r="L420" s="26"/>
      <c r="M420" s="26"/>
      <c r="N420" s="26"/>
      <c r="O420" s="26"/>
      <c r="P420" s="26"/>
      <c r="Q420" s="27"/>
    </row>
    <row r="421" spans="1:21" ht="13.8" thickBot="1" x14ac:dyDescent="0.3">
      <c r="A421" s="29" t="s">
        <v>465</v>
      </c>
      <c r="B421" s="31"/>
      <c r="C421" s="32"/>
      <c r="D421" s="32"/>
      <c r="E421" s="32"/>
      <c r="F421" s="32"/>
      <c r="G421" s="32"/>
      <c r="H421" s="32"/>
      <c r="I421" s="32"/>
      <c r="J421" s="32"/>
      <c r="K421" s="32"/>
      <c r="L421" s="32"/>
      <c r="M421" s="32"/>
      <c r="N421" s="32"/>
      <c r="O421" s="32"/>
      <c r="P421" s="32"/>
      <c r="Q421" s="33"/>
    </row>
    <row r="422" spans="1:21" x14ac:dyDescent="0.25">
      <c r="C422" s="1"/>
      <c r="D422" s="1"/>
      <c r="E422" s="1"/>
      <c r="F422" s="1"/>
      <c r="G422" s="1"/>
      <c r="H422" s="1"/>
      <c r="I422" s="1"/>
      <c r="J422" s="1"/>
      <c r="K422" s="1"/>
      <c r="L422" s="1"/>
      <c r="M422" s="1"/>
      <c r="N422" s="1"/>
      <c r="O422" s="1"/>
      <c r="P422" s="1"/>
      <c r="Q422" s="1"/>
    </row>
  </sheetData>
  <mergeCells count="7">
    <mergeCell ref="O3:P3"/>
    <mergeCell ref="C3:D3"/>
    <mergeCell ref="E3:F3"/>
    <mergeCell ref="G3:H3"/>
    <mergeCell ref="I3:J3"/>
    <mergeCell ref="K3:L3"/>
    <mergeCell ref="M3:N3"/>
  </mergeCells>
  <printOptions horizontalCentered="1"/>
  <pageMargins left="0.5" right="0.5" top="0.5" bottom="0.5" header="0.3" footer="0.3"/>
  <pageSetup paperSize="5" scale="67" fitToHeight="0" orientation="landscape" r:id="rId1"/>
  <headerFooter>
    <oddFooter>&amp;L&amp;12Office of Economic and Demographic Research&amp;R&amp;12Page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422"/>
  <sheetViews>
    <sheetView workbookViewId="0"/>
  </sheetViews>
  <sheetFormatPr defaultRowHeight="13.2" x14ac:dyDescent="0.25"/>
  <cols>
    <col min="1" max="1" width="24.6640625" customWidth="1"/>
    <col min="2" max="2" width="17.6640625" customWidth="1"/>
    <col min="3" max="16" width="13.6640625" customWidth="1"/>
    <col min="17" max="17" width="14.6640625" customWidth="1"/>
    <col min="19" max="21" width="13.6640625" customWidth="1"/>
  </cols>
  <sheetData>
    <row r="1" spans="1:21" ht="22.8" x14ac:dyDescent="0.4">
      <c r="A1" s="3" t="s">
        <v>78</v>
      </c>
      <c r="B1" s="4"/>
      <c r="C1" s="5"/>
      <c r="D1" s="5"/>
      <c r="E1" s="6"/>
      <c r="F1" s="6"/>
      <c r="G1" s="6"/>
      <c r="H1" s="6"/>
      <c r="I1" s="6"/>
      <c r="J1" s="6"/>
      <c r="K1" s="6"/>
      <c r="L1" s="6"/>
      <c r="M1" s="6"/>
      <c r="N1" s="6"/>
      <c r="O1" s="6"/>
      <c r="P1" s="6"/>
      <c r="Q1" s="7"/>
    </row>
    <row r="2" spans="1:21" ht="18" thickBot="1" x14ac:dyDescent="0.35">
      <c r="A2" s="8" t="s">
        <v>546</v>
      </c>
      <c r="B2" s="9"/>
      <c r="C2" s="10"/>
      <c r="D2" s="10"/>
      <c r="E2" s="11"/>
      <c r="F2" s="11"/>
      <c r="G2" s="11"/>
      <c r="H2" s="11"/>
      <c r="I2" s="11"/>
      <c r="J2" s="11"/>
      <c r="K2" s="11"/>
      <c r="L2" s="11"/>
      <c r="M2" s="11"/>
      <c r="N2" s="11"/>
      <c r="O2" s="11"/>
      <c r="P2" s="11"/>
      <c r="Q2" s="12"/>
    </row>
    <row r="3" spans="1:21" x14ac:dyDescent="0.25">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8" thickBot="1" x14ac:dyDescent="0.3">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5">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SUM(C5,E5,G5,I5,K5,M5,O5)</f>
        <v>0</v>
      </c>
      <c r="T5" s="1">
        <f>SUM(D5,F5,H5,J5,L5,N5,P5)</f>
        <v>0</v>
      </c>
      <c r="U5" s="1">
        <f>SUM(S5:T5)</f>
        <v>0</v>
      </c>
    </row>
    <row r="6" spans="1:21" x14ac:dyDescent="0.25">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5">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1"/>
        <v>0</v>
      </c>
      <c r="U7" s="1">
        <f t="shared" si="2"/>
        <v>0</v>
      </c>
    </row>
    <row r="8" spans="1:21" x14ac:dyDescent="0.25">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1"/>
        <v>0</v>
      </c>
      <c r="U8" s="1">
        <f t="shared" si="2"/>
        <v>0</v>
      </c>
    </row>
    <row r="9" spans="1:21" x14ac:dyDescent="0.25">
      <c r="A9" s="24" t="s">
        <v>82</v>
      </c>
      <c r="B9" s="25" t="s">
        <v>0</v>
      </c>
      <c r="C9" s="81">
        <v>0</v>
      </c>
      <c r="D9" s="81">
        <v>0</v>
      </c>
      <c r="E9" s="77">
        <v>0</v>
      </c>
      <c r="F9" s="77">
        <v>0</v>
      </c>
      <c r="G9" s="77">
        <v>0</v>
      </c>
      <c r="H9" s="77">
        <v>0</v>
      </c>
      <c r="I9" s="77">
        <v>0</v>
      </c>
      <c r="J9" s="77">
        <v>0</v>
      </c>
      <c r="K9" s="77">
        <v>0</v>
      </c>
      <c r="L9" s="77">
        <v>0</v>
      </c>
      <c r="M9" s="77">
        <v>0</v>
      </c>
      <c r="N9" s="77">
        <v>0</v>
      </c>
      <c r="O9" s="77">
        <v>304070</v>
      </c>
      <c r="P9" s="82">
        <v>0</v>
      </c>
      <c r="Q9" s="83">
        <f t="shared" si="0"/>
        <v>304070</v>
      </c>
      <c r="S9" s="1">
        <f t="shared" si="1"/>
        <v>304070</v>
      </c>
      <c r="T9" s="1">
        <f t="shared" si="1"/>
        <v>0</v>
      </c>
      <c r="U9" s="1">
        <f t="shared" si="2"/>
        <v>304070</v>
      </c>
    </row>
    <row r="10" spans="1:21" x14ac:dyDescent="0.25">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5">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5">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5">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5">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83">
        <f t="shared" si="0"/>
        <v>0</v>
      </c>
      <c r="S14" s="1">
        <f t="shared" si="1"/>
        <v>0</v>
      </c>
      <c r="T14" s="1">
        <f t="shared" si="1"/>
        <v>0</v>
      </c>
      <c r="U14" s="1">
        <f t="shared" si="2"/>
        <v>0</v>
      </c>
    </row>
    <row r="15" spans="1:21" x14ac:dyDescent="0.25">
      <c r="A15" s="24" t="s">
        <v>87</v>
      </c>
      <c r="B15" s="25" t="s">
        <v>8</v>
      </c>
      <c r="C15" s="81">
        <v>0</v>
      </c>
      <c r="D15" s="81">
        <v>0</v>
      </c>
      <c r="E15" s="77">
        <v>0</v>
      </c>
      <c r="F15" s="77">
        <v>0</v>
      </c>
      <c r="G15" s="77">
        <v>0</v>
      </c>
      <c r="H15" s="77">
        <v>0</v>
      </c>
      <c r="I15" s="77">
        <v>0</v>
      </c>
      <c r="J15" s="77">
        <v>0</v>
      </c>
      <c r="K15" s="77">
        <v>0</v>
      </c>
      <c r="L15" s="77">
        <v>0</v>
      </c>
      <c r="M15" s="77">
        <v>0</v>
      </c>
      <c r="N15" s="77">
        <v>0</v>
      </c>
      <c r="O15" s="77">
        <v>0</v>
      </c>
      <c r="P15" s="82">
        <v>0</v>
      </c>
      <c r="Q15" s="83">
        <f t="shared" si="0"/>
        <v>0</v>
      </c>
      <c r="S15" s="1">
        <f t="shared" si="1"/>
        <v>0</v>
      </c>
      <c r="T15" s="1">
        <f t="shared" si="1"/>
        <v>0</v>
      </c>
      <c r="U15" s="1">
        <f t="shared" si="2"/>
        <v>0</v>
      </c>
    </row>
    <row r="16" spans="1:21" x14ac:dyDescent="0.25">
      <c r="A16" s="24" t="s">
        <v>88</v>
      </c>
      <c r="B16" s="25" t="s">
        <v>9</v>
      </c>
      <c r="C16" s="81">
        <v>0</v>
      </c>
      <c r="D16" s="81">
        <v>0</v>
      </c>
      <c r="E16" s="77">
        <v>0</v>
      </c>
      <c r="F16" s="77">
        <v>608568</v>
      </c>
      <c r="G16" s="77">
        <v>0</v>
      </c>
      <c r="H16" s="77">
        <v>383852</v>
      </c>
      <c r="I16" s="77">
        <v>0</v>
      </c>
      <c r="J16" s="77">
        <v>0</v>
      </c>
      <c r="K16" s="77">
        <v>0</v>
      </c>
      <c r="L16" s="77">
        <v>0</v>
      </c>
      <c r="M16" s="77">
        <v>0</v>
      </c>
      <c r="N16" s="77">
        <v>0</v>
      </c>
      <c r="O16" s="77">
        <v>0</v>
      </c>
      <c r="P16" s="82">
        <v>0</v>
      </c>
      <c r="Q16" s="83">
        <f t="shared" si="0"/>
        <v>992420</v>
      </c>
      <c r="S16" s="1">
        <f t="shared" si="1"/>
        <v>0</v>
      </c>
      <c r="T16" s="1">
        <f t="shared" si="1"/>
        <v>992420</v>
      </c>
      <c r="U16" s="1">
        <f t="shared" si="2"/>
        <v>992420</v>
      </c>
    </row>
    <row r="17" spans="1:21" x14ac:dyDescent="0.25">
      <c r="A17" s="24" t="s">
        <v>89</v>
      </c>
      <c r="B17" s="25" t="s">
        <v>9</v>
      </c>
      <c r="C17" s="81">
        <v>76764</v>
      </c>
      <c r="D17" s="81">
        <v>0</v>
      </c>
      <c r="E17" s="77">
        <v>987452</v>
      </c>
      <c r="F17" s="77">
        <v>0</v>
      </c>
      <c r="G17" s="77">
        <v>52523</v>
      </c>
      <c r="H17" s="77">
        <v>0</v>
      </c>
      <c r="I17" s="77">
        <v>0</v>
      </c>
      <c r="J17" s="77">
        <v>0</v>
      </c>
      <c r="K17" s="77">
        <v>0</v>
      </c>
      <c r="L17" s="77">
        <v>0</v>
      </c>
      <c r="M17" s="77">
        <v>51367</v>
      </c>
      <c r="N17" s="77">
        <v>0</v>
      </c>
      <c r="O17" s="77">
        <v>0</v>
      </c>
      <c r="P17" s="82">
        <v>0</v>
      </c>
      <c r="Q17" s="83">
        <f t="shared" si="0"/>
        <v>1168106</v>
      </c>
      <c r="S17" s="1">
        <f t="shared" si="1"/>
        <v>1168106</v>
      </c>
      <c r="T17" s="1">
        <f t="shared" si="1"/>
        <v>0</v>
      </c>
      <c r="U17" s="1">
        <f t="shared" si="2"/>
        <v>1168106</v>
      </c>
    </row>
    <row r="18" spans="1:21" x14ac:dyDescent="0.25">
      <c r="A18" s="24" t="s">
        <v>90</v>
      </c>
      <c r="B18" s="25" t="s">
        <v>9</v>
      </c>
      <c r="C18" s="81">
        <v>0</v>
      </c>
      <c r="D18" s="81">
        <v>0</v>
      </c>
      <c r="E18" s="77">
        <v>0</v>
      </c>
      <c r="F18" s="77">
        <v>0</v>
      </c>
      <c r="G18" s="77">
        <v>0</v>
      </c>
      <c r="H18" s="77">
        <v>0</v>
      </c>
      <c r="I18" s="77">
        <v>0</v>
      </c>
      <c r="J18" s="77">
        <v>0</v>
      </c>
      <c r="K18" s="77">
        <v>0</v>
      </c>
      <c r="L18" s="77">
        <v>0</v>
      </c>
      <c r="M18" s="77">
        <v>0</v>
      </c>
      <c r="N18" s="77">
        <v>0</v>
      </c>
      <c r="O18" s="77">
        <v>0</v>
      </c>
      <c r="P18" s="82">
        <v>0</v>
      </c>
      <c r="Q18" s="83">
        <f t="shared" si="0"/>
        <v>0</v>
      </c>
      <c r="S18" s="1">
        <f t="shared" si="1"/>
        <v>0</v>
      </c>
      <c r="T18" s="1">
        <f t="shared" si="1"/>
        <v>0</v>
      </c>
      <c r="U18" s="1">
        <f t="shared" si="2"/>
        <v>0</v>
      </c>
    </row>
    <row r="19" spans="1:21" x14ac:dyDescent="0.25">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5">
      <c r="A20" s="24" t="s">
        <v>92</v>
      </c>
      <c r="B20" s="25" t="s">
        <v>9</v>
      </c>
      <c r="C20" s="81">
        <v>154211</v>
      </c>
      <c r="D20" s="81">
        <v>56521</v>
      </c>
      <c r="E20" s="77">
        <v>0</v>
      </c>
      <c r="F20" s="77">
        <v>1845960</v>
      </c>
      <c r="G20" s="77">
        <v>0</v>
      </c>
      <c r="H20" s="77">
        <v>76800</v>
      </c>
      <c r="I20" s="77">
        <v>0</v>
      </c>
      <c r="J20" s="77">
        <v>0</v>
      </c>
      <c r="K20" s="77">
        <v>0</v>
      </c>
      <c r="L20" s="77">
        <v>0</v>
      </c>
      <c r="M20" s="77">
        <v>433538</v>
      </c>
      <c r="N20" s="77">
        <v>0</v>
      </c>
      <c r="O20" s="77">
        <v>0</v>
      </c>
      <c r="P20" s="82">
        <v>0</v>
      </c>
      <c r="Q20" s="83">
        <f t="shared" si="0"/>
        <v>2567030</v>
      </c>
      <c r="S20" s="1">
        <f t="shared" si="1"/>
        <v>587749</v>
      </c>
      <c r="T20" s="1">
        <f t="shared" si="1"/>
        <v>1979281</v>
      </c>
      <c r="U20" s="1">
        <f t="shared" si="2"/>
        <v>2567030</v>
      </c>
    </row>
    <row r="21" spans="1:21" x14ac:dyDescent="0.25">
      <c r="A21" s="24" t="s">
        <v>93</v>
      </c>
      <c r="B21" s="25" t="s">
        <v>9</v>
      </c>
      <c r="C21" s="81">
        <v>0</v>
      </c>
      <c r="D21" s="81">
        <v>0</v>
      </c>
      <c r="E21" s="77">
        <v>31100</v>
      </c>
      <c r="F21" s="77">
        <v>0</v>
      </c>
      <c r="G21" s="77">
        <v>0</v>
      </c>
      <c r="H21" s="77">
        <v>0</v>
      </c>
      <c r="I21" s="77">
        <v>0</v>
      </c>
      <c r="J21" s="77">
        <v>0</v>
      </c>
      <c r="K21" s="77">
        <v>0</v>
      </c>
      <c r="L21" s="77">
        <v>0</v>
      </c>
      <c r="M21" s="77">
        <v>0</v>
      </c>
      <c r="N21" s="77">
        <v>0</v>
      </c>
      <c r="O21" s="77">
        <v>0</v>
      </c>
      <c r="P21" s="82">
        <v>0</v>
      </c>
      <c r="Q21" s="83">
        <f t="shared" si="0"/>
        <v>31100</v>
      </c>
      <c r="S21" s="1">
        <f t="shared" si="1"/>
        <v>31100</v>
      </c>
      <c r="T21" s="1">
        <f t="shared" si="1"/>
        <v>0</v>
      </c>
      <c r="U21" s="1">
        <f t="shared" si="2"/>
        <v>31100</v>
      </c>
    </row>
    <row r="22" spans="1:21" x14ac:dyDescent="0.25">
      <c r="A22" s="24" t="s">
        <v>94</v>
      </c>
      <c r="B22" s="25" t="s">
        <v>9</v>
      </c>
      <c r="C22" s="81">
        <v>0</v>
      </c>
      <c r="D22" s="81">
        <v>0</v>
      </c>
      <c r="E22" s="77">
        <v>11941</v>
      </c>
      <c r="F22" s="77">
        <v>0</v>
      </c>
      <c r="G22" s="77">
        <v>0</v>
      </c>
      <c r="H22" s="77">
        <v>0</v>
      </c>
      <c r="I22" s="77">
        <v>0</v>
      </c>
      <c r="J22" s="77">
        <v>0</v>
      </c>
      <c r="K22" s="77">
        <v>0</v>
      </c>
      <c r="L22" s="77">
        <v>0</v>
      </c>
      <c r="M22" s="77">
        <v>0</v>
      </c>
      <c r="N22" s="77">
        <v>0</v>
      </c>
      <c r="O22" s="77">
        <v>0</v>
      </c>
      <c r="P22" s="82">
        <v>0</v>
      </c>
      <c r="Q22" s="83">
        <f t="shared" si="0"/>
        <v>11941</v>
      </c>
      <c r="S22" s="1">
        <f t="shared" si="1"/>
        <v>11941</v>
      </c>
      <c r="T22" s="1">
        <f t="shared" si="1"/>
        <v>0</v>
      </c>
      <c r="U22" s="1">
        <f t="shared" si="2"/>
        <v>11941</v>
      </c>
    </row>
    <row r="23" spans="1:21" x14ac:dyDescent="0.25">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5">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5">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5">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83">
        <f t="shared" si="0"/>
        <v>0</v>
      </c>
      <c r="S26" s="1">
        <f t="shared" si="1"/>
        <v>0</v>
      </c>
      <c r="T26" s="1">
        <f t="shared" si="1"/>
        <v>0</v>
      </c>
      <c r="U26" s="1">
        <f t="shared" si="2"/>
        <v>0</v>
      </c>
    </row>
    <row r="27" spans="1:21" x14ac:dyDescent="0.25">
      <c r="A27" s="24" t="s">
        <v>99</v>
      </c>
      <c r="B27" s="25" t="s">
        <v>11</v>
      </c>
      <c r="C27" s="81">
        <v>0</v>
      </c>
      <c r="D27" s="81">
        <v>811</v>
      </c>
      <c r="E27" s="77">
        <v>0</v>
      </c>
      <c r="F27" s="77">
        <v>0</v>
      </c>
      <c r="G27" s="77">
        <v>0</v>
      </c>
      <c r="H27" s="77">
        <v>0</v>
      </c>
      <c r="I27" s="77">
        <v>0</v>
      </c>
      <c r="J27" s="77">
        <v>0</v>
      </c>
      <c r="K27" s="77">
        <v>0</v>
      </c>
      <c r="L27" s="77">
        <v>0</v>
      </c>
      <c r="M27" s="77">
        <v>0</v>
      </c>
      <c r="N27" s="77">
        <v>926</v>
      </c>
      <c r="O27" s="77">
        <v>0</v>
      </c>
      <c r="P27" s="82">
        <v>423</v>
      </c>
      <c r="Q27" s="83">
        <f t="shared" si="0"/>
        <v>2160</v>
      </c>
      <c r="S27" s="1">
        <f t="shared" si="1"/>
        <v>0</v>
      </c>
      <c r="T27" s="1">
        <f t="shared" si="1"/>
        <v>2160</v>
      </c>
      <c r="U27" s="1">
        <f t="shared" si="2"/>
        <v>2160</v>
      </c>
    </row>
    <row r="28" spans="1:21" x14ac:dyDescent="0.25">
      <c r="A28" s="24" t="s">
        <v>100</v>
      </c>
      <c r="B28" s="25" t="s">
        <v>11</v>
      </c>
      <c r="C28" s="81">
        <v>0</v>
      </c>
      <c r="D28" s="81">
        <v>0</v>
      </c>
      <c r="E28" s="77">
        <v>1641631</v>
      </c>
      <c r="F28" s="77">
        <v>1488305</v>
      </c>
      <c r="G28" s="77">
        <v>0</v>
      </c>
      <c r="H28" s="77">
        <v>0</v>
      </c>
      <c r="I28" s="77">
        <v>0</v>
      </c>
      <c r="J28" s="77">
        <v>0</v>
      </c>
      <c r="K28" s="77">
        <v>0</v>
      </c>
      <c r="L28" s="77">
        <v>0</v>
      </c>
      <c r="M28" s="77">
        <v>0</v>
      </c>
      <c r="N28" s="77">
        <v>0</v>
      </c>
      <c r="O28" s="77">
        <v>0</v>
      </c>
      <c r="P28" s="82">
        <v>0</v>
      </c>
      <c r="Q28" s="83">
        <f t="shared" si="0"/>
        <v>3129936</v>
      </c>
      <c r="S28" s="1">
        <f t="shared" si="1"/>
        <v>1641631</v>
      </c>
      <c r="T28" s="1">
        <f t="shared" si="1"/>
        <v>1488305</v>
      </c>
      <c r="U28" s="1">
        <f t="shared" si="2"/>
        <v>3129936</v>
      </c>
    </row>
    <row r="29" spans="1:21" x14ac:dyDescent="0.25">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5">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1"/>
        <v>0</v>
      </c>
      <c r="U30" s="1">
        <f t="shared" si="2"/>
        <v>0</v>
      </c>
    </row>
    <row r="31" spans="1:21" x14ac:dyDescent="0.25">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5">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5">
      <c r="A33" s="24" t="s">
        <v>104</v>
      </c>
      <c r="B33" s="25" t="s">
        <v>11</v>
      </c>
      <c r="C33" s="81">
        <v>0</v>
      </c>
      <c r="D33" s="81">
        <v>0</v>
      </c>
      <c r="E33" s="77">
        <v>0</v>
      </c>
      <c r="F33" s="77">
        <v>0</v>
      </c>
      <c r="G33" s="77">
        <v>13479</v>
      </c>
      <c r="H33" s="77">
        <v>0</v>
      </c>
      <c r="I33" s="77">
        <v>0</v>
      </c>
      <c r="J33" s="77">
        <v>0</v>
      </c>
      <c r="K33" s="77">
        <v>0</v>
      </c>
      <c r="L33" s="77">
        <v>0</v>
      </c>
      <c r="M33" s="77">
        <v>0</v>
      </c>
      <c r="N33" s="77">
        <v>0</v>
      </c>
      <c r="O33" s="77">
        <v>0</v>
      </c>
      <c r="P33" s="82">
        <v>0</v>
      </c>
      <c r="Q33" s="83">
        <f t="shared" si="0"/>
        <v>13479</v>
      </c>
      <c r="S33" s="1">
        <f t="shared" si="1"/>
        <v>13479</v>
      </c>
      <c r="T33" s="1">
        <f t="shared" si="1"/>
        <v>0</v>
      </c>
      <c r="U33" s="1">
        <f t="shared" si="2"/>
        <v>13479</v>
      </c>
    </row>
    <row r="34" spans="1:21" x14ac:dyDescent="0.25">
      <c r="A34" s="24" t="s">
        <v>105</v>
      </c>
      <c r="B34" s="25" t="s">
        <v>11</v>
      </c>
      <c r="C34" s="81">
        <v>0</v>
      </c>
      <c r="D34" s="81">
        <v>0</v>
      </c>
      <c r="E34" s="77">
        <v>1506585</v>
      </c>
      <c r="F34" s="77">
        <v>2372989</v>
      </c>
      <c r="G34" s="77">
        <v>618278</v>
      </c>
      <c r="H34" s="77">
        <v>998328</v>
      </c>
      <c r="I34" s="77">
        <v>0</v>
      </c>
      <c r="J34" s="77">
        <v>0</v>
      </c>
      <c r="K34" s="77">
        <v>0</v>
      </c>
      <c r="L34" s="77">
        <v>0</v>
      </c>
      <c r="M34" s="77">
        <v>141235</v>
      </c>
      <c r="N34" s="77">
        <v>78720</v>
      </c>
      <c r="O34" s="77">
        <v>58250</v>
      </c>
      <c r="P34" s="82">
        <v>150902</v>
      </c>
      <c r="Q34" s="83">
        <f t="shared" si="0"/>
        <v>5925287</v>
      </c>
      <c r="S34" s="1">
        <f t="shared" si="1"/>
        <v>2324348</v>
      </c>
      <c r="T34" s="1">
        <f t="shared" si="1"/>
        <v>3600939</v>
      </c>
      <c r="U34" s="1">
        <f t="shared" si="2"/>
        <v>5925287</v>
      </c>
    </row>
    <row r="35" spans="1:21" x14ac:dyDescent="0.25">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5">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1"/>
        <v>0</v>
      </c>
      <c r="U36" s="1">
        <f t="shared" si="2"/>
        <v>0</v>
      </c>
    </row>
    <row r="37" spans="1:21" x14ac:dyDescent="0.25">
      <c r="A37" s="24" t="s">
        <v>108</v>
      </c>
      <c r="B37" s="25" t="s">
        <v>11</v>
      </c>
      <c r="C37" s="81">
        <v>0</v>
      </c>
      <c r="D37" s="81">
        <v>243780</v>
      </c>
      <c r="E37" s="77">
        <v>0</v>
      </c>
      <c r="F37" s="77">
        <v>0</v>
      </c>
      <c r="G37" s="77">
        <v>0</v>
      </c>
      <c r="H37" s="77">
        <v>3108032</v>
      </c>
      <c r="I37" s="77">
        <v>0</v>
      </c>
      <c r="J37" s="77">
        <v>0</v>
      </c>
      <c r="K37" s="77">
        <v>0</v>
      </c>
      <c r="L37" s="77">
        <v>0</v>
      </c>
      <c r="M37" s="77">
        <v>0</v>
      </c>
      <c r="N37" s="77">
        <v>497638</v>
      </c>
      <c r="O37" s="77">
        <v>0</v>
      </c>
      <c r="P37" s="82">
        <v>0</v>
      </c>
      <c r="Q37" s="83">
        <f t="shared" si="0"/>
        <v>3849450</v>
      </c>
      <c r="S37" s="1">
        <f t="shared" si="1"/>
        <v>0</v>
      </c>
      <c r="T37" s="1">
        <f t="shared" si="1"/>
        <v>3849450</v>
      </c>
      <c r="U37" s="1">
        <f t="shared" si="2"/>
        <v>3849450</v>
      </c>
    </row>
    <row r="38" spans="1:21" x14ac:dyDescent="0.25">
      <c r="A38" s="24" t="s">
        <v>109</v>
      </c>
      <c r="B38" s="25" t="s">
        <v>11</v>
      </c>
      <c r="C38" s="81">
        <v>0</v>
      </c>
      <c r="D38" s="81">
        <v>0</v>
      </c>
      <c r="E38" s="77">
        <v>0</v>
      </c>
      <c r="F38" s="77">
        <v>0</v>
      </c>
      <c r="G38" s="77">
        <v>0</v>
      </c>
      <c r="H38" s="77">
        <v>0</v>
      </c>
      <c r="I38" s="77">
        <v>0</v>
      </c>
      <c r="J38" s="77">
        <v>0</v>
      </c>
      <c r="K38" s="77">
        <v>0</v>
      </c>
      <c r="L38" s="77">
        <v>0</v>
      </c>
      <c r="M38" s="77">
        <v>0</v>
      </c>
      <c r="N38" s="77">
        <v>0</v>
      </c>
      <c r="O38" s="77">
        <v>0</v>
      </c>
      <c r="P38" s="82">
        <v>0</v>
      </c>
      <c r="Q38" s="83">
        <f t="shared" si="0"/>
        <v>0</v>
      </c>
      <c r="S38" s="1">
        <f t="shared" si="1"/>
        <v>0</v>
      </c>
      <c r="T38" s="1">
        <f t="shared" si="1"/>
        <v>0</v>
      </c>
      <c r="U38" s="1">
        <f t="shared" si="2"/>
        <v>0</v>
      </c>
    </row>
    <row r="39" spans="1:21" x14ac:dyDescent="0.25">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5">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5">
      <c r="A41" s="24" t="s">
        <v>112</v>
      </c>
      <c r="B41" s="25" t="s">
        <v>11</v>
      </c>
      <c r="C41" s="81">
        <v>90690</v>
      </c>
      <c r="D41" s="81">
        <v>0</v>
      </c>
      <c r="E41" s="77">
        <v>26151</v>
      </c>
      <c r="F41" s="77">
        <v>0</v>
      </c>
      <c r="G41" s="77">
        <v>0</v>
      </c>
      <c r="H41" s="77">
        <v>0</v>
      </c>
      <c r="I41" s="77">
        <v>0</v>
      </c>
      <c r="J41" s="77">
        <v>0</v>
      </c>
      <c r="K41" s="77">
        <v>0</v>
      </c>
      <c r="L41" s="77">
        <v>0</v>
      </c>
      <c r="M41" s="77">
        <v>0</v>
      </c>
      <c r="N41" s="77">
        <v>0</v>
      </c>
      <c r="O41" s="77">
        <v>2972</v>
      </c>
      <c r="P41" s="82">
        <v>0</v>
      </c>
      <c r="Q41" s="83">
        <f t="shared" si="0"/>
        <v>119813</v>
      </c>
      <c r="S41" s="1">
        <f t="shared" si="1"/>
        <v>119813</v>
      </c>
      <c r="T41" s="1">
        <f t="shared" si="1"/>
        <v>0</v>
      </c>
      <c r="U41" s="1">
        <f t="shared" si="2"/>
        <v>119813</v>
      </c>
    </row>
    <row r="42" spans="1:21" x14ac:dyDescent="0.25">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5">
      <c r="A43" s="24" t="s">
        <v>114</v>
      </c>
      <c r="B43" s="25" t="s">
        <v>12</v>
      </c>
      <c r="C43" s="81">
        <v>0</v>
      </c>
      <c r="D43" s="81">
        <v>289852</v>
      </c>
      <c r="E43" s="77">
        <v>0</v>
      </c>
      <c r="F43" s="77">
        <v>456995</v>
      </c>
      <c r="G43" s="77">
        <v>0</v>
      </c>
      <c r="H43" s="77">
        <v>0</v>
      </c>
      <c r="I43" s="77">
        <v>0</v>
      </c>
      <c r="J43" s="77">
        <v>208550</v>
      </c>
      <c r="K43" s="77">
        <v>0</v>
      </c>
      <c r="L43" s="77">
        <v>0</v>
      </c>
      <c r="M43" s="77">
        <v>0</v>
      </c>
      <c r="N43" s="77">
        <v>25000</v>
      </c>
      <c r="O43" s="77">
        <v>0</v>
      </c>
      <c r="P43" s="82">
        <v>0</v>
      </c>
      <c r="Q43" s="83">
        <f t="shared" si="0"/>
        <v>980397</v>
      </c>
      <c r="S43" s="1">
        <f t="shared" si="1"/>
        <v>0</v>
      </c>
      <c r="T43" s="1">
        <f t="shared" si="1"/>
        <v>980397</v>
      </c>
      <c r="U43" s="1">
        <f t="shared" si="2"/>
        <v>980397</v>
      </c>
    </row>
    <row r="44" spans="1:21" x14ac:dyDescent="0.25">
      <c r="A44" s="24" t="s">
        <v>115</v>
      </c>
      <c r="B44" s="25" t="s">
        <v>12</v>
      </c>
      <c r="C44" s="81">
        <v>6704</v>
      </c>
      <c r="D44" s="81">
        <v>0</v>
      </c>
      <c r="E44" s="77">
        <v>14055</v>
      </c>
      <c r="F44" s="77">
        <v>0</v>
      </c>
      <c r="G44" s="77">
        <v>0</v>
      </c>
      <c r="H44" s="77">
        <v>0</v>
      </c>
      <c r="I44" s="77">
        <v>0</v>
      </c>
      <c r="J44" s="77">
        <v>0</v>
      </c>
      <c r="K44" s="77">
        <v>0</v>
      </c>
      <c r="L44" s="77">
        <v>0</v>
      </c>
      <c r="M44" s="77">
        <v>19200</v>
      </c>
      <c r="N44" s="77">
        <v>0</v>
      </c>
      <c r="O44" s="77">
        <v>110518</v>
      </c>
      <c r="P44" s="82">
        <v>0</v>
      </c>
      <c r="Q44" s="83">
        <f t="shared" si="0"/>
        <v>150477</v>
      </c>
      <c r="S44" s="1">
        <f t="shared" si="1"/>
        <v>150477</v>
      </c>
      <c r="T44" s="1">
        <f t="shared" si="1"/>
        <v>0</v>
      </c>
      <c r="U44" s="1">
        <f t="shared" si="2"/>
        <v>150477</v>
      </c>
    </row>
    <row r="45" spans="1:21" x14ac:dyDescent="0.25">
      <c r="A45" s="24" t="s">
        <v>116</v>
      </c>
      <c r="B45" s="25" t="s">
        <v>12</v>
      </c>
      <c r="C45" s="81">
        <v>0</v>
      </c>
      <c r="D45" s="81">
        <v>0</v>
      </c>
      <c r="E45" s="77">
        <v>0</v>
      </c>
      <c r="F45" s="77">
        <v>35655</v>
      </c>
      <c r="G45" s="77">
        <v>0</v>
      </c>
      <c r="H45" s="77">
        <v>0</v>
      </c>
      <c r="I45" s="77">
        <v>0</v>
      </c>
      <c r="J45" s="77">
        <v>0</v>
      </c>
      <c r="K45" s="77">
        <v>0</v>
      </c>
      <c r="L45" s="77">
        <v>0</v>
      </c>
      <c r="M45" s="77">
        <v>0</v>
      </c>
      <c r="N45" s="77">
        <v>0</v>
      </c>
      <c r="O45" s="77">
        <v>0</v>
      </c>
      <c r="P45" s="82">
        <v>0</v>
      </c>
      <c r="Q45" s="83">
        <f t="shared" si="0"/>
        <v>35655</v>
      </c>
      <c r="S45" s="1">
        <f t="shared" si="1"/>
        <v>0</v>
      </c>
      <c r="T45" s="1">
        <f t="shared" si="1"/>
        <v>35655</v>
      </c>
      <c r="U45" s="1">
        <f t="shared" si="2"/>
        <v>35655</v>
      </c>
    </row>
    <row r="46" spans="1:21" x14ac:dyDescent="0.25">
      <c r="A46" s="24" t="s">
        <v>467</v>
      </c>
      <c r="B46" s="25" t="s">
        <v>12</v>
      </c>
      <c r="C46" s="81">
        <v>0</v>
      </c>
      <c r="D46" s="81">
        <v>502328</v>
      </c>
      <c r="E46" s="77">
        <v>6528</v>
      </c>
      <c r="F46" s="77">
        <v>383147</v>
      </c>
      <c r="G46" s="77">
        <v>0</v>
      </c>
      <c r="H46" s="77">
        <v>78000</v>
      </c>
      <c r="I46" s="77">
        <v>0</v>
      </c>
      <c r="J46" s="77">
        <v>0</v>
      </c>
      <c r="K46" s="77">
        <v>0</v>
      </c>
      <c r="L46" s="77">
        <v>0</v>
      </c>
      <c r="M46" s="77">
        <v>0</v>
      </c>
      <c r="N46" s="77">
        <v>0</v>
      </c>
      <c r="O46" s="77">
        <v>0</v>
      </c>
      <c r="P46" s="82">
        <v>142020</v>
      </c>
      <c r="Q46" s="83">
        <f t="shared" si="0"/>
        <v>1112023</v>
      </c>
      <c r="S46" s="1">
        <f t="shared" si="1"/>
        <v>6528</v>
      </c>
      <c r="T46" s="1">
        <f t="shared" si="1"/>
        <v>1105495</v>
      </c>
      <c r="U46" s="1">
        <f t="shared" si="2"/>
        <v>1112023</v>
      </c>
    </row>
    <row r="47" spans="1:21" x14ac:dyDescent="0.25">
      <c r="A47" s="24" t="s">
        <v>117</v>
      </c>
      <c r="B47" s="25" t="s">
        <v>12</v>
      </c>
      <c r="C47" s="81">
        <v>431071</v>
      </c>
      <c r="D47" s="81">
        <v>0</v>
      </c>
      <c r="E47" s="77">
        <v>0</v>
      </c>
      <c r="F47" s="77">
        <v>0</v>
      </c>
      <c r="G47" s="77">
        <v>0</v>
      </c>
      <c r="H47" s="77">
        <v>0</v>
      </c>
      <c r="I47" s="77">
        <v>0</v>
      </c>
      <c r="J47" s="77">
        <v>0</v>
      </c>
      <c r="K47" s="77">
        <v>0</v>
      </c>
      <c r="L47" s="77">
        <v>0</v>
      </c>
      <c r="M47" s="77">
        <v>495311</v>
      </c>
      <c r="N47" s="77">
        <v>0</v>
      </c>
      <c r="O47" s="77">
        <v>125900</v>
      </c>
      <c r="P47" s="82">
        <v>0</v>
      </c>
      <c r="Q47" s="83">
        <f t="shared" si="0"/>
        <v>1052282</v>
      </c>
      <c r="S47" s="1">
        <f t="shared" si="1"/>
        <v>1052282</v>
      </c>
      <c r="T47" s="1">
        <f t="shared" si="1"/>
        <v>0</v>
      </c>
      <c r="U47" s="1">
        <f t="shared" si="2"/>
        <v>1052282</v>
      </c>
    </row>
    <row r="48" spans="1:21" x14ac:dyDescent="0.25">
      <c r="A48" s="24" t="s">
        <v>118</v>
      </c>
      <c r="B48" s="25" t="s">
        <v>12</v>
      </c>
      <c r="C48" s="81">
        <v>0</v>
      </c>
      <c r="D48" s="81">
        <v>138626</v>
      </c>
      <c r="E48" s="77">
        <v>0</v>
      </c>
      <c r="F48" s="77">
        <v>0</v>
      </c>
      <c r="G48" s="77">
        <v>0</v>
      </c>
      <c r="H48" s="77">
        <v>0</v>
      </c>
      <c r="I48" s="77">
        <v>0</v>
      </c>
      <c r="J48" s="77">
        <v>0</v>
      </c>
      <c r="K48" s="77">
        <v>0</v>
      </c>
      <c r="L48" s="77">
        <v>0</v>
      </c>
      <c r="M48" s="77">
        <v>0</v>
      </c>
      <c r="N48" s="77">
        <v>0</v>
      </c>
      <c r="O48" s="77">
        <v>0</v>
      </c>
      <c r="P48" s="82">
        <v>0</v>
      </c>
      <c r="Q48" s="83">
        <f t="shared" si="0"/>
        <v>138626</v>
      </c>
      <c r="S48" s="1">
        <f t="shared" si="1"/>
        <v>0</v>
      </c>
      <c r="T48" s="1">
        <f t="shared" si="1"/>
        <v>138626</v>
      </c>
      <c r="U48" s="1">
        <f t="shared" si="2"/>
        <v>138626</v>
      </c>
    </row>
    <row r="49" spans="1:21" x14ac:dyDescent="0.25">
      <c r="A49" s="24" t="s">
        <v>119</v>
      </c>
      <c r="B49" s="25" t="s">
        <v>12</v>
      </c>
      <c r="C49" s="81">
        <v>0</v>
      </c>
      <c r="D49" s="81">
        <v>0</v>
      </c>
      <c r="E49" s="77">
        <v>0</v>
      </c>
      <c r="F49" s="77">
        <v>0</v>
      </c>
      <c r="G49" s="77">
        <v>0</v>
      </c>
      <c r="H49" s="77">
        <v>0</v>
      </c>
      <c r="I49" s="77">
        <v>0</v>
      </c>
      <c r="J49" s="77">
        <v>0</v>
      </c>
      <c r="K49" s="77">
        <v>0</v>
      </c>
      <c r="L49" s="77">
        <v>0</v>
      </c>
      <c r="M49" s="77">
        <v>0</v>
      </c>
      <c r="N49" s="77">
        <v>7236736</v>
      </c>
      <c r="O49" s="77">
        <v>0</v>
      </c>
      <c r="P49" s="82">
        <v>0</v>
      </c>
      <c r="Q49" s="83">
        <f t="shared" si="0"/>
        <v>7236736</v>
      </c>
      <c r="S49" s="1">
        <f t="shared" si="1"/>
        <v>0</v>
      </c>
      <c r="T49" s="1">
        <f t="shared" si="1"/>
        <v>7236736</v>
      </c>
      <c r="U49" s="1">
        <f t="shared" si="2"/>
        <v>7236736</v>
      </c>
    </row>
    <row r="50" spans="1:21" x14ac:dyDescent="0.25">
      <c r="A50" s="24" t="s">
        <v>468</v>
      </c>
      <c r="B50" s="25" t="s">
        <v>12</v>
      </c>
      <c r="C50" s="81">
        <v>0</v>
      </c>
      <c r="D50" s="81">
        <v>0</v>
      </c>
      <c r="E50" s="77">
        <v>23310</v>
      </c>
      <c r="F50" s="77">
        <v>463913</v>
      </c>
      <c r="G50" s="77">
        <v>0</v>
      </c>
      <c r="H50" s="77">
        <v>0</v>
      </c>
      <c r="I50" s="77">
        <v>0</v>
      </c>
      <c r="J50" s="77">
        <v>0</v>
      </c>
      <c r="K50" s="77">
        <v>0</v>
      </c>
      <c r="L50" s="77">
        <v>0</v>
      </c>
      <c r="M50" s="77">
        <v>0</v>
      </c>
      <c r="N50" s="77">
        <v>0</v>
      </c>
      <c r="O50" s="77">
        <v>0</v>
      </c>
      <c r="P50" s="82">
        <v>0</v>
      </c>
      <c r="Q50" s="83">
        <f t="shared" si="0"/>
        <v>487223</v>
      </c>
      <c r="S50" s="1">
        <f t="shared" si="1"/>
        <v>23310</v>
      </c>
      <c r="T50" s="1">
        <f t="shared" si="1"/>
        <v>463913</v>
      </c>
      <c r="U50" s="1">
        <f t="shared" si="2"/>
        <v>487223</v>
      </c>
    </row>
    <row r="51" spans="1:21" x14ac:dyDescent="0.25">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5">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1"/>
        <v>0</v>
      </c>
      <c r="U52" s="1">
        <f t="shared" si="2"/>
        <v>0</v>
      </c>
    </row>
    <row r="53" spans="1:21" x14ac:dyDescent="0.25">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83">
        <f t="shared" si="0"/>
        <v>0</v>
      </c>
      <c r="S53" s="1">
        <f t="shared" si="1"/>
        <v>0</v>
      </c>
      <c r="T53" s="1">
        <f t="shared" si="1"/>
        <v>0</v>
      </c>
      <c r="U53" s="1">
        <f t="shared" si="2"/>
        <v>0</v>
      </c>
    </row>
    <row r="54" spans="1:21" x14ac:dyDescent="0.25">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5">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5">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5">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5">
      <c r="A58" s="24" t="s">
        <v>127</v>
      </c>
      <c r="B58" s="25" t="s">
        <v>12</v>
      </c>
      <c r="C58" s="81">
        <v>0</v>
      </c>
      <c r="D58" s="81">
        <v>402892</v>
      </c>
      <c r="E58" s="77">
        <v>0</v>
      </c>
      <c r="F58" s="77">
        <v>0</v>
      </c>
      <c r="G58" s="77">
        <v>0</v>
      </c>
      <c r="H58" s="77">
        <v>0</v>
      </c>
      <c r="I58" s="77">
        <v>0</v>
      </c>
      <c r="J58" s="77">
        <v>0</v>
      </c>
      <c r="K58" s="77">
        <v>0</v>
      </c>
      <c r="L58" s="77">
        <v>0</v>
      </c>
      <c r="M58" s="77">
        <v>0</v>
      </c>
      <c r="N58" s="77">
        <v>0</v>
      </c>
      <c r="O58" s="77">
        <v>0</v>
      </c>
      <c r="P58" s="82">
        <v>0</v>
      </c>
      <c r="Q58" s="83">
        <f t="shared" si="0"/>
        <v>402892</v>
      </c>
      <c r="S58" s="1">
        <f t="shared" si="1"/>
        <v>0</v>
      </c>
      <c r="T58" s="1">
        <f t="shared" si="1"/>
        <v>402892</v>
      </c>
      <c r="U58" s="1">
        <f t="shared" si="2"/>
        <v>402892</v>
      </c>
    </row>
    <row r="59" spans="1:21" x14ac:dyDescent="0.25">
      <c r="A59" s="24" t="s">
        <v>128</v>
      </c>
      <c r="B59" s="25" t="s">
        <v>12</v>
      </c>
      <c r="C59" s="81">
        <v>411561</v>
      </c>
      <c r="D59" s="81">
        <v>0</v>
      </c>
      <c r="E59" s="77">
        <v>0</v>
      </c>
      <c r="F59" s="77">
        <v>0</v>
      </c>
      <c r="G59" s="77">
        <v>0</v>
      </c>
      <c r="H59" s="77">
        <v>0</v>
      </c>
      <c r="I59" s="77">
        <v>0</v>
      </c>
      <c r="J59" s="77">
        <v>0</v>
      </c>
      <c r="K59" s="77">
        <v>0</v>
      </c>
      <c r="L59" s="77">
        <v>0</v>
      </c>
      <c r="M59" s="77">
        <v>277624</v>
      </c>
      <c r="N59" s="77">
        <v>0</v>
      </c>
      <c r="O59" s="77">
        <v>0</v>
      </c>
      <c r="P59" s="82">
        <v>0</v>
      </c>
      <c r="Q59" s="83">
        <f t="shared" si="0"/>
        <v>689185</v>
      </c>
      <c r="S59" s="1">
        <f t="shared" si="1"/>
        <v>689185</v>
      </c>
      <c r="T59" s="1">
        <f t="shared" si="1"/>
        <v>0</v>
      </c>
      <c r="U59" s="1">
        <f t="shared" si="2"/>
        <v>689185</v>
      </c>
    </row>
    <row r="60" spans="1:21" x14ac:dyDescent="0.25">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5">
      <c r="A61" s="24" t="s">
        <v>130</v>
      </c>
      <c r="B61" s="25" t="s">
        <v>12</v>
      </c>
      <c r="C61" s="81">
        <v>0</v>
      </c>
      <c r="D61" s="81">
        <v>0</v>
      </c>
      <c r="E61" s="77">
        <v>0</v>
      </c>
      <c r="F61" s="77">
        <v>0</v>
      </c>
      <c r="G61" s="77">
        <v>0</v>
      </c>
      <c r="H61" s="77">
        <v>35818</v>
      </c>
      <c r="I61" s="77">
        <v>0</v>
      </c>
      <c r="J61" s="77">
        <v>0</v>
      </c>
      <c r="K61" s="77">
        <v>0</v>
      </c>
      <c r="L61" s="77">
        <v>0</v>
      </c>
      <c r="M61" s="77">
        <v>43269</v>
      </c>
      <c r="N61" s="77">
        <v>0</v>
      </c>
      <c r="O61" s="77">
        <v>0</v>
      </c>
      <c r="P61" s="82">
        <v>0</v>
      </c>
      <c r="Q61" s="83">
        <f t="shared" si="0"/>
        <v>79087</v>
      </c>
      <c r="S61" s="1">
        <f t="shared" si="1"/>
        <v>43269</v>
      </c>
      <c r="T61" s="1">
        <f t="shared" si="1"/>
        <v>35818</v>
      </c>
      <c r="U61" s="1">
        <f t="shared" si="2"/>
        <v>79087</v>
      </c>
    </row>
    <row r="62" spans="1:21" x14ac:dyDescent="0.25">
      <c r="A62" s="24" t="s">
        <v>131</v>
      </c>
      <c r="B62" s="25" t="s">
        <v>12</v>
      </c>
      <c r="C62" s="81">
        <v>476474</v>
      </c>
      <c r="D62" s="81">
        <v>0</v>
      </c>
      <c r="E62" s="77">
        <v>180537</v>
      </c>
      <c r="F62" s="77">
        <v>0</v>
      </c>
      <c r="G62" s="77">
        <v>0</v>
      </c>
      <c r="H62" s="77">
        <v>0</v>
      </c>
      <c r="I62" s="77">
        <v>0</v>
      </c>
      <c r="J62" s="77">
        <v>0</v>
      </c>
      <c r="K62" s="77">
        <v>0</v>
      </c>
      <c r="L62" s="77">
        <v>0</v>
      </c>
      <c r="M62" s="77">
        <v>246698</v>
      </c>
      <c r="N62" s="77">
        <v>0</v>
      </c>
      <c r="O62" s="77">
        <v>0</v>
      </c>
      <c r="P62" s="82">
        <v>0</v>
      </c>
      <c r="Q62" s="83">
        <f t="shared" si="0"/>
        <v>903709</v>
      </c>
      <c r="S62" s="1">
        <f t="shared" si="1"/>
        <v>903709</v>
      </c>
      <c r="T62" s="1">
        <f t="shared" si="1"/>
        <v>0</v>
      </c>
      <c r="U62" s="1">
        <f t="shared" si="2"/>
        <v>903709</v>
      </c>
    </row>
    <row r="63" spans="1:21" x14ac:dyDescent="0.25">
      <c r="A63" s="24" t="s">
        <v>132</v>
      </c>
      <c r="B63" s="25" t="s">
        <v>12</v>
      </c>
      <c r="C63" s="81">
        <v>0</v>
      </c>
      <c r="D63" s="81">
        <v>97070</v>
      </c>
      <c r="E63" s="77">
        <v>0</v>
      </c>
      <c r="F63" s="77">
        <v>261464</v>
      </c>
      <c r="G63" s="77">
        <v>0</v>
      </c>
      <c r="H63" s="77">
        <v>0</v>
      </c>
      <c r="I63" s="77">
        <v>0</v>
      </c>
      <c r="J63" s="77">
        <v>0</v>
      </c>
      <c r="K63" s="77">
        <v>0</v>
      </c>
      <c r="L63" s="77">
        <v>0</v>
      </c>
      <c r="M63" s="77">
        <v>0</v>
      </c>
      <c r="N63" s="77">
        <v>0</v>
      </c>
      <c r="O63" s="77">
        <v>0</v>
      </c>
      <c r="P63" s="82">
        <v>0</v>
      </c>
      <c r="Q63" s="83">
        <f t="shared" si="0"/>
        <v>358534</v>
      </c>
      <c r="S63" s="1">
        <f t="shared" si="1"/>
        <v>0</v>
      </c>
      <c r="T63" s="1">
        <f t="shared" si="1"/>
        <v>358534</v>
      </c>
      <c r="U63" s="1">
        <f t="shared" si="2"/>
        <v>358534</v>
      </c>
    </row>
    <row r="64" spans="1:21" x14ac:dyDescent="0.25">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5">
      <c r="A65" s="24" t="s">
        <v>134</v>
      </c>
      <c r="B65" s="25" t="s">
        <v>12</v>
      </c>
      <c r="C65" s="81">
        <v>47970</v>
      </c>
      <c r="D65" s="81">
        <v>95628</v>
      </c>
      <c r="E65" s="77">
        <v>3065463</v>
      </c>
      <c r="F65" s="77">
        <v>0</v>
      </c>
      <c r="G65" s="77">
        <v>0</v>
      </c>
      <c r="H65" s="77">
        <v>0</v>
      </c>
      <c r="I65" s="77">
        <v>0</v>
      </c>
      <c r="J65" s="77">
        <v>0</v>
      </c>
      <c r="K65" s="77">
        <v>0</v>
      </c>
      <c r="L65" s="77">
        <v>0</v>
      </c>
      <c r="M65" s="77">
        <v>28071</v>
      </c>
      <c r="N65" s="77">
        <v>0</v>
      </c>
      <c r="O65" s="77">
        <v>16459</v>
      </c>
      <c r="P65" s="82">
        <v>32847</v>
      </c>
      <c r="Q65" s="83">
        <f t="shared" si="0"/>
        <v>3286438</v>
      </c>
      <c r="S65" s="1">
        <f t="shared" si="1"/>
        <v>3157963</v>
      </c>
      <c r="T65" s="1">
        <f t="shared" si="1"/>
        <v>128475</v>
      </c>
      <c r="U65" s="1">
        <f t="shared" si="2"/>
        <v>3286438</v>
      </c>
    </row>
    <row r="66" spans="1:21" x14ac:dyDescent="0.25">
      <c r="A66" s="24" t="s">
        <v>135</v>
      </c>
      <c r="B66" s="25" t="s">
        <v>12</v>
      </c>
      <c r="C66" s="81">
        <v>0</v>
      </c>
      <c r="D66" s="81">
        <v>0</v>
      </c>
      <c r="E66" s="77">
        <v>0</v>
      </c>
      <c r="F66" s="77">
        <v>0</v>
      </c>
      <c r="G66" s="77">
        <v>0</v>
      </c>
      <c r="H66" s="77">
        <v>0</v>
      </c>
      <c r="I66" s="77">
        <v>0</v>
      </c>
      <c r="J66" s="77">
        <v>0</v>
      </c>
      <c r="K66" s="77">
        <v>0</v>
      </c>
      <c r="L66" s="77">
        <v>0</v>
      </c>
      <c r="M66" s="77">
        <v>440710</v>
      </c>
      <c r="N66" s="77">
        <v>0</v>
      </c>
      <c r="O66" s="77">
        <v>0</v>
      </c>
      <c r="P66" s="82">
        <v>0</v>
      </c>
      <c r="Q66" s="83">
        <f t="shared" si="0"/>
        <v>440710</v>
      </c>
      <c r="S66" s="1">
        <f t="shared" si="1"/>
        <v>440710</v>
      </c>
      <c r="T66" s="1">
        <f t="shared" si="1"/>
        <v>0</v>
      </c>
      <c r="U66" s="1">
        <f t="shared" si="2"/>
        <v>440710</v>
      </c>
    </row>
    <row r="67" spans="1:21" x14ac:dyDescent="0.25">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5">
      <c r="A68" s="24" t="s">
        <v>137</v>
      </c>
      <c r="B68" s="25" t="s">
        <v>12</v>
      </c>
      <c r="C68" s="81">
        <v>0</v>
      </c>
      <c r="D68" s="81">
        <v>0</v>
      </c>
      <c r="E68" s="77">
        <v>0</v>
      </c>
      <c r="F68" s="77">
        <v>0</v>
      </c>
      <c r="G68" s="77">
        <v>0</v>
      </c>
      <c r="H68" s="77">
        <v>0</v>
      </c>
      <c r="I68" s="77">
        <v>0</v>
      </c>
      <c r="J68" s="77">
        <v>0</v>
      </c>
      <c r="K68" s="77">
        <v>0</v>
      </c>
      <c r="L68" s="77">
        <v>0</v>
      </c>
      <c r="M68" s="77">
        <v>8807</v>
      </c>
      <c r="N68" s="77">
        <v>0</v>
      </c>
      <c r="O68" s="77">
        <v>0</v>
      </c>
      <c r="P68" s="82">
        <v>0</v>
      </c>
      <c r="Q68" s="83">
        <f t="shared" si="0"/>
        <v>8807</v>
      </c>
      <c r="S68" s="1">
        <f t="shared" si="1"/>
        <v>8807</v>
      </c>
      <c r="T68" s="1">
        <f t="shared" si="1"/>
        <v>0</v>
      </c>
      <c r="U68" s="1">
        <f t="shared" si="2"/>
        <v>8807</v>
      </c>
    </row>
    <row r="69" spans="1:21" x14ac:dyDescent="0.25">
      <c r="A69" s="24" t="s">
        <v>138</v>
      </c>
      <c r="B69" s="25" t="s">
        <v>12</v>
      </c>
      <c r="C69" s="81">
        <v>0</v>
      </c>
      <c r="D69" s="81">
        <v>16422</v>
      </c>
      <c r="E69" s="77">
        <v>0</v>
      </c>
      <c r="F69" s="77">
        <v>0</v>
      </c>
      <c r="G69" s="77">
        <v>0</v>
      </c>
      <c r="H69" s="77">
        <v>8556</v>
      </c>
      <c r="I69" s="77">
        <v>0</v>
      </c>
      <c r="J69" s="77">
        <v>0</v>
      </c>
      <c r="K69" s="77">
        <v>0</v>
      </c>
      <c r="L69" s="77">
        <v>0</v>
      </c>
      <c r="M69" s="77">
        <v>0</v>
      </c>
      <c r="N69" s="77">
        <v>0</v>
      </c>
      <c r="O69" s="77">
        <v>0</v>
      </c>
      <c r="P69" s="82">
        <v>0</v>
      </c>
      <c r="Q69" s="83">
        <f t="shared" ref="Q69:Q132" si="3">SUM(C69:P69)</f>
        <v>24978</v>
      </c>
      <c r="S69" s="1">
        <f t="shared" si="1"/>
        <v>0</v>
      </c>
      <c r="T69" s="1">
        <f t="shared" si="1"/>
        <v>24978</v>
      </c>
      <c r="U69" s="1">
        <f t="shared" si="2"/>
        <v>24978</v>
      </c>
    </row>
    <row r="70" spans="1:21" x14ac:dyDescent="0.25">
      <c r="A70" s="24" t="s">
        <v>139</v>
      </c>
      <c r="B70" s="25" t="s">
        <v>12</v>
      </c>
      <c r="C70" s="81">
        <v>273650</v>
      </c>
      <c r="D70" s="81">
        <v>0</v>
      </c>
      <c r="E70" s="77">
        <v>176478</v>
      </c>
      <c r="F70" s="77">
        <v>0</v>
      </c>
      <c r="G70" s="77">
        <v>0</v>
      </c>
      <c r="H70" s="77">
        <v>0</v>
      </c>
      <c r="I70" s="77">
        <v>0</v>
      </c>
      <c r="J70" s="77">
        <v>556132</v>
      </c>
      <c r="K70" s="77">
        <v>0</v>
      </c>
      <c r="L70" s="77">
        <v>0</v>
      </c>
      <c r="M70" s="77">
        <v>0</v>
      </c>
      <c r="N70" s="77">
        <v>0</v>
      </c>
      <c r="O70" s="77">
        <v>0</v>
      </c>
      <c r="P70" s="82">
        <v>0</v>
      </c>
      <c r="Q70" s="83">
        <f t="shared" si="3"/>
        <v>1006260</v>
      </c>
      <c r="S70" s="1">
        <f t="shared" ref="S70:T133" si="4">SUM(C70,E70,G70,I70,K70,M70,O70)</f>
        <v>450128</v>
      </c>
      <c r="T70" s="1">
        <f t="shared" si="4"/>
        <v>556132</v>
      </c>
      <c r="U70" s="1">
        <f t="shared" ref="U70:U133" si="5">SUM(S70:T70)</f>
        <v>1006260</v>
      </c>
    </row>
    <row r="71" spans="1:21" x14ac:dyDescent="0.25">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5">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5">
      <c r="A73" s="24" t="s">
        <v>141</v>
      </c>
      <c r="B73" s="25" t="s">
        <v>12</v>
      </c>
      <c r="C73" s="81">
        <v>0</v>
      </c>
      <c r="D73" s="81">
        <v>1666</v>
      </c>
      <c r="E73" s="77">
        <v>0</v>
      </c>
      <c r="F73" s="77">
        <v>16600</v>
      </c>
      <c r="G73" s="77">
        <v>0</v>
      </c>
      <c r="H73" s="77">
        <v>0</v>
      </c>
      <c r="I73" s="77">
        <v>0</v>
      </c>
      <c r="J73" s="77">
        <v>0</v>
      </c>
      <c r="K73" s="77">
        <v>0</v>
      </c>
      <c r="L73" s="77">
        <v>5904</v>
      </c>
      <c r="M73" s="77">
        <v>0</v>
      </c>
      <c r="N73" s="77">
        <v>14692</v>
      </c>
      <c r="O73" s="77">
        <v>0</v>
      </c>
      <c r="P73" s="82">
        <v>0</v>
      </c>
      <c r="Q73" s="83">
        <f t="shared" si="3"/>
        <v>38862</v>
      </c>
      <c r="S73" s="1">
        <f t="shared" si="4"/>
        <v>0</v>
      </c>
      <c r="T73" s="1">
        <f t="shared" si="4"/>
        <v>38862</v>
      </c>
      <c r="U73" s="1">
        <f t="shared" si="5"/>
        <v>38862</v>
      </c>
    </row>
    <row r="74" spans="1:21" x14ac:dyDescent="0.25">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5">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5">
      <c r="A76" s="24" t="s">
        <v>144</v>
      </c>
      <c r="B76" s="25" t="s">
        <v>14</v>
      </c>
      <c r="C76" s="81">
        <v>0</v>
      </c>
      <c r="D76" s="81">
        <v>0</v>
      </c>
      <c r="E76" s="77">
        <v>1599179</v>
      </c>
      <c r="F76" s="77">
        <v>0</v>
      </c>
      <c r="G76" s="77">
        <v>67581</v>
      </c>
      <c r="H76" s="77">
        <v>0</v>
      </c>
      <c r="I76" s="77">
        <v>0</v>
      </c>
      <c r="J76" s="77">
        <v>0</v>
      </c>
      <c r="K76" s="77">
        <v>0</v>
      </c>
      <c r="L76" s="77">
        <v>0</v>
      </c>
      <c r="M76" s="77">
        <v>89095</v>
      </c>
      <c r="N76" s="77">
        <v>0</v>
      </c>
      <c r="O76" s="77">
        <v>0</v>
      </c>
      <c r="P76" s="82">
        <v>0</v>
      </c>
      <c r="Q76" s="83">
        <f t="shared" si="3"/>
        <v>1755855</v>
      </c>
      <c r="S76" s="1">
        <f t="shared" si="4"/>
        <v>1755855</v>
      </c>
      <c r="T76" s="1">
        <f t="shared" si="4"/>
        <v>0</v>
      </c>
      <c r="U76" s="1">
        <f t="shared" si="5"/>
        <v>1755855</v>
      </c>
    </row>
    <row r="77" spans="1:21" x14ac:dyDescent="0.25">
      <c r="A77" s="24" t="s">
        <v>145</v>
      </c>
      <c r="B77" s="25" t="s">
        <v>15</v>
      </c>
      <c r="C77" s="81">
        <v>1312</v>
      </c>
      <c r="D77" s="81">
        <v>0</v>
      </c>
      <c r="E77" s="77">
        <v>0</v>
      </c>
      <c r="F77" s="77">
        <v>0</v>
      </c>
      <c r="G77" s="77">
        <v>0</v>
      </c>
      <c r="H77" s="77">
        <v>0</v>
      </c>
      <c r="I77" s="77">
        <v>0</v>
      </c>
      <c r="J77" s="77">
        <v>0</v>
      </c>
      <c r="K77" s="77">
        <v>0</v>
      </c>
      <c r="L77" s="77">
        <v>0</v>
      </c>
      <c r="M77" s="77">
        <v>0</v>
      </c>
      <c r="N77" s="77">
        <v>0</v>
      </c>
      <c r="O77" s="77">
        <v>0</v>
      </c>
      <c r="P77" s="82">
        <v>0</v>
      </c>
      <c r="Q77" s="83">
        <f t="shared" si="3"/>
        <v>1312</v>
      </c>
      <c r="S77" s="1">
        <f t="shared" si="4"/>
        <v>1312</v>
      </c>
      <c r="T77" s="1">
        <f t="shared" si="4"/>
        <v>0</v>
      </c>
      <c r="U77" s="1">
        <f t="shared" si="5"/>
        <v>1312</v>
      </c>
    </row>
    <row r="78" spans="1:21" x14ac:dyDescent="0.25">
      <c r="A78" s="24" t="s">
        <v>146</v>
      </c>
      <c r="B78" s="25" t="s">
        <v>15</v>
      </c>
      <c r="C78" s="81">
        <v>4063</v>
      </c>
      <c r="D78" s="81">
        <v>0</v>
      </c>
      <c r="E78" s="77">
        <v>0</v>
      </c>
      <c r="F78" s="77">
        <v>0</v>
      </c>
      <c r="G78" s="77">
        <v>24703</v>
      </c>
      <c r="H78" s="77">
        <v>0</v>
      </c>
      <c r="I78" s="77">
        <v>0</v>
      </c>
      <c r="J78" s="77">
        <v>0</v>
      </c>
      <c r="K78" s="77">
        <v>0</v>
      </c>
      <c r="L78" s="77">
        <v>0</v>
      </c>
      <c r="M78" s="77">
        <v>3487</v>
      </c>
      <c r="N78" s="77">
        <v>0</v>
      </c>
      <c r="O78" s="77">
        <v>0</v>
      </c>
      <c r="P78" s="82">
        <v>36</v>
      </c>
      <c r="Q78" s="83">
        <f t="shared" si="3"/>
        <v>32289</v>
      </c>
      <c r="S78" s="1">
        <f t="shared" si="4"/>
        <v>32253</v>
      </c>
      <c r="T78" s="1">
        <f t="shared" si="4"/>
        <v>36</v>
      </c>
      <c r="U78" s="1">
        <f t="shared" si="5"/>
        <v>32289</v>
      </c>
    </row>
    <row r="79" spans="1:21" x14ac:dyDescent="0.25">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5">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5">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5">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5">
      <c r="A83" s="24" t="s">
        <v>151</v>
      </c>
      <c r="B83" s="25" t="s">
        <v>17</v>
      </c>
      <c r="C83" s="81">
        <v>0</v>
      </c>
      <c r="D83" s="81">
        <v>0</v>
      </c>
      <c r="E83" s="77">
        <v>0</v>
      </c>
      <c r="F83" s="77">
        <v>0</v>
      </c>
      <c r="G83" s="77">
        <v>0</v>
      </c>
      <c r="H83" s="77">
        <v>0</v>
      </c>
      <c r="I83" s="77">
        <v>0</v>
      </c>
      <c r="J83" s="77">
        <v>0</v>
      </c>
      <c r="K83" s="77">
        <v>0</v>
      </c>
      <c r="L83" s="77">
        <v>0</v>
      </c>
      <c r="M83" s="77">
        <v>0</v>
      </c>
      <c r="N83" s="77">
        <v>0</v>
      </c>
      <c r="O83" s="77">
        <v>665</v>
      </c>
      <c r="P83" s="82">
        <v>0</v>
      </c>
      <c r="Q83" s="83">
        <f t="shared" si="3"/>
        <v>665</v>
      </c>
      <c r="S83" s="1">
        <f t="shared" si="4"/>
        <v>665</v>
      </c>
      <c r="T83" s="1">
        <f t="shared" si="4"/>
        <v>0</v>
      </c>
      <c r="U83" s="1">
        <f t="shared" si="5"/>
        <v>665</v>
      </c>
    </row>
    <row r="84" spans="1:21" x14ac:dyDescent="0.25">
      <c r="A84" s="24" t="s">
        <v>152</v>
      </c>
      <c r="B84" s="25" t="s">
        <v>17</v>
      </c>
      <c r="C84" s="81">
        <v>86735</v>
      </c>
      <c r="D84" s="81">
        <v>0</v>
      </c>
      <c r="E84" s="77">
        <v>0</v>
      </c>
      <c r="F84" s="77">
        <v>0</v>
      </c>
      <c r="G84" s="77">
        <v>0</v>
      </c>
      <c r="H84" s="77">
        <v>200000</v>
      </c>
      <c r="I84" s="77">
        <v>0</v>
      </c>
      <c r="J84" s="77">
        <v>0</v>
      </c>
      <c r="K84" s="77">
        <v>0</v>
      </c>
      <c r="L84" s="77">
        <v>0</v>
      </c>
      <c r="M84" s="77">
        <v>0</v>
      </c>
      <c r="N84" s="77">
        <v>50964</v>
      </c>
      <c r="O84" s="77">
        <v>0</v>
      </c>
      <c r="P84" s="82">
        <v>0</v>
      </c>
      <c r="Q84" s="83">
        <f t="shared" si="3"/>
        <v>337699</v>
      </c>
      <c r="S84" s="1">
        <f t="shared" si="4"/>
        <v>86735</v>
      </c>
      <c r="T84" s="1">
        <f t="shared" si="4"/>
        <v>250964</v>
      </c>
      <c r="U84" s="1">
        <f t="shared" si="5"/>
        <v>337699</v>
      </c>
    </row>
    <row r="85" spans="1:21" x14ac:dyDescent="0.25">
      <c r="A85" s="24" t="s">
        <v>153</v>
      </c>
      <c r="B85" s="25" t="s">
        <v>17</v>
      </c>
      <c r="C85" s="81">
        <v>0</v>
      </c>
      <c r="D85" s="81">
        <v>0</v>
      </c>
      <c r="E85" s="77">
        <v>0</v>
      </c>
      <c r="F85" s="77">
        <v>0</v>
      </c>
      <c r="G85" s="77">
        <v>200000</v>
      </c>
      <c r="H85" s="77">
        <v>0</v>
      </c>
      <c r="I85" s="77">
        <v>0</v>
      </c>
      <c r="J85" s="77">
        <v>0</v>
      </c>
      <c r="K85" s="77">
        <v>0</v>
      </c>
      <c r="L85" s="77">
        <v>0</v>
      </c>
      <c r="M85" s="77">
        <v>307384</v>
      </c>
      <c r="N85" s="77">
        <v>0</v>
      </c>
      <c r="O85" s="77">
        <v>0</v>
      </c>
      <c r="P85" s="82">
        <v>0</v>
      </c>
      <c r="Q85" s="83">
        <f t="shared" si="3"/>
        <v>507384</v>
      </c>
      <c r="S85" s="1">
        <f t="shared" si="4"/>
        <v>507384</v>
      </c>
      <c r="T85" s="1">
        <f t="shared" si="4"/>
        <v>0</v>
      </c>
      <c r="U85" s="1">
        <f t="shared" si="5"/>
        <v>507384</v>
      </c>
    </row>
    <row r="86" spans="1:21" x14ac:dyDescent="0.25">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5">
      <c r="A87" s="24" t="s">
        <v>155</v>
      </c>
      <c r="B87" s="25" t="s">
        <v>18</v>
      </c>
      <c r="C87" s="81">
        <v>0</v>
      </c>
      <c r="D87" s="81">
        <v>0</v>
      </c>
      <c r="E87" s="77">
        <v>0</v>
      </c>
      <c r="F87" s="77">
        <v>0</v>
      </c>
      <c r="G87" s="77">
        <v>0</v>
      </c>
      <c r="H87" s="77">
        <v>0</v>
      </c>
      <c r="I87" s="77">
        <v>0</v>
      </c>
      <c r="J87" s="77">
        <v>0</v>
      </c>
      <c r="K87" s="77">
        <v>0</v>
      </c>
      <c r="L87" s="77">
        <v>0</v>
      </c>
      <c r="M87" s="77">
        <v>0</v>
      </c>
      <c r="N87" s="77">
        <v>0</v>
      </c>
      <c r="O87" s="77">
        <v>0</v>
      </c>
      <c r="P87" s="82">
        <v>778305</v>
      </c>
      <c r="Q87" s="83">
        <f t="shared" si="3"/>
        <v>778305</v>
      </c>
      <c r="S87" s="1">
        <f t="shared" si="4"/>
        <v>0</v>
      </c>
      <c r="T87" s="1">
        <f t="shared" si="4"/>
        <v>778305</v>
      </c>
      <c r="U87" s="1">
        <f t="shared" si="5"/>
        <v>778305</v>
      </c>
    </row>
    <row r="88" spans="1:21" x14ac:dyDescent="0.25">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5">
      <c r="A89" s="24" t="s">
        <v>157</v>
      </c>
      <c r="B89" s="25" t="s">
        <v>19</v>
      </c>
      <c r="C89" s="81">
        <v>0</v>
      </c>
      <c r="D89" s="81">
        <v>0</v>
      </c>
      <c r="E89" s="77">
        <v>2850</v>
      </c>
      <c r="F89" s="77">
        <v>0</v>
      </c>
      <c r="G89" s="77">
        <v>0</v>
      </c>
      <c r="H89" s="77">
        <v>0</v>
      </c>
      <c r="I89" s="77">
        <v>0</v>
      </c>
      <c r="J89" s="77">
        <v>0</v>
      </c>
      <c r="K89" s="77">
        <v>0</v>
      </c>
      <c r="L89" s="77">
        <v>0</v>
      </c>
      <c r="M89" s="77">
        <v>0</v>
      </c>
      <c r="N89" s="77">
        <v>0</v>
      </c>
      <c r="O89" s="77">
        <v>0</v>
      </c>
      <c r="P89" s="82">
        <v>0</v>
      </c>
      <c r="Q89" s="83">
        <f t="shared" si="3"/>
        <v>2850</v>
      </c>
      <c r="S89" s="1">
        <f t="shared" si="4"/>
        <v>2850</v>
      </c>
      <c r="T89" s="1">
        <f t="shared" si="4"/>
        <v>0</v>
      </c>
      <c r="U89" s="1">
        <f t="shared" si="5"/>
        <v>2850</v>
      </c>
    </row>
    <row r="90" spans="1:21" x14ac:dyDescent="0.25">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5">
      <c r="A91" s="24" t="s">
        <v>159</v>
      </c>
      <c r="B91" s="25" t="s">
        <v>20</v>
      </c>
      <c r="C91" s="81">
        <v>0</v>
      </c>
      <c r="D91" s="81">
        <v>0</v>
      </c>
      <c r="E91" s="77">
        <v>655596</v>
      </c>
      <c r="F91" s="77">
        <v>0</v>
      </c>
      <c r="G91" s="77">
        <v>0</v>
      </c>
      <c r="H91" s="77">
        <v>0</v>
      </c>
      <c r="I91" s="77">
        <v>0</v>
      </c>
      <c r="J91" s="77">
        <v>0</v>
      </c>
      <c r="K91" s="77">
        <v>0</v>
      </c>
      <c r="L91" s="77">
        <v>0</v>
      </c>
      <c r="M91" s="77">
        <v>0</v>
      </c>
      <c r="N91" s="77">
        <v>0</v>
      </c>
      <c r="O91" s="77">
        <v>0</v>
      </c>
      <c r="P91" s="82">
        <v>0</v>
      </c>
      <c r="Q91" s="83">
        <f t="shared" si="3"/>
        <v>655596</v>
      </c>
      <c r="S91" s="1">
        <f t="shared" si="4"/>
        <v>655596</v>
      </c>
      <c r="T91" s="1">
        <f t="shared" si="4"/>
        <v>0</v>
      </c>
      <c r="U91" s="1">
        <f t="shared" si="5"/>
        <v>655596</v>
      </c>
    </row>
    <row r="92" spans="1:21" x14ac:dyDescent="0.25">
      <c r="A92" s="24" t="s">
        <v>160</v>
      </c>
      <c r="B92" s="25" t="s">
        <v>20</v>
      </c>
      <c r="C92" s="81">
        <v>0</v>
      </c>
      <c r="D92" s="81">
        <v>0</v>
      </c>
      <c r="E92" s="77">
        <v>0</v>
      </c>
      <c r="F92" s="77">
        <v>0</v>
      </c>
      <c r="G92" s="77">
        <v>0</v>
      </c>
      <c r="H92" s="77">
        <v>0</v>
      </c>
      <c r="I92" s="77">
        <v>0</v>
      </c>
      <c r="J92" s="77">
        <v>0</v>
      </c>
      <c r="K92" s="77">
        <v>0</v>
      </c>
      <c r="L92" s="77">
        <v>0</v>
      </c>
      <c r="M92" s="77">
        <v>0</v>
      </c>
      <c r="N92" s="77">
        <v>0</v>
      </c>
      <c r="O92" s="77">
        <v>0</v>
      </c>
      <c r="P92" s="82">
        <v>0</v>
      </c>
      <c r="Q92" s="83">
        <f t="shared" si="3"/>
        <v>0</v>
      </c>
      <c r="S92" s="1">
        <f t="shared" si="4"/>
        <v>0</v>
      </c>
      <c r="T92" s="1">
        <f t="shared" si="4"/>
        <v>0</v>
      </c>
      <c r="U92" s="1">
        <f t="shared" si="5"/>
        <v>0</v>
      </c>
    </row>
    <row r="93" spans="1:21" x14ac:dyDescent="0.25">
      <c r="A93" s="24" t="s">
        <v>469</v>
      </c>
      <c r="B93" s="25" t="s">
        <v>20</v>
      </c>
      <c r="C93" s="81">
        <v>0</v>
      </c>
      <c r="D93" s="81">
        <v>0</v>
      </c>
      <c r="E93" s="77">
        <v>0</v>
      </c>
      <c r="F93" s="77">
        <v>0</v>
      </c>
      <c r="G93" s="77">
        <v>0</v>
      </c>
      <c r="H93" s="77">
        <v>6172841</v>
      </c>
      <c r="I93" s="77">
        <v>0</v>
      </c>
      <c r="J93" s="77">
        <v>0</v>
      </c>
      <c r="K93" s="77">
        <v>0</v>
      </c>
      <c r="L93" s="77">
        <v>0</v>
      </c>
      <c r="M93" s="77">
        <v>0</v>
      </c>
      <c r="N93" s="77">
        <v>0</v>
      </c>
      <c r="O93" s="77">
        <v>0</v>
      </c>
      <c r="P93" s="82">
        <v>0</v>
      </c>
      <c r="Q93" s="83">
        <f t="shared" si="3"/>
        <v>6172841</v>
      </c>
      <c r="S93" s="1">
        <f t="shared" si="4"/>
        <v>0</v>
      </c>
      <c r="T93" s="1">
        <f t="shared" si="4"/>
        <v>6172841</v>
      </c>
      <c r="U93" s="1">
        <f t="shared" si="5"/>
        <v>6172841</v>
      </c>
    </row>
    <row r="94" spans="1:21" x14ac:dyDescent="0.25">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5">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83">
        <f t="shared" si="3"/>
        <v>0</v>
      </c>
      <c r="S95" s="1">
        <f t="shared" si="4"/>
        <v>0</v>
      </c>
      <c r="T95" s="1">
        <f t="shared" si="4"/>
        <v>0</v>
      </c>
      <c r="U95" s="1">
        <f t="shared" si="5"/>
        <v>0</v>
      </c>
    </row>
    <row r="96" spans="1:21" x14ac:dyDescent="0.25">
      <c r="A96" s="24" t="s">
        <v>163</v>
      </c>
      <c r="B96" s="25" t="s">
        <v>22</v>
      </c>
      <c r="C96" s="81">
        <v>0</v>
      </c>
      <c r="D96" s="81">
        <v>0</v>
      </c>
      <c r="E96" s="77">
        <v>0</v>
      </c>
      <c r="F96" s="77">
        <v>0</v>
      </c>
      <c r="G96" s="77">
        <v>0</v>
      </c>
      <c r="H96" s="77">
        <v>0</v>
      </c>
      <c r="I96" s="77">
        <v>0</v>
      </c>
      <c r="J96" s="77">
        <v>0</v>
      </c>
      <c r="K96" s="77">
        <v>0</v>
      </c>
      <c r="L96" s="77">
        <v>0</v>
      </c>
      <c r="M96" s="77">
        <v>0</v>
      </c>
      <c r="N96" s="77">
        <v>0</v>
      </c>
      <c r="O96" s="77">
        <v>0</v>
      </c>
      <c r="P96" s="82">
        <v>166878</v>
      </c>
      <c r="Q96" s="83">
        <f t="shared" si="3"/>
        <v>166878</v>
      </c>
      <c r="S96" s="1">
        <f t="shared" si="4"/>
        <v>0</v>
      </c>
      <c r="T96" s="1">
        <f t="shared" si="4"/>
        <v>166878</v>
      </c>
      <c r="U96" s="1">
        <f t="shared" si="5"/>
        <v>166878</v>
      </c>
    </row>
    <row r="97" spans="1:21" x14ac:dyDescent="0.25">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5">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83">
        <f t="shared" si="3"/>
        <v>0</v>
      </c>
      <c r="S98" s="1">
        <f t="shared" si="4"/>
        <v>0</v>
      </c>
      <c r="T98" s="1">
        <f t="shared" si="4"/>
        <v>0</v>
      </c>
      <c r="U98" s="1">
        <f t="shared" si="5"/>
        <v>0</v>
      </c>
    </row>
    <row r="99" spans="1:21" x14ac:dyDescent="0.25">
      <c r="A99" s="24" t="s">
        <v>166</v>
      </c>
      <c r="B99" s="25" t="s">
        <v>21</v>
      </c>
      <c r="C99" s="81">
        <v>0</v>
      </c>
      <c r="D99" s="81">
        <v>0</v>
      </c>
      <c r="E99" s="77">
        <v>481590</v>
      </c>
      <c r="F99" s="77">
        <v>0</v>
      </c>
      <c r="G99" s="77">
        <v>0</v>
      </c>
      <c r="H99" s="77">
        <v>0</v>
      </c>
      <c r="I99" s="77">
        <v>0</v>
      </c>
      <c r="J99" s="77">
        <v>0</v>
      </c>
      <c r="K99" s="77">
        <v>0</v>
      </c>
      <c r="L99" s="77">
        <v>0</v>
      </c>
      <c r="M99" s="77">
        <v>0</v>
      </c>
      <c r="N99" s="77">
        <v>0</v>
      </c>
      <c r="O99" s="77">
        <v>0</v>
      </c>
      <c r="P99" s="82">
        <v>0</v>
      </c>
      <c r="Q99" s="83">
        <f t="shared" si="3"/>
        <v>481590</v>
      </c>
      <c r="S99" s="1">
        <f t="shared" si="4"/>
        <v>481590</v>
      </c>
      <c r="T99" s="1">
        <f t="shared" si="4"/>
        <v>0</v>
      </c>
      <c r="U99" s="1">
        <f t="shared" si="5"/>
        <v>481590</v>
      </c>
    </row>
    <row r="100" spans="1:21" x14ac:dyDescent="0.25">
      <c r="A100" s="24" t="s">
        <v>462</v>
      </c>
      <c r="B100" s="25" t="s">
        <v>21</v>
      </c>
      <c r="C100" s="81">
        <v>182045</v>
      </c>
      <c r="D100" s="81">
        <v>9073</v>
      </c>
      <c r="E100" s="77">
        <v>0</v>
      </c>
      <c r="F100" s="77">
        <v>6162184</v>
      </c>
      <c r="G100" s="77">
        <v>2133214</v>
      </c>
      <c r="H100" s="77">
        <v>277237</v>
      </c>
      <c r="I100" s="77">
        <v>0</v>
      </c>
      <c r="J100" s="77">
        <v>0</v>
      </c>
      <c r="K100" s="77">
        <v>0</v>
      </c>
      <c r="L100" s="77">
        <v>0</v>
      </c>
      <c r="M100" s="77">
        <v>701972</v>
      </c>
      <c r="N100" s="77">
        <v>0</v>
      </c>
      <c r="O100" s="77">
        <v>0</v>
      </c>
      <c r="P100" s="82">
        <v>0</v>
      </c>
      <c r="Q100" s="83">
        <f t="shared" si="3"/>
        <v>9465725</v>
      </c>
      <c r="S100" s="1">
        <f t="shared" si="4"/>
        <v>3017231</v>
      </c>
      <c r="T100" s="1">
        <f t="shared" si="4"/>
        <v>6448494</v>
      </c>
      <c r="U100" s="1">
        <f t="shared" si="5"/>
        <v>9465725</v>
      </c>
    </row>
    <row r="101" spans="1:21" x14ac:dyDescent="0.25">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5">
      <c r="A102" s="24" t="s">
        <v>169</v>
      </c>
      <c r="B102" s="25" t="s">
        <v>170</v>
      </c>
      <c r="C102" s="81">
        <v>0</v>
      </c>
      <c r="D102" s="81">
        <v>0</v>
      </c>
      <c r="E102" s="77">
        <v>215977</v>
      </c>
      <c r="F102" s="77">
        <v>0</v>
      </c>
      <c r="G102" s="77">
        <v>0</v>
      </c>
      <c r="H102" s="77">
        <v>0</v>
      </c>
      <c r="I102" s="77">
        <v>0</v>
      </c>
      <c r="J102" s="77">
        <v>0</v>
      </c>
      <c r="K102" s="77">
        <v>0</v>
      </c>
      <c r="L102" s="77">
        <v>0</v>
      </c>
      <c r="M102" s="77">
        <v>0</v>
      </c>
      <c r="N102" s="77">
        <v>0</v>
      </c>
      <c r="O102" s="77">
        <v>0</v>
      </c>
      <c r="P102" s="82">
        <v>0</v>
      </c>
      <c r="Q102" s="83">
        <f t="shared" si="3"/>
        <v>215977</v>
      </c>
      <c r="S102" s="1">
        <f t="shared" si="4"/>
        <v>215977</v>
      </c>
      <c r="T102" s="1">
        <f t="shared" si="4"/>
        <v>0</v>
      </c>
      <c r="U102" s="1">
        <f t="shared" si="5"/>
        <v>215977</v>
      </c>
    </row>
    <row r="103" spans="1:21" x14ac:dyDescent="0.25">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5">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5">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3"/>
        <v>0</v>
      </c>
      <c r="S105" s="1">
        <f t="shared" si="4"/>
        <v>0</v>
      </c>
      <c r="T105" s="1">
        <f t="shared" si="4"/>
        <v>0</v>
      </c>
      <c r="U105" s="1">
        <f t="shared" si="5"/>
        <v>0</v>
      </c>
    </row>
    <row r="106" spans="1:21" x14ac:dyDescent="0.25">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5">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5">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5">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83">
        <f t="shared" si="3"/>
        <v>0</v>
      </c>
      <c r="S109" s="1">
        <f t="shared" si="4"/>
        <v>0</v>
      </c>
      <c r="T109" s="1">
        <f t="shared" si="4"/>
        <v>0</v>
      </c>
      <c r="U109" s="1">
        <f t="shared" si="5"/>
        <v>0</v>
      </c>
    </row>
    <row r="110" spans="1:21" x14ac:dyDescent="0.25">
      <c r="A110" s="24" t="s">
        <v>178</v>
      </c>
      <c r="B110" s="25" t="s">
        <v>24</v>
      </c>
      <c r="C110" s="81">
        <v>0</v>
      </c>
      <c r="D110" s="81">
        <v>0</v>
      </c>
      <c r="E110" s="77">
        <v>0</v>
      </c>
      <c r="F110" s="77">
        <v>0</v>
      </c>
      <c r="G110" s="77">
        <v>0</v>
      </c>
      <c r="H110" s="77">
        <v>0</v>
      </c>
      <c r="I110" s="77">
        <v>0</v>
      </c>
      <c r="J110" s="77">
        <v>415677</v>
      </c>
      <c r="K110" s="77">
        <v>0</v>
      </c>
      <c r="L110" s="77">
        <v>0</v>
      </c>
      <c r="M110" s="77">
        <v>0</v>
      </c>
      <c r="N110" s="77">
        <v>0</v>
      </c>
      <c r="O110" s="77">
        <v>0</v>
      </c>
      <c r="P110" s="82">
        <v>0</v>
      </c>
      <c r="Q110" s="83">
        <f t="shared" si="3"/>
        <v>415677</v>
      </c>
      <c r="S110" s="1">
        <f t="shared" si="4"/>
        <v>0</v>
      </c>
      <c r="T110" s="1">
        <f t="shared" si="4"/>
        <v>415677</v>
      </c>
      <c r="U110" s="1">
        <f t="shared" si="5"/>
        <v>415677</v>
      </c>
    </row>
    <row r="111" spans="1:21" x14ac:dyDescent="0.25">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5">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5">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3"/>
        <v>0</v>
      </c>
      <c r="S113" s="1">
        <f t="shared" si="4"/>
        <v>0</v>
      </c>
      <c r="T113" s="1">
        <f t="shared" si="4"/>
        <v>0</v>
      </c>
      <c r="U113" s="1">
        <f t="shared" si="5"/>
        <v>0</v>
      </c>
    </row>
    <row r="114" spans="1:21" x14ac:dyDescent="0.25">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5">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5">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5">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5">
      <c r="A118" s="24" t="s">
        <v>187</v>
      </c>
      <c r="B118" s="25" t="s">
        <v>28</v>
      </c>
      <c r="C118" s="81">
        <v>0</v>
      </c>
      <c r="D118" s="81">
        <v>0</v>
      </c>
      <c r="E118" s="77">
        <v>2500</v>
      </c>
      <c r="F118" s="77">
        <v>0</v>
      </c>
      <c r="G118" s="77">
        <v>0</v>
      </c>
      <c r="H118" s="77">
        <v>0</v>
      </c>
      <c r="I118" s="77">
        <v>0</v>
      </c>
      <c r="J118" s="77">
        <v>0</v>
      </c>
      <c r="K118" s="77">
        <v>0</v>
      </c>
      <c r="L118" s="77">
        <v>0</v>
      </c>
      <c r="M118" s="77">
        <v>0</v>
      </c>
      <c r="N118" s="77">
        <v>0</v>
      </c>
      <c r="O118" s="77">
        <v>0</v>
      </c>
      <c r="P118" s="82">
        <v>0</v>
      </c>
      <c r="Q118" s="83">
        <f t="shared" si="3"/>
        <v>2500</v>
      </c>
      <c r="S118" s="1">
        <f t="shared" si="4"/>
        <v>2500</v>
      </c>
      <c r="T118" s="1">
        <f t="shared" si="4"/>
        <v>0</v>
      </c>
      <c r="U118" s="1">
        <f t="shared" si="5"/>
        <v>2500</v>
      </c>
    </row>
    <row r="119" spans="1:21" x14ac:dyDescent="0.25">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5">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5">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83">
        <f t="shared" si="3"/>
        <v>0</v>
      </c>
      <c r="S121" s="1">
        <f t="shared" si="4"/>
        <v>0</v>
      </c>
      <c r="T121" s="1">
        <f t="shared" si="4"/>
        <v>0</v>
      </c>
      <c r="U121" s="1">
        <f t="shared" si="5"/>
        <v>0</v>
      </c>
    </row>
    <row r="122" spans="1:21" x14ac:dyDescent="0.25">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5">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5">
      <c r="A124" s="60"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3"/>
        <v>0</v>
      </c>
      <c r="S124" s="1">
        <f t="shared" si="4"/>
        <v>0</v>
      </c>
      <c r="T124" s="1">
        <f t="shared" si="4"/>
        <v>0</v>
      </c>
      <c r="U124" s="1">
        <f t="shared" si="5"/>
        <v>0</v>
      </c>
    </row>
    <row r="125" spans="1:21" x14ac:dyDescent="0.25">
      <c r="A125" s="24" t="s">
        <v>194</v>
      </c>
      <c r="B125" s="25" t="s">
        <v>31</v>
      </c>
      <c r="C125" s="81">
        <v>7224</v>
      </c>
      <c r="D125" s="81">
        <v>33864</v>
      </c>
      <c r="E125" s="77">
        <v>11184</v>
      </c>
      <c r="F125" s="77">
        <v>42912</v>
      </c>
      <c r="G125" s="77">
        <v>43146</v>
      </c>
      <c r="H125" s="77">
        <v>133093</v>
      </c>
      <c r="I125" s="77">
        <v>0</v>
      </c>
      <c r="J125" s="77">
        <v>0</v>
      </c>
      <c r="K125" s="77">
        <v>0</v>
      </c>
      <c r="L125" s="77">
        <v>0</v>
      </c>
      <c r="M125" s="77">
        <v>9864</v>
      </c>
      <c r="N125" s="77">
        <v>29234</v>
      </c>
      <c r="O125" s="77">
        <v>0</v>
      </c>
      <c r="P125" s="82">
        <v>0</v>
      </c>
      <c r="Q125" s="83">
        <f t="shared" si="3"/>
        <v>310521</v>
      </c>
      <c r="S125" s="1">
        <f t="shared" si="4"/>
        <v>71418</v>
      </c>
      <c r="T125" s="1">
        <f t="shared" si="4"/>
        <v>239103</v>
      </c>
      <c r="U125" s="1">
        <f t="shared" si="5"/>
        <v>310521</v>
      </c>
    </row>
    <row r="126" spans="1:21" x14ac:dyDescent="0.25">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5">
      <c r="A127" s="24" t="s">
        <v>196</v>
      </c>
      <c r="B127" s="25" t="s">
        <v>32</v>
      </c>
      <c r="C127" s="81">
        <v>0</v>
      </c>
      <c r="D127" s="81">
        <v>0</v>
      </c>
      <c r="E127" s="77">
        <v>171117</v>
      </c>
      <c r="F127" s="77">
        <v>0</v>
      </c>
      <c r="G127" s="77">
        <v>0</v>
      </c>
      <c r="H127" s="77">
        <v>0</v>
      </c>
      <c r="I127" s="77">
        <v>0</v>
      </c>
      <c r="J127" s="77">
        <v>0</v>
      </c>
      <c r="K127" s="77">
        <v>0</v>
      </c>
      <c r="L127" s="77">
        <v>0</v>
      </c>
      <c r="M127" s="77">
        <v>0</v>
      </c>
      <c r="N127" s="77">
        <v>0</v>
      </c>
      <c r="O127" s="77">
        <v>0</v>
      </c>
      <c r="P127" s="82">
        <v>0</v>
      </c>
      <c r="Q127" s="83">
        <f t="shared" si="3"/>
        <v>171117</v>
      </c>
      <c r="S127" s="1">
        <f t="shared" si="4"/>
        <v>171117</v>
      </c>
      <c r="T127" s="1">
        <f t="shared" si="4"/>
        <v>0</v>
      </c>
      <c r="U127" s="1">
        <f t="shared" si="5"/>
        <v>171117</v>
      </c>
    </row>
    <row r="128" spans="1:21" x14ac:dyDescent="0.25">
      <c r="A128" s="24" t="s">
        <v>197</v>
      </c>
      <c r="B128" s="25" t="s">
        <v>32</v>
      </c>
      <c r="C128" s="81">
        <v>0</v>
      </c>
      <c r="D128" s="81">
        <v>0</v>
      </c>
      <c r="E128" s="77">
        <v>0</v>
      </c>
      <c r="F128" s="77">
        <v>116650</v>
      </c>
      <c r="G128" s="77">
        <v>0</v>
      </c>
      <c r="H128" s="77">
        <v>0</v>
      </c>
      <c r="I128" s="77">
        <v>0</v>
      </c>
      <c r="J128" s="77">
        <v>0</v>
      </c>
      <c r="K128" s="77">
        <v>0</v>
      </c>
      <c r="L128" s="77">
        <v>0</v>
      </c>
      <c r="M128" s="77">
        <v>0</v>
      </c>
      <c r="N128" s="77">
        <v>0</v>
      </c>
      <c r="O128" s="77">
        <v>0</v>
      </c>
      <c r="P128" s="82">
        <v>0</v>
      </c>
      <c r="Q128" s="83">
        <f t="shared" si="3"/>
        <v>116650</v>
      </c>
      <c r="S128" s="1">
        <f t="shared" si="4"/>
        <v>0</v>
      </c>
      <c r="T128" s="1">
        <f t="shared" si="4"/>
        <v>116650</v>
      </c>
      <c r="U128" s="1">
        <f t="shared" si="5"/>
        <v>116650</v>
      </c>
    </row>
    <row r="129" spans="1:21" x14ac:dyDescent="0.25">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5">
      <c r="A130" s="24" t="s">
        <v>199</v>
      </c>
      <c r="B130" s="25" t="s">
        <v>33</v>
      </c>
      <c r="C130" s="81">
        <v>333135</v>
      </c>
      <c r="D130" s="81">
        <v>69264</v>
      </c>
      <c r="E130" s="77">
        <v>0</v>
      </c>
      <c r="F130" s="77">
        <v>706701</v>
      </c>
      <c r="G130" s="77">
        <v>202369</v>
      </c>
      <c r="H130" s="77">
        <v>0</v>
      </c>
      <c r="I130" s="77">
        <v>0</v>
      </c>
      <c r="J130" s="77">
        <v>0</v>
      </c>
      <c r="K130" s="77">
        <v>0</v>
      </c>
      <c r="L130" s="77">
        <v>0</v>
      </c>
      <c r="M130" s="77">
        <v>0</v>
      </c>
      <c r="N130" s="77">
        <v>0</v>
      </c>
      <c r="O130" s="77">
        <v>0</v>
      </c>
      <c r="P130" s="82">
        <v>0</v>
      </c>
      <c r="Q130" s="83">
        <f t="shared" si="3"/>
        <v>1311469</v>
      </c>
      <c r="S130" s="1">
        <f t="shared" si="4"/>
        <v>535504</v>
      </c>
      <c r="T130" s="1">
        <f t="shared" si="4"/>
        <v>775965</v>
      </c>
      <c r="U130" s="1">
        <f t="shared" si="5"/>
        <v>1311469</v>
      </c>
    </row>
    <row r="131" spans="1:21" x14ac:dyDescent="0.25">
      <c r="A131" s="24" t="s">
        <v>200</v>
      </c>
      <c r="B131" s="25" t="s">
        <v>33</v>
      </c>
      <c r="C131" s="81">
        <v>0</v>
      </c>
      <c r="D131" s="81">
        <v>0</v>
      </c>
      <c r="E131" s="77">
        <v>0</v>
      </c>
      <c r="F131" s="77">
        <v>0</v>
      </c>
      <c r="G131" s="77">
        <v>0</v>
      </c>
      <c r="H131" s="77">
        <v>3277543</v>
      </c>
      <c r="I131" s="77">
        <v>0</v>
      </c>
      <c r="J131" s="77">
        <v>0</v>
      </c>
      <c r="K131" s="77">
        <v>0</v>
      </c>
      <c r="L131" s="77">
        <v>0</v>
      </c>
      <c r="M131" s="77">
        <v>0</v>
      </c>
      <c r="N131" s="77">
        <v>0</v>
      </c>
      <c r="O131" s="77">
        <v>0</v>
      </c>
      <c r="P131" s="82">
        <v>0</v>
      </c>
      <c r="Q131" s="83">
        <f t="shared" si="3"/>
        <v>3277543</v>
      </c>
      <c r="S131" s="1">
        <f t="shared" si="4"/>
        <v>0</v>
      </c>
      <c r="T131" s="1">
        <f t="shared" si="4"/>
        <v>3277543</v>
      </c>
      <c r="U131" s="1">
        <f t="shared" si="5"/>
        <v>3277543</v>
      </c>
    </row>
    <row r="132" spans="1:21" x14ac:dyDescent="0.25">
      <c r="A132" s="24" t="s">
        <v>201</v>
      </c>
      <c r="B132" s="25" t="s">
        <v>33</v>
      </c>
      <c r="C132" s="81">
        <v>0</v>
      </c>
      <c r="D132" s="81">
        <v>0</v>
      </c>
      <c r="E132" s="77">
        <v>0</v>
      </c>
      <c r="F132" s="77">
        <v>0</v>
      </c>
      <c r="G132" s="77">
        <v>0</v>
      </c>
      <c r="H132" s="77">
        <v>0</v>
      </c>
      <c r="I132" s="77">
        <v>0</v>
      </c>
      <c r="J132" s="77">
        <v>0</v>
      </c>
      <c r="K132" s="77">
        <v>0</v>
      </c>
      <c r="L132" s="77">
        <v>0</v>
      </c>
      <c r="M132" s="77">
        <v>0</v>
      </c>
      <c r="N132" s="77">
        <v>0</v>
      </c>
      <c r="O132" s="77">
        <v>0</v>
      </c>
      <c r="P132" s="82">
        <v>0</v>
      </c>
      <c r="Q132" s="83">
        <f t="shared" si="3"/>
        <v>0</v>
      </c>
      <c r="S132" s="1">
        <f t="shared" si="4"/>
        <v>0</v>
      </c>
      <c r="T132" s="1">
        <f t="shared" si="4"/>
        <v>0</v>
      </c>
      <c r="U132" s="1">
        <f t="shared" si="5"/>
        <v>0</v>
      </c>
    </row>
    <row r="133" spans="1:21" x14ac:dyDescent="0.25">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6">SUM(C133:P133)</f>
        <v>0</v>
      </c>
      <c r="S133" s="1">
        <f t="shared" si="4"/>
        <v>0</v>
      </c>
      <c r="T133" s="1">
        <f t="shared" si="4"/>
        <v>0</v>
      </c>
      <c r="U133" s="1">
        <f t="shared" si="5"/>
        <v>0</v>
      </c>
    </row>
    <row r="134" spans="1:21" x14ac:dyDescent="0.25">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5">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5">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5">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5">
      <c r="A138" s="24" t="s">
        <v>207</v>
      </c>
      <c r="B138" s="25" t="s">
        <v>35</v>
      </c>
      <c r="C138" s="81">
        <v>0</v>
      </c>
      <c r="D138" s="81">
        <v>0</v>
      </c>
      <c r="E138" s="77">
        <v>9195</v>
      </c>
      <c r="F138" s="77">
        <v>0</v>
      </c>
      <c r="G138" s="77">
        <v>0</v>
      </c>
      <c r="H138" s="77">
        <v>0</v>
      </c>
      <c r="I138" s="77">
        <v>0</v>
      </c>
      <c r="J138" s="77">
        <v>0</v>
      </c>
      <c r="K138" s="77">
        <v>0</v>
      </c>
      <c r="L138" s="77">
        <v>0</v>
      </c>
      <c r="M138" s="77">
        <v>0</v>
      </c>
      <c r="N138" s="77">
        <v>0</v>
      </c>
      <c r="O138" s="77">
        <v>0</v>
      </c>
      <c r="P138" s="82">
        <v>0</v>
      </c>
      <c r="Q138" s="83">
        <f t="shared" si="6"/>
        <v>9195</v>
      </c>
      <c r="S138" s="1">
        <f t="shared" si="7"/>
        <v>9195</v>
      </c>
      <c r="T138" s="1">
        <f t="shared" si="7"/>
        <v>0</v>
      </c>
      <c r="U138" s="1">
        <f t="shared" si="8"/>
        <v>9195</v>
      </c>
    </row>
    <row r="139" spans="1:21" x14ac:dyDescent="0.25">
      <c r="A139" s="24" t="s">
        <v>208</v>
      </c>
      <c r="B139" s="25" t="s">
        <v>35</v>
      </c>
      <c r="C139" s="81">
        <v>0</v>
      </c>
      <c r="D139" s="81">
        <v>0</v>
      </c>
      <c r="E139" s="77">
        <v>15164</v>
      </c>
      <c r="F139" s="77">
        <v>0</v>
      </c>
      <c r="G139" s="77">
        <v>0</v>
      </c>
      <c r="H139" s="77">
        <v>0</v>
      </c>
      <c r="I139" s="77">
        <v>0</v>
      </c>
      <c r="J139" s="77">
        <v>0</v>
      </c>
      <c r="K139" s="77">
        <v>0</v>
      </c>
      <c r="L139" s="77">
        <v>0</v>
      </c>
      <c r="M139" s="77">
        <v>0</v>
      </c>
      <c r="N139" s="77">
        <v>0</v>
      </c>
      <c r="O139" s="77">
        <v>0</v>
      </c>
      <c r="P139" s="82">
        <v>0</v>
      </c>
      <c r="Q139" s="83">
        <f t="shared" si="6"/>
        <v>15164</v>
      </c>
      <c r="S139" s="1">
        <f t="shared" si="7"/>
        <v>15164</v>
      </c>
      <c r="T139" s="1">
        <f t="shared" si="7"/>
        <v>0</v>
      </c>
      <c r="U139" s="1">
        <f t="shared" si="8"/>
        <v>15164</v>
      </c>
    </row>
    <row r="140" spans="1:21" x14ac:dyDescent="0.25">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5">
      <c r="A141" s="24" t="s">
        <v>210</v>
      </c>
      <c r="B141" s="25" t="s">
        <v>35</v>
      </c>
      <c r="C141" s="81">
        <v>0</v>
      </c>
      <c r="D141" s="81">
        <v>0</v>
      </c>
      <c r="E141" s="77">
        <v>0</v>
      </c>
      <c r="F141" s="77">
        <v>0</v>
      </c>
      <c r="G141" s="77">
        <v>0</v>
      </c>
      <c r="H141" s="77">
        <v>0</v>
      </c>
      <c r="I141" s="77">
        <v>0</v>
      </c>
      <c r="J141" s="77">
        <v>0</v>
      </c>
      <c r="K141" s="77">
        <v>0</v>
      </c>
      <c r="L141" s="77">
        <v>0</v>
      </c>
      <c r="M141" s="77">
        <v>141050</v>
      </c>
      <c r="N141" s="77">
        <v>0</v>
      </c>
      <c r="O141" s="77">
        <v>0</v>
      </c>
      <c r="P141" s="82">
        <v>0</v>
      </c>
      <c r="Q141" s="83">
        <f t="shared" si="6"/>
        <v>141050</v>
      </c>
      <c r="S141" s="1">
        <f t="shared" si="7"/>
        <v>141050</v>
      </c>
      <c r="T141" s="1">
        <f t="shared" si="7"/>
        <v>0</v>
      </c>
      <c r="U141" s="1">
        <f t="shared" si="8"/>
        <v>141050</v>
      </c>
    </row>
    <row r="142" spans="1:21" x14ac:dyDescent="0.25">
      <c r="A142" s="24" t="s">
        <v>211</v>
      </c>
      <c r="B142" s="25" t="s">
        <v>35</v>
      </c>
      <c r="C142" s="81">
        <v>0</v>
      </c>
      <c r="D142" s="81">
        <v>0</v>
      </c>
      <c r="E142" s="77">
        <v>0</v>
      </c>
      <c r="F142" s="77">
        <v>0</v>
      </c>
      <c r="G142" s="77">
        <v>0</v>
      </c>
      <c r="H142" s="77">
        <v>0</v>
      </c>
      <c r="I142" s="77">
        <v>0</v>
      </c>
      <c r="J142" s="77">
        <v>0</v>
      </c>
      <c r="K142" s="77">
        <v>0</v>
      </c>
      <c r="L142" s="77">
        <v>0</v>
      </c>
      <c r="M142" s="77">
        <v>0</v>
      </c>
      <c r="N142" s="77">
        <v>0</v>
      </c>
      <c r="O142" s="77">
        <v>0</v>
      </c>
      <c r="P142" s="82">
        <v>0</v>
      </c>
      <c r="Q142" s="83">
        <f t="shared" si="6"/>
        <v>0</v>
      </c>
      <c r="S142" s="1">
        <f t="shared" si="7"/>
        <v>0</v>
      </c>
      <c r="T142" s="1">
        <f t="shared" si="7"/>
        <v>0</v>
      </c>
      <c r="U142" s="1">
        <f t="shared" si="8"/>
        <v>0</v>
      </c>
    </row>
    <row r="143" spans="1:21" x14ac:dyDescent="0.25">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5">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5">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5">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5">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5">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5">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5">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5">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5">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5">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5">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5">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5">
      <c r="A156" s="24" t="s">
        <v>225</v>
      </c>
      <c r="B156" s="25" t="s">
        <v>39</v>
      </c>
      <c r="C156" s="81">
        <v>0</v>
      </c>
      <c r="D156" s="81">
        <v>0</v>
      </c>
      <c r="E156" s="77">
        <v>0</v>
      </c>
      <c r="F156" s="77">
        <v>0</v>
      </c>
      <c r="G156" s="77">
        <v>0</v>
      </c>
      <c r="H156" s="77">
        <v>0</v>
      </c>
      <c r="I156" s="77">
        <v>0</v>
      </c>
      <c r="J156" s="77">
        <v>0</v>
      </c>
      <c r="K156" s="77">
        <v>0</v>
      </c>
      <c r="L156" s="77">
        <v>0</v>
      </c>
      <c r="M156" s="77">
        <v>3798</v>
      </c>
      <c r="N156" s="77">
        <v>28465</v>
      </c>
      <c r="O156" s="77">
        <v>10280</v>
      </c>
      <c r="P156" s="82">
        <v>0</v>
      </c>
      <c r="Q156" s="83">
        <f t="shared" si="6"/>
        <v>42543</v>
      </c>
      <c r="S156" s="1">
        <f t="shared" si="7"/>
        <v>14078</v>
      </c>
      <c r="T156" s="1">
        <f t="shared" si="7"/>
        <v>28465</v>
      </c>
      <c r="U156" s="1">
        <f t="shared" si="8"/>
        <v>42543</v>
      </c>
    </row>
    <row r="157" spans="1:21" x14ac:dyDescent="0.25">
      <c r="A157" s="24" t="s">
        <v>226</v>
      </c>
      <c r="B157" s="25" t="s">
        <v>39</v>
      </c>
      <c r="C157" s="81">
        <v>433639</v>
      </c>
      <c r="D157" s="81">
        <v>586778</v>
      </c>
      <c r="E157" s="77">
        <v>0</v>
      </c>
      <c r="F157" s="77">
        <v>3321664</v>
      </c>
      <c r="G157" s="77">
        <v>0</v>
      </c>
      <c r="H157" s="77">
        <v>0</v>
      </c>
      <c r="I157" s="77">
        <v>0</v>
      </c>
      <c r="J157" s="77">
        <v>0</v>
      </c>
      <c r="K157" s="77">
        <v>0</v>
      </c>
      <c r="L157" s="77">
        <v>0</v>
      </c>
      <c r="M157" s="77">
        <v>1047736</v>
      </c>
      <c r="N157" s="77">
        <v>0</v>
      </c>
      <c r="O157" s="77">
        <v>0</v>
      </c>
      <c r="P157" s="82">
        <v>0</v>
      </c>
      <c r="Q157" s="83">
        <f t="shared" si="6"/>
        <v>5389817</v>
      </c>
      <c r="S157" s="1">
        <f t="shared" si="7"/>
        <v>1481375</v>
      </c>
      <c r="T157" s="1">
        <f t="shared" si="7"/>
        <v>3908442</v>
      </c>
      <c r="U157" s="1">
        <f t="shared" si="8"/>
        <v>5389817</v>
      </c>
    </row>
    <row r="158" spans="1:21" x14ac:dyDescent="0.25">
      <c r="A158" s="24" t="s">
        <v>227</v>
      </c>
      <c r="B158" s="25" t="s">
        <v>39</v>
      </c>
      <c r="C158" s="81">
        <v>25029</v>
      </c>
      <c r="D158" s="81">
        <v>0</v>
      </c>
      <c r="E158" s="77">
        <v>419565</v>
      </c>
      <c r="F158" s="77">
        <v>0</v>
      </c>
      <c r="G158" s="77">
        <v>0</v>
      </c>
      <c r="H158" s="77">
        <v>0</v>
      </c>
      <c r="I158" s="77">
        <v>0</v>
      </c>
      <c r="J158" s="77">
        <v>0</v>
      </c>
      <c r="K158" s="77">
        <v>0</v>
      </c>
      <c r="L158" s="77">
        <v>0</v>
      </c>
      <c r="M158" s="77">
        <v>0</v>
      </c>
      <c r="N158" s="77">
        <v>22214</v>
      </c>
      <c r="O158" s="77">
        <v>0</v>
      </c>
      <c r="P158" s="82">
        <v>0</v>
      </c>
      <c r="Q158" s="83">
        <f t="shared" si="6"/>
        <v>466808</v>
      </c>
      <c r="S158" s="1">
        <f t="shared" si="7"/>
        <v>444594</v>
      </c>
      <c r="T158" s="1">
        <f t="shared" si="7"/>
        <v>22214</v>
      </c>
      <c r="U158" s="1">
        <f t="shared" si="8"/>
        <v>466808</v>
      </c>
    </row>
    <row r="159" spans="1:21" x14ac:dyDescent="0.25">
      <c r="A159" s="24" t="s">
        <v>228</v>
      </c>
      <c r="B159" s="25" t="s">
        <v>39</v>
      </c>
      <c r="C159" s="81">
        <v>127472</v>
      </c>
      <c r="D159" s="81">
        <v>0</v>
      </c>
      <c r="E159" s="77">
        <v>87074</v>
      </c>
      <c r="F159" s="77">
        <v>0</v>
      </c>
      <c r="G159" s="77">
        <v>0</v>
      </c>
      <c r="H159" s="77">
        <v>0</v>
      </c>
      <c r="I159" s="77">
        <v>0</v>
      </c>
      <c r="J159" s="77">
        <v>0</v>
      </c>
      <c r="K159" s="77">
        <v>0</v>
      </c>
      <c r="L159" s="77">
        <v>0</v>
      </c>
      <c r="M159" s="77">
        <v>0</v>
      </c>
      <c r="N159" s="77">
        <v>0</v>
      </c>
      <c r="O159" s="77">
        <v>0</v>
      </c>
      <c r="P159" s="82">
        <v>0</v>
      </c>
      <c r="Q159" s="83">
        <f t="shared" si="6"/>
        <v>214546</v>
      </c>
      <c r="S159" s="1">
        <f t="shared" si="7"/>
        <v>214546</v>
      </c>
      <c r="T159" s="1">
        <f t="shared" si="7"/>
        <v>0</v>
      </c>
      <c r="U159" s="1">
        <f t="shared" si="8"/>
        <v>214546</v>
      </c>
    </row>
    <row r="160" spans="1:21" x14ac:dyDescent="0.25">
      <c r="A160" s="24" t="s">
        <v>229</v>
      </c>
      <c r="B160" s="25" t="s">
        <v>39</v>
      </c>
      <c r="C160" s="81">
        <v>571272</v>
      </c>
      <c r="D160" s="81">
        <v>0</v>
      </c>
      <c r="E160" s="77">
        <v>1816434</v>
      </c>
      <c r="F160" s="77">
        <v>0</v>
      </c>
      <c r="G160" s="77">
        <v>0</v>
      </c>
      <c r="H160" s="77">
        <v>0</v>
      </c>
      <c r="I160" s="77">
        <v>0</v>
      </c>
      <c r="J160" s="77">
        <v>0</v>
      </c>
      <c r="K160" s="77">
        <v>0</v>
      </c>
      <c r="L160" s="77">
        <v>0</v>
      </c>
      <c r="M160" s="77">
        <v>654436</v>
      </c>
      <c r="N160" s="77">
        <v>0</v>
      </c>
      <c r="O160" s="77">
        <v>0</v>
      </c>
      <c r="P160" s="82">
        <v>0</v>
      </c>
      <c r="Q160" s="83">
        <f t="shared" si="6"/>
        <v>3042142</v>
      </c>
      <c r="S160" s="1">
        <f t="shared" si="7"/>
        <v>3042142</v>
      </c>
      <c r="T160" s="1">
        <f t="shared" si="7"/>
        <v>0</v>
      </c>
      <c r="U160" s="1">
        <f t="shared" si="8"/>
        <v>3042142</v>
      </c>
    </row>
    <row r="161" spans="1:21" x14ac:dyDescent="0.25">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5">
      <c r="A162" s="24" t="s">
        <v>231</v>
      </c>
      <c r="B162" s="25" t="s">
        <v>39</v>
      </c>
      <c r="C162" s="81">
        <v>0</v>
      </c>
      <c r="D162" s="81">
        <v>0</v>
      </c>
      <c r="E162" s="77">
        <v>28734</v>
      </c>
      <c r="F162" s="77">
        <v>119151</v>
      </c>
      <c r="G162" s="77">
        <v>0</v>
      </c>
      <c r="H162" s="77">
        <v>0</v>
      </c>
      <c r="I162" s="77">
        <v>0</v>
      </c>
      <c r="J162" s="77">
        <v>0</v>
      </c>
      <c r="K162" s="77">
        <v>0</v>
      </c>
      <c r="L162" s="77">
        <v>0</v>
      </c>
      <c r="M162" s="77">
        <v>196056</v>
      </c>
      <c r="N162" s="77">
        <v>0</v>
      </c>
      <c r="O162" s="77">
        <v>0</v>
      </c>
      <c r="P162" s="82">
        <v>0</v>
      </c>
      <c r="Q162" s="83">
        <f t="shared" si="6"/>
        <v>343941</v>
      </c>
      <c r="S162" s="1">
        <f t="shared" si="7"/>
        <v>224790</v>
      </c>
      <c r="T162" s="1">
        <f t="shared" si="7"/>
        <v>119151</v>
      </c>
      <c r="U162" s="1">
        <f t="shared" si="8"/>
        <v>343941</v>
      </c>
    </row>
    <row r="163" spans="1:21" x14ac:dyDescent="0.25">
      <c r="A163" s="24" t="s">
        <v>232</v>
      </c>
      <c r="B163" s="25" t="s">
        <v>39</v>
      </c>
      <c r="C163" s="81">
        <v>111113</v>
      </c>
      <c r="D163" s="81">
        <v>0</v>
      </c>
      <c r="E163" s="77">
        <v>919546</v>
      </c>
      <c r="F163" s="77">
        <v>0</v>
      </c>
      <c r="G163" s="77">
        <v>0</v>
      </c>
      <c r="H163" s="77">
        <v>0</v>
      </c>
      <c r="I163" s="77">
        <v>0</v>
      </c>
      <c r="J163" s="77">
        <v>0</v>
      </c>
      <c r="K163" s="77">
        <v>0</v>
      </c>
      <c r="L163" s="77">
        <v>0</v>
      </c>
      <c r="M163" s="77">
        <v>83232</v>
      </c>
      <c r="N163" s="77">
        <v>0</v>
      </c>
      <c r="O163" s="77">
        <v>0</v>
      </c>
      <c r="P163" s="82">
        <v>0</v>
      </c>
      <c r="Q163" s="83">
        <f t="shared" si="6"/>
        <v>1113891</v>
      </c>
      <c r="S163" s="1">
        <f t="shared" si="7"/>
        <v>1113891</v>
      </c>
      <c r="T163" s="1">
        <f t="shared" si="7"/>
        <v>0</v>
      </c>
      <c r="U163" s="1">
        <f t="shared" si="8"/>
        <v>1113891</v>
      </c>
    </row>
    <row r="164" spans="1:21" x14ac:dyDescent="0.25">
      <c r="A164" s="24" t="s">
        <v>233</v>
      </c>
      <c r="B164" s="25" t="s">
        <v>39</v>
      </c>
      <c r="C164" s="81">
        <v>214204</v>
      </c>
      <c r="D164" s="81">
        <v>0</v>
      </c>
      <c r="E164" s="77">
        <v>0</v>
      </c>
      <c r="F164" s="77">
        <v>0</v>
      </c>
      <c r="G164" s="77">
        <v>12500</v>
      </c>
      <c r="H164" s="77">
        <v>0</v>
      </c>
      <c r="I164" s="77">
        <v>0</v>
      </c>
      <c r="J164" s="77">
        <v>0</v>
      </c>
      <c r="K164" s="77">
        <v>0</v>
      </c>
      <c r="L164" s="77">
        <v>0</v>
      </c>
      <c r="M164" s="77">
        <v>62403</v>
      </c>
      <c r="N164" s="77">
        <v>0</v>
      </c>
      <c r="O164" s="77">
        <v>0</v>
      </c>
      <c r="P164" s="82">
        <v>0</v>
      </c>
      <c r="Q164" s="83">
        <f t="shared" si="6"/>
        <v>289107</v>
      </c>
      <c r="S164" s="1">
        <f t="shared" si="7"/>
        <v>289107</v>
      </c>
      <c r="T164" s="1">
        <f t="shared" si="7"/>
        <v>0</v>
      </c>
      <c r="U164" s="1">
        <f t="shared" si="8"/>
        <v>289107</v>
      </c>
    </row>
    <row r="165" spans="1:21" x14ac:dyDescent="0.25">
      <c r="A165" s="24" t="s">
        <v>234</v>
      </c>
      <c r="B165" s="25" t="s">
        <v>39</v>
      </c>
      <c r="C165" s="81">
        <v>111735</v>
      </c>
      <c r="D165" s="81">
        <v>0</v>
      </c>
      <c r="E165" s="77">
        <v>1005946</v>
      </c>
      <c r="F165" s="77">
        <v>0</v>
      </c>
      <c r="G165" s="77">
        <v>0</v>
      </c>
      <c r="H165" s="77">
        <v>0</v>
      </c>
      <c r="I165" s="77">
        <v>0</v>
      </c>
      <c r="J165" s="77">
        <v>0</v>
      </c>
      <c r="K165" s="77">
        <v>0</v>
      </c>
      <c r="L165" s="77">
        <v>0</v>
      </c>
      <c r="M165" s="77">
        <v>59448</v>
      </c>
      <c r="N165" s="77">
        <v>0</v>
      </c>
      <c r="O165" s="77">
        <v>13600</v>
      </c>
      <c r="P165" s="82">
        <v>0</v>
      </c>
      <c r="Q165" s="83">
        <f t="shared" si="6"/>
        <v>1190729</v>
      </c>
      <c r="S165" s="1">
        <f t="shared" si="7"/>
        <v>1190729</v>
      </c>
      <c r="T165" s="1">
        <f t="shared" si="7"/>
        <v>0</v>
      </c>
      <c r="U165" s="1">
        <f t="shared" si="8"/>
        <v>1190729</v>
      </c>
    </row>
    <row r="166" spans="1:21" x14ac:dyDescent="0.25">
      <c r="A166" s="24" t="s">
        <v>235</v>
      </c>
      <c r="B166" s="25" t="s">
        <v>39</v>
      </c>
      <c r="C166" s="81">
        <v>7770</v>
      </c>
      <c r="D166" s="81">
        <v>0</v>
      </c>
      <c r="E166" s="77">
        <v>49887</v>
      </c>
      <c r="F166" s="77">
        <v>0</v>
      </c>
      <c r="G166" s="77">
        <v>4564</v>
      </c>
      <c r="H166" s="77">
        <v>0</v>
      </c>
      <c r="I166" s="77">
        <v>0</v>
      </c>
      <c r="J166" s="77">
        <v>0</v>
      </c>
      <c r="K166" s="77">
        <v>0</v>
      </c>
      <c r="L166" s="77">
        <v>0</v>
      </c>
      <c r="M166" s="77">
        <v>5075</v>
      </c>
      <c r="N166" s="77">
        <v>0</v>
      </c>
      <c r="O166" s="77">
        <v>10652</v>
      </c>
      <c r="P166" s="82">
        <v>0</v>
      </c>
      <c r="Q166" s="83">
        <f t="shared" si="6"/>
        <v>77948</v>
      </c>
      <c r="S166" s="1">
        <f t="shared" si="7"/>
        <v>77948</v>
      </c>
      <c r="T166" s="1">
        <f t="shared" si="7"/>
        <v>0</v>
      </c>
      <c r="U166" s="1">
        <f t="shared" si="8"/>
        <v>77948</v>
      </c>
    </row>
    <row r="167" spans="1:21" x14ac:dyDescent="0.25">
      <c r="A167" s="24" t="s">
        <v>236</v>
      </c>
      <c r="B167" s="25" t="s">
        <v>39</v>
      </c>
      <c r="C167" s="81">
        <v>90564</v>
      </c>
      <c r="D167" s="81">
        <v>1410</v>
      </c>
      <c r="E167" s="77">
        <v>795299</v>
      </c>
      <c r="F167" s="77">
        <v>54602</v>
      </c>
      <c r="G167" s="77">
        <v>0</v>
      </c>
      <c r="H167" s="77">
        <v>0</v>
      </c>
      <c r="I167" s="77">
        <v>0</v>
      </c>
      <c r="J167" s="77">
        <v>0</v>
      </c>
      <c r="K167" s="77">
        <v>0</v>
      </c>
      <c r="L167" s="77">
        <v>0</v>
      </c>
      <c r="M167" s="77">
        <v>526192</v>
      </c>
      <c r="N167" s="77">
        <v>0</v>
      </c>
      <c r="O167" s="77">
        <v>0</v>
      </c>
      <c r="P167" s="82">
        <v>0</v>
      </c>
      <c r="Q167" s="83">
        <f t="shared" si="6"/>
        <v>1468067</v>
      </c>
      <c r="S167" s="1">
        <f t="shared" si="7"/>
        <v>1412055</v>
      </c>
      <c r="T167" s="1">
        <f t="shared" si="7"/>
        <v>56012</v>
      </c>
      <c r="U167" s="1">
        <f t="shared" si="8"/>
        <v>1468067</v>
      </c>
    </row>
    <row r="168" spans="1:21" x14ac:dyDescent="0.25">
      <c r="A168" s="24" t="s">
        <v>237</v>
      </c>
      <c r="B168" s="25" t="s">
        <v>39</v>
      </c>
      <c r="C168" s="81">
        <v>113504</v>
      </c>
      <c r="D168" s="81">
        <v>0</v>
      </c>
      <c r="E168" s="77">
        <v>575075</v>
      </c>
      <c r="F168" s="77">
        <v>0</v>
      </c>
      <c r="G168" s="77">
        <v>0</v>
      </c>
      <c r="H168" s="77">
        <v>0</v>
      </c>
      <c r="I168" s="77">
        <v>0</v>
      </c>
      <c r="J168" s="77">
        <v>0</v>
      </c>
      <c r="K168" s="77">
        <v>0</v>
      </c>
      <c r="L168" s="77">
        <v>0</v>
      </c>
      <c r="M168" s="77">
        <v>37908</v>
      </c>
      <c r="N168" s="77">
        <v>0</v>
      </c>
      <c r="O168" s="77">
        <v>0</v>
      </c>
      <c r="P168" s="82">
        <v>0</v>
      </c>
      <c r="Q168" s="83">
        <f t="shared" si="6"/>
        <v>726487</v>
      </c>
      <c r="S168" s="1">
        <f t="shared" si="7"/>
        <v>726487</v>
      </c>
      <c r="T168" s="1">
        <f t="shared" si="7"/>
        <v>0</v>
      </c>
      <c r="U168" s="1">
        <f t="shared" si="8"/>
        <v>726487</v>
      </c>
    </row>
    <row r="169" spans="1:21" x14ac:dyDescent="0.25">
      <c r="A169" s="24" t="s">
        <v>238</v>
      </c>
      <c r="B169" s="25" t="s">
        <v>39</v>
      </c>
      <c r="C169" s="81">
        <v>0</v>
      </c>
      <c r="D169" s="81">
        <v>0</v>
      </c>
      <c r="E169" s="77">
        <v>103916</v>
      </c>
      <c r="F169" s="77">
        <v>0</v>
      </c>
      <c r="G169" s="77">
        <v>0</v>
      </c>
      <c r="H169" s="77">
        <v>0</v>
      </c>
      <c r="I169" s="77">
        <v>0</v>
      </c>
      <c r="J169" s="77">
        <v>0</v>
      </c>
      <c r="K169" s="77">
        <v>0</v>
      </c>
      <c r="L169" s="77">
        <v>0</v>
      </c>
      <c r="M169" s="77">
        <v>0</v>
      </c>
      <c r="N169" s="77">
        <v>0</v>
      </c>
      <c r="O169" s="77">
        <v>0</v>
      </c>
      <c r="P169" s="82">
        <v>0</v>
      </c>
      <c r="Q169" s="83">
        <f t="shared" si="6"/>
        <v>103916</v>
      </c>
      <c r="S169" s="1">
        <f t="shared" si="7"/>
        <v>103916</v>
      </c>
      <c r="T169" s="1">
        <f t="shared" si="7"/>
        <v>0</v>
      </c>
      <c r="U169" s="1">
        <f t="shared" si="8"/>
        <v>103916</v>
      </c>
    </row>
    <row r="170" spans="1:21" x14ac:dyDescent="0.25">
      <c r="A170" s="24" t="s">
        <v>239</v>
      </c>
      <c r="B170" s="25" t="s">
        <v>1</v>
      </c>
      <c r="C170" s="81">
        <v>0</v>
      </c>
      <c r="D170" s="81">
        <v>0</v>
      </c>
      <c r="E170" s="77">
        <v>0</v>
      </c>
      <c r="F170" s="77">
        <v>0</v>
      </c>
      <c r="G170" s="77">
        <v>6485961</v>
      </c>
      <c r="H170" s="77">
        <v>1657751</v>
      </c>
      <c r="I170" s="77">
        <v>0</v>
      </c>
      <c r="J170" s="77">
        <v>0</v>
      </c>
      <c r="K170" s="77">
        <v>0</v>
      </c>
      <c r="L170" s="77">
        <v>0</v>
      </c>
      <c r="M170" s="77">
        <v>695005</v>
      </c>
      <c r="N170" s="77">
        <v>67348</v>
      </c>
      <c r="O170" s="77">
        <v>0</v>
      </c>
      <c r="P170" s="82">
        <v>0</v>
      </c>
      <c r="Q170" s="83">
        <f t="shared" si="6"/>
        <v>8906065</v>
      </c>
      <c r="S170" s="1">
        <f t="shared" si="7"/>
        <v>7180966</v>
      </c>
      <c r="T170" s="1">
        <f t="shared" si="7"/>
        <v>1725099</v>
      </c>
      <c r="U170" s="1">
        <f t="shared" si="8"/>
        <v>8906065</v>
      </c>
    </row>
    <row r="171" spans="1:21" x14ac:dyDescent="0.25">
      <c r="A171" s="24" t="s">
        <v>240</v>
      </c>
      <c r="B171" s="25" t="s">
        <v>1</v>
      </c>
      <c r="C171" s="81">
        <v>2876137</v>
      </c>
      <c r="D171" s="81">
        <v>241079</v>
      </c>
      <c r="E171" s="77">
        <v>8025811</v>
      </c>
      <c r="F171" s="77">
        <v>0</v>
      </c>
      <c r="G171" s="77">
        <v>7401969</v>
      </c>
      <c r="H171" s="77">
        <v>1298707</v>
      </c>
      <c r="I171" s="77">
        <v>0</v>
      </c>
      <c r="J171" s="77">
        <v>0</v>
      </c>
      <c r="K171" s="77">
        <v>0</v>
      </c>
      <c r="L171" s="77">
        <v>0</v>
      </c>
      <c r="M171" s="77">
        <v>2737325</v>
      </c>
      <c r="N171" s="77">
        <v>0</v>
      </c>
      <c r="O171" s="77">
        <v>0</v>
      </c>
      <c r="P171" s="82">
        <v>0</v>
      </c>
      <c r="Q171" s="83">
        <f t="shared" si="6"/>
        <v>22581028</v>
      </c>
      <c r="S171" s="1">
        <f t="shared" si="7"/>
        <v>21041242</v>
      </c>
      <c r="T171" s="1">
        <f t="shared" si="7"/>
        <v>1539786</v>
      </c>
      <c r="U171" s="1">
        <f t="shared" si="8"/>
        <v>22581028</v>
      </c>
    </row>
    <row r="172" spans="1:21" x14ac:dyDescent="0.25">
      <c r="A172" s="86" t="s">
        <v>541</v>
      </c>
      <c r="B172" s="87" t="s">
        <v>1</v>
      </c>
      <c r="C172" s="81">
        <v>0</v>
      </c>
      <c r="D172" s="81">
        <v>0</v>
      </c>
      <c r="E172" s="77">
        <v>0</v>
      </c>
      <c r="F172" s="77">
        <v>0</v>
      </c>
      <c r="G172" s="77">
        <v>266611</v>
      </c>
      <c r="H172" s="77">
        <v>2006596</v>
      </c>
      <c r="I172" s="77">
        <v>0</v>
      </c>
      <c r="J172" s="77">
        <v>0</v>
      </c>
      <c r="K172" s="77">
        <v>0</v>
      </c>
      <c r="L172" s="77">
        <v>0</v>
      </c>
      <c r="M172" s="77">
        <v>115578</v>
      </c>
      <c r="N172" s="77">
        <v>413489</v>
      </c>
      <c r="O172" s="77">
        <v>0</v>
      </c>
      <c r="P172" s="82">
        <v>0</v>
      </c>
      <c r="Q172" s="83">
        <f t="shared" si="6"/>
        <v>2802274</v>
      </c>
      <c r="S172" s="1">
        <f t="shared" si="7"/>
        <v>382189</v>
      </c>
      <c r="T172" s="1">
        <f t="shared" si="7"/>
        <v>2420085</v>
      </c>
      <c r="U172" s="1">
        <f t="shared" si="8"/>
        <v>2802274</v>
      </c>
    </row>
    <row r="173" spans="1:21" x14ac:dyDescent="0.25">
      <c r="A173" s="24" t="s">
        <v>241</v>
      </c>
      <c r="B173" s="25" t="s">
        <v>1</v>
      </c>
      <c r="C173" s="81">
        <v>333166</v>
      </c>
      <c r="D173" s="81">
        <v>49615</v>
      </c>
      <c r="E173" s="77">
        <v>7979446</v>
      </c>
      <c r="F173" s="77">
        <v>381447</v>
      </c>
      <c r="G173" s="77">
        <v>3796939</v>
      </c>
      <c r="H173" s="77">
        <v>494846</v>
      </c>
      <c r="I173" s="77">
        <v>0</v>
      </c>
      <c r="J173" s="77">
        <v>0</v>
      </c>
      <c r="K173" s="77">
        <v>0</v>
      </c>
      <c r="L173" s="77">
        <v>0</v>
      </c>
      <c r="M173" s="77">
        <v>991492</v>
      </c>
      <c r="N173" s="77">
        <v>0</v>
      </c>
      <c r="O173" s="77">
        <v>0</v>
      </c>
      <c r="P173" s="82">
        <v>0</v>
      </c>
      <c r="Q173" s="83">
        <f t="shared" si="6"/>
        <v>14026951</v>
      </c>
      <c r="S173" s="1">
        <f t="shared" si="7"/>
        <v>13101043</v>
      </c>
      <c r="T173" s="1">
        <f t="shared" si="7"/>
        <v>925908</v>
      </c>
      <c r="U173" s="1">
        <f t="shared" si="8"/>
        <v>14026951</v>
      </c>
    </row>
    <row r="174" spans="1:21" x14ac:dyDescent="0.25">
      <c r="A174" s="24" t="s">
        <v>242</v>
      </c>
      <c r="B174" s="25" t="s">
        <v>1</v>
      </c>
      <c r="C174" s="81">
        <v>0</v>
      </c>
      <c r="D174" s="81">
        <v>0</v>
      </c>
      <c r="E174" s="77">
        <v>0</v>
      </c>
      <c r="F174" s="77">
        <v>0</v>
      </c>
      <c r="G174" s="77">
        <v>0</v>
      </c>
      <c r="H174" s="77">
        <v>21945</v>
      </c>
      <c r="I174" s="77">
        <v>0</v>
      </c>
      <c r="J174" s="77">
        <v>0</v>
      </c>
      <c r="K174" s="77">
        <v>0</v>
      </c>
      <c r="L174" s="77">
        <v>0</v>
      </c>
      <c r="M174" s="77">
        <v>0</v>
      </c>
      <c r="N174" s="77">
        <v>10731</v>
      </c>
      <c r="O174" s="77">
        <v>0</v>
      </c>
      <c r="P174" s="82">
        <v>0</v>
      </c>
      <c r="Q174" s="83">
        <f t="shared" si="6"/>
        <v>32676</v>
      </c>
      <c r="S174" s="1">
        <f t="shared" si="7"/>
        <v>0</v>
      </c>
      <c r="T174" s="1">
        <f t="shared" si="7"/>
        <v>32676</v>
      </c>
      <c r="U174" s="1">
        <f t="shared" si="8"/>
        <v>32676</v>
      </c>
    </row>
    <row r="175" spans="1:21" x14ac:dyDescent="0.25">
      <c r="A175" s="24" t="s">
        <v>243</v>
      </c>
      <c r="B175" s="25" t="s">
        <v>1</v>
      </c>
      <c r="C175" s="81">
        <v>0</v>
      </c>
      <c r="D175" s="81">
        <v>0</v>
      </c>
      <c r="E175" s="77">
        <v>0</v>
      </c>
      <c r="F175" s="77">
        <v>0</v>
      </c>
      <c r="G175" s="77">
        <v>148478</v>
      </c>
      <c r="H175" s="77">
        <v>0</v>
      </c>
      <c r="I175" s="77">
        <v>0</v>
      </c>
      <c r="J175" s="77">
        <v>0</v>
      </c>
      <c r="K175" s="77">
        <v>0</v>
      </c>
      <c r="L175" s="77">
        <v>0</v>
      </c>
      <c r="M175" s="77">
        <v>11024</v>
      </c>
      <c r="N175" s="77">
        <v>0</v>
      </c>
      <c r="O175" s="77">
        <v>0</v>
      </c>
      <c r="P175" s="82">
        <v>0</v>
      </c>
      <c r="Q175" s="83">
        <f t="shared" si="6"/>
        <v>159502</v>
      </c>
      <c r="S175" s="1">
        <f t="shared" si="7"/>
        <v>159502</v>
      </c>
      <c r="T175" s="1">
        <f t="shared" si="7"/>
        <v>0</v>
      </c>
      <c r="U175" s="1">
        <f t="shared" si="8"/>
        <v>159502</v>
      </c>
    </row>
    <row r="176" spans="1:21" x14ac:dyDescent="0.25">
      <c r="A176" s="24" t="s">
        <v>244</v>
      </c>
      <c r="B176" s="25" t="s">
        <v>40</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6"/>
        <v>0</v>
      </c>
      <c r="S176" s="1">
        <f t="shared" si="7"/>
        <v>0</v>
      </c>
      <c r="T176" s="1">
        <f t="shared" si="7"/>
        <v>0</v>
      </c>
      <c r="U176" s="1">
        <f t="shared" si="8"/>
        <v>0</v>
      </c>
    </row>
    <row r="177" spans="1:21" x14ac:dyDescent="0.25">
      <c r="A177" s="24" t="s">
        <v>245</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5">
      <c r="A178" s="24" t="s">
        <v>246</v>
      </c>
      <c r="B178" s="25" t="s">
        <v>41</v>
      </c>
      <c r="C178" s="81">
        <v>0</v>
      </c>
      <c r="D178" s="81">
        <v>0</v>
      </c>
      <c r="E178" s="77">
        <v>0</v>
      </c>
      <c r="F178" s="77">
        <v>0</v>
      </c>
      <c r="G178" s="77">
        <v>0</v>
      </c>
      <c r="H178" s="77">
        <v>0</v>
      </c>
      <c r="I178" s="77">
        <v>0</v>
      </c>
      <c r="J178" s="77">
        <v>0</v>
      </c>
      <c r="K178" s="77">
        <v>0</v>
      </c>
      <c r="L178" s="77">
        <v>0</v>
      </c>
      <c r="M178" s="77">
        <v>0</v>
      </c>
      <c r="N178" s="77">
        <v>0</v>
      </c>
      <c r="O178" s="77">
        <v>0</v>
      </c>
      <c r="P178" s="82">
        <v>0</v>
      </c>
      <c r="Q178" s="83">
        <f t="shared" si="6"/>
        <v>0</v>
      </c>
      <c r="S178" s="1">
        <f t="shared" si="7"/>
        <v>0</v>
      </c>
      <c r="T178" s="1">
        <f t="shared" si="7"/>
        <v>0</v>
      </c>
      <c r="U178" s="1">
        <f t="shared" si="8"/>
        <v>0</v>
      </c>
    </row>
    <row r="179" spans="1:21" x14ac:dyDescent="0.25">
      <c r="A179" s="24" t="s">
        <v>247</v>
      </c>
      <c r="B179" s="25" t="s">
        <v>41</v>
      </c>
      <c r="C179" s="81">
        <v>0</v>
      </c>
      <c r="D179" s="81">
        <v>2096</v>
      </c>
      <c r="E179" s="77">
        <v>0</v>
      </c>
      <c r="F179" s="77">
        <v>0</v>
      </c>
      <c r="G179" s="77">
        <v>0</v>
      </c>
      <c r="H179" s="77">
        <v>472</v>
      </c>
      <c r="I179" s="77">
        <v>0</v>
      </c>
      <c r="J179" s="77">
        <v>0</v>
      </c>
      <c r="K179" s="77">
        <v>0</v>
      </c>
      <c r="L179" s="77">
        <v>0</v>
      </c>
      <c r="M179" s="77">
        <v>0</v>
      </c>
      <c r="N179" s="77">
        <v>145</v>
      </c>
      <c r="O179" s="77">
        <v>0</v>
      </c>
      <c r="P179" s="82">
        <v>0</v>
      </c>
      <c r="Q179" s="83">
        <f t="shared" si="6"/>
        <v>2713</v>
      </c>
      <c r="S179" s="1">
        <f t="shared" si="7"/>
        <v>0</v>
      </c>
      <c r="T179" s="1">
        <f t="shared" si="7"/>
        <v>2713</v>
      </c>
      <c r="U179" s="1">
        <f t="shared" si="8"/>
        <v>2713</v>
      </c>
    </row>
    <row r="180" spans="1:21" x14ac:dyDescent="0.25">
      <c r="A180" s="24" t="s">
        <v>248</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5">
      <c r="A181" s="24" t="s">
        <v>249</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83">
        <f t="shared" si="6"/>
        <v>0</v>
      </c>
      <c r="S181" s="1">
        <f t="shared" si="7"/>
        <v>0</v>
      </c>
      <c r="T181" s="1">
        <f t="shared" si="7"/>
        <v>0</v>
      </c>
      <c r="U181" s="1">
        <f t="shared" si="8"/>
        <v>0</v>
      </c>
    </row>
    <row r="182" spans="1:21" x14ac:dyDescent="0.25">
      <c r="A182" s="24" t="s">
        <v>250</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5">
      <c r="A183" s="24" t="s">
        <v>251</v>
      </c>
      <c r="B183" s="25" t="s">
        <v>41</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5">
      <c r="A184" s="24" t="s">
        <v>252</v>
      </c>
      <c r="B184" s="25" t="s">
        <v>42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5">
      <c r="A185" s="24" t="s">
        <v>253</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83">
        <f t="shared" si="6"/>
        <v>0</v>
      </c>
      <c r="S185" s="1">
        <f t="shared" si="7"/>
        <v>0</v>
      </c>
      <c r="T185" s="1">
        <f t="shared" si="7"/>
        <v>0</v>
      </c>
      <c r="U185" s="1">
        <f t="shared" si="8"/>
        <v>0</v>
      </c>
    </row>
    <row r="186" spans="1:21" x14ac:dyDescent="0.25">
      <c r="A186" s="24" t="s">
        <v>1</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5">
      <c r="A187" s="24" t="s">
        <v>2</v>
      </c>
      <c r="B187" s="25" t="s">
        <v>2</v>
      </c>
      <c r="C187" s="81">
        <v>0</v>
      </c>
      <c r="D187" s="81">
        <v>0</v>
      </c>
      <c r="E187" s="77">
        <v>1300</v>
      </c>
      <c r="F187" s="77">
        <v>0</v>
      </c>
      <c r="G187" s="77">
        <v>0</v>
      </c>
      <c r="H187" s="77">
        <v>0</v>
      </c>
      <c r="I187" s="77">
        <v>0</v>
      </c>
      <c r="J187" s="77">
        <v>0</v>
      </c>
      <c r="K187" s="77">
        <v>0</v>
      </c>
      <c r="L187" s="77">
        <v>0</v>
      </c>
      <c r="M187" s="77">
        <v>0</v>
      </c>
      <c r="N187" s="77">
        <v>0</v>
      </c>
      <c r="O187" s="77">
        <v>0</v>
      </c>
      <c r="P187" s="82">
        <v>0</v>
      </c>
      <c r="Q187" s="83">
        <f t="shared" si="6"/>
        <v>1300</v>
      </c>
      <c r="S187" s="1">
        <f t="shared" si="7"/>
        <v>1300</v>
      </c>
      <c r="T187" s="1">
        <f t="shared" si="7"/>
        <v>0</v>
      </c>
      <c r="U187" s="1">
        <f t="shared" si="8"/>
        <v>1300</v>
      </c>
    </row>
    <row r="188" spans="1:21" x14ac:dyDescent="0.25">
      <c r="A188" s="24" t="s">
        <v>254</v>
      </c>
      <c r="B188" s="25" t="s">
        <v>43</v>
      </c>
      <c r="C188" s="81">
        <v>0</v>
      </c>
      <c r="D188" s="81">
        <v>0</v>
      </c>
      <c r="E188" s="77">
        <v>0</v>
      </c>
      <c r="F188" s="77">
        <v>0</v>
      </c>
      <c r="G188" s="77">
        <v>0</v>
      </c>
      <c r="H188" s="77">
        <v>0</v>
      </c>
      <c r="I188" s="77">
        <v>0</v>
      </c>
      <c r="J188" s="77">
        <v>0</v>
      </c>
      <c r="K188" s="77">
        <v>0</v>
      </c>
      <c r="L188" s="77">
        <v>0</v>
      </c>
      <c r="M188" s="77">
        <v>0</v>
      </c>
      <c r="N188" s="77">
        <v>0</v>
      </c>
      <c r="O188" s="77">
        <v>0</v>
      </c>
      <c r="P188" s="82">
        <v>0</v>
      </c>
      <c r="Q188" s="83">
        <f t="shared" si="6"/>
        <v>0</v>
      </c>
      <c r="S188" s="1">
        <f t="shared" si="7"/>
        <v>0</v>
      </c>
      <c r="T188" s="1">
        <f t="shared" si="7"/>
        <v>0</v>
      </c>
      <c r="U188" s="1">
        <f t="shared" si="8"/>
        <v>0</v>
      </c>
    </row>
    <row r="189" spans="1:21" x14ac:dyDescent="0.25">
      <c r="A189" s="24" t="s">
        <v>255</v>
      </c>
      <c r="B189" s="25" t="s">
        <v>43</v>
      </c>
      <c r="C189" s="81">
        <v>184210</v>
      </c>
      <c r="D189" s="81">
        <v>4997</v>
      </c>
      <c r="E189" s="77">
        <v>825547</v>
      </c>
      <c r="F189" s="77">
        <v>72105</v>
      </c>
      <c r="G189" s="77">
        <v>589773</v>
      </c>
      <c r="H189" s="77">
        <v>45162</v>
      </c>
      <c r="I189" s="77">
        <v>0</v>
      </c>
      <c r="J189" s="77">
        <v>0</v>
      </c>
      <c r="K189" s="77">
        <v>0</v>
      </c>
      <c r="L189" s="77">
        <v>0</v>
      </c>
      <c r="M189" s="77">
        <v>264775</v>
      </c>
      <c r="N189" s="77">
        <v>0</v>
      </c>
      <c r="O189" s="77">
        <v>0</v>
      </c>
      <c r="P189" s="82">
        <v>0</v>
      </c>
      <c r="Q189" s="83">
        <f t="shared" si="6"/>
        <v>1986569</v>
      </c>
      <c r="S189" s="1">
        <f t="shared" si="7"/>
        <v>1864305</v>
      </c>
      <c r="T189" s="1">
        <f t="shared" si="7"/>
        <v>122264</v>
      </c>
      <c r="U189" s="1">
        <f t="shared" si="8"/>
        <v>1986569</v>
      </c>
    </row>
    <row r="190" spans="1:21" x14ac:dyDescent="0.25">
      <c r="A190" s="24" t="s">
        <v>256</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5">
      <c r="A191" s="24" t="s">
        <v>257</v>
      </c>
      <c r="B191" s="25" t="s">
        <v>43</v>
      </c>
      <c r="C191" s="81">
        <v>0</v>
      </c>
      <c r="D191" s="81">
        <v>0</v>
      </c>
      <c r="E191" s="77">
        <v>0</v>
      </c>
      <c r="F191" s="77">
        <v>0</v>
      </c>
      <c r="G191" s="77">
        <v>0</v>
      </c>
      <c r="H191" s="77">
        <v>0</v>
      </c>
      <c r="I191" s="77">
        <v>0</v>
      </c>
      <c r="J191" s="77">
        <v>0</v>
      </c>
      <c r="K191" s="77">
        <v>0</v>
      </c>
      <c r="L191" s="77">
        <v>0</v>
      </c>
      <c r="M191" s="77">
        <v>0</v>
      </c>
      <c r="N191" s="77">
        <v>0</v>
      </c>
      <c r="O191" s="77">
        <v>0</v>
      </c>
      <c r="P191" s="82">
        <v>0</v>
      </c>
      <c r="Q191" s="83">
        <f t="shared" si="6"/>
        <v>0</v>
      </c>
      <c r="S191" s="1">
        <f t="shared" si="7"/>
        <v>0</v>
      </c>
      <c r="T191" s="1">
        <f t="shared" si="7"/>
        <v>0</v>
      </c>
      <c r="U191" s="1">
        <f t="shared" si="8"/>
        <v>0</v>
      </c>
    </row>
    <row r="192" spans="1:21" x14ac:dyDescent="0.25">
      <c r="A192" s="24" t="s">
        <v>258</v>
      </c>
      <c r="B192" s="25" t="s">
        <v>43</v>
      </c>
      <c r="C192" s="81">
        <v>24929</v>
      </c>
      <c r="D192" s="81">
        <v>16520</v>
      </c>
      <c r="E192" s="77">
        <v>121227</v>
      </c>
      <c r="F192" s="77">
        <v>12805</v>
      </c>
      <c r="G192" s="77">
        <v>67349</v>
      </c>
      <c r="H192" s="77">
        <v>12598</v>
      </c>
      <c r="I192" s="77">
        <v>0</v>
      </c>
      <c r="J192" s="77">
        <v>0</v>
      </c>
      <c r="K192" s="77">
        <v>0</v>
      </c>
      <c r="L192" s="77">
        <v>0</v>
      </c>
      <c r="M192" s="77">
        <v>116397</v>
      </c>
      <c r="N192" s="77">
        <v>0</v>
      </c>
      <c r="O192" s="77">
        <v>28216</v>
      </c>
      <c r="P192" s="82">
        <v>0</v>
      </c>
      <c r="Q192" s="83">
        <f t="shared" si="6"/>
        <v>400041</v>
      </c>
      <c r="S192" s="1">
        <f t="shared" si="7"/>
        <v>358118</v>
      </c>
      <c r="T192" s="1">
        <f t="shared" si="7"/>
        <v>41923</v>
      </c>
      <c r="U192" s="1">
        <f t="shared" si="8"/>
        <v>400041</v>
      </c>
    </row>
    <row r="193" spans="1:21" x14ac:dyDescent="0.25">
      <c r="A193" s="24" t="s">
        <v>259</v>
      </c>
      <c r="B193" s="25" t="s">
        <v>260</v>
      </c>
      <c r="C193" s="81">
        <v>0</v>
      </c>
      <c r="D193" s="81">
        <v>0</v>
      </c>
      <c r="E193" s="77">
        <v>21054</v>
      </c>
      <c r="F193" s="77">
        <v>0</v>
      </c>
      <c r="G193" s="77">
        <v>0</v>
      </c>
      <c r="H193" s="77">
        <v>0</v>
      </c>
      <c r="I193" s="77">
        <v>0</v>
      </c>
      <c r="J193" s="77">
        <v>0</v>
      </c>
      <c r="K193" s="77">
        <v>0</v>
      </c>
      <c r="L193" s="77">
        <v>0</v>
      </c>
      <c r="M193" s="77">
        <v>0</v>
      </c>
      <c r="N193" s="77">
        <v>0</v>
      </c>
      <c r="O193" s="77">
        <v>0</v>
      </c>
      <c r="P193" s="82">
        <v>0</v>
      </c>
      <c r="Q193" s="83">
        <f t="shared" si="6"/>
        <v>21054</v>
      </c>
      <c r="S193" s="1">
        <f t="shared" si="7"/>
        <v>21054</v>
      </c>
      <c r="T193" s="1">
        <f t="shared" si="7"/>
        <v>0</v>
      </c>
      <c r="U193" s="1">
        <f t="shared" si="8"/>
        <v>21054</v>
      </c>
    </row>
    <row r="194" spans="1:21" x14ac:dyDescent="0.25">
      <c r="A194" s="24" t="s">
        <v>261</v>
      </c>
      <c r="B194" s="25" t="s">
        <v>44</v>
      </c>
      <c r="C194" s="81">
        <v>0</v>
      </c>
      <c r="D194" s="81">
        <v>0</v>
      </c>
      <c r="E194" s="77">
        <v>521583</v>
      </c>
      <c r="F194" s="77">
        <v>0</v>
      </c>
      <c r="G194" s="77">
        <v>0</v>
      </c>
      <c r="H194" s="77">
        <v>0</v>
      </c>
      <c r="I194" s="77">
        <v>0</v>
      </c>
      <c r="J194" s="77">
        <v>0</v>
      </c>
      <c r="K194" s="77">
        <v>0</v>
      </c>
      <c r="L194" s="77">
        <v>0</v>
      </c>
      <c r="M194" s="77">
        <v>57478</v>
      </c>
      <c r="N194" s="77">
        <v>0</v>
      </c>
      <c r="O194" s="77">
        <v>0</v>
      </c>
      <c r="P194" s="82">
        <v>0</v>
      </c>
      <c r="Q194" s="83">
        <f t="shared" si="6"/>
        <v>579061</v>
      </c>
      <c r="S194" s="1">
        <f t="shared" si="7"/>
        <v>579061</v>
      </c>
      <c r="T194" s="1">
        <f t="shared" si="7"/>
        <v>0</v>
      </c>
      <c r="U194" s="1">
        <f t="shared" si="8"/>
        <v>579061</v>
      </c>
    </row>
    <row r="195" spans="1:21" x14ac:dyDescent="0.25">
      <c r="A195" s="24" t="s">
        <v>262</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5">
      <c r="A196" s="24" t="s">
        <v>263</v>
      </c>
      <c r="B196" s="25" t="s">
        <v>44</v>
      </c>
      <c r="C196" s="81">
        <v>0</v>
      </c>
      <c r="D196" s="81">
        <v>0</v>
      </c>
      <c r="E196" s="77">
        <v>0</v>
      </c>
      <c r="F196" s="77">
        <v>0</v>
      </c>
      <c r="G196" s="77">
        <v>0</v>
      </c>
      <c r="H196" s="77">
        <v>0</v>
      </c>
      <c r="I196" s="77">
        <v>0</v>
      </c>
      <c r="J196" s="77">
        <v>0</v>
      </c>
      <c r="K196" s="77">
        <v>0</v>
      </c>
      <c r="L196" s="77">
        <v>0</v>
      </c>
      <c r="M196" s="77">
        <v>0</v>
      </c>
      <c r="N196" s="77">
        <v>0</v>
      </c>
      <c r="O196" s="77">
        <v>0</v>
      </c>
      <c r="P196" s="82">
        <v>0</v>
      </c>
      <c r="Q196" s="83">
        <f t="shared" si="6"/>
        <v>0</v>
      </c>
      <c r="S196" s="1">
        <f t="shared" si="7"/>
        <v>0</v>
      </c>
      <c r="T196" s="1">
        <f t="shared" si="7"/>
        <v>0</v>
      </c>
      <c r="U196" s="1">
        <f t="shared" si="8"/>
        <v>0</v>
      </c>
    </row>
    <row r="197" spans="1:21" x14ac:dyDescent="0.25">
      <c r="A197" s="24" t="s">
        <v>264</v>
      </c>
      <c r="B197" s="25" t="s">
        <v>44</v>
      </c>
      <c r="C197" s="81">
        <v>76428</v>
      </c>
      <c r="D197" s="81">
        <v>252174</v>
      </c>
      <c r="E197" s="77">
        <v>0</v>
      </c>
      <c r="F197" s="77">
        <v>0</v>
      </c>
      <c r="G197" s="77">
        <v>0</v>
      </c>
      <c r="H197" s="77">
        <v>0</v>
      </c>
      <c r="I197" s="77">
        <v>0</v>
      </c>
      <c r="J197" s="77">
        <v>0</v>
      </c>
      <c r="K197" s="77">
        <v>0</v>
      </c>
      <c r="L197" s="77">
        <v>0</v>
      </c>
      <c r="M197" s="77">
        <v>0</v>
      </c>
      <c r="N197" s="77">
        <v>0</v>
      </c>
      <c r="O197" s="77">
        <v>1767967</v>
      </c>
      <c r="P197" s="82">
        <v>0</v>
      </c>
      <c r="Q197" s="83">
        <f t="shared" ref="Q197:Q260" si="9">SUM(C197:P197)</f>
        <v>2096569</v>
      </c>
      <c r="S197" s="1">
        <f t="shared" si="7"/>
        <v>1844395</v>
      </c>
      <c r="T197" s="1">
        <f t="shared" si="7"/>
        <v>252174</v>
      </c>
      <c r="U197" s="1">
        <f t="shared" si="8"/>
        <v>2096569</v>
      </c>
    </row>
    <row r="198" spans="1:21" x14ac:dyDescent="0.25">
      <c r="A198" s="24" t="s">
        <v>265</v>
      </c>
      <c r="B198" s="25" t="s">
        <v>44</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5">
      <c r="A199" s="24" t="s">
        <v>266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5">
      <c r="A200" s="60" t="s">
        <v>536</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5">
      <c r="A201" s="24" t="s">
        <v>267</v>
      </c>
      <c r="B201" s="25" t="s">
        <v>45</v>
      </c>
      <c r="C201" s="81">
        <v>0</v>
      </c>
      <c r="D201" s="81">
        <v>0</v>
      </c>
      <c r="E201" s="77">
        <v>0</v>
      </c>
      <c r="F201" s="77">
        <v>0</v>
      </c>
      <c r="G201" s="77">
        <v>0</v>
      </c>
      <c r="H201" s="77">
        <v>0</v>
      </c>
      <c r="I201" s="77">
        <v>0</v>
      </c>
      <c r="J201" s="77">
        <v>0</v>
      </c>
      <c r="K201" s="77">
        <v>0</v>
      </c>
      <c r="L201" s="77">
        <v>0</v>
      </c>
      <c r="M201" s="77">
        <v>0</v>
      </c>
      <c r="N201" s="77">
        <v>0</v>
      </c>
      <c r="O201" s="77">
        <v>0</v>
      </c>
      <c r="P201" s="82">
        <v>0</v>
      </c>
      <c r="Q201" s="83">
        <f t="shared" si="9"/>
        <v>0</v>
      </c>
      <c r="S201" s="1">
        <f t="shared" si="10"/>
        <v>0</v>
      </c>
      <c r="T201" s="1">
        <f t="shared" si="10"/>
        <v>0</v>
      </c>
      <c r="U201" s="1">
        <f t="shared" si="11"/>
        <v>0</v>
      </c>
    </row>
    <row r="202" spans="1:21" x14ac:dyDescent="0.25">
      <c r="A202" s="24" t="s">
        <v>268</v>
      </c>
      <c r="B202" s="25" t="s">
        <v>45</v>
      </c>
      <c r="C202" s="81">
        <v>0</v>
      </c>
      <c r="D202" s="81">
        <v>0</v>
      </c>
      <c r="E202" s="77">
        <v>0</v>
      </c>
      <c r="F202" s="77">
        <v>0</v>
      </c>
      <c r="G202" s="77">
        <v>0</v>
      </c>
      <c r="H202" s="77">
        <v>0</v>
      </c>
      <c r="I202" s="77">
        <v>0</v>
      </c>
      <c r="J202" s="77">
        <v>0</v>
      </c>
      <c r="K202" s="77">
        <v>0</v>
      </c>
      <c r="L202" s="77">
        <v>0</v>
      </c>
      <c r="M202" s="77">
        <v>0</v>
      </c>
      <c r="N202" s="77">
        <v>0</v>
      </c>
      <c r="O202" s="77">
        <v>387673</v>
      </c>
      <c r="P202" s="82">
        <v>217155</v>
      </c>
      <c r="Q202" s="83">
        <f t="shared" si="9"/>
        <v>604828</v>
      </c>
      <c r="S202" s="1">
        <f t="shared" si="10"/>
        <v>387673</v>
      </c>
      <c r="T202" s="1">
        <f t="shared" si="10"/>
        <v>217155</v>
      </c>
      <c r="U202" s="1">
        <f t="shared" si="11"/>
        <v>604828</v>
      </c>
    </row>
    <row r="203" spans="1:21" x14ac:dyDescent="0.25">
      <c r="A203" s="24" t="s">
        <v>269</v>
      </c>
      <c r="B203" s="25" t="s">
        <v>46</v>
      </c>
      <c r="C203" s="81">
        <v>0</v>
      </c>
      <c r="D203" s="81">
        <v>137338</v>
      </c>
      <c r="E203" s="77">
        <v>0</v>
      </c>
      <c r="F203" s="77">
        <v>0</v>
      </c>
      <c r="G203" s="77">
        <v>0</v>
      </c>
      <c r="H203" s="77">
        <v>0</v>
      </c>
      <c r="I203" s="77">
        <v>0</v>
      </c>
      <c r="J203" s="77">
        <v>0</v>
      </c>
      <c r="K203" s="77">
        <v>0</v>
      </c>
      <c r="L203" s="77">
        <v>0</v>
      </c>
      <c r="M203" s="77">
        <v>0</v>
      </c>
      <c r="N203" s="77">
        <v>960116</v>
      </c>
      <c r="O203" s="77">
        <v>0</v>
      </c>
      <c r="P203" s="82">
        <v>0</v>
      </c>
      <c r="Q203" s="83">
        <f t="shared" si="9"/>
        <v>1097454</v>
      </c>
      <c r="S203" s="1">
        <f t="shared" si="10"/>
        <v>0</v>
      </c>
      <c r="T203" s="1">
        <f t="shared" si="10"/>
        <v>1097454</v>
      </c>
      <c r="U203" s="1">
        <f t="shared" si="11"/>
        <v>1097454</v>
      </c>
    </row>
    <row r="204" spans="1:21" x14ac:dyDescent="0.25">
      <c r="A204" s="24" t="s">
        <v>470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83">
        <f t="shared" si="9"/>
        <v>0</v>
      </c>
      <c r="S204" s="1">
        <f t="shared" si="10"/>
        <v>0</v>
      </c>
      <c r="T204" s="1">
        <f t="shared" si="10"/>
        <v>0</v>
      </c>
      <c r="U204" s="1">
        <f t="shared" si="11"/>
        <v>0</v>
      </c>
    </row>
    <row r="205" spans="1:21" x14ac:dyDescent="0.25">
      <c r="A205" s="24" t="s">
        <v>270</v>
      </c>
      <c r="B205" s="25" t="s">
        <v>46</v>
      </c>
      <c r="C205" s="81">
        <v>0</v>
      </c>
      <c r="D205" s="81">
        <v>0</v>
      </c>
      <c r="E205" s="77">
        <v>0</v>
      </c>
      <c r="F205" s="77">
        <v>0</v>
      </c>
      <c r="G205" s="77">
        <v>0</v>
      </c>
      <c r="H205" s="77">
        <v>0</v>
      </c>
      <c r="I205" s="77">
        <v>0</v>
      </c>
      <c r="J205" s="77">
        <v>0</v>
      </c>
      <c r="K205" s="77">
        <v>0</v>
      </c>
      <c r="L205" s="77">
        <v>0</v>
      </c>
      <c r="M205" s="77">
        <v>3431</v>
      </c>
      <c r="N205" s="77">
        <v>0</v>
      </c>
      <c r="O205" s="77">
        <v>0</v>
      </c>
      <c r="P205" s="82">
        <v>0</v>
      </c>
      <c r="Q205" s="83">
        <f t="shared" si="9"/>
        <v>3431</v>
      </c>
      <c r="S205" s="1">
        <f t="shared" si="10"/>
        <v>3431</v>
      </c>
      <c r="T205" s="1">
        <f t="shared" si="10"/>
        <v>0</v>
      </c>
      <c r="U205" s="1">
        <f t="shared" si="11"/>
        <v>3431</v>
      </c>
    </row>
    <row r="206" spans="1:21" x14ac:dyDescent="0.25">
      <c r="A206" s="24" t="s">
        <v>271</v>
      </c>
      <c r="B206" s="25" t="s">
        <v>46</v>
      </c>
      <c r="C206" s="81">
        <v>0</v>
      </c>
      <c r="D206" s="81">
        <v>0</v>
      </c>
      <c r="E206" s="77">
        <v>0</v>
      </c>
      <c r="F206" s="77">
        <v>0</v>
      </c>
      <c r="G206" s="77">
        <v>0</v>
      </c>
      <c r="H206" s="77">
        <v>0</v>
      </c>
      <c r="I206" s="77">
        <v>0</v>
      </c>
      <c r="J206" s="77">
        <v>0</v>
      </c>
      <c r="K206" s="77">
        <v>0</v>
      </c>
      <c r="L206" s="77">
        <v>0</v>
      </c>
      <c r="M206" s="77">
        <v>0</v>
      </c>
      <c r="N206" s="77">
        <v>0</v>
      </c>
      <c r="O206" s="77">
        <v>0</v>
      </c>
      <c r="P206" s="82">
        <v>0</v>
      </c>
      <c r="Q206" s="83">
        <f t="shared" si="9"/>
        <v>0</v>
      </c>
      <c r="S206" s="1">
        <f t="shared" si="10"/>
        <v>0</v>
      </c>
      <c r="T206" s="1">
        <f t="shared" si="10"/>
        <v>0</v>
      </c>
      <c r="U206" s="1">
        <f t="shared" si="11"/>
        <v>0</v>
      </c>
    </row>
    <row r="207" spans="1:21" x14ac:dyDescent="0.25">
      <c r="A207" s="24" t="s">
        <v>272</v>
      </c>
      <c r="B207" s="25" t="s">
        <v>46</v>
      </c>
      <c r="C207" s="81">
        <v>0</v>
      </c>
      <c r="D207" s="81">
        <v>1599783</v>
      </c>
      <c r="E207" s="77">
        <v>0</v>
      </c>
      <c r="F207" s="77">
        <v>0</v>
      </c>
      <c r="G207" s="77">
        <v>0</v>
      </c>
      <c r="H207" s="77">
        <v>1523414</v>
      </c>
      <c r="I207" s="77">
        <v>0</v>
      </c>
      <c r="J207" s="77">
        <v>0</v>
      </c>
      <c r="K207" s="77">
        <v>0</v>
      </c>
      <c r="L207" s="77">
        <v>0</v>
      </c>
      <c r="M207" s="77">
        <v>0</v>
      </c>
      <c r="N207" s="77">
        <v>1241752</v>
      </c>
      <c r="O207" s="77">
        <v>0</v>
      </c>
      <c r="P207" s="82">
        <v>1400807</v>
      </c>
      <c r="Q207" s="83">
        <f t="shared" si="9"/>
        <v>5765756</v>
      </c>
      <c r="S207" s="1">
        <f t="shared" si="10"/>
        <v>0</v>
      </c>
      <c r="T207" s="1">
        <f t="shared" si="10"/>
        <v>5765756</v>
      </c>
      <c r="U207" s="1">
        <f t="shared" si="11"/>
        <v>5765756</v>
      </c>
    </row>
    <row r="208" spans="1:21" x14ac:dyDescent="0.25">
      <c r="A208" s="24" t="s">
        <v>505</v>
      </c>
      <c r="B208" s="25" t="s">
        <v>46</v>
      </c>
      <c r="C208" s="81">
        <v>1311</v>
      </c>
      <c r="D208" s="81">
        <v>0</v>
      </c>
      <c r="E208" s="77">
        <v>0</v>
      </c>
      <c r="F208" s="77">
        <v>0</v>
      </c>
      <c r="G208" s="77">
        <v>3409</v>
      </c>
      <c r="H208" s="77">
        <v>0</v>
      </c>
      <c r="I208" s="77">
        <v>0</v>
      </c>
      <c r="J208" s="77">
        <v>0</v>
      </c>
      <c r="K208" s="77">
        <v>0</v>
      </c>
      <c r="L208" s="77">
        <v>0</v>
      </c>
      <c r="M208" s="77">
        <v>22552</v>
      </c>
      <c r="N208" s="77">
        <v>0</v>
      </c>
      <c r="O208" s="77">
        <v>2622</v>
      </c>
      <c r="P208" s="82">
        <v>0</v>
      </c>
      <c r="Q208" s="83">
        <f t="shared" si="9"/>
        <v>29894</v>
      </c>
      <c r="S208" s="1">
        <f t="shared" si="10"/>
        <v>29894</v>
      </c>
      <c r="T208" s="1">
        <f t="shared" si="10"/>
        <v>0</v>
      </c>
      <c r="U208" s="1">
        <f t="shared" si="11"/>
        <v>29894</v>
      </c>
    </row>
    <row r="209" spans="1:21" x14ac:dyDescent="0.25">
      <c r="A209" s="24" t="s">
        <v>503</v>
      </c>
      <c r="B209" s="25" t="s">
        <v>46</v>
      </c>
      <c r="C209" s="81">
        <v>944299</v>
      </c>
      <c r="D209" s="81">
        <v>0</v>
      </c>
      <c r="E209" s="77">
        <v>0</v>
      </c>
      <c r="F209" s="77">
        <v>0</v>
      </c>
      <c r="G209" s="77">
        <v>0</v>
      </c>
      <c r="H209" s="77">
        <v>2832515</v>
      </c>
      <c r="I209" s="77">
        <v>0</v>
      </c>
      <c r="J209" s="77">
        <v>0</v>
      </c>
      <c r="K209" s="77">
        <v>0</v>
      </c>
      <c r="L209" s="77">
        <v>0</v>
      </c>
      <c r="M209" s="77">
        <v>1229578</v>
      </c>
      <c r="N209" s="77">
        <v>0</v>
      </c>
      <c r="O209" s="77">
        <v>0</v>
      </c>
      <c r="P209" s="82">
        <v>0</v>
      </c>
      <c r="Q209" s="83">
        <f t="shared" si="9"/>
        <v>5006392</v>
      </c>
      <c r="S209" s="1">
        <f t="shared" si="10"/>
        <v>2173877</v>
      </c>
      <c r="T209" s="1">
        <f t="shared" si="10"/>
        <v>2832515</v>
      </c>
      <c r="U209" s="1">
        <f t="shared" si="11"/>
        <v>5006392</v>
      </c>
    </row>
    <row r="210" spans="1:21" x14ac:dyDescent="0.25">
      <c r="A210" s="24" t="s">
        <v>273</v>
      </c>
      <c r="B210" s="25" t="s">
        <v>46</v>
      </c>
      <c r="C210" s="81">
        <v>0</v>
      </c>
      <c r="D210" s="81">
        <v>0</v>
      </c>
      <c r="E210" s="77">
        <v>0</v>
      </c>
      <c r="F210" s="77">
        <v>0</v>
      </c>
      <c r="G210" s="77">
        <v>0</v>
      </c>
      <c r="H210" s="77">
        <v>0</v>
      </c>
      <c r="I210" s="77">
        <v>0</v>
      </c>
      <c r="J210" s="77">
        <v>0</v>
      </c>
      <c r="K210" s="77">
        <v>0</v>
      </c>
      <c r="L210" s="77">
        <v>0</v>
      </c>
      <c r="M210" s="77">
        <v>0</v>
      </c>
      <c r="N210" s="77">
        <v>0</v>
      </c>
      <c r="O210" s="77">
        <v>0</v>
      </c>
      <c r="P210" s="82">
        <v>0</v>
      </c>
      <c r="Q210" s="83">
        <f t="shared" si="9"/>
        <v>0</v>
      </c>
      <c r="S210" s="1">
        <f t="shared" si="10"/>
        <v>0</v>
      </c>
      <c r="T210" s="1">
        <f t="shared" si="10"/>
        <v>0</v>
      </c>
      <c r="U210" s="1">
        <f t="shared" si="11"/>
        <v>0</v>
      </c>
    </row>
    <row r="211" spans="1:21" x14ac:dyDescent="0.25">
      <c r="A211" s="24" t="s">
        <v>274</v>
      </c>
      <c r="B211" s="25" t="s">
        <v>46</v>
      </c>
      <c r="C211" s="81">
        <v>0</v>
      </c>
      <c r="D211" s="81">
        <v>10403</v>
      </c>
      <c r="E211" s="77">
        <v>0</v>
      </c>
      <c r="F211" s="77">
        <v>180557</v>
      </c>
      <c r="G211" s="77">
        <v>0</v>
      </c>
      <c r="H211" s="77">
        <v>0</v>
      </c>
      <c r="I211" s="77">
        <v>0</v>
      </c>
      <c r="J211" s="77">
        <v>0</v>
      </c>
      <c r="K211" s="77">
        <v>0</v>
      </c>
      <c r="L211" s="77">
        <v>0</v>
      </c>
      <c r="M211" s="77">
        <v>0</v>
      </c>
      <c r="N211" s="77">
        <v>15396</v>
      </c>
      <c r="O211" s="77">
        <v>0</v>
      </c>
      <c r="P211" s="82">
        <v>0</v>
      </c>
      <c r="Q211" s="83">
        <f t="shared" si="9"/>
        <v>206356</v>
      </c>
      <c r="S211" s="1">
        <f t="shared" si="10"/>
        <v>0</v>
      </c>
      <c r="T211" s="1">
        <f t="shared" si="10"/>
        <v>206356</v>
      </c>
      <c r="U211" s="1">
        <f t="shared" si="11"/>
        <v>206356</v>
      </c>
    </row>
    <row r="212" spans="1:21" x14ac:dyDescent="0.25">
      <c r="A212" s="24" t="s">
        <v>275</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83">
        <f t="shared" si="9"/>
        <v>0</v>
      </c>
      <c r="S212" s="1">
        <f t="shared" si="10"/>
        <v>0</v>
      </c>
      <c r="T212" s="1">
        <f t="shared" si="10"/>
        <v>0</v>
      </c>
      <c r="U212" s="1">
        <f t="shared" si="11"/>
        <v>0</v>
      </c>
    </row>
    <row r="213" spans="1:21" x14ac:dyDescent="0.25">
      <c r="A213" s="24" t="s">
        <v>276</v>
      </c>
      <c r="B213" s="25" t="s">
        <v>46</v>
      </c>
      <c r="C213" s="81">
        <v>0</v>
      </c>
      <c r="D213" s="81">
        <v>215911</v>
      </c>
      <c r="E213" s="77">
        <v>0</v>
      </c>
      <c r="F213" s="77">
        <v>0</v>
      </c>
      <c r="G213" s="77">
        <v>0</v>
      </c>
      <c r="H213" s="77">
        <v>0</v>
      </c>
      <c r="I213" s="77">
        <v>0</v>
      </c>
      <c r="J213" s="77">
        <v>0</v>
      </c>
      <c r="K213" s="77">
        <v>0</v>
      </c>
      <c r="L213" s="77">
        <v>0</v>
      </c>
      <c r="M213" s="77">
        <v>754553</v>
      </c>
      <c r="N213" s="77">
        <v>0</v>
      </c>
      <c r="O213" s="77">
        <v>0</v>
      </c>
      <c r="P213" s="82">
        <v>0</v>
      </c>
      <c r="Q213" s="83">
        <f t="shared" si="9"/>
        <v>970464</v>
      </c>
      <c r="S213" s="1">
        <f t="shared" si="10"/>
        <v>754553</v>
      </c>
      <c r="T213" s="1">
        <f t="shared" si="10"/>
        <v>215911</v>
      </c>
      <c r="U213" s="1">
        <f t="shared" si="11"/>
        <v>970464</v>
      </c>
    </row>
    <row r="214" spans="1:21" x14ac:dyDescent="0.25">
      <c r="A214" s="24" t="s">
        <v>277</v>
      </c>
      <c r="B214" s="25" t="s">
        <v>46</v>
      </c>
      <c r="C214" s="81">
        <v>0</v>
      </c>
      <c r="D214" s="81">
        <v>24480</v>
      </c>
      <c r="E214" s="77">
        <v>0</v>
      </c>
      <c r="F214" s="77">
        <v>0</v>
      </c>
      <c r="G214" s="77">
        <v>0</v>
      </c>
      <c r="H214" s="77">
        <v>0</v>
      </c>
      <c r="I214" s="77">
        <v>0</v>
      </c>
      <c r="J214" s="77">
        <v>0</v>
      </c>
      <c r="K214" s="77">
        <v>0</v>
      </c>
      <c r="L214" s="77">
        <v>0</v>
      </c>
      <c r="M214" s="77">
        <v>0</v>
      </c>
      <c r="N214" s="77">
        <v>0</v>
      </c>
      <c r="O214" s="77">
        <v>0</v>
      </c>
      <c r="P214" s="82">
        <v>0</v>
      </c>
      <c r="Q214" s="83">
        <f t="shared" si="9"/>
        <v>24480</v>
      </c>
      <c r="S214" s="1">
        <f t="shared" si="10"/>
        <v>0</v>
      </c>
      <c r="T214" s="1">
        <f t="shared" si="10"/>
        <v>24480</v>
      </c>
      <c r="U214" s="1">
        <f t="shared" si="11"/>
        <v>24480</v>
      </c>
    </row>
    <row r="215" spans="1:21" x14ac:dyDescent="0.25">
      <c r="A215" s="24" t="s">
        <v>278</v>
      </c>
      <c r="B215" s="25" t="s">
        <v>46</v>
      </c>
      <c r="C215" s="81">
        <v>420304</v>
      </c>
      <c r="D215" s="81">
        <v>96430</v>
      </c>
      <c r="E215" s="77">
        <v>0</v>
      </c>
      <c r="F215" s="77">
        <v>0</v>
      </c>
      <c r="G215" s="77">
        <v>91269</v>
      </c>
      <c r="H215" s="77">
        <v>25376</v>
      </c>
      <c r="I215" s="77">
        <v>0</v>
      </c>
      <c r="J215" s="77">
        <v>0</v>
      </c>
      <c r="K215" s="77">
        <v>0</v>
      </c>
      <c r="L215" s="77">
        <v>0</v>
      </c>
      <c r="M215" s="77">
        <v>1772432</v>
      </c>
      <c r="N215" s="77">
        <v>0</v>
      </c>
      <c r="O215" s="77">
        <v>0</v>
      </c>
      <c r="P215" s="82">
        <v>0</v>
      </c>
      <c r="Q215" s="83">
        <f t="shared" si="9"/>
        <v>2405811</v>
      </c>
      <c r="S215" s="1">
        <f t="shared" si="10"/>
        <v>2284005</v>
      </c>
      <c r="T215" s="1">
        <f t="shared" si="10"/>
        <v>121806</v>
      </c>
      <c r="U215" s="1">
        <f t="shared" si="11"/>
        <v>2405811</v>
      </c>
    </row>
    <row r="216" spans="1:21" x14ac:dyDescent="0.25">
      <c r="A216" s="24" t="s">
        <v>279</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5">
      <c r="A217" s="24" t="s">
        <v>280</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5">
      <c r="A218" s="24" t="s">
        <v>281</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83">
        <f t="shared" si="9"/>
        <v>0</v>
      </c>
      <c r="S218" s="1">
        <f t="shared" si="10"/>
        <v>0</v>
      </c>
      <c r="T218" s="1">
        <f t="shared" si="10"/>
        <v>0</v>
      </c>
      <c r="U218" s="1">
        <f t="shared" si="11"/>
        <v>0</v>
      </c>
    </row>
    <row r="219" spans="1:21" x14ac:dyDescent="0.25">
      <c r="A219" s="24" t="s">
        <v>471</v>
      </c>
      <c r="B219" s="25" t="s">
        <v>46</v>
      </c>
      <c r="C219" s="81">
        <v>0</v>
      </c>
      <c r="D219" s="81">
        <v>0</v>
      </c>
      <c r="E219" s="77">
        <v>0</v>
      </c>
      <c r="F219" s="77">
        <v>0</v>
      </c>
      <c r="G219" s="77">
        <v>0</v>
      </c>
      <c r="H219" s="77">
        <v>0</v>
      </c>
      <c r="I219" s="77">
        <v>0</v>
      </c>
      <c r="J219" s="77">
        <v>0</v>
      </c>
      <c r="K219" s="77">
        <v>0</v>
      </c>
      <c r="L219" s="77">
        <v>0</v>
      </c>
      <c r="M219" s="77">
        <v>0</v>
      </c>
      <c r="N219" s="77">
        <v>0</v>
      </c>
      <c r="O219" s="77">
        <v>0</v>
      </c>
      <c r="P219" s="82">
        <v>20861463</v>
      </c>
      <c r="Q219" s="83">
        <f t="shared" si="9"/>
        <v>20861463</v>
      </c>
      <c r="S219" s="1">
        <f t="shared" si="10"/>
        <v>0</v>
      </c>
      <c r="T219" s="1">
        <f t="shared" si="10"/>
        <v>20861463</v>
      </c>
      <c r="U219" s="1">
        <f t="shared" si="11"/>
        <v>20861463</v>
      </c>
    </row>
    <row r="220" spans="1:21" x14ac:dyDescent="0.25">
      <c r="A220" s="24" t="s">
        <v>282</v>
      </c>
      <c r="B220" s="25" t="s">
        <v>46</v>
      </c>
      <c r="C220" s="81">
        <v>0</v>
      </c>
      <c r="D220" s="81">
        <v>0</v>
      </c>
      <c r="E220" s="77">
        <v>768676</v>
      </c>
      <c r="F220" s="77">
        <v>667866</v>
      </c>
      <c r="G220" s="77">
        <v>1116</v>
      </c>
      <c r="H220" s="77">
        <v>3485113</v>
      </c>
      <c r="I220" s="77">
        <v>0</v>
      </c>
      <c r="J220" s="77">
        <v>0</v>
      </c>
      <c r="K220" s="77">
        <v>0</v>
      </c>
      <c r="L220" s="77">
        <v>0</v>
      </c>
      <c r="M220" s="77">
        <v>0</v>
      </c>
      <c r="N220" s="77">
        <v>0</v>
      </c>
      <c r="O220" s="77">
        <v>0</v>
      </c>
      <c r="P220" s="82">
        <v>0</v>
      </c>
      <c r="Q220" s="83">
        <f t="shared" si="9"/>
        <v>4922771</v>
      </c>
      <c r="S220" s="1">
        <f t="shared" si="10"/>
        <v>769792</v>
      </c>
      <c r="T220" s="1">
        <f t="shared" si="10"/>
        <v>4152979</v>
      </c>
      <c r="U220" s="1">
        <f t="shared" si="11"/>
        <v>4922771</v>
      </c>
    </row>
    <row r="221" spans="1:21" x14ac:dyDescent="0.25">
      <c r="A221" s="24" t="s">
        <v>504</v>
      </c>
      <c r="B221" s="25" t="s">
        <v>46</v>
      </c>
      <c r="C221" s="81">
        <v>6698</v>
      </c>
      <c r="D221" s="81">
        <v>288624</v>
      </c>
      <c r="E221" s="77">
        <v>0</v>
      </c>
      <c r="F221" s="77">
        <v>0</v>
      </c>
      <c r="G221" s="77">
        <v>0</v>
      </c>
      <c r="H221" s="77">
        <v>0</v>
      </c>
      <c r="I221" s="77">
        <v>0</v>
      </c>
      <c r="J221" s="77">
        <v>0</v>
      </c>
      <c r="K221" s="77">
        <v>0</v>
      </c>
      <c r="L221" s="77">
        <v>0</v>
      </c>
      <c r="M221" s="77">
        <v>27214</v>
      </c>
      <c r="N221" s="77">
        <v>8585</v>
      </c>
      <c r="O221" s="77">
        <v>2041</v>
      </c>
      <c r="P221" s="82">
        <v>644</v>
      </c>
      <c r="Q221" s="83">
        <f t="shared" si="9"/>
        <v>333806</v>
      </c>
      <c r="S221" s="1">
        <f t="shared" si="10"/>
        <v>35953</v>
      </c>
      <c r="T221" s="1">
        <f t="shared" si="10"/>
        <v>297853</v>
      </c>
      <c r="U221" s="1">
        <f t="shared" si="11"/>
        <v>333806</v>
      </c>
    </row>
    <row r="222" spans="1:21" x14ac:dyDescent="0.25">
      <c r="A222" s="24" t="s">
        <v>283</v>
      </c>
      <c r="B222" s="25" t="s">
        <v>46</v>
      </c>
      <c r="C222" s="81">
        <v>0</v>
      </c>
      <c r="D222" s="81">
        <v>231028</v>
      </c>
      <c r="E222" s="77">
        <v>0</v>
      </c>
      <c r="F222" s="77">
        <v>0</v>
      </c>
      <c r="G222" s="77">
        <v>0</v>
      </c>
      <c r="H222" s="77">
        <v>0</v>
      </c>
      <c r="I222" s="77">
        <v>0</v>
      </c>
      <c r="J222" s="77">
        <v>0</v>
      </c>
      <c r="K222" s="77">
        <v>0</v>
      </c>
      <c r="L222" s="77">
        <v>0</v>
      </c>
      <c r="M222" s="77">
        <v>0</v>
      </c>
      <c r="N222" s="77">
        <v>988877</v>
      </c>
      <c r="O222" s="77">
        <v>0</v>
      </c>
      <c r="P222" s="82">
        <v>0</v>
      </c>
      <c r="Q222" s="83">
        <f t="shared" si="9"/>
        <v>1219905</v>
      </c>
      <c r="S222" s="1">
        <f t="shared" si="10"/>
        <v>0</v>
      </c>
      <c r="T222" s="1">
        <f t="shared" si="10"/>
        <v>1219905</v>
      </c>
      <c r="U222" s="1">
        <f t="shared" si="11"/>
        <v>1219905</v>
      </c>
    </row>
    <row r="223" spans="1:21" x14ac:dyDescent="0.25">
      <c r="A223" s="24" t="s">
        <v>284</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5">
      <c r="A224" s="24" t="s">
        <v>285</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9"/>
        <v>0</v>
      </c>
      <c r="S224" s="1">
        <f t="shared" si="10"/>
        <v>0</v>
      </c>
      <c r="T224" s="1">
        <f t="shared" si="10"/>
        <v>0</v>
      </c>
      <c r="U224" s="1">
        <f t="shared" si="11"/>
        <v>0</v>
      </c>
    </row>
    <row r="225" spans="1:21" x14ac:dyDescent="0.25">
      <c r="A225" s="24" t="s">
        <v>286</v>
      </c>
      <c r="B225" s="25" t="s">
        <v>46</v>
      </c>
      <c r="C225" s="81">
        <v>2906</v>
      </c>
      <c r="D225" s="81">
        <v>0</v>
      </c>
      <c r="E225" s="77">
        <v>0</v>
      </c>
      <c r="F225" s="77">
        <v>0</v>
      </c>
      <c r="G225" s="77">
        <v>0</v>
      </c>
      <c r="H225" s="77">
        <v>0</v>
      </c>
      <c r="I225" s="77">
        <v>0</v>
      </c>
      <c r="J225" s="77">
        <v>0</v>
      </c>
      <c r="K225" s="77">
        <v>0</v>
      </c>
      <c r="L225" s="77">
        <v>0</v>
      </c>
      <c r="M225" s="77">
        <v>0</v>
      </c>
      <c r="N225" s="77">
        <v>0</v>
      </c>
      <c r="O225" s="77">
        <v>0</v>
      </c>
      <c r="P225" s="82">
        <v>0</v>
      </c>
      <c r="Q225" s="83">
        <f t="shared" si="9"/>
        <v>2906</v>
      </c>
      <c r="S225" s="1">
        <f t="shared" si="10"/>
        <v>2906</v>
      </c>
      <c r="T225" s="1">
        <f t="shared" si="10"/>
        <v>0</v>
      </c>
      <c r="U225" s="1">
        <f t="shared" si="11"/>
        <v>2906</v>
      </c>
    </row>
    <row r="226" spans="1:21" x14ac:dyDescent="0.25">
      <c r="A226" s="24" t="s">
        <v>287</v>
      </c>
      <c r="B226" s="25" t="s">
        <v>46</v>
      </c>
      <c r="C226" s="81">
        <v>114894</v>
      </c>
      <c r="D226" s="81">
        <v>0</v>
      </c>
      <c r="E226" s="77">
        <v>0</v>
      </c>
      <c r="F226" s="77">
        <v>0</v>
      </c>
      <c r="G226" s="77">
        <v>1896</v>
      </c>
      <c r="H226" s="77">
        <v>8336</v>
      </c>
      <c r="I226" s="77">
        <v>0</v>
      </c>
      <c r="J226" s="77">
        <v>0</v>
      </c>
      <c r="K226" s="77">
        <v>0</v>
      </c>
      <c r="L226" s="77">
        <v>0</v>
      </c>
      <c r="M226" s="77">
        <v>61976</v>
      </c>
      <c r="N226" s="77">
        <v>0</v>
      </c>
      <c r="O226" s="77">
        <v>8788</v>
      </c>
      <c r="P226" s="82">
        <v>43469</v>
      </c>
      <c r="Q226" s="83">
        <f t="shared" si="9"/>
        <v>239359</v>
      </c>
      <c r="S226" s="1">
        <f t="shared" si="10"/>
        <v>187554</v>
      </c>
      <c r="T226" s="1">
        <f t="shared" si="10"/>
        <v>51805</v>
      </c>
      <c r="U226" s="1">
        <f t="shared" si="11"/>
        <v>239359</v>
      </c>
    </row>
    <row r="227" spans="1:21" x14ac:dyDescent="0.25">
      <c r="A227" s="24" t="s">
        <v>288</v>
      </c>
      <c r="B227" s="25" t="s">
        <v>46</v>
      </c>
      <c r="C227" s="81">
        <v>4244</v>
      </c>
      <c r="D227" s="81">
        <v>0</v>
      </c>
      <c r="E227" s="77">
        <v>1585817</v>
      </c>
      <c r="F227" s="77">
        <v>0</v>
      </c>
      <c r="G227" s="77">
        <v>0</v>
      </c>
      <c r="H227" s="77">
        <v>0</v>
      </c>
      <c r="I227" s="77">
        <v>0</v>
      </c>
      <c r="J227" s="77">
        <v>0</v>
      </c>
      <c r="K227" s="77">
        <v>0</v>
      </c>
      <c r="L227" s="77">
        <v>0</v>
      </c>
      <c r="M227" s="77">
        <v>1590</v>
      </c>
      <c r="N227" s="77">
        <v>0</v>
      </c>
      <c r="O227" s="77">
        <v>0</v>
      </c>
      <c r="P227" s="82">
        <v>0</v>
      </c>
      <c r="Q227" s="83">
        <f t="shared" si="9"/>
        <v>1591651</v>
      </c>
      <c r="S227" s="1">
        <f t="shared" si="10"/>
        <v>1591651</v>
      </c>
      <c r="T227" s="1">
        <f t="shared" si="10"/>
        <v>0</v>
      </c>
      <c r="U227" s="1">
        <f t="shared" si="11"/>
        <v>1591651</v>
      </c>
    </row>
    <row r="228" spans="1:21" x14ac:dyDescent="0.25">
      <c r="A228" s="24" t="s">
        <v>289</v>
      </c>
      <c r="B228" s="25" t="s">
        <v>46</v>
      </c>
      <c r="C228" s="81">
        <v>0</v>
      </c>
      <c r="D228" s="81">
        <v>0</v>
      </c>
      <c r="E228" s="77">
        <v>0</v>
      </c>
      <c r="F228" s="77">
        <v>0</v>
      </c>
      <c r="G228" s="77">
        <v>0</v>
      </c>
      <c r="H228" s="77">
        <v>0</v>
      </c>
      <c r="I228" s="77">
        <v>0</v>
      </c>
      <c r="J228" s="77">
        <v>0</v>
      </c>
      <c r="K228" s="77">
        <v>0</v>
      </c>
      <c r="L228" s="77">
        <v>0</v>
      </c>
      <c r="M228" s="77">
        <v>0</v>
      </c>
      <c r="N228" s="77">
        <v>0</v>
      </c>
      <c r="O228" s="77">
        <v>0</v>
      </c>
      <c r="P228" s="82">
        <v>0</v>
      </c>
      <c r="Q228" s="83">
        <f t="shared" si="9"/>
        <v>0</v>
      </c>
      <c r="S228" s="1">
        <f t="shared" si="10"/>
        <v>0</v>
      </c>
      <c r="T228" s="1">
        <f t="shared" si="10"/>
        <v>0</v>
      </c>
      <c r="U228" s="1">
        <f t="shared" si="11"/>
        <v>0</v>
      </c>
    </row>
    <row r="229" spans="1:21" x14ac:dyDescent="0.25">
      <c r="A229" s="24" t="s">
        <v>472</v>
      </c>
      <c r="B229" s="25" t="s">
        <v>46</v>
      </c>
      <c r="C229" s="81">
        <v>161109</v>
      </c>
      <c r="D229" s="81">
        <v>0</v>
      </c>
      <c r="E229" s="77">
        <v>0</v>
      </c>
      <c r="F229" s="77">
        <v>0</v>
      </c>
      <c r="G229" s="77">
        <v>0</v>
      </c>
      <c r="H229" s="77">
        <v>0</v>
      </c>
      <c r="I229" s="77">
        <v>0</v>
      </c>
      <c r="J229" s="77">
        <v>0</v>
      </c>
      <c r="K229" s="77">
        <v>0</v>
      </c>
      <c r="L229" s="77">
        <v>0</v>
      </c>
      <c r="M229" s="77">
        <v>442588</v>
      </c>
      <c r="N229" s="77">
        <v>0</v>
      </c>
      <c r="O229" s="77">
        <v>0</v>
      </c>
      <c r="P229" s="82">
        <v>0</v>
      </c>
      <c r="Q229" s="83">
        <f t="shared" si="9"/>
        <v>603697</v>
      </c>
      <c r="S229" s="1">
        <f t="shared" si="10"/>
        <v>603697</v>
      </c>
      <c r="T229" s="1">
        <f t="shared" si="10"/>
        <v>0</v>
      </c>
      <c r="U229" s="1">
        <f t="shared" si="11"/>
        <v>603697</v>
      </c>
    </row>
    <row r="230" spans="1:21" x14ac:dyDescent="0.25">
      <c r="A230" s="24" t="s">
        <v>290</v>
      </c>
      <c r="B230" s="25" t="s">
        <v>46</v>
      </c>
      <c r="C230" s="81">
        <v>308</v>
      </c>
      <c r="D230" s="81">
        <v>0</v>
      </c>
      <c r="E230" s="77">
        <v>890</v>
      </c>
      <c r="F230" s="77">
        <v>0</v>
      </c>
      <c r="G230" s="77">
        <v>0</v>
      </c>
      <c r="H230" s="77">
        <v>0</v>
      </c>
      <c r="I230" s="77">
        <v>0</v>
      </c>
      <c r="J230" s="77">
        <v>0</v>
      </c>
      <c r="K230" s="77">
        <v>5567</v>
      </c>
      <c r="L230" s="77">
        <v>0</v>
      </c>
      <c r="M230" s="77">
        <v>4285</v>
      </c>
      <c r="N230" s="77">
        <v>0</v>
      </c>
      <c r="O230" s="77">
        <v>182078</v>
      </c>
      <c r="P230" s="82">
        <v>0</v>
      </c>
      <c r="Q230" s="83">
        <f t="shared" si="9"/>
        <v>193128</v>
      </c>
      <c r="S230" s="1">
        <f t="shared" si="10"/>
        <v>193128</v>
      </c>
      <c r="T230" s="1">
        <f t="shared" si="10"/>
        <v>0</v>
      </c>
      <c r="U230" s="1">
        <f t="shared" si="11"/>
        <v>193128</v>
      </c>
    </row>
    <row r="231" spans="1:21" x14ac:dyDescent="0.25">
      <c r="A231" s="24" t="s">
        <v>291</v>
      </c>
      <c r="B231" s="25" t="s">
        <v>46</v>
      </c>
      <c r="C231" s="81">
        <v>0</v>
      </c>
      <c r="D231" s="81">
        <v>0</v>
      </c>
      <c r="E231" s="77">
        <v>0</v>
      </c>
      <c r="F231" s="77">
        <v>0</v>
      </c>
      <c r="G231" s="77">
        <v>0</v>
      </c>
      <c r="H231" s="77">
        <v>0</v>
      </c>
      <c r="I231" s="77">
        <v>0</v>
      </c>
      <c r="J231" s="77">
        <v>0</v>
      </c>
      <c r="K231" s="77">
        <v>0</v>
      </c>
      <c r="L231" s="77">
        <v>0</v>
      </c>
      <c r="M231" s="77">
        <v>396657</v>
      </c>
      <c r="N231" s="77">
        <v>0</v>
      </c>
      <c r="O231" s="77">
        <v>0</v>
      </c>
      <c r="P231" s="82">
        <v>0</v>
      </c>
      <c r="Q231" s="83">
        <f t="shared" si="9"/>
        <v>396657</v>
      </c>
      <c r="S231" s="1">
        <f t="shared" si="10"/>
        <v>396657</v>
      </c>
      <c r="T231" s="1">
        <f t="shared" si="10"/>
        <v>0</v>
      </c>
      <c r="U231" s="1">
        <f t="shared" si="11"/>
        <v>396657</v>
      </c>
    </row>
    <row r="232" spans="1:21" x14ac:dyDescent="0.25">
      <c r="A232" s="24" t="s">
        <v>292</v>
      </c>
      <c r="B232" s="25" t="s">
        <v>46</v>
      </c>
      <c r="C232" s="81">
        <v>491</v>
      </c>
      <c r="D232" s="81">
        <v>0</v>
      </c>
      <c r="E232" s="77">
        <v>0</v>
      </c>
      <c r="F232" s="77">
        <v>0</v>
      </c>
      <c r="G232" s="77">
        <v>0</v>
      </c>
      <c r="H232" s="77">
        <v>0</v>
      </c>
      <c r="I232" s="77">
        <v>0</v>
      </c>
      <c r="J232" s="77">
        <v>0</v>
      </c>
      <c r="K232" s="77">
        <v>0</v>
      </c>
      <c r="L232" s="77">
        <v>0</v>
      </c>
      <c r="M232" s="77">
        <v>0</v>
      </c>
      <c r="N232" s="77">
        <v>2922</v>
      </c>
      <c r="O232" s="77">
        <v>0</v>
      </c>
      <c r="P232" s="82">
        <v>1888</v>
      </c>
      <c r="Q232" s="83">
        <f t="shared" si="9"/>
        <v>5301</v>
      </c>
      <c r="S232" s="1">
        <f t="shared" si="10"/>
        <v>491</v>
      </c>
      <c r="T232" s="1">
        <f t="shared" si="10"/>
        <v>4810</v>
      </c>
      <c r="U232" s="1">
        <f t="shared" si="11"/>
        <v>5301</v>
      </c>
    </row>
    <row r="233" spans="1:21" x14ac:dyDescent="0.25">
      <c r="A233" s="24" t="s">
        <v>293</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9"/>
        <v>0</v>
      </c>
      <c r="S233" s="1">
        <f t="shared" si="10"/>
        <v>0</v>
      </c>
      <c r="T233" s="1">
        <f t="shared" si="10"/>
        <v>0</v>
      </c>
      <c r="U233" s="1">
        <f t="shared" si="11"/>
        <v>0</v>
      </c>
    </row>
    <row r="234" spans="1:21" x14ac:dyDescent="0.25">
      <c r="A234" s="24" t="s">
        <v>294</v>
      </c>
      <c r="B234" s="25" t="s">
        <v>46</v>
      </c>
      <c r="C234" s="81">
        <v>0</v>
      </c>
      <c r="D234" s="81">
        <v>46955</v>
      </c>
      <c r="E234" s="77">
        <v>0</v>
      </c>
      <c r="F234" s="77">
        <v>0</v>
      </c>
      <c r="G234" s="77">
        <v>0</v>
      </c>
      <c r="H234" s="77">
        <v>164286</v>
      </c>
      <c r="I234" s="77">
        <v>0</v>
      </c>
      <c r="J234" s="77">
        <v>0</v>
      </c>
      <c r="K234" s="77">
        <v>0</v>
      </c>
      <c r="L234" s="77">
        <v>0</v>
      </c>
      <c r="M234" s="77">
        <v>0</v>
      </c>
      <c r="N234" s="77">
        <v>945197</v>
      </c>
      <c r="O234" s="77">
        <v>0</v>
      </c>
      <c r="P234" s="82">
        <v>55283</v>
      </c>
      <c r="Q234" s="83">
        <f t="shared" si="9"/>
        <v>1211721</v>
      </c>
      <c r="S234" s="1">
        <f t="shared" si="10"/>
        <v>0</v>
      </c>
      <c r="T234" s="1">
        <f t="shared" si="10"/>
        <v>1211721</v>
      </c>
      <c r="U234" s="1">
        <f t="shared" si="11"/>
        <v>1211721</v>
      </c>
    </row>
    <row r="235" spans="1:21" x14ac:dyDescent="0.25">
      <c r="A235" s="24" t="s">
        <v>295</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9"/>
        <v>0</v>
      </c>
      <c r="S235" s="1">
        <f t="shared" si="10"/>
        <v>0</v>
      </c>
      <c r="T235" s="1">
        <f t="shared" si="10"/>
        <v>0</v>
      </c>
      <c r="U235" s="1">
        <f t="shared" si="11"/>
        <v>0</v>
      </c>
    </row>
    <row r="236" spans="1:21" x14ac:dyDescent="0.25">
      <c r="A236" s="24" t="s">
        <v>296</v>
      </c>
      <c r="B236" s="25" t="s">
        <v>46</v>
      </c>
      <c r="C236" s="81">
        <v>0</v>
      </c>
      <c r="D236" s="81">
        <v>0</v>
      </c>
      <c r="E236" s="77">
        <v>0</v>
      </c>
      <c r="F236" s="77">
        <v>0</v>
      </c>
      <c r="G236" s="77">
        <v>0</v>
      </c>
      <c r="H236" s="77">
        <v>0</v>
      </c>
      <c r="I236" s="77">
        <v>0</v>
      </c>
      <c r="J236" s="77">
        <v>0</v>
      </c>
      <c r="K236" s="77">
        <v>0</v>
      </c>
      <c r="L236" s="77">
        <v>0</v>
      </c>
      <c r="M236" s="77">
        <v>0</v>
      </c>
      <c r="N236" s="77">
        <v>0</v>
      </c>
      <c r="O236" s="77">
        <v>1107973</v>
      </c>
      <c r="P236" s="82">
        <v>0</v>
      </c>
      <c r="Q236" s="83">
        <f t="shared" si="9"/>
        <v>1107973</v>
      </c>
      <c r="S236" s="1">
        <f t="shared" si="10"/>
        <v>1107973</v>
      </c>
      <c r="T236" s="1">
        <f t="shared" si="10"/>
        <v>0</v>
      </c>
      <c r="U236" s="1">
        <f t="shared" si="11"/>
        <v>1107973</v>
      </c>
    </row>
    <row r="237" spans="1:21" x14ac:dyDescent="0.25">
      <c r="A237" s="24" t="s">
        <v>297</v>
      </c>
      <c r="B237" s="25" t="s">
        <v>47</v>
      </c>
      <c r="C237" s="81">
        <v>39362</v>
      </c>
      <c r="D237" s="81">
        <v>1520</v>
      </c>
      <c r="E237" s="77">
        <v>0</v>
      </c>
      <c r="F237" s="77">
        <v>0</v>
      </c>
      <c r="G237" s="77">
        <v>53508</v>
      </c>
      <c r="H237" s="77">
        <v>2233</v>
      </c>
      <c r="I237" s="77">
        <v>115115</v>
      </c>
      <c r="J237" s="77">
        <v>5147</v>
      </c>
      <c r="K237" s="77">
        <v>0</v>
      </c>
      <c r="L237" s="77">
        <v>0</v>
      </c>
      <c r="M237" s="77">
        <v>191067</v>
      </c>
      <c r="N237" s="77">
        <v>7364</v>
      </c>
      <c r="O237" s="77">
        <v>0</v>
      </c>
      <c r="P237" s="82">
        <v>0</v>
      </c>
      <c r="Q237" s="83">
        <f t="shared" si="9"/>
        <v>415316</v>
      </c>
      <c r="S237" s="1">
        <f t="shared" si="10"/>
        <v>399052</v>
      </c>
      <c r="T237" s="1">
        <f t="shared" si="10"/>
        <v>16264</v>
      </c>
      <c r="U237" s="1">
        <f t="shared" si="11"/>
        <v>415316</v>
      </c>
    </row>
    <row r="238" spans="1:21" x14ac:dyDescent="0.25">
      <c r="A238" s="24" t="s">
        <v>298</v>
      </c>
      <c r="B238" s="25" t="s">
        <v>47</v>
      </c>
      <c r="C238" s="81">
        <v>1878</v>
      </c>
      <c r="D238" s="81">
        <v>0</v>
      </c>
      <c r="E238" s="77">
        <v>0</v>
      </c>
      <c r="F238" s="77">
        <v>0</v>
      </c>
      <c r="G238" s="77">
        <v>5064</v>
      </c>
      <c r="H238" s="77">
        <v>0</v>
      </c>
      <c r="I238" s="77">
        <v>0</v>
      </c>
      <c r="J238" s="77">
        <v>0</v>
      </c>
      <c r="K238" s="77">
        <v>0</v>
      </c>
      <c r="L238" s="77">
        <v>0</v>
      </c>
      <c r="M238" s="77">
        <v>2720</v>
      </c>
      <c r="N238" s="77">
        <v>0</v>
      </c>
      <c r="O238" s="77">
        <v>0</v>
      </c>
      <c r="P238" s="82">
        <v>0</v>
      </c>
      <c r="Q238" s="83">
        <f t="shared" si="9"/>
        <v>9662</v>
      </c>
      <c r="S238" s="1">
        <f t="shared" si="10"/>
        <v>9662</v>
      </c>
      <c r="T238" s="1">
        <f t="shared" si="10"/>
        <v>0</v>
      </c>
      <c r="U238" s="1">
        <f t="shared" si="11"/>
        <v>9662</v>
      </c>
    </row>
    <row r="239" spans="1:21" x14ac:dyDescent="0.25">
      <c r="A239" s="24" t="s">
        <v>473</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9"/>
        <v>0</v>
      </c>
      <c r="S239" s="1">
        <f t="shared" si="10"/>
        <v>0</v>
      </c>
      <c r="T239" s="1">
        <f t="shared" si="10"/>
        <v>0</v>
      </c>
      <c r="U239" s="1">
        <f t="shared" si="11"/>
        <v>0</v>
      </c>
    </row>
    <row r="240" spans="1:21" x14ac:dyDescent="0.25">
      <c r="A240" s="24" t="s">
        <v>299</v>
      </c>
      <c r="B240" s="25" t="s">
        <v>47</v>
      </c>
      <c r="C240" s="81">
        <v>0</v>
      </c>
      <c r="D240" s="81">
        <v>0</v>
      </c>
      <c r="E240" s="77">
        <v>0</v>
      </c>
      <c r="F240" s="77">
        <v>0</v>
      </c>
      <c r="G240" s="77">
        <v>0</v>
      </c>
      <c r="H240" s="77">
        <v>0</v>
      </c>
      <c r="I240" s="77">
        <v>0</v>
      </c>
      <c r="J240" s="77">
        <v>0</v>
      </c>
      <c r="K240" s="77">
        <v>0</v>
      </c>
      <c r="L240" s="77">
        <v>0</v>
      </c>
      <c r="M240" s="77">
        <v>0</v>
      </c>
      <c r="N240" s="77">
        <v>0</v>
      </c>
      <c r="O240" s="77">
        <v>0</v>
      </c>
      <c r="P240" s="82">
        <v>0</v>
      </c>
      <c r="Q240" s="83">
        <f t="shared" si="9"/>
        <v>0</v>
      </c>
      <c r="S240" s="1">
        <f t="shared" si="10"/>
        <v>0</v>
      </c>
      <c r="T240" s="1">
        <f t="shared" si="10"/>
        <v>0</v>
      </c>
      <c r="U240" s="1">
        <f t="shared" si="11"/>
        <v>0</v>
      </c>
    </row>
    <row r="241" spans="1:21" x14ac:dyDescent="0.25">
      <c r="A241" s="24" t="s">
        <v>463</v>
      </c>
      <c r="B241" s="25" t="s">
        <v>47</v>
      </c>
      <c r="C241" s="81">
        <v>79669</v>
      </c>
      <c r="D241" s="81">
        <v>5358</v>
      </c>
      <c r="E241" s="77">
        <v>4532</v>
      </c>
      <c r="F241" s="77">
        <v>1637</v>
      </c>
      <c r="G241" s="77">
        <v>129851</v>
      </c>
      <c r="H241" s="77">
        <v>24159</v>
      </c>
      <c r="I241" s="77">
        <v>0</v>
      </c>
      <c r="J241" s="77">
        <v>0</v>
      </c>
      <c r="K241" s="77">
        <v>0</v>
      </c>
      <c r="L241" s="77">
        <v>0</v>
      </c>
      <c r="M241" s="77">
        <v>66553</v>
      </c>
      <c r="N241" s="77">
        <v>0</v>
      </c>
      <c r="O241" s="77">
        <v>57795</v>
      </c>
      <c r="P241" s="82">
        <v>6415</v>
      </c>
      <c r="Q241" s="83">
        <f t="shared" si="9"/>
        <v>375969</v>
      </c>
      <c r="S241" s="1">
        <f t="shared" si="10"/>
        <v>338400</v>
      </c>
      <c r="T241" s="1">
        <f t="shared" si="10"/>
        <v>37569</v>
      </c>
      <c r="U241" s="1">
        <f t="shared" si="11"/>
        <v>375969</v>
      </c>
    </row>
    <row r="242" spans="1:21" x14ac:dyDescent="0.25">
      <c r="A242" s="24" t="s">
        <v>300</v>
      </c>
      <c r="B242" s="25" t="s">
        <v>48</v>
      </c>
      <c r="C242" s="81">
        <v>0</v>
      </c>
      <c r="D242" s="81">
        <v>0</v>
      </c>
      <c r="E242" s="77">
        <v>0</v>
      </c>
      <c r="F242" s="77">
        <v>0</v>
      </c>
      <c r="G242" s="77">
        <v>0</v>
      </c>
      <c r="H242" s="77">
        <v>0</v>
      </c>
      <c r="I242" s="77">
        <v>0</v>
      </c>
      <c r="J242" s="77">
        <v>0</v>
      </c>
      <c r="K242" s="77">
        <v>0</v>
      </c>
      <c r="L242" s="77">
        <v>0</v>
      </c>
      <c r="M242" s="77">
        <v>0</v>
      </c>
      <c r="N242" s="77">
        <v>0</v>
      </c>
      <c r="O242" s="77">
        <v>0</v>
      </c>
      <c r="P242" s="82">
        <v>0</v>
      </c>
      <c r="Q242" s="83">
        <f t="shared" si="9"/>
        <v>0</v>
      </c>
      <c r="S242" s="1">
        <f t="shared" si="10"/>
        <v>0</v>
      </c>
      <c r="T242" s="1">
        <f t="shared" si="10"/>
        <v>0</v>
      </c>
      <c r="U242" s="1">
        <f t="shared" si="11"/>
        <v>0</v>
      </c>
    </row>
    <row r="243" spans="1:21" x14ac:dyDescent="0.25">
      <c r="A243" s="24" t="s">
        <v>301</v>
      </c>
      <c r="B243" s="25" t="s">
        <v>48</v>
      </c>
      <c r="C243" s="81">
        <v>0</v>
      </c>
      <c r="D243" s="81">
        <v>379517</v>
      </c>
      <c r="E243" s="77">
        <v>0</v>
      </c>
      <c r="F243" s="77">
        <v>0</v>
      </c>
      <c r="G243" s="77">
        <v>0</v>
      </c>
      <c r="H243" s="77">
        <v>0</v>
      </c>
      <c r="I243" s="77">
        <v>0</v>
      </c>
      <c r="J243" s="77">
        <v>0</v>
      </c>
      <c r="K243" s="77">
        <v>0</v>
      </c>
      <c r="L243" s="77">
        <v>0</v>
      </c>
      <c r="M243" s="77">
        <v>0</v>
      </c>
      <c r="N243" s="77">
        <v>1121900</v>
      </c>
      <c r="O243" s="77">
        <v>343119</v>
      </c>
      <c r="P243" s="82">
        <v>0</v>
      </c>
      <c r="Q243" s="83">
        <f t="shared" si="9"/>
        <v>1844536</v>
      </c>
      <c r="S243" s="1">
        <f t="shared" si="10"/>
        <v>343119</v>
      </c>
      <c r="T243" s="1">
        <f t="shared" si="10"/>
        <v>1501417</v>
      </c>
      <c r="U243" s="1">
        <f t="shared" si="11"/>
        <v>1844536</v>
      </c>
    </row>
    <row r="244" spans="1:21" x14ac:dyDescent="0.25">
      <c r="A244" s="24" t="s">
        <v>302</v>
      </c>
      <c r="B244" s="25" t="s">
        <v>48</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5">
      <c r="A245" s="24" t="s">
        <v>303</v>
      </c>
      <c r="B245" s="25" t="s">
        <v>49</v>
      </c>
      <c r="C245" s="81">
        <v>0</v>
      </c>
      <c r="D245" s="81">
        <v>0</v>
      </c>
      <c r="E245" s="77">
        <v>0</v>
      </c>
      <c r="F245" s="77">
        <v>0</v>
      </c>
      <c r="G245" s="77">
        <v>0</v>
      </c>
      <c r="H245" s="77">
        <v>0</v>
      </c>
      <c r="I245" s="77">
        <v>0</v>
      </c>
      <c r="J245" s="77">
        <v>0</v>
      </c>
      <c r="K245" s="77">
        <v>0</v>
      </c>
      <c r="L245" s="77">
        <v>0</v>
      </c>
      <c r="M245" s="77">
        <v>0</v>
      </c>
      <c r="N245" s="77">
        <v>0</v>
      </c>
      <c r="O245" s="77">
        <v>0</v>
      </c>
      <c r="P245" s="82">
        <v>0</v>
      </c>
      <c r="Q245" s="83">
        <f t="shared" si="9"/>
        <v>0</v>
      </c>
      <c r="S245" s="1">
        <f t="shared" si="10"/>
        <v>0</v>
      </c>
      <c r="T245" s="1">
        <f t="shared" si="10"/>
        <v>0</v>
      </c>
      <c r="U245" s="1">
        <f t="shared" si="11"/>
        <v>0</v>
      </c>
    </row>
    <row r="246" spans="1:21" x14ac:dyDescent="0.25">
      <c r="A246" s="24" t="s">
        <v>304</v>
      </c>
      <c r="B246" s="25" t="s">
        <v>49</v>
      </c>
      <c r="C246" s="81">
        <v>37400</v>
      </c>
      <c r="D246" s="81">
        <v>13600</v>
      </c>
      <c r="E246" s="77">
        <v>646987</v>
      </c>
      <c r="F246" s="77">
        <v>76000</v>
      </c>
      <c r="G246" s="77">
        <v>0</v>
      </c>
      <c r="H246" s="77">
        <v>0</v>
      </c>
      <c r="I246" s="77">
        <v>0</v>
      </c>
      <c r="J246" s="77">
        <v>0</v>
      </c>
      <c r="K246" s="77">
        <v>0</v>
      </c>
      <c r="L246" s="77">
        <v>0</v>
      </c>
      <c r="M246" s="77">
        <v>0</v>
      </c>
      <c r="N246" s="77">
        <v>0</v>
      </c>
      <c r="O246" s="77">
        <v>0</v>
      </c>
      <c r="P246" s="82">
        <v>0</v>
      </c>
      <c r="Q246" s="83">
        <f t="shared" si="9"/>
        <v>773987</v>
      </c>
      <c r="S246" s="1">
        <f t="shared" si="10"/>
        <v>684387</v>
      </c>
      <c r="T246" s="1">
        <f t="shared" si="10"/>
        <v>89600</v>
      </c>
      <c r="U246" s="1">
        <f t="shared" si="11"/>
        <v>773987</v>
      </c>
    </row>
    <row r="247" spans="1:21" x14ac:dyDescent="0.25">
      <c r="A247" s="24" t="s">
        <v>305</v>
      </c>
      <c r="B247" s="25" t="s">
        <v>49</v>
      </c>
      <c r="C247" s="81">
        <v>0</v>
      </c>
      <c r="D247" s="81">
        <v>6480</v>
      </c>
      <c r="E247" s="77">
        <v>0</v>
      </c>
      <c r="F247" s="77">
        <v>46495</v>
      </c>
      <c r="G247" s="77">
        <v>0</v>
      </c>
      <c r="H247" s="77">
        <v>322001</v>
      </c>
      <c r="I247" s="77">
        <v>0</v>
      </c>
      <c r="J247" s="77">
        <v>0</v>
      </c>
      <c r="K247" s="77">
        <v>0</v>
      </c>
      <c r="L247" s="77">
        <v>0</v>
      </c>
      <c r="M247" s="77">
        <v>0</v>
      </c>
      <c r="N247" s="77">
        <v>171947</v>
      </c>
      <c r="O247" s="77">
        <v>0</v>
      </c>
      <c r="P247" s="82">
        <v>125000</v>
      </c>
      <c r="Q247" s="83">
        <f t="shared" si="9"/>
        <v>671923</v>
      </c>
      <c r="S247" s="1">
        <f t="shared" si="10"/>
        <v>0</v>
      </c>
      <c r="T247" s="1">
        <f t="shared" si="10"/>
        <v>671923</v>
      </c>
      <c r="U247" s="1">
        <f t="shared" si="11"/>
        <v>671923</v>
      </c>
    </row>
    <row r="248" spans="1:21" x14ac:dyDescent="0.25">
      <c r="A248" s="24" t="s">
        <v>306</v>
      </c>
      <c r="B248" s="25" t="s">
        <v>49</v>
      </c>
      <c r="C248" s="81">
        <v>0</v>
      </c>
      <c r="D248" s="81">
        <v>0</v>
      </c>
      <c r="E248" s="77">
        <v>4057</v>
      </c>
      <c r="F248" s="77">
        <v>7052</v>
      </c>
      <c r="G248" s="77">
        <v>0</v>
      </c>
      <c r="H248" s="77">
        <v>0</v>
      </c>
      <c r="I248" s="77">
        <v>0</v>
      </c>
      <c r="J248" s="77">
        <v>0</v>
      </c>
      <c r="K248" s="77">
        <v>0</v>
      </c>
      <c r="L248" s="77">
        <v>0</v>
      </c>
      <c r="M248" s="77">
        <v>0</v>
      </c>
      <c r="N248" s="77">
        <v>0</v>
      </c>
      <c r="O248" s="77">
        <v>0</v>
      </c>
      <c r="P248" s="82">
        <v>0</v>
      </c>
      <c r="Q248" s="83">
        <f t="shared" si="9"/>
        <v>11109</v>
      </c>
      <c r="S248" s="1">
        <f t="shared" si="10"/>
        <v>4057</v>
      </c>
      <c r="T248" s="1">
        <f t="shared" si="10"/>
        <v>7052</v>
      </c>
      <c r="U248" s="1">
        <f t="shared" si="11"/>
        <v>11109</v>
      </c>
    </row>
    <row r="249" spans="1:21" x14ac:dyDescent="0.25">
      <c r="A249" s="24" t="s">
        <v>307</v>
      </c>
      <c r="B249" s="25" t="s">
        <v>49</v>
      </c>
      <c r="C249" s="81">
        <v>425</v>
      </c>
      <c r="D249" s="81">
        <v>0</v>
      </c>
      <c r="E249" s="77">
        <v>0</v>
      </c>
      <c r="F249" s="77">
        <v>0</v>
      </c>
      <c r="G249" s="77">
        <v>0</v>
      </c>
      <c r="H249" s="77">
        <v>0</v>
      </c>
      <c r="I249" s="77">
        <v>0</v>
      </c>
      <c r="J249" s="77">
        <v>0</v>
      </c>
      <c r="K249" s="77">
        <v>0</v>
      </c>
      <c r="L249" s="77">
        <v>0</v>
      </c>
      <c r="M249" s="77">
        <v>0</v>
      </c>
      <c r="N249" s="77">
        <v>0</v>
      </c>
      <c r="O249" s="77">
        <v>7129</v>
      </c>
      <c r="P249" s="82">
        <v>0</v>
      </c>
      <c r="Q249" s="83">
        <f t="shared" si="9"/>
        <v>7554</v>
      </c>
      <c r="S249" s="1">
        <f t="shared" si="10"/>
        <v>7554</v>
      </c>
      <c r="T249" s="1">
        <f t="shared" si="10"/>
        <v>0</v>
      </c>
      <c r="U249" s="1">
        <f t="shared" si="11"/>
        <v>7554</v>
      </c>
    </row>
    <row r="250" spans="1:21" x14ac:dyDescent="0.25">
      <c r="A250" s="24" t="s">
        <v>308</v>
      </c>
      <c r="B250" s="25" t="s">
        <v>49</v>
      </c>
      <c r="C250" s="81">
        <v>0</v>
      </c>
      <c r="D250" s="81">
        <v>660</v>
      </c>
      <c r="E250" s="77">
        <v>0</v>
      </c>
      <c r="F250" s="77">
        <v>0</v>
      </c>
      <c r="G250" s="77">
        <v>0</v>
      </c>
      <c r="H250" s="77">
        <v>1500</v>
      </c>
      <c r="I250" s="77">
        <v>0</v>
      </c>
      <c r="J250" s="77">
        <v>0</v>
      </c>
      <c r="K250" s="77">
        <v>0</v>
      </c>
      <c r="L250" s="77">
        <v>0</v>
      </c>
      <c r="M250" s="77">
        <v>0</v>
      </c>
      <c r="N250" s="77">
        <v>150</v>
      </c>
      <c r="O250" s="77">
        <v>0</v>
      </c>
      <c r="P250" s="82">
        <v>300</v>
      </c>
      <c r="Q250" s="83">
        <f t="shared" si="9"/>
        <v>2610</v>
      </c>
      <c r="S250" s="1">
        <f t="shared" si="10"/>
        <v>0</v>
      </c>
      <c r="T250" s="1">
        <f t="shared" si="10"/>
        <v>2610</v>
      </c>
      <c r="U250" s="1">
        <f t="shared" si="11"/>
        <v>2610</v>
      </c>
    </row>
    <row r="251" spans="1:21" x14ac:dyDescent="0.25">
      <c r="A251" s="24" t="s">
        <v>309</v>
      </c>
      <c r="B251" s="25" t="s">
        <v>49</v>
      </c>
      <c r="C251" s="81">
        <v>0</v>
      </c>
      <c r="D251" s="81">
        <v>16500</v>
      </c>
      <c r="E251" s="77">
        <v>20487</v>
      </c>
      <c r="F251" s="77">
        <v>699797</v>
      </c>
      <c r="G251" s="77">
        <v>0</v>
      </c>
      <c r="H251" s="77">
        <v>0</v>
      </c>
      <c r="I251" s="77">
        <v>0</v>
      </c>
      <c r="J251" s="77">
        <v>0</v>
      </c>
      <c r="K251" s="77">
        <v>0</v>
      </c>
      <c r="L251" s="77">
        <v>0</v>
      </c>
      <c r="M251" s="77">
        <v>0</v>
      </c>
      <c r="N251" s="77">
        <v>0</v>
      </c>
      <c r="O251" s="77">
        <v>0</v>
      </c>
      <c r="P251" s="82">
        <v>0</v>
      </c>
      <c r="Q251" s="83">
        <f t="shared" si="9"/>
        <v>736784</v>
      </c>
      <c r="S251" s="1">
        <f t="shared" si="10"/>
        <v>20487</v>
      </c>
      <c r="T251" s="1">
        <f t="shared" si="10"/>
        <v>716297</v>
      </c>
      <c r="U251" s="1">
        <f t="shared" si="11"/>
        <v>736784</v>
      </c>
    </row>
    <row r="252" spans="1:21" x14ac:dyDescent="0.25">
      <c r="A252" s="24" t="s">
        <v>310</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9"/>
        <v>0</v>
      </c>
      <c r="S252" s="1">
        <f t="shared" si="10"/>
        <v>0</v>
      </c>
      <c r="T252" s="1">
        <f t="shared" si="10"/>
        <v>0</v>
      </c>
      <c r="U252" s="1">
        <f t="shared" si="11"/>
        <v>0</v>
      </c>
    </row>
    <row r="253" spans="1:21" x14ac:dyDescent="0.25">
      <c r="A253" s="24" t="s">
        <v>311</v>
      </c>
      <c r="B253" s="25" t="s">
        <v>49</v>
      </c>
      <c r="C253" s="81">
        <v>15326</v>
      </c>
      <c r="D253" s="81">
        <v>0</v>
      </c>
      <c r="E253" s="77">
        <v>102450</v>
      </c>
      <c r="F253" s="77">
        <v>0</v>
      </c>
      <c r="G253" s="77">
        <v>0</v>
      </c>
      <c r="H253" s="77">
        <v>0</v>
      </c>
      <c r="I253" s="77">
        <v>0</v>
      </c>
      <c r="J253" s="77">
        <v>0</v>
      </c>
      <c r="K253" s="77">
        <v>0</v>
      </c>
      <c r="L253" s="77">
        <v>0</v>
      </c>
      <c r="M253" s="77">
        <v>0</v>
      </c>
      <c r="N253" s="77">
        <v>0</v>
      </c>
      <c r="O253" s="77">
        <v>0</v>
      </c>
      <c r="P253" s="82">
        <v>0</v>
      </c>
      <c r="Q253" s="83">
        <f t="shared" si="9"/>
        <v>117776</v>
      </c>
      <c r="S253" s="1">
        <f t="shared" si="10"/>
        <v>117776</v>
      </c>
      <c r="T253" s="1">
        <f t="shared" si="10"/>
        <v>0</v>
      </c>
      <c r="U253" s="1">
        <f t="shared" si="11"/>
        <v>117776</v>
      </c>
    </row>
    <row r="254" spans="1:21" x14ac:dyDescent="0.25">
      <c r="A254" s="24" t="s">
        <v>3</v>
      </c>
      <c r="B254" s="25" t="s">
        <v>3</v>
      </c>
      <c r="C254" s="81">
        <v>0</v>
      </c>
      <c r="D254" s="81">
        <v>0</v>
      </c>
      <c r="E254" s="77">
        <v>0</v>
      </c>
      <c r="F254" s="77">
        <v>0</v>
      </c>
      <c r="G254" s="77">
        <v>0</v>
      </c>
      <c r="H254" s="77">
        <v>0</v>
      </c>
      <c r="I254" s="77">
        <v>0</v>
      </c>
      <c r="J254" s="77">
        <v>0</v>
      </c>
      <c r="K254" s="77">
        <v>0</v>
      </c>
      <c r="L254" s="77">
        <v>0</v>
      </c>
      <c r="M254" s="77">
        <v>0</v>
      </c>
      <c r="N254" s="77">
        <v>0</v>
      </c>
      <c r="O254" s="77">
        <v>0</v>
      </c>
      <c r="P254" s="82">
        <v>0</v>
      </c>
      <c r="Q254" s="83">
        <f t="shared" si="9"/>
        <v>0</v>
      </c>
      <c r="S254" s="1">
        <f t="shared" si="10"/>
        <v>0</v>
      </c>
      <c r="T254" s="1">
        <f t="shared" si="10"/>
        <v>0</v>
      </c>
      <c r="U254" s="1">
        <f t="shared" si="11"/>
        <v>0</v>
      </c>
    </row>
    <row r="255" spans="1:21" x14ac:dyDescent="0.25">
      <c r="A255" s="24" t="s">
        <v>312</v>
      </c>
      <c r="B255" s="25" t="s">
        <v>50</v>
      </c>
      <c r="C255" s="81">
        <v>529739</v>
      </c>
      <c r="D255" s="81">
        <v>0</v>
      </c>
      <c r="E255" s="77">
        <v>2790702</v>
      </c>
      <c r="F255" s="77">
        <v>724227</v>
      </c>
      <c r="G255" s="77">
        <v>440538</v>
      </c>
      <c r="H255" s="77">
        <v>229241</v>
      </c>
      <c r="I255" s="77">
        <v>0</v>
      </c>
      <c r="J255" s="77">
        <v>0</v>
      </c>
      <c r="K255" s="77">
        <v>0</v>
      </c>
      <c r="L255" s="77">
        <v>0</v>
      </c>
      <c r="M255" s="77">
        <v>290420</v>
      </c>
      <c r="N255" s="77">
        <v>0</v>
      </c>
      <c r="O255" s="77">
        <v>0</v>
      </c>
      <c r="P255" s="82">
        <v>0</v>
      </c>
      <c r="Q255" s="83">
        <f t="shared" si="9"/>
        <v>5004867</v>
      </c>
      <c r="S255" s="1">
        <f t="shared" si="10"/>
        <v>4051399</v>
      </c>
      <c r="T255" s="1">
        <f t="shared" si="10"/>
        <v>953468</v>
      </c>
      <c r="U255" s="1">
        <f t="shared" si="11"/>
        <v>5004867</v>
      </c>
    </row>
    <row r="256" spans="1:21" x14ac:dyDescent="0.25">
      <c r="A256" s="24" t="s">
        <v>474</v>
      </c>
      <c r="B256" s="25" t="s">
        <v>50</v>
      </c>
      <c r="C256" s="81">
        <v>0</v>
      </c>
      <c r="D256" s="81">
        <v>0</v>
      </c>
      <c r="E256" s="77">
        <v>0</v>
      </c>
      <c r="F256" s="77">
        <v>0</v>
      </c>
      <c r="G256" s="77">
        <v>0</v>
      </c>
      <c r="H256" s="77">
        <v>0</v>
      </c>
      <c r="I256" s="77">
        <v>0</v>
      </c>
      <c r="J256" s="77">
        <v>0</v>
      </c>
      <c r="K256" s="77">
        <v>0</v>
      </c>
      <c r="L256" s="77">
        <v>0</v>
      </c>
      <c r="M256" s="77">
        <v>0</v>
      </c>
      <c r="N256" s="77">
        <v>0</v>
      </c>
      <c r="O256" s="77">
        <v>0</v>
      </c>
      <c r="P256" s="82">
        <v>0</v>
      </c>
      <c r="Q256" s="83">
        <f t="shared" si="9"/>
        <v>0</v>
      </c>
      <c r="S256" s="1">
        <f t="shared" si="10"/>
        <v>0</v>
      </c>
      <c r="T256" s="1">
        <f t="shared" si="10"/>
        <v>0</v>
      </c>
      <c r="U256" s="1">
        <f t="shared" si="11"/>
        <v>0</v>
      </c>
    </row>
    <row r="257" spans="1:21" x14ac:dyDescent="0.25">
      <c r="A257" s="24" t="s">
        <v>313</v>
      </c>
      <c r="B257" s="25" t="s">
        <v>50</v>
      </c>
      <c r="C257" s="81">
        <v>0</v>
      </c>
      <c r="D257" s="81">
        <v>0</v>
      </c>
      <c r="E257" s="77">
        <v>0</v>
      </c>
      <c r="F257" s="77">
        <v>0</v>
      </c>
      <c r="G257" s="77">
        <v>31460</v>
      </c>
      <c r="H257" s="77">
        <v>0</v>
      </c>
      <c r="I257" s="77">
        <v>0</v>
      </c>
      <c r="J257" s="77">
        <v>0</v>
      </c>
      <c r="K257" s="77">
        <v>0</v>
      </c>
      <c r="L257" s="77">
        <v>0</v>
      </c>
      <c r="M257" s="77">
        <v>0</v>
      </c>
      <c r="N257" s="77">
        <v>0</v>
      </c>
      <c r="O257" s="77">
        <v>0</v>
      </c>
      <c r="P257" s="82">
        <v>0</v>
      </c>
      <c r="Q257" s="83">
        <f t="shared" si="9"/>
        <v>31460</v>
      </c>
      <c r="S257" s="1">
        <f t="shared" si="10"/>
        <v>31460</v>
      </c>
      <c r="T257" s="1">
        <f t="shared" si="10"/>
        <v>0</v>
      </c>
      <c r="U257" s="1">
        <f t="shared" si="11"/>
        <v>31460</v>
      </c>
    </row>
    <row r="258" spans="1:21" x14ac:dyDescent="0.25">
      <c r="A258" s="24" t="s">
        <v>314</v>
      </c>
      <c r="B258" s="25" t="s">
        <v>50</v>
      </c>
      <c r="C258" s="81">
        <v>0</v>
      </c>
      <c r="D258" s="81">
        <v>0</v>
      </c>
      <c r="E258" s="77">
        <v>0</v>
      </c>
      <c r="F258" s="77">
        <v>0</v>
      </c>
      <c r="G258" s="77">
        <v>0</v>
      </c>
      <c r="H258" s="77">
        <v>0</v>
      </c>
      <c r="I258" s="77">
        <v>0</v>
      </c>
      <c r="J258" s="77">
        <v>0</v>
      </c>
      <c r="K258" s="77">
        <v>0</v>
      </c>
      <c r="L258" s="77">
        <v>0</v>
      </c>
      <c r="M258" s="77">
        <v>0</v>
      </c>
      <c r="N258" s="77">
        <v>0</v>
      </c>
      <c r="O258" s="77">
        <v>0</v>
      </c>
      <c r="P258" s="82">
        <v>0</v>
      </c>
      <c r="Q258" s="83">
        <f t="shared" si="9"/>
        <v>0</v>
      </c>
      <c r="S258" s="1">
        <f t="shared" si="10"/>
        <v>0</v>
      </c>
      <c r="T258" s="1">
        <f t="shared" si="10"/>
        <v>0</v>
      </c>
      <c r="U258" s="1">
        <f t="shared" si="11"/>
        <v>0</v>
      </c>
    </row>
    <row r="259" spans="1:21" x14ac:dyDescent="0.25">
      <c r="A259" s="24" t="s">
        <v>315</v>
      </c>
      <c r="B259" s="25" t="s">
        <v>50</v>
      </c>
      <c r="C259" s="81">
        <v>1994</v>
      </c>
      <c r="D259" s="81">
        <v>0</v>
      </c>
      <c r="E259" s="77">
        <v>0</v>
      </c>
      <c r="F259" s="77">
        <v>0</v>
      </c>
      <c r="G259" s="77">
        <v>6225</v>
      </c>
      <c r="H259" s="77">
        <v>0</v>
      </c>
      <c r="I259" s="77">
        <v>0</v>
      </c>
      <c r="J259" s="77">
        <v>0</v>
      </c>
      <c r="K259" s="77">
        <v>0</v>
      </c>
      <c r="L259" s="77">
        <v>0</v>
      </c>
      <c r="M259" s="77">
        <v>0</v>
      </c>
      <c r="N259" s="77">
        <v>0</v>
      </c>
      <c r="O259" s="77">
        <v>0</v>
      </c>
      <c r="P259" s="82">
        <v>0</v>
      </c>
      <c r="Q259" s="83">
        <f t="shared" si="9"/>
        <v>8219</v>
      </c>
      <c r="S259" s="1">
        <f t="shared" si="10"/>
        <v>8219</v>
      </c>
      <c r="T259" s="1">
        <f t="shared" si="10"/>
        <v>0</v>
      </c>
      <c r="U259" s="1">
        <f t="shared" si="11"/>
        <v>8219</v>
      </c>
    </row>
    <row r="260" spans="1:21" x14ac:dyDescent="0.25">
      <c r="A260" s="24" t="s">
        <v>316</v>
      </c>
      <c r="B260" s="25" t="s">
        <v>50</v>
      </c>
      <c r="C260" s="81">
        <v>0</v>
      </c>
      <c r="D260" s="81">
        <v>0</v>
      </c>
      <c r="E260" s="77">
        <v>0</v>
      </c>
      <c r="F260" s="77">
        <v>0</v>
      </c>
      <c r="G260" s="77">
        <v>0</v>
      </c>
      <c r="H260" s="77">
        <v>0</v>
      </c>
      <c r="I260" s="77">
        <v>0</v>
      </c>
      <c r="J260" s="77">
        <v>0</v>
      </c>
      <c r="K260" s="77">
        <v>0</v>
      </c>
      <c r="L260" s="77">
        <v>0</v>
      </c>
      <c r="M260" s="77">
        <v>0</v>
      </c>
      <c r="N260" s="77">
        <v>0</v>
      </c>
      <c r="O260" s="77">
        <v>0</v>
      </c>
      <c r="P260" s="82">
        <v>0</v>
      </c>
      <c r="Q260" s="83">
        <f t="shared" si="9"/>
        <v>0</v>
      </c>
      <c r="S260" s="1">
        <f t="shared" si="10"/>
        <v>0</v>
      </c>
      <c r="T260" s="1">
        <f t="shared" si="10"/>
        <v>0</v>
      </c>
      <c r="U260" s="1">
        <f t="shared" si="11"/>
        <v>0</v>
      </c>
    </row>
    <row r="261" spans="1:21" x14ac:dyDescent="0.25">
      <c r="A261" s="24" t="s">
        <v>317</v>
      </c>
      <c r="B261" s="25" t="s">
        <v>50</v>
      </c>
      <c r="C261" s="81">
        <v>0</v>
      </c>
      <c r="D261" s="81">
        <v>362497</v>
      </c>
      <c r="E261" s="77">
        <v>0</v>
      </c>
      <c r="F261" s="77">
        <v>0</v>
      </c>
      <c r="G261" s="77">
        <v>821250</v>
      </c>
      <c r="H261" s="77">
        <v>5386</v>
      </c>
      <c r="I261" s="77">
        <v>0</v>
      </c>
      <c r="J261" s="77">
        <v>0</v>
      </c>
      <c r="K261" s="77">
        <v>0</v>
      </c>
      <c r="L261" s="77">
        <v>0</v>
      </c>
      <c r="M261" s="77">
        <v>767907</v>
      </c>
      <c r="N261" s="77">
        <v>0</v>
      </c>
      <c r="O261" s="77">
        <v>0</v>
      </c>
      <c r="P261" s="82">
        <v>0</v>
      </c>
      <c r="Q261" s="83">
        <f t="shared" ref="Q261:Q324" si="12">SUM(C261:P261)</f>
        <v>1957040</v>
      </c>
      <c r="S261" s="1">
        <f t="shared" si="10"/>
        <v>1589157</v>
      </c>
      <c r="T261" s="1">
        <f t="shared" si="10"/>
        <v>367883</v>
      </c>
      <c r="U261" s="1">
        <f t="shared" si="11"/>
        <v>1957040</v>
      </c>
    </row>
    <row r="262" spans="1:21" x14ac:dyDescent="0.25">
      <c r="A262" s="24" t="s">
        <v>318</v>
      </c>
      <c r="B262" s="25" t="s">
        <v>50</v>
      </c>
      <c r="C262" s="81">
        <v>92856</v>
      </c>
      <c r="D262" s="81">
        <v>0</v>
      </c>
      <c r="E262" s="77">
        <v>287957</v>
      </c>
      <c r="F262" s="77">
        <v>0</v>
      </c>
      <c r="G262" s="77">
        <v>759211</v>
      </c>
      <c r="H262" s="77">
        <v>0</v>
      </c>
      <c r="I262" s="77">
        <v>0</v>
      </c>
      <c r="J262" s="77">
        <v>0</v>
      </c>
      <c r="K262" s="77">
        <v>0</v>
      </c>
      <c r="L262" s="77">
        <v>0</v>
      </c>
      <c r="M262" s="77">
        <v>214602</v>
      </c>
      <c r="N262" s="77">
        <v>0</v>
      </c>
      <c r="O262" s="77">
        <v>60579</v>
      </c>
      <c r="P262" s="82">
        <v>0</v>
      </c>
      <c r="Q262" s="83">
        <f t="shared" si="12"/>
        <v>1415205</v>
      </c>
      <c r="S262" s="1">
        <f t="shared" ref="S262:T326" si="13">SUM(C262,E262,G262,I262,K262,M262,O262)</f>
        <v>1415205</v>
      </c>
      <c r="T262" s="1">
        <f t="shared" si="13"/>
        <v>0</v>
      </c>
      <c r="U262" s="1">
        <f t="shared" ref="U262:U326" si="14">SUM(S262:T262)</f>
        <v>1415205</v>
      </c>
    </row>
    <row r="263" spans="1:21" x14ac:dyDescent="0.25">
      <c r="A263" s="24" t="s">
        <v>319</v>
      </c>
      <c r="B263" s="25" t="s">
        <v>50</v>
      </c>
      <c r="C263" s="81">
        <v>445759</v>
      </c>
      <c r="D263" s="81">
        <v>472328</v>
      </c>
      <c r="E263" s="77">
        <v>0</v>
      </c>
      <c r="F263" s="77">
        <v>78668</v>
      </c>
      <c r="G263" s="77">
        <v>2605280</v>
      </c>
      <c r="H263" s="77">
        <v>0</v>
      </c>
      <c r="I263" s="77">
        <v>0</v>
      </c>
      <c r="J263" s="77">
        <v>0</v>
      </c>
      <c r="K263" s="77">
        <v>0</v>
      </c>
      <c r="L263" s="77">
        <v>0</v>
      </c>
      <c r="M263" s="77">
        <v>611520</v>
      </c>
      <c r="N263" s="77">
        <v>0</v>
      </c>
      <c r="O263" s="77">
        <v>0</v>
      </c>
      <c r="P263" s="82">
        <v>0</v>
      </c>
      <c r="Q263" s="83">
        <f t="shared" si="12"/>
        <v>4213555</v>
      </c>
      <c r="S263" s="1">
        <f t="shared" si="13"/>
        <v>3662559</v>
      </c>
      <c r="T263" s="1">
        <f t="shared" si="13"/>
        <v>550996</v>
      </c>
      <c r="U263" s="1">
        <f t="shared" si="14"/>
        <v>4213555</v>
      </c>
    </row>
    <row r="264" spans="1:21" x14ac:dyDescent="0.25">
      <c r="A264" s="24" t="s">
        <v>475</v>
      </c>
      <c r="B264" s="25" t="s">
        <v>50</v>
      </c>
      <c r="C264" s="81">
        <v>0</v>
      </c>
      <c r="D264" s="81">
        <v>0</v>
      </c>
      <c r="E264" s="77">
        <v>0</v>
      </c>
      <c r="F264" s="77">
        <v>5233576</v>
      </c>
      <c r="G264" s="77">
        <v>0</v>
      </c>
      <c r="H264" s="77">
        <v>11912570</v>
      </c>
      <c r="I264" s="77">
        <v>0</v>
      </c>
      <c r="J264" s="77">
        <v>0</v>
      </c>
      <c r="K264" s="77">
        <v>0</v>
      </c>
      <c r="L264" s="77">
        <v>0</v>
      </c>
      <c r="M264" s="77">
        <v>2107671</v>
      </c>
      <c r="N264" s="77">
        <v>0</v>
      </c>
      <c r="O264" s="77">
        <v>0</v>
      </c>
      <c r="P264" s="82">
        <v>0</v>
      </c>
      <c r="Q264" s="83">
        <f t="shared" si="12"/>
        <v>19253817</v>
      </c>
      <c r="S264" s="1">
        <f t="shared" si="13"/>
        <v>2107671</v>
      </c>
      <c r="T264" s="1">
        <f t="shared" si="13"/>
        <v>17146146</v>
      </c>
      <c r="U264" s="1">
        <f t="shared" si="14"/>
        <v>19253817</v>
      </c>
    </row>
    <row r="265" spans="1:21" x14ac:dyDescent="0.25">
      <c r="A265" s="24" t="s">
        <v>320</v>
      </c>
      <c r="B265" s="25" t="s">
        <v>50</v>
      </c>
      <c r="C265" s="81">
        <v>0</v>
      </c>
      <c r="D265" s="81">
        <v>0</v>
      </c>
      <c r="E265" s="77">
        <v>0</v>
      </c>
      <c r="F265" s="77">
        <v>0</v>
      </c>
      <c r="G265" s="77">
        <v>0</v>
      </c>
      <c r="H265" s="77">
        <v>0</v>
      </c>
      <c r="I265" s="77">
        <v>0</v>
      </c>
      <c r="J265" s="77">
        <v>0</v>
      </c>
      <c r="K265" s="77">
        <v>0</v>
      </c>
      <c r="L265" s="77">
        <v>0</v>
      </c>
      <c r="M265" s="77">
        <v>0</v>
      </c>
      <c r="N265" s="77">
        <v>0</v>
      </c>
      <c r="O265" s="77">
        <v>0</v>
      </c>
      <c r="P265" s="82">
        <v>0</v>
      </c>
      <c r="Q265" s="83">
        <f t="shared" si="12"/>
        <v>0</v>
      </c>
      <c r="S265" s="1">
        <f t="shared" si="13"/>
        <v>0</v>
      </c>
      <c r="T265" s="1">
        <f t="shared" si="13"/>
        <v>0</v>
      </c>
      <c r="U265" s="1">
        <f t="shared" si="14"/>
        <v>0</v>
      </c>
    </row>
    <row r="266" spans="1:21" x14ac:dyDescent="0.25">
      <c r="A266" s="24" t="s">
        <v>321</v>
      </c>
      <c r="B266" s="25" t="s">
        <v>50</v>
      </c>
      <c r="C266" s="81">
        <v>422502</v>
      </c>
      <c r="D266" s="81">
        <v>234830</v>
      </c>
      <c r="E266" s="77">
        <v>1566493</v>
      </c>
      <c r="F266" s="77">
        <v>134083</v>
      </c>
      <c r="G266" s="77">
        <v>1717152</v>
      </c>
      <c r="H266" s="77">
        <v>1406765</v>
      </c>
      <c r="I266" s="77">
        <v>0</v>
      </c>
      <c r="J266" s="77">
        <v>0</v>
      </c>
      <c r="K266" s="77">
        <v>0</v>
      </c>
      <c r="L266" s="77">
        <v>0</v>
      </c>
      <c r="M266" s="77">
        <v>602257</v>
      </c>
      <c r="N266" s="77">
        <v>0</v>
      </c>
      <c r="O266" s="77">
        <v>0</v>
      </c>
      <c r="P266" s="82">
        <v>0</v>
      </c>
      <c r="Q266" s="83">
        <f t="shared" si="12"/>
        <v>6084082</v>
      </c>
      <c r="S266" s="1">
        <f t="shared" si="13"/>
        <v>4308404</v>
      </c>
      <c r="T266" s="1">
        <f t="shared" si="13"/>
        <v>1775678</v>
      </c>
      <c r="U266" s="1">
        <f t="shared" si="14"/>
        <v>6084082</v>
      </c>
    </row>
    <row r="267" spans="1:21" x14ac:dyDescent="0.25">
      <c r="A267" s="24" t="s">
        <v>322</v>
      </c>
      <c r="B267" s="25" t="s">
        <v>50</v>
      </c>
      <c r="C267" s="81">
        <v>0</v>
      </c>
      <c r="D267" s="81">
        <v>0</v>
      </c>
      <c r="E267" s="77">
        <v>5222105</v>
      </c>
      <c r="F267" s="77">
        <v>0</v>
      </c>
      <c r="G267" s="77">
        <v>0</v>
      </c>
      <c r="H267" s="77">
        <v>0</v>
      </c>
      <c r="I267" s="77">
        <v>0</v>
      </c>
      <c r="J267" s="77">
        <v>0</v>
      </c>
      <c r="K267" s="77">
        <v>0</v>
      </c>
      <c r="L267" s="77">
        <v>0</v>
      </c>
      <c r="M267" s="77">
        <v>628000</v>
      </c>
      <c r="N267" s="77">
        <v>0</v>
      </c>
      <c r="O267" s="77">
        <v>0</v>
      </c>
      <c r="P267" s="82">
        <v>0</v>
      </c>
      <c r="Q267" s="83">
        <f t="shared" si="12"/>
        <v>5850105</v>
      </c>
      <c r="S267" s="1">
        <f t="shared" si="13"/>
        <v>5850105</v>
      </c>
      <c r="T267" s="1">
        <f t="shared" si="13"/>
        <v>0</v>
      </c>
      <c r="U267" s="1">
        <f t="shared" si="14"/>
        <v>5850105</v>
      </c>
    </row>
    <row r="268" spans="1:21" x14ac:dyDescent="0.25">
      <c r="A268" s="24" t="s">
        <v>476</v>
      </c>
      <c r="B268" s="25" t="s">
        <v>51</v>
      </c>
      <c r="C268" s="81">
        <v>0</v>
      </c>
      <c r="D268" s="81">
        <v>0</v>
      </c>
      <c r="E268" s="77">
        <v>0</v>
      </c>
      <c r="F268" s="77">
        <v>0</v>
      </c>
      <c r="G268" s="77">
        <v>160825</v>
      </c>
      <c r="H268" s="77">
        <v>1695588</v>
      </c>
      <c r="I268" s="77">
        <v>0</v>
      </c>
      <c r="J268" s="77">
        <v>0</v>
      </c>
      <c r="K268" s="77">
        <v>0</v>
      </c>
      <c r="L268" s="77">
        <v>0</v>
      </c>
      <c r="M268" s="77">
        <v>0</v>
      </c>
      <c r="N268" s="77">
        <v>0</v>
      </c>
      <c r="O268" s="77">
        <v>0</v>
      </c>
      <c r="P268" s="82">
        <v>0</v>
      </c>
      <c r="Q268" s="83">
        <f t="shared" si="12"/>
        <v>1856413</v>
      </c>
      <c r="S268" s="1">
        <f t="shared" si="13"/>
        <v>160825</v>
      </c>
      <c r="T268" s="1">
        <f t="shared" si="13"/>
        <v>1695588</v>
      </c>
      <c r="U268" s="1">
        <f t="shared" si="14"/>
        <v>1856413</v>
      </c>
    </row>
    <row r="269" spans="1:21" x14ac:dyDescent="0.25">
      <c r="A269" s="24" t="s">
        <v>515</v>
      </c>
      <c r="B269" s="25" t="s">
        <v>51</v>
      </c>
      <c r="C269" s="81">
        <v>1091789</v>
      </c>
      <c r="D269" s="81">
        <v>213712</v>
      </c>
      <c r="E269" s="77">
        <v>10104344</v>
      </c>
      <c r="F269" s="77">
        <v>267382</v>
      </c>
      <c r="G269" s="77">
        <v>3713971</v>
      </c>
      <c r="H269" s="77">
        <v>265528</v>
      </c>
      <c r="I269" s="77">
        <v>0</v>
      </c>
      <c r="J269" s="77">
        <v>0</v>
      </c>
      <c r="K269" s="77">
        <v>0</v>
      </c>
      <c r="L269" s="77">
        <v>0</v>
      </c>
      <c r="M269" s="77">
        <v>1363638</v>
      </c>
      <c r="N269" s="77">
        <v>0</v>
      </c>
      <c r="O269" s="77">
        <v>0</v>
      </c>
      <c r="P269" s="82">
        <v>0</v>
      </c>
      <c r="Q269" s="83">
        <f t="shared" si="12"/>
        <v>17020364</v>
      </c>
      <c r="S269" s="1">
        <f t="shared" si="13"/>
        <v>16273742</v>
      </c>
      <c r="T269" s="1">
        <f t="shared" si="13"/>
        <v>746622</v>
      </c>
      <c r="U269" s="1">
        <f t="shared" si="14"/>
        <v>17020364</v>
      </c>
    </row>
    <row r="270" spans="1:21" x14ac:dyDescent="0.25">
      <c r="A270" s="24" t="s">
        <v>324</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5">
      <c r="A271" s="24" t="s">
        <v>325</v>
      </c>
      <c r="B271" s="25" t="s">
        <v>4</v>
      </c>
      <c r="C271" s="81">
        <v>0</v>
      </c>
      <c r="D271" s="81">
        <v>0</v>
      </c>
      <c r="E271" s="77">
        <v>0</v>
      </c>
      <c r="F271" s="77">
        <v>0</v>
      </c>
      <c r="G271" s="77">
        <v>0</v>
      </c>
      <c r="H271" s="77">
        <v>0</v>
      </c>
      <c r="I271" s="77">
        <v>0</v>
      </c>
      <c r="J271" s="77">
        <v>0</v>
      </c>
      <c r="K271" s="77">
        <v>0</v>
      </c>
      <c r="L271" s="77">
        <v>0</v>
      </c>
      <c r="M271" s="77">
        <v>0</v>
      </c>
      <c r="N271" s="77">
        <v>0</v>
      </c>
      <c r="O271" s="77">
        <v>0</v>
      </c>
      <c r="P271" s="82">
        <v>0</v>
      </c>
      <c r="Q271" s="83">
        <f t="shared" si="12"/>
        <v>0</v>
      </c>
      <c r="S271" s="1">
        <f t="shared" si="13"/>
        <v>0</v>
      </c>
      <c r="T271" s="1">
        <f t="shared" si="13"/>
        <v>0</v>
      </c>
      <c r="U271" s="1">
        <f t="shared" si="14"/>
        <v>0</v>
      </c>
    </row>
    <row r="272" spans="1:21" x14ac:dyDescent="0.25">
      <c r="A272" s="24" t="s">
        <v>326</v>
      </c>
      <c r="B272" s="25" t="s">
        <v>4</v>
      </c>
      <c r="C272" s="81">
        <v>0</v>
      </c>
      <c r="D272" s="81">
        <v>0</v>
      </c>
      <c r="E272" s="77">
        <v>688791</v>
      </c>
      <c r="F272" s="77">
        <v>113272</v>
      </c>
      <c r="G272" s="77">
        <v>0</v>
      </c>
      <c r="H272" s="77">
        <v>0</v>
      </c>
      <c r="I272" s="77">
        <v>0</v>
      </c>
      <c r="J272" s="77">
        <v>0</v>
      </c>
      <c r="K272" s="77">
        <v>0</v>
      </c>
      <c r="L272" s="77">
        <v>0</v>
      </c>
      <c r="M272" s="77">
        <v>0</v>
      </c>
      <c r="N272" s="77">
        <v>0</v>
      </c>
      <c r="O272" s="77">
        <v>0</v>
      </c>
      <c r="P272" s="82">
        <v>0</v>
      </c>
      <c r="Q272" s="83">
        <f t="shared" si="12"/>
        <v>802063</v>
      </c>
      <c r="S272" s="1">
        <f t="shared" si="13"/>
        <v>688791</v>
      </c>
      <c r="T272" s="1">
        <f t="shared" si="13"/>
        <v>113272</v>
      </c>
      <c r="U272" s="1">
        <f t="shared" si="14"/>
        <v>802063</v>
      </c>
    </row>
    <row r="273" spans="1:21" x14ac:dyDescent="0.25">
      <c r="A273" s="24" t="s">
        <v>327</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2"/>
        <v>0</v>
      </c>
      <c r="S273" s="1">
        <f t="shared" si="13"/>
        <v>0</v>
      </c>
      <c r="T273" s="1">
        <f t="shared" si="13"/>
        <v>0</v>
      </c>
      <c r="U273" s="1">
        <f t="shared" si="14"/>
        <v>0</v>
      </c>
    </row>
    <row r="274" spans="1:21" x14ac:dyDescent="0.25">
      <c r="A274" s="24" t="s">
        <v>542</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5">
      <c r="A275" s="24" t="s">
        <v>328</v>
      </c>
      <c r="B275" s="25" t="s">
        <v>4</v>
      </c>
      <c r="C275" s="81">
        <v>0</v>
      </c>
      <c r="D275" s="81">
        <v>0</v>
      </c>
      <c r="E275" s="77">
        <v>0</v>
      </c>
      <c r="F275" s="77">
        <v>0</v>
      </c>
      <c r="G275" s="77">
        <v>0</v>
      </c>
      <c r="H275" s="77">
        <v>0</v>
      </c>
      <c r="I275" s="77">
        <v>0</v>
      </c>
      <c r="J275" s="77">
        <v>0</v>
      </c>
      <c r="K275" s="77">
        <v>0</v>
      </c>
      <c r="L275" s="77">
        <v>0</v>
      </c>
      <c r="M275" s="77">
        <v>0</v>
      </c>
      <c r="N275" s="77">
        <v>0</v>
      </c>
      <c r="O275" s="77">
        <v>0</v>
      </c>
      <c r="P275" s="82">
        <v>0</v>
      </c>
      <c r="Q275" s="83">
        <f t="shared" si="12"/>
        <v>0</v>
      </c>
      <c r="S275" s="1">
        <f t="shared" si="13"/>
        <v>0</v>
      </c>
      <c r="T275" s="1">
        <f t="shared" si="13"/>
        <v>0</v>
      </c>
      <c r="U275" s="1">
        <f t="shared" si="14"/>
        <v>0</v>
      </c>
    </row>
    <row r="276" spans="1:21" x14ac:dyDescent="0.25">
      <c r="A276" s="24" t="s">
        <v>329</v>
      </c>
      <c r="B276" s="25" t="s">
        <v>4</v>
      </c>
      <c r="C276" s="81">
        <v>0</v>
      </c>
      <c r="D276" s="81">
        <v>0</v>
      </c>
      <c r="E276" s="77">
        <v>0</v>
      </c>
      <c r="F276" s="77">
        <v>0</v>
      </c>
      <c r="G276" s="77">
        <v>0</v>
      </c>
      <c r="H276" s="77">
        <v>0</v>
      </c>
      <c r="I276" s="77">
        <v>0</v>
      </c>
      <c r="J276" s="77">
        <v>0</v>
      </c>
      <c r="K276" s="77">
        <v>0</v>
      </c>
      <c r="L276" s="77">
        <v>0</v>
      </c>
      <c r="M276" s="77">
        <v>105000</v>
      </c>
      <c r="N276" s="77">
        <v>0</v>
      </c>
      <c r="O276" s="77">
        <v>0</v>
      </c>
      <c r="P276" s="82">
        <v>0</v>
      </c>
      <c r="Q276" s="83">
        <f t="shared" si="12"/>
        <v>105000</v>
      </c>
      <c r="S276" s="1">
        <f t="shared" si="13"/>
        <v>105000</v>
      </c>
      <c r="T276" s="1">
        <f t="shared" si="13"/>
        <v>0</v>
      </c>
      <c r="U276" s="1">
        <f t="shared" si="14"/>
        <v>105000</v>
      </c>
    </row>
    <row r="277" spans="1:21" x14ac:dyDescent="0.25">
      <c r="A277" s="24" t="s">
        <v>330</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5">
      <c r="A278" s="24" t="s">
        <v>331</v>
      </c>
      <c r="B278" s="25" t="s">
        <v>4</v>
      </c>
      <c r="C278" s="81">
        <v>0</v>
      </c>
      <c r="D278" s="81">
        <v>0</v>
      </c>
      <c r="E278" s="77">
        <v>0</v>
      </c>
      <c r="F278" s="77">
        <v>0</v>
      </c>
      <c r="G278" s="77">
        <v>0</v>
      </c>
      <c r="H278" s="77">
        <v>0</v>
      </c>
      <c r="I278" s="77">
        <v>0</v>
      </c>
      <c r="J278" s="77">
        <v>0</v>
      </c>
      <c r="K278" s="77">
        <v>0</v>
      </c>
      <c r="L278" s="77">
        <v>0</v>
      </c>
      <c r="M278" s="77">
        <v>0</v>
      </c>
      <c r="N278" s="77">
        <v>0</v>
      </c>
      <c r="O278" s="77">
        <v>0</v>
      </c>
      <c r="P278" s="82">
        <v>0</v>
      </c>
      <c r="Q278" s="83">
        <f t="shared" si="12"/>
        <v>0</v>
      </c>
      <c r="S278" s="1">
        <f t="shared" si="13"/>
        <v>0</v>
      </c>
      <c r="T278" s="1">
        <f t="shared" si="13"/>
        <v>0</v>
      </c>
      <c r="U278" s="1">
        <f t="shared" si="14"/>
        <v>0</v>
      </c>
    </row>
    <row r="279" spans="1:21" x14ac:dyDescent="0.25">
      <c r="A279" s="24" t="s">
        <v>332</v>
      </c>
      <c r="B279" s="25" t="s">
        <v>4</v>
      </c>
      <c r="C279" s="81">
        <v>0</v>
      </c>
      <c r="D279" s="81">
        <v>0</v>
      </c>
      <c r="E279" s="77">
        <v>0</v>
      </c>
      <c r="F279" s="77">
        <v>8750</v>
      </c>
      <c r="G279" s="77">
        <v>0</v>
      </c>
      <c r="H279" s="77">
        <v>0</v>
      </c>
      <c r="I279" s="77">
        <v>0</v>
      </c>
      <c r="J279" s="77">
        <v>0</v>
      </c>
      <c r="K279" s="77">
        <v>0</v>
      </c>
      <c r="L279" s="77">
        <v>0</v>
      </c>
      <c r="M279" s="77">
        <v>0</v>
      </c>
      <c r="N279" s="77">
        <v>0</v>
      </c>
      <c r="O279" s="77">
        <v>0</v>
      </c>
      <c r="P279" s="82">
        <v>99417</v>
      </c>
      <c r="Q279" s="83">
        <f t="shared" si="12"/>
        <v>108167</v>
      </c>
      <c r="S279" s="1">
        <f t="shared" si="13"/>
        <v>0</v>
      </c>
      <c r="T279" s="1">
        <f t="shared" si="13"/>
        <v>108167</v>
      </c>
      <c r="U279" s="1">
        <f t="shared" si="14"/>
        <v>108167</v>
      </c>
    </row>
    <row r="280" spans="1:21" x14ac:dyDescent="0.25">
      <c r="A280" s="24" t="s">
        <v>477</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5">
      <c r="A281" s="24" t="s">
        <v>333</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83">
        <f t="shared" si="12"/>
        <v>0</v>
      </c>
      <c r="S281" s="1">
        <f t="shared" si="13"/>
        <v>0</v>
      </c>
      <c r="T281" s="1">
        <f t="shared" si="13"/>
        <v>0</v>
      </c>
      <c r="U281" s="1">
        <f t="shared" si="14"/>
        <v>0</v>
      </c>
    </row>
    <row r="282" spans="1:21" x14ac:dyDescent="0.25">
      <c r="A282" s="24" t="s">
        <v>334</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5">
      <c r="A283" s="24" t="s">
        <v>335</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83">
        <f t="shared" si="12"/>
        <v>0</v>
      </c>
      <c r="S283" s="1">
        <f t="shared" si="13"/>
        <v>0</v>
      </c>
      <c r="T283" s="1">
        <f t="shared" si="13"/>
        <v>0</v>
      </c>
      <c r="U283" s="1">
        <f t="shared" si="14"/>
        <v>0</v>
      </c>
    </row>
    <row r="284" spans="1:21" x14ac:dyDescent="0.25">
      <c r="A284" s="24" t="s">
        <v>336</v>
      </c>
      <c r="B284" s="25" t="s">
        <v>4</v>
      </c>
      <c r="C284" s="81">
        <v>188</v>
      </c>
      <c r="D284" s="81">
        <v>0</v>
      </c>
      <c r="E284" s="77">
        <v>0</v>
      </c>
      <c r="F284" s="77">
        <v>0</v>
      </c>
      <c r="G284" s="77">
        <v>0</v>
      </c>
      <c r="H284" s="77">
        <v>0</v>
      </c>
      <c r="I284" s="77">
        <v>0</v>
      </c>
      <c r="J284" s="77">
        <v>0</v>
      </c>
      <c r="K284" s="77">
        <v>0</v>
      </c>
      <c r="L284" s="77">
        <v>0</v>
      </c>
      <c r="M284" s="77">
        <v>0</v>
      </c>
      <c r="N284" s="77">
        <v>0</v>
      </c>
      <c r="O284" s="77">
        <v>1736</v>
      </c>
      <c r="P284" s="82">
        <v>0</v>
      </c>
      <c r="Q284" s="83">
        <f t="shared" si="12"/>
        <v>1924</v>
      </c>
      <c r="S284" s="1">
        <f t="shared" si="13"/>
        <v>1924</v>
      </c>
      <c r="T284" s="1">
        <f t="shared" si="13"/>
        <v>0</v>
      </c>
      <c r="U284" s="1">
        <f t="shared" si="14"/>
        <v>1924</v>
      </c>
    </row>
    <row r="285" spans="1:21" x14ac:dyDescent="0.25">
      <c r="A285" s="24" t="s">
        <v>337</v>
      </c>
      <c r="B285" s="25" t="s">
        <v>4</v>
      </c>
      <c r="C285" s="81">
        <v>7522</v>
      </c>
      <c r="D285" s="81">
        <v>15706</v>
      </c>
      <c r="E285" s="77">
        <v>0</v>
      </c>
      <c r="F285" s="77">
        <v>0</v>
      </c>
      <c r="G285" s="77">
        <v>153823</v>
      </c>
      <c r="H285" s="77">
        <v>74167</v>
      </c>
      <c r="I285" s="77">
        <v>0</v>
      </c>
      <c r="J285" s="77">
        <v>0</v>
      </c>
      <c r="K285" s="77">
        <v>0</v>
      </c>
      <c r="L285" s="77">
        <v>0</v>
      </c>
      <c r="M285" s="77">
        <v>132179</v>
      </c>
      <c r="N285" s="77">
        <v>0</v>
      </c>
      <c r="O285" s="77">
        <v>0</v>
      </c>
      <c r="P285" s="82">
        <v>0</v>
      </c>
      <c r="Q285" s="83">
        <f t="shared" si="12"/>
        <v>383397</v>
      </c>
      <c r="S285" s="1">
        <f t="shared" si="13"/>
        <v>293524</v>
      </c>
      <c r="T285" s="1">
        <f t="shared" si="13"/>
        <v>89873</v>
      </c>
      <c r="U285" s="1">
        <f t="shared" si="14"/>
        <v>383397</v>
      </c>
    </row>
    <row r="286" spans="1:21" x14ac:dyDescent="0.25">
      <c r="A286" s="24" t="s">
        <v>338</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5">
      <c r="A287" s="24" t="s">
        <v>339</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5">
      <c r="A288" s="24" t="s">
        <v>340</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5">
      <c r="A289" s="24" t="s">
        <v>549</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5">
      <c r="A290" s="24" t="s">
        <v>341</v>
      </c>
      <c r="B290" s="25" t="s">
        <v>4</v>
      </c>
      <c r="C290" s="81">
        <v>0</v>
      </c>
      <c r="D290" s="81">
        <v>0</v>
      </c>
      <c r="E290" s="77">
        <v>0</v>
      </c>
      <c r="F290" s="77">
        <v>166733</v>
      </c>
      <c r="G290" s="77">
        <v>0</v>
      </c>
      <c r="H290" s="77">
        <v>0</v>
      </c>
      <c r="I290" s="77">
        <v>0</v>
      </c>
      <c r="J290" s="77">
        <v>0</v>
      </c>
      <c r="K290" s="77">
        <v>0</v>
      </c>
      <c r="L290" s="77">
        <v>0</v>
      </c>
      <c r="M290" s="77">
        <v>0</v>
      </c>
      <c r="N290" s="77">
        <v>0</v>
      </c>
      <c r="O290" s="77">
        <v>0</v>
      </c>
      <c r="P290" s="82">
        <v>0</v>
      </c>
      <c r="Q290" s="83">
        <f t="shared" si="12"/>
        <v>166733</v>
      </c>
      <c r="S290" s="1">
        <f t="shared" si="13"/>
        <v>0</v>
      </c>
      <c r="T290" s="1">
        <f t="shared" si="13"/>
        <v>166733</v>
      </c>
      <c r="U290" s="1">
        <f t="shared" si="14"/>
        <v>166733</v>
      </c>
    </row>
    <row r="291" spans="1:21" x14ac:dyDescent="0.25">
      <c r="A291" s="24" t="s">
        <v>506</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2"/>
        <v>0</v>
      </c>
      <c r="S291" s="1">
        <f t="shared" si="13"/>
        <v>0</v>
      </c>
      <c r="T291" s="1">
        <f t="shared" si="13"/>
        <v>0</v>
      </c>
      <c r="U291" s="1">
        <f t="shared" si="14"/>
        <v>0</v>
      </c>
    </row>
    <row r="292" spans="1:21" x14ac:dyDescent="0.25">
      <c r="A292" s="24" t="s">
        <v>342</v>
      </c>
      <c r="B292" s="25" t="s">
        <v>4</v>
      </c>
      <c r="C292" s="81">
        <v>0</v>
      </c>
      <c r="D292" s="81">
        <v>0</v>
      </c>
      <c r="E292" s="77">
        <v>0</v>
      </c>
      <c r="F292" s="77">
        <v>0</v>
      </c>
      <c r="G292" s="77">
        <v>0</v>
      </c>
      <c r="H292" s="77">
        <v>0</v>
      </c>
      <c r="I292" s="77">
        <v>0</v>
      </c>
      <c r="J292" s="77">
        <v>0</v>
      </c>
      <c r="K292" s="77">
        <v>0</v>
      </c>
      <c r="L292" s="77">
        <v>0</v>
      </c>
      <c r="M292" s="77">
        <v>0</v>
      </c>
      <c r="N292" s="77">
        <v>0</v>
      </c>
      <c r="O292" s="77">
        <v>0</v>
      </c>
      <c r="P292" s="82">
        <v>2583</v>
      </c>
      <c r="Q292" s="83">
        <f t="shared" si="12"/>
        <v>2583</v>
      </c>
      <c r="S292" s="1">
        <f t="shared" si="13"/>
        <v>0</v>
      </c>
      <c r="T292" s="1">
        <f t="shared" si="13"/>
        <v>2583</v>
      </c>
      <c r="U292" s="1">
        <f t="shared" si="14"/>
        <v>2583</v>
      </c>
    </row>
    <row r="293" spans="1:21" x14ac:dyDescent="0.25">
      <c r="A293" s="24" t="s">
        <v>343</v>
      </c>
      <c r="B293" s="25" t="s">
        <v>4</v>
      </c>
      <c r="C293" s="81">
        <v>0</v>
      </c>
      <c r="D293" s="81">
        <v>0</v>
      </c>
      <c r="E293" s="77">
        <v>0</v>
      </c>
      <c r="F293" s="77">
        <v>0</v>
      </c>
      <c r="G293" s="77">
        <v>0</v>
      </c>
      <c r="H293" s="77">
        <v>0</v>
      </c>
      <c r="I293" s="77">
        <v>0</v>
      </c>
      <c r="J293" s="77">
        <v>0</v>
      </c>
      <c r="K293" s="77">
        <v>0</v>
      </c>
      <c r="L293" s="77">
        <v>0</v>
      </c>
      <c r="M293" s="77">
        <v>0</v>
      </c>
      <c r="N293" s="77">
        <v>0</v>
      </c>
      <c r="O293" s="77">
        <v>0</v>
      </c>
      <c r="P293" s="82">
        <v>0</v>
      </c>
      <c r="Q293" s="83">
        <f t="shared" si="12"/>
        <v>0</v>
      </c>
      <c r="S293" s="1">
        <f t="shared" si="13"/>
        <v>0</v>
      </c>
      <c r="T293" s="1">
        <f t="shared" si="13"/>
        <v>0</v>
      </c>
      <c r="U293" s="1">
        <f t="shared" si="14"/>
        <v>0</v>
      </c>
    </row>
    <row r="294" spans="1:21" x14ac:dyDescent="0.25">
      <c r="A294" s="24" t="s">
        <v>344</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2"/>
        <v>0</v>
      </c>
      <c r="S294" s="1">
        <f t="shared" si="13"/>
        <v>0</v>
      </c>
      <c r="T294" s="1">
        <f t="shared" si="13"/>
        <v>0</v>
      </c>
      <c r="U294" s="1">
        <f t="shared" si="14"/>
        <v>0</v>
      </c>
    </row>
    <row r="295" spans="1:21" x14ac:dyDescent="0.25">
      <c r="A295" s="24" t="s">
        <v>345</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5">
      <c r="A296" s="24" t="s">
        <v>346</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5">
      <c r="A297" s="24" t="s">
        <v>4</v>
      </c>
      <c r="B297" s="25" t="s">
        <v>4</v>
      </c>
      <c r="C297" s="81">
        <v>0</v>
      </c>
      <c r="D297" s="81">
        <v>0</v>
      </c>
      <c r="E297" s="77">
        <v>0</v>
      </c>
      <c r="F297" s="77">
        <v>0</v>
      </c>
      <c r="G297" s="77">
        <v>0</v>
      </c>
      <c r="H297" s="77">
        <v>0</v>
      </c>
      <c r="I297" s="77">
        <v>0</v>
      </c>
      <c r="J297" s="77">
        <v>0</v>
      </c>
      <c r="K297" s="77">
        <v>0</v>
      </c>
      <c r="L297" s="77">
        <v>0</v>
      </c>
      <c r="M297" s="77">
        <v>0</v>
      </c>
      <c r="N297" s="77">
        <v>0</v>
      </c>
      <c r="O297" s="77">
        <v>0</v>
      </c>
      <c r="P297" s="82">
        <v>0</v>
      </c>
      <c r="Q297" s="83">
        <f t="shared" si="12"/>
        <v>0</v>
      </c>
      <c r="S297" s="1">
        <f t="shared" si="13"/>
        <v>0</v>
      </c>
      <c r="T297" s="1">
        <f t="shared" si="13"/>
        <v>0</v>
      </c>
      <c r="U297" s="1">
        <f t="shared" si="14"/>
        <v>0</v>
      </c>
    </row>
    <row r="298" spans="1:21" x14ac:dyDescent="0.25">
      <c r="A298" s="24" t="s">
        <v>347</v>
      </c>
      <c r="B298" s="25" t="s">
        <v>4</v>
      </c>
      <c r="C298" s="81">
        <v>0</v>
      </c>
      <c r="D298" s="81">
        <v>595199</v>
      </c>
      <c r="E298" s="77">
        <v>0</v>
      </c>
      <c r="F298" s="77">
        <v>0</v>
      </c>
      <c r="G298" s="77">
        <v>0</v>
      </c>
      <c r="H298" s="77">
        <v>570071</v>
      </c>
      <c r="I298" s="77">
        <v>0</v>
      </c>
      <c r="J298" s="77">
        <v>0</v>
      </c>
      <c r="K298" s="77">
        <v>0</v>
      </c>
      <c r="L298" s="77">
        <v>0</v>
      </c>
      <c r="M298" s="77">
        <v>413616</v>
      </c>
      <c r="N298" s="77">
        <v>0</v>
      </c>
      <c r="O298" s="77">
        <v>156757</v>
      </c>
      <c r="P298" s="82">
        <v>0</v>
      </c>
      <c r="Q298" s="83">
        <f t="shared" si="12"/>
        <v>1735643</v>
      </c>
      <c r="S298" s="1">
        <f t="shared" si="13"/>
        <v>570373</v>
      </c>
      <c r="T298" s="1">
        <f t="shared" si="13"/>
        <v>1165270</v>
      </c>
      <c r="U298" s="1">
        <f t="shared" si="14"/>
        <v>1735643</v>
      </c>
    </row>
    <row r="299" spans="1:21" x14ac:dyDescent="0.25">
      <c r="A299" s="24" t="s">
        <v>348</v>
      </c>
      <c r="B299" s="25" t="s">
        <v>4</v>
      </c>
      <c r="C299" s="81">
        <v>0</v>
      </c>
      <c r="D299" s="81">
        <v>0</v>
      </c>
      <c r="E299" s="77">
        <v>0</v>
      </c>
      <c r="F299" s="77">
        <v>0</v>
      </c>
      <c r="G299" s="77">
        <v>0</v>
      </c>
      <c r="H299" s="77">
        <v>0</v>
      </c>
      <c r="I299" s="77">
        <v>0</v>
      </c>
      <c r="J299" s="77">
        <v>0</v>
      </c>
      <c r="K299" s="77">
        <v>0</v>
      </c>
      <c r="L299" s="77">
        <v>0</v>
      </c>
      <c r="M299" s="77">
        <v>0</v>
      </c>
      <c r="N299" s="77">
        <v>0</v>
      </c>
      <c r="O299" s="77">
        <v>56003</v>
      </c>
      <c r="P299" s="82">
        <v>0</v>
      </c>
      <c r="Q299" s="83">
        <f t="shared" si="12"/>
        <v>56003</v>
      </c>
      <c r="S299" s="1">
        <f t="shared" si="13"/>
        <v>56003</v>
      </c>
      <c r="T299" s="1">
        <f t="shared" si="13"/>
        <v>0</v>
      </c>
      <c r="U299" s="1">
        <f t="shared" si="14"/>
        <v>56003</v>
      </c>
    </row>
    <row r="300" spans="1:21" x14ac:dyDescent="0.25">
      <c r="A300" s="24" t="s">
        <v>349</v>
      </c>
      <c r="B300" s="25" t="s">
        <v>4</v>
      </c>
      <c r="C300" s="81">
        <v>9747</v>
      </c>
      <c r="D300" s="81">
        <v>0</v>
      </c>
      <c r="E300" s="77">
        <v>0</v>
      </c>
      <c r="F300" s="77">
        <v>0</v>
      </c>
      <c r="G300" s="77">
        <v>0</v>
      </c>
      <c r="H300" s="77">
        <v>0</v>
      </c>
      <c r="I300" s="77">
        <v>11200</v>
      </c>
      <c r="J300" s="77">
        <v>0</v>
      </c>
      <c r="K300" s="77">
        <v>0</v>
      </c>
      <c r="L300" s="77">
        <v>0</v>
      </c>
      <c r="M300" s="77">
        <v>21144</v>
      </c>
      <c r="N300" s="77">
        <v>0</v>
      </c>
      <c r="O300" s="77">
        <v>0</v>
      </c>
      <c r="P300" s="82">
        <v>0</v>
      </c>
      <c r="Q300" s="83">
        <f t="shared" si="12"/>
        <v>42091</v>
      </c>
      <c r="S300" s="1">
        <f t="shared" si="13"/>
        <v>42091</v>
      </c>
      <c r="T300" s="1">
        <f t="shared" si="13"/>
        <v>0</v>
      </c>
      <c r="U300" s="1">
        <f t="shared" si="14"/>
        <v>42091</v>
      </c>
    </row>
    <row r="301" spans="1:21" x14ac:dyDescent="0.25">
      <c r="A301" s="24" t="s">
        <v>350</v>
      </c>
      <c r="B301" s="25" t="s">
        <v>4</v>
      </c>
      <c r="C301" s="81">
        <v>144776</v>
      </c>
      <c r="D301" s="81">
        <v>0</v>
      </c>
      <c r="E301" s="77">
        <v>0</v>
      </c>
      <c r="F301" s="77">
        <v>538298</v>
      </c>
      <c r="G301" s="77">
        <v>288578</v>
      </c>
      <c r="H301" s="77">
        <v>0</v>
      </c>
      <c r="I301" s="77">
        <v>0</v>
      </c>
      <c r="J301" s="77">
        <v>0</v>
      </c>
      <c r="K301" s="77">
        <v>0</v>
      </c>
      <c r="L301" s="77">
        <v>0</v>
      </c>
      <c r="M301" s="77">
        <v>243433</v>
      </c>
      <c r="N301" s="77">
        <v>0</v>
      </c>
      <c r="O301" s="77">
        <v>5929</v>
      </c>
      <c r="P301" s="82">
        <v>0</v>
      </c>
      <c r="Q301" s="83">
        <f t="shared" si="12"/>
        <v>1221014</v>
      </c>
      <c r="S301" s="1">
        <f t="shared" si="13"/>
        <v>682716</v>
      </c>
      <c r="T301" s="1">
        <f t="shared" si="13"/>
        <v>538298</v>
      </c>
      <c r="U301" s="1">
        <f t="shared" si="14"/>
        <v>1221014</v>
      </c>
    </row>
    <row r="302" spans="1:21" x14ac:dyDescent="0.25">
      <c r="A302" s="24" t="s">
        <v>351</v>
      </c>
      <c r="B302" s="25" t="s">
        <v>4</v>
      </c>
      <c r="C302" s="81">
        <v>0</v>
      </c>
      <c r="D302" s="81">
        <v>0</v>
      </c>
      <c r="E302" s="77">
        <v>0</v>
      </c>
      <c r="F302" s="77">
        <v>0</v>
      </c>
      <c r="G302" s="77">
        <v>267090</v>
      </c>
      <c r="H302" s="77">
        <v>52698</v>
      </c>
      <c r="I302" s="77">
        <v>0</v>
      </c>
      <c r="J302" s="77">
        <v>0</v>
      </c>
      <c r="K302" s="77">
        <v>0</v>
      </c>
      <c r="L302" s="77">
        <v>0</v>
      </c>
      <c r="M302" s="77">
        <v>442870</v>
      </c>
      <c r="N302" s="77">
        <v>59159</v>
      </c>
      <c r="O302" s="77">
        <v>157152</v>
      </c>
      <c r="P302" s="82">
        <v>5463</v>
      </c>
      <c r="Q302" s="83">
        <f t="shared" si="12"/>
        <v>984432</v>
      </c>
      <c r="S302" s="1">
        <f t="shared" si="13"/>
        <v>867112</v>
      </c>
      <c r="T302" s="1">
        <f t="shared" si="13"/>
        <v>117320</v>
      </c>
      <c r="U302" s="1">
        <f t="shared" si="14"/>
        <v>984432</v>
      </c>
    </row>
    <row r="303" spans="1:21" x14ac:dyDescent="0.25">
      <c r="A303" s="24" t="s">
        <v>352</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5">
      <c r="A304" s="24" t="s">
        <v>353</v>
      </c>
      <c r="B304" s="25" t="s">
        <v>4</v>
      </c>
      <c r="C304" s="81">
        <v>0</v>
      </c>
      <c r="D304" s="81">
        <v>0</v>
      </c>
      <c r="E304" s="77">
        <v>0</v>
      </c>
      <c r="F304" s="77">
        <v>0</v>
      </c>
      <c r="G304" s="77">
        <v>0</v>
      </c>
      <c r="H304" s="77">
        <v>0</v>
      </c>
      <c r="I304" s="77">
        <v>0</v>
      </c>
      <c r="J304" s="77">
        <v>0</v>
      </c>
      <c r="K304" s="77">
        <v>0</v>
      </c>
      <c r="L304" s="77">
        <v>0</v>
      </c>
      <c r="M304" s="77">
        <v>0</v>
      </c>
      <c r="N304" s="77">
        <v>0</v>
      </c>
      <c r="O304" s="77">
        <v>0</v>
      </c>
      <c r="P304" s="82">
        <v>0</v>
      </c>
      <c r="Q304" s="83">
        <f t="shared" si="12"/>
        <v>0</v>
      </c>
      <c r="S304" s="1">
        <f t="shared" si="13"/>
        <v>0</v>
      </c>
      <c r="T304" s="1">
        <f t="shared" si="13"/>
        <v>0</v>
      </c>
      <c r="U304" s="1">
        <f t="shared" si="14"/>
        <v>0</v>
      </c>
    </row>
    <row r="305" spans="1:21" x14ac:dyDescent="0.25">
      <c r="A305" s="24" t="s">
        <v>354</v>
      </c>
      <c r="B305" s="25" t="s">
        <v>4</v>
      </c>
      <c r="C305" s="81">
        <v>0</v>
      </c>
      <c r="D305" s="81">
        <v>541</v>
      </c>
      <c r="E305" s="77">
        <v>0</v>
      </c>
      <c r="F305" s="77">
        <v>0</v>
      </c>
      <c r="G305" s="77">
        <v>0</v>
      </c>
      <c r="H305" s="77">
        <v>0</v>
      </c>
      <c r="I305" s="77">
        <v>0</v>
      </c>
      <c r="J305" s="77">
        <v>0</v>
      </c>
      <c r="K305" s="77">
        <v>0</v>
      </c>
      <c r="L305" s="77">
        <v>0</v>
      </c>
      <c r="M305" s="77">
        <v>0</v>
      </c>
      <c r="N305" s="77">
        <v>275</v>
      </c>
      <c r="O305" s="77">
        <v>0</v>
      </c>
      <c r="P305" s="82">
        <v>0</v>
      </c>
      <c r="Q305" s="83">
        <f t="shared" si="12"/>
        <v>816</v>
      </c>
      <c r="S305" s="1">
        <f t="shared" si="13"/>
        <v>0</v>
      </c>
      <c r="T305" s="1">
        <f t="shared" si="13"/>
        <v>816</v>
      </c>
      <c r="U305" s="1">
        <f t="shared" si="14"/>
        <v>816</v>
      </c>
    </row>
    <row r="306" spans="1:21" x14ac:dyDescent="0.25">
      <c r="A306" s="24" t="s">
        <v>355</v>
      </c>
      <c r="B306" s="25" t="s">
        <v>4</v>
      </c>
      <c r="C306" s="81">
        <v>0</v>
      </c>
      <c r="D306" s="81">
        <v>0</v>
      </c>
      <c r="E306" s="77">
        <v>0</v>
      </c>
      <c r="F306" s="77">
        <v>0</v>
      </c>
      <c r="G306" s="77">
        <v>246063</v>
      </c>
      <c r="H306" s="77">
        <v>0</v>
      </c>
      <c r="I306" s="77">
        <v>0</v>
      </c>
      <c r="J306" s="77">
        <v>0</v>
      </c>
      <c r="K306" s="77">
        <v>0</v>
      </c>
      <c r="L306" s="77">
        <v>0</v>
      </c>
      <c r="M306" s="77">
        <v>262735</v>
      </c>
      <c r="N306" s="77">
        <v>0</v>
      </c>
      <c r="O306" s="77">
        <v>0</v>
      </c>
      <c r="P306" s="82">
        <v>0</v>
      </c>
      <c r="Q306" s="83">
        <f t="shared" si="12"/>
        <v>508798</v>
      </c>
      <c r="S306" s="1">
        <f t="shared" si="13"/>
        <v>508798</v>
      </c>
      <c r="T306" s="1">
        <f t="shared" si="13"/>
        <v>0</v>
      </c>
      <c r="U306" s="1">
        <f t="shared" si="14"/>
        <v>508798</v>
      </c>
    </row>
    <row r="307" spans="1:21" x14ac:dyDescent="0.25">
      <c r="A307" s="24" t="s">
        <v>356</v>
      </c>
      <c r="B307" s="25" t="s">
        <v>4</v>
      </c>
      <c r="C307" s="81">
        <v>0</v>
      </c>
      <c r="D307" s="81">
        <v>0</v>
      </c>
      <c r="E307" s="77">
        <v>0</v>
      </c>
      <c r="F307" s="77">
        <v>0</v>
      </c>
      <c r="G307" s="77">
        <v>0</v>
      </c>
      <c r="H307" s="77">
        <v>0</v>
      </c>
      <c r="I307" s="77">
        <v>0</v>
      </c>
      <c r="J307" s="77">
        <v>0</v>
      </c>
      <c r="K307" s="77">
        <v>0</v>
      </c>
      <c r="L307" s="77">
        <v>0</v>
      </c>
      <c r="M307" s="77">
        <v>0</v>
      </c>
      <c r="N307" s="77">
        <v>0</v>
      </c>
      <c r="O307" s="77">
        <v>0</v>
      </c>
      <c r="P307" s="82">
        <v>0</v>
      </c>
      <c r="Q307" s="83">
        <f t="shared" si="12"/>
        <v>0</v>
      </c>
      <c r="S307" s="1">
        <f t="shared" si="13"/>
        <v>0</v>
      </c>
      <c r="T307" s="1">
        <f t="shared" si="13"/>
        <v>0</v>
      </c>
      <c r="U307" s="1">
        <f t="shared" si="14"/>
        <v>0</v>
      </c>
    </row>
    <row r="308" spans="1:21" x14ac:dyDescent="0.25">
      <c r="A308" s="24" t="s">
        <v>544</v>
      </c>
      <c r="B308" s="25" t="s">
        <v>4</v>
      </c>
      <c r="C308" s="81">
        <v>0</v>
      </c>
      <c r="D308" s="81">
        <v>0</v>
      </c>
      <c r="E308" s="77">
        <v>0</v>
      </c>
      <c r="F308" s="77">
        <v>0</v>
      </c>
      <c r="G308" s="77">
        <v>0</v>
      </c>
      <c r="H308" s="77">
        <v>0</v>
      </c>
      <c r="I308" s="77">
        <v>0</v>
      </c>
      <c r="J308" s="77">
        <v>0</v>
      </c>
      <c r="K308" s="77">
        <v>0</v>
      </c>
      <c r="L308" s="77">
        <v>0</v>
      </c>
      <c r="M308" s="77">
        <v>0</v>
      </c>
      <c r="N308" s="77">
        <v>0</v>
      </c>
      <c r="O308" s="77">
        <v>0</v>
      </c>
      <c r="P308" s="82">
        <v>0</v>
      </c>
      <c r="Q308" s="83">
        <f t="shared" si="12"/>
        <v>0</v>
      </c>
      <c r="S308" s="1">
        <f t="shared" si="13"/>
        <v>0</v>
      </c>
      <c r="T308" s="1">
        <f t="shared" si="13"/>
        <v>0</v>
      </c>
      <c r="U308" s="1">
        <f t="shared" si="14"/>
        <v>0</v>
      </c>
    </row>
    <row r="309" spans="1:21" x14ac:dyDescent="0.25">
      <c r="A309" s="24" t="s">
        <v>357</v>
      </c>
      <c r="B309" s="25" t="s">
        <v>52</v>
      </c>
      <c r="C309" s="81">
        <v>519</v>
      </c>
      <c r="D309" s="81">
        <v>0</v>
      </c>
      <c r="E309" s="77">
        <v>71631</v>
      </c>
      <c r="F309" s="77">
        <v>0</v>
      </c>
      <c r="G309" s="77">
        <v>26838</v>
      </c>
      <c r="H309" s="77">
        <v>0</v>
      </c>
      <c r="I309" s="77">
        <v>0</v>
      </c>
      <c r="J309" s="77">
        <v>0</v>
      </c>
      <c r="K309" s="77">
        <v>0</v>
      </c>
      <c r="L309" s="77">
        <v>0</v>
      </c>
      <c r="M309" s="77">
        <v>0</v>
      </c>
      <c r="N309" s="77">
        <v>0</v>
      </c>
      <c r="O309" s="77">
        <v>0</v>
      </c>
      <c r="P309" s="82">
        <v>0</v>
      </c>
      <c r="Q309" s="83">
        <f t="shared" si="12"/>
        <v>98988</v>
      </c>
      <c r="S309" s="1">
        <f t="shared" si="13"/>
        <v>98988</v>
      </c>
      <c r="T309" s="1">
        <f t="shared" si="13"/>
        <v>0</v>
      </c>
      <c r="U309" s="1">
        <f t="shared" si="14"/>
        <v>98988</v>
      </c>
    </row>
    <row r="310" spans="1:21" x14ac:dyDescent="0.25">
      <c r="A310" s="24" t="s">
        <v>358</v>
      </c>
      <c r="B310" s="25" t="s">
        <v>52</v>
      </c>
      <c r="C310" s="81">
        <v>0</v>
      </c>
      <c r="D310" s="81">
        <v>0</v>
      </c>
      <c r="E310" s="77">
        <v>54674</v>
      </c>
      <c r="F310" s="77">
        <v>242031</v>
      </c>
      <c r="G310" s="77">
        <v>0</v>
      </c>
      <c r="H310" s="77">
        <v>0</v>
      </c>
      <c r="I310" s="77">
        <v>0</v>
      </c>
      <c r="J310" s="77">
        <v>0</v>
      </c>
      <c r="K310" s="77">
        <v>0</v>
      </c>
      <c r="L310" s="77">
        <v>0</v>
      </c>
      <c r="M310" s="77">
        <v>0</v>
      </c>
      <c r="N310" s="77">
        <v>0</v>
      </c>
      <c r="O310" s="77">
        <v>0</v>
      </c>
      <c r="P310" s="82">
        <v>0</v>
      </c>
      <c r="Q310" s="83">
        <f t="shared" si="12"/>
        <v>296705</v>
      </c>
      <c r="S310" s="1">
        <f t="shared" si="13"/>
        <v>54674</v>
      </c>
      <c r="T310" s="1">
        <f t="shared" si="13"/>
        <v>242031</v>
      </c>
      <c r="U310" s="1">
        <f t="shared" si="14"/>
        <v>296705</v>
      </c>
    </row>
    <row r="311" spans="1:21" x14ac:dyDescent="0.25">
      <c r="A311" s="24" t="s">
        <v>359</v>
      </c>
      <c r="B311" s="25" t="s">
        <v>52</v>
      </c>
      <c r="C311" s="81">
        <v>1383</v>
      </c>
      <c r="D311" s="81">
        <v>0</v>
      </c>
      <c r="E311" s="77">
        <v>49137</v>
      </c>
      <c r="F311" s="77">
        <v>0</v>
      </c>
      <c r="G311" s="77">
        <v>25794</v>
      </c>
      <c r="H311" s="77">
        <v>0</v>
      </c>
      <c r="I311" s="77">
        <v>0</v>
      </c>
      <c r="J311" s="77">
        <v>0</v>
      </c>
      <c r="K311" s="77">
        <v>0</v>
      </c>
      <c r="L311" s="77">
        <v>0</v>
      </c>
      <c r="M311" s="77">
        <v>0</v>
      </c>
      <c r="N311" s="77">
        <v>0</v>
      </c>
      <c r="O311" s="77">
        <v>0</v>
      </c>
      <c r="P311" s="82">
        <v>0</v>
      </c>
      <c r="Q311" s="83">
        <f t="shared" si="12"/>
        <v>76314</v>
      </c>
      <c r="S311" s="1">
        <f t="shared" si="13"/>
        <v>76314</v>
      </c>
      <c r="T311" s="1">
        <f t="shared" si="13"/>
        <v>0</v>
      </c>
      <c r="U311" s="1">
        <f t="shared" si="14"/>
        <v>76314</v>
      </c>
    </row>
    <row r="312" spans="1:21" x14ac:dyDescent="0.25">
      <c r="A312" s="24" t="s">
        <v>361</v>
      </c>
      <c r="B312" s="25" t="s">
        <v>52</v>
      </c>
      <c r="C312" s="81">
        <v>0</v>
      </c>
      <c r="D312" s="81">
        <v>0</v>
      </c>
      <c r="E312" s="77">
        <v>0</v>
      </c>
      <c r="F312" s="77">
        <v>0</v>
      </c>
      <c r="G312" s="77">
        <v>0</v>
      </c>
      <c r="H312" s="77">
        <v>0</v>
      </c>
      <c r="I312" s="77">
        <v>0</v>
      </c>
      <c r="J312" s="77">
        <v>0</v>
      </c>
      <c r="K312" s="77">
        <v>0</v>
      </c>
      <c r="L312" s="77">
        <v>0</v>
      </c>
      <c r="M312" s="77">
        <v>0</v>
      </c>
      <c r="N312" s="77">
        <v>0</v>
      </c>
      <c r="O312" s="77">
        <v>0</v>
      </c>
      <c r="P312" s="82">
        <v>0</v>
      </c>
      <c r="Q312" s="83">
        <f t="shared" si="12"/>
        <v>0</v>
      </c>
      <c r="S312" s="1">
        <f t="shared" si="13"/>
        <v>0</v>
      </c>
      <c r="T312" s="1">
        <f t="shared" si="13"/>
        <v>0</v>
      </c>
      <c r="U312" s="1">
        <f t="shared" si="14"/>
        <v>0</v>
      </c>
    </row>
    <row r="313" spans="1:21" x14ac:dyDescent="0.25">
      <c r="A313" s="24" t="s">
        <v>516</v>
      </c>
      <c r="B313" s="25" t="s">
        <v>52</v>
      </c>
      <c r="C313" s="81">
        <v>0</v>
      </c>
      <c r="D313" s="81">
        <v>0</v>
      </c>
      <c r="E313" s="77">
        <v>0</v>
      </c>
      <c r="F313" s="77">
        <v>0</v>
      </c>
      <c r="G313" s="77">
        <v>0</v>
      </c>
      <c r="H313" s="77">
        <v>0</v>
      </c>
      <c r="I313" s="77">
        <v>0</v>
      </c>
      <c r="J313" s="77">
        <v>0</v>
      </c>
      <c r="K313" s="77">
        <v>0</v>
      </c>
      <c r="L313" s="77">
        <v>0</v>
      </c>
      <c r="M313" s="77">
        <v>0</v>
      </c>
      <c r="N313" s="77">
        <v>0</v>
      </c>
      <c r="O313" s="77">
        <v>0</v>
      </c>
      <c r="P313" s="82">
        <v>0</v>
      </c>
      <c r="Q313" s="83">
        <f t="shared" si="12"/>
        <v>0</v>
      </c>
      <c r="S313" s="1">
        <f t="shared" si="13"/>
        <v>0</v>
      </c>
      <c r="T313" s="1">
        <f t="shared" si="13"/>
        <v>0</v>
      </c>
      <c r="U313" s="1">
        <f t="shared" si="14"/>
        <v>0</v>
      </c>
    </row>
    <row r="314" spans="1:21" x14ac:dyDescent="0.25">
      <c r="A314" s="24" t="s">
        <v>362</v>
      </c>
      <c r="B314" s="25" t="s">
        <v>52</v>
      </c>
      <c r="C314" s="81">
        <v>134724</v>
      </c>
      <c r="D314" s="81">
        <v>0</v>
      </c>
      <c r="E314" s="77">
        <v>0</v>
      </c>
      <c r="F314" s="77">
        <v>0</v>
      </c>
      <c r="G314" s="77">
        <v>814837</v>
      </c>
      <c r="H314" s="77">
        <v>0</v>
      </c>
      <c r="I314" s="77">
        <v>0</v>
      </c>
      <c r="J314" s="77">
        <v>0</v>
      </c>
      <c r="K314" s="77">
        <v>0</v>
      </c>
      <c r="L314" s="77">
        <v>0</v>
      </c>
      <c r="M314" s="77">
        <v>129272</v>
      </c>
      <c r="N314" s="77">
        <v>0</v>
      </c>
      <c r="O314" s="77">
        <v>0</v>
      </c>
      <c r="P314" s="82">
        <v>0</v>
      </c>
      <c r="Q314" s="83">
        <f t="shared" si="12"/>
        <v>1078833</v>
      </c>
      <c r="S314" s="1">
        <f t="shared" si="13"/>
        <v>1078833</v>
      </c>
      <c r="T314" s="1">
        <f t="shared" si="13"/>
        <v>0</v>
      </c>
      <c r="U314" s="1">
        <f t="shared" si="14"/>
        <v>1078833</v>
      </c>
    </row>
    <row r="315" spans="1:21" x14ac:dyDescent="0.25">
      <c r="A315" s="24" t="s">
        <v>363</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5">
      <c r="A316" s="24" t="s">
        <v>364</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5">
      <c r="A317" s="24" t="s">
        <v>365</v>
      </c>
      <c r="B317" s="25" t="s">
        <v>53</v>
      </c>
      <c r="C317" s="81">
        <v>0</v>
      </c>
      <c r="D317" s="81">
        <v>0</v>
      </c>
      <c r="E317" s="77">
        <v>0</v>
      </c>
      <c r="F317" s="77">
        <v>0</v>
      </c>
      <c r="G317" s="77">
        <v>0</v>
      </c>
      <c r="H317" s="77">
        <v>0</v>
      </c>
      <c r="I317" s="77">
        <v>0</v>
      </c>
      <c r="J317" s="77">
        <v>0</v>
      </c>
      <c r="K317" s="77">
        <v>0</v>
      </c>
      <c r="L317" s="77">
        <v>0</v>
      </c>
      <c r="M317" s="77">
        <v>0</v>
      </c>
      <c r="N317" s="77">
        <v>0</v>
      </c>
      <c r="O317" s="77">
        <v>0</v>
      </c>
      <c r="P317" s="82">
        <v>0</v>
      </c>
      <c r="Q317" s="83">
        <f t="shared" si="12"/>
        <v>0</v>
      </c>
      <c r="S317" s="1">
        <f t="shared" si="13"/>
        <v>0</v>
      </c>
      <c r="T317" s="1">
        <f t="shared" si="13"/>
        <v>0</v>
      </c>
      <c r="U317" s="1">
        <f t="shared" si="14"/>
        <v>0</v>
      </c>
    </row>
    <row r="318" spans="1:21" x14ac:dyDescent="0.25">
      <c r="A318" s="24" t="s">
        <v>366</v>
      </c>
      <c r="B318" s="25" t="s">
        <v>53</v>
      </c>
      <c r="C318" s="81">
        <v>0</v>
      </c>
      <c r="D318" s="81">
        <v>0</v>
      </c>
      <c r="E318" s="77">
        <v>0</v>
      </c>
      <c r="F318" s="77">
        <v>0</v>
      </c>
      <c r="G318" s="77">
        <v>0</v>
      </c>
      <c r="H318" s="77">
        <v>0</v>
      </c>
      <c r="I318" s="77">
        <v>0</v>
      </c>
      <c r="J318" s="77">
        <v>0</v>
      </c>
      <c r="K318" s="77">
        <v>0</v>
      </c>
      <c r="L318" s="77">
        <v>0</v>
      </c>
      <c r="M318" s="77">
        <v>0</v>
      </c>
      <c r="N318" s="77">
        <v>0</v>
      </c>
      <c r="O318" s="77">
        <v>0</v>
      </c>
      <c r="P318" s="82">
        <v>0</v>
      </c>
      <c r="Q318" s="83">
        <f t="shared" si="12"/>
        <v>0</v>
      </c>
      <c r="S318" s="1">
        <f t="shared" si="13"/>
        <v>0</v>
      </c>
      <c r="T318" s="1">
        <f t="shared" si="13"/>
        <v>0</v>
      </c>
      <c r="U318" s="1">
        <f t="shared" si="14"/>
        <v>0</v>
      </c>
    </row>
    <row r="319" spans="1:21" x14ac:dyDescent="0.25">
      <c r="A319" s="24" t="s">
        <v>367</v>
      </c>
      <c r="B319" s="25" t="s">
        <v>53</v>
      </c>
      <c r="C319" s="81">
        <v>0</v>
      </c>
      <c r="D319" s="81">
        <v>0</v>
      </c>
      <c r="E319" s="77">
        <v>0</v>
      </c>
      <c r="F319" s="77">
        <v>33519</v>
      </c>
      <c r="G319" s="77">
        <v>63148</v>
      </c>
      <c r="H319" s="77">
        <v>135388</v>
      </c>
      <c r="I319" s="77">
        <v>0</v>
      </c>
      <c r="J319" s="77">
        <v>0</v>
      </c>
      <c r="K319" s="77">
        <v>0</v>
      </c>
      <c r="L319" s="77">
        <v>0</v>
      </c>
      <c r="M319" s="77">
        <v>46153</v>
      </c>
      <c r="N319" s="77">
        <v>97616</v>
      </c>
      <c r="O319" s="77">
        <v>0</v>
      </c>
      <c r="P319" s="82">
        <v>0</v>
      </c>
      <c r="Q319" s="83">
        <f t="shared" si="12"/>
        <v>375824</v>
      </c>
      <c r="S319" s="1">
        <f t="shared" si="13"/>
        <v>109301</v>
      </c>
      <c r="T319" s="1">
        <f t="shared" si="13"/>
        <v>266523</v>
      </c>
      <c r="U319" s="1">
        <f t="shared" si="14"/>
        <v>375824</v>
      </c>
    </row>
    <row r="320" spans="1:21" x14ac:dyDescent="0.25">
      <c r="A320" s="24" t="s">
        <v>368</v>
      </c>
      <c r="B320" s="25" t="s">
        <v>53</v>
      </c>
      <c r="C320" s="81">
        <v>117751</v>
      </c>
      <c r="D320" s="81">
        <v>7398</v>
      </c>
      <c r="E320" s="77">
        <v>0</v>
      </c>
      <c r="F320" s="77">
        <v>1525587</v>
      </c>
      <c r="G320" s="77">
        <v>0</v>
      </c>
      <c r="H320" s="77">
        <v>88006</v>
      </c>
      <c r="I320" s="77">
        <v>0</v>
      </c>
      <c r="J320" s="77">
        <v>0</v>
      </c>
      <c r="K320" s="77">
        <v>0</v>
      </c>
      <c r="L320" s="77">
        <v>0</v>
      </c>
      <c r="M320" s="77">
        <v>90041</v>
      </c>
      <c r="N320" s="77">
        <v>0</v>
      </c>
      <c r="O320" s="77">
        <v>0</v>
      </c>
      <c r="P320" s="82">
        <v>0</v>
      </c>
      <c r="Q320" s="83">
        <f t="shared" si="12"/>
        <v>1828783</v>
      </c>
      <c r="S320" s="1">
        <f t="shared" si="13"/>
        <v>207792</v>
      </c>
      <c r="T320" s="1">
        <f t="shared" si="13"/>
        <v>1620991</v>
      </c>
      <c r="U320" s="1">
        <f t="shared" si="14"/>
        <v>1828783</v>
      </c>
    </row>
    <row r="321" spans="1:21" x14ac:dyDescent="0.25">
      <c r="A321" s="24" t="s">
        <v>369</v>
      </c>
      <c r="B321" s="25" t="s">
        <v>53</v>
      </c>
      <c r="C321" s="81">
        <v>0</v>
      </c>
      <c r="D321" s="81">
        <v>0</v>
      </c>
      <c r="E321" s="77">
        <v>13860</v>
      </c>
      <c r="F321" s="77">
        <v>3960</v>
      </c>
      <c r="G321" s="77">
        <v>11156</v>
      </c>
      <c r="H321" s="77">
        <v>0</v>
      </c>
      <c r="I321" s="77">
        <v>0</v>
      </c>
      <c r="J321" s="77">
        <v>0</v>
      </c>
      <c r="K321" s="77">
        <v>0</v>
      </c>
      <c r="L321" s="77">
        <v>0</v>
      </c>
      <c r="M321" s="77">
        <v>0</v>
      </c>
      <c r="N321" s="77">
        <v>0</v>
      </c>
      <c r="O321" s="77">
        <v>0</v>
      </c>
      <c r="P321" s="82">
        <v>0</v>
      </c>
      <c r="Q321" s="83">
        <f t="shared" si="12"/>
        <v>28976</v>
      </c>
      <c r="S321" s="1">
        <f t="shared" si="13"/>
        <v>25016</v>
      </c>
      <c r="T321" s="1">
        <f t="shared" si="13"/>
        <v>3960</v>
      </c>
      <c r="U321" s="1">
        <f t="shared" si="14"/>
        <v>28976</v>
      </c>
    </row>
    <row r="322" spans="1:21" x14ac:dyDescent="0.25">
      <c r="A322" s="24" t="s">
        <v>370</v>
      </c>
      <c r="B322" s="25" t="s">
        <v>53</v>
      </c>
      <c r="C322" s="81">
        <v>0</v>
      </c>
      <c r="D322" s="81">
        <v>0</v>
      </c>
      <c r="E322" s="77">
        <v>0</v>
      </c>
      <c r="F322" s="77">
        <v>0</v>
      </c>
      <c r="G322" s="77">
        <v>0</v>
      </c>
      <c r="H322" s="77">
        <v>0</v>
      </c>
      <c r="I322" s="77">
        <v>0</v>
      </c>
      <c r="J322" s="77">
        <v>0</v>
      </c>
      <c r="K322" s="77">
        <v>0</v>
      </c>
      <c r="L322" s="77">
        <v>0</v>
      </c>
      <c r="M322" s="77">
        <v>0</v>
      </c>
      <c r="N322" s="77">
        <v>0</v>
      </c>
      <c r="O322" s="77">
        <v>0</v>
      </c>
      <c r="P322" s="82">
        <v>0</v>
      </c>
      <c r="Q322" s="83">
        <f t="shared" si="12"/>
        <v>0</v>
      </c>
      <c r="S322" s="1">
        <f t="shared" si="13"/>
        <v>0</v>
      </c>
      <c r="T322" s="1">
        <f t="shared" si="13"/>
        <v>0</v>
      </c>
      <c r="U322" s="1">
        <f t="shared" si="14"/>
        <v>0</v>
      </c>
    </row>
    <row r="323" spans="1:21" x14ac:dyDescent="0.25">
      <c r="A323" s="24" t="s">
        <v>371</v>
      </c>
      <c r="B323" s="25" t="s">
        <v>53</v>
      </c>
      <c r="C323" s="81">
        <v>0</v>
      </c>
      <c r="D323" s="81">
        <v>0</v>
      </c>
      <c r="E323" s="77">
        <v>0</v>
      </c>
      <c r="F323" s="77">
        <v>0</v>
      </c>
      <c r="G323" s="77">
        <v>0</v>
      </c>
      <c r="H323" s="77">
        <v>0</v>
      </c>
      <c r="I323" s="77">
        <v>0</v>
      </c>
      <c r="J323" s="77">
        <v>0</v>
      </c>
      <c r="K323" s="77">
        <v>0</v>
      </c>
      <c r="L323" s="77">
        <v>0</v>
      </c>
      <c r="M323" s="77">
        <v>0</v>
      </c>
      <c r="N323" s="77">
        <v>0</v>
      </c>
      <c r="O323" s="77">
        <v>0</v>
      </c>
      <c r="P323" s="82">
        <v>0</v>
      </c>
      <c r="Q323" s="83">
        <f t="shared" si="12"/>
        <v>0</v>
      </c>
      <c r="S323" s="1">
        <f t="shared" si="13"/>
        <v>0</v>
      </c>
      <c r="T323" s="1">
        <f t="shared" si="13"/>
        <v>0</v>
      </c>
      <c r="U323" s="1">
        <f t="shared" si="14"/>
        <v>0</v>
      </c>
    </row>
    <row r="324" spans="1:21" x14ac:dyDescent="0.25">
      <c r="A324" s="24" t="s">
        <v>372</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2"/>
        <v>0</v>
      </c>
      <c r="S324" s="1">
        <f t="shared" si="13"/>
        <v>0</v>
      </c>
      <c r="T324" s="1">
        <f t="shared" si="13"/>
        <v>0</v>
      </c>
      <c r="U324" s="1">
        <f t="shared" si="14"/>
        <v>0</v>
      </c>
    </row>
    <row r="325" spans="1:21" x14ac:dyDescent="0.25">
      <c r="A325" s="24" t="s">
        <v>373</v>
      </c>
      <c r="B325" s="25" t="s">
        <v>53</v>
      </c>
      <c r="C325" s="81">
        <v>0</v>
      </c>
      <c r="D325" s="81">
        <v>0</v>
      </c>
      <c r="E325" s="77">
        <v>0</v>
      </c>
      <c r="F325" s="77">
        <v>0</v>
      </c>
      <c r="G325" s="77">
        <v>70904</v>
      </c>
      <c r="H325" s="77">
        <v>104979</v>
      </c>
      <c r="I325" s="77">
        <v>0</v>
      </c>
      <c r="J325" s="77">
        <v>0</v>
      </c>
      <c r="K325" s="77">
        <v>0</v>
      </c>
      <c r="L325" s="77">
        <v>0</v>
      </c>
      <c r="M325" s="77">
        <v>191625</v>
      </c>
      <c r="N325" s="77">
        <v>5804</v>
      </c>
      <c r="O325" s="77">
        <v>40404</v>
      </c>
      <c r="P325" s="82">
        <v>188906</v>
      </c>
      <c r="Q325" s="83">
        <f t="shared" ref="Q325:Q388" si="15">SUM(C325:P325)</f>
        <v>602622</v>
      </c>
      <c r="S325" s="1">
        <f t="shared" si="13"/>
        <v>302933</v>
      </c>
      <c r="T325" s="1">
        <f t="shared" si="13"/>
        <v>299689</v>
      </c>
      <c r="U325" s="1">
        <f t="shared" si="14"/>
        <v>602622</v>
      </c>
    </row>
    <row r="326" spans="1:21" x14ac:dyDescent="0.25">
      <c r="A326" s="24" t="s">
        <v>374</v>
      </c>
      <c r="B326" s="25" t="s">
        <v>53</v>
      </c>
      <c r="C326" s="81">
        <v>0</v>
      </c>
      <c r="D326" s="81">
        <v>0</v>
      </c>
      <c r="E326" s="77">
        <v>0</v>
      </c>
      <c r="F326" s="77">
        <v>0</v>
      </c>
      <c r="G326" s="77">
        <v>0</v>
      </c>
      <c r="H326" s="77">
        <v>0</v>
      </c>
      <c r="I326" s="77">
        <v>0</v>
      </c>
      <c r="J326" s="77">
        <v>0</v>
      </c>
      <c r="K326" s="77">
        <v>0</v>
      </c>
      <c r="L326" s="77">
        <v>0</v>
      </c>
      <c r="M326" s="77">
        <v>0</v>
      </c>
      <c r="N326" s="77">
        <v>0</v>
      </c>
      <c r="O326" s="77">
        <v>0</v>
      </c>
      <c r="P326" s="82">
        <v>0</v>
      </c>
      <c r="Q326" s="83">
        <f t="shared" si="15"/>
        <v>0</v>
      </c>
      <c r="S326" s="1">
        <f t="shared" si="13"/>
        <v>0</v>
      </c>
      <c r="T326" s="1">
        <f t="shared" si="13"/>
        <v>0</v>
      </c>
      <c r="U326" s="1">
        <f t="shared" si="14"/>
        <v>0</v>
      </c>
    </row>
    <row r="327" spans="1:21" x14ac:dyDescent="0.25">
      <c r="A327" s="24" t="s">
        <v>375</v>
      </c>
      <c r="B327" s="25" t="s">
        <v>53</v>
      </c>
      <c r="C327" s="81">
        <v>0</v>
      </c>
      <c r="D327" s="81">
        <v>0</v>
      </c>
      <c r="E327" s="77">
        <v>0</v>
      </c>
      <c r="F327" s="77">
        <v>0</v>
      </c>
      <c r="G327" s="77">
        <v>0</v>
      </c>
      <c r="H327" s="77">
        <v>0</v>
      </c>
      <c r="I327" s="77">
        <v>0</v>
      </c>
      <c r="J327" s="77">
        <v>0</v>
      </c>
      <c r="K327" s="77">
        <v>0</v>
      </c>
      <c r="L327" s="77">
        <v>0</v>
      </c>
      <c r="M327" s="77">
        <v>0</v>
      </c>
      <c r="N327" s="77">
        <v>0</v>
      </c>
      <c r="O327" s="77">
        <v>0</v>
      </c>
      <c r="P327" s="82">
        <v>0</v>
      </c>
      <c r="Q327" s="83">
        <f t="shared" si="15"/>
        <v>0</v>
      </c>
      <c r="S327" s="1">
        <f t="shared" ref="S327:T390" si="16">SUM(C327,E327,G327,I327,K327,M327,O327)</f>
        <v>0</v>
      </c>
      <c r="T327" s="1">
        <f t="shared" si="16"/>
        <v>0</v>
      </c>
      <c r="U327" s="1">
        <f t="shared" ref="U327:U390" si="17">SUM(S327:T327)</f>
        <v>0</v>
      </c>
    </row>
    <row r="328" spans="1:21" x14ac:dyDescent="0.25">
      <c r="A328" s="24" t="s">
        <v>376</v>
      </c>
      <c r="B328" s="25" t="s">
        <v>53</v>
      </c>
      <c r="C328" s="81">
        <v>44009</v>
      </c>
      <c r="D328" s="81">
        <v>0</v>
      </c>
      <c r="E328" s="77">
        <v>230690</v>
      </c>
      <c r="F328" s="77">
        <v>0</v>
      </c>
      <c r="G328" s="77">
        <v>16544</v>
      </c>
      <c r="H328" s="77">
        <v>57644</v>
      </c>
      <c r="I328" s="77">
        <v>0</v>
      </c>
      <c r="J328" s="77">
        <v>0</v>
      </c>
      <c r="K328" s="77">
        <v>0</v>
      </c>
      <c r="L328" s="77">
        <v>0</v>
      </c>
      <c r="M328" s="77">
        <v>59771</v>
      </c>
      <c r="N328" s="77">
        <v>0</v>
      </c>
      <c r="O328" s="77">
        <v>0</v>
      </c>
      <c r="P328" s="82">
        <v>0</v>
      </c>
      <c r="Q328" s="83">
        <f t="shared" si="15"/>
        <v>408658</v>
      </c>
      <c r="S328" s="1">
        <f t="shared" si="16"/>
        <v>351014</v>
      </c>
      <c r="T328" s="1">
        <f t="shared" si="16"/>
        <v>57644</v>
      </c>
      <c r="U328" s="1">
        <f t="shared" si="17"/>
        <v>408658</v>
      </c>
    </row>
    <row r="329" spans="1:21" x14ac:dyDescent="0.25">
      <c r="A329" s="24" t="s">
        <v>377</v>
      </c>
      <c r="B329" s="25" t="s">
        <v>53</v>
      </c>
      <c r="C329" s="81">
        <v>0</v>
      </c>
      <c r="D329" s="81">
        <v>0</v>
      </c>
      <c r="E329" s="77">
        <v>0</v>
      </c>
      <c r="F329" s="77">
        <v>0</v>
      </c>
      <c r="G329" s="77">
        <v>0</v>
      </c>
      <c r="H329" s="77">
        <v>92247</v>
      </c>
      <c r="I329" s="77">
        <v>0</v>
      </c>
      <c r="J329" s="77">
        <v>0</v>
      </c>
      <c r="K329" s="77">
        <v>0</v>
      </c>
      <c r="L329" s="77">
        <v>0</v>
      </c>
      <c r="M329" s="77">
        <v>0</v>
      </c>
      <c r="N329" s="77">
        <v>0</v>
      </c>
      <c r="O329" s="77">
        <v>0</v>
      </c>
      <c r="P329" s="82">
        <v>0</v>
      </c>
      <c r="Q329" s="83">
        <f t="shared" si="15"/>
        <v>92247</v>
      </c>
      <c r="S329" s="1">
        <f t="shared" si="16"/>
        <v>0</v>
      </c>
      <c r="T329" s="1">
        <f t="shared" si="16"/>
        <v>92247</v>
      </c>
      <c r="U329" s="1">
        <f t="shared" si="17"/>
        <v>92247</v>
      </c>
    </row>
    <row r="330" spans="1:21" x14ac:dyDescent="0.25">
      <c r="A330" s="24" t="s">
        <v>378</v>
      </c>
      <c r="B330" s="25" t="s">
        <v>53</v>
      </c>
      <c r="C330" s="81">
        <v>0</v>
      </c>
      <c r="D330" s="81">
        <v>0</v>
      </c>
      <c r="E330" s="77">
        <v>0</v>
      </c>
      <c r="F330" s="77">
        <v>0</v>
      </c>
      <c r="G330" s="77">
        <v>0</v>
      </c>
      <c r="H330" s="77">
        <v>0</v>
      </c>
      <c r="I330" s="77">
        <v>0</v>
      </c>
      <c r="J330" s="77">
        <v>0</v>
      </c>
      <c r="K330" s="77">
        <v>0</v>
      </c>
      <c r="L330" s="77">
        <v>0</v>
      </c>
      <c r="M330" s="77">
        <v>0</v>
      </c>
      <c r="N330" s="77">
        <v>0</v>
      </c>
      <c r="O330" s="77">
        <v>0</v>
      </c>
      <c r="P330" s="82">
        <v>0</v>
      </c>
      <c r="Q330" s="83">
        <f t="shared" si="15"/>
        <v>0</v>
      </c>
      <c r="S330" s="1">
        <f t="shared" si="16"/>
        <v>0</v>
      </c>
      <c r="T330" s="1">
        <f t="shared" si="16"/>
        <v>0</v>
      </c>
      <c r="U330" s="1">
        <f t="shared" si="17"/>
        <v>0</v>
      </c>
    </row>
    <row r="331" spans="1:21" x14ac:dyDescent="0.25">
      <c r="A331" s="24" t="s">
        <v>379</v>
      </c>
      <c r="B331" s="25" t="s">
        <v>53</v>
      </c>
      <c r="C331" s="81">
        <v>0</v>
      </c>
      <c r="D331" s="81">
        <v>0</v>
      </c>
      <c r="E331" s="77">
        <v>0</v>
      </c>
      <c r="F331" s="77">
        <v>0</v>
      </c>
      <c r="G331" s="77">
        <v>0</v>
      </c>
      <c r="H331" s="77">
        <v>0</v>
      </c>
      <c r="I331" s="77">
        <v>0</v>
      </c>
      <c r="J331" s="77">
        <v>0</v>
      </c>
      <c r="K331" s="77">
        <v>0</v>
      </c>
      <c r="L331" s="77">
        <v>0</v>
      </c>
      <c r="M331" s="77">
        <v>55286</v>
      </c>
      <c r="N331" s="77">
        <v>0</v>
      </c>
      <c r="O331" s="77">
        <v>0</v>
      </c>
      <c r="P331" s="82">
        <v>0</v>
      </c>
      <c r="Q331" s="83">
        <f t="shared" si="15"/>
        <v>55286</v>
      </c>
      <c r="S331" s="1">
        <f t="shared" si="16"/>
        <v>55286</v>
      </c>
      <c r="T331" s="1">
        <f t="shared" si="16"/>
        <v>0</v>
      </c>
      <c r="U331" s="1">
        <f t="shared" si="17"/>
        <v>55286</v>
      </c>
    </row>
    <row r="332" spans="1:21" x14ac:dyDescent="0.25">
      <c r="A332" s="24" t="s">
        <v>380</v>
      </c>
      <c r="B332" s="25" t="s">
        <v>53</v>
      </c>
      <c r="C332" s="81">
        <v>4900</v>
      </c>
      <c r="D332" s="81">
        <v>69174</v>
      </c>
      <c r="E332" s="77">
        <v>0</v>
      </c>
      <c r="F332" s="77">
        <v>0</v>
      </c>
      <c r="G332" s="77">
        <v>7501</v>
      </c>
      <c r="H332" s="77">
        <v>7740</v>
      </c>
      <c r="I332" s="77">
        <v>0</v>
      </c>
      <c r="J332" s="77">
        <v>0</v>
      </c>
      <c r="K332" s="77">
        <v>0</v>
      </c>
      <c r="L332" s="77">
        <v>0</v>
      </c>
      <c r="M332" s="77">
        <v>9457</v>
      </c>
      <c r="N332" s="77">
        <v>0</v>
      </c>
      <c r="O332" s="77">
        <v>0</v>
      </c>
      <c r="P332" s="82">
        <v>0</v>
      </c>
      <c r="Q332" s="83">
        <f t="shared" si="15"/>
        <v>98772</v>
      </c>
      <c r="S332" s="1">
        <f t="shared" si="16"/>
        <v>21858</v>
      </c>
      <c r="T332" s="1">
        <f t="shared" si="16"/>
        <v>76914</v>
      </c>
      <c r="U332" s="1">
        <f t="shared" si="17"/>
        <v>98772</v>
      </c>
    </row>
    <row r="333" spans="1:21" x14ac:dyDescent="0.25">
      <c r="A333" s="24" t="s">
        <v>5</v>
      </c>
      <c r="B333" s="25" t="s">
        <v>53</v>
      </c>
      <c r="C333" s="81">
        <v>0</v>
      </c>
      <c r="D333" s="81">
        <v>0</v>
      </c>
      <c r="E333" s="77">
        <v>0</v>
      </c>
      <c r="F333" s="77">
        <v>0</v>
      </c>
      <c r="G333" s="77">
        <v>38194</v>
      </c>
      <c r="H333" s="77">
        <v>152774</v>
      </c>
      <c r="I333" s="77">
        <v>0</v>
      </c>
      <c r="J333" s="77">
        <v>0</v>
      </c>
      <c r="K333" s="77">
        <v>0</v>
      </c>
      <c r="L333" s="77">
        <v>0</v>
      </c>
      <c r="M333" s="77">
        <v>0</v>
      </c>
      <c r="N333" s="77">
        <v>0</v>
      </c>
      <c r="O333" s="77">
        <v>0</v>
      </c>
      <c r="P333" s="82">
        <v>0</v>
      </c>
      <c r="Q333" s="83">
        <f t="shared" si="15"/>
        <v>190968</v>
      </c>
      <c r="S333" s="1">
        <f t="shared" si="16"/>
        <v>38194</v>
      </c>
      <c r="T333" s="1">
        <f t="shared" si="16"/>
        <v>152774</v>
      </c>
      <c r="U333" s="1">
        <f t="shared" si="17"/>
        <v>190968</v>
      </c>
    </row>
    <row r="334" spans="1:21" x14ac:dyDescent="0.25">
      <c r="A334" s="24" t="s">
        <v>383</v>
      </c>
      <c r="B334" s="25" t="s">
        <v>53</v>
      </c>
      <c r="C334" s="81">
        <v>5284</v>
      </c>
      <c r="D334" s="81">
        <v>0</v>
      </c>
      <c r="E334" s="77">
        <v>0</v>
      </c>
      <c r="F334" s="77">
        <v>0</v>
      </c>
      <c r="G334" s="77">
        <v>0</v>
      </c>
      <c r="H334" s="77">
        <v>0</v>
      </c>
      <c r="I334" s="77">
        <v>0</v>
      </c>
      <c r="J334" s="77">
        <v>0</v>
      </c>
      <c r="K334" s="77">
        <v>0</v>
      </c>
      <c r="L334" s="77">
        <v>0</v>
      </c>
      <c r="M334" s="77">
        <v>0</v>
      </c>
      <c r="N334" s="77">
        <v>0</v>
      </c>
      <c r="O334" s="77">
        <v>0</v>
      </c>
      <c r="P334" s="82">
        <v>0</v>
      </c>
      <c r="Q334" s="83">
        <f t="shared" si="15"/>
        <v>5284</v>
      </c>
      <c r="S334" s="1">
        <f t="shared" si="16"/>
        <v>5284</v>
      </c>
      <c r="T334" s="1">
        <f t="shared" si="16"/>
        <v>0</v>
      </c>
      <c r="U334" s="1">
        <f t="shared" si="17"/>
        <v>5284</v>
      </c>
    </row>
    <row r="335" spans="1:21" x14ac:dyDescent="0.25">
      <c r="A335" s="24" t="s">
        <v>525</v>
      </c>
      <c r="B335" s="25" t="s">
        <v>53</v>
      </c>
      <c r="C335" s="81">
        <v>0</v>
      </c>
      <c r="D335" s="81">
        <v>0</v>
      </c>
      <c r="E335" s="77">
        <v>1350</v>
      </c>
      <c r="F335" s="77">
        <v>0</v>
      </c>
      <c r="G335" s="77">
        <v>0</v>
      </c>
      <c r="H335" s="77">
        <v>0</v>
      </c>
      <c r="I335" s="77">
        <v>0</v>
      </c>
      <c r="J335" s="77">
        <v>0</v>
      </c>
      <c r="K335" s="77">
        <v>0</v>
      </c>
      <c r="L335" s="77">
        <v>0</v>
      </c>
      <c r="M335" s="77">
        <v>0</v>
      </c>
      <c r="N335" s="77">
        <v>0</v>
      </c>
      <c r="O335" s="77">
        <v>0</v>
      </c>
      <c r="P335" s="82">
        <v>0</v>
      </c>
      <c r="Q335" s="83">
        <f t="shared" si="15"/>
        <v>1350</v>
      </c>
      <c r="S335" s="1">
        <f t="shared" si="16"/>
        <v>1350</v>
      </c>
      <c r="T335" s="1">
        <f t="shared" si="16"/>
        <v>0</v>
      </c>
      <c r="U335" s="1">
        <f t="shared" si="17"/>
        <v>1350</v>
      </c>
    </row>
    <row r="336" spans="1:21" x14ac:dyDescent="0.25">
      <c r="A336" s="24" t="s">
        <v>517</v>
      </c>
      <c r="B336" s="25" t="s">
        <v>53</v>
      </c>
      <c r="C336" s="81">
        <v>0</v>
      </c>
      <c r="D336" s="81">
        <v>0</v>
      </c>
      <c r="E336" s="77">
        <v>0</v>
      </c>
      <c r="F336" s="77">
        <v>0</v>
      </c>
      <c r="G336" s="77">
        <v>0</v>
      </c>
      <c r="H336" s="77">
        <v>1306612</v>
      </c>
      <c r="I336" s="77">
        <v>0</v>
      </c>
      <c r="J336" s="77">
        <v>0</v>
      </c>
      <c r="K336" s="77">
        <v>0</v>
      </c>
      <c r="L336" s="77">
        <v>0</v>
      </c>
      <c r="M336" s="77">
        <v>0</v>
      </c>
      <c r="N336" s="77">
        <v>0</v>
      </c>
      <c r="O336" s="77">
        <v>0</v>
      </c>
      <c r="P336" s="82">
        <v>0</v>
      </c>
      <c r="Q336" s="83">
        <f t="shared" si="15"/>
        <v>1306612</v>
      </c>
      <c r="S336" s="1">
        <f t="shared" si="16"/>
        <v>0</v>
      </c>
      <c r="T336" s="1">
        <f t="shared" si="16"/>
        <v>1306612</v>
      </c>
      <c r="U336" s="1">
        <f t="shared" si="17"/>
        <v>1306612</v>
      </c>
    </row>
    <row r="337" spans="1:21" x14ac:dyDescent="0.25">
      <c r="A337" s="24" t="s">
        <v>384</v>
      </c>
      <c r="B337" s="25" t="s">
        <v>53</v>
      </c>
      <c r="C337" s="81">
        <v>127862</v>
      </c>
      <c r="D337" s="81">
        <v>223813</v>
      </c>
      <c r="E337" s="77">
        <v>404153</v>
      </c>
      <c r="F337" s="77">
        <v>631517</v>
      </c>
      <c r="G337" s="77">
        <v>80604</v>
      </c>
      <c r="H337" s="77">
        <v>50330</v>
      </c>
      <c r="I337" s="77">
        <v>0</v>
      </c>
      <c r="J337" s="77">
        <v>0</v>
      </c>
      <c r="K337" s="77">
        <v>0</v>
      </c>
      <c r="L337" s="77">
        <v>0</v>
      </c>
      <c r="M337" s="77">
        <v>160014</v>
      </c>
      <c r="N337" s="77">
        <v>0</v>
      </c>
      <c r="O337" s="77">
        <v>24087</v>
      </c>
      <c r="P337" s="82">
        <v>24192</v>
      </c>
      <c r="Q337" s="83">
        <f t="shared" si="15"/>
        <v>1726572</v>
      </c>
      <c r="S337" s="1">
        <f t="shared" si="16"/>
        <v>796720</v>
      </c>
      <c r="T337" s="1">
        <f t="shared" si="16"/>
        <v>929852</v>
      </c>
      <c r="U337" s="1">
        <f t="shared" si="17"/>
        <v>1726572</v>
      </c>
    </row>
    <row r="338" spans="1:21" x14ac:dyDescent="0.25">
      <c r="A338" s="24" t="s">
        <v>385</v>
      </c>
      <c r="B338" s="25" t="s">
        <v>53</v>
      </c>
      <c r="C338" s="81">
        <v>0</v>
      </c>
      <c r="D338" s="81">
        <v>0</v>
      </c>
      <c r="E338" s="77">
        <v>0</v>
      </c>
      <c r="F338" s="77">
        <v>0</v>
      </c>
      <c r="G338" s="77">
        <v>0</v>
      </c>
      <c r="H338" s="77">
        <v>0</v>
      </c>
      <c r="I338" s="77">
        <v>0</v>
      </c>
      <c r="J338" s="77">
        <v>0</v>
      </c>
      <c r="K338" s="77">
        <v>0</v>
      </c>
      <c r="L338" s="77">
        <v>0</v>
      </c>
      <c r="M338" s="77">
        <v>0</v>
      </c>
      <c r="N338" s="77">
        <v>0</v>
      </c>
      <c r="O338" s="77">
        <v>0</v>
      </c>
      <c r="P338" s="82">
        <v>0</v>
      </c>
      <c r="Q338" s="83">
        <f t="shared" si="15"/>
        <v>0</v>
      </c>
      <c r="S338" s="1">
        <f t="shared" si="16"/>
        <v>0</v>
      </c>
      <c r="T338" s="1">
        <f t="shared" si="16"/>
        <v>0</v>
      </c>
      <c r="U338" s="1">
        <f t="shared" si="17"/>
        <v>0</v>
      </c>
    </row>
    <row r="339" spans="1:21" x14ac:dyDescent="0.25">
      <c r="A339" s="24" t="s">
        <v>386</v>
      </c>
      <c r="B339" s="25" t="s">
        <v>54</v>
      </c>
      <c r="C339" s="81">
        <v>0</v>
      </c>
      <c r="D339" s="81">
        <v>140149</v>
      </c>
      <c r="E339" s="77">
        <v>773220</v>
      </c>
      <c r="F339" s="77">
        <v>0</v>
      </c>
      <c r="G339" s="77">
        <v>0</v>
      </c>
      <c r="H339" s="77">
        <v>0</v>
      </c>
      <c r="I339" s="77">
        <v>0</v>
      </c>
      <c r="J339" s="77">
        <v>0</v>
      </c>
      <c r="K339" s="77">
        <v>0</v>
      </c>
      <c r="L339" s="77">
        <v>0</v>
      </c>
      <c r="M339" s="77">
        <v>50158</v>
      </c>
      <c r="N339" s="77">
        <v>0</v>
      </c>
      <c r="O339" s="77">
        <v>0</v>
      </c>
      <c r="P339" s="82">
        <v>0</v>
      </c>
      <c r="Q339" s="83">
        <f t="shared" si="15"/>
        <v>963527</v>
      </c>
      <c r="S339" s="1">
        <f t="shared" si="16"/>
        <v>823378</v>
      </c>
      <c r="T339" s="1">
        <f t="shared" si="16"/>
        <v>140149</v>
      </c>
      <c r="U339" s="1">
        <f t="shared" si="17"/>
        <v>963527</v>
      </c>
    </row>
    <row r="340" spans="1:21" x14ac:dyDescent="0.25">
      <c r="A340" s="24" t="s">
        <v>387</v>
      </c>
      <c r="B340" s="25" t="s">
        <v>54</v>
      </c>
      <c r="C340" s="81">
        <v>0</v>
      </c>
      <c r="D340" s="81">
        <v>0</v>
      </c>
      <c r="E340" s="77">
        <v>302507</v>
      </c>
      <c r="F340" s="77">
        <v>37636</v>
      </c>
      <c r="G340" s="77">
        <v>74074</v>
      </c>
      <c r="H340" s="77">
        <v>35294</v>
      </c>
      <c r="I340" s="77">
        <v>0</v>
      </c>
      <c r="J340" s="77">
        <v>0</v>
      </c>
      <c r="K340" s="77">
        <v>0</v>
      </c>
      <c r="L340" s="77">
        <v>0</v>
      </c>
      <c r="M340" s="77">
        <v>0</v>
      </c>
      <c r="N340" s="77">
        <v>0</v>
      </c>
      <c r="O340" s="77">
        <v>59538</v>
      </c>
      <c r="P340" s="82">
        <v>6830</v>
      </c>
      <c r="Q340" s="83">
        <f t="shared" si="15"/>
        <v>515879</v>
      </c>
      <c r="S340" s="1">
        <f t="shared" si="16"/>
        <v>436119</v>
      </c>
      <c r="T340" s="1">
        <f t="shared" si="16"/>
        <v>79760</v>
      </c>
      <c r="U340" s="1">
        <f t="shared" si="17"/>
        <v>515879</v>
      </c>
    </row>
    <row r="341" spans="1:21" x14ac:dyDescent="0.25">
      <c r="A341" s="24" t="s">
        <v>388</v>
      </c>
      <c r="B341" s="25" t="s">
        <v>54</v>
      </c>
      <c r="C341" s="81">
        <v>154828</v>
      </c>
      <c r="D341" s="81">
        <v>0</v>
      </c>
      <c r="E341" s="77">
        <v>1262424</v>
      </c>
      <c r="F341" s="77">
        <v>0</v>
      </c>
      <c r="G341" s="77">
        <v>188052</v>
      </c>
      <c r="H341" s="77">
        <v>0</v>
      </c>
      <c r="I341" s="77">
        <v>0</v>
      </c>
      <c r="J341" s="77">
        <v>0</v>
      </c>
      <c r="K341" s="77">
        <v>0</v>
      </c>
      <c r="L341" s="77">
        <v>0</v>
      </c>
      <c r="M341" s="77">
        <v>203203</v>
      </c>
      <c r="N341" s="77">
        <v>0</v>
      </c>
      <c r="O341" s="77">
        <v>80348</v>
      </c>
      <c r="P341" s="82">
        <v>0</v>
      </c>
      <c r="Q341" s="83">
        <f t="shared" si="15"/>
        <v>1888855</v>
      </c>
      <c r="S341" s="1">
        <f t="shared" si="16"/>
        <v>1888855</v>
      </c>
      <c r="T341" s="1">
        <f t="shared" si="16"/>
        <v>0</v>
      </c>
      <c r="U341" s="1">
        <f t="shared" si="17"/>
        <v>1888855</v>
      </c>
    </row>
    <row r="342" spans="1:21" x14ac:dyDescent="0.25">
      <c r="A342" s="24" t="s">
        <v>389</v>
      </c>
      <c r="B342" s="25" t="s">
        <v>54</v>
      </c>
      <c r="C342" s="81">
        <v>86807</v>
      </c>
      <c r="D342" s="81">
        <v>0</v>
      </c>
      <c r="E342" s="77">
        <v>232304</v>
      </c>
      <c r="F342" s="77">
        <v>0</v>
      </c>
      <c r="G342" s="77">
        <v>57078</v>
      </c>
      <c r="H342" s="77">
        <v>0</v>
      </c>
      <c r="I342" s="77">
        <v>0</v>
      </c>
      <c r="J342" s="77">
        <v>0</v>
      </c>
      <c r="K342" s="77">
        <v>0</v>
      </c>
      <c r="L342" s="77">
        <v>0</v>
      </c>
      <c r="M342" s="77">
        <v>92428</v>
      </c>
      <c r="N342" s="77">
        <v>0</v>
      </c>
      <c r="O342" s="77">
        <v>0</v>
      </c>
      <c r="P342" s="82">
        <v>0</v>
      </c>
      <c r="Q342" s="83">
        <f t="shared" si="15"/>
        <v>468617</v>
      </c>
      <c r="S342" s="1">
        <f t="shared" si="16"/>
        <v>468617</v>
      </c>
      <c r="T342" s="1">
        <f t="shared" si="16"/>
        <v>0</v>
      </c>
      <c r="U342" s="1">
        <f t="shared" si="17"/>
        <v>468617</v>
      </c>
    </row>
    <row r="343" spans="1:21" x14ac:dyDescent="0.25">
      <c r="A343" s="24" t="s">
        <v>390</v>
      </c>
      <c r="B343" s="25" t="s">
        <v>54</v>
      </c>
      <c r="C343" s="81">
        <v>0</v>
      </c>
      <c r="D343" s="81">
        <v>0</v>
      </c>
      <c r="E343" s="77">
        <v>81182</v>
      </c>
      <c r="F343" s="77">
        <v>0</v>
      </c>
      <c r="G343" s="77">
        <v>0</v>
      </c>
      <c r="H343" s="77">
        <v>0</v>
      </c>
      <c r="I343" s="77">
        <v>0</v>
      </c>
      <c r="J343" s="77">
        <v>0</v>
      </c>
      <c r="K343" s="77">
        <v>0</v>
      </c>
      <c r="L343" s="77">
        <v>0</v>
      </c>
      <c r="M343" s="77">
        <v>34338</v>
      </c>
      <c r="N343" s="77">
        <v>0</v>
      </c>
      <c r="O343" s="77">
        <v>117056</v>
      </c>
      <c r="P343" s="82">
        <v>0</v>
      </c>
      <c r="Q343" s="83">
        <f t="shared" si="15"/>
        <v>232576</v>
      </c>
      <c r="S343" s="1">
        <f t="shared" si="16"/>
        <v>232576</v>
      </c>
      <c r="T343" s="1">
        <f t="shared" si="16"/>
        <v>0</v>
      </c>
      <c r="U343" s="1">
        <f t="shared" si="17"/>
        <v>232576</v>
      </c>
    </row>
    <row r="344" spans="1:21" x14ac:dyDescent="0.25">
      <c r="A344" s="24" t="s">
        <v>391</v>
      </c>
      <c r="B344" s="25" t="s">
        <v>54</v>
      </c>
      <c r="C344" s="81">
        <v>0</v>
      </c>
      <c r="D344" s="81">
        <v>0</v>
      </c>
      <c r="E344" s="77">
        <v>1500</v>
      </c>
      <c r="F344" s="77">
        <v>0</v>
      </c>
      <c r="G344" s="77">
        <v>0</v>
      </c>
      <c r="H344" s="77">
        <v>0</v>
      </c>
      <c r="I344" s="77">
        <v>0</v>
      </c>
      <c r="J344" s="77">
        <v>0</v>
      </c>
      <c r="K344" s="77">
        <v>0</v>
      </c>
      <c r="L344" s="77">
        <v>0</v>
      </c>
      <c r="M344" s="77">
        <v>0</v>
      </c>
      <c r="N344" s="77">
        <v>0</v>
      </c>
      <c r="O344" s="77">
        <v>0</v>
      </c>
      <c r="P344" s="82">
        <v>0</v>
      </c>
      <c r="Q344" s="83">
        <f t="shared" si="15"/>
        <v>1500</v>
      </c>
      <c r="S344" s="1">
        <f t="shared" si="16"/>
        <v>1500</v>
      </c>
      <c r="T344" s="1">
        <f t="shared" si="16"/>
        <v>0</v>
      </c>
      <c r="U344" s="1">
        <f t="shared" si="17"/>
        <v>1500</v>
      </c>
    </row>
    <row r="345" spans="1:21" x14ac:dyDescent="0.25">
      <c r="A345" s="24" t="s">
        <v>392</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83">
        <f t="shared" si="15"/>
        <v>0</v>
      </c>
      <c r="S345" s="1">
        <f t="shared" si="16"/>
        <v>0</v>
      </c>
      <c r="T345" s="1">
        <f t="shared" si="16"/>
        <v>0</v>
      </c>
      <c r="U345" s="1">
        <f t="shared" si="17"/>
        <v>0</v>
      </c>
    </row>
    <row r="346" spans="1:21" x14ac:dyDescent="0.25">
      <c r="A346" s="24" t="s">
        <v>393</v>
      </c>
      <c r="B346" s="25" t="s">
        <v>54</v>
      </c>
      <c r="C346" s="81">
        <v>159210</v>
      </c>
      <c r="D346" s="81">
        <v>78271</v>
      </c>
      <c r="E346" s="77">
        <v>2174087</v>
      </c>
      <c r="F346" s="77">
        <v>64978</v>
      </c>
      <c r="G346" s="77">
        <v>343661</v>
      </c>
      <c r="H346" s="77">
        <v>196924</v>
      </c>
      <c r="I346" s="77">
        <v>0</v>
      </c>
      <c r="J346" s="77">
        <v>0</v>
      </c>
      <c r="K346" s="77">
        <v>0</v>
      </c>
      <c r="L346" s="77">
        <v>0</v>
      </c>
      <c r="M346" s="77">
        <v>254040</v>
      </c>
      <c r="N346" s="77">
        <v>0</v>
      </c>
      <c r="O346" s="77">
        <v>0</v>
      </c>
      <c r="P346" s="82">
        <v>0</v>
      </c>
      <c r="Q346" s="83">
        <f t="shared" si="15"/>
        <v>3271171</v>
      </c>
      <c r="S346" s="1">
        <f t="shared" si="16"/>
        <v>2930998</v>
      </c>
      <c r="T346" s="1">
        <f t="shared" si="16"/>
        <v>340173</v>
      </c>
      <c r="U346" s="1">
        <f t="shared" si="17"/>
        <v>3271171</v>
      </c>
    </row>
    <row r="347" spans="1:21" x14ac:dyDescent="0.25">
      <c r="A347" s="24" t="s">
        <v>394</v>
      </c>
      <c r="B347" s="25" t="s">
        <v>54</v>
      </c>
      <c r="C347" s="81">
        <v>0</v>
      </c>
      <c r="D347" s="81">
        <v>0</v>
      </c>
      <c r="E347" s="77">
        <v>0</v>
      </c>
      <c r="F347" s="77">
        <v>0</v>
      </c>
      <c r="G347" s="77">
        <v>0</v>
      </c>
      <c r="H347" s="77">
        <v>0</v>
      </c>
      <c r="I347" s="77">
        <v>0</v>
      </c>
      <c r="J347" s="77">
        <v>0</v>
      </c>
      <c r="K347" s="77">
        <v>0</v>
      </c>
      <c r="L347" s="77">
        <v>0</v>
      </c>
      <c r="M347" s="77">
        <v>0</v>
      </c>
      <c r="N347" s="77">
        <v>0</v>
      </c>
      <c r="O347" s="77">
        <v>0</v>
      </c>
      <c r="P347" s="82">
        <v>0</v>
      </c>
      <c r="Q347" s="83">
        <f t="shared" si="15"/>
        <v>0</v>
      </c>
      <c r="S347" s="1">
        <f t="shared" si="16"/>
        <v>0</v>
      </c>
      <c r="T347" s="1">
        <f t="shared" si="16"/>
        <v>0</v>
      </c>
      <c r="U347" s="1">
        <f t="shared" si="17"/>
        <v>0</v>
      </c>
    </row>
    <row r="348" spans="1:21" x14ac:dyDescent="0.25">
      <c r="A348" s="24" t="s">
        <v>395</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83">
        <f t="shared" si="15"/>
        <v>0</v>
      </c>
      <c r="S348" s="1">
        <f t="shared" si="16"/>
        <v>0</v>
      </c>
      <c r="T348" s="1">
        <f t="shared" si="16"/>
        <v>0</v>
      </c>
      <c r="U348" s="1">
        <f t="shared" si="17"/>
        <v>0</v>
      </c>
    </row>
    <row r="349" spans="1:21" x14ac:dyDescent="0.25">
      <c r="A349" s="24" t="s">
        <v>396</v>
      </c>
      <c r="B349" s="25" t="s">
        <v>54</v>
      </c>
      <c r="C349" s="81">
        <v>59150</v>
      </c>
      <c r="D349" s="81">
        <v>0</v>
      </c>
      <c r="E349" s="77">
        <v>411260</v>
      </c>
      <c r="F349" s="77">
        <v>0</v>
      </c>
      <c r="G349" s="77">
        <v>0</v>
      </c>
      <c r="H349" s="77">
        <v>0</v>
      </c>
      <c r="I349" s="77">
        <v>0</v>
      </c>
      <c r="J349" s="77">
        <v>0</v>
      </c>
      <c r="K349" s="77">
        <v>0</v>
      </c>
      <c r="L349" s="77">
        <v>0</v>
      </c>
      <c r="M349" s="77">
        <v>20020</v>
      </c>
      <c r="N349" s="77">
        <v>0</v>
      </c>
      <c r="O349" s="77">
        <v>27300</v>
      </c>
      <c r="P349" s="82">
        <v>0</v>
      </c>
      <c r="Q349" s="83">
        <f t="shared" si="15"/>
        <v>517730</v>
      </c>
      <c r="S349" s="1">
        <f t="shared" si="16"/>
        <v>517730</v>
      </c>
      <c r="T349" s="1">
        <f t="shared" si="16"/>
        <v>0</v>
      </c>
      <c r="U349" s="1">
        <f t="shared" si="17"/>
        <v>517730</v>
      </c>
    </row>
    <row r="350" spans="1:21" x14ac:dyDescent="0.25">
      <c r="A350" s="24" t="s">
        <v>397</v>
      </c>
      <c r="B350" s="25" t="s">
        <v>54</v>
      </c>
      <c r="C350" s="81">
        <v>0</v>
      </c>
      <c r="D350" s="81">
        <v>0</v>
      </c>
      <c r="E350" s="77">
        <v>35798</v>
      </c>
      <c r="F350" s="77">
        <v>0</v>
      </c>
      <c r="G350" s="77">
        <v>0</v>
      </c>
      <c r="H350" s="77">
        <v>0</v>
      </c>
      <c r="I350" s="77">
        <v>0</v>
      </c>
      <c r="J350" s="77">
        <v>0</v>
      </c>
      <c r="K350" s="77">
        <v>0</v>
      </c>
      <c r="L350" s="77">
        <v>0</v>
      </c>
      <c r="M350" s="77">
        <v>0</v>
      </c>
      <c r="N350" s="77">
        <v>0</v>
      </c>
      <c r="O350" s="77">
        <v>0</v>
      </c>
      <c r="P350" s="82">
        <v>0</v>
      </c>
      <c r="Q350" s="83">
        <f t="shared" si="15"/>
        <v>35798</v>
      </c>
      <c r="S350" s="1">
        <f t="shared" si="16"/>
        <v>35798</v>
      </c>
      <c r="T350" s="1">
        <f t="shared" si="16"/>
        <v>0</v>
      </c>
      <c r="U350" s="1">
        <f t="shared" si="17"/>
        <v>35798</v>
      </c>
    </row>
    <row r="351" spans="1:21" x14ac:dyDescent="0.25">
      <c r="A351" s="24" t="s">
        <v>398</v>
      </c>
      <c r="B351" s="25" t="s">
        <v>54</v>
      </c>
      <c r="C351" s="81">
        <v>102357</v>
      </c>
      <c r="D351" s="81">
        <v>0</v>
      </c>
      <c r="E351" s="77">
        <v>407445</v>
      </c>
      <c r="F351" s="77">
        <v>0</v>
      </c>
      <c r="G351" s="77">
        <v>0</v>
      </c>
      <c r="H351" s="77">
        <v>0</v>
      </c>
      <c r="I351" s="77">
        <v>0</v>
      </c>
      <c r="J351" s="77">
        <v>0</v>
      </c>
      <c r="K351" s="77">
        <v>0</v>
      </c>
      <c r="L351" s="77">
        <v>0</v>
      </c>
      <c r="M351" s="77">
        <v>27471</v>
      </c>
      <c r="N351" s="77">
        <v>59598</v>
      </c>
      <c r="O351" s="77">
        <v>0</v>
      </c>
      <c r="P351" s="82">
        <v>0</v>
      </c>
      <c r="Q351" s="83">
        <f t="shared" si="15"/>
        <v>596871</v>
      </c>
      <c r="S351" s="1">
        <f t="shared" si="16"/>
        <v>537273</v>
      </c>
      <c r="T351" s="1">
        <f t="shared" si="16"/>
        <v>59598</v>
      </c>
      <c r="U351" s="1">
        <f t="shared" si="17"/>
        <v>596871</v>
      </c>
    </row>
    <row r="352" spans="1:21" x14ac:dyDescent="0.25">
      <c r="A352" s="24" t="s">
        <v>399</v>
      </c>
      <c r="B352" s="25" t="s">
        <v>54</v>
      </c>
      <c r="C352" s="81">
        <v>0</v>
      </c>
      <c r="D352" s="81">
        <v>812818</v>
      </c>
      <c r="E352" s="77">
        <v>0</v>
      </c>
      <c r="F352" s="77">
        <v>2132188</v>
      </c>
      <c r="G352" s="77">
        <v>0</v>
      </c>
      <c r="H352" s="77">
        <v>1809510</v>
      </c>
      <c r="I352" s="77">
        <v>0</v>
      </c>
      <c r="J352" s="77">
        <v>0</v>
      </c>
      <c r="K352" s="77">
        <v>0</v>
      </c>
      <c r="L352" s="77">
        <v>0</v>
      </c>
      <c r="M352" s="77">
        <v>0</v>
      </c>
      <c r="N352" s="77">
        <v>1490497</v>
      </c>
      <c r="O352" s="77">
        <v>0</v>
      </c>
      <c r="P352" s="82">
        <v>0</v>
      </c>
      <c r="Q352" s="83">
        <f t="shared" si="15"/>
        <v>6245013</v>
      </c>
      <c r="S352" s="1">
        <f t="shared" si="16"/>
        <v>0</v>
      </c>
      <c r="T352" s="1">
        <f t="shared" si="16"/>
        <v>6245013</v>
      </c>
      <c r="U352" s="1">
        <f t="shared" si="17"/>
        <v>6245013</v>
      </c>
    </row>
    <row r="353" spans="1:21" x14ac:dyDescent="0.25">
      <c r="A353" s="24" t="s">
        <v>400</v>
      </c>
      <c r="B353" s="25" t="s">
        <v>54</v>
      </c>
      <c r="C353" s="81">
        <v>0</v>
      </c>
      <c r="D353" s="81">
        <v>0</v>
      </c>
      <c r="E353" s="77">
        <v>40796</v>
      </c>
      <c r="F353" s="77">
        <v>0</v>
      </c>
      <c r="G353" s="77">
        <v>0</v>
      </c>
      <c r="H353" s="77">
        <v>0</v>
      </c>
      <c r="I353" s="77">
        <v>0</v>
      </c>
      <c r="J353" s="77">
        <v>0</v>
      </c>
      <c r="K353" s="77">
        <v>0</v>
      </c>
      <c r="L353" s="77">
        <v>0</v>
      </c>
      <c r="M353" s="77">
        <v>0</v>
      </c>
      <c r="N353" s="77">
        <v>20414</v>
      </c>
      <c r="O353" s="77">
        <v>37410</v>
      </c>
      <c r="P353" s="82">
        <v>0</v>
      </c>
      <c r="Q353" s="83">
        <f t="shared" si="15"/>
        <v>98620</v>
      </c>
      <c r="S353" s="1">
        <f t="shared" si="16"/>
        <v>78206</v>
      </c>
      <c r="T353" s="1">
        <f t="shared" si="16"/>
        <v>20414</v>
      </c>
      <c r="U353" s="1">
        <f t="shared" si="17"/>
        <v>98620</v>
      </c>
    </row>
    <row r="354" spans="1:21" x14ac:dyDescent="0.25">
      <c r="A354" s="24" t="s">
        <v>401</v>
      </c>
      <c r="B354" s="25" t="s">
        <v>54</v>
      </c>
      <c r="C354" s="81">
        <v>96040</v>
      </c>
      <c r="D354" s="81">
        <v>0</v>
      </c>
      <c r="E354" s="77">
        <v>838847</v>
      </c>
      <c r="F354" s="77">
        <v>0</v>
      </c>
      <c r="G354" s="77">
        <v>0</v>
      </c>
      <c r="H354" s="77">
        <v>0</v>
      </c>
      <c r="I354" s="77">
        <v>0</v>
      </c>
      <c r="J354" s="77">
        <v>0</v>
      </c>
      <c r="K354" s="77">
        <v>0</v>
      </c>
      <c r="L354" s="77">
        <v>0</v>
      </c>
      <c r="M354" s="77">
        <v>100896</v>
      </c>
      <c r="N354" s="77">
        <v>0</v>
      </c>
      <c r="O354" s="77">
        <v>169557</v>
      </c>
      <c r="P354" s="82">
        <v>0</v>
      </c>
      <c r="Q354" s="83">
        <f t="shared" si="15"/>
        <v>1205340</v>
      </c>
      <c r="S354" s="1">
        <f t="shared" si="16"/>
        <v>1205340</v>
      </c>
      <c r="T354" s="1">
        <f t="shared" si="16"/>
        <v>0</v>
      </c>
      <c r="U354" s="1">
        <f t="shared" si="17"/>
        <v>1205340</v>
      </c>
    </row>
    <row r="355" spans="1:21" x14ac:dyDescent="0.25">
      <c r="A355" s="24" t="s">
        <v>402</v>
      </c>
      <c r="B355" s="25" t="s">
        <v>54</v>
      </c>
      <c r="C355" s="81">
        <v>663687</v>
      </c>
      <c r="D355" s="81">
        <v>72475</v>
      </c>
      <c r="E355" s="77">
        <v>0</v>
      </c>
      <c r="F355" s="77">
        <v>0</v>
      </c>
      <c r="G355" s="77">
        <v>232614</v>
      </c>
      <c r="H355" s="77">
        <v>57630</v>
      </c>
      <c r="I355" s="77">
        <v>0</v>
      </c>
      <c r="J355" s="77">
        <v>0</v>
      </c>
      <c r="K355" s="77">
        <v>0</v>
      </c>
      <c r="L355" s="77">
        <v>0</v>
      </c>
      <c r="M355" s="77">
        <v>900323</v>
      </c>
      <c r="N355" s="77">
        <v>7123</v>
      </c>
      <c r="O355" s="77">
        <v>0</v>
      </c>
      <c r="P355" s="82">
        <v>0</v>
      </c>
      <c r="Q355" s="83">
        <f t="shared" si="15"/>
        <v>1933852</v>
      </c>
      <c r="S355" s="1">
        <f t="shared" si="16"/>
        <v>1796624</v>
      </c>
      <c r="T355" s="1">
        <f t="shared" si="16"/>
        <v>137228</v>
      </c>
      <c r="U355" s="1">
        <f t="shared" si="17"/>
        <v>1933852</v>
      </c>
    </row>
    <row r="356" spans="1:21" x14ac:dyDescent="0.25">
      <c r="A356" s="24" t="s">
        <v>403</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5">
      <c r="A357" s="24" t="s">
        <v>404</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5">
      <c r="A358" s="24" t="s">
        <v>405</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5">
      <c r="A359" s="24" t="s">
        <v>406</v>
      </c>
      <c r="B359" s="25" t="s">
        <v>55</v>
      </c>
      <c r="C359" s="81">
        <v>0</v>
      </c>
      <c r="D359" s="81">
        <v>0</v>
      </c>
      <c r="E359" s="77">
        <v>0</v>
      </c>
      <c r="F359" s="77">
        <v>0</v>
      </c>
      <c r="G359" s="77">
        <v>0</v>
      </c>
      <c r="H359" s="77">
        <v>0</v>
      </c>
      <c r="I359" s="77">
        <v>0</v>
      </c>
      <c r="J359" s="77">
        <v>0</v>
      </c>
      <c r="K359" s="77">
        <v>0</v>
      </c>
      <c r="L359" s="77">
        <v>0</v>
      </c>
      <c r="M359" s="77">
        <v>0</v>
      </c>
      <c r="N359" s="77">
        <v>0</v>
      </c>
      <c r="O359" s="77">
        <v>0</v>
      </c>
      <c r="P359" s="82">
        <v>0</v>
      </c>
      <c r="Q359" s="83">
        <f t="shared" si="15"/>
        <v>0</v>
      </c>
      <c r="S359" s="1">
        <f t="shared" si="16"/>
        <v>0</v>
      </c>
      <c r="T359" s="1">
        <f t="shared" si="16"/>
        <v>0</v>
      </c>
      <c r="U359" s="1">
        <f t="shared" si="17"/>
        <v>0</v>
      </c>
    </row>
    <row r="360" spans="1:21" x14ac:dyDescent="0.25">
      <c r="A360" s="24" t="s">
        <v>407</v>
      </c>
      <c r="B360" s="25" t="s">
        <v>55</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5">
      <c r="A361" s="24" t="s">
        <v>412</v>
      </c>
      <c r="B361" s="25" t="s">
        <v>57</v>
      </c>
      <c r="C361" s="81">
        <v>0</v>
      </c>
      <c r="D361" s="81">
        <v>0</v>
      </c>
      <c r="E361" s="77">
        <v>0</v>
      </c>
      <c r="F361" s="77">
        <v>1069187</v>
      </c>
      <c r="G361" s="77">
        <v>0</v>
      </c>
      <c r="H361" s="77">
        <v>0</v>
      </c>
      <c r="I361" s="77">
        <v>0</v>
      </c>
      <c r="J361" s="77">
        <v>0</v>
      </c>
      <c r="K361" s="77">
        <v>0</v>
      </c>
      <c r="L361" s="77">
        <v>0</v>
      </c>
      <c r="M361" s="77">
        <v>0</v>
      </c>
      <c r="N361" s="77">
        <v>0</v>
      </c>
      <c r="O361" s="77">
        <v>0</v>
      </c>
      <c r="P361" s="82">
        <v>0</v>
      </c>
      <c r="Q361" s="83">
        <f t="shared" si="15"/>
        <v>1069187</v>
      </c>
      <c r="S361" s="1">
        <f t="shared" si="16"/>
        <v>0</v>
      </c>
      <c r="T361" s="1">
        <f t="shared" si="16"/>
        <v>1069187</v>
      </c>
      <c r="U361" s="1">
        <f t="shared" si="17"/>
        <v>1069187</v>
      </c>
    </row>
    <row r="362" spans="1:21" x14ac:dyDescent="0.25">
      <c r="A362" s="24" t="s">
        <v>413</v>
      </c>
      <c r="B362" s="25" t="s">
        <v>57</v>
      </c>
      <c r="C362" s="81">
        <v>0</v>
      </c>
      <c r="D362" s="81">
        <v>0</v>
      </c>
      <c r="E362" s="77">
        <v>0</v>
      </c>
      <c r="F362" s="77">
        <v>0</v>
      </c>
      <c r="G362" s="77">
        <v>0</v>
      </c>
      <c r="H362" s="77">
        <v>0</v>
      </c>
      <c r="I362" s="77">
        <v>0</v>
      </c>
      <c r="J362" s="77">
        <v>0</v>
      </c>
      <c r="K362" s="77">
        <v>0</v>
      </c>
      <c r="L362" s="77">
        <v>0</v>
      </c>
      <c r="M362" s="77">
        <v>0</v>
      </c>
      <c r="N362" s="77">
        <v>0</v>
      </c>
      <c r="O362" s="77">
        <v>0</v>
      </c>
      <c r="P362" s="82">
        <v>0</v>
      </c>
      <c r="Q362" s="83">
        <f t="shared" si="15"/>
        <v>0</v>
      </c>
      <c r="S362" s="1">
        <f t="shared" si="16"/>
        <v>0</v>
      </c>
      <c r="T362" s="1">
        <f t="shared" si="16"/>
        <v>0</v>
      </c>
      <c r="U362" s="1">
        <f t="shared" si="17"/>
        <v>0</v>
      </c>
    </row>
    <row r="363" spans="1:21" x14ac:dyDescent="0.25">
      <c r="A363" s="24" t="s">
        <v>414</v>
      </c>
      <c r="B363" s="25" t="s">
        <v>57</v>
      </c>
      <c r="C363" s="81">
        <v>0</v>
      </c>
      <c r="D363" s="81">
        <v>0</v>
      </c>
      <c r="E363" s="77">
        <v>534644</v>
      </c>
      <c r="F363" s="77">
        <v>0</v>
      </c>
      <c r="G363" s="77">
        <v>0</v>
      </c>
      <c r="H363" s="77">
        <v>0</v>
      </c>
      <c r="I363" s="77">
        <v>0</v>
      </c>
      <c r="J363" s="77">
        <v>0</v>
      </c>
      <c r="K363" s="77">
        <v>0</v>
      </c>
      <c r="L363" s="77">
        <v>0</v>
      </c>
      <c r="M363" s="77">
        <v>0</v>
      </c>
      <c r="N363" s="77">
        <v>0</v>
      </c>
      <c r="O363" s="77">
        <v>0</v>
      </c>
      <c r="P363" s="82">
        <v>0</v>
      </c>
      <c r="Q363" s="83">
        <f t="shared" si="15"/>
        <v>534644</v>
      </c>
      <c r="S363" s="1">
        <f t="shared" si="16"/>
        <v>534644</v>
      </c>
      <c r="T363" s="1">
        <f t="shared" si="16"/>
        <v>0</v>
      </c>
      <c r="U363" s="1">
        <f t="shared" si="17"/>
        <v>534644</v>
      </c>
    </row>
    <row r="364" spans="1:21" x14ac:dyDescent="0.25">
      <c r="A364" s="24" t="s">
        <v>415</v>
      </c>
      <c r="B364" s="25" t="s">
        <v>7</v>
      </c>
      <c r="C364" s="81">
        <v>461608</v>
      </c>
      <c r="D364" s="81">
        <v>57755</v>
      </c>
      <c r="E364" s="77">
        <v>5112311</v>
      </c>
      <c r="F364" s="77">
        <v>681063</v>
      </c>
      <c r="G364" s="77">
        <v>2217465</v>
      </c>
      <c r="H364" s="77">
        <v>444383</v>
      </c>
      <c r="I364" s="77">
        <v>0</v>
      </c>
      <c r="J364" s="77">
        <v>0</v>
      </c>
      <c r="K364" s="77">
        <v>0</v>
      </c>
      <c r="L364" s="77">
        <v>0</v>
      </c>
      <c r="M364" s="77">
        <v>643271</v>
      </c>
      <c r="N364" s="77">
        <v>30650</v>
      </c>
      <c r="O364" s="77">
        <v>165341</v>
      </c>
      <c r="P364" s="82">
        <v>20678</v>
      </c>
      <c r="Q364" s="83">
        <f t="shared" si="15"/>
        <v>9834525</v>
      </c>
      <c r="S364" s="1">
        <f t="shared" si="16"/>
        <v>8599996</v>
      </c>
      <c r="T364" s="1">
        <f t="shared" si="16"/>
        <v>1234529</v>
      </c>
      <c r="U364" s="1">
        <f t="shared" si="17"/>
        <v>9834525</v>
      </c>
    </row>
    <row r="365" spans="1:21" x14ac:dyDescent="0.25">
      <c r="A365" s="24" t="s">
        <v>7</v>
      </c>
      <c r="B365" s="25" t="s">
        <v>7</v>
      </c>
      <c r="C365" s="81">
        <v>0</v>
      </c>
      <c r="D365" s="81">
        <v>0</v>
      </c>
      <c r="E365" s="77">
        <v>0</v>
      </c>
      <c r="F365" s="77">
        <v>0</v>
      </c>
      <c r="G365" s="77">
        <v>5865509</v>
      </c>
      <c r="H365" s="77">
        <v>504205</v>
      </c>
      <c r="I365" s="77">
        <v>0</v>
      </c>
      <c r="J365" s="77">
        <v>0</v>
      </c>
      <c r="K365" s="77">
        <v>0</v>
      </c>
      <c r="L365" s="77">
        <v>0</v>
      </c>
      <c r="M365" s="77">
        <v>0</v>
      </c>
      <c r="N365" s="77">
        <v>96531</v>
      </c>
      <c r="O365" s="77">
        <v>0</v>
      </c>
      <c r="P365" s="82">
        <v>0</v>
      </c>
      <c r="Q365" s="83">
        <f t="shared" si="15"/>
        <v>6466245</v>
      </c>
      <c r="S365" s="1">
        <f t="shared" si="16"/>
        <v>5865509</v>
      </c>
      <c r="T365" s="1">
        <f t="shared" si="16"/>
        <v>600736</v>
      </c>
      <c r="U365" s="1">
        <f t="shared" si="17"/>
        <v>6466245</v>
      </c>
    </row>
    <row r="366" spans="1:21" x14ac:dyDescent="0.25">
      <c r="A366" s="24" t="s">
        <v>416</v>
      </c>
      <c r="B366" s="25" t="s">
        <v>7</v>
      </c>
      <c r="C366" s="81">
        <v>59531</v>
      </c>
      <c r="D366" s="81">
        <v>15000</v>
      </c>
      <c r="E366" s="77">
        <v>0</v>
      </c>
      <c r="F366" s="77">
        <v>0</v>
      </c>
      <c r="G366" s="77">
        <v>0</v>
      </c>
      <c r="H366" s="77">
        <v>0</v>
      </c>
      <c r="I366" s="77">
        <v>0</v>
      </c>
      <c r="J366" s="77">
        <v>0</v>
      </c>
      <c r="K366" s="77">
        <v>0</v>
      </c>
      <c r="L366" s="77">
        <v>0</v>
      </c>
      <c r="M366" s="77">
        <v>0</v>
      </c>
      <c r="N366" s="77">
        <v>0</v>
      </c>
      <c r="O366" s="77">
        <v>0</v>
      </c>
      <c r="P366" s="82">
        <v>0</v>
      </c>
      <c r="Q366" s="83">
        <f t="shared" si="15"/>
        <v>74531</v>
      </c>
      <c r="S366" s="1">
        <f t="shared" si="16"/>
        <v>59531</v>
      </c>
      <c r="T366" s="1">
        <f t="shared" si="16"/>
        <v>15000</v>
      </c>
      <c r="U366" s="1">
        <f t="shared" si="17"/>
        <v>74531</v>
      </c>
    </row>
    <row r="367" spans="1:21" x14ac:dyDescent="0.25">
      <c r="A367" s="24" t="s">
        <v>417</v>
      </c>
      <c r="B367" s="25" t="s">
        <v>5</v>
      </c>
      <c r="C367" s="81">
        <v>0</v>
      </c>
      <c r="D367" s="81">
        <v>23606</v>
      </c>
      <c r="E367" s="77">
        <v>25138</v>
      </c>
      <c r="F367" s="77">
        <v>0</v>
      </c>
      <c r="G367" s="77">
        <v>117433</v>
      </c>
      <c r="H367" s="77">
        <v>0</v>
      </c>
      <c r="I367" s="77">
        <v>0</v>
      </c>
      <c r="J367" s="77">
        <v>0</v>
      </c>
      <c r="K367" s="77">
        <v>0</v>
      </c>
      <c r="L367" s="77">
        <v>0</v>
      </c>
      <c r="M367" s="77">
        <v>10668</v>
      </c>
      <c r="N367" s="77">
        <v>2073</v>
      </c>
      <c r="O367" s="77">
        <v>0</v>
      </c>
      <c r="P367" s="82">
        <v>0</v>
      </c>
      <c r="Q367" s="83">
        <f t="shared" si="15"/>
        <v>178918</v>
      </c>
      <c r="S367" s="1">
        <f t="shared" si="16"/>
        <v>153239</v>
      </c>
      <c r="T367" s="1">
        <f t="shared" si="16"/>
        <v>25679</v>
      </c>
      <c r="U367" s="1">
        <f t="shared" si="17"/>
        <v>178918</v>
      </c>
    </row>
    <row r="368" spans="1:21" x14ac:dyDescent="0.25">
      <c r="A368" s="24" t="s">
        <v>418</v>
      </c>
      <c r="B368" s="25" t="s">
        <v>5</v>
      </c>
      <c r="C368" s="81">
        <v>0</v>
      </c>
      <c r="D368" s="81">
        <v>4997</v>
      </c>
      <c r="E368" s="77">
        <v>0</v>
      </c>
      <c r="F368" s="77">
        <v>0</v>
      </c>
      <c r="G368" s="77">
        <v>0</v>
      </c>
      <c r="H368" s="77">
        <v>17937</v>
      </c>
      <c r="I368" s="77">
        <v>0</v>
      </c>
      <c r="J368" s="77">
        <v>0</v>
      </c>
      <c r="K368" s="77">
        <v>0</v>
      </c>
      <c r="L368" s="77">
        <v>0</v>
      </c>
      <c r="M368" s="77">
        <v>0</v>
      </c>
      <c r="N368" s="77">
        <v>3074</v>
      </c>
      <c r="O368" s="77">
        <v>0</v>
      </c>
      <c r="P368" s="82">
        <v>0</v>
      </c>
      <c r="Q368" s="83">
        <f t="shared" si="15"/>
        <v>26008</v>
      </c>
      <c r="S368" s="1">
        <f t="shared" si="16"/>
        <v>0</v>
      </c>
      <c r="T368" s="1">
        <f t="shared" si="16"/>
        <v>26008</v>
      </c>
      <c r="U368" s="1">
        <f t="shared" si="17"/>
        <v>26008</v>
      </c>
    </row>
    <row r="369" spans="1:21" x14ac:dyDescent="0.25">
      <c r="A369" s="24" t="s">
        <v>419</v>
      </c>
      <c r="B369" s="25" t="s">
        <v>5</v>
      </c>
      <c r="C369" s="81">
        <v>29081</v>
      </c>
      <c r="D369" s="81">
        <v>49462</v>
      </c>
      <c r="E369" s="77">
        <v>2418</v>
      </c>
      <c r="F369" s="77">
        <v>116447</v>
      </c>
      <c r="G369" s="77">
        <v>31155</v>
      </c>
      <c r="H369" s="77">
        <v>7214</v>
      </c>
      <c r="I369" s="77">
        <v>0</v>
      </c>
      <c r="J369" s="77">
        <v>0</v>
      </c>
      <c r="K369" s="77">
        <v>0</v>
      </c>
      <c r="L369" s="77">
        <v>0</v>
      </c>
      <c r="M369" s="77">
        <v>0</v>
      </c>
      <c r="N369" s="77">
        <v>0</v>
      </c>
      <c r="O369" s="77">
        <v>0</v>
      </c>
      <c r="P369" s="82">
        <v>0</v>
      </c>
      <c r="Q369" s="83">
        <f t="shared" si="15"/>
        <v>235777</v>
      </c>
      <c r="S369" s="1">
        <f t="shared" si="16"/>
        <v>62654</v>
      </c>
      <c r="T369" s="1">
        <f t="shared" si="16"/>
        <v>173123</v>
      </c>
      <c r="U369" s="1">
        <f t="shared" si="17"/>
        <v>235777</v>
      </c>
    </row>
    <row r="370" spans="1:21" x14ac:dyDescent="0.25">
      <c r="A370" s="24" t="s">
        <v>420</v>
      </c>
      <c r="B370" s="25" t="s">
        <v>5</v>
      </c>
      <c r="C370" s="81">
        <v>0</v>
      </c>
      <c r="D370" s="81">
        <v>0</v>
      </c>
      <c r="E370" s="77">
        <v>563416</v>
      </c>
      <c r="F370" s="77">
        <v>0</v>
      </c>
      <c r="G370" s="77">
        <v>0</v>
      </c>
      <c r="H370" s="77">
        <v>0</v>
      </c>
      <c r="I370" s="77">
        <v>0</v>
      </c>
      <c r="J370" s="77">
        <v>0</v>
      </c>
      <c r="K370" s="77">
        <v>0</v>
      </c>
      <c r="L370" s="77">
        <v>0</v>
      </c>
      <c r="M370" s="77">
        <v>0</v>
      </c>
      <c r="N370" s="77">
        <v>0</v>
      </c>
      <c r="O370" s="77">
        <v>0</v>
      </c>
      <c r="P370" s="82">
        <v>0</v>
      </c>
      <c r="Q370" s="83">
        <f t="shared" si="15"/>
        <v>563416</v>
      </c>
      <c r="S370" s="1">
        <f t="shared" si="16"/>
        <v>563416</v>
      </c>
      <c r="T370" s="1">
        <f t="shared" si="16"/>
        <v>0</v>
      </c>
      <c r="U370" s="1">
        <f t="shared" si="17"/>
        <v>563416</v>
      </c>
    </row>
    <row r="371" spans="1:21" x14ac:dyDescent="0.25">
      <c r="A371" s="24" t="s">
        <v>421</v>
      </c>
      <c r="B371" s="25" t="s">
        <v>5</v>
      </c>
      <c r="C371" s="81">
        <v>102808</v>
      </c>
      <c r="D371" s="81">
        <v>88946</v>
      </c>
      <c r="E371" s="77">
        <v>0</v>
      </c>
      <c r="F371" s="77">
        <v>0</v>
      </c>
      <c r="G371" s="77">
        <v>107949</v>
      </c>
      <c r="H371" s="77">
        <v>77519</v>
      </c>
      <c r="I371" s="77">
        <v>0</v>
      </c>
      <c r="J371" s="77">
        <v>0</v>
      </c>
      <c r="K371" s="77">
        <v>0</v>
      </c>
      <c r="L371" s="77">
        <v>0</v>
      </c>
      <c r="M371" s="77">
        <v>164026</v>
      </c>
      <c r="N371" s="77">
        <v>0</v>
      </c>
      <c r="O371" s="77">
        <v>81841</v>
      </c>
      <c r="P371" s="82">
        <v>69317</v>
      </c>
      <c r="Q371" s="83">
        <f t="shared" si="15"/>
        <v>692406</v>
      </c>
      <c r="S371" s="1">
        <f t="shared" si="16"/>
        <v>456624</v>
      </c>
      <c r="T371" s="1">
        <f t="shared" si="16"/>
        <v>235782</v>
      </c>
      <c r="U371" s="1">
        <f t="shared" si="17"/>
        <v>692406</v>
      </c>
    </row>
    <row r="372" spans="1:21" x14ac:dyDescent="0.25">
      <c r="A372" s="24" t="s">
        <v>422</v>
      </c>
      <c r="B372" s="25" t="s">
        <v>5</v>
      </c>
      <c r="C372" s="81">
        <v>562395</v>
      </c>
      <c r="D372" s="81">
        <v>75101</v>
      </c>
      <c r="E372" s="77">
        <v>1744576</v>
      </c>
      <c r="F372" s="77">
        <v>1472120</v>
      </c>
      <c r="G372" s="77">
        <v>0</v>
      </c>
      <c r="H372" s="77">
        <v>0</v>
      </c>
      <c r="I372" s="77">
        <v>0</v>
      </c>
      <c r="J372" s="77">
        <v>0</v>
      </c>
      <c r="K372" s="77">
        <v>0</v>
      </c>
      <c r="L372" s="77">
        <v>0</v>
      </c>
      <c r="M372" s="77">
        <v>777629</v>
      </c>
      <c r="N372" s="77">
        <v>0</v>
      </c>
      <c r="O372" s="77">
        <v>0</v>
      </c>
      <c r="P372" s="82">
        <v>0</v>
      </c>
      <c r="Q372" s="83">
        <f t="shared" si="15"/>
        <v>4631821</v>
      </c>
      <c r="S372" s="1">
        <f t="shared" si="16"/>
        <v>3084600</v>
      </c>
      <c r="T372" s="1">
        <f t="shared" si="16"/>
        <v>1547221</v>
      </c>
      <c r="U372" s="1">
        <f t="shared" si="17"/>
        <v>4631821</v>
      </c>
    </row>
    <row r="373" spans="1:21" x14ac:dyDescent="0.25">
      <c r="A373" s="24" t="s">
        <v>423</v>
      </c>
      <c r="B373" s="25" t="s">
        <v>5</v>
      </c>
      <c r="C373" s="81">
        <v>20627</v>
      </c>
      <c r="D373" s="81">
        <v>0</v>
      </c>
      <c r="E373" s="77">
        <v>102171</v>
      </c>
      <c r="F373" s="77">
        <v>0</v>
      </c>
      <c r="G373" s="77">
        <v>40260</v>
      </c>
      <c r="H373" s="77">
        <v>43621</v>
      </c>
      <c r="I373" s="77">
        <v>0</v>
      </c>
      <c r="J373" s="77">
        <v>0</v>
      </c>
      <c r="K373" s="77">
        <v>0</v>
      </c>
      <c r="L373" s="77">
        <v>0</v>
      </c>
      <c r="M373" s="77">
        <v>47625</v>
      </c>
      <c r="N373" s="77">
        <v>0</v>
      </c>
      <c r="O373" s="77">
        <v>0</v>
      </c>
      <c r="P373" s="82">
        <v>0</v>
      </c>
      <c r="Q373" s="83">
        <f t="shared" si="15"/>
        <v>254304</v>
      </c>
      <c r="S373" s="1">
        <f t="shared" si="16"/>
        <v>210683</v>
      </c>
      <c r="T373" s="1">
        <f t="shared" si="16"/>
        <v>43621</v>
      </c>
      <c r="U373" s="1">
        <f t="shared" si="17"/>
        <v>254304</v>
      </c>
    </row>
    <row r="374" spans="1:21" x14ac:dyDescent="0.25">
      <c r="A374" s="24" t="s">
        <v>408</v>
      </c>
      <c r="B374" s="25" t="s">
        <v>518</v>
      </c>
      <c r="C374" s="81">
        <v>0</v>
      </c>
      <c r="D374" s="81">
        <v>0</v>
      </c>
      <c r="E374" s="77">
        <v>0</v>
      </c>
      <c r="F374" s="77">
        <v>0</v>
      </c>
      <c r="G374" s="77">
        <v>0</v>
      </c>
      <c r="H374" s="77">
        <v>0</v>
      </c>
      <c r="I374" s="77">
        <v>0</v>
      </c>
      <c r="J374" s="77">
        <v>0</v>
      </c>
      <c r="K374" s="77">
        <v>0</v>
      </c>
      <c r="L374" s="77">
        <v>0</v>
      </c>
      <c r="M374" s="77">
        <v>0</v>
      </c>
      <c r="N374" s="77">
        <v>0</v>
      </c>
      <c r="O374" s="77">
        <v>0</v>
      </c>
      <c r="P374" s="82">
        <v>0</v>
      </c>
      <c r="Q374" s="83">
        <f t="shared" si="15"/>
        <v>0</v>
      </c>
      <c r="S374" s="1">
        <f t="shared" si="16"/>
        <v>0</v>
      </c>
      <c r="T374" s="1">
        <f t="shared" si="16"/>
        <v>0</v>
      </c>
      <c r="U374" s="1">
        <f t="shared" si="17"/>
        <v>0</v>
      </c>
    </row>
    <row r="375" spans="1:21" x14ac:dyDescent="0.25">
      <c r="A375" s="24" t="s">
        <v>519</v>
      </c>
      <c r="B375" s="25" t="s">
        <v>518</v>
      </c>
      <c r="C375" s="81">
        <v>101704</v>
      </c>
      <c r="D375" s="81">
        <v>0</v>
      </c>
      <c r="E375" s="77">
        <v>0</v>
      </c>
      <c r="F375" s="77">
        <v>0</v>
      </c>
      <c r="G375" s="77">
        <v>0</v>
      </c>
      <c r="H375" s="77">
        <v>0</v>
      </c>
      <c r="I375" s="77">
        <v>0</v>
      </c>
      <c r="J375" s="77">
        <v>0</v>
      </c>
      <c r="K375" s="77">
        <v>0</v>
      </c>
      <c r="L375" s="77">
        <v>0</v>
      </c>
      <c r="M375" s="77">
        <v>0</v>
      </c>
      <c r="N375" s="77">
        <v>0</v>
      </c>
      <c r="O375" s="77">
        <v>0</v>
      </c>
      <c r="P375" s="82">
        <v>0</v>
      </c>
      <c r="Q375" s="83">
        <f t="shared" si="15"/>
        <v>101704</v>
      </c>
      <c r="S375" s="1">
        <f t="shared" si="16"/>
        <v>101704</v>
      </c>
      <c r="T375" s="1">
        <f t="shared" si="16"/>
        <v>0</v>
      </c>
      <c r="U375" s="1">
        <f t="shared" si="17"/>
        <v>101704</v>
      </c>
    </row>
    <row r="376" spans="1:21" x14ac:dyDescent="0.25">
      <c r="A376" s="24" t="s">
        <v>520</v>
      </c>
      <c r="B376" s="25" t="s">
        <v>518</v>
      </c>
      <c r="C376" s="81">
        <v>1537</v>
      </c>
      <c r="D376" s="81">
        <v>1186</v>
      </c>
      <c r="E376" s="77">
        <v>0</v>
      </c>
      <c r="F376" s="77">
        <v>0</v>
      </c>
      <c r="G376" s="77">
        <v>55021</v>
      </c>
      <c r="H376" s="77">
        <v>45756</v>
      </c>
      <c r="I376" s="77">
        <v>0</v>
      </c>
      <c r="J376" s="77">
        <v>0</v>
      </c>
      <c r="K376" s="77">
        <v>0</v>
      </c>
      <c r="L376" s="77">
        <v>0</v>
      </c>
      <c r="M376" s="77">
        <v>2877</v>
      </c>
      <c r="N376" s="77">
        <v>550</v>
      </c>
      <c r="O376" s="77">
        <v>6899</v>
      </c>
      <c r="P376" s="82">
        <v>5317</v>
      </c>
      <c r="Q376" s="83">
        <f t="shared" si="15"/>
        <v>119143</v>
      </c>
      <c r="S376" s="1">
        <f t="shared" si="16"/>
        <v>66334</v>
      </c>
      <c r="T376" s="1">
        <f t="shared" si="16"/>
        <v>52809</v>
      </c>
      <c r="U376" s="1">
        <f t="shared" si="17"/>
        <v>119143</v>
      </c>
    </row>
    <row r="377" spans="1:21" x14ac:dyDescent="0.25">
      <c r="A377" s="24" t="s">
        <v>478</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5">
      <c r="A378" s="24" t="s">
        <v>522</v>
      </c>
      <c r="B378" s="25" t="s">
        <v>521</v>
      </c>
      <c r="C378" s="81">
        <v>484284</v>
      </c>
      <c r="D378" s="81">
        <v>165256</v>
      </c>
      <c r="E378" s="77">
        <v>0</v>
      </c>
      <c r="F378" s="77">
        <v>0</v>
      </c>
      <c r="G378" s="77">
        <v>3095129</v>
      </c>
      <c r="H378" s="77">
        <v>0</v>
      </c>
      <c r="I378" s="77">
        <v>0</v>
      </c>
      <c r="J378" s="77">
        <v>0</v>
      </c>
      <c r="K378" s="77">
        <v>0</v>
      </c>
      <c r="L378" s="77">
        <v>0</v>
      </c>
      <c r="M378" s="77">
        <v>1971518</v>
      </c>
      <c r="N378" s="77">
        <v>0</v>
      </c>
      <c r="O378" s="77">
        <v>5920392</v>
      </c>
      <c r="P378" s="82">
        <v>740730</v>
      </c>
      <c r="Q378" s="83">
        <f t="shared" si="15"/>
        <v>12377309</v>
      </c>
      <c r="S378" s="1">
        <f t="shared" si="16"/>
        <v>11471323</v>
      </c>
      <c r="T378" s="1">
        <f t="shared" si="16"/>
        <v>905986</v>
      </c>
      <c r="U378" s="1">
        <f t="shared" si="17"/>
        <v>12377309</v>
      </c>
    </row>
    <row r="379" spans="1:21" x14ac:dyDescent="0.25">
      <c r="A379" s="24" t="s">
        <v>523</v>
      </c>
      <c r="B379" s="25" t="s">
        <v>521</v>
      </c>
      <c r="C379" s="81">
        <v>0</v>
      </c>
      <c r="D379" s="81">
        <v>0</v>
      </c>
      <c r="E379" s="77">
        <v>0</v>
      </c>
      <c r="F379" s="77">
        <v>0</v>
      </c>
      <c r="G379" s="77">
        <v>0</v>
      </c>
      <c r="H379" s="77">
        <v>0</v>
      </c>
      <c r="I379" s="77">
        <v>0</v>
      </c>
      <c r="J379" s="77">
        <v>0</v>
      </c>
      <c r="K379" s="77">
        <v>0</v>
      </c>
      <c r="L379" s="77">
        <v>0</v>
      </c>
      <c r="M379" s="77">
        <v>0</v>
      </c>
      <c r="N379" s="77">
        <v>0</v>
      </c>
      <c r="O379" s="77">
        <v>0</v>
      </c>
      <c r="P379" s="82">
        <v>0</v>
      </c>
      <c r="Q379" s="83">
        <f t="shared" si="15"/>
        <v>0</v>
      </c>
      <c r="S379" s="1">
        <f t="shared" si="16"/>
        <v>0</v>
      </c>
      <c r="T379" s="1">
        <f t="shared" si="16"/>
        <v>0</v>
      </c>
      <c r="U379" s="1">
        <f t="shared" si="17"/>
        <v>0</v>
      </c>
    </row>
    <row r="380" spans="1:21" x14ac:dyDescent="0.25">
      <c r="A380" s="24" t="s">
        <v>424</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15"/>
        <v>0</v>
      </c>
      <c r="S380" s="1">
        <f t="shared" si="16"/>
        <v>0</v>
      </c>
      <c r="T380" s="1">
        <f t="shared" si="16"/>
        <v>0</v>
      </c>
      <c r="U380" s="1">
        <f t="shared" si="17"/>
        <v>0</v>
      </c>
    </row>
    <row r="381" spans="1:21" x14ac:dyDescent="0.25">
      <c r="A381" s="24" t="s">
        <v>425</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15"/>
        <v>0</v>
      </c>
      <c r="S381" s="1">
        <f t="shared" si="16"/>
        <v>0</v>
      </c>
      <c r="T381" s="1">
        <f t="shared" si="16"/>
        <v>0</v>
      </c>
      <c r="U381" s="1">
        <f t="shared" si="17"/>
        <v>0</v>
      </c>
    </row>
    <row r="382" spans="1:21" x14ac:dyDescent="0.25">
      <c r="A382" s="24" t="s">
        <v>426</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15"/>
        <v>0</v>
      </c>
      <c r="S382" s="1">
        <f t="shared" si="16"/>
        <v>0</v>
      </c>
      <c r="T382" s="1">
        <f t="shared" si="16"/>
        <v>0</v>
      </c>
      <c r="U382" s="1">
        <f t="shared" si="17"/>
        <v>0</v>
      </c>
    </row>
    <row r="383" spans="1:21" x14ac:dyDescent="0.25">
      <c r="A383" s="24" t="s">
        <v>427</v>
      </c>
      <c r="B383" s="25" t="s">
        <v>58</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5">
      <c r="A384" s="24" t="s">
        <v>428</v>
      </c>
      <c r="B384" s="25" t="s">
        <v>58</v>
      </c>
      <c r="C384" s="81">
        <v>525054</v>
      </c>
      <c r="D384" s="81">
        <v>341359</v>
      </c>
      <c r="E384" s="77">
        <v>0</v>
      </c>
      <c r="F384" s="77">
        <v>0</v>
      </c>
      <c r="G384" s="77">
        <v>0</v>
      </c>
      <c r="H384" s="77">
        <v>0</v>
      </c>
      <c r="I384" s="77">
        <v>0</v>
      </c>
      <c r="J384" s="77">
        <v>0</v>
      </c>
      <c r="K384" s="77">
        <v>0</v>
      </c>
      <c r="L384" s="77">
        <v>0</v>
      </c>
      <c r="M384" s="77">
        <v>451319</v>
      </c>
      <c r="N384" s="77">
        <v>72044</v>
      </c>
      <c r="O384" s="77">
        <v>0</v>
      </c>
      <c r="P384" s="82">
        <v>0</v>
      </c>
      <c r="Q384" s="83">
        <f t="shared" si="15"/>
        <v>1389776</v>
      </c>
      <c r="S384" s="1">
        <f t="shared" si="16"/>
        <v>976373</v>
      </c>
      <c r="T384" s="1">
        <f t="shared" si="16"/>
        <v>413403</v>
      </c>
      <c r="U384" s="1">
        <f t="shared" si="17"/>
        <v>1389776</v>
      </c>
    </row>
    <row r="385" spans="1:21" x14ac:dyDescent="0.25">
      <c r="A385" s="24" t="s">
        <v>429</v>
      </c>
      <c r="B385" s="25" t="s">
        <v>59</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5">
      <c r="A386" s="24" t="s">
        <v>430</v>
      </c>
      <c r="B386" s="25" t="s">
        <v>59</v>
      </c>
      <c r="C386" s="81">
        <v>0</v>
      </c>
      <c r="D386" s="81">
        <v>0</v>
      </c>
      <c r="E386" s="77">
        <v>1262</v>
      </c>
      <c r="F386" s="77">
        <v>5802</v>
      </c>
      <c r="G386" s="77">
        <v>0</v>
      </c>
      <c r="H386" s="77">
        <v>0</v>
      </c>
      <c r="I386" s="77">
        <v>0</v>
      </c>
      <c r="J386" s="77">
        <v>0</v>
      </c>
      <c r="K386" s="77">
        <v>0</v>
      </c>
      <c r="L386" s="77">
        <v>0</v>
      </c>
      <c r="M386" s="77">
        <v>0</v>
      </c>
      <c r="N386" s="77">
        <v>0</v>
      </c>
      <c r="O386" s="77">
        <v>0</v>
      </c>
      <c r="P386" s="82">
        <v>0</v>
      </c>
      <c r="Q386" s="83">
        <f t="shared" si="15"/>
        <v>7064</v>
      </c>
      <c r="S386" s="1">
        <f t="shared" si="16"/>
        <v>1262</v>
      </c>
      <c r="T386" s="1">
        <f t="shared" si="16"/>
        <v>5802</v>
      </c>
      <c r="U386" s="1">
        <f t="shared" si="17"/>
        <v>7064</v>
      </c>
    </row>
    <row r="387" spans="1:21" x14ac:dyDescent="0.25">
      <c r="A387" s="24" t="s">
        <v>431</v>
      </c>
      <c r="B387" s="25" t="s">
        <v>60</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5"/>
        <v>0</v>
      </c>
      <c r="S387" s="1">
        <f t="shared" si="16"/>
        <v>0</v>
      </c>
      <c r="T387" s="1">
        <f t="shared" si="16"/>
        <v>0</v>
      </c>
      <c r="U387" s="1">
        <f t="shared" si="17"/>
        <v>0</v>
      </c>
    </row>
    <row r="388" spans="1:21" x14ac:dyDescent="0.25">
      <c r="A388" s="24" t="s">
        <v>432</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15"/>
        <v>0</v>
      </c>
      <c r="S388" s="1">
        <f t="shared" si="16"/>
        <v>0</v>
      </c>
      <c r="T388" s="1">
        <f t="shared" si="16"/>
        <v>0</v>
      </c>
      <c r="U388" s="1">
        <f t="shared" si="17"/>
        <v>0</v>
      </c>
    </row>
    <row r="389" spans="1:21" x14ac:dyDescent="0.25">
      <c r="A389" s="24" t="s">
        <v>433</v>
      </c>
      <c r="B389" s="25" t="s">
        <v>61</v>
      </c>
      <c r="C389" s="81">
        <v>0</v>
      </c>
      <c r="D389" s="81">
        <v>0</v>
      </c>
      <c r="E389" s="77">
        <v>0</v>
      </c>
      <c r="F389" s="77">
        <v>0</v>
      </c>
      <c r="G389" s="77">
        <v>0</v>
      </c>
      <c r="H389" s="77">
        <v>0</v>
      </c>
      <c r="I389" s="77">
        <v>0</v>
      </c>
      <c r="J389" s="77">
        <v>0</v>
      </c>
      <c r="K389" s="77">
        <v>0</v>
      </c>
      <c r="L389" s="77">
        <v>0</v>
      </c>
      <c r="M389" s="77">
        <v>0</v>
      </c>
      <c r="N389" s="77">
        <v>0</v>
      </c>
      <c r="O389" s="77">
        <v>0</v>
      </c>
      <c r="P389" s="82">
        <v>0</v>
      </c>
      <c r="Q389" s="83">
        <f t="shared" ref="Q389:Q416" si="18">SUM(C389:P389)</f>
        <v>0</v>
      </c>
      <c r="S389" s="1">
        <f t="shared" si="16"/>
        <v>0</v>
      </c>
      <c r="T389" s="1">
        <f t="shared" si="16"/>
        <v>0</v>
      </c>
      <c r="U389" s="1">
        <f t="shared" si="17"/>
        <v>0</v>
      </c>
    </row>
    <row r="390" spans="1:21" x14ac:dyDescent="0.25">
      <c r="A390" s="24" t="s">
        <v>434</v>
      </c>
      <c r="B390" s="25" t="s">
        <v>61</v>
      </c>
      <c r="C390" s="81">
        <v>0</v>
      </c>
      <c r="D390" s="81">
        <v>0</v>
      </c>
      <c r="E390" s="77">
        <v>0</v>
      </c>
      <c r="F390" s="77">
        <v>0</v>
      </c>
      <c r="G390" s="77">
        <v>0</v>
      </c>
      <c r="H390" s="77">
        <v>0</v>
      </c>
      <c r="I390" s="77">
        <v>0</v>
      </c>
      <c r="J390" s="77">
        <v>0</v>
      </c>
      <c r="K390" s="77">
        <v>0</v>
      </c>
      <c r="L390" s="77">
        <v>0</v>
      </c>
      <c r="M390" s="77">
        <v>0</v>
      </c>
      <c r="N390" s="77">
        <v>0</v>
      </c>
      <c r="O390" s="77">
        <v>0</v>
      </c>
      <c r="P390" s="82">
        <v>0</v>
      </c>
      <c r="Q390" s="83">
        <f t="shared" si="18"/>
        <v>0</v>
      </c>
      <c r="S390" s="1">
        <f t="shared" si="16"/>
        <v>0</v>
      </c>
      <c r="T390" s="1">
        <f t="shared" si="16"/>
        <v>0</v>
      </c>
      <c r="U390" s="1">
        <f t="shared" si="17"/>
        <v>0</v>
      </c>
    </row>
    <row r="391" spans="1:21" x14ac:dyDescent="0.25">
      <c r="A391" s="24" t="s">
        <v>435</v>
      </c>
      <c r="B391" s="25" t="s">
        <v>62</v>
      </c>
      <c r="C391" s="81">
        <v>276693</v>
      </c>
      <c r="D391" s="81">
        <v>603171</v>
      </c>
      <c r="E391" s="77">
        <v>1519074</v>
      </c>
      <c r="F391" s="77">
        <v>1815970</v>
      </c>
      <c r="G391" s="77">
        <v>159606</v>
      </c>
      <c r="H391" s="77">
        <v>435340</v>
      </c>
      <c r="I391" s="77">
        <v>0</v>
      </c>
      <c r="J391" s="77">
        <v>0</v>
      </c>
      <c r="K391" s="77">
        <v>0</v>
      </c>
      <c r="L391" s="77">
        <v>0</v>
      </c>
      <c r="M391" s="77">
        <v>741997</v>
      </c>
      <c r="N391" s="77">
        <v>365148</v>
      </c>
      <c r="O391" s="77">
        <v>318343</v>
      </c>
      <c r="P391" s="82">
        <v>688775</v>
      </c>
      <c r="Q391" s="83">
        <f t="shared" si="18"/>
        <v>6924117</v>
      </c>
      <c r="S391" s="1">
        <f t="shared" ref="S391:T417" si="19">SUM(C391,E391,G391,I391,K391,M391,O391)</f>
        <v>3015713</v>
      </c>
      <c r="T391" s="1">
        <f t="shared" si="19"/>
        <v>3908404</v>
      </c>
      <c r="U391" s="1">
        <f t="shared" ref="U391:U417" si="20">SUM(S391:T391)</f>
        <v>6924117</v>
      </c>
    </row>
    <row r="392" spans="1:21" x14ac:dyDescent="0.25">
      <c r="A392" s="24" t="s">
        <v>436</v>
      </c>
      <c r="B392" s="25" t="s">
        <v>62</v>
      </c>
      <c r="C392" s="81">
        <v>0</v>
      </c>
      <c r="D392" s="81">
        <v>0</v>
      </c>
      <c r="E392" s="77">
        <v>62000</v>
      </c>
      <c r="F392" s="77">
        <v>0</v>
      </c>
      <c r="G392" s="77">
        <v>0</v>
      </c>
      <c r="H392" s="77">
        <v>0</v>
      </c>
      <c r="I392" s="77">
        <v>0</v>
      </c>
      <c r="J392" s="77">
        <v>0</v>
      </c>
      <c r="K392" s="77">
        <v>0</v>
      </c>
      <c r="L392" s="77">
        <v>0</v>
      </c>
      <c r="M392" s="77">
        <v>0</v>
      </c>
      <c r="N392" s="77">
        <v>0</v>
      </c>
      <c r="O392" s="77">
        <v>0</v>
      </c>
      <c r="P392" s="82">
        <v>0</v>
      </c>
      <c r="Q392" s="83">
        <f t="shared" si="18"/>
        <v>62000</v>
      </c>
      <c r="S392" s="1">
        <f t="shared" si="19"/>
        <v>62000</v>
      </c>
      <c r="T392" s="1">
        <f t="shared" si="19"/>
        <v>0</v>
      </c>
      <c r="U392" s="1">
        <f t="shared" si="20"/>
        <v>62000</v>
      </c>
    </row>
    <row r="393" spans="1:21" x14ac:dyDescent="0.25">
      <c r="A393" s="24" t="s">
        <v>480</v>
      </c>
      <c r="B393" s="25" t="s">
        <v>62</v>
      </c>
      <c r="C393" s="81">
        <v>0</v>
      </c>
      <c r="D393" s="81">
        <v>0</v>
      </c>
      <c r="E393" s="77">
        <v>0</v>
      </c>
      <c r="F393" s="77">
        <v>0</v>
      </c>
      <c r="G393" s="77">
        <v>0</v>
      </c>
      <c r="H393" s="77">
        <v>0</v>
      </c>
      <c r="I393" s="77">
        <v>0</v>
      </c>
      <c r="J393" s="77">
        <v>0</v>
      </c>
      <c r="K393" s="77">
        <v>0</v>
      </c>
      <c r="L393" s="77">
        <v>0</v>
      </c>
      <c r="M393" s="77">
        <v>60913</v>
      </c>
      <c r="N393" s="77">
        <v>0</v>
      </c>
      <c r="O393" s="77">
        <v>21553</v>
      </c>
      <c r="P393" s="82">
        <v>0</v>
      </c>
      <c r="Q393" s="83">
        <f t="shared" si="18"/>
        <v>82466</v>
      </c>
      <c r="S393" s="1">
        <f t="shared" si="19"/>
        <v>82466</v>
      </c>
      <c r="T393" s="1">
        <f t="shared" si="19"/>
        <v>0</v>
      </c>
      <c r="U393" s="1">
        <f t="shared" si="20"/>
        <v>82466</v>
      </c>
    </row>
    <row r="394" spans="1:21" x14ac:dyDescent="0.25">
      <c r="A394" s="24" t="s">
        <v>481</v>
      </c>
      <c r="B394" s="25" t="s">
        <v>62</v>
      </c>
      <c r="C394" s="81">
        <v>122012</v>
      </c>
      <c r="D394" s="81">
        <v>0</v>
      </c>
      <c r="E394" s="77">
        <v>4776970</v>
      </c>
      <c r="F394" s="77">
        <v>0</v>
      </c>
      <c r="G394" s="77">
        <v>0</v>
      </c>
      <c r="H394" s="77">
        <v>0</v>
      </c>
      <c r="I394" s="77">
        <v>0</v>
      </c>
      <c r="J394" s="77">
        <v>0</v>
      </c>
      <c r="K394" s="77">
        <v>0</v>
      </c>
      <c r="L394" s="77">
        <v>0</v>
      </c>
      <c r="M394" s="77">
        <v>833723</v>
      </c>
      <c r="N394" s="77">
        <v>0</v>
      </c>
      <c r="O394" s="77">
        <v>159371</v>
      </c>
      <c r="P394" s="82">
        <v>0</v>
      </c>
      <c r="Q394" s="83">
        <f t="shared" si="18"/>
        <v>5892076</v>
      </c>
      <c r="S394" s="1">
        <f t="shared" si="19"/>
        <v>5892076</v>
      </c>
      <c r="T394" s="1">
        <f t="shared" si="19"/>
        <v>0</v>
      </c>
      <c r="U394" s="1">
        <f t="shared" si="20"/>
        <v>5892076</v>
      </c>
    </row>
    <row r="395" spans="1:21" x14ac:dyDescent="0.25">
      <c r="A395" s="24" t="s">
        <v>437</v>
      </c>
      <c r="B395" s="25" t="s">
        <v>62</v>
      </c>
      <c r="C395" s="81">
        <v>73522</v>
      </c>
      <c r="D395" s="81">
        <v>55813</v>
      </c>
      <c r="E395" s="77">
        <v>0</v>
      </c>
      <c r="F395" s="77">
        <v>0</v>
      </c>
      <c r="G395" s="77">
        <v>186876</v>
      </c>
      <c r="H395" s="77">
        <v>463645</v>
      </c>
      <c r="I395" s="77">
        <v>0</v>
      </c>
      <c r="J395" s="77">
        <v>0</v>
      </c>
      <c r="K395" s="77">
        <v>0</v>
      </c>
      <c r="L395" s="77">
        <v>0</v>
      </c>
      <c r="M395" s="77">
        <v>274102</v>
      </c>
      <c r="N395" s="77">
        <v>0</v>
      </c>
      <c r="O395" s="77">
        <v>0</v>
      </c>
      <c r="P395" s="82">
        <v>0</v>
      </c>
      <c r="Q395" s="83">
        <f t="shared" si="18"/>
        <v>1053958</v>
      </c>
      <c r="S395" s="1">
        <f t="shared" si="19"/>
        <v>534500</v>
      </c>
      <c r="T395" s="1">
        <f t="shared" si="19"/>
        <v>519458</v>
      </c>
      <c r="U395" s="1">
        <f t="shared" si="20"/>
        <v>1053958</v>
      </c>
    </row>
    <row r="396" spans="1:21" x14ac:dyDescent="0.25">
      <c r="A396" s="24" t="s">
        <v>438</v>
      </c>
      <c r="B396" s="25" t="s">
        <v>62</v>
      </c>
      <c r="C396" s="81">
        <v>35878</v>
      </c>
      <c r="D396" s="81">
        <v>0</v>
      </c>
      <c r="E396" s="77">
        <v>0</v>
      </c>
      <c r="F396" s="77">
        <v>0</v>
      </c>
      <c r="G396" s="77">
        <v>129043</v>
      </c>
      <c r="H396" s="77">
        <v>0</v>
      </c>
      <c r="I396" s="77">
        <v>0</v>
      </c>
      <c r="J396" s="77">
        <v>0</v>
      </c>
      <c r="K396" s="77">
        <v>0</v>
      </c>
      <c r="L396" s="77">
        <v>0</v>
      </c>
      <c r="M396" s="77">
        <v>20586</v>
      </c>
      <c r="N396" s="77">
        <v>0</v>
      </c>
      <c r="O396" s="77">
        <v>0</v>
      </c>
      <c r="P396" s="82">
        <v>0</v>
      </c>
      <c r="Q396" s="83">
        <f t="shared" si="18"/>
        <v>185507</v>
      </c>
      <c r="S396" s="1">
        <f t="shared" si="19"/>
        <v>185507</v>
      </c>
      <c r="T396" s="1">
        <f t="shared" si="19"/>
        <v>0</v>
      </c>
      <c r="U396" s="1">
        <f t="shared" si="20"/>
        <v>185507</v>
      </c>
    </row>
    <row r="397" spans="1:21" x14ac:dyDescent="0.25">
      <c r="A397" s="24" t="s">
        <v>439</v>
      </c>
      <c r="B397" s="25" t="s">
        <v>62</v>
      </c>
      <c r="C397" s="81">
        <v>477</v>
      </c>
      <c r="D397" s="81">
        <v>7172</v>
      </c>
      <c r="E397" s="77">
        <v>12366</v>
      </c>
      <c r="F397" s="77">
        <v>12366</v>
      </c>
      <c r="G397" s="77">
        <v>421</v>
      </c>
      <c r="H397" s="77">
        <v>10479</v>
      </c>
      <c r="I397" s="77">
        <v>0</v>
      </c>
      <c r="J397" s="77">
        <v>0</v>
      </c>
      <c r="K397" s="77">
        <v>0</v>
      </c>
      <c r="L397" s="77">
        <v>0</v>
      </c>
      <c r="M397" s="77">
        <v>712</v>
      </c>
      <c r="N397" s="77">
        <v>0</v>
      </c>
      <c r="O397" s="77">
        <v>0</v>
      </c>
      <c r="P397" s="82">
        <v>0</v>
      </c>
      <c r="Q397" s="83">
        <f t="shared" si="18"/>
        <v>43993</v>
      </c>
      <c r="S397" s="1">
        <f t="shared" si="19"/>
        <v>13976</v>
      </c>
      <c r="T397" s="1">
        <f t="shared" si="19"/>
        <v>30017</v>
      </c>
      <c r="U397" s="1">
        <f t="shared" si="20"/>
        <v>43993</v>
      </c>
    </row>
    <row r="398" spans="1:21" x14ac:dyDescent="0.25">
      <c r="A398" s="24" t="s">
        <v>440</v>
      </c>
      <c r="B398" s="25" t="s">
        <v>62</v>
      </c>
      <c r="C398" s="81">
        <v>2200</v>
      </c>
      <c r="D398" s="81">
        <v>0</v>
      </c>
      <c r="E398" s="77">
        <v>10650</v>
      </c>
      <c r="F398" s="77">
        <v>0</v>
      </c>
      <c r="G398" s="77">
        <v>6050</v>
      </c>
      <c r="H398" s="77">
        <v>0</v>
      </c>
      <c r="I398" s="77">
        <v>0</v>
      </c>
      <c r="J398" s="77">
        <v>0</v>
      </c>
      <c r="K398" s="77">
        <v>0</v>
      </c>
      <c r="L398" s="77">
        <v>0</v>
      </c>
      <c r="M398" s="77">
        <v>2000</v>
      </c>
      <c r="N398" s="77">
        <v>0</v>
      </c>
      <c r="O398" s="77">
        <v>4200</v>
      </c>
      <c r="P398" s="82">
        <v>0</v>
      </c>
      <c r="Q398" s="83">
        <f t="shared" si="18"/>
        <v>25100</v>
      </c>
      <c r="S398" s="1">
        <f t="shared" si="19"/>
        <v>25100</v>
      </c>
      <c r="T398" s="1">
        <f t="shared" si="19"/>
        <v>0</v>
      </c>
      <c r="U398" s="1">
        <f t="shared" si="20"/>
        <v>25100</v>
      </c>
    </row>
    <row r="399" spans="1:21" x14ac:dyDescent="0.25">
      <c r="A399" s="24" t="s">
        <v>441</v>
      </c>
      <c r="B399" s="25" t="s">
        <v>62</v>
      </c>
      <c r="C399" s="81">
        <v>568255</v>
      </c>
      <c r="D399" s="81">
        <v>0</v>
      </c>
      <c r="E399" s="77">
        <v>0</v>
      </c>
      <c r="F399" s="77">
        <v>0</v>
      </c>
      <c r="G399" s="77">
        <v>745724</v>
      </c>
      <c r="H399" s="77">
        <v>0</v>
      </c>
      <c r="I399" s="77">
        <v>0</v>
      </c>
      <c r="J399" s="77">
        <v>0</v>
      </c>
      <c r="K399" s="77">
        <v>0</v>
      </c>
      <c r="L399" s="77">
        <v>0</v>
      </c>
      <c r="M399" s="77">
        <v>93394</v>
      </c>
      <c r="N399" s="77">
        <v>0</v>
      </c>
      <c r="O399" s="77">
        <v>0</v>
      </c>
      <c r="P399" s="82">
        <v>0</v>
      </c>
      <c r="Q399" s="83">
        <f t="shared" si="18"/>
        <v>1407373</v>
      </c>
      <c r="S399" s="1">
        <f t="shared" si="19"/>
        <v>1407373</v>
      </c>
      <c r="T399" s="1">
        <f t="shared" si="19"/>
        <v>0</v>
      </c>
      <c r="U399" s="1">
        <f t="shared" si="20"/>
        <v>1407373</v>
      </c>
    </row>
    <row r="400" spans="1:21" x14ac:dyDescent="0.25">
      <c r="A400" s="24" t="s">
        <v>442</v>
      </c>
      <c r="B400" s="25" t="s">
        <v>62</v>
      </c>
      <c r="C400" s="81">
        <v>0</v>
      </c>
      <c r="D400" s="81">
        <v>0</v>
      </c>
      <c r="E400" s="77">
        <v>0</v>
      </c>
      <c r="F400" s="77">
        <v>0</v>
      </c>
      <c r="G400" s="77">
        <v>0</v>
      </c>
      <c r="H400" s="77">
        <v>0</v>
      </c>
      <c r="I400" s="77">
        <v>0</v>
      </c>
      <c r="J400" s="77">
        <v>0</v>
      </c>
      <c r="K400" s="77">
        <v>0</v>
      </c>
      <c r="L400" s="77">
        <v>0</v>
      </c>
      <c r="M400" s="77">
        <v>0</v>
      </c>
      <c r="N400" s="77">
        <v>0</v>
      </c>
      <c r="O400" s="77">
        <v>0</v>
      </c>
      <c r="P400" s="82">
        <v>0</v>
      </c>
      <c r="Q400" s="83">
        <f t="shared" si="18"/>
        <v>0</v>
      </c>
      <c r="S400" s="1">
        <f t="shared" si="19"/>
        <v>0</v>
      </c>
      <c r="T400" s="1">
        <f t="shared" si="19"/>
        <v>0</v>
      </c>
      <c r="U400" s="1">
        <f t="shared" si="20"/>
        <v>0</v>
      </c>
    </row>
    <row r="401" spans="1:21" x14ac:dyDescent="0.25">
      <c r="A401" s="24" t="s">
        <v>443</v>
      </c>
      <c r="B401" s="25" t="s">
        <v>62</v>
      </c>
      <c r="C401" s="81">
        <v>13622</v>
      </c>
      <c r="D401" s="81">
        <v>93177</v>
      </c>
      <c r="E401" s="77">
        <v>0</v>
      </c>
      <c r="F401" s="77">
        <v>94636</v>
      </c>
      <c r="G401" s="77">
        <v>24654</v>
      </c>
      <c r="H401" s="77">
        <v>63015</v>
      </c>
      <c r="I401" s="77">
        <v>0</v>
      </c>
      <c r="J401" s="77">
        <v>0</v>
      </c>
      <c r="K401" s="77">
        <v>0</v>
      </c>
      <c r="L401" s="77">
        <v>0</v>
      </c>
      <c r="M401" s="77">
        <v>0</v>
      </c>
      <c r="N401" s="77">
        <v>19283</v>
      </c>
      <c r="O401" s="77">
        <v>0</v>
      </c>
      <c r="P401" s="82">
        <v>0</v>
      </c>
      <c r="Q401" s="83">
        <f t="shared" si="18"/>
        <v>308387</v>
      </c>
      <c r="S401" s="1">
        <f t="shared" si="19"/>
        <v>38276</v>
      </c>
      <c r="T401" s="1">
        <f t="shared" si="19"/>
        <v>270111</v>
      </c>
      <c r="U401" s="1">
        <f t="shared" si="20"/>
        <v>308387</v>
      </c>
    </row>
    <row r="402" spans="1:21" x14ac:dyDescent="0.25">
      <c r="A402" s="24" t="s">
        <v>444</v>
      </c>
      <c r="B402" s="25" t="s">
        <v>62</v>
      </c>
      <c r="C402" s="81">
        <v>0</v>
      </c>
      <c r="D402" s="81">
        <v>0</v>
      </c>
      <c r="E402" s="77">
        <v>955518</v>
      </c>
      <c r="F402" s="77">
        <v>0</v>
      </c>
      <c r="G402" s="77">
        <v>25540</v>
      </c>
      <c r="H402" s="77">
        <v>51705</v>
      </c>
      <c r="I402" s="77">
        <v>0</v>
      </c>
      <c r="J402" s="77">
        <v>0</v>
      </c>
      <c r="K402" s="77">
        <v>0</v>
      </c>
      <c r="L402" s="77">
        <v>0</v>
      </c>
      <c r="M402" s="77">
        <v>174533</v>
      </c>
      <c r="N402" s="77">
        <v>0</v>
      </c>
      <c r="O402" s="77">
        <v>0</v>
      </c>
      <c r="P402" s="82">
        <v>0</v>
      </c>
      <c r="Q402" s="83">
        <f t="shared" si="18"/>
        <v>1207296</v>
      </c>
      <c r="S402" s="1">
        <f t="shared" si="19"/>
        <v>1155591</v>
      </c>
      <c r="T402" s="1">
        <f t="shared" si="19"/>
        <v>51705</v>
      </c>
      <c r="U402" s="1">
        <f t="shared" si="20"/>
        <v>1207296</v>
      </c>
    </row>
    <row r="403" spans="1:21" x14ac:dyDescent="0.25">
      <c r="A403" s="24" t="s">
        <v>445</v>
      </c>
      <c r="B403" s="25" t="s">
        <v>62</v>
      </c>
      <c r="C403" s="81">
        <v>0</v>
      </c>
      <c r="D403" s="81">
        <v>0</v>
      </c>
      <c r="E403" s="77">
        <v>0</v>
      </c>
      <c r="F403" s="77">
        <v>0</v>
      </c>
      <c r="G403" s="77">
        <v>0</v>
      </c>
      <c r="H403" s="77">
        <v>0</v>
      </c>
      <c r="I403" s="77">
        <v>0</v>
      </c>
      <c r="J403" s="77">
        <v>0</v>
      </c>
      <c r="K403" s="77">
        <v>0</v>
      </c>
      <c r="L403" s="77">
        <v>0</v>
      </c>
      <c r="M403" s="77">
        <v>0</v>
      </c>
      <c r="N403" s="77">
        <v>0</v>
      </c>
      <c r="O403" s="77">
        <v>0</v>
      </c>
      <c r="P403" s="82">
        <v>0</v>
      </c>
      <c r="Q403" s="83">
        <f t="shared" si="18"/>
        <v>0</v>
      </c>
      <c r="S403" s="1">
        <f t="shared" si="19"/>
        <v>0</v>
      </c>
      <c r="T403" s="1">
        <f t="shared" si="19"/>
        <v>0</v>
      </c>
      <c r="U403" s="1">
        <f t="shared" si="20"/>
        <v>0</v>
      </c>
    </row>
    <row r="404" spans="1:21" x14ac:dyDescent="0.25">
      <c r="A404" s="24" t="s">
        <v>446</v>
      </c>
      <c r="B404" s="25" t="s">
        <v>62</v>
      </c>
      <c r="C404" s="81">
        <v>0</v>
      </c>
      <c r="D404" s="81">
        <v>0</v>
      </c>
      <c r="E404" s="77">
        <v>90901</v>
      </c>
      <c r="F404" s="77">
        <v>0</v>
      </c>
      <c r="G404" s="77">
        <v>0</v>
      </c>
      <c r="H404" s="77">
        <v>0</v>
      </c>
      <c r="I404" s="77">
        <v>0</v>
      </c>
      <c r="J404" s="77">
        <v>0</v>
      </c>
      <c r="K404" s="77">
        <v>0</v>
      </c>
      <c r="L404" s="77">
        <v>0</v>
      </c>
      <c r="M404" s="77">
        <v>5565</v>
      </c>
      <c r="N404" s="77">
        <v>0</v>
      </c>
      <c r="O404" s="77">
        <v>0</v>
      </c>
      <c r="P404" s="82">
        <v>0</v>
      </c>
      <c r="Q404" s="83">
        <f t="shared" si="18"/>
        <v>96466</v>
      </c>
      <c r="S404" s="1">
        <f t="shared" si="19"/>
        <v>96466</v>
      </c>
      <c r="T404" s="1">
        <f t="shared" si="19"/>
        <v>0</v>
      </c>
      <c r="U404" s="1">
        <f t="shared" si="20"/>
        <v>96466</v>
      </c>
    </row>
    <row r="405" spans="1:21" x14ac:dyDescent="0.25">
      <c r="A405" s="24" t="s">
        <v>447</v>
      </c>
      <c r="B405" s="25" t="s">
        <v>62</v>
      </c>
      <c r="C405" s="81">
        <v>75870</v>
      </c>
      <c r="D405" s="81">
        <v>59300</v>
      </c>
      <c r="E405" s="77">
        <v>1054624</v>
      </c>
      <c r="F405" s="77">
        <v>789631</v>
      </c>
      <c r="G405" s="77">
        <v>103631</v>
      </c>
      <c r="H405" s="77">
        <v>64713</v>
      </c>
      <c r="I405" s="77">
        <v>0</v>
      </c>
      <c r="J405" s="77">
        <v>0</v>
      </c>
      <c r="K405" s="77">
        <v>0</v>
      </c>
      <c r="L405" s="77">
        <v>0</v>
      </c>
      <c r="M405" s="77">
        <v>428263</v>
      </c>
      <c r="N405" s="77">
        <v>0</v>
      </c>
      <c r="O405" s="77">
        <v>0</v>
      </c>
      <c r="P405" s="82">
        <v>0</v>
      </c>
      <c r="Q405" s="83">
        <f t="shared" si="18"/>
        <v>2576032</v>
      </c>
      <c r="S405" s="1">
        <f t="shared" si="19"/>
        <v>1662388</v>
      </c>
      <c r="T405" s="1">
        <f t="shared" si="19"/>
        <v>913644</v>
      </c>
      <c r="U405" s="1">
        <f t="shared" si="20"/>
        <v>2576032</v>
      </c>
    </row>
    <row r="406" spans="1:21" x14ac:dyDescent="0.25">
      <c r="A406" s="24" t="s">
        <v>448</v>
      </c>
      <c r="B406" s="25" t="s">
        <v>62</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5">
      <c r="A407" s="24" t="s">
        <v>450</v>
      </c>
      <c r="B407" s="25" t="s">
        <v>63</v>
      </c>
      <c r="C407" s="81">
        <v>0</v>
      </c>
      <c r="D407" s="81">
        <v>0</v>
      </c>
      <c r="E407" s="77">
        <v>0</v>
      </c>
      <c r="F407" s="77">
        <v>0</v>
      </c>
      <c r="G407" s="77">
        <v>0</v>
      </c>
      <c r="H407" s="77">
        <v>0</v>
      </c>
      <c r="I407" s="77">
        <v>0</v>
      </c>
      <c r="J407" s="77">
        <v>0</v>
      </c>
      <c r="K407" s="77">
        <v>0</v>
      </c>
      <c r="L407" s="77">
        <v>0</v>
      </c>
      <c r="M407" s="77">
        <v>0</v>
      </c>
      <c r="N407" s="77">
        <v>0</v>
      </c>
      <c r="O407" s="77">
        <v>0</v>
      </c>
      <c r="P407" s="82">
        <v>0</v>
      </c>
      <c r="Q407" s="83">
        <f t="shared" si="18"/>
        <v>0</v>
      </c>
      <c r="S407" s="1">
        <f t="shared" si="19"/>
        <v>0</v>
      </c>
      <c r="T407" s="1">
        <f t="shared" si="19"/>
        <v>0</v>
      </c>
      <c r="U407" s="1">
        <f t="shared" si="20"/>
        <v>0</v>
      </c>
    </row>
    <row r="408" spans="1:21" x14ac:dyDescent="0.25">
      <c r="A408" s="24" t="s">
        <v>524</v>
      </c>
      <c r="B408" s="25" t="s">
        <v>63</v>
      </c>
      <c r="C408" s="81">
        <v>0</v>
      </c>
      <c r="D408" s="81">
        <v>0</v>
      </c>
      <c r="E408" s="77">
        <v>0</v>
      </c>
      <c r="F408" s="77">
        <v>0</v>
      </c>
      <c r="G408" s="77">
        <v>0</v>
      </c>
      <c r="H408" s="77">
        <v>0</v>
      </c>
      <c r="I408" s="77">
        <v>0</v>
      </c>
      <c r="J408" s="77">
        <v>0</v>
      </c>
      <c r="K408" s="77">
        <v>0</v>
      </c>
      <c r="L408" s="77">
        <v>0</v>
      </c>
      <c r="M408" s="77">
        <v>0</v>
      </c>
      <c r="N408" s="77">
        <v>0</v>
      </c>
      <c r="O408" s="77">
        <v>0</v>
      </c>
      <c r="P408" s="82">
        <v>0</v>
      </c>
      <c r="Q408" s="83">
        <f t="shared" si="18"/>
        <v>0</v>
      </c>
      <c r="S408" s="1">
        <f t="shared" si="19"/>
        <v>0</v>
      </c>
      <c r="T408" s="1">
        <f t="shared" si="19"/>
        <v>0</v>
      </c>
      <c r="U408" s="1">
        <f t="shared" si="20"/>
        <v>0</v>
      </c>
    </row>
    <row r="409" spans="1:21" x14ac:dyDescent="0.25">
      <c r="A409" s="24" t="s">
        <v>451</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83">
        <f t="shared" si="18"/>
        <v>0</v>
      </c>
      <c r="S409" s="1">
        <f t="shared" si="19"/>
        <v>0</v>
      </c>
      <c r="T409" s="1">
        <f t="shared" si="19"/>
        <v>0</v>
      </c>
      <c r="U409" s="1">
        <f t="shared" si="20"/>
        <v>0</v>
      </c>
    </row>
    <row r="410" spans="1:21" x14ac:dyDescent="0.25">
      <c r="A410" s="24" t="s">
        <v>452</v>
      </c>
      <c r="B410" s="25" t="s">
        <v>64</v>
      </c>
      <c r="C410" s="81">
        <v>0</v>
      </c>
      <c r="D410" s="81">
        <v>0</v>
      </c>
      <c r="E410" s="77">
        <v>513620</v>
      </c>
      <c r="F410" s="77">
        <v>0</v>
      </c>
      <c r="G410" s="77">
        <v>0</v>
      </c>
      <c r="H410" s="77">
        <v>0</v>
      </c>
      <c r="I410" s="77">
        <v>0</v>
      </c>
      <c r="J410" s="77">
        <v>0</v>
      </c>
      <c r="K410" s="77">
        <v>0</v>
      </c>
      <c r="L410" s="77">
        <v>0</v>
      </c>
      <c r="M410" s="77">
        <v>0</v>
      </c>
      <c r="N410" s="77">
        <v>0</v>
      </c>
      <c r="O410" s="77">
        <v>0</v>
      </c>
      <c r="P410" s="82">
        <v>0</v>
      </c>
      <c r="Q410" s="83">
        <f t="shared" si="18"/>
        <v>513620</v>
      </c>
      <c r="S410" s="1">
        <f t="shared" si="19"/>
        <v>513620</v>
      </c>
      <c r="T410" s="1">
        <f t="shared" si="19"/>
        <v>0</v>
      </c>
      <c r="U410" s="1">
        <f t="shared" si="20"/>
        <v>513620</v>
      </c>
    </row>
    <row r="411" spans="1:21" x14ac:dyDescent="0.25">
      <c r="A411" s="24" t="s">
        <v>453</v>
      </c>
      <c r="B411" s="25" t="s">
        <v>64</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5">
      <c r="A412" s="24" t="s">
        <v>454</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5">
      <c r="A413" s="24" t="s">
        <v>455</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5">
      <c r="A414" s="24" t="s">
        <v>456</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18"/>
        <v>0</v>
      </c>
      <c r="S414" s="1">
        <f t="shared" si="19"/>
        <v>0</v>
      </c>
      <c r="T414" s="1">
        <f t="shared" si="19"/>
        <v>0</v>
      </c>
      <c r="U414" s="1">
        <f t="shared" si="20"/>
        <v>0</v>
      </c>
    </row>
    <row r="415" spans="1:21" x14ac:dyDescent="0.25">
      <c r="A415" s="24" t="s">
        <v>457</v>
      </c>
      <c r="B415" s="25" t="s">
        <v>65</v>
      </c>
      <c r="C415" s="81">
        <v>0</v>
      </c>
      <c r="D415" s="81">
        <v>0</v>
      </c>
      <c r="E415" s="77">
        <v>0</v>
      </c>
      <c r="F415" s="77">
        <v>0</v>
      </c>
      <c r="G415" s="77">
        <v>0</v>
      </c>
      <c r="H415" s="77">
        <v>0</v>
      </c>
      <c r="I415" s="77">
        <v>0</v>
      </c>
      <c r="J415" s="77">
        <v>0</v>
      </c>
      <c r="K415" s="77">
        <v>0</v>
      </c>
      <c r="L415" s="77">
        <v>0</v>
      </c>
      <c r="M415" s="77">
        <v>0</v>
      </c>
      <c r="N415" s="77">
        <v>0</v>
      </c>
      <c r="O415" s="77">
        <v>0</v>
      </c>
      <c r="P415" s="82">
        <v>0</v>
      </c>
      <c r="Q415" s="83">
        <f t="shared" si="18"/>
        <v>0</v>
      </c>
      <c r="S415" s="1">
        <f t="shared" si="19"/>
        <v>0</v>
      </c>
      <c r="T415" s="1">
        <f t="shared" si="19"/>
        <v>0</v>
      </c>
      <c r="U415" s="1">
        <f t="shared" si="20"/>
        <v>0</v>
      </c>
    </row>
    <row r="416" spans="1:21" x14ac:dyDescent="0.25">
      <c r="A416" s="24" t="s">
        <v>458</v>
      </c>
      <c r="B416" s="25" t="s">
        <v>65</v>
      </c>
      <c r="C416" s="81">
        <v>0</v>
      </c>
      <c r="D416" s="81">
        <v>0</v>
      </c>
      <c r="E416" s="77">
        <v>0</v>
      </c>
      <c r="F416" s="77">
        <v>0</v>
      </c>
      <c r="G416" s="77">
        <v>0</v>
      </c>
      <c r="H416" s="77">
        <v>0</v>
      </c>
      <c r="I416" s="77">
        <v>0</v>
      </c>
      <c r="J416" s="77">
        <v>0</v>
      </c>
      <c r="K416" s="77">
        <v>0</v>
      </c>
      <c r="L416" s="77">
        <v>0</v>
      </c>
      <c r="M416" s="77">
        <v>0</v>
      </c>
      <c r="N416" s="77">
        <v>0</v>
      </c>
      <c r="O416" s="77">
        <v>0</v>
      </c>
      <c r="P416" s="82">
        <v>0</v>
      </c>
      <c r="Q416" s="83">
        <f t="shared" si="18"/>
        <v>0</v>
      </c>
      <c r="S416" s="1">
        <f t="shared" si="19"/>
        <v>0</v>
      </c>
      <c r="T416" s="1">
        <f t="shared" si="19"/>
        <v>0</v>
      </c>
      <c r="U416" s="1">
        <f t="shared" si="20"/>
        <v>0</v>
      </c>
    </row>
    <row r="417" spans="1:21" x14ac:dyDescent="0.25">
      <c r="A417" s="51" t="s">
        <v>498</v>
      </c>
      <c r="B417" s="70"/>
      <c r="C417" s="49">
        <f t="shared" ref="C417:Q417" si="21">SUM(C5:C416)</f>
        <v>17737946</v>
      </c>
      <c r="D417" s="52">
        <f t="shared" si="21"/>
        <v>11127265</v>
      </c>
      <c r="E417" s="52">
        <f t="shared" si="21"/>
        <v>82395839</v>
      </c>
      <c r="F417" s="52">
        <f t="shared" si="21"/>
        <v>38596848</v>
      </c>
      <c r="G417" s="52">
        <f t="shared" si="21"/>
        <v>48589481</v>
      </c>
      <c r="H417" s="52">
        <f t="shared" si="21"/>
        <v>51213734</v>
      </c>
      <c r="I417" s="52">
        <f t="shared" si="21"/>
        <v>126315</v>
      </c>
      <c r="J417" s="52">
        <f t="shared" si="21"/>
        <v>1185506</v>
      </c>
      <c r="K417" s="52">
        <f t="shared" si="21"/>
        <v>5567</v>
      </c>
      <c r="L417" s="52">
        <f t="shared" si="21"/>
        <v>5904</v>
      </c>
      <c r="M417" s="52">
        <f t="shared" si="21"/>
        <v>33417445</v>
      </c>
      <c r="N417" s="52">
        <f t="shared" si="21"/>
        <v>16270347</v>
      </c>
      <c r="O417" s="52">
        <f t="shared" si="21"/>
        <v>12220563</v>
      </c>
      <c r="P417" s="52">
        <f t="shared" si="21"/>
        <v>25836043</v>
      </c>
      <c r="Q417" s="66">
        <f t="shared" si="21"/>
        <v>338728803</v>
      </c>
      <c r="S417" s="1">
        <f t="shared" si="19"/>
        <v>194493156</v>
      </c>
      <c r="T417" s="1">
        <f t="shared" si="19"/>
        <v>144235647</v>
      </c>
      <c r="U417" s="1">
        <f t="shared" si="20"/>
        <v>338728803</v>
      </c>
    </row>
    <row r="418" spans="1:21" x14ac:dyDescent="0.25">
      <c r="A418" s="51" t="s">
        <v>461</v>
      </c>
      <c r="B418" s="70"/>
      <c r="C418" s="58">
        <f>(C417/$Q417)</f>
        <v>5.2366216993953121E-2</v>
      </c>
      <c r="D418" s="67">
        <f>(D417/$Q417)</f>
        <v>3.285007032602421E-2</v>
      </c>
      <c r="E418" s="58">
        <f t="shared" ref="E418:Q418" si="22">(E417/$Q417)</f>
        <v>0.24325017025493401</v>
      </c>
      <c r="F418" s="58">
        <f t="shared" si="22"/>
        <v>0.11394616477300279</v>
      </c>
      <c r="G418" s="58">
        <f t="shared" si="22"/>
        <v>0.14344655833711312</v>
      </c>
      <c r="H418" s="58">
        <f t="shared" si="22"/>
        <v>0.15119391544627517</v>
      </c>
      <c r="I418" s="58">
        <f t="shared" si="22"/>
        <v>3.7290894332360627E-4</v>
      </c>
      <c r="J418" s="58">
        <f t="shared" si="22"/>
        <v>3.4998677098032316E-3</v>
      </c>
      <c r="K418" s="58">
        <f t="shared" si="22"/>
        <v>1.6434976744507905E-5</v>
      </c>
      <c r="L418" s="58">
        <f t="shared" si="22"/>
        <v>1.742987294765128E-5</v>
      </c>
      <c r="M418" s="58">
        <f t="shared" si="22"/>
        <v>9.8655457416179634E-2</v>
      </c>
      <c r="N418" s="58">
        <f t="shared" si="22"/>
        <v>4.8033550308976825E-2</v>
      </c>
      <c r="O418" s="58">
        <f t="shared" si="22"/>
        <v>3.6077720264019002E-2</v>
      </c>
      <c r="P418" s="58">
        <f t="shared" si="22"/>
        <v>7.6273534376703117E-2</v>
      </c>
      <c r="Q418" s="68">
        <f t="shared" si="22"/>
        <v>1</v>
      </c>
    </row>
    <row r="419" spans="1:21" x14ac:dyDescent="0.25">
      <c r="A419" s="47" t="s">
        <v>500</v>
      </c>
      <c r="B419" s="71"/>
      <c r="C419" s="54">
        <f t="shared" ref="C419:Q419" si="23">COUNTIF(C5:C416,"&gt;0")</f>
        <v>90</v>
      </c>
      <c r="D419" s="69">
        <f t="shared" si="23"/>
        <v>67</v>
      </c>
      <c r="E419" s="69">
        <f t="shared" si="23"/>
        <v>89</v>
      </c>
      <c r="F419" s="69">
        <f t="shared" si="23"/>
        <v>53</v>
      </c>
      <c r="G419" s="69">
        <f t="shared" si="23"/>
        <v>70</v>
      </c>
      <c r="H419" s="69">
        <f t="shared" si="23"/>
        <v>65</v>
      </c>
      <c r="I419" s="69">
        <f t="shared" si="23"/>
        <v>2</v>
      </c>
      <c r="J419" s="69">
        <f t="shared" si="23"/>
        <v>4</v>
      </c>
      <c r="K419" s="69">
        <f t="shared" si="23"/>
        <v>1</v>
      </c>
      <c r="L419" s="69">
        <f t="shared" si="23"/>
        <v>1</v>
      </c>
      <c r="M419" s="69">
        <f t="shared" si="23"/>
        <v>100</v>
      </c>
      <c r="N419" s="69">
        <f t="shared" si="23"/>
        <v>41</v>
      </c>
      <c r="O419" s="69">
        <f t="shared" si="23"/>
        <v>43</v>
      </c>
      <c r="P419" s="69">
        <f t="shared" si="23"/>
        <v>28</v>
      </c>
      <c r="Q419" s="57">
        <f t="shared" si="23"/>
        <v>202</v>
      </c>
    </row>
    <row r="420" spans="1:21" x14ac:dyDescent="0.25">
      <c r="A420" s="37"/>
      <c r="B420" s="28"/>
      <c r="C420" s="26"/>
      <c r="D420" s="26"/>
      <c r="E420" s="26"/>
      <c r="F420" s="26"/>
      <c r="G420" s="26"/>
      <c r="H420" s="26"/>
      <c r="I420" s="26"/>
      <c r="J420" s="26"/>
      <c r="K420" s="26"/>
      <c r="L420" s="26"/>
      <c r="M420" s="26"/>
      <c r="N420" s="26"/>
      <c r="O420" s="26"/>
      <c r="P420" s="26"/>
      <c r="Q420" s="27"/>
    </row>
    <row r="421" spans="1:21" ht="13.8" thickBot="1" x14ac:dyDescent="0.3">
      <c r="A421" s="29" t="s">
        <v>465</v>
      </c>
      <c r="B421" s="31"/>
      <c r="C421" s="32"/>
      <c r="D421" s="32"/>
      <c r="E421" s="32"/>
      <c r="F421" s="32"/>
      <c r="G421" s="32"/>
      <c r="H421" s="32"/>
      <c r="I421" s="32"/>
      <c r="J421" s="32"/>
      <c r="K421" s="32"/>
      <c r="L421" s="32"/>
      <c r="M421" s="32"/>
      <c r="N421" s="32"/>
      <c r="O421" s="32"/>
      <c r="P421" s="32"/>
      <c r="Q421" s="33"/>
    </row>
    <row r="422" spans="1:21" x14ac:dyDescent="0.25">
      <c r="E422" s="1"/>
      <c r="F422" s="1"/>
      <c r="G422" s="1"/>
      <c r="H422" s="1"/>
      <c r="I422" s="1"/>
      <c r="J422" s="1"/>
      <c r="K422" s="1"/>
      <c r="L422" s="1"/>
      <c r="M422" s="1"/>
      <c r="N422" s="1"/>
      <c r="O422" s="1"/>
      <c r="P422" s="1"/>
      <c r="Q422" s="1"/>
    </row>
  </sheetData>
  <mergeCells count="7">
    <mergeCell ref="O3:P3"/>
    <mergeCell ref="C3:D3"/>
    <mergeCell ref="E3:F3"/>
    <mergeCell ref="G3:H3"/>
    <mergeCell ref="I3:J3"/>
    <mergeCell ref="K3:L3"/>
    <mergeCell ref="M3:N3"/>
  </mergeCells>
  <printOptions horizontalCentered="1"/>
  <pageMargins left="0.5" right="0.5" top="0.5" bottom="0.5" header="0.3" footer="0.3"/>
  <pageSetup paperSize="5" scale="67" fitToHeight="0" orientation="landscape" r:id="rId1"/>
  <headerFooter>
    <oddFooter>&amp;L&amp;12Office of Economic and Demographic Research&amp;R&amp;12Page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U424"/>
  <sheetViews>
    <sheetView workbookViewId="0"/>
  </sheetViews>
  <sheetFormatPr defaultRowHeight="13.2" x14ac:dyDescent="0.25"/>
  <cols>
    <col min="1" max="1" width="24.6640625" customWidth="1"/>
    <col min="2" max="2" width="17.6640625" customWidth="1"/>
    <col min="3" max="16" width="13.6640625" customWidth="1"/>
    <col min="17" max="17" width="14.6640625" customWidth="1"/>
    <col min="19" max="21" width="13.6640625" customWidth="1"/>
  </cols>
  <sheetData>
    <row r="1" spans="1:21" ht="22.8" x14ac:dyDescent="0.4">
      <c r="A1" s="3" t="s">
        <v>78</v>
      </c>
      <c r="B1" s="4"/>
      <c r="C1" s="5"/>
      <c r="D1" s="5"/>
      <c r="E1" s="6"/>
      <c r="F1" s="6"/>
      <c r="G1" s="6"/>
      <c r="H1" s="6"/>
      <c r="I1" s="6"/>
      <c r="J1" s="6"/>
      <c r="K1" s="6"/>
      <c r="L1" s="6"/>
      <c r="M1" s="6"/>
      <c r="N1" s="6"/>
      <c r="O1" s="6"/>
      <c r="P1" s="6"/>
      <c r="Q1" s="7"/>
    </row>
    <row r="2" spans="1:21" ht="18" thickBot="1" x14ac:dyDescent="0.35">
      <c r="A2" s="8" t="s">
        <v>545</v>
      </c>
      <c r="B2" s="9"/>
      <c r="C2" s="10"/>
      <c r="D2" s="10"/>
      <c r="E2" s="11"/>
      <c r="F2" s="11"/>
      <c r="G2" s="11"/>
      <c r="H2" s="11"/>
      <c r="I2" s="11"/>
      <c r="J2" s="11"/>
      <c r="K2" s="11"/>
      <c r="L2" s="11"/>
      <c r="M2" s="11"/>
      <c r="N2" s="11"/>
      <c r="O2" s="11"/>
      <c r="P2" s="11"/>
      <c r="Q2" s="12"/>
    </row>
    <row r="3" spans="1:21" x14ac:dyDescent="0.25">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8" thickBot="1" x14ac:dyDescent="0.3">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5">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SUM(C5,E5,G5,I5,K5,M5,O5)</f>
        <v>0</v>
      </c>
      <c r="T5" s="1">
        <f>SUM(D5,F5,H5,J5,L5,N5,P5)</f>
        <v>0</v>
      </c>
      <c r="U5" s="1">
        <f>SUM(S5:T5)</f>
        <v>0</v>
      </c>
    </row>
    <row r="6" spans="1:21" x14ac:dyDescent="0.25">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5">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1"/>
        <v>0</v>
      </c>
      <c r="U7" s="1">
        <f t="shared" si="2"/>
        <v>0</v>
      </c>
    </row>
    <row r="8" spans="1:21" x14ac:dyDescent="0.25">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1"/>
        <v>0</v>
      </c>
      <c r="U8" s="1">
        <f t="shared" si="2"/>
        <v>0</v>
      </c>
    </row>
    <row r="9" spans="1:21" x14ac:dyDescent="0.25">
      <c r="A9" s="24" t="s">
        <v>82</v>
      </c>
      <c r="B9" s="25" t="s">
        <v>0</v>
      </c>
      <c r="C9" s="81">
        <v>0</v>
      </c>
      <c r="D9" s="81">
        <v>0</v>
      </c>
      <c r="E9" s="77">
        <v>0</v>
      </c>
      <c r="F9" s="77">
        <v>0</v>
      </c>
      <c r="G9" s="77">
        <v>0</v>
      </c>
      <c r="H9" s="77">
        <v>0</v>
      </c>
      <c r="I9" s="77">
        <v>0</v>
      </c>
      <c r="J9" s="77">
        <v>0</v>
      </c>
      <c r="K9" s="77">
        <v>0</v>
      </c>
      <c r="L9" s="77">
        <v>0</v>
      </c>
      <c r="M9" s="77">
        <v>0</v>
      </c>
      <c r="N9" s="77">
        <v>0</v>
      </c>
      <c r="O9" s="77">
        <v>111390</v>
      </c>
      <c r="P9" s="82">
        <v>0</v>
      </c>
      <c r="Q9" s="83">
        <f t="shared" si="0"/>
        <v>111390</v>
      </c>
      <c r="S9" s="1">
        <f t="shared" si="1"/>
        <v>111390</v>
      </c>
      <c r="T9" s="1">
        <f t="shared" si="1"/>
        <v>0</v>
      </c>
      <c r="U9" s="1">
        <f t="shared" si="2"/>
        <v>111390</v>
      </c>
    </row>
    <row r="10" spans="1:21" x14ac:dyDescent="0.25">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5">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5">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5">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5">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83">
        <f t="shared" si="0"/>
        <v>0</v>
      </c>
      <c r="S14" s="1">
        <f t="shared" si="1"/>
        <v>0</v>
      </c>
      <c r="T14" s="1">
        <f t="shared" si="1"/>
        <v>0</v>
      </c>
      <c r="U14" s="1">
        <f t="shared" si="2"/>
        <v>0</v>
      </c>
    </row>
    <row r="15" spans="1:21" x14ac:dyDescent="0.25">
      <c r="A15" s="24" t="s">
        <v>87</v>
      </c>
      <c r="B15" s="25" t="s">
        <v>8</v>
      </c>
      <c r="C15" s="81">
        <v>0</v>
      </c>
      <c r="D15" s="81">
        <v>0</v>
      </c>
      <c r="E15" s="77">
        <v>0</v>
      </c>
      <c r="F15" s="77">
        <v>0</v>
      </c>
      <c r="G15" s="77">
        <v>29314</v>
      </c>
      <c r="H15" s="77">
        <v>0</v>
      </c>
      <c r="I15" s="77">
        <v>0</v>
      </c>
      <c r="J15" s="77">
        <v>0</v>
      </c>
      <c r="K15" s="77">
        <v>0</v>
      </c>
      <c r="L15" s="77">
        <v>0</v>
      </c>
      <c r="M15" s="77">
        <v>0</v>
      </c>
      <c r="N15" s="77">
        <v>0</v>
      </c>
      <c r="O15" s="77">
        <v>0</v>
      </c>
      <c r="P15" s="82">
        <v>0</v>
      </c>
      <c r="Q15" s="83">
        <f t="shared" si="0"/>
        <v>29314</v>
      </c>
      <c r="S15" s="1">
        <f t="shared" si="1"/>
        <v>29314</v>
      </c>
      <c r="T15" s="1">
        <f t="shared" si="1"/>
        <v>0</v>
      </c>
      <c r="U15" s="1">
        <f t="shared" si="2"/>
        <v>29314</v>
      </c>
    </row>
    <row r="16" spans="1:21" x14ac:dyDescent="0.25">
      <c r="A16" s="24" t="s">
        <v>88</v>
      </c>
      <c r="B16" s="25" t="s">
        <v>9</v>
      </c>
      <c r="C16" s="81">
        <v>0</v>
      </c>
      <c r="D16" s="81">
        <v>0</v>
      </c>
      <c r="E16" s="77">
        <v>0</v>
      </c>
      <c r="F16" s="77">
        <v>85274</v>
      </c>
      <c r="G16" s="77">
        <v>0</v>
      </c>
      <c r="H16" s="77">
        <v>55796</v>
      </c>
      <c r="I16" s="77">
        <v>0</v>
      </c>
      <c r="J16" s="77">
        <v>0</v>
      </c>
      <c r="K16" s="77">
        <v>0</v>
      </c>
      <c r="L16" s="77">
        <v>0</v>
      </c>
      <c r="M16" s="77">
        <v>0</v>
      </c>
      <c r="N16" s="77">
        <v>0</v>
      </c>
      <c r="O16" s="77">
        <v>0</v>
      </c>
      <c r="P16" s="82">
        <v>0</v>
      </c>
      <c r="Q16" s="83">
        <f t="shared" si="0"/>
        <v>141070</v>
      </c>
      <c r="S16" s="1">
        <f t="shared" si="1"/>
        <v>0</v>
      </c>
      <c r="T16" s="1">
        <f t="shared" si="1"/>
        <v>141070</v>
      </c>
      <c r="U16" s="1">
        <f t="shared" si="2"/>
        <v>141070</v>
      </c>
    </row>
    <row r="17" spans="1:21" x14ac:dyDescent="0.25">
      <c r="A17" s="24" t="s">
        <v>89</v>
      </c>
      <c r="B17" s="25" t="s">
        <v>9</v>
      </c>
      <c r="C17" s="81">
        <v>77449</v>
      </c>
      <c r="D17" s="81">
        <v>0</v>
      </c>
      <c r="E17" s="77">
        <v>993330</v>
      </c>
      <c r="F17" s="77">
        <v>0</v>
      </c>
      <c r="G17" s="77">
        <v>41550</v>
      </c>
      <c r="H17" s="77">
        <v>0</v>
      </c>
      <c r="I17" s="77">
        <v>0</v>
      </c>
      <c r="J17" s="77">
        <v>0</v>
      </c>
      <c r="K17" s="77">
        <v>0</v>
      </c>
      <c r="L17" s="77">
        <v>0</v>
      </c>
      <c r="M17" s="77">
        <v>71987</v>
      </c>
      <c r="N17" s="77">
        <v>0</v>
      </c>
      <c r="O17" s="77">
        <v>0</v>
      </c>
      <c r="P17" s="82">
        <v>0</v>
      </c>
      <c r="Q17" s="83">
        <f t="shared" si="0"/>
        <v>1184316</v>
      </c>
      <c r="S17" s="1">
        <f t="shared" si="1"/>
        <v>1184316</v>
      </c>
      <c r="T17" s="1">
        <f t="shared" si="1"/>
        <v>0</v>
      </c>
      <c r="U17" s="1">
        <f t="shared" si="2"/>
        <v>1184316</v>
      </c>
    </row>
    <row r="18" spans="1:21" x14ac:dyDescent="0.25">
      <c r="A18" s="24" t="s">
        <v>90</v>
      </c>
      <c r="B18" s="25" t="s">
        <v>9</v>
      </c>
      <c r="C18" s="81">
        <v>0</v>
      </c>
      <c r="D18" s="81">
        <v>0</v>
      </c>
      <c r="E18" s="77">
        <v>0</v>
      </c>
      <c r="F18" s="77">
        <v>0</v>
      </c>
      <c r="G18" s="77">
        <v>0</v>
      </c>
      <c r="H18" s="77">
        <v>0</v>
      </c>
      <c r="I18" s="77">
        <v>0</v>
      </c>
      <c r="J18" s="77">
        <v>0</v>
      </c>
      <c r="K18" s="77">
        <v>0</v>
      </c>
      <c r="L18" s="77">
        <v>0</v>
      </c>
      <c r="M18" s="77">
        <v>0</v>
      </c>
      <c r="N18" s="77">
        <v>0</v>
      </c>
      <c r="O18" s="77">
        <v>0</v>
      </c>
      <c r="P18" s="82">
        <v>0</v>
      </c>
      <c r="Q18" s="83">
        <f t="shared" si="0"/>
        <v>0</v>
      </c>
      <c r="S18" s="1">
        <f t="shared" si="1"/>
        <v>0</v>
      </c>
      <c r="T18" s="1">
        <f t="shared" si="1"/>
        <v>0</v>
      </c>
      <c r="U18" s="1">
        <f t="shared" si="2"/>
        <v>0</v>
      </c>
    </row>
    <row r="19" spans="1:21" x14ac:dyDescent="0.25">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5">
      <c r="A20" s="24" t="s">
        <v>92</v>
      </c>
      <c r="B20" s="25" t="s">
        <v>9</v>
      </c>
      <c r="C20" s="81">
        <v>240090</v>
      </c>
      <c r="D20" s="81">
        <v>196808</v>
      </c>
      <c r="E20" s="77">
        <v>0</v>
      </c>
      <c r="F20" s="77">
        <v>1753335</v>
      </c>
      <c r="G20" s="77">
        <v>0</v>
      </c>
      <c r="H20" s="77">
        <v>296000</v>
      </c>
      <c r="I20" s="77">
        <v>0</v>
      </c>
      <c r="J20" s="77">
        <v>0</v>
      </c>
      <c r="K20" s="77">
        <v>0</v>
      </c>
      <c r="L20" s="77">
        <v>0</v>
      </c>
      <c r="M20" s="77">
        <v>708132</v>
      </c>
      <c r="N20" s="77">
        <v>0</v>
      </c>
      <c r="O20" s="77">
        <v>0</v>
      </c>
      <c r="P20" s="82">
        <v>0</v>
      </c>
      <c r="Q20" s="83">
        <f t="shared" si="0"/>
        <v>3194365</v>
      </c>
      <c r="S20" s="1">
        <f t="shared" si="1"/>
        <v>948222</v>
      </c>
      <c r="T20" s="1">
        <f t="shared" si="1"/>
        <v>2246143</v>
      </c>
      <c r="U20" s="1">
        <f t="shared" si="2"/>
        <v>3194365</v>
      </c>
    </row>
    <row r="21" spans="1:21" x14ac:dyDescent="0.25">
      <c r="A21" s="24" t="s">
        <v>93</v>
      </c>
      <c r="B21" s="25" t="s">
        <v>9</v>
      </c>
      <c r="C21" s="81">
        <v>0</v>
      </c>
      <c r="D21" s="81">
        <v>0</v>
      </c>
      <c r="E21" s="77">
        <v>8100</v>
      </c>
      <c r="F21" s="77">
        <v>0</v>
      </c>
      <c r="G21" s="77">
        <v>0</v>
      </c>
      <c r="H21" s="77">
        <v>0</v>
      </c>
      <c r="I21" s="77">
        <v>0</v>
      </c>
      <c r="J21" s="77">
        <v>0</v>
      </c>
      <c r="K21" s="77">
        <v>0</v>
      </c>
      <c r="L21" s="77">
        <v>0</v>
      </c>
      <c r="M21" s="77">
        <v>0</v>
      </c>
      <c r="N21" s="77">
        <v>0</v>
      </c>
      <c r="O21" s="77">
        <v>0</v>
      </c>
      <c r="P21" s="82">
        <v>0</v>
      </c>
      <c r="Q21" s="83">
        <f t="shared" si="0"/>
        <v>8100</v>
      </c>
      <c r="S21" s="1">
        <f t="shared" si="1"/>
        <v>8100</v>
      </c>
      <c r="T21" s="1">
        <f t="shared" si="1"/>
        <v>0</v>
      </c>
      <c r="U21" s="1">
        <f t="shared" si="2"/>
        <v>8100</v>
      </c>
    </row>
    <row r="22" spans="1:21" x14ac:dyDescent="0.25">
      <c r="A22" s="24" t="s">
        <v>94</v>
      </c>
      <c r="B22" s="25" t="s">
        <v>9</v>
      </c>
      <c r="C22" s="81">
        <v>0</v>
      </c>
      <c r="D22" s="81">
        <v>0</v>
      </c>
      <c r="E22" s="77">
        <v>26621</v>
      </c>
      <c r="F22" s="77">
        <v>0</v>
      </c>
      <c r="G22" s="77">
        <v>0</v>
      </c>
      <c r="H22" s="77">
        <v>0</v>
      </c>
      <c r="I22" s="77">
        <v>0</v>
      </c>
      <c r="J22" s="77">
        <v>0</v>
      </c>
      <c r="K22" s="77">
        <v>0</v>
      </c>
      <c r="L22" s="77">
        <v>0</v>
      </c>
      <c r="M22" s="77">
        <v>0</v>
      </c>
      <c r="N22" s="77">
        <v>0</v>
      </c>
      <c r="O22" s="77">
        <v>0</v>
      </c>
      <c r="P22" s="82">
        <v>0</v>
      </c>
      <c r="Q22" s="83">
        <f t="shared" si="0"/>
        <v>26621</v>
      </c>
      <c r="S22" s="1">
        <f t="shared" si="1"/>
        <v>26621</v>
      </c>
      <c r="T22" s="1">
        <f t="shared" si="1"/>
        <v>0</v>
      </c>
      <c r="U22" s="1">
        <f t="shared" si="2"/>
        <v>26621</v>
      </c>
    </row>
    <row r="23" spans="1:21" x14ac:dyDescent="0.25">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5">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5">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5">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83">
        <f t="shared" si="0"/>
        <v>0</v>
      </c>
      <c r="S26" s="1">
        <f t="shared" si="1"/>
        <v>0</v>
      </c>
      <c r="T26" s="1">
        <f t="shared" si="1"/>
        <v>0</v>
      </c>
      <c r="U26" s="1">
        <f t="shared" si="2"/>
        <v>0</v>
      </c>
    </row>
    <row r="27" spans="1:21" x14ac:dyDescent="0.25">
      <c r="A27" s="24" t="s">
        <v>99</v>
      </c>
      <c r="B27" s="25" t="s">
        <v>11</v>
      </c>
      <c r="C27" s="81">
        <v>0</v>
      </c>
      <c r="D27" s="81">
        <v>10568</v>
      </c>
      <c r="E27" s="77">
        <v>0</v>
      </c>
      <c r="F27" s="77">
        <v>0</v>
      </c>
      <c r="G27" s="77">
        <v>0</v>
      </c>
      <c r="H27" s="77">
        <v>453226</v>
      </c>
      <c r="I27" s="77">
        <v>0</v>
      </c>
      <c r="J27" s="77">
        <v>0</v>
      </c>
      <c r="K27" s="77">
        <v>0</v>
      </c>
      <c r="L27" s="77">
        <v>0</v>
      </c>
      <c r="M27" s="77">
        <v>0</v>
      </c>
      <c r="N27" s="77">
        <v>9958</v>
      </c>
      <c r="O27" s="77">
        <v>0</v>
      </c>
      <c r="P27" s="82">
        <v>5452</v>
      </c>
      <c r="Q27" s="83">
        <f t="shared" si="0"/>
        <v>479204</v>
      </c>
      <c r="S27" s="1">
        <f t="shared" si="1"/>
        <v>0</v>
      </c>
      <c r="T27" s="1">
        <f t="shared" si="1"/>
        <v>479204</v>
      </c>
      <c r="U27" s="1">
        <f t="shared" si="2"/>
        <v>479204</v>
      </c>
    </row>
    <row r="28" spans="1:21" x14ac:dyDescent="0.25">
      <c r="A28" s="24" t="s">
        <v>100</v>
      </c>
      <c r="B28" s="25" t="s">
        <v>11</v>
      </c>
      <c r="C28" s="81">
        <v>0</v>
      </c>
      <c r="D28" s="81">
        <v>0</v>
      </c>
      <c r="E28" s="77">
        <v>1134840</v>
      </c>
      <c r="F28" s="77">
        <v>571468</v>
      </c>
      <c r="G28" s="77">
        <v>0</v>
      </c>
      <c r="H28" s="77">
        <v>0</v>
      </c>
      <c r="I28" s="77">
        <v>0</v>
      </c>
      <c r="J28" s="77">
        <v>0</v>
      </c>
      <c r="K28" s="77">
        <v>0</v>
      </c>
      <c r="L28" s="77">
        <v>0</v>
      </c>
      <c r="M28" s="77">
        <v>0</v>
      </c>
      <c r="N28" s="77">
        <v>0</v>
      </c>
      <c r="O28" s="77">
        <v>0</v>
      </c>
      <c r="P28" s="82">
        <v>0</v>
      </c>
      <c r="Q28" s="83">
        <f t="shared" si="0"/>
        <v>1706308</v>
      </c>
      <c r="S28" s="1">
        <f t="shared" si="1"/>
        <v>1134840</v>
      </c>
      <c r="T28" s="1">
        <f t="shared" si="1"/>
        <v>571468</v>
      </c>
      <c r="U28" s="1">
        <f t="shared" si="2"/>
        <v>1706308</v>
      </c>
    </row>
    <row r="29" spans="1:21" x14ac:dyDescent="0.25">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5">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1"/>
        <v>0</v>
      </c>
      <c r="U30" s="1">
        <f t="shared" si="2"/>
        <v>0</v>
      </c>
    </row>
    <row r="31" spans="1:21" x14ac:dyDescent="0.25">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5">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5">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1"/>
        <v>0</v>
      </c>
      <c r="U33" s="1">
        <f t="shared" si="2"/>
        <v>0</v>
      </c>
    </row>
    <row r="34" spans="1:21" x14ac:dyDescent="0.25">
      <c r="A34" s="24" t="s">
        <v>105</v>
      </c>
      <c r="B34" s="25" t="s">
        <v>11</v>
      </c>
      <c r="C34" s="81">
        <v>0</v>
      </c>
      <c r="D34" s="81">
        <v>0</v>
      </c>
      <c r="E34" s="77">
        <v>1454807</v>
      </c>
      <c r="F34" s="77">
        <v>1076200</v>
      </c>
      <c r="G34" s="77">
        <v>836391</v>
      </c>
      <c r="H34" s="77">
        <v>329877</v>
      </c>
      <c r="I34" s="77">
        <v>0</v>
      </c>
      <c r="J34" s="77">
        <v>0</v>
      </c>
      <c r="K34" s="77">
        <v>0</v>
      </c>
      <c r="L34" s="77">
        <v>0</v>
      </c>
      <c r="M34" s="77">
        <v>165083</v>
      </c>
      <c r="N34" s="77">
        <v>1530</v>
      </c>
      <c r="O34" s="77">
        <v>70750</v>
      </c>
      <c r="P34" s="82">
        <v>236503</v>
      </c>
      <c r="Q34" s="83">
        <f t="shared" si="0"/>
        <v>4171141</v>
      </c>
      <c r="S34" s="1">
        <f t="shared" si="1"/>
        <v>2527031</v>
      </c>
      <c r="T34" s="1">
        <f t="shared" si="1"/>
        <v>1644110</v>
      </c>
      <c r="U34" s="1">
        <f t="shared" si="2"/>
        <v>4171141</v>
      </c>
    </row>
    <row r="35" spans="1:21" x14ac:dyDescent="0.25">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5">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1"/>
        <v>0</v>
      </c>
      <c r="U36" s="1">
        <f t="shared" si="2"/>
        <v>0</v>
      </c>
    </row>
    <row r="37" spans="1:21" x14ac:dyDescent="0.25">
      <c r="A37" s="24" t="s">
        <v>108</v>
      </c>
      <c r="B37" s="25" t="s">
        <v>11</v>
      </c>
      <c r="C37" s="81">
        <v>0</v>
      </c>
      <c r="D37" s="81">
        <v>219583</v>
      </c>
      <c r="E37" s="77">
        <v>0</v>
      </c>
      <c r="F37" s="77">
        <v>0</v>
      </c>
      <c r="G37" s="77">
        <v>0</v>
      </c>
      <c r="H37" s="77">
        <v>2312489</v>
      </c>
      <c r="I37" s="77">
        <v>0</v>
      </c>
      <c r="J37" s="77">
        <v>0</v>
      </c>
      <c r="K37" s="77">
        <v>0</v>
      </c>
      <c r="L37" s="77">
        <v>0</v>
      </c>
      <c r="M37" s="77">
        <v>0</v>
      </c>
      <c r="N37" s="77">
        <v>431372</v>
      </c>
      <c r="O37" s="77">
        <v>0</v>
      </c>
      <c r="P37" s="82">
        <v>0</v>
      </c>
      <c r="Q37" s="83">
        <f t="shared" si="0"/>
        <v>2963444</v>
      </c>
      <c r="S37" s="1">
        <f t="shared" si="1"/>
        <v>0</v>
      </c>
      <c r="T37" s="1">
        <f t="shared" si="1"/>
        <v>2963444</v>
      </c>
      <c r="U37" s="1">
        <f t="shared" si="2"/>
        <v>2963444</v>
      </c>
    </row>
    <row r="38" spans="1:21" x14ac:dyDescent="0.25">
      <c r="A38" s="24" t="s">
        <v>109</v>
      </c>
      <c r="B38" s="25" t="s">
        <v>11</v>
      </c>
      <c r="C38" s="81">
        <v>0</v>
      </c>
      <c r="D38" s="81">
        <v>0</v>
      </c>
      <c r="E38" s="77">
        <v>0</v>
      </c>
      <c r="F38" s="77">
        <v>0</v>
      </c>
      <c r="G38" s="77">
        <v>0</v>
      </c>
      <c r="H38" s="77">
        <v>0</v>
      </c>
      <c r="I38" s="77">
        <v>0</v>
      </c>
      <c r="J38" s="77">
        <v>0</v>
      </c>
      <c r="K38" s="77">
        <v>0</v>
      </c>
      <c r="L38" s="77">
        <v>0</v>
      </c>
      <c r="M38" s="77">
        <v>288</v>
      </c>
      <c r="N38" s="77">
        <v>0</v>
      </c>
      <c r="O38" s="77">
        <v>4315</v>
      </c>
      <c r="P38" s="82">
        <v>0</v>
      </c>
      <c r="Q38" s="83">
        <f t="shared" si="0"/>
        <v>4603</v>
      </c>
      <c r="S38" s="1">
        <f t="shared" si="1"/>
        <v>4603</v>
      </c>
      <c r="T38" s="1">
        <f t="shared" si="1"/>
        <v>0</v>
      </c>
      <c r="U38" s="1">
        <f t="shared" si="2"/>
        <v>4603</v>
      </c>
    </row>
    <row r="39" spans="1:21" x14ac:dyDescent="0.25">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5">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5">
      <c r="A41" s="24" t="s">
        <v>112</v>
      </c>
      <c r="B41" s="25" t="s">
        <v>11</v>
      </c>
      <c r="C41" s="81">
        <v>0</v>
      </c>
      <c r="D41" s="81">
        <v>132981</v>
      </c>
      <c r="E41" s="77">
        <v>0</v>
      </c>
      <c r="F41" s="77">
        <v>0</v>
      </c>
      <c r="G41" s="77">
        <v>0</v>
      </c>
      <c r="H41" s="77">
        <v>37870</v>
      </c>
      <c r="I41" s="77">
        <v>0</v>
      </c>
      <c r="J41" s="77">
        <v>0</v>
      </c>
      <c r="K41" s="77">
        <v>0</v>
      </c>
      <c r="L41" s="77">
        <v>0</v>
      </c>
      <c r="M41" s="77">
        <v>0</v>
      </c>
      <c r="N41" s="77">
        <v>0</v>
      </c>
      <c r="O41" s="77">
        <v>0</v>
      </c>
      <c r="P41" s="82">
        <v>2816</v>
      </c>
      <c r="Q41" s="83">
        <f t="shared" si="0"/>
        <v>173667</v>
      </c>
      <c r="S41" s="1">
        <f t="shared" si="1"/>
        <v>0</v>
      </c>
      <c r="T41" s="1">
        <f t="shared" si="1"/>
        <v>173667</v>
      </c>
      <c r="U41" s="1">
        <f t="shared" si="2"/>
        <v>173667</v>
      </c>
    </row>
    <row r="42" spans="1:21" x14ac:dyDescent="0.25">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5">
      <c r="A43" s="24" t="s">
        <v>114</v>
      </c>
      <c r="B43" s="25" t="s">
        <v>12</v>
      </c>
      <c r="C43" s="81">
        <v>0</v>
      </c>
      <c r="D43" s="81">
        <v>447120</v>
      </c>
      <c r="E43" s="77">
        <v>0</v>
      </c>
      <c r="F43" s="77">
        <v>1027194</v>
      </c>
      <c r="G43" s="77">
        <v>0</v>
      </c>
      <c r="H43" s="77">
        <v>0</v>
      </c>
      <c r="I43" s="77">
        <v>0</v>
      </c>
      <c r="J43" s="77">
        <v>83549</v>
      </c>
      <c r="K43" s="77">
        <v>0</v>
      </c>
      <c r="L43" s="77">
        <v>0</v>
      </c>
      <c r="M43" s="77">
        <v>0</v>
      </c>
      <c r="N43" s="77">
        <v>499000</v>
      </c>
      <c r="O43" s="77">
        <v>0</v>
      </c>
      <c r="P43" s="82">
        <v>0</v>
      </c>
      <c r="Q43" s="83">
        <f t="shared" si="0"/>
        <v>2056863</v>
      </c>
      <c r="S43" s="1">
        <f t="shared" si="1"/>
        <v>0</v>
      </c>
      <c r="T43" s="1">
        <f t="shared" si="1"/>
        <v>2056863</v>
      </c>
      <c r="U43" s="1">
        <f t="shared" si="2"/>
        <v>2056863</v>
      </c>
    </row>
    <row r="44" spans="1:21" x14ac:dyDescent="0.25">
      <c r="A44" s="24" t="s">
        <v>115</v>
      </c>
      <c r="B44" s="25" t="s">
        <v>12</v>
      </c>
      <c r="C44" s="81">
        <v>910</v>
      </c>
      <c r="D44" s="81">
        <v>0</v>
      </c>
      <c r="E44" s="77">
        <v>244864</v>
      </c>
      <c r="F44" s="77">
        <v>0</v>
      </c>
      <c r="G44" s="77">
        <v>0</v>
      </c>
      <c r="H44" s="77">
        <v>0</v>
      </c>
      <c r="I44" s="77">
        <v>0</v>
      </c>
      <c r="J44" s="77">
        <v>0</v>
      </c>
      <c r="K44" s="77">
        <v>0</v>
      </c>
      <c r="L44" s="77">
        <v>0</v>
      </c>
      <c r="M44" s="77">
        <v>367564</v>
      </c>
      <c r="N44" s="77">
        <v>0</v>
      </c>
      <c r="O44" s="77">
        <v>8460</v>
      </c>
      <c r="P44" s="82">
        <v>0</v>
      </c>
      <c r="Q44" s="83">
        <f t="shared" si="0"/>
        <v>621798</v>
      </c>
      <c r="S44" s="1">
        <f t="shared" si="1"/>
        <v>621798</v>
      </c>
      <c r="T44" s="1">
        <f t="shared" si="1"/>
        <v>0</v>
      </c>
      <c r="U44" s="1">
        <f t="shared" si="2"/>
        <v>621798</v>
      </c>
    </row>
    <row r="45" spans="1:21" x14ac:dyDescent="0.25">
      <c r="A45" s="24" t="s">
        <v>116</v>
      </c>
      <c r="B45" s="25" t="s">
        <v>12</v>
      </c>
      <c r="C45" s="81">
        <v>0</v>
      </c>
      <c r="D45" s="81">
        <v>0</v>
      </c>
      <c r="E45" s="77">
        <v>0</v>
      </c>
      <c r="F45" s="77">
        <v>108583</v>
      </c>
      <c r="G45" s="77">
        <v>0</v>
      </c>
      <c r="H45" s="77">
        <v>0</v>
      </c>
      <c r="I45" s="77">
        <v>0</v>
      </c>
      <c r="J45" s="77">
        <v>0</v>
      </c>
      <c r="K45" s="77">
        <v>0</v>
      </c>
      <c r="L45" s="77">
        <v>0</v>
      </c>
      <c r="M45" s="77">
        <v>0</v>
      </c>
      <c r="N45" s="77">
        <v>0</v>
      </c>
      <c r="O45" s="77">
        <v>0</v>
      </c>
      <c r="P45" s="82">
        <v>0</v>
      </c>
      <c r="Q45" s="83">
        <f t="shared" si="0"/>
        <v>108583</v>
      </c>
      <c r="S45" s="1">
        <f t="shared" si="1"/>
        <v>0</v>
      </c>
      <c r="T45" s="1">
        <f t="shared" si="1"/>
        <v>108583</v>
      </c>
      <c r="U45" s="1">
        <f t="shared" si="2"/>
        <v>108583</v>
      </c>
    </row>
    <row r="46" spans="1:21" x14ac:dyDescent="0.25">
      <c r="A46" s="24" t="s">
        <v>467</v>
      </c>
      <c r="B46" s="25" t="s">
        <v>12</v>
      </c>
      <c r="C46" s="81">
        <v>0</v>
      </c>
      <c r="D46" s="81">
        <v>192463</v>
      </c>
      <c r="E46" s="77">
        <v>0</v>
      </c>
      <c r="F46" s="77">
        <v>287537</v>
      </c>
      <c r="G46" s="77">
        <v>44326</v>
      </c>
      <c r="H46" s="77">
        <v>13000</v>
      </c>
      <c r="I46" s="77">
        <v>0</v>
      </c>
      <c r="J46" s="77">
        <v>0</v>
      </c>
      <c r="K46" s="77">
        <v>0</v>
      </c>
      <c r="L46" s="77">
        <v>0</v>
      </c>
      <c r="M46" s="77">
        <v>0</v>
      </c>
      <c r="N46" s="77">
        <v>0</v>
      </c>
      <c r="O46" s="77">
        <v>0</v>
      </c>
      <c r="P46" s="82">
        <v>54414</v>
      </c>
      <c r="Q46" s="83">
        <f t="shared" si="0"/>
        <v>591740</v>
      </c>
      <c r="S46" s="1">
        <f t="shared" si="1"/>
        <v>44326</v>
      </c>
      <c r="T46" s="1">
        <f t="shared" si="1"/>
        <v>547414</v>
      </c>
      <c r="U46" s="1">
        <f t="shared" si="2"/>
        <v>591740</v>
      </c>
    </row>
    <row r="47" spans="1:21" x14ac:dyDescent="0.25">
      <c r="A47" s="24" t="s">
        <v>117</v>
      </c>
      <c r="B47" s="25" t="s">
        <v>12</v>
      </c>
      <c r="C47" s="81">
        <v>311865</v>
      </c>
      <c r="D47" s="81">
        <v>0</v>
      </c>
      <c r="E47" s="77">
        <v>0</v>
      </c>
      <c r="F47" s="77">
        <v>0</v>
      </c>
      <c r="G47" s="77">
        <v>0</v>
      </c>
      <c r="H47" s="77">
        <v>0</v>
      </c>
      <c r="I47" s="77">
        <v>0</v>
      </c>
      <c r="J47" s="77">
        <v>0</v>
      </c>
      <c r="K47" s="77">
        <v>0</v>
      </c>
      <c r="L47" s="77">
        <v>0</v>
      </c>
      <c r="M47" s="77">
        <v>291716</v>
      </c>
      <c r="N47" s="77">
        <v>0</v>
      </c>
      <c r="O47" s="77">
        <v>88445</v>
      </c>
      <c r="P47" s="82">
        <v>0</v>
      </c>
      <c r="Q47" s="83">
        <f t="shared" si="0"/>
        <v>692026</v>
      </c>
      <c r="S47" s="1">
        <f t="shared" si="1"/>
        <v>692026</v>
      </c>
      <c r="T47" s="1">
        <f t="shared" si="1"/>
        <v>0</v>
      </c>
      <c r="U47" s="1">
        <f t="shared" si="2"/>
        <v>692026</v>
      </c>
    </row>
    <row r="48" spans="1:21" x14ac:dyDescent="0.25">
      <c r="A48" s="24" t="s">
        <v>118</v>
      </c>
      <c r="B48" s="25" t="s">
        <v>12</v>
      </c>
      <c r="C48" s="81">
        <v>0</v>
      </c>
      <c r="D48" s="81">
        <v>348040</v>
      </c>
      <c r="E48" s="77">
        <v>0</v>
      </c>
      <c r="F48" s="77">
        <v>0</v>
      </c>
      <c r="G48" s="77">
        <v>0</v>
      </c>
      <c r="H48" s="77">
        <v>0</v>
      </c>
      <c r="I48" s="77">
        <v>0</v>
      </c>
      <c r="J48" s="77">
        <v>0</v>
      </c>
      <c r="K48" s="77">
        <v>0</v>
      </c>
      <c r="L48" s="77">
        <v>0</v>
      </c>
      <c r="M48" s="77">
        <v>0</v>
      </c>
      <c r="N48" s="77">
        <v>0</v>
      </c>
      <c r="O48" s="77">
        <v>0</v>
      </c>
      <c r="P48" s="82">
        <v>0</v>
      </c>
      <c r="Q48" s="83">
        <f t="shared" si="0"/>
        <v>348040</v>
      </c>
      <c r="S48" s="1">
        <f t="shared" si="1"/>
        <v>0</v>
      </c>
      <c r="T48" s="1">
        <f t="shared" si="1"/>
        <v>348040</v>
      </c>
      <c r="U48" s="1">
        <f t="shared" si="2"/>
        <v>348040</v>
      </c>
    </row>
    <row r="49" spans="1:21" x14ac:dyDescent="0.25">
      <c r="A49" s="24" t="s">
        <v>119</v>
      </c>
      <c r="B49" s="25" t="s">
        <v>12</v>
      </c>
      <c r="C49" s="81">
        <v>0</v>
      </c>
      <c r="D49" s="81">
        <v>0</v>
      </c>
      <c r="E49" s="77">
        <v>0</v>
      </c>
      <c r="F49" s="77">
        <v>0</v>
      </c>
      <c r="G49" s="77">
        <v>0</v>
      </c>
      <c r="H49" s="77">
        <v>0</v>
      </c>
      <c r="I49" s="77">
        <v>0</v>
      </c>
      <c r="J49" s="77">
        <v>0</v>
      </c>
      <c r="K49" s="77">
        <v>0</v>
      </c>
      <c r="L49" s="77">
        <v>0</v>
      </c>
      <c r="M49" s="77">
        <v>0</v>
      </c>
      <c r="N49" s="77">
        <v>5316008</v>
      </c>
      <c r="O49" s="77">
        <v>0</v>
      </c>
      <c r="P49" s="82">
        <v>0</v>
      </c>
      <c r="Q49" s="83">
        <f t="shared" si="0"/>
        <v>5316008</v>
      </c>
      <c r="S49" s="1">
        <f t="shared" si="1"/>
        <v>0</v>
      </c>
      <c r="T49" s="1">
        <f t="shared" si="1"/>
        <v>5316008</v>
      </c>
      <c r="U49" s="1">
        <f t="shared" si="2"/>
        <v>5316008</v>
      </c>
    </row>
    <row r="50" spans="1:21" x14ac:dyDescent="0.25">
      <c r="A50" s="24" t="s">
        <v>468</v>
      </c>
      <c r="B50" s="25" t="s">
        <v>12</v>
      </c>
      <c r="C50" s="81">
        <v>0</v>
      </c>
      <c r="D50" s="81">
        <v>0</v>
      </c>
      <c r="E50" s="77">
        <v>466876</v>
      </c>
      <c r="F50" s="77">
        <v>325485</v>
      </c>
      <c r="G50" s="77">
        <v>0</v>
      </c>
      <c r="H50" s="77">
        <v>0</v>
      </c>
      <c r="I50" s="77">
        <v>0</v>
      </c>
      <c r="J50" s="77">
        <v>0</v>
      </c>
      <c r="K50" s="77">
        <v>0</v>
      </c>
      <c r="L50" s="77">
        <v>0</v>
      </c>
      <c r="M50" s="77">
        <v>0</v>
      </c>
      <c r="N50" s="77">
        <v>0</v>
      </c>
      <c r="O50" s="77">
        <v>0</v>
      </c>
      <c r="P50" s="82">
        <v>0</v>
      </c>
      <c r="Q50" s="83">
        <f t="shared" si="0"/>
        <v>792361</v>
      </c>
      <c r="S50" s="1">
        <f t="shared" si="1"/>
        <v>466876</v>
      </c>
      <c r="T50" s="1">
        <f t="shared" si="1"/>
        <v>325485</v>
      </c>
      <c r="U50" s="1">
        <f t="shared" si="2"/>
        <v>792361</v>
      </c>
    </row>
    <row r="51" spans="1:21" x14ac:dyDescent="0.25">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5">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1"/>
        <v>0</v>
      </c>
      <c r="U52" s="1">
        <f t="shared" si="2"/>
        <v>0</v>
      </c>
    </row>
    <row r="53" spans="1:21" x14ac:dyDescent="0.25">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83">
        <f t="shared" si="0"/>
        <v>0</v>
      </c>
      <c r="S53" s="1">
        <f t="shared" si="1"/>
        <v>0</v>
      </c>
      <c r="T53" s="1">
        <f t="shared" si="1"/>
        <v>0</v>
      </c>
      <c r="U53" s="1">
        <f t="shared" si="2"/>
        <v>0</v>
      </c>
    </row>
    <row r="54" spans="1:21" x14ac:dyDescent="0.25">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5">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5">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5">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5">
      <c r="A58" s="24" t="s">
        <v>127</v>
      </c>
      <c r="B58" s="25" t="s">
        <v>12</v>
      </c>
      <c r="C58" s="81">
        <v>0</v>
      </c>
      <c r="D58" s="81">
        <v>351226</v>
      </c>
      <c r="E58" s="77">
        <v>0</v>
      </c>
      <c r="F58" s="77">
        <v>0</v>
      </c>
      <c r="G58" s="77">
        <v>0</v>
      </c>
      <c r="H58" s="77">
        <v>0</v>
      </c>
      <c r="I58" s="77">
        <v>0</v>
      </c>
      <c r="J58" s="77">
        <v>0</v>
      </c>
      <c r="K58" s="77">
        <v>0</v>
      </c>
      <c r="L58" s="77">
        <v>0</v>
      </c>
      <c r="M58" s="77">
        <v>0</v>
      </c>
      <c r="N58" s="77">
        <v>0</v>
      </c>
      <c r="O58" s="77">
        <v>0</v>
      </c>
      <c r="P58" s="82">
        <v>0</v>
      </c>
      <c r="Q58" s="83">
        <f t="shared" si="0"/>
        <v>351226</v>
      </c>
      <c r="S58" s="1">
        <f t="shared" si="1"/>
        <v>0</v>
      </c>
      <c r="T58" s="1">
        <f t="shared" si="1"/>
        <v>351226</v>
      </c>
      <c r="U58" s="1">
        <f t="shared" si="2"/>
        <v>351226</v>
      </c>
    </row>
    <row r="59" spans="1:21" x14ac:dyDescent="0.25">
      <c r="A59" s="24" t="s">
        <v>128</v>
      </c>
      <c r="B59" s="25" t="s">
        <v>12</v>
      </c>
      <c r="C59" s="81">
        <v>411797</v>
      </c>
      <c r="D59" s="81">
        <v>0</v>
      </c>
      <c r="E59" s="77">
        <v>1837344</v>
      </c>
      <c r="F59" s="77">
        <v>202905</v>
      </c>
      <c r="G59" s="77">
        <v>0</v>
      </c>
      <c r="H59" s="77">
        <v>0</v>
      </c>
      <c r="I59" s="77">
        <v>0</v>
      </c>
      <c r="J59" s="77">
        <v>0</v>
      </c>
      <c r="K59" s="77">
        <v>0</v>
      </c>
      <c r="L59" s="77">
        <v>0</v>
      </c>
      <c r="M59" s="77">
        <v>1797794</v>
      </c>
      <c r="N59" s="77">
        <v>0</v>
      </c>
      <c r="O59" s="77">
        <v>0</v>
      </c>
      <c r="P59" s="82">
        <v>0</v>
      </c>
      <c r="Q59" s="83">
        <f t="shared" si="0"/>
        <v>4249840</v>
      </c>
      <c r="S59" s="1">
        <f t="shared" si="1"/>
        <v>4046935</v>
      </c>
      <c r="T59" s="1">
        <f t="shared" si="1"/>
        <v>202905</v>
      </c>
      <c r="U59" s="1">
        <f t="shared" si="2"/>
        <v>4249840</v>
      </c>
    </row>
    <row r="60" spans="1:21" x14ac:dyDescent="0.25">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5">
      <c r="A61" s="24" t="s">
        <v>130</v>
      </c>
      <c r="B61" s="25" t="s">
        <v>12</v>
      </c>
      <c r="C61" s="81">
        <v>0</v>
      </c>
      <c r="D61" s="81">
        <v>150</v>
      </c>
      <c r="E61" s="77">
        <v>0</v>
      </c>
      <c r="F61" s="77">
        <v>0</v>
      </c>
      <c r="G61" s="77">
        <v>0</v>
      </c>
      <c r="H61" s="77">
        <v>0</v>
      </c>
      <c r="I61" s="77">
        <v>0</v>
      </c>
      <c r="J61" s="77">
        <v>0</v>
      </c>
      <c r="K61" s="77">
        <v>0</v>
      </c>
      <c r="L61" s="77">
        <v>0</v>
      </c>
      <c r="M61" s="77">
        <v>63486</v>
      </c>
      <c r="N61" s="77">
        <v>0</v>
      </c>
      <c r="O61" s="77">
        <v>0</v>
      </c>
      <c r="P61" s="82">
        <v>0</v>
      </c>
      <c r="Q61" s="83">
        <f t="shared" si="0"/>
        <v>63636</v>
      </c>
      <c r="S61" s="1">
        <f t="shared" si="1"/>
        <v>63486</v>
      </c>
      <c r="T61" s="1">
        <f t="shared" si="1"/>
        <v>150</v>
      </c>
      <c r="U61" s="1">
        <f t="shared" si="2"/>
        <v>63636</v>
      </c>
    </row>
    <row r="62" spans="1:21" x14ac:dyDescent="0.25">
      <c r="A62" s="24" t="s">
        <v>131</v>
      </c>
      <c r="B62" s="25" t="s">
        <v>12</v>
      </c>
      <c r="C62" s="81">
        <v>363726</v>
      </c>
      <c r="D62" s="81">
        <v>0</v>
      </c>
      <c r="E62" s="77">
        <v>210404</v>
      </c>
      <c r="F62" s="77">
        <v>0</v>
      </c>
      <c r="G62" s="77">
        <v>0</v>
      </c>
      <c r="H62" s="77">
        <v>0</v>
      </c>
      <c r="I62" s="77">
        <v>0</v>
      </c>
      <c r="J62" s="77">
        <v>0</v>
      </c>
      <c r="K62" s="77">
        <v>0</v>
      </c>
      <c r="L62" s="77">
        <v>0</v>
      </c>
      <c r="M62" s="77">
        <v>313142</v>
      </c>
      <c r="N62" s="77">
        <v>0</v>
      </c>
      <c r="O62" s="77">
        <v>10000</v>
      </c>
      <c r="P62" s="82">
        <v>0</v>
      </c>
      <c r="Q62" s="83">
        <f t="shared" si="0"/>
        <v>897272</v>
      </c>
      <c r="S62" s="1">
        <f t="shared" si="1"/>
        <v>897272</v>
      </c>
      <c r="T62" s="1">
        <f t="shared" si="1"/>
        <v>0</v>
      </c>
      <c r="U62" s="1">
        <f t="shared" si="2"/>
        <v>897272</v>
      </c>
    </row>
    <row r="63" spans="1:21" x14ac:dyDescent="0.25">
      <c r="A63" s="24" t="s">
        <v>132</v>
      </c>
      <c r="B63" s="25" t="s">
        <v>12</v>
      </c>
      <c r="C63" s="81">
        <v>0</v>
      </c>
      <c r="D63" s="81">
        <v>0</v>
      </c>
      <c r="E63" s="77">
        <v>13940</v>
      </c>
      <c r="F63" s="77">
        <v>49563</v>
      </c>
      <c r="G63" s="77">
        <v>0</v>
      </c>
      <c r="H63" s="77">
        <v>0</v>
      </c>
      <c r="I63" s="77">
        <v>0</v>
      </c>
      <c r="J63" s="77">
        <v>0</v>
      </c>
      <c r="K63" s="77">
        <v>0</v>
      </c>
      <c r="L63" s="77">
        <v>0</v>
      </c>
      <c r="M63" s="77">
        <v>0</v>
      </c>
      <c r="N63" s="77">
        <v>0</v>
      </c>
      <c r="O63" s="77">
        <v>0</v>
      </c>
      <c r="P63" s="82">
        <v>0</v>
      </c>
      <c r="Q63" s="83">
        <f t="shared" si="0"/>
        <v>63503</v>
      </c>
      <c r="S63" s="1">
        <f t="shared" si="1"/>
        <v>13940</v>
      </c>
      <c r="T63" s="1">
        <f t="shared" si="1"/>
        <v>49563</v>
      </c>
      <c r="U63" s="1">
        <f t="shared" si="2"/>
        <v>63503</v>
      </c>
    </row>
    <row r="64" spans="1:21" x14ac:dyDescent="0.25">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5">
      <c r="A65" s="24" t="s">
        <v>134</v>
      </c>
      <c r="B65" s="25" t="s">
        <v>12</v>
      </c>
      <c r="C65" s="81">
        <v>55447</v>
      </c>
      <c r="D65" s="81">
        <v>68071</v>
      </c>
      <c r="E65" s="77">
        <v>965651</v>
      </c>
      <c r="F65" s="77">
        <v>0</v>
      </c>
      <c r="G65" s="77">
        <v>0</v>
      </c>
      <c r="H65" s="77">
        <v>0</v>
      </c>
      <c r="I65" s="77">
        <v>0</v>
      </c>
      <c r="J65" s="77">
        <v>0</v>
      </c>
      <c r="K65" s="77">
        <v>0</v>
      </c>
      <c r="L65" s="77">
        <v>0</v>
      </c>
      <c r="M65" s="77">
        <v>32472</v>
      </c>
      <c r="N65" s="77">
        <v>0</v>
      </c>
      <c r="O65" s="77">
        <v>19025</v>
      </c>
      <c r="P65" s="82">
        <v>23315</v>
      </c>
      <c r="Q65" s="83">
        <f t="shared" si="0"/>
        <v>1163981</v>
      </c>
      <c r="S65" s="1">
        <f t="shared" si="1"/>
        <v>1072595</v>
      </c>
      <c r="T65" s="1">
        <f t="shared" si="1"/>
        <v>91386</v>
      </c>
      <c r="U65" s="1">
        <f t="shared" si="2"/>
        <v>1163981</v>
      </c>
    </row>
    <row r="66" spans="1:21" x14ac:dyDescent="0.25">
      <c r="A66" s="24" t="s">
        <v>135</v>
      </c>
      <c r="B66" s="25" t="s">
        <v>12</v>
      </c>
      <c r="C66" s="81">
        <v>0</v>
      </c>
      <c r="D66" s="81">
        <v>0</v>
      </c>
      <c r="E66" s="77">
        <v>0</v>
      </c>
      <c r="F66" s="77">
        <v>0</v>
      </c>
      <c r="G66" s="77">
        <v>0</v>
      </c>
      <c r="H66" s="77">
        <v>0</v>
      </c>
      <c r="I66" s="77">
        <v>0</v>
      </c>
      <c r="J66" s="77">
        <v>0</v>
      </c>
      <c r="K66" s="77">
        <v>0</v>
      </c>
      <c r="L66" s="77">
        <v>0</v>
      </c>
      <c r="M66" s="77">
        <v>223746</v>
      </c>
      <c r="N66" s="77">
        <v>0</v>
      </c>
      <c r="O66" s="77">
        <v>0</v>
      </c>
      <c r="P66" s="82">
        <v>0</v>
      </c>
      <c r="Q66" s="83">
        <f t="shared" si="0"/>
        <v>223746</v>
      </c>
      <c r="S66" s="1">
        <f t="shared" si="1"/>
        <v>223746</v>
      </c>
      <c r="T66" s="1">
        <f t="shared" si="1"/>
        <v>0</v>
      </c>
      <c r="U66" s="1">
        <f t="shared" si="2"/>
        <v>223746</v>
      </c>
    </row>
    <row r="67" spans="1:21" x14ac:dyDescent="0.25">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5">
      <c r="A68" s="24" t="s">
        <v>137</v>
      </c>
      <c r="B68" s="25" t="s">
        <v>12</v>
      </c>
      <c r="C68" s="81">
        <v>0</v>
      </c>
      <c r="D68" s="81">
        <v>0</v>
      </c>
      <c r="E68" s="77">
        <v>0</v>
      </c>
      <c r="F68" s="77">
        <v>0</v>
      </c>
      <c r="G68" s="77">
        <v>0</v>
      </c>
      <c r="H68" s="77">
        <v>0</v>
      </c>
      <c r="I68" s="77">
        <v>0</v>
      </c>
      <c r="J68" s="77">
        <v>0</v>
      </c>
      <c r="K68" s="77">
        <v>0</v>
      </c>
      <c r="L68" s="77">
        <v>0</v>
      </c>
      <c r="M68" s="77">
        <v>6090</v>
      </c>
      <c r="N68" s="77">
        <v>0</v>
      </c>
      <c r="O68" s="77">
        <v>0</v>
      </c>
      <c r="P68" s="82">
        <v>0</v>
      </c>
      <c r="Q68" s="83">
        <f t="shared" si="0"/>
        <v>6090</v>
      </c>
      <c r="S68" s="1">
        <f t="shared" si="1"/>
        <v>6090</v>
      </c>
      <c r="T68" s="1">
        <f t="shared" si="1"/>
        <v>0</v>
      </c>
      <c r="U68" s="1">
        <f t="shared" si="2"/>
        <v>6090</v>
      </c>
    </row>
    <row r="69" spans="1:21" x14ac:dyDescent="0.25">
      <c r="A69" s="24" t="s">
        <v>138</v>
      </c>
      <c r="B69" s="25" t="s">
        <v>12</v>
      </c>
      <c r="C69" s="81">
        <v>0</v>
      </c>
      <c r="D69" s="81">
        <v>42066</v>
      </c>
      <c r="E69" s="77">
        <v>0</v>
      </c>
      <c r="F69" s="77">
        <v>17471</v>
      </c>
      <c r="G69" s="77">
        <v>0</v>
      </c>
      <c r="H69" s="77">
        <v>48415</v>
      </c>
      <c r="I69" s="77">
        <v>0</v>
      </c>
      <c r="J69" s="77">
        <v>0</v>
      </c>
      <c r="K69" s="77">
        <v>0</v>
      </c>
      <c r="L69" s="77">
        <v>0</v>
      </c>
      <c r="M69" s="77">
        <v>0</v>
      </c>
      <c r="N69" s="77">
        <v>160258</v>
      </c>
      <c r="O69" s="77">
        <v>0</v>
      </c>
      <c r="P69" s="82">
        <v>0</v>
      </c>
      <c r="Q69" s="83">
        <f t="shared" ref="Q69:Q132" si="3">SUM(C69:P69)</f>
        <v>268210</v>
      </c>
      <c r="S69" s="1">
        <f t="shared" si="1"/>
        <v>0</v>
      </c>
      <c r="T69" s="1">
        <f t="shared" si="1"/>
        <v>268210</v>
      </c>
      <c r="U69" s="1">
        <f t="shared" si="2"/>
        <v>268210</v>
      </c>
    </row>
    <row r="70" spans="1:21" x14ac:dyDescent="0.25">
      <c r="A70" s="24" t="s">
        <v>139</v>
      </c>
      <c r="B70" s="25" t="s">
        <v>12</v>
      </c>
      <c r="C70" s="81">
        <v>0</v>
      </c>
      <c r="D70" s="81">
        <v>15905</v>
      </c>
      <c r="E70" s="77">
        <v>0</v>
      </c>
      <c r="F70" s="77">
        <v>0</v>
      </c>
      <c r="G70" s="77">
        <v>0</v>
      </c>
      <c r="H70" s="77">
        <v>0</v>
      </c>
      <c r="I70" s="77">
        <v>113800</v>
      </c>
      <c r="J70" s="77">
        <v>148392</v>
      </c>
      <c r="K70" s="77">
        <v>0</v>
      </c>
      <c r="L70" s="77">
        <v>0</v>
      </c>
      <c r="M70" s="77">
        <v>0</v>
      </c>
      <c r="N70" s="77">
        <v>0</v>
      </c>
      <c r="O70" s="77">
        <v>0</v>
      </c>
      <c r="P70" s="82">
        <v>0</v>
      </c>
      <c r="Q70" s="83">
        <f t="shared" si="3"/>
        <v>278097</v>
      </c>
      <c r="S70" s="1">
        <f t="shared" ref="S70:T133" si="4">SUM(C70,E70,G70,I70,K70,M70,O70)</f>
        <v>113800</v>
      </c>
      <c r="T70" s="1">
        <f t="shared" si="4"/>
        <v>164297</v>
      </c>
      <c r="U70" s="1">
        <f t="shared" ref="U70:U133" si="5">SUM(S70:T70)</f>
        <v>278097</v>
      </c>
    </row>
    <row r="71" spans="1:21" x14ac:dyDescent="0.25">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5">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5">
      <c r="A73" s="24" t="s">
        <v>141</v>
      </c>
      <c r="B73" s="25" t="s">
        <v>12</v>
      </c>
      <c r="C73" s="81">
        <v>0</v>
      </c>
      <c r="D73" s="81">
        <v>1249</v>
      </c>
      <c r="E73" s="77">
        <v>0</v>
      </c>
      <c r="F73" s="77">
        <v>4544</v>
      </c>
      <c r="G73" s="77">
        <v>0</v>
      </c>
      <c r="H73" s="77">
        <v>0</v>
      </c>
      <c r="I73" s="77">
        <v>0</v>
      </c>
      <c r="J73" s="77">
        <v>7484</v>
      </c>
      <c r="K73" s="77">
        <v>0</v>
      </c>
      <c r="L73" s="77">
        <v>0</v>
      </c>
      <c r="M73" s="77">
        <v>0</v>
      </c>
      <c r="N73" s="77">
        <v>6446</v>
      </c>
      <c r="O73" s="77">
        <v>0</v>
      </c>
      <c r="P73" s="82">
        <v>0</v>
      </c>
      <c r="Q73" s="83">
        <f t="shared" si="3"/>
        <v>19723</v>
      </c>
      <c r="S73" s="1">
        <f t="shared" si="4"/>
        <v>0</v>
      </c>
      <c r="T73" s="1">
        <f t="shared" si="4"/>
        <v>19723</v>
      </c>
      <c r="U73" s="1">
        <f t="shared" si="5"/>
        <v>19723</v>
      </c>
    </row>
    <row r="74" spans="1:21" x14ac:dyDescent="0.25">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5">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5">
      <c r="A76" s="24" t="s">
        <v>144</v>
      </c>
      <c r="B76" s="25" t="s">
        <v>14</v>
      </c>
      <c r="C76" s="81">
        <v>0</v>
      </c>
      <c r="D76" s="81">
        <v>0</v>
      </c>
      <c r="E76" s="77">
        <v>2124599</v>
      </c>
      <c r="F76" s="77">
        <v>0</v>
      </c>
      <c r="G76" s="77">
        <v>58323</v>
      </c>
      <c r="H76" s="77">
        <v>0</v>
      </c>
      <c r="I76" s="77">
        <v>0</v>
      </c>
      <c r="J76" s="77">
        <v>0</v>
      </c>
      <c r="K76" s="77">
        <v>0</v>
      </c>
      <c r="L76" s="77">
        <v>0</v>
      </c>
      <c r="M76" s="77">
        <v>90249</v>
      </c>
      <c r="N76" s="77">
        <v>0</v>
      </c>
      <c r="O76" s="77">
        <v>0</v>
      </c>
      <c r="P76" s="82">
        <v>0</v>
      </c>
      <c r="Q76" s="83">
        <f t="shared" si="3"/>
        <v>2273171</v>
      </c>
      <c r="S76" s="1">
        <f t="shared" si="4"/>
        <v>2273171</v>
      </c>
      <c r="T76" s="1">
        <f t="shared" si="4"/>
        <v>0</v>
      </c>
      <c r="U76" s="1">
        <f t="shared" si="5"/>
        <v>2273171</v>
      </c>
    </row>
    <row r="77" spans="1:21" x14ac:dyDescent="0.25">
      <c r="A77" s="24" t="s">
        <v>145</v>
      </c>
      <c r="B77" s="25" t="s">
        <v>15</v>
      </c>
      <c r="C77" s="81">
        <v>1000</v>
      </c>
      <c r="D77" s="81">
        <v>0</v>
      </c>
      <c r="E77" s="77">
        <v>0</v>
      </c>
      <c r="F77" s="77">
        <v>0</v>
      </c>
      <c r="G77" s="77">
        <v>0</v>
      </c>
      <c r="H77" s="77">
        <v>0</v>
      </c>
      <c r="I77" s="77">
        <v>0</v>
      </c>
      <c r="J77" s="77">
        <v>0</v>
      </c>
      <c r="K77" s="77">
        <v>0</v>
      </c>
      <c r="L77" s="77">
        <v>0</v>
      </c>
      <c r="M77" s="77">
        <v>0</v>
      </c>
      <c r="N77" s="77">
        <v>0</v>
      </c>
      <c r="O77" s="77">
        <v>0</v>
      </c>
      <c r="P77" s="82">
        <v>0</v>
      </c>
      <c r="Q77" s="83">
        <f t="shared" si="3"/>
        <v>1000</v>
      </c>
      <c r="S77" s="1">
        <f t="shared" si="4"/>
        <v>1000</v>
      </c>
      <c r="T77" s="1">
        <f t="shared" si="4"/>
        <v>0</v>
      </c>
      <c r="U77" s="1">
        <f t="shared" si="5"/>
        <v>1000</v>
      </c>
    </row>
    <row r="78" spans="1:21" x14ac:dyDescent="0.25">
      <c r="A78" s="24" t="s">
        <v>146</v>
      </c>
      <c r="B78" s="25" t="s">
        <v>15</v>
      </c>
      <c r="C78" s="81">
        <v>7438</v>
      </c>
      <c r="D78" s="81">
        <v>0</v>
      </c>
      <c r="E78" s="77">
        <v>0</v>
      </c>
      <c r="F78" s="77">
        <v>0</v>
      </c>
      <c r="G78" s="77">
        <v>25024</v>
      </c>
      <c r="H78" s="77">
        <v>0</v>
      </c>
      <c r="I78" s="77">
        <v>0</v>
      </c>
      <c r="J78" s="77">
        <v>0</v>
      </c>
      <c r="K78" s="77">
        <v>0</v>
      </c>
      <c r="L78" s="77">
        <v>0</v>
      </c>
      <c r="M78" s="77">
        <v>6211</v>
      </c>
      <c r="N78" s="77">
        <v>0</v>
      </c>
      <c r="O78" s="77">
        <v>0</v>
      </c>
      <c r="P78" s="82">
        <v>0</v>
      </c>
      <c r="Q78" s="83">
        <f t="shared" si="3"/>
        <v>38673</v>
      </c>
      <c r="S78" s="1">
        <f t="shared" si="4"/>
        <v>38673</v>
      </c>
      <c r="T78" s="1">
        <f t="shared" si="4"/>
        <v>0</v>
      </c>
      <c r="U78" s="1">
        <f t="shared" si="5"/>
        <v>38673</v>
      </c>
    </row>
    <row r="79" spans="1:21" x14ac:dyDescent="0.25">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5">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5">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5">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5">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3"/>
        <v>0</v>
      </c>
      <c r="S83" s="1">
        <f t="shared" si="4"/>
        <v>0</v>
      </c>
      <c r="T83" s="1">
        <f t="shared" si="4"/>
        <v>0</v>
      </c>
      <c r="U83" s="1">
        <f t="shared" si="5"/>
        <v>0</v>
      </c>
    </row>
    <row r="84" spans="1:21" x14ac:dyDescent="0.25">
      <c r="A84" s="24" t="s">
        <v>152</v>
      </c>
      <c r="B84" s="25" t="s">
        <v>17</v>
      </c>
      <c r="C84" s="81">
        <v>150657</v>
      </c>
      <c r="D84" s="81">
        <v>0</v>
      </c>
      <c r="E84" s="77">
        <v>0</v>
      </c>
      <c r="F84" s="77">
        <v>0</v>
      </c>
      <c r="G84" s="77">
        <v>0</v>
      </c>
      <c r="H84" s="77">
        <v>200000</v>
      </c>
      <c r="I84" s="77">
        <v>0</v>
      </c>
      <c r="J84" s="77">
        <v>0</v>
      </c>
      <c r="K84" s="77">
        <v>0</v>
      </c>
      <c r="L84" s="77">
        <v>0</v>
      </c>
      <c r="M84" s="77">
        <v>0</v>
      </c>
      <c r="N84" s="77">
        <v>82200</v>
      </c>
      <c r="O84" s="77">
        <v>0</v>
      </c>
      <c r="P84" s="82">
        <v>0</v>
      </c>
      <c r="Q84" s="83">
        <f t="shared" si="3"/>
        <v>432857</v>
      </c>
      <c r="S84" s="1">
        <f t="shared" si="4"/>
        <v>150657</v>
      </c>
      <c r="T84" s="1">
        <f t="shared" si="4"/>
        <v>282200</v>
      </c>
      <c r="U84" s="1">
        <f t="shared" si="5"/>
        <v>432857</v>
      </c>
    </row>
    <row r="85" spans="1:21" x14ac:dyDescent="0.25">
      <c r="A85" s="24" t="s">
        <v>153</v>
      </c>
      <c r="B85" s="25" t="s">
        <v>17</v>
      </c>
      <c r="C85" s="81">
        <v>0</v>
      </c>
      <c r="D85" s="81">
        <v>0</v>
      </c>
      <c r="E85" s="77">
        <v>0</v>
      </c>
      <c r="F85" s="77">
        <v>0</v>
      </c>
      <c r="G85" s="77">
        <v>200000</v>
      </c>
      <c r="H85" s="77">
        <v>0</v>
      </c>
      <c r="I85" s="77">
        <v>0</v>
      </c>
      <c r="J85" s="77">
        <v>0</v>
      </c>
      <c r="K85" s="77">
        <v>0</v>
      </c>
      <c r="L85" s="77">
        <v>0</v>
      </c>
      <c r="M85" s="77">
        <v>243852</v>
      </c>
      <c r="N85" s="77">
        <v>0</v>
      </c>
      <c r="O85" s="77">
        <v>0</v>
      </c>
      <c r="P85" s="82">
        <v>0</v>
      </c>
      <c r="Q85" s="83">
        <f t="shared" si="3"/>
        <v>443852</v>
      </c>
      <c r="S85" s="1">
        <f t="shared" si="4"/>
        <v>443852</v>
      </c>
      <c r="T85" s="1">
        <f t="shared" si="4"/>
        <v>0</v>
      </c>
      <c r="U85" s="1">
        <f t="shared" si="5"/>
        <v>443852</v>
      </c>
    </row>
    <row r="86" spans="1:21" x14ac:dyDescent="0.25">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5">
      <c r="A87" s="24" t="s">
        <v>155</v>
      </c>
      <c r="B87" s="25" t="s">
        <v>18</v>
      </c>
      <c r="C87" s="81">
        <v>0</v>
      </c>
      <c r="D87" s="81">
        <v>0</v>
      </c>
      <c r="E87" s="77">
        <v>0</v>
      </c>
      <c r="F87" s="77">
        <v>328404</v>
      </c>
      <c r="G87" s="77">
        <v>0</v>
      </c>
      <c r="H87" s="77">
        <v>0</v>
      </c>
      <c r="I87" s="77">
        <v>0</v>
      </c>
      <c r="J87" s="77">
        <v>0</v>
      </c>
      <c r="K87" s="77">
        <v>0</v>
      </c>
      <c r="L87" s="77">
        <v>0</v>
      </c>
      <c r="M87" s="77">
        <v>0</v>
      </c>
      <c r="N87" s="77">
        <v>0</v>
      </c>
      <c r="O87" s="77">
        <v>0</v>
      </c>
      <c r="P87" s="82">
        <v>0</v>
      </c>
      <c r="Q87" s="83">
        <f t="shared" si="3"/>
        <v>328404</v>
      </c>
      <c r="S87" s="1">
        <f t="shared" si="4"/>
        <v>0</v>
      </c>
      <c r="T87" s="1">
        <f t="shared" si="4"/>
        <v>328404</v>
      </c>
      <c r="U87" s="1">
        <f t="shared" si="5"/>
        <v>328404</v>
      </c>
    </row>
    <row r="88" spans="1:21" x14ac:dyDescent="0.25">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5">
      <c r="A89" s="24" t="s">
        <v>157</v>
      </c>
      <c r="B89" s="25" t="s">
        <v>19</v>
      </c>
      <c r="C89" s="81">
        <v>0</v>
      </c>
      <c r="D89" s="81">
        <v>0</v>
      </c>
      <c r="E89" s="77">
        <v>1050</v>
      </c>
      <c r="F89" s="77">
        <v>0</v>
      </c>
      <c r="G89" s="77">
        <v>0</v>
      </c>
      <c r="H89" s="77">
        <v>0</v>
      </c>
      <c r="I89" s="77">
        <v>0</v>
      </c>
      <c r="J89" s="77">
        <v>0</v>
      </c>
      <c r="K89" s="77">
        <v>0</v>
      </c>
      <c r="L89" s="77">
        <v>0</v>
      </c>
      <c r="M89" s="77">
        <v>0</v>
      </c>
      <c r="N89" s="77">
        <v>0</v>
      </c>
      <c r="O89" s="77">
        <v>0</v>
      </c>
      <c r="P89" s="82">
        <v>0</v>
      </c>
      <c r="Q89" s="83">
        <f t="shared" si="3"/>
        <v>1050</v>
      </c>
      <c r="S89" s="1">
        <f t="shared" si="4"/>
        <v>1050</v>
      </c>
      <c r="T89" s="1">
        <f t="shared" si="4"/>
        <v>0</v>
      </c>
      <c r="U89" s="1">
        <f t="shared" si="5"/>
        <v>1050</v>
      </c>
    </row>
    <row r="90" spans="1:21" x14ac:dyDescent="0.25">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5">
      <c r="A91" s="24" t="s">
        <v>159</v>
      </c>
      <c r="B91" s="25" t="s">
        <v>20</v>
      </c>
      <c r="C91" s="81">
        <v>0</v>
      </c>
      <c r="D91" s="81">
        <v>0</v>
      </c>
      <c r="E91" s="77">
        <v>507408</v>
      </c>
      <c r="F91" s="77">
        <v>0</v>
      </c>
      <c r="G91" s="77">
        <v>0</v>
      </c>
      <c r="H91" s="77">
        <v>0</v>
      </c>
      <c r="I91" s="77">
        <v>0</v>
      </c>
      <c r="J91" s="77">
        <v>0</v>
      </c>
      <c r="K91" s="77">
        <v>0</v>
      </c>
      <c r="L91" s="77">
        <v>0</v>
      </c>
      <c r="M91" s="77">
        <v>0</v>
      </c>
      <c r="N91" s="77">
        <v>0</v>
      </c>
      <c r="O91" s="77">
        <v>0</v>
      </c>
      <c r="P91" s="82">
        <v>0</v>
      </c>
      <c r="Q91" s="83">
        <f t="shared" si="3"/>
        <v>507408</v>
      </c>
      <c r="S91" s="1">
        <f t="shared" si="4"/>
        <v>507408</v>
      </c>
      <c r="T91" s="1">
        <f t="shared" si="4"/>
        <v>0</v>
      </c>
      <c r="U91" s="1">
        <f t="shared" si="5"/>
        <v>507408</v>
      </c>
    </row>
    <row r="92" spans="1:21" x14ac:dyDescent="0.25">
      <c r="A92" s="24" t="s">
        <v>160</v>
      </c>
      <c r="B92" s="25" t="s">
        <v>20</v>
      </c>
      <c r="C92" s="81">
        <v>0</v>
      </c>
      <c r="D92" s="81">
        <v>0</v>
      </c>
      <c r="E92" s="77">
        <v>0</v>
      </c>
      <c r="F92" s="77">
        <v>8925</v>
      </c>
      <c r="G92" s="77">
        <v>0</v>
      </c>
      <c r="H92" s="77">
        <v>0</v>
      </c>
      <c r="I92" s="77">
        <v>0</v>
      </c>
      <c r="J92" s="77">
        <v>0</v>
      </c>
      <c r="K92" s="77">
        <v>0</v>
      </c>
      <c r="L92" s="77">
        <v>0</v>
      </c>
      <c r="M92" s="77">
        <v>0</v>
      </c>
      <c r="N92" s="77">
        <v>0</v>
      </c>
      <c r="O92" s="77">
        <v>0</v>
      </c>
      <c r="P92" s="82">
        <v>0</v>
      </c>
      <c r="Q92" s="83">
        <f t="shared" si="3"/>
        <v>8925</v>
      </c>
      <c r="S92" s="1">
        <f t="shared" si="4"/>
        <v>0</v>
      </c>
      <c r="T92" s="1">
        <f t="shared" si="4"/>
        <v>8925</v>
      </c>
      <c r="U92" s="1">
        <f t="shared" si="5"/>
        <v>8925</v>
      </c>
    </row>
    <row r="93" spans="1:21" x14ac:dyDescent="0.25">
      <c r="A93" s="24" t="s">
        <v>469</v>
      </c>
      <c r="B93" s="25" t="s">
        <v>20</v>
      </c>
      <c r="C93" s="81">
        <v>0</v>
      </c>
      <c r="D93" s="81">
        <v>0</v>
      </c>
      <c r="E93" s="77">
        <v>0</v>
      </c>
      <c r="F93" s="77">
        <v>0</v>
      </c>
      <c r="G93" s="77">
        <v>0</v>
      </c>
      <c r="H93" s="77">
        <v>5469249</v>
      </c>
      <c r="I93" s="77">
        <v>0</v>
      </c>
      <c r="J93" s="77">
        <v>0</v>
      </c>
      <c r="K93" s="77">
        <v>0</v>
      </c>
      <c r="L93" s="77">
        <v>0</v>
      </c>
      <c r="M93" s="77">
        <v>0</v>
      </c>
      <c r="N93" s="77">
        <v>0</v>
      </c>
      <c r="O93" s="77">
        <v>0</v>
      </c>
      <c r="P93" s="82">
        <v>0</v>
      </c>
      <c r="Q93" s="83">
        <f t="shared" si="3"/>
        <v>5469249</v>
      </c>
      <c r="S93" s="1">
        <f t="shared" si="4"/>
        <v>0</v>
      </c>
      <c r="T93" s="1">
        <f t="shared" si="4"/>
        <v>5469249</v>
      </c>
      <c r="U93" s="1">
        <f t="shared" si="5"/>
        <v>5469249</v>
      </c>
    </row>
    <row r="94" spans="1:21" x14ac:dyDescent="0.25">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5">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83">
        <f t="shared" si="3"/>
        <v>0</v>
      </c>
      <c r="S95" s="1">
        <f t="shared" si="4"/>
        <v>0</v>
      </c>
      <c r="T95" s="1">
        <f t="shared" si="4"/>
        <v>0</v>
      </c>
      <c r="U95" s="1">
        <f t="shared" si="5"/>
        <v>0</v>
      </c>
    </row>
    <row r="96" spans="1:21" x14ac:dyDescent="0.25">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3"/>
        <v>0</v>
      </c>
      <c r="S96" s="1">
        <f t="shared" si="4"/>
        <v>0</v>
      </c>
      <c r="T96" s="1">
        <f t="shared" si="4"/>
        <v>0</v>
      </c>
      <c r="U96" s="1">
        <f t="shared" si="5"/>
        <v>0</v>
      </c>
    </row>
    <row r="97" spans="1:21" x14ac:dyDescent="0.25">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5">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83">
        <f t="shared" si="3"/>
        <v>0</v>
      </c>
      <c r="S98" s="1">
        <f t="shared" si="4"/>
        <v>0</v>
      </c>
      <c r="T98" s="1">
        <f t="shared" si="4"/>
        <v>0</v>
      </c>
      <c r="U98" s="1">
        <f t="shared" si="5"/>
        <v>0</v>
      </c>
    </row>
    <row r="99" spans="1:21" x14ac:dyDescent="0.25">
      <c r="A99" s="24" t="s">
        <v>166</v>
      </c>
      <c r="B99" s="25" t="s">
        <v>21</v>
      </c>
      <c r="C99" s="81">
        <v>0</v>
      </c>
      <c r="D99" s="81">
        <v>0</v>
      </c>
      <c r="E99" s="77">
        <v>293087</v>
      </c>
      <c r="F99" s="77">
        <v>0</v>
      </c>
      <c r="G99" s="77">
        <v>0</v>
      </c>
      <c r="H99" s="77">
        <v>0</v>
      </c>
      <c r="I99" s="77">
        <v>0</v>
      </c>
      <c r="J99" s="77">
        <v>0</v>
      </c>
      <c r="K99" s="77">
        <v>0</v>
      </c>
      <c r="L99" s="77">
        <v>0</v>
      </c>
      <c r="M99" s="77">
        <v>0</v>
      </c>
      <c r="N99" s="77">
        <v>0</v>
      </c>
      <c r="O99" s="77">
        <v>0</v>
      </c>
      <c r="P99" s="82">
        <v>0</v>
      </c>
      <c r="Q99" s="83">
        <f t="shared" si="3"/>
        <v>293087</v>
      </c>
      <c r="S99" s="1">
        <f t="shared" si="4"/>
        <v>293087</v>
      </c>
      <c r="T99" s="1">
        <f t="shared" si="4"/>
        <v>0</v>
      </c>
      <c r="U99" s="1">
        <f t="shared" si="5"/>
        <v>293087</v>
      </c>
    </row>
    <row r="100" spans="1:21" x14ac:dyDescent="0.25">
      <c r="A100" s="24" t="s">
        <v>462</v>
      </c>
      <c r="B100" s="25" t="s">
        <v>21</v>
      </c>
      <c r="C100" s="81">
        <v>137105</v>
      </c>
      <c r="D100" s="81">
        <v>61377</v>
      </c>
      <c r="E100" s="77">
        <v>0</v>
      </c>
      <c r="F100" s="77">
        <v>4780089</v>
      </c>
      <c r="G100" s="77">
        <v>1968392</v>
      </c>
      <c r="H100" s="77">
        <v>411238</v>
      </c>
      <c r="I100" s="77">
        <v>0</v>
      </c>
      <c r="J100" s="77">
        <v>0</v>
      </c>
      <c r="K100" s="77">
        <v>0</v>
      </c>
      <c r="L100" s="77">
        <v>0</v>
      </c>
      <c r="M100" s="77">
        <v>533972</v>
      </c>
      <c r="N100" s="77">
        <v>0</v>
      </c>
      <c r="O100" s="77">
        <v>0</v>
      </c>
      <c r="P100" s="82">
        <v>0</v>
      </c>
      <c r="Q100" s="83">
        <f t="shared" si="3"/>
        <v>7892173</v>
      </c>
      <c r="S100" s="1">
        <f t="shared" si="4"/>
        <v>2639469</v>
      </c>
      <c r="T100" s="1">
        <f t="shared" si="4"/>
        <v>5252704</v>
      </c>
      <c r="U100" s="1">
        <f t="shared" si="5"/>
        <v>7892173</v>
      </c>
    </row>
    <row r="101" spans="1:21" x14ac:dyDescent="0.25">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5">
      <c r="A102" s="24" t="s">
        <v>169</v>
      </c>
      <c r="B102" s="25" t="s">
        <v>170</v>
      </c>
      <c r="C102" s="81">
        <v>197152</v>
      </c>
      <c r="D102" s="81">
        <v>0</v>
      </c>
      <c r="E102" s="77">
        <v>0</v>
      </c>
      <c r="F102" s="77">
        <v>0</v>
      </c>
      <c r="G102" s="77">
        <v>0</v>
      </c>
      <c r="H102" s="77">
        <v>0</v>
      </c>
      <c r="I102" s="77">
        <v>0</v>
      </c>
      <c r="J102" s="77">
        <v>0</v>
      </c>
      <c r="K102" s="77">
        <v>0</v>
      </c>
      <c r="L102" s="77">
        <v>0</v>
      </c>
      <c r="M102" s="77">
        <v>0</v>
      </c>
      <c r="N102" s="77">
        <v>0</v>
      </c>
      <c r="O102" s="77">
        <v>0</v>
      </c>
      <c r="P102" s="82">
        <v>0</v>
      </c>
      <c r="Q102" s="83">
        <f t="shared" si="3"/>
        <v>197152</v>
      </c>
      <c r="S102" s="1">
        <f t="shared" si="4"/>
        <v>197152</v>
      </c>
      <c r="T102" s="1">
        <f t="shared" si="4"/>
        <v>0</v>
      </c>
      <c r="U102" s="1">
        <f t="shared" si="5"/>
        <v>197152</v>
      </c>
    </row>
    <row r="103" spans="1:21" x14ac:dyDescent="0.25">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5">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5">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3"/>
        <v>0</v>
      </c>
      <c r="S105" s="1">
        <f t="shared" si="4"/>
        <v>0</v>
      </c>
      <c r="T105" s="1">
        <f t="shared" si="4"/>
        <v>0</v>
      </c>
      <c r="U105" s="1">
        <f t="shared" si="5"/>
        <v>0</v>
      </c>
    </row>
    <row r="106" spans="1:21" x14ac:dyDescent="0.25">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5">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5">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5">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83">
        <f t="shared" si="3"/>
        <v>0</v>
      </c>
      <c r="S109" s="1">
        <f t="shared" si="4"/>
        <v>0</v>
      </c>
      <c r="T109" s="1">
        <f t="shared" si="4"/>
        <v>0</v>
      </c>
      <c r="U109" s="1">
        <f t="shared" si="5"/>
        <v>0</v>
      </c>
    </row>
    <row r="110" spans="1:21" x14ac:dyDescent="0.25">
      <c r="A110" s="24" t="s">
        <v>178</v>
      </c>
      <c r="B110" s="25" t="s">
        <v>24</v>
      </c>
      <c r="C110" s="81">
        <v>0</v>
      </c>
      <c r="D110" s="81">
        <v>0</v>
      </c>
      <c r="E110" s="77">
        <v>0</v>
      </c>
      <c r="F110" s="77">
        <v>0</v>
      </c>
      <c r="G110" s="77">
        <v>0</v>
      </c>
      <c r="H110" s="77">
        <v>0</v>
      </c>
      <c r="I110" s="77">
        <v>0</v>
      </c>
      <c r="J110" s="77">
        <v>413266</v>
      </c>
      <c r="K110" s="77">
        <v>0</v>
      </c>
      <c r="L110" s="77">
        <v>0</v>
      </c>
      <c r="M110" s="77">
        <v>0</v>
      </c>
      <c r="N110" s="77">
        <v>0</v>
      </c>
      <c r="O110" s="77">
        <v>0</v>
      </c>
      <c r="P110" s="82">
        <v>0</v>
      </c>
      <c r="Q110" s="83">
        <f t="shared" si="3"/>
        <v>413266</v>
      </c>
      <c r="S110" s="1">
        <f t="shared" si="4"/>
        <v>0</v>
      </c>
      <c r="T110" s="1">
        <f t="shared" si="4"/>
        <v>413266</v>
      </c>
      <c r="U110" s="1">
        <f t="shared" si="5"/>
        <v>413266</v>
      </c>
    </row>
    <row r="111" spans="1:21" x14ac:dyDescent="0.25">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5">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5">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3"/>
        <v>0</v>
      </c>
      <c r="S113" s="1">
        <f t="shared" si="4"/>
        <v>0</v>
      </c>
      <c r="T113" s="1">
        <f t="shared" si="4"/>
        <v>0</v>
      </c>
      <c r="U113" s="1">
        <f t="shared" si="5"/>
        <v>0</v>
      </c>
    </row>
    <row r="114" spans="1:21" x14ac:dyDescent="0.25">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5">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5">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5">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5">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0</v>
      </c>
      <c r="Q118" s="83">
        <f t="shared" si="3"/>
        <v>0</v>
      </c>
      <c r="S118" s="1">
        <f t="shared" si="4"/>
        <v>0</v>
      </c>
      <c r="T118" s="1">
        <f t="shared" si="4"/>
        <v>0</v>
      </c>
      <c r="U118" s="1">
        <f t="shared" si="5"/>
        <v>0</v>
      </c>
    </row>
    <row r="119" spans="1:21" x14ac:dyDescent="0.25">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5">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5">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83">
        <f t="shared" si="3"/>
        <v>0</v>
      </c>
      <c r="S121" s="1">
        <f t="shared" si="4"/>
        <v>0</v>
      </c>
      <c r="T121" s="1">
        <f t="shared" si="4"/>
        <v>0</v>
      </c>
      <c r="U121" s="1">
        <f t="shared" si="5"/>
        <v>0</v>
      </c>
    </row>
    <row r="122" spans="1:21" x14ac:dyDescent="0.25">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5">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5">
      <c r="A124" s="60"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3"/>
        <v>0</v>
      </c>
      <c r="S124" s="1">
        <f t="shared" si="4"/>
        <v>0</v>
      </c>
      <c r="T124" s="1">
        <f t="shared" si="4"/>
        <v>0</v>
      </c>
      <c r="U124" s="1">
        <f t="shared" si="5"/>
        <v>0</v>
      </c>
    </row>
    <row r="125" spans="1:21" x14ac:dyDescent="0.25">
      <c r="A125" s="24" t="s">
        <v>194</v>
      </c>
      <c r="B125" s="25" t="s">
        <v>31</v>
      </c>
      <c r="C125" s="81">
        <v>7224</v>
      </c>
      <c r="D125" s="81">
        <v>3823</v>
      </c>
      <c r="E125" s="77">
        <v>11184</v>
      </c>
      <c r="F125" s="77">
        <v>5929</v>
      </c>
      <c r="G125" s="77">
        <v>22843</v>
      </c>
      <c r="H125" s="77">
        <v>68206</v>
      </c>
      <c r="I125" s="77">
        <v>0</v>
      </c>
      <c r="J125" s="77">
        <v>0</v>
      </c>
      <c r="K125" s="77">
        <v>0</v>
      </c>
      <c r="L125" s="77">
        <v>0</v>
      </c>
      <c r="M125" s="77">
        <v>9865</v>
      </c>
      <c r="N125" s="77">
        <v>0</v>
      </c>
      <c r="O125" s="77">
        <v>0</v>
      </c>
      <c r="P125" s="82">
        <v>0</v>
      </c>
      <c r="Q125" s="83">
        <f t="shared" si="3"/>
        <v>129074</v>
      </c>
      <c r="S125" s="1">
        <f t="shared" si="4"/>
        <v>51116</v>
      </c>
      <c r="T125" s="1">
        <f t="shared" si="4"/>
        <v>77958</v>
      </c>
      <c r="U125" s="1">
        <f t="shared" si="5"/>
        <v>129074</v>
      </c>
    </row>
    <row r="126" spans="1:21" x14ac:dyDescent="0.25">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5">
      <c r="A127" s="24" t="s">
        <v>196</v>
      </c>
      <c r="B127" s="25" t="s">
        <v>32</v>
      </c>
      <c r="C127" s="81">
        <v>0</v>
      </c>
      <c r="D127" s="81">
        <v>0</v>
      </c>
      <c r="E127" s="77">
        <v>89955</v>
      </c>
      <c r="F127" s="77">
        <v>0</v>
      </c>
      <c r="G127" s="77">
        <v>0</v>
      </c>
      <c r="H127" s="77">
        <v>0</v>
      </c>
      <c r="I127" s="77">
        <v>0</v>
      </c>
      <c r="J127" s="77">
        <v>0</v>
      </c>
      <c r="K127" s="77">
        <v>0</v>
      </c>
      <c r="L127" s="77">
        <v>0</v>
      </c>
      <c r="M127" s="77">
        <v>0</v>
      </c>
      <c r="N127" s="77">
        <v>0</v>
      </c>
      <c r="O127" s="77">
        <v>0</v>
      </c>
      <c r="P127" s="82">
        <v>0</v>
      </c>
      <c r="Q127" s="83">
        <f t="shared" si="3"/>
        <v>89955</v>
      </c>
      <c r="S127" s="1">
        <f t="shared" si="4"/>
        <v>89955</v>
      </c>
      <c r="T127" s="1">
        <f t="shared" si="4"/>
        <v>0</v>
      </c>
      <c r="U127" s="1">
        <f t="shared" si="5"/>
        <v>89955</v>
      </c>
    </row>
    <row r="128" spans="1:21" x14ac:dyDescent="0.25">
      <c r="A128" s="24" t="s">
        <v>197</v>
      </c>
      <c r="B128" s="25" t="s">
        <v>32</v>
      </c>
      <c r="C128" s="81">
        <v>0</v>
      </c>
      <c r="D128" s="81">
        <v>0</v>
      </c>
      <c r="E128" s="77">
        <v>0</v>
      </c>
      <c r="F128" s="77">
        <v>85943</v>
      </c>
      <c r="G128" s="77">
        <v>0</v>
      </c>
      <c r="H128" s="77">
        <v>0</v>
      </c>
      <c r="I128" s="77">
        <v>0</v>
      </c>
      <c r="J128" s="77">
        <v>0</v>
      </c>
      <c r="K128" s="77">
        <v>0</v>
      </c>
      <c r="L128" s="77">
        <v>0</v>
      </c>
      <c r="M128" s="77">
        <v>0</v>
      </c>
      <c r="N128" s="77">
        <v>0</v>
      </c>
      <c r="O128" s="77">
        <v>0</v>
      </c>
      <c r="P128" s="82">
        <v>0</v>
      </c>
      <c r="Q128" s="83">
        <f t="shared" si="3"/>
        <v>85943</v>
      </c>
      <c r="S128" s="1">
        <f t="shared" si="4"/>
        <v>0</v>
      </c>
      <c r="T128" s="1">
        <f t="shared" si="4"/>
        <v>85943</v>
      </c>
      <c r="U128" s="1">
        <f t="shared" si="5"/>
        <v>85943</v>
      </c>
    </row>
    <row r="129" spans="1:21" x14ac:dyDescent="0.25">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5">
      <c r="A130" s="24" t="s">
        <v>199</v>
      </c>
      <c r="B130" s="25" t="s">
        <v>33</v>
      </c>
      <c r="C130" s="81">
        <v>241098</v>
      </c>
      <c r="D130" s="81">
        <v>106997</v>
      </c>
      <c r="E130" s="77">
        <v>0</v>
      </c>
      <c r="F130" s="77">
        <v>569304</v>
      </c>
      <c r="G130" s="77">
        <v>248793</v>
      </c>
      <c r="H130" s="77">
        <v>0</v>
      </c>
      <c r="I130" s="77">
        <v>0</v>
      </c>
      <c r="J130" s="77">
        <v>0</v>
      </c>
      <c r="K130" s="77">
        <v>0</v>
      </c>
      <c r="L130" s="77">
        <v>0</v>
      </c>
      <c r="M130" s="77">
        <v>0</v>
      </c>
      <c r="N130" s="77">
        <v>0</v>
      </c>
      <c r="O130" s="77">
        <v>0</v>
      </c>
      <c r="P130" s="82">
        <v>0</v>
      </c>
      <c r="Q130" s="83">
        <f t="shared" si="3"/>
        <v>1166192</v>
      </c>
      <c r="S130" s="1">
        <f t="shared" si="4"/>
        <v>489891</v>
      </c>
      <c r="T130" s="1">
        <f t="shared" si="4"/>
        <v>676301</v>
      </c>
      <c r="U130" s="1">
        <f t="shared" si="5"/>
        <v>1166192</v>
      </c>
    </row>
    <row r="131" spans="1:21" x14ac:dyDescent="0.25">
      <c r="A131" s="24" t="s">
        <v>200</v>
      </c>
      <c r="B131" s="25" t="s">
        <v>33</v>
      </c>
      <c r="C131" s="81">
        <v>0</v>
      </c>
      <c r="D131" s="81">
        <v>0</v>
      </c>
      <c r="E131" s="77">
        <v>0</v>
      </c>
      <c r="F131" s="77">
        <v>0</v>
      </c>
      <c r="G131" s="77">
        <v>0</v>
      </c>
      <c r="H131" s="77">
        <v>1700763</v>
      </c>
      <c r="I131" s="77">
        <v>0</v>
      </c>
      <c r="J131" s="77">
        <v>0</v>
      </c>
      <c r="K131" s="77">
        <v>0</v>
      </c>
      <c r="L131" s="77">
        <v>0</v>
      </c>
      <c r="M131" s="77">
        <v>0</v>
      </c>
      <c r="N131" s="77">
        <v>138030</v>
      </c>
      <c r="O131" s="77">
        <v>0</v>
      </c>
      <c r="P131" s="82">
        <v>0</v>
      </c>
      <c r="Q131" s="83">
        <f t="shared" si="3"/>
        <v>1838793</v>
      </c>
      <c r="S131" s="1">
        <f t="shared" si="4"/>
        <v>0</v>
      </c>
      <c r="T131" s="1">
        <f t="shared" si="4"/>
        <v>1838793</v>
      </c>
      <c r="U131" s="1">
        <f t="shared" si="5"/>
        <v>1838793</v>
      </c>
    </row>
    <row r="132" spans="1:21" x14ac:dyDescent="0.25">
      <c r="A132" s="24" t="s">
        <v>201</v>
      </c>
      <c r="B132" s="25" t="s">
        <v>33</v>
      </c>
      <c r="C132" s="81">
        <v>0</v>
      </c>
      <c r="D132" s="81">
        <v>0</v>
      </c>
      <c r="E132" s="77">
        <v>0</v>
      </c>
      <c r="F132" s="77">
        <v>0</v>
      </c>
      <c r="G132" s="77">
        <v>0</v>
      </c>
      <c r="H132" s="77">
        <v>0</v>
      </c>
      <c r="I132" s="77">
        <v>0</v>
      </c>
      <c r="J132" s="77">
        <v>0</v>
      </c>
      <c r="K132" s="77">
        <v>0</v>
      </c>
      <c r="L132" s="77">
        <v>0</v>
      </c>
      <c r="M132" s="77">
        <v>0</v>
      </c>
      <c r="N132" s="77">
        <v>0</v>
      </c>
      <c r="O132" s="77">
        <v>0</v>
      </c>
      <c r="P132" s="82">
        <v>0</v>
      </c>
      <c r="Q132" s="83">
        <f t="shared" si="3"/>
        <v>0</v>
      </c>
      <c r="S132" s="1">
        <f t="shared" si="4"/>
        <v>0</v>
      </c>
      <c r="T132" s="1">
        <f t="shared" si="4"/>
        <v>0</v>
      </c>
      <c r="U132" s="1">
        <f t="shared" si="5"/>
        <v>0</v>
      </c>
    </row>
    <row r="133" spans="1:21" x14ac:dyDescent="0.25">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6">SUM(C133:P133)</f>
        <v>0</v>
      </c>
      <c r="S133" s="1">
        <f t="shared" si="4"/>
        <v>0</v>
      </c>
      <c r="T133" s="1">
        <f t="shared" si="4"/>
        <v>0</v>
      </c>
      <c r="U133" s="1">
        <f t="shared" si="5"/>
        <v>0</v>
      </c>
    </row>
    <row r="134" spans="1:21" x14ac:dyDescent="0.25">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5">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5">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5">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5">
      <c r="A138" s="24" t="s">
        <v>207</v>
      </c>
      <c r="B138" s="25" t="s">
        <v>35</v>
      </c>
      <c r="C138" s="81">
        <v>0</v>
      </c>
      <c r="D138" s="81">
        <v>0</v>
      </c>
      <c r="E138" s="77">
        <v>13199</v>
      </c>
      <c r="F138" s="77">
        <v>0</v>
      </c>
      <c r="G138" s="77">
        <v>0</v>
      </c>
      <c r="H138" s="77">
        <v>0</v>
      </c>
      <c r="I138" s="77">
        <v>0</v>
      </c>
      <c r="J138" s="77">
        <v>0</v>
      </c>
      <c r="K138" s="77">
        <v>0</v>
      </c>
      <c r="L138" s="77">
        <v>0</v>
      </c>
      <c r="M138" s="77">
        <v>0</v>
      </c>
      <c r="N138" s="77">
        <v>0</v>
      </c>
      <c r="O138" s="77">
        <v>0</v>
      </c>
      <c r="P138" s="82">
        <v>0</v>
      </c>
      <c r="Q138" s="83">
        <f t="shared" si="6"/>
        <v>13199</v>
      </c>
      <c r="S138" s="1">
        <f t="shared" si="7"/>
        <v>13199</v>
      </c>
      <c r="T138" s="1">
        <f t="shared" si="7"/>
        <v>0</v>
      </c>
      <c r="U138" s="1">
        <f t="shared" si="8"/>
        <v>13199</v>
      </c>
    </row>
    <row r="139" spans="1:21" x14ac:dyDescent="0.25">
      <c r="A139" s="24" t="s">
        <v>208</v>
      </c>
      <c r="B139" s="25" t="s">
        <v>35</v>
      </c>
      <c r="C139" s="81">
        <v>0</v>
      </c>
      <c r="D139" s="81">
        <v>0</v>
      </c>
      <c r="E139" s="77">
        <v>6244</v>
      </c>
      <c r="F139" s="77">
        <v>0</v>
      </c>
      <c r="G139" s="77">
        <v>0</v>
      </c>
      <c r="H139" s="77">
        <v>0</v>
      </c>
      <c r="I139" s="77">
        <v>0</v>
      </c>
      <c r="J139" s="77">
        <v>0</v>
      </c>
      <c r="K139" s="77">
        <v>0</v>
      </c>
      <c r="L139" s="77">
        <v>0</v>
      </c>
      <c r="M139" s="77">
        <v>0</v>
      </c>
      <c r="N139" s="77">
        <v>0</v>
      </c>
      <c r="O139" s="77">
        <v>0</v>
      </c>
      <c r="P139" s="82">
        <v>0</v>
      </c>
      <c r="Q139" s="83">
        <f t="shared" si="6"/>
        <v>6244</v>
      </c>
      <c r="S139" s="1">
        <f t="shared" si="7"/>
        <v>6244</v>
      </c>
      <c r="T139" s="1">
        <f t="shared" si="7"/>
        <v>0</v>
      </c>
      <c r="U139" s="1">
        <f t="shared" si="8"/>
        <v>6244</v>
      </c>
    </row>
    <row r="140" spans="1:21" x14ac:dyDescent="0.25">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5">
      <c r="A141" s="24" t="s">
        <v>210</v>
      </c>
      <c r="B141" s="25" t="s">
        <v>35</v>
      </c>
      <c r="C141" s="81">
        <v>0</v>
      </c>
      <c r="D141" s="81">
        <v>0</v>
      </c>
      <c r="E141" s="77">
        <v>0</v>
      </c>
      <c r="F141" s="77">
        <v>0</v>
      </c>
      <c r="G141" s="77">
        <v>0</v>
      </c>
      <c r="H141" s="77">
        <v>0</v>
      </c>
      <c r="I141" s="77">
        <v>0</v>
      </c>
      <c r="J141" s="77">
        <v>0</v>
      </c>
      <c r="K141" s="77">
        <v>0</v>
      </c>
      <c r="L141" s="77">
        <v>0</v>
      </c>
      <c r="M141" s="77">
        <v>102700</v>
      </c>
      <c r="N141" s="77">
        <v>0</v>
      </c>
      <c r="O141" s="77">
        <v>0</v>
      </c>
      <c r="P141" s="82">
        <v>0</v>
      </c>
      <c r="Q141" s="83">
        <f t="shared" si="6"/>
        <v>102700</v>
      </c>
      <c r="S141" s="1">
        <f t="shared" si="7"/>
        <v>102700</v>
      </c>
      <c r="T141" s="1">
        <f t="shared" si="7"/>
        <v>0</v>
      </c>
      <c r="U141" s="1">
        <f t="shared" si="8"/>
        <v>102700</v>
      </c>
    </row>
    <row r="142" spans="1:21" x14ac:dyDescent="0.25">
      <c r="A142" s="24" t="s">
        <v>211</v>
      </c>
      <c r="B142" s="25" t="s">
        <v>35</v>
      </c>
      <c r="C142" s="81">
        <v>0</v>
      </c>
      <c r="D142" s="81">
        <v>0</v>
      </c>
      <c r="E142" s="77">
        <v>0</v>
      </c>
      <c r="F142" s="77">
        <v>0</v>
      </c>
      <c r="G142" s="77">
        <v>0</v>
      </c>
      <c r="H142" s="77">
        <v>0</v>
      </c>
      <c r="I142" s="77">
        <v>0</v>
      </c>
      <c r="J142" s="77">
        <v>0</v>
      </c>
      <c r="K142" s="77">
        <v>0</v>
      </c>
      <c r="L142" s="77">
        <v>0</v>
      </c>
      <c r="M142" s="77">
        <v>0</v>
      </c>
      <c r="N142" s="77">
        <v>0</v>
      </c>
      <c r="O142" s="77">
        <v>0</v>
      </c>
      <c r="P142" s="82">
        <v>0</v>
      </c>
      <c r="Q142" s="83">
        <f t="shared" si="6"/>
        <v>0</v>
      </c>
      <c r="S142" s="1">
        <f t="shared" si="7"/>
        <v>0</v>
      </c>
      <c r="T142" s="1">
        <f t="shared" si="7"/>
        <v>0</v>
      </c>
      <c r="U142" s="1">
        <f t="shared" si="8"/>
        <v>0</v>
      </c>
    </row>
    <row r="143" spans="1:21" x14ac:dyDescent="0.25">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5">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5">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5">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5">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5">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5">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5">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5">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5">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5">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5">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5">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5">
      <c r="A156" s="24" t="s">
        <v>225</v>
      </c>
      <c r="B156" s="25" t="s">
        <v>39</v>
      </c>
      <c r="C156" s="81">
        <v>0</v>
      </c>
      <c r="D156" s="81">
        <v>0</v>
      </c>
      <c r="E156" s="77">
        <v>0</v>
      </c>
      <c r="F156" s="77">
        <v>0</v>
      </c>
      <c r="G156" s="77">
        <v>0</v>
      </c>
      <c r="H156" s="77">
        <v>0</v>
      </c>
      <c r="I156" s="77">
        <v>0</v>
      </c>
      <c r="J156" s="77">
        <v>0</v>
      </c>
      <c r="K156" s="77">
        <v>0</v>
      </c>
      <c r="L156" s="77">
        <v>0</v>
      </c>
      <c r="M156" s="77">
        <v>0</v>
      </c>
      <c r="N156" s="77">
        <v>0</v>
      </c>
      <c r="O156" s="77">
        <v>0</v>
      </c>
      <c r="P156" s="82">
        <v>0</v>
      </c>
      <c r="Q156" s="83">
        <f t="shared" si="6"/>
        <v>0</v>
      </c>
      <c r="S156" s="1">
        <f t="shared" si="7"/>
        <v>0</v>
      </c>
      <c r="T156" s="1">
        <f t="shared" si="7"/>
        <v>0</v>
      </c>
      <c r="U156" s="1">
        <f t="shared" si="8"/>
        <v>0</v>
      </c>
    </row>
    <row r="157" spans="1:21" x14ac:dyDescent="0.25">
      <c r="A157" s="24" t="s">
        <v>226</v>
      </c>
      <c r="B157" s="25" t="s">
        <v>39</v>
      </c>
      <c r="C157" s="81">
        <v>559871</v>
      </c>
      <c r="D157" s="81">
        <v>286084</v>
      </c>
      <c r="E157" s="77">
        <v>3290076</v>
      </c>
      <c r="F157" s="77">
        <v>722718</v>
      </c>
      <c r="G157" s="77">
        <v>0</v>
      </c>
      <c r="H157" s="77">
        <v>0</v>
      </c>
      <c r="I157" s="77">
        <v>0</v>
      </c>
      <c r="J157" s="77">
        <v>0</v>
      </c>
      <c r="K157" s="77">
        <v>0</v>
      </c>
      <c r="L157" s="77">
        <v>0</v>
      </c>
      <c r="M157" s="77">
        <v>1495242</v>
      </c>
      <c r="N157" s="77">
        <v>0</v>
      </c>
      <c r="O157" s="77">
        <v>0</v>
      </c>
      <c r="P157" s="82">
        <v>0</v>
      </c>
      <c r="Q157" s="83">
        <f t="shared" si="6"/>
        <v>6353991</v>
      </c>
      <c r="S157" s="1">
        <f t="shared" si="7"/>
        <v>5345189</v>
      </c>
      <c r="T157" s="1">
        <f t="shared" si="7"/>
        <v>1008802</v>
      </c>
      <c r="U157" s="1">
        <f t="shared" si="8"/>
        <v>6353991</v>
      </c>
    </row>
    <row r="158" spans="1:21" x14ac:dyDescent="0.25">
      <c r="A158" s="24" t="s">
        <v>227</v>
      </c>
      <c r="B158" s="25" t="s">
        <v>39</v>
      </c>
      <c r="C158" s="81">
        <v>33149</v>
      </c>
      <c r="D158" s="81">
        <v>0</v>
      </c>
      <c r="E158" s="77">
        <v>356014</v>
      </c>
      <c r="F158" s="77">
        <v>0</v>
      </c>
      <c r="G158" s="77">
        <v>0</v>
      </c>
      <c r="H158" s="77">
        <v>0</v>
      </c>
      <c r="I158" s="77">
        <v>0</v>
      </c>
      <c r="J158" s="77">
        <v>0</v>
      </c>
      <c r="K158" s="77">
        <v>0</v>
      </c>
      <c r="L158" s="77">
        <v>0</v>
      </c>
      <c r="M158" s="77">
        <v>0</v>
      </c>
      <c r="N158" s="77">
        <v>65520</v>
      </c>
      <c r="O158" s="77">
        <v>0</v>
      </c>
      <c r="P158" s="82">
        <v>0</v>
      </c>
      <c r="Q158" s="83">
        <f t="shared" si="6"/>
        <v>454683</v>
      </c>
      <c r="S158" s="1">
        <f t="shared" si="7"/>
        <v>389163</v>
      </c>
      <c r="T158" s="1">
        <f t="shared" si="7"/>
        <v>65520</v>
      </c>
      <c r="U158" s="1">
        <f t="shared" si="8"/>
        <v>454683</v>
      </c>
    </row>
    <row r="159" spans="1:21" x14ac:dyDescent="0.25">
      <c r="A159" s="24" t="s">
        <v>228</v>
      </c>
      <c r="B159" s="25" t="s">
        <v>39</v>
      </c>
      <c r="C159" s="81">
        <v>862821</v>
      </c>
      <c r="D159" s="81">
        <v>0</v>
      </c>
      <c r="E159" s="77">
        <v>209997</v>
      </c>
      <c r="F159" s="77">
        <v>0</v>
      </c>
      <c r="G159" s="77">
        <v>0</v>
      </c>
      <c r="H159" s="77">
        <v>0</v>
      </c>
      <c r="I159" s="77">
        <v>0</v>
      </c>
      <c r="J159" s="77">
        <v>0</v>
      </c>
      <c r="K159" s="77">
        <v>0</v>
      </c>
      <c r="L159" s="77">
        <v>0</v>
      </c>
      <c r="M159" s="77">
        <v>0</v>
      </c>
      <c r="N159" s="77">
        <v>0</v>
      </c>
      <c r="O159" s="77">
        <v>0</v>
      </c>
      <c r="P159" s="82">
        <v>0</v>
      </c>
      <c r="Q159" s="83">
        <f t="shared" si="6"/>
        <v>1072818</v>
      </c>
      <c r="S159" s="1">
        <f t="shared" si="7"/>
        <v>1072818</v>
      </c>
      <c r="T159" s="1">
        <f t="shared" si="7"/>
        <v>0</v>
      </c>
      <c r="U159" s="1">
        <f t="shared" si="8"/>
        <v>1072818</v>
      </c>
    </row>
    <row r="160" spans="1:21" x14ac:dyDescent="0.25">
      <c r="A160" s="24" t="s">
        <v>229</v>
      </c>
      <c r="B160" s="25" t="s">
        <v>39</v>
      </c>
      <c r="C160" s="81">
        <v>417715</v>
      </c>
      <c r="D160" s="81">
        <v>0</v>
      </c>
      <c r="E160" s="77">
        <v>933767</v>
      </c>
      <c r="F160" s="77">
        <v>0</v>
      </c>
      <c r="G160" s="77">
        <v>0</v>
      </c>
      <c r="H160" s="77">
        <v>0</v>
      </c>
      <c r="I160" s="77">
        <v>0</v>
      </c>
      <c r="J160" s="77">
        <v>0</v>
      </c>
      <c r="K160" s="77">
        <v>0</v>
      </c>
      <c r="L160" s="77">
        <v>0</v>
      </c>
      <c r="M160" s="77">
        <v>331100</v>
      </c>
      <c r="N160" s="77">
        <v>0</v>
      </c>
      <c r="O160" s="77">
        <v>0</v>
      </c>
      <c r="P160" s="82">
        <v>0</v>
      </c>
      <c r="Q160" s="83">
        <f t="shared" si="6"/>
        <v>1682582</v>
      </c>
      <c r="S160" s="1">
        <f t="shared" si="7"/>
        <v>1682582</v>
      </c>
      <c r="T160" s="1">
        <f t="shared" si="7"/>
        <v>0</v>
      </c>
      <c r="U160" s="1">
        <f t="shared" si="8"/>
        <v>1682582</v>
      </c>
    </row>
    <row r="161" spans="1:21" x14ac:dyDescent="0.25">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5">
      <c r="A162" s="24" t="s">
        <v>231</v>
      </c>
      <c r="B162" s="25" t="s">
        <v>39</v>
      </c>
      <c r="C162" s="81">
        <v>0</v>
      </c>
      <c r="D162" s="81">
        <v>0</v>
      </c>
      <c r="E162" s="77">
        <v>40647</v>
      </c>
      <c r="F162" s="77">
        <v>255031</v>
      </c>
      <c r="G162" s="77">
        <v>0</v>
      </c>
      <c r="H162" s="77">
        <v>0</v>
      </c>
      <c r="I162" s="77">
        <v>0</v>
      </c>
      <c r="J162" s="77">
        <v>0</v>
      </c>
      <c r="K162" s="77">
        <v>0</v>
      </c>
      <c r="L162" s="77">
        <v>0</v>
      </c>
      <c r="M162" s="77">
        <v>157934</v>
      </c>
      <c r="N162" s="77">
        <v>0</v>
      </c>
      <c r="O162" s="77">
        <v>0</v>
      </c>
      <c r="P162" s="82">
        <v>0</v>
      </c>
      <c r="Q162" s="83">
        <f t="shared" si="6"/>
        <v>453612</v>
      </c>
      <c r="S162" s="1">
        <f t="shared" si="7"/>
        <v>198581</v>
      </c>
      <c r="T162" s="1">
        <f t="shared" si="7"/>
        <v>255031</v>
      </c>
      <c r="U162" s="1">
        <f t="shared" si="8"/>
        <v>453612</v>
      </c>
    </row>
    <row r="163" spans="1:21" x14ac:dyDescent="0.25">
      <c r="A163" s="24" t="s">
        <v>232</v>
      </c>
      <c r="B163" s="25" t="s">
        <v>39</v>
      </c>
      <c r="C163" s="81">
        <v>114489</v>
      </c>
      <c r="D163" s="81">
        <v>0</v>
      </c>
      <c r="E163" s="77">
        <v>860575</v>
      </c>
      <c r="F163" s="77">
        <v>0</v>
      </c>
      <c r="G163" s="77">
        <v>0</v>
      </c>
      <c r="H163" s="77">
        <v>0</v>
      </c>
      <c r="I163" s="77">
        <v>0</v>
      </c>
      <c r="J163" s="77">
        <v>0</v>
      </c>
      <c r="K163" s="77">
        <v>0</v>
      </c>
      <c r="L163" s="77">
        <v>0</v>
      </c>
      <c r="M163" s="77">
        <v>74663</v>
      </c>
      <c r="N163" s="77">
        <v>0</v>
      </c>
      <c r="O163" s="77">
        <v>0</v>
      </c>
      <c r="P163" s="82">
        <v>0</v>
      </c>
      <c r="Q163" s="83">
        <f t="shared" si="6"/>
        <v>1049727</v>
      </c>
      <c r="S163" s="1">
        <f t="shared" si="7"/>
        <v>1049727</v>
      </c>
      <c r="T163" s="1">
        <f t="shared" si="7"/>
        <v>0</v>
      </c>
      <c r="U163" s="1">
        <f t="shared" si="8"/>
        <v>1049727</v>
      </c>
    </row>
    <row r="164" spans="1:21" x14ac:dyDescent="0.25">
      <c r="A164" s="24" t="s">
        <v>233</v>
      </c>
      <c r="B164" s="25" t="s">
        <v>39</v>
      </c>
      <c r="C164" s="81">
        <v>71634</v>
      </c>
      <c r="D164" s="81">
        <v>0</v>
      </c>
      <c r="E164" s="77">
        <v>0</v>
      </c>
      <c r="F164" s="77">
        <v>0</v>
      </c>
      <c r="G164" s="77">
        <v>42500</v>
      </c>
      <c r="H164" s="77">
        <v>0</v>
      </c>
      <c r="I164" s="77">
        <v>0</v>
      </c>
      <c r="J164" s="77">
        <v>0</v>
      </c>
      <c r="K164" s="77">
        <v>0</v>
      </c>
      <c r="L164" s="77">
        <v>0</v>
      </c>
      <c r="M164" s="77">
        <v>44455</v>
      </c>
      <c r="N164" s="77">
        <v>0</v>
      </c>
      <c r="O164" s="77">
        <v>0</v>
      </c>
      <c r="P164" s="82">
        <v>0</v>
      </c>
      <c r="Q164" s="83">
        <f t="shared" si="6"/>
        <v>158589</v>
      </c>
      <c r="S164" s="1">
        <f t="shared" si="7"/>
        <v>158589</v>
      </c>
      <c r="T164" s="1">
        <f t="shared" si="7"/>
        <v>0</v>
      </c>
      <c r="U164" s="1">
        <f t="shared" si="8"/>
        <v>158589</v>
      </c>
    </row>
    <row r="165" spans="1:21" x14ac:dyDescent="0.25">
      <c r="A165" s="24" t="s">
        <v>234</v>
      </c>
      <c r="B165" s="25" t="s">
        <v>39</v>
      </c>
      <c r="C165" s="81">
        <v>176849</v>
      </c>
      <c r="D165" s="81">
        <v>0</v>
      </c>
      <c r="E165" s="77">
        <v>1519163</v>
      </c>
      <c r="F165" s="77">
        <v>0</v>
      </c>
      <c r="G165" s="77">
        <v>0</v>
      </c>
      <c r="H165" s="77">
        <v>0</v>
      </c>
      <c r="I165" s="77">
        <v>0</v>
      </c>
      <c r="J165" s="77">
        <v>0</v>
      </c>
      <c r="K165" s="77">
        <v>0</v>
      </c>
      <c r="L165" s="77">
        <v>0</v>
      </c>
      <c r="M165" s="77">
        <v>94660</v>
      </c>
      <c r="N165" s="77">
        <v>0</v>
      </c>
      <c r="O165" s="77">
        <v>22100</v>
      </c>
      <c r="P165" s="82">
        <v>0</v>
      </c>
      <c r="Q165" s="83">
        <f t="shared" si="6"/>
        <v>1812772</v>
      </c>
      <c r="S165" s="1">
        <f t="shared" si="7"/>
        <v>1812772</v>
      </c>
      <c r="T165" s="1">
        <f t="shared" si="7"/>
        <v>0</v>
      </c>
      <c r="U165" s="1">
        <f t="shared" si="8"/>
        <v>1812772</v>
      </c>
    </row>
    <row r="166" spans="1:21" x14ac:dyDescent="0.25">
      <c r="A166" s="24" t="s">
        <v>235</v>
      </c>
      <c r="B166" s="25" t="s">
        <v>39</v>
      </c>
      <c r="C166" s="81">
        <v>0</v>
      </c>
      <c r="D166" s="81">
        <v>0</v>
      </c>
      <c r="E166" s="77">
        <v>9064</v>
      </c>
      <c r="F166" s="77">
        <v>0</v>
      </c>
      <c r="G166" s="77">
        <v>0</v>
      </c>
      <c r="H166" s="77">
        <v>0</v>
      </c>
      <c r="I166" s="77">
        <v>0</v>
      </c>
      <c r="J166" s="77">
        <v>0</v>
      </c>
      <c r="K166" s="77">
        <v>0</v>
      </c>
      <c r="L166" s="77">
        <v>0</v>
      </c>
      <c r="M166" s="77">
        <v>0</v>
      </c>
      <c r="N166" s="77">
        <v>0</v>
      </c>
      <c r="O166" s="77">
        <v>0</v>
      </c>
      <c r="P166" s="82">
        <v>0</v>
      </c>
      <c r="Q166" s="83">
        <f t="shared" si="6"/>
        <v>9064</v>
      </c>
      <c r="S166" s="1">
        <f t="shared" si="7"/>
        <v>9064</v>
      </c>
      <c r="T166" s="1">
        <f t="shared" si="7"/>
        <v>0</v>
      </c>
      <c r="U166" s="1">
        <f t="shared" si="8"/>
        <v>9064</v>
      </c>
    </row>
    <row r="167" spans="1:21" x14ac:dyDescent="0.25">
      <c r="A167" s="24" t="s">
        <v>236</v>
      </c>
      <c r="B167" s="25" t="s">
        <v>39</v>
      </c>
      <c r="C167" s="81">
        <v>94720</v>
      </c>
      <c r="D167" s="81">
        <v>177601</v>
      </c>
      <c r="E167" s="77">
        <v>961562</v>
      </c>
      <c r="F167" s="77">
        <v>432500</v>
      </c>
      <c r="G167" s="77">
        <v>0</v>
      </c>
      <c r="H167" s="77">
        <v>0</v>
      </c>
      <c r="I167" s="77">
        <v>0</v>
      </c>
      <c r="J167" s="77">
        <v>0</v>
      </c>
      <c r="K167" s="77">
        <v>0</v>
      </c>
      <c r="L167" s="77">
        <v>0</v>
      </c>
      <c r="M167" s="77">
        <v>553569</v>
      </c>
      <c r="N167" s="77">
        <v>0</v>
      </c>
      <c r="O167" s="77">
        <v>0</v>
      </c>
      <c r="P167" s="82">
        <v>0</v>
      </c>
      <c r="Q167" s="83">
        <f t="shared" si="6"/>
        <v>2219952</v>
      </c>
      <c r="S167" s="1">
        <f t="shared" si="7"/>
        <v>1609851</v>
      </c>
      <c r="T167" s="1">
        <f t="shared" si="7"/>
        <v>610101</v>
      </c>
      <c r="U167" s="1">
        <f t="shared" si="8"/>
        <v>2219952</v>
      </c>
    </row>
    <row r="168" spans="1:21" x14ac:dyDescent="0.25">
      <c r="A168" s="24" t="s">
        <v>237</v>
      </c>
      <c r="B168" s="25" t="s">
        <v>39</v>
      </c>
      <c r="C168" s="81">
        <v>285348</v>
      </c>
      <c r="D168" s="81">
        <v>0</v>
      </c>
      <c r="E168" s="77">
        <v>1987157</v>
      </c>
      <c r="F168" s="77">
        <v>0</v>
      </c>
      <c r="G168" s="77">
        <v>0</v>
      </c>
      <c r="H168" s="77">
        <v>0</v>
      </c>
      <c r="I168" s="77">
        <v>0</v>
      </c>
      <c r="J168" s="77">
        <v>0</v>
      </c>
      <c r="K168" s="77">
        <v>0</v>
      </c>
      <c r="L168" s="77">
        <v>0</v>
      </c>
      <c r="M168" s="77">
        <v>159501</v>
      </c>
      <c r="N168" s="77">
        <v>0</v>
      </c>
      <c r="O168" s="77">
        <v>0</v>
      </c>
      <c r="P168" s="82">
        <v>0</v>
      </c>
      <c r="Q168" s="83">
        <f t="shared" si="6"/>
        <v>2432006</v>
      </c>
      <c r="S168" s="1">
        <f t="shared" si="7"/>
        <v>2432006</v>
      </c>
      <c r="T168" s="1">
        <f t="shared" si="7"/>
        <v>0</v>
      </c>
      <c r="U168" s="1">
        <f t="shared" si="8"/>
        <v>2432006</v>
      </c>
    </row>
    <row r="169" spans="1:21" x14ac:dyDescent="0.25">
      <c r="A169" s="24" t="s">
        <v>238</v>
      </c>
      <c r="B169" s="25" t="s">
        <v>39</v>
      </c>
      <c r="C169" s="81">
        <v>0</v>
      </c>
      <c r="D169" s="81">
        <v>0</v>
      </c>
      <c r="E169" s="77">
        <v>0</v>
      </c>
      <c r="F169" s="77">
        <v>0</v>
      </c>
      <c r="G169" s="77">
        <v>0</v>
      </c>
      <c r="H169" s="77">
        <v>0</v>
      </c>
      <c r="I169" s="77">
        <v>0</v>
      </c>
      <c r="J169" s="77">
        <v>0</v>
      </c>
      <c r="K169" s="77">
        <v>0</v>
      </c>
      <c r="L169" s="77">
        <v>0</v>
      </c>
      <c r="M169" s="77">
        <v>0</v>
      </c>
      <c r="N169" s="77">
        <v>0</v>
      </c>
      <c r="O169" s="77">
        <v>0</v>
      </c>
      <c r="P169" s="82">
        <v>0</v>
      </c>
      <c r="Q169" s="83">
        <f t="shared" si="6"/>
        <v>0</v>
      </c>
      <c r="S169" s="1">
        <f t="shared" si="7"/>
        <v>0</v>
      </c>
      <c r="T169" s="1">
        <f t="shared" si="7"/>
        <v>0</v>
      </c>
      <c r="U169" s="1">
        <f t="shared" si="8"/>
        <v>0</v>
      </c>
    </row>
    <row r="170" spans="1:21" x14ac:dyDescent="0.25">
      <c r="A170" s="24" t="s">
        <v>239</v>
      </c>
      <c r="B170" s="25" t="s">
        <v>1</v>
      </c>
      <c r="C170" s="81">
        <v>0</v>
      </c>
      <c r="D170" s="81">
        <v>0</v>
      </c>
      <c r="E170" s="77">
        <v>0</v>
      </c>
      <c r="F170" s="77">
        <v>0</v>
      </c>
      <c r="G170" s="77">
        <v>4832377</v>
      </c>
      <c r="H170" s="77">
        <v>268793</v>
      </c>
      <c r="I170" s="77">
        <v>0</v>
      </c>
      <c r="J170" s="77">
        <v>0</v>
      </c>
      <c r="K170" s="77">
        <v>0</v>
      </c>
      <c r="L170" s="77">
        <v>0</v>
      </c>
      <c r="M170" s="77">
        <v>466454</v>
      </c>
      <c r="N170" s="77">
        <v>0</v>
      </c>
      <c r="O170" s="77">
        <v>0</v>
      </c>
      <c r="P170" s="82">
        <v>0</v>
      </c>
      <c r="Q170" s="83">
        <f t="shared" si="6"/>
        <v>5567624</v>
      </c>
      <c r="S170" s="1">
        <f t="shared" si="7"/>
        <v>5298831</v>
      </c>
      <c r="T170" s="1">
        <f t="shared" si="7"/>
        <v>268793</v>
      </c>
      <c r="U170" s="1">
        <f t="shared" si="8"/>
        <v>5567624</v>
      </c>
    </row>
    <row r="171" spans="1:21" x14ac:dyDescent="0.25">
      <c r="A171" s="24" t="s">
        <v>240</v>
      </c>
      <c r="B171" s="25" t="s">
        <v>1</v>
      </c>
      <c r="C171" s="81">
        <v>2259499</v>
      </c>
      <c r="D171" s="81">
        <v>286513</v>
      </c>
      <c r="E171" s="77">
        <v>8590160</v>
      </c>
      <c r="F171" s="77">
        <v>0</v>
      </c>
      <c r="G171" s="77">
        <v>5902562</v>
      </c>
      <c r="H171" s="77">
        <v>1203470</v>
      </c>
      <c r="I171" s="77">
        <v>0</v>
      </c>
      <c r="J171" s="77">
        <v>0</v>
      </c>
      <c r="K171" s="77">
        <v>0</v>
      </c>
      <c r="L171" s="77">
        <v>0</v>
      </c>
      <c r="M171" s="77">
        <v>2751820</v>
      </c>
      <c r="N171" s="77">
        <v>0</v>
      </c>
      <c r="O171" s="77">
        <v>0</v>
      </c>
      <c r="P171" s="82">
        <v>0</v>
      </c>
      <c r="Q171" s="83">
        <f t="shared" si="6"/>
        <v>20994024</v>
      </c>
      <c r="S171" s="1">
        <f t="shared" si="7"/>
        <v>19504041</v>
      </c>
      <c r="T171" s="1">
        <f t="shared" si="7"/>
        <v>1489983</v>
      </c>
      <c r="U171" s="1">
        <f t="shared" si="8"/>
        <v>20994024</v>
      </c>
    </row>
    <row r="172" spans="1:21" x14ac:dyDescent="0.25">
      <c r="A172" s="86" t="s">
        <v>541</v>
      </c>
      <c r="B172" s="87" t="s">
        <v>1</v>
      </c>
      <c r="C172" s="81">
        <v>0</v>
      </c>
      <c r="D172" s="81">
        <v>0</v>
      </c>
      <c r="E172" s="77">
        <v>0</v>
      </c>
      <c r="F172" s="77">
        <v>0</v>
      </c>
      <c r="G172" s="77">
        <v>277694</v>
      </c>
      <c r="H172" s="77">
        <v>1785295</v>
      </c>
      <c r="I172" s="77">
        <v>0</v>
      </c>
      <c r="J172" s="77">
        <v>0</v>
      </c>
      <c r="K172" s="77">
        <v>0</v>
      </c>
      <c r="L172" s="77">
        <v>0</v>
      </c>
      <c r="M172" s="77">
        <v>177997</v>
      </c>
      <c r="N172" s="77">
        <v>355957</v>
      </c>
      <c r="O172" s="77">
        <v>0</v>
      </c>
      <c r="P172" s="82">
        <v>0</v>
      </c>
      <c r="Q172" s="83">
        <f t="shared" si="6"/>
        <v>2596943</v>
      </c>
      <c r="S172" s="1">
        <f t="shared" si="7"/>
        <v>455691</v>
      </c>
      <c r="T172" s="1">
        <f t="shared" si="7"/>
        <v>2141252</v>
      </c>
      <c r="U172" s="1">
        <f t="shared" si="8"/>
        <v>2596943</v>
      </c>
    </row>
    <row r="173" spans="1:21" x14ac:dyDescent="0.25">
      <c r="A173" s="24" t="s">
        <v>241</v>
      </c>
      <c r="B173" s="25" t="s">
        <v>1</v>
      </c>
      <c r="C173" s="81">
        <v>56590</v>
      </c>
      <c r="D173" s="81">
        <v>49422</v>
      </c>
      <c r="E173" s="77">
        <v>4930095</v>
      </c>
      <c r="F173" s="77">
        <v>355860</v>
      </c>
      <c r="G173" s="77">
        <v>56661</v>
      </c>
      <c r="H173" s="77">
        <v>638283</v>
      </c>
      <c r="I173" s="77">
        <v>0</v>
      </c>
      <c r="J173" s="77">
        <v>0</v>
      </c>
      <c r="K173" s="77">
        <v>0</v>
      </c>
      <c r="L173" s="77">
        <v>0</v>
      </c>
      <c r="M173" s="77">
        <v>421554</v>
      </c>
      <c r="N173" s="77">
        <v>0</v>
      </c>
      <c r="O173" s="77">
        <v>0</v>
      </c>
      <c r="P173" s="82">
        <v>0</v>
      </c>
      <c r="Q173" s="83">
        <f t="shared" si="6"/>
        <v>6508465</v>
      </c>
      <c r="S173" s="1">
        <f t="shared" si="7"/>
        <v>5464900</v>
      </c>
      <c r="T173" s="1">
        <f t="shared" si="7"/>
        <v>1043565</v>
      </c>
      <c r="U173" s="1">
        <f t="shared" si="8"/>
        <v>6508465</v>
      </c>
    </row>
    <row r="174" spans="1:21" x14ac:dyDescent="0.25">
      <c r="A174" s="24" t="s">
        <v>242</v>
      </c>
      <c r="B174" s="25" t="s">
        <v>1</v>
      </c>
      <c r="C174" s="81">
        <v>0</v>
      </c>
      <c r="D174" s="81">
        <v>0</v>
      </c>
      <c r="E174" s="77">
        <v>0</v>
      </c>
      <c r="F174" s="77">
        <v>0</v>
      </c>
      <c r="G174" s="77">
        <v>0</v>
      </c>
      <c r="H174" s="77">
        <v>35753</v>
      </c>
      <c r="I174" s="77">
        <v>0</v>
      </c>
      <c r="J174" s="77">
        <v>0</v>
      </c>
      <c r="K174" s="77">
        <v>0</v>
      </c>
      <c r="L174" s="77">
        <v>0</v>
      </c>
      <c r="M174" s="77">
        <v>0</v>
      </c>
      <c r="N174" s="77">
        <v>9356</v>
      </c>
      <c r="O174" s="77">
        <v>0</v>
      </c>
      <c r="P174" s="82">
        <v>0</v>
      </c>
      <c r="Q174" s="83">
        <f t="shared" si="6"/>
        <v>45109</v>
      </c>
      <c r="S174" s="1">
        <f t="shared" si="7"/>
        <v>0</v>
      </c>
      <c r="T174" s="1">
        <f t="shared" si="7"/>
        <v>45109</v>
      </c>
      <c r="U174" s="1">
        <f t="shared" si="8"/>
        <v>45109</v>
      </c>
    </row>
    <row r="175" spans="1:21" x14ac:dyDescent="0.25">
      <c r="A175" s="24" t="s">
        <v>243</v>
      </c>
      <c r="B175" s="25" t="s">
        <v>1</v>
      </c>
      <c r="C175" s="81">
        <v>0</v>
      </c>
      <c r="D175" s="81">
        <v>0</v>
      </c>
      <c r="E175" s="77">
        <v>0</v>
      </c>
      <c r="F175" s="77">
        <v>0</v>
      </c>
      <c r="G175" s="77">
        <v>124382</v>
      </c>
      <c r="H175" s="77">
        <v>0</v>
      </c>
      <c r="I175" s="77">
        <v>0</v>
      </c>
      <c r="J175" s="77">
        <v>0</v>
      </c>
      <c r="K175" s="77">
        <v>0</v>
      </c>
      <c r="L175" s="77">
        <v>0</v>
      </c>
      <c r="M175" s="77">
        <v>14820</v>
      </c>
      <c r="N175" s="77">
        <v>0</v>
      </c>
      <c r="O175" s="77">
        <v>0</v>
      </c>
      <c r="P175" s="82">
        <v>0</v>
      </c>
      <c r="Q175" s="83">
        <f t="shared" si="6"/>
        <v>139202</v>
      </c>
      <c r="S175" s="1">
        <f t="shared" si="7"/>
        <v>139202</v>
      </c>
      <c r="T175" s="1">
        <f t="shared" si="7"/>
        <v>0</v>
      </c>
      <c r="U175" s="1">
        <f t="shared" si="8"/>
        <v>139202</v>
      </c>
    </row>
    <row r="176" spans="1:21" x14ac:dyDescent="0.25">
      <c r="A176" s="24" t="s">
        <v>244</v>
      </c>
      <c r="B176" s="25" t="s">
        <v>40</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6"/>
        <v>0</v>
      </c>
      <c r="S176" s="1">
        <f t="shared" si="7"/>
        <v>0</v>
      </c>
      <c r="T176" s="1">
        <f t="shared" si="7"/>
        <v>0</v>
      </c>
      <c r="U176" s="1">
        <f t="shared" si="8"/>
        <v>0</v>
      </c>
    </row>
    <row r="177" spans="1:21" x14ac:dyDescent="0.25">
      <c r="A177" s="24" t="s">
        <v>245</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5">
      <c r="A178" s="24" t="s">
        <v>246</v>
      </c>
      <c r="B178" s="25" t="s">
        <v>41</v>
      </c>
      <c r="C178" s="81">
        <v>0</v>
      </c>
      <c r="D178" s="81">
        <v>0</v>
      </c>
      <c r="E178" s="77">
        <v>0</v>
      </c>
      <c r="F178" s="77">
        <v>0</v>
      </c>
      <c r="G178" s="77">
        <v>0</v>
      </c>
      <c r="H178" s="77">
        <v>0</v>
      </c>
      <c r="I178" s="77">
        <v>0</v>
      </c>
      <c r="J178" s="77">
        <v>0</v>
      </c>
      <c r="K178" s="77">
        <v>0</v>
      </c>
      <c r="L178" s="77">
        <v>0</v>
      </c>
      <c r="M178" s="77">
        <v>0</v>
      </c>
      <c r="N178" s="77">
        <v>0</v>
      </c>
      <c r="O178" s="77">
        <v>0</v>
      </c>
      <c r="P178" s="82">
        <v>0</v>
      </c>
      <c r="Q178" s="83">
        <f t="shared" si="6"/>
        <v>0</v>
      </c>
      <c r="S178" s="1">
        <f t="shared" si="7"/>
        <v>0</v>
      </c>
      <c r="T178" s="1">
        <f t="shared" si="7"/>
        <v>0</v>
      </c>
      <c r="U178" s="1">
        <f t="shared" si="8"/>
        <v>0</v>
      </c>
    </row>
    <row r="179" spans="1:21" x14ac:dyDescent="0.25">
      <c r="A179" s="24" t="s">
        <v>247</v>
      </c>
      <c r="B179" s="25" t="s">
        <v>41</v>
      </c>
      <c r="C179" s="81">
        <v>0</v>
      </c>
      <c r="D179" s="81">
        <v>1048</v>
      </c>
      <c r="E179" s="77">
        <v>0</v>
      </c>
      <c r="F179" s="77">
        <v>0</v>
      </c>
      <c r="G179" s="77">
        <v>0</v>
      </c>
      <c r="H179" s="77">
        <v>75</v>
      </c>
      <c r="I179" s="77">
        <v>0</v>
      </c>
      <c r="J179" s="77">
        <v>0</v>
      </c>
      <c r="K179" s="77">
        <v>0</v>
      </c>
      <c r="L179" s="77">
        <v>0</v>
      </c>
      <c r="M179" s="77">
        <v>0</v>
      </c>
      <c r="N179" s="77">
        <v>236</v>
      </c>
      <c r="O179" s="77">
        <v>0</v>
      </c>
      <c r="P179" s="82">
        <v>0</v>
      </c>
      <c r="Q179" s="83">
        <f t="shared" si="6"/>
        <v>1359</v>
      </c>
      <c r="S179" s="1">
        <f t="shared" si="7"/>
        <v>0</v>
      </c>
      <c r="T179" s="1">
        <f t="shared" si="7"/>
        <v>1359</v>
      </c>
      <c r="U179" s="1">
        <f t="shared" si="8"/>
        <v>1359</v>
      </c>
    </row>
    <row r="180" spans="1:21" x14ac:dyDescent="0.25">
      <c r="A180" s="24" t="s">
        <v>248</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5">
      <c r="A181" s="24" t="s">
        <v>249</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83">
        <f t="shared" si="6"/>
        <v>0</v>
      </c>
      <c r="S181" s="1">
        <f t="shared" si="7"/>
        <v>0</v>
      </c>
      <c r="T181" s="1">
        <f t="shared" si="7"/>
        <v>0</v>
      </c>
      <c r="U181" s="1">
        <f t="shared" si="8"/>
        <v>0</v>
      </c>
    </row>
    <row r="182" spans="1:21" x14ac:dyDescent="0.25">
      <c r="A182" s="24" t="s">
        <v>250</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5">
      <c r="A183" s="24" t="s">
        <v>251</v>
      </c>
      <c r="B183" s="25" t="s">
        <v>41</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5">
      <c r="A184" s="24" t="s">
        <v>252</v>
      </c>
      <c r="B184" s="25" t="s">
        <v>42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5">
      <c r="A185" s="24" t="s">
        <v>253</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83">
        <f t="shared" si="6"/>
        <v>0</v>
      </c>
      <c r="S185" s="1">
        <f t="shared" si="7"/>
        <v>0</v>
      </c>
      <c r="T185" s="1">
        <f t="shared" si="7"/>
        <v>0</v>
      </c>
      <c r="U185" s="1">
        <f t="shared" si="8"/>
        <v>0</v>
      </c>
    </row>
    <row r="186" spans="1:21" x14ac:dyDescent="0.25">
      <c r="A186" s="24" t="s">
        <v>1</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5">
      <c r="A187" s="24" t="s">
        <v>2</v>
      </c>
      <c r="B187" s="25" t="s">
        <v>2</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6"/>
        <v>0</v>
      </c>
      <c r="S187" s="1">
        <f t="shared" si="7"/>
        <v>0</v>
      </c>
      <c r="T187" s="1">
        <f t="shared" si="7"/>
        <v>0</v>
      </c>
      <c r="U187" s="1">
        <f t="shared" si="8"/>
        <v>0</v>
      </c>
    </row>
    <row r="188" spans="1:21" x14ac:dyDescent="0.25">
      <c r="A188" s="24" t="s">
        <v>254</v>
      </c>
      <c r="B188" s="25" t="s">
        <v>43</v>
      </c>
      <c r="C188" s="81">
        <v>0</v>
      </c>
      <c r="D188" s="81">
        <v>0</v>
      </c>
      <c r="E188" s="77">
        <v>0</v>
      </c>
      <c r="F188" s="77">
        <v>0</v>
      </c>
      <c r="G188" s="77">
        <v>0</v>
      </c>
      <c r="H188" s="77">
        <v>0</v>
      </c>
      <c r="I188" s="77">
        <v>0</v>
      </c>
      <c r="J188" s="77">
        <v>0</v>
      </c>
      <c r="K188" s="77">
        <v>0</v>
      </c>
      <c r="L188" s="77">
        <v>0</v>
      </c>
      <c r="M188" s="77">
        <v>0</v>
      </c>
      <c r="N188" s="77">
        <v>0</v>
      </c>
      <c r="O188" s="77">
        <v>0</v>
      </c>
      <c r="P188" s="82">
        <v>0</v>
      </c>
      <c r="Q188" s="83">
        <f t="shared" si="6"/>
        <v>0</v>
      </c>
      <c r="S188" s="1">
        <f t="shared" si="7"/>
        <v>0</v>
      </c>
      <c r="T188" s="1">
        <f t="shared" si="7"/>
        <v>0</v>
      </c>
      <c r="U188" s="1">
        <f t="shared" si="8"/>
        <v>0</v>
      </c>
    </row>
    <row r="189" spans="1:21" x14ac:dyDescent="0.25">
      <c r="A189" s="24" t="s">
        <v>255</v>
      </c>
      <c r="B189" s="25" t="s">
        <v>43</v>
      </c>
      <c r="C189" s="81">
        <v>139962</v>
      </c>
      <c r="D189" s="81">
        <v>82</v>
      </c>
      <c r="E189" s="77">
        <v>677241</v>
      </c>
      <c r="F189" s="77">
        <v>49033</v>
      </c>
      <c r="G189" s="77">
        <v>375094</v>
      </c>
      <c r="H189" s="77">
        <v>362309</v>
      </c>
      <c r="I189" s="77">
        <v>0</v>
      </c>
      <c r="J189" s="77">
        <v>0</v>
      </c>
      <c r="K189" s="77">
        <v>0</v>
      </c>
      <c r="L189" s="77">
        <v>0</v>
      </c>
      <c r="M189" s="77">
        <v>178283</v>
      </c>
      <c r="N189" s="77">
        <v>0</v>
      </c>
      <c r="O189" s="77">
        <v>0</v>
      </c>
      <c r="P189" s="82">
        <v>0</v>
      </c>
      <c r="Q189" s="83">
        <f t="shared" si="6"/>
        <v>1782004</v>
      </c>
      <c r="S189" s="1">
        <f t="shared" si="7"/>
        <v>1370580</v>
      </c>
      <c r="T189" s="1">
        <f t="shared" si="7"/>
        <v>411424</v>
      </c>
      <c r="U189" s="1">
        <f t="shared" si="8"/>
        <v>1782004</v>
      </c>
    </row>
    <row r="190" spans="1:21" x14ac:dyDescent="0.25">
      <c r="A190" s="24" t="s">
        <v>256</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5">
      <c r="A191" s="24" t="s">
        <v>257</v>
      </c>
      <c r="B191" s="25" t="s">
        <v>43</v>
      </c>
      <c r="C191" s="81">
        <v>0</v>
      </c>
      <c r="D191" s="81">
        <v>0</v>
      </c>
      <c r="E191" s="77">
        <v>0</v>
      </c>
      <c r="F191" s="77">
        <v>0</v>
      </c>
      <c r="G191" s="77">
        <v>0</v>
      </c>
      <c r="H191" s="77">
        <v>0</v>
      </c>
      <c r="I191" s="77">
        <v>0</v>
      </c>
      <c r="J191" s="77">
        <v>0</v>
      </c>
      <c r="K191" s="77">
        <v>0</v>
      </c>
      <c r="L191" s="77">
        <v>0</v>
      </c>
      <c r="M191" s="77">
        <v>0</v>
      </c>
      <c r="N191" s="77">
        <v>0</v>
      </c>
      <c r="O191" s="77">
        <v>0</v>
      </c>
      <c r="P191" s="82">
        <v>0</v>
      </c>
      <c r="Q191" s="83">
        <f t="shared" si="6"/>
        <v>0</v>
      </c>
      <c r="S191" s="1">
        <f t="shared" si="7"/>
        <v>0</v>
      </c>
      <c r="T191" s="1">
        <f t="shared" si="7"/>
        <v>0</v>
      </c>
      <c r="U191" s="1">
        <f t="shared" si="8"/>
        <v>0</v>
      </c>
    </row>
    <row r="192" spans="1:21" x14ac:dyDescent="0.25">
      <c r="A192" s="24" t="s">
        <v>258</v>
      </c>
      <c r="B192" s="25" t="s">
        <v>43</v>
      </c>
      <c r="C192" s="81">
        <v>2917</v>
      </c>
      <c r="D192" s="81">
        <v>18590</v>
      </c>
      <c r="E192" s="77">
        <v>23401</v>
      </c>
      <c r="F192" s="77">
        <v>26624</v>
      </c>
      <c r="G192" s="77">
        <v>8479</v>
      </c>
      <c r="H192" s="77">
        <v>61777</v>
      </c>
      <c r="I192" s="77">
        <v>0</v>
      </c>
      <c r="J192" s="77">
        <v>0</v>
      </c>
      <c r="K192" s="77">
        <v>0</v>
      </c>
      <c r="L192" s="77">
        <v>0</v>
      </c>
      <c r="M192" s="77">
        <v>13619</v>
      </c>
      <c r="N192" s="77">
        <v>0</v>
      </c>
      <c r="O192" s="77">
        <v>3302</v>
      </c>
      <c r="P192" s="82">
        <v>0</v>
      </c>
      <c r="Q192" s="83">
        <f t="shared" si="6"/>
        <v>158709</v>
      </c>
      <c r="S192" s="1">
        <f t="shared" si="7"/>
        <v>51718</v>
      </c>
      <c r="T192" s="1">
        <f t="shared" si="7"/>
        <v>106991</v>
      </c>
      <c r="U192" s="1">
        <f t="shared" si="8"/>
        <v>158709</v>
      </c>
    </row>
    <row r="193" spans="1:21" x14ac:dyDescent="0.25">
      <c r="A193" s="24" t="s">
        <v>259</v>
      </c>
      <c r="B193" s="25" t="s">
        <v>260</v>
      </c>
      <c r="C193" s="81">
        <v>0</v>
      </c>
      <c r="D193" s="81">
        <v>0</v>
      </c>
      <c r="E193" s="77">
        <v>24948</v>
      </c>
      <c r="F193" s="77">
        <v>0</v>
      </c>
      <c r="G193" s="77">
        <v>0</v>
      </c>
      <c r="H193" s="77">
        <v>0</v>
      </c>
      <c r="I193" s="77">
        <v>0</v>
      </c>
      <c r="J193" s="77">
        <v>0</v>
      </c>
      <c r="K193" s="77">
        <v>0</v>
      </c>
      <c r="L193" s="77">
        <v>0</v>
      </c>
      <c r="M193" s="77">
        <v>0</v>
      </c>
      <c r="N193" s="77">
        <v>0</v>
      </c>
      <c r="O193" s="77">
        <v>0</v>
      </c>
      <c r="P193" s="82">
        <v>0</v>
      </c>
      <c r="Q193" s="83">
        <f t="shared" si="6"/>
        <v>24948</v>
      </c>
      <c r="S193" s="1">
        <f t="shared" si="7"/>
        <v>24948</v>
      </c>
      <c r="T193" s="1">
        <f t="shared" si="7"/>
        <v>0</v>
      </c>
      <c r="U193" s="1">
        <f t="shared" si="8"/>
        <v>24948</v>
      </c>
    </row>
    <row r="194" spans="1:21" x14ac:dyDescent="0.25">
      <c r="A194" s="24" t="s">
        <v>261</v>
      </c>
      <c r="B194" s="25" t="s">
        <v>44</v>
      </c>
      <c r="C194" s="81">
        <v>0</v>
      </c>
      <c r="D194" s="81">
        <v>0</v>
      </c>
      <c r="E194" s="77">
        <v>298253</v>
      </c>
      <c r="F194" s="77">
        <v>0</v>
      </c>
      <c r="G194" s="77">
        <v>0</v>
      </c>
      <c r="H194" s="77">
        <v>0</v>
      </c>
      <c r="I194" s="77">
        <v>0</v>
      </c>
      <c r="J194" s="77">
        <v>0</v>
      </c>
      <c r="K194" s="77">
        <v>0</v>
      </c>
      <c r="L194" s="77">
        <v>0</v>
      </c>
      <c r="M194" s="77">
        <v>42692</v>
      </c>
      <c r="N194" s="77">
        <v>0</v>
      </c>
      <c r="O194" s="77">
        <v>0</v>
      </c>
      <c r="P194" s="82">
        <v>0</v>
      </c>
      <c r="Q194" s="83">
        <f t="shared" si="6"/>
        <v>340945</v>
      </c>
      <c r="S194" s="1">
        <f t="shared" si="7"/>
        <v>340945</v>
      </c>
      <c r="T194" s="1">
        <f t="shared" si="7"/>
        <v>0</v>
      </c>
      <c r="U194" s="1">
        <f t="shared" si="8"/>
        <v>340945</v>
      </c>
    </row>
    <row r="195" spans="1:21" x14ac:dyDescent="0.25">
      <c r="A195" s="24" t="s">
        <v>262</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5">
      <c r="A196" s="24" t="s">
        <v>263</v>
      </c>
      <c r="B196" s="25" t="s">
        <v>44</v>
      </c>
      <c r="C196" s="81">
        <v>0</v>
      </c>
      <c r="D196" s="81">
        <v>0</v>
      </c>
      <c r="E196" s="77">
        <v>0</v>
      </c>
      <c r="F196" s="77">
        <v>0</v>
      </c>
      <c r="G196" s="77">
        <v>0</v>
      </c>
      <c r="H196" s="77">
        <v>0</v>
      </c>
      <c r="I196" s="77">
        <v>0</v>
      </c>
      <c r="J196" s="77">
        <v>0</v>
      </c>
      <c r="K196" s="77">
        <v>0</v>
      </c>
      <c r="L196" s="77">
        <v>0</v>
      </c>
      <c r="M196" s="77">
        <v>0</v>
      </c>
      <c r="N196" s="77">
        <v>0</v>
      </c>
      <c r="O196" s="77">
        <v>0</v>
      </c>
      <c r="P196" s="82">
        <v>0</v>
      </c>
      <c r="Q196" s="83">
        <f t="shared" si="6"/>
        <v>0</v>
      </c>
      <c r="S196" s="1">
        <f t="shared" si="7"/>
        <v>0</v>
      </c>
      <c r="T196" s="1">
        <f t="shared" si="7"/>
        <v>0</v>
      </c>
      <c r="U196" s="1">
        <f t="shared" si="8"/>
        <v>0</v>
      </c>
    </row>
    <row r="197" spans="1:21" x14ac:dyDescent="0.25">
      <c r="A197" s="24" t="s">
        <v>264</v>
      </c>
      <c r="B197" s="25" t="s">
        <v>44</v>
      </c>
      <c r="C197" s="81">
        <v>47478</v>
      </c>
      <c r="D197" s="81">
        <v>196501</v>
      </c>
      <c r="E197" s="77">
        <v>0</v>
      </c>
      <c r="F197" s="77">
        <v>0</v>
      </c>
      <c r="G197" s="77">
        <v>0</v>
      </c>
      <c r="H197" s="77">
        <v>0</v>
      </c>
      <c r="I197" s="77">
        <v>0</v>
      </c>
      <c r="J197" s="77">
        <v>0</v>
      </c>
      <c r="K197" s="77">
        <v>0</v>
      </c>
      <c r="L197" s="77">
        <v>0</v>
      </c>
      <c r="M197" s="77">
        <v>0</v>
      </c>
      <c r="N197" s="77">
        <v>0</v>
      </c>
      <c r="O197" s="77">
        <v>0</v>
      </c>
      <c r="P197" s="82">
        <v>0</v>
      </c>
      <c r="Q197" s="83">
        <f t="shared" ref="Q197:Q260" si="9">SUM(C197:P197)</f>
        <v>243979</v>
      </c>
      <c r="S197" s="1">
        <f t="shared" si="7"/>
        <v>47478</v>
      </c>
      <c r="T197" s="1">
        <f t="shared" si="7"/>
        <v>196501</v>
      </c>
      <c r="U197" s="1">
        <f t="shared" si="8"/>
        <v>243979</v>
      </c>
    </row>
    <row r="198" spans="1:21" x14ac:dyDescent="0.25">
      <c r="A198" s="24" t="s">
        <v>265</v>
      </c>
      <c r="B198" s="25" t="s">
        <v>44</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5">
      <c r="A199" s="24" t="s">
        <v>266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5">
      <c r="A200" s="60" t="s">
        <v>536</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5">
      <c r="A201" s="24" t="s">
        <v>267</v>
      </c>
      <c r="B201" s="25" t="s">
        <v>45</v>
      </c>
      <c r="C201" s="81">
        <v>0</v>
      </c>
      <c r="D201" s="81">
        <v>0</v>
      </c>
      <c r="E201" s="77">
        <v>0</v>
      </c>
      <c r="F201" s="77">
        <v>0</v>
      </c>
      <c r="G201" s="77">
        <v>0</v>
      </c>
      <c r="H201" s="77">
        <v>0</v>
      </c>
      <c r="I201" s="77">
        <v>0</v>
      </c>
      <c r="J201" s="77">
        <v>0</v>
      </c>
      <c r="K201" s="77">
        <v>0</v>
      </c>
      <c r="L201" s="77">
        <v>0</v>
      </c>
      <c r="M201" s="77">
        <v>0</v>
      </c>
      <c r="N201" s="77">
        <v>0</v>
      </c>
      <c r="O201" s="77">
        <v>0</v>
      </c>
      <c r="P201" s="82">
        <v>0</v>
      </c>
      <c r="Q201" s="83">
        <f t="shared" si="9"/>
        <v>0</v>
      </c>
      <c r="S201" s="1">
        <f t="shared" si="10"/>
        <v>0</v>
      </c>
      <c r="T201" s="1">
        <f t="shared" si="10"/>
        <v>0</v>
      </c>
      <c r="U201" s="1">
        <f t="shared" si="11"/>
        <v>0</v>
      </c>
    </row>
    <row r="202" spans="1:21" x14ac:dyDescent="0.25">
      <c r="A202" s="24" t="s">
        <v>268</v>
      </c>
      <c r="B202" s="25" t="s">
        <v>45</v>
      </c>
      <c r="C202" s="81">
        <v>0</v>
      </c>
      <c r="D202" s="81">
        <v>0</v>
      </c>
      <c r="E202" s="77">
        <v>111154</v>
      </c>
      <c r="F202" s="77">
        <v>0</v>
      </c>
      <c r="G202" s="77">
        <v>0</v>
      </c>
      <c r="H202" s="77">
        <v>0</v>
      </c>
      <c r="I202" s="77">
        <v>0</v>
      </c>
      <c r="J202" s="77">
        <v>0</v>
      </c>
      <c r="K202" s="77">
        <v>0</v>
      </c>
      <c r="L202" s="77">
        <v>0</v>
      </c>
      <c r="M202" s="77">
        <v>0</v>
      </c>
      <c r="N202" s="77">
        <v>0</v>
      </c>
      <c r="O202" s="77">
        <v>21361</v>
      </c>
      <c r="P202" s="82">
        <v>219800</v>
      </c>
      <c r="Q202" s="83">
        <f t="shared" si="9"/>
        <v>352315</v>
      </c>
      <c r="S202" s="1">
        <f t="shared" si="10"/>
        <v>132515</v>
      </c>
      <c r="T202" s="1">
        <f t="shared" si="10"/>
        <v>219800</v>
      </c>
      <c r="U202" s="1">
        <f t="shared" si="11"/>
        <v>352315</v>
      </c>
    </row>
    <row r="203" spans="1:21" x14ac:dyDescent="0.25">
      <c r="A203" s="24" t="s">
        <v>269</v>
      </c>
      <c r="B203" s="25" t="s">
        <v>46</v>
      </c>
      <c r="C203" s="81">
        <v>0</v>
      </c>
      <c r="D203" s="81">
        <v>48328</v>
      </c>
      <c r="E203" s="77">
        <v>0</v>
      </c>
      <c r="F203" s="77">
        <v>0</v>
      </c>
      <c r="G203" s="77">
        <v>0</v>
      </c>
      <c r="H203" s="77">
        <v>0</v>
      </c>
      <c r="I203" s="77">
        <v>0</v>
      </c>
      <c r="J203" s="77">
        <v>0</v>
      </c>
      <c r="K203" s="77">
        <v>0</v>
      </c>
      <c r="L203" s="77">
        <v>0</v>
      </c>
      <c r="M203" s="77">
        <v>0</v>
      </c>
      <c r="N203" s="77">
        <v>917007</v>
      </c>
      <c r="O203" s="77">
        <v>0</v>
      </c>
      <c r="P203" s="82">
        <v>0</v>
      </c>
      <c r="Q203" s="83">
        <f t="shared" si="9"/>
        <v>965335</v>
      </c>
      <c r="S203" s="1">
        <f t="shared" si="10"/>
        <v>0</v>
      </c>
      <c r="T203" s="1">
        <f t="shared" si="10"/>
        <v>965335</v>
      </c>
      <c r="U203" s="1">
        <f t="shared" si="11"/>
        <v>965335</v>
      </c>
    </row>
    <row r="204" spans="1:21" x14ac:dyDescent="0.25">
      <c r="A204" s="24" t="s">
        <v>470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83">
        <f t="shared" si="9"/>
        <v>0</v>
      </c>
      <c r="S204" s="1">
        <f t="shared" si="10"/>
        <v>0</v>
      </c>
      <c r="T204" s="1">
        <f t="shared" si="10"/>
        <v>0</v>
      </c>
      <c r="U204" s="1">
        <f t="shared" si="11"/>
        <v>0</v>
      </c>
    </row>
    <row r="205" spans="1:21" x14ac:dyDescent="0.25">
      <c r="A205" s="24" t="s">
        <v>270</v>
      </c>
      <c r="B205" s="25" t="s">
        <v>46</v>
      </c>
      <c r="C205" s="81">
        <v>0</v>
      </c>
      <c r="D205" s="81">
        <v>0</v>
      </c>
      <c r="E205" s="77">
        <v>0</v>
      </c>
      <c r="F205" s="77">
        <v>0</v>
      </c>
      <c r="G205" s="77">
        <v>0</v>
      </c>
      <c r="H205" s="77">
        <v>0</v>
      </c>
      <c r="I205" s="77">
        <v>0</v>
      </c>
      <c r="J205" s="77">
        <v>0</v>
      </c>
      <c r="K205" s="77">
        <v>0</v>
      </c>
      <c r="L205" s="77">
        <v>0</v>
      </c>
      <c r="M205" s="77">
        <v>45107</v>
      </c>
      <c r="N205" s="77">
        <v>0</v>
      </c>
      <c r="O205" s="77">
        <v>0</v>
      </c>
      <c r="P205" s="82">
        <v>0</v>
      </c>
      <c r="Q205" s="83">
        <f t="shared" si="9"/>
        <v>45107</v>
      </c>
      <c r="S205" s="1">
        <f t="shared" si="10"/>
        <v>45107</v>
      </c>
      <c r="T205" s="1">
        <f t="shared" si="10"/>
        <v>0</v>
      </c>
      <c r="U205" s="1">
        <f t="shared" si="11"/>
        <v>45107</v>
      </c>
    </row>
    <row r="206" spans="1:21" x14ac:dyDescent="0.25">
      <c r="A206" s="24" t="s">
        <v>271</v>
      </c>
      <c r="B206" s="25" t="s">
        <v>46</v>
      </c>
      <c r="C206" s="81">
        <v>0</v>
      </c>
      <c r="D206" s="81">
        <v>0</v>
      </c>
      <c r="E206" s="77">
        <v>0</v>
      </c>
      <c r="F206" s="77">
        <v>0</v>
      </c>
      <c r="G206" s="77">
        <v>0</v>
      </c>
      <c r="H206" s="77">
        <v>0</v>
      </c>
      <c r="I206" s="77">
        <v>0</v>
      </c>
      <c r="J206" s="77">
        <v>0</v>
      </c>
      <c r="K206" s="77">
        <v>0</v>
      </c>
      <c r="L206" s="77">
        <v>0</v>
      </c>
      <c r="M206" s="77">
        <v>0</v>
      </c>
      <c r="N206" s="77">
        <v>0</v>
      </c>
      <c r="O206" s="77">
        <v>0</v>
      </c>
      <c r="P206" s="82">
        <v>0</v>
      </c>
      <c r="Q206" s="83">
        <f t="shared" si="9"/>
        <v>0</v>
      </c>
      <c r="S206" s="1">
        <f t="shared" si="10"/>
        <v>0</v>
      </c>
      <c r="T206" s="1">
        <f t="shared" si="10"/>
        <v>0</v>
      </c>
      <c r="U206" s="1">
        <f t="shared" si="11"/>
        <v>0</v>
      </c>
    </row>
    <row r="207" spans="1:21" x14ac:dyDescent="0.25">
      <c r="A207" s="24" t="s">
        <v>272</v>
      </c>
      <c r="B207" s="25" t="s">
        <v>46</v>
      </c>
      <c r="C207" s="81">
        <v>0</v>
      </c>
      <c r="D207" s="81">
        <v>0</v>
      </c>
      <c r="E207" s="77">
        <v>0</v>
      </c>
      <c r="F207" s="77">
        <v>0</v>
      </c>
      <c r="G207" s="77">
        <v>0</v>
      </c>
      <c r="H207" s="77">
        <v>0</v>
      </c>
      <c r="I207" s="77">
        <v>0</v>
      </c>
      <c r="J207" s="77">
        <v>0</v>
      </c>
      <c r="K207" s="77">
        <v>0</v>
      </c>
      <c r="L207" s="77">
        <v>0</v>
      </c>
      <c r="M207" s="77">
        <v>0</v>
      </c>
      <c r="N207" s="77">
        <v>0</v>
      </c>
      <c r="O207" s="77">
        <v>0</v>
      </c>
      <c r="P207" s="82">
        <v>0</v>
      </c>
      <c r="Q207" s="83">
        <f t="shared" si="9"/>
        <v>0</v>
      </c>
      <c r="S207" s="1">
        <f t="shared" si="10"/>
        <v>0</v>
      </c>
      <c r="T207" s="1">
        <f t="shared" si="10"/>
        <v>0</v>
      </c>
      <c r="U207" s="1">
        <f t="shared" si="11"/>
        <v>0</v>
      </c>
    </row>
    <row r="208" spans="1:21" x14ac:dyDescent="0.25">
      <c r="A208" s="24" t="s">
        <v>505</v>
      </c>
      <c r="B208" s="25" t="s">
        <v>46</v>
      </c>
      <c r="C208" s="81">
        <v>4315</v>
      </c>
      <c r="D208" s="81">
        <v>0</v>
      </c>
      <c r="E208" s="77">
        <v>0</v>
      </c>
      <c r="F208" s="77">
        <v>0</v>
      </c>
      <c r="G208" s="77">
        <v>12952</v>
      </c>
      <c r="H208" s="77">
        <v>0</v>
      </c>
      <c r="I208" s="77">
        <v>0</v>
      </c>
      <c r="J208" s="77">
        <v>0</v>
      </c>
      <c r="K208" s="77">
        <v>0</v>
      </c>
      <c r="L208" s="77">
        <v>0</v>
      </c>
      <c r="M208" s="77">
        <v>52941</v>
      </c>
      <c r="N208" s="77">
        <v>0</v>
      </c>
      <c r="O208" s="77">
        <v>8630</v>
      </c>
      <c r="P208" s="82">
        <v>0</v>
      </c>
      <c r="Q208" s="83">
        <f t="shared" si="9"/>
        <v>78838</v>
      </c>
      <c r="S208" s="1">
        <f t="shared" si="10"/>
        <v>78838</v>
      </c>
      <c r="T208" s="1">
        <f t="shared" si="10"/>
        <v>0</v>
      </c>
      <c r="U208" s="1">
        <f t="shared" si="11"/>
        <v>78838</v>
      </c>
    </row>
    <row r="209" spans="1:21" x14ac:dyDescent="0.25">
      <c r="A209" s="24" t="s">
        <v>503</v>
      </c>
      <c r="B209" s="25" t="s">
        <v>46</v>
      </c>
      <c r="C209" s="81">
        <v>237124</v>
      </c>
      <c r="D209" s="81">
        <v>0</v>
      </c>
      <c r="E209" s="77">
        <v>0</v>
      </c>
      <c r="F209" s="77">
        <v>0</v>
      </c>
      <c r="G209" s="77">
        <v>0</v>
      </c>
      <c r="H209" s="77">
        <v>1315917</v>
      </c>
      <c r="I209" s="77">
        <v>0</v>
      </c>
      <c r="J209" s="77">
        <v>0</v>
      </c>
      <c r="K209" s="77">
        <v>0</v>
      </c>
      <c r="L209" s="77">
        <v>0</v>
      </c>
      <c r="M209" s="77">
        <v>418579</v>
      </c>
      <c r="N209" s="77">
        <v>0</v>
      </c>
      <c r="O209" s="77">
        <v>0</v>
      </c>
      <c r="P209" s="82">
        <v>0</v>
      </c>
      <c r="Q209" s="83">
        <f t="shared" si="9"/>
        <v>1971620</v>
      </c>
      <c r="S209" s="1">
        <f t="shared" si="10"/>
        <v>655703</v>
      </c>
      <c r="T209" s="1">
        <f t="shared" si="10"/>
        <v>1315917</v>
      </c>
      <c r="U209" s="1">
        <f t="shared" si="11"/>
        <v>1971620</v>
      </c>
    </row>
    <row r="210" spans="1:21" x14ac:dyDescent="0.25">
      <c r="A210" s="24" t="s">
        <v>273</v>
      </c>
      <c r="B210" s="25" t="s">
        <v>46</v>
      </c>
      <c r="C210" s="81">
        <v>0</v>
      </c>
      <c r="D210" s="81">
        <v>0</v>
      </c>
      <c r="E210" s="77">
        <v>0</v>
      </c>
      <c r="F210" s="77">
        <v>0</v>
      </c>
      <c r="G210" s="77">
        <v>0</v>
      </c>
      <c r="H210" s="77">
        <v>0</v>
      </c>
      <c r="I210" s="77">
        <v>0</v>
      </c>
      <c r="J210" s="77">
        <v>0</v>
      </c>
      <c r="K210" s="77">
        <v>0</v>
      </c>
      <c r="L210" s="77">
        <v>0</v>
      </c>
      <c r="M210" s="77">
        <v>0</v>
      </c>
      <c r="N210" s="77">
        <v>0</v>
      </c>
      <c r="O210" s="77">
        <v>0</v>
      </c>
      <c r="P210" s="82">
        <v>0</v>
      </c>
      <c r="Q210" s="83">
        <f t="shared" si="9"/>
        <v>0</v>
      </c>
      <c r="S210" s="1">
        <f t="shared" si="10"/>
        <v>0</v>
      </c>
      <c r="T210" s="1">
        <f t="shared" si="10"/>
        <v>0</v>
      </c>
      <c r="U210" s="1">
        <f t="shared" si="11"/>
        <v>0</v>
      </c>
    </row>
    <row r="211" spans="1:21" x14ac:dyDescent="0.25">
      <c r="A211" s="24" t="s">
        <v>274</v>
      </c>
      <c r="B211" s="25" t="s">
        <v>46</v>
      </c>
      <c r="C211" s="81">
        <v>0</v>
      </c>
      <c r="D211" s="81">
        <v>14816</v>
      </c>
      <c r="E211" s="77">
        <v>0</v>
      </c>
      <c r="F211" s="77">
        <v>455056</v>
      </c>
      <c r="G211" s="77">
        <v>0</v>
      </c>
      <c r="H211" s="77">
        <v>0</v>
      </c>
      <c r="I211" s="77">
        <v>0</v>
      </c>
      <c r="J211" s="77">
        <v>0</v>
      </c>
      <c r="K211" s="77">
        <v>0</v>
      </c>
      <c r="L211" s="77">
        <v>0</v>
      </c>
      <c r="M211" s="77">
        <v>0</v>
      </c>
      <c r="N211" s="77">
        <v>11533</v>
      </c>
      <c r="O211" s="77">
        <v>0</v>
      </c>
      <c r="P211" s="82">
        <v>0</v>
      </c>
      <c r="Q211" s="83">
        <f t="shared" si="9"/>
        <v>481405</v>
      </c>
      <c r="S211" s="1">
        <f t="shared" si="10"/>
        <v>0</v>
      </c>
      <c r="T211" s="1">
        <f t="shared" si="10"/>
        <v>481405</v>
      </c>
      <c r="U211" s="1">
        <f t="shared" si="11"/>
        <v>481405</v>
      </c>
    </row>
    <row r="212" spans="1:21" x14ac:dyDescent="0.25">
      <c r="A212" s="24" t="s">
        <v>275</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83">
        <f t="shared" si="9"/>
        <v>0</v>
      </c>
      <c r="S212" s="1">
        <f t="shared" si="10"/>
        <v>0</v>
      </c>
      <c r="T212" s="1">
        <f t="shared" si="10"/>
        <v>0</v>
      </c>
      <c r="U212" s="1">
        <f t="shared" si="11"/>
        <v>0</v>
      </c>
    </row>
    <row r="213" spans="1:21" x14ac:dyDescent="0.25">
      <c r="A213" s="24" t="s">
        <v>276</v>
      </c>
      <c r="B213" s="25" t="s">
        <v>46</v>
      </c>
      <c r="C213" s="81">
        <v>261013</v>
      </c>
      <c r="D213" s="81">
        <v>0</v>
      </c>
      <c r="E213" s="77">
        <v>0</v>
      </c>
      <c r="F213" s="77">
        <v>0</v>
      </c>
      <c r="G213" s="77">
        <v>0</v>
      </c>
      <c r="H213" s="77">
        <v>0</v>
      </c>
      <c r="I213" s="77">
        <v>0</v>
      </c>
      <c r="J213" s="77">
        <v>0</v>
      </c>
      <c r="K213" s="77">
        <v>0</v>
      </c>
      <c r="L213" s="77">
        <v>0</v>
      </c>
      <c r="M213" s="77">
        <v>1928882</v>
      </c>
      <c r="N213" s="77">
        <v>0</v>
      </c>
      <c r="O213" s="77">
        <v>0</v>
      </c>
      <c r="P213" s="82">
        <v>0</v>
      </c>
      <c r="Q213" s="83">
        <f t="shared" si="9"/>
        <v>2189895</v>
      </c>
      <c r="S213" s="1">
        <f t="shared" si="10"/>
        <v>2189895</v>
      </c>
      <c r="T213" s="1">
        <f t="shared" si="10"/>
        <v>0</v>
      </c>
      <c r="U213" s="1">
        <f t="shared" si="11"/>
        <v>2189895</v>
      </c>
    </row>
    <row r="214" spans="1:21" x14ac:dyDescent="0.25">
      <c r="A214" s="24" t="s">
        <v>277</v>
      </c>
      <c r="B214" s="25" t="s">
        <v>46</v>
      </c>
      <c r="C214" s="81">
        <v>0</v>
      </c>
      <c r="D214" s="81">
        <v>0</v>
      </c>
      <c r="E214" s="77">
        <v>0</v>
      </c>
      <c r="F214" s="77">
        <v>0</v>
      </c>
      <c r="G214" s="77">
        <v>0</v>
      </c>
      <c r="H214" s="77">
        <v>0</v>
      </c>
      <c r="I214" s="77">
        <v>0</v>
      </c>
      <c r="J214" s="77">
        <v>0</v>
      </c>
      <c r="K214" s="77">
        <v>0</v>
      </c>
      <c r="L214" s="77">
        <v>0</v>
      </c>
      <c r="M214" s="77">
        <v>0</v>
      </c>
      <c r="N214" s="77">
        <v>0</v>
      </c>
      <c r="O214" s="77">
        <v>0</v>
      </c>
      <c r="P214" s="82">
        <v>0</v>
      </c>
      <c r="Q214" s="83">
        <f t="shared" si="9"/>
        <v>0</v>
      </c>
      <c r="S214" s="1">
        <f t="shared" si="10"/>
        <v>0</v>
      </c>
      <c r="T214" s="1">
        <f t="shared" si="10"/>
        <v>0</v>
      </c>
      <c r="U214" s="1">
        <f t="shared" si="11"/>
        <v>0</v>
      </c>
    </row>
    <row r="215" spans="1:21" x14ac:dyDescent="0.25">
      <c r="A215" s="24" t="s">
        <v>278</v>
      </c>
      <c r="B215" s="25" t="s">
        <v>46</v>
      </c>
      <c r="C215" s="81">
        <v>432831</v>
      </c>
      <c r="D215" s="81">
        <v>44044</v>
      </c>
      <c r="E215" s="77">
        <v>0</v>
      </c>
      <c r="F215" s="77">
        <v>0</v>
      </c>
      <c r="G215" s="77">
        <v>92259</v>
      </c>
      <c r="H215" s="77">
        <v>11591</v>
      </c>
      <c r="I215" s="77">
        <v>0</v>
      </c>
      <c r="J215" s="77">
        <v>0</v>
      </c>
      <c r="K215" s="77">
        <v>0</v>
      </c>
      <c r="L215" s="77">
        <v>0</v>
      </c>
      <c r="M215" s="77">
        <v>1982985</v>
      </c>
      <c r="N215" s="77">
        <v>0</v>
      </c>
      <c r="O215" s="77">
        <v>0</v>
      </c>
      <c r="P215" s="82">
        <v>0</v>
      </c>
      <c r="Q215" s="83">
        <f t="shared" si="9"/>
        <v>2563710</v>
      </c>
      <c r="S215" s="1">
        <f t="shared" si="10"/>
        <v>2508075</v>
      </c>
      <c r="T215" s="1">
        <f t="shared" si="10"/>
        <v>55635</v>
      </c>
      <c r="U215" s="1">
        <f t="shared" si="11"/>
        <v>2563710</v>
      </c>
    </row>
    <row r="216" spans="1:21" x14ac:dyDescent="0.25">
      <c r="A216" s="24" t="s">
        <v>279</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5">
      <c r="A217" s="24" t="s">
        <v>280</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5">
      <c r="A218" s="24" t="s">
        <v>281</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83">
        <f t="shared" si="9"/>
        <v>0</v>
      </c>
      <c r="S218" s="1">
        <f t="shared" si="10"/>
        <v>0</v>
      </c>
      <c r="T218" s="1">
        <f t="shared" si="10"/>
        <v>0</v>
      </c>
      <c r="U218" s="1">
        <f t="shared" si="11"/>
        <v>0</v>
      </c>
    </row>
    <row r="219" spans="1:21" x14ac:dyDescent="0.25">
      <c r="A219" s="24" t="s">
        <v>471</v>
      </c>
      <c r="B219" s="25" t="s">
        <v>46</v>
      </c>
      <c r="C219" s="81">
        <v>0</v>
      </c>
      <c r="D219" s="81">
        <v>0</v>
      </c>
      <c r="E219" s="77">
        <v>0</v>
      </c>
      <c r="F219" s="77">
        <v>0</v>
      </c>
      <c r="G219" s="77">
        <v>0</v>
      </c>
      <c r="H219" s="77">
        <v>0</v>
      </c>
      <c r="I219" s="77">
        <v>0</v>
      </c>
      <c r="J219" s="77">
        <v>0</v>
      </c>
      <c r="K219" s="77">
        <v>0</v>
      </c>
      <c r="L219" s="77">
        <v>0</v>
      </c>
      <c r="M219" s="77">
        <v>0</v>
      </c>
      <c r="N219" s="77">
        <v>0</v>
      </c>
      <c r="O219" s="77">
        <v>0</v>
      </c>
      <c r="P219" s="82">
        <v>25347222</v>
      </c>
      <c r="Q219" s="83">
        <f t="shared" si="9"/>
        <v>25347222</v>
      </c>
      <c r="S219" s="1">
        <f t="shared" si="10"/>
        <v>0</v>
      </c>
      <c r="T219" s="1">
        <f t="shared" si="10"/>
        <v>25347222</v>
      </c>
      <c r="U219" s="1">
        <f t="shared" si="11"/>
        <v>25347222</v>
      </c>
    </row>
    <row r="220" spans="1:21" x14ac:dyDescent="0.25">
      <c r="A220" s="24" t="s">
        <v>282</v>
      </c>
      <c r="B220" s="25" t="s">
        <v>46</v>
      </c>
      <c r="C220" s="81">
        <v>0</v>
      </c>
      <c r="D220" s="81">
        <v>0</v>
      </c>
      <c r="E220" s="77">
        <v>835479</v>
      </c>
      <c r="F220" s="77">
        <v>662053</v>
      </c>
      <c r="G220" s="77">
        <v>2141</v>
      </c>
      <c r="H220" s="77">
        <v>3206141</v>
      </c>
      <c r="I220" s="77">
        <v>0</v>
      </c>
      <c r="J220" s="77">
        <v>0</v>
      </c>
      <c r="K220" s="77">
        <v>0</v>
      </c>
      <c r="L220" s="77">
        <v>0</v>
      </c>
      <c r="M220" s="77">
        <v>0</v>
      </c>
      <c r="N220" s="77">
        <v>0</v>
      </c>
      <c r="O220" s="77">
        <v>0</v>
      </c>
      <c r="P220" s="82">
        <v>0</v>
      </c>
      <c r="Q220" s="83">
        <f t="shared" si="9"/>
        <v>4705814</v>
      </c>
      <c r="S220" s="1">
        <f t="shared" si="10"/>
        <v>837620</v>
      </c>
      <c r="T220" s="1">
        <f t="shared" si="10"/>
        <v>3868194</v>
      </c>
      <c r="U220" s="1">
        <f t="shared" si="11"/>
        <v>4705814</v>
      </c>
    </row>
    <row r="221" spans="1:21" x14ac:dyDescent="0.25">
      <c r="A221" s="24" t="s">
        <v>504</v>
      </c>
      <c r="B221" s="25" t="s">
        <v>46</v>
      </c>
      <c r="C221" s="81">
        <v>6571</v>
      </c>
      <c r="D221" s="81">
        <v>132557</v>
      </c>
      <c r="E221" s="77">
        <v>0</v>
      </c>
      <c r="F221" s="77">
        <v>0</v>
      </c>
      <c r="G221" s="77">
        <v>0</v>
      </c>
      <c r="H221" s="77">
        <v>0</v>
      </c>
      <c r="I221" s="77">
        <v>0</v>
      </c>
      <c r="J221" s="77">
        <v>0</v>
      </c>
      <c r="K221" s="77">
        <v>0</v>
      </c>
      <c r="L221" s="77">
        <v>0</v>
      </c>
      <c r="M221" s="77">
        <v>38012</v>
      </c>
      <c r="N221" s="77">
        <v>0</v>
      </c>
      <c r="O221" s="77">
        <v>2852</v>
      </c>
      <c r="P221" s="82">
        <v>0</v>
      </c>
      <c r="Q221" s="83">
        <f t="shared" si="9"/>
        <v>179992</v>
      </c>
      <c r="S221" s="1">
        <f t="shared" si="10"/>
        <v>47435</v>
      </c>
      <c r="T221" s="1">
        <f t="shared" si="10"/>
        <v>132557</v>
      </c>
      <c r="U221" s="1">
        <f t="shared" si="11"/>
        <v>179992</v>
      </c>
    </row>
    <row r="222" spans="1:21" x14ac:dyDescent="0.25">
      <c r="A222" s="24" t="s">
        <v>283</v>
      </c>
      <c r="B222" s="25" t="s">
        <v>46</v>
      </c>
      <c r="C222" s="81">
        <v>0</v>
      </c>
      <c r="D222" s="81">
        <v>182642</v>
      </c>
      <c r="E222" s="77">
        <v>0</v>
      </c>
      <c r="F222" s="77">
        <v>0</v>
      </c>
      <c r="G222" s="77">
        <v>0</v>
      </c>
      <c r="H222" s="77">
        <v>0</v>
      </c>
      <c r="I222" s="77">
        <v>0</v>
      </c>
      <c r="J222" s="77">
        <v>0</v>
      </c>
      <c r="K222" s="77">
        <v>0</v>
      </c>
      <c r="L222" s="77">
        <v>0</v>
      </c>
      <c r="M222" s="77">
        <v>0</v>
      </c>
      <c r="N222" s="77">
        <v>1018787</v>
      </c>
      <c r="O222" s="77">
        <v>0</v>
      </c>
      <c r="P222" s="82">
        <v>0</v>
      </c>
      <c r="Q222" s="83">
        <f t="shared" si="9"/>
        <v>1201429</v>
      </c>
      <c r="S222" s="1">
        <f t="shared" si="10"/>
        <v>0</v>
      </c>
      <c r="T222" s="1">
        <f t="shared" si="10"/>
        <v>1201429</v>
      </c>
      <c r="U222" s="1">
        <f t="shared" si="11"/>
        <v>1201429</v>
      </c>
    </row>
    <row r="223" spans="1:21" x14ac:dyDescent="0.25">
      <c r="A223" s="24" t="s">
        <v>284</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5">
      <c r="A224" s="24" t="s">
        <v>285</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9"/>
        <v>0</v>
      </c>
      <c r="S224" s="1">
        <f t="shared" si="10"/>
        <v>0</v>
      </c>
      <c r="T224" s="1">
        <f t="shared" si="10"/>
        <v>0</v>
      </c>
      <c r="U224" s="1">
        <f t="shared" si="11"/>
        <v>0</v>
      </c>
    </row>
    <row r="225" spans="1:21" x14ac:dyDescent="0.25">
      <c r="A225" s="24" t="s">
        <v>286</v>
      </c>
      <c r="B225" s="25" t="s">
        <v>46</v>
      </c>
      <c r="C225" s="81">
        <v>1744</v>
      </c>
      <c r="D225" s="81">
        <v>0</v>
      </c>
      <c r="E225" s="77">
        <v>4068</v>
      </c>
      <c r="F225" s="77">
        <v>0</v>
      </c>
      <c r="G225" s="77">
        <v>0</v>
      </c>
      <c r="H225" s="77">
        <v>0</v>
      </c>
      <c r="I225" s="77">
        <v>0</v>
      </c>
      <c r="J225" s="77">
        <v>0</v>
      </c>
      <c r="K225" s="77">
        <v>0</v>
      </c>
      <c r="L225" s="77">
        <v>0</v>
      </c>
      <c r="M225" s="77">
        <v>0</v>
      </c>
      <c r="N225" s="77">
        <v>0</v>
      </c>
      <c r="O225" s="77">
        <v>0</v>
      </c>
      <c r="P225" s="82">
        <v>0</v>
      </c>
      <c r="Q225" s="83">
        <f t="shared" si="9"/>
        <v>5812</v>
      </c>
      <c r="S225" s="1">
        <f t="shared" si="10"/>
        <v>5812</v>
      </c>
      <c r="T225" s="1">
        <f t="shared" si="10"/>
        <v>0</v>
      </c>
      <c r="U225" s="1">
        <f t="shared" si="11"/>
        <v>5812</v>
      </c>
    </row>
    <row r="226" spans="1:21" x14ac:dyDescent="0.25">
      <c r="A226" s="24" t="s">
        <v>287</v>
      </c>
      <c r="B226" s="25" t="s">
        <v>46</v>
      </c>
      <c r="C226" s="81">
        <v>8649</v>
      </c>
      <c r="D226" s="81">
        <v>8262</v>
      </c>
      <c r="E226" s="77">
        <v>0</v>
      </c>
      <c r="F226" s="77">
        <v>0</v>
      </c>
      <c r="G226" s="77">
        <v>3815</v>
      </c>
      <c r="H226" s="77">
        <v>3048</v>
      </c>
      <c r="I226" s="77">
        <v>0</v>
      </c>
      <c r="J226" s="77">
        <v>0</v>
      </c>
      <c r="K226" s="77">
        <v>0</v>
      </c>
      <c r="L226" s="77">
        <v>0</v>
      </c>
      <c r="M226" s="77">
        <v>123903</v>
      </c>
      <c r="N226" s="77">
        <v>0</v>
      </c>
      <c r="O226" s="77">
        <v>17754</v>
      </c>
      <c r="P226" s="82">
        <v>14481</v>
      </c>
      <c r="Q226" s="83">
        <f t="shared" si="9"/>
        <v>179912</v>
      </c>
      <c r="S226" s="1">
        <f t="shared" si="10"/>
        <v>154121</v>
      </c>
      <c r="T226" s="1">
        <f t="shared" si="10"/>
        <v>25791</v>
      </c>
      <c r="U226" s="1">
        <f t="shared" si="11"/>
        <v>179912</v>
      </c>
    </row>
    <row r="227" spans="1:21" x14ac:dyDescent="0.25">
      <c r="A227" s="24" t="s">
        <v>288</v>
      </c>
      <c r="B227" s="25" t="s">
        <v>46</v>
      </c>
      <c r="C227" s="81">
        <v>69650</v>
      </c>
      <c r="D227" s="81">
        <v>0</v>
      </c>
      <c r="E227" s="77">
        <v>3095179</v>
      </c>
      <c r="F227" s="77">
        <v>0</v>
      </c>
      <c r="G227" s="77">
        <v>0</v>
      </c>
      <c r="H227" s="77">
        <v>0</v>
      </c>
      <c r="I227" s="77">
        <v>0</v>
      </c>
      <c r="J227" s="77">
        <v>0</v>
      </c>
      <c r="K227" s="77">
        <v>0</v>
      </c>
      <c r="L227" s="77">
        <v>0</v>
      </c>
      <c r="M227" s="77">
        <v>814299</v>
      </c>
      <c r="N227" s="77">
        <v>0</v>
      </c>
      <c r="O227" s="77">
        <v>0</v>
      </c>
      <c r="P227" s="82">
        <v>0</v>
      </c>
      <c r="Q227" s="83">
        <f t="shared" si="9"/>
        <v>3979128</v>
      </c>
      <c r="S227" s="1">
        <f t="shared" si="10"/>
        <v>3979128</v>
      </c>
      <c r="T227" s="1">
        <f t="shared" si="10"/>
        <v>0</v>
      </c>
      <c r="U227" s="1">
        <f t="shared" si="11"/>
        <v>3979128</v>
      </c>
    </row>
    <row r="228" spans="1:21" x14ac:dyDescent="0.25">
      <c r="A228" s="24" t="s">
        <v>289</v>
      </c>
      <c r="B228" s="25" t="s">
        <v>46</v>
      </c>
      <c r="C228" s="81">
        <v>0</v>
      </c>
      <c r="D228" s="81">
        <v>0</v>
      </c>
      <c r="E228" s="77">
        <v>0</v>
      </c>
      <c r="F228" s="77">
        <v>0</v>
      </c>
      <c r="G228" s="77">
        <v>0</v>
      </c>
      <c r="H228" s="77">
        <v>0</v>
      </c>
      <c r="I228" s="77">
        <v>0</v>
      </c>
      <c r="J228" s="77">
        <v>0</v>
      </c>
      <c r="K228" s="77">
        <v>0</v>
      </c>
      <c r="L228" s="77">
        <v>0</v>
      </c>
      <c r="M228" s="77">
        <v>0</v>
      </c>
      <c r="N228" s="77">
        <v>0</v>
      </c>
      <c r="O228" s="77">
        <v>0</v>
      </c>
      <c r="P228" s="82">
        <v>0</v>
      </c>
      <c r="Q228" s="83">
        <f t="shared" si="9"/>
        <v>0</v>
      </c>
      <c r="S228" s="1">
        <f t="shared" si="10"/>
        <v>0</v>
      </c>
      <c r="T228" s="1">
        <f t="shared" si="10"/>
        <v>0</v>
      </c>
      <c r="U228" s="1">
        <f t="shared" si="11"/>
        <v>0</v>
      </c>
    </row>
    <row r="229" spans="1:21" x14ac:dyDescent="0.25">
      <c r="A229" s="24" t="s">
        <v>472</v>
      </c>
      <c r="B229" s="25" t="s">
        <v>46</v>
      </c>
      <c r="C229" s="81">
        <v>7509</v>
      </c>
      <c r="D229" s="81">
        <v>0</v>
      </c>
      <c r="E229" s="77">
        <v>0</v>
      </c>
      <c r="F229" s="77">
        <v>0</v>
      </c>
      <c r="G229" s="77">
        <v>0</v>
      </c>
      <c r="H229" s="77">
        <v>0</v>
      </c>
      <c r="I229" s="77">
        <v>0</v>
      </c>
      <c r="J229" s="77">
        <v>0</v>
      </c>
      <c r="K229" s="77">
        <v>0</v>
      </c>
      <c r="L229" s="77">
        <v>0</v>
      </c>
      <c r="M229" s="77">
        <v>34504</v>
      </c>
      <c r="N229" s="77">
        <v>0</v>
      </c>
      <c r="O229" s="77">
        <v>0</v>
      </c>
      <c r="P229" s="82">
        <v>0</v>
      </c>
      <c r="Q229" s="83">
        <f t="shared" si="9"/>
        <v>42013</v>
      </c>
      <c r="S229" s="1">
        <f t="shared" si="10"/>
        <v>42013</v>
      </c>
      <c r="T229" s="1">
        <f t="shared" si="10"/>
        <v>0</v>
      </c>
      <c r="U229" s="1">
        <f t="shared" si="11"/>
        <v>42013</v>
      </c>
    </row>
    <row r="230" spans="1:21" x14ac:dyDescent="0.25">
      <c r="A230" s="24" t="s">
        <v>290</v>
      </c>
      <c r="B230" s="25" t="s">
        <v>46</v>
      </c>
      <c r="C230" s="81">
        <v>1869</v>
      </c>
      <c r="D230" s="81">
        <v>0</v>
      </c>
      <c r="E230" s="77">
        <v>3697</v>
      </c>
      <c r="F230" s="77">
        <v>0</v>
      </c>
      <c r="G230" s="77">
        <v>0</v>
      </c>
      <c r="H230" s="77">
        <v>0</v>
      </c>
      <c r="I230" s="77">
        <v>0</v>
      </c>
      <c r="J230" s="77">
        <v>0</v>
      </c>
      <c r="K230" s="77">
        <v>20377</v>
      </c>
      <c r="L230" s="77">
        <v>0</v>
      </c>
      <c r="M230" s="77">
        <v>19959</v>
      </c>
      <c r="N230" s="77">
        <v>0</v>
      </c>
      <c r="O230" s="77">
        <v>164320</v>
      </c>
      <c r="P230" s="82">
        <v>0</v>
      </c>
      <c r="Q230" s="83">
        <f t="shared" si="9"/>
        <v>210222</v>
      </c>
      <c r="S230" s="1">
        <f t="shared" si="10"/>
        <v>210222</v>
      </c>
      <c r="T230" s="1">
        <f t="shared" si="10"/>
        <v>0</v>
      </c>
      <c r="U230" s="1">
        <f t="shared" si="11"/>
        <v>210222</v>
      </c>
    </row>
    <row r="231" spans="1:21" x14ac:dyDescent="0.25">
      <c r="A231" s="24" t="s">
        <v>291</v>
      </c>
      <c r="B231" s="25" t="s">
        <v>46</v>
      </c>
      <c r="C231" s="81">
        <v>0</v>
      </c>
      <c r="D231" s="81">
        <v>0</v>
      </c>
      <c r="E231" s="77">
        <v>0</v>
      </c>
      <c r="F231" s="77">
        <v>0</v>
      </c>
      <c r="G231" s="77">
        <v>0</v>
      </c>
      <c r="H231" s="77">
        <v>0</v>
      </c>
      <c r="I231" s="77">
        <v>0</v>
      </c>
      <c r="J231" s="77">
        <v>0</v>
      </c>
      <c r="K231" s="77">
        <v>0</v>
      </c>
      <c r="L231" s="77">
        <v>0</v>
      </c>
      <c r="M231" s="77">
        <v>409853</v>
      </c>
      <c r="N231" s="77">
        <v>0</v>
      </c>
      <c r="O231" s="77">
        <v>0</v>
      </c>
      <c r="P231" s="82">
        <v>0</v>
      </c>
      <c r="Q231" s="83">
        <f t="shared" si="9"/>
        <v>409853</v>
      </c>
      <c r="S231" s="1">
        <f t="shared" si="10"/>
        <v>409853</v>
      </c>
      <c r="T231" s="1">
        <f t="shared" si="10"/>
        <v>0</v>
      </c>
      <c r="U231" s="1">
        <f t="shared" si="11"/>
        <v>409853</v>
      </c>
    </row>
    <row r="232" spans="1:21" x14ac:dyDescent="0.25">
      <c r="A232" s="24" t="s">
        <v>292</v>
      </c>
      <c r="B232" s="25" t="s">
        <v>46</v>
      </c>
      <c r="C232" s="81">
        <v>304715</v>
      </c>
      <c r="D232" s="81">
        <v>0</v>
      </c>
      <c r="E232" s="77">
        <v>0</v>
      </c>
      <c r="F232" s="77">
        <v>0</v>
      </c>
      <c r="G232" s="77">
        <v>0</v>
      </c>
      <c r="H232" s="77">
        <v>0</v>
      </c>
      <c r="I232" s="77">
        <v>0</v>
      </c>
      <c r="J232" s="77">
        <v>0</v>
      </c>
      <c r="K232" s="77">
        <v>0</v>
      </c>
      <c r="L232" s="77">
        <v>0</v>
      </c>
      <c r="M232" s="77">
        <v>0</v>
      </c>
      <c r="N232" s="77">
        <v>241677</v>
      </c>
      <c r="O232" s="77">
        <v>0</v>
      </c>
      <c r="P232" s="82">
        <v>262124</v>
      </c>
      <c r="Q232" s="83">
        <f t="shared" si="9"/>
        <v>808516</v>
      </c>
      <c r="S232" s="1">
        <f t="shared" si="10"/>
        <v>304715</v>
      </c>
      <c r="T232" s="1">
        <f t="shared" si="10"/>
        <v>503801</v>
      </c>
      <c r="U232" s="1">
        <f t="shared" si="11"/>
        <v>808516</v>
      </c>
    </row>
    <row r="233" spans="1:21" x14ac:dyDescent="0.25">
      <c r="A233" s="24" t="s">
        <v>293</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9"/>
        <v>0</v>
      </c>
      <c r="S233" s="1">
        <f t="shared" si="10"/>
        <v>0</v>
      </c>
      <c r="T233" s="1">
        <f t="shared" si="10"/>
        <v>0</v>
      </c>
      <c r="U233" s="1">
        <f t="shared" si="11"/>
        <v>0</v>
      </c>
    </row>
    <row r="234" spans="1:21" x14ac:dyDescent="0.25">
      <c r="A234" s="24" t="s">
        <v>294</v>
      </c>
      <c r="B234" s="25" t="s">
        <v>46</v>
      </c>
      <c r="C234" s="81">
        <v>0</v>
      </c>
      <c r="D234" s="81">
        <v>0</v>
      </c>
      <c r="E234" s="77">
        <v>0</v>
      </c>
      <c r="F234" s="77">
        <v>0</v>
      </c>
      <c r="G234" s="77">
        <v>0</v>
      </c>
      <c r="H234" s="77">
        <v>120868</v>
      </c>
      <c r="I234" s="77">
        <v>0</v>
      </c>
      <c r="J234" s="77">
        <v>0</v>
      </c>
      <c r="K234" s="77">
        <v>0</v>
      </c>
      <c r="L234" s="77">
        <v>0</v>
      </c>
      <c r="M234" s="77">
        <v>0</v>
      </c>
      <c r="N234" s="77">
        <v>8346</v>
      </c>
      <c r="O234" s="77">
        <v>0</v>
      </c>
      <c r="P234" s="82">
        <v>5591</v>
      </c>
      <c r="Q234" s="83">
        <f t="shared" si="9"/>
        <v>134805</v>
      </c>
      <c r="S234" s="1">
        <f t="shared" si="10"/>
        <v>0</v>
      </c>
      <c r="T234" s="1">
        <f t="shared" si="10"/>
        <v>134805</v>
      </c>
      <c r="U234" s="1">
        <f t="shared" si="11"/>
        <v>134805</v>
      </c>
    </row>
    <row r="235" spans="1:21" x14ac:dyDescent="0.25">
      <c r="A235" s="24" t="s">
        <v>295</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9"/>
        <v>0</v>
      </c>
      <c r="S235" s="1">
        <f t="shared" si="10"/>
        <v>0</v>
      </c>
      <c r="T235" s="1">
        <f t="shared" si="10"/>
        <v>0</v>
      </c>
      <c r="U235" s="1">
        <f t="shared" si="11"/>
        <v>0</v>
      </c>
    </row>
    <row r="236" spans="1:21" x14ac:dyDescent="0.25">
      <c r="A236" s="24" t="s">
        <v>296</v>
      </c>
      <c r="B236" s="25" t="s">
        <v>46</v>
      </c>
      <c r="C236" s="81">
        <v>0</v>
      </c>
      <c r="D236" s="81">
        <v>0</v>
      </c>
      <c r="E236" s="77">
        <v>0</v>
      </c>
      <c r="F236" s="77">
        <v>0</v>
      </c>
      <c r="G236" s="77">
        <v>0</v>
      </c>
      <c r="H236" s="77">
        <v>0</v>
      </c>
      <c r="I236" s="77">
        <v>0</v>
      </c>
      <c r="J236" s="77">
        <v>0</v>
      </c>
      <c r="K236" s="77">
        <v>0</v>
      </c>
      <c r="L236" s="77">
        <v>0</v>
      </c>
      <c r="M236" s="77">
        <v>0</v>
      </c>
      <c r="N236" s="77">
        <v>0</v>
      </c>
      <c r="O236" s="77">
        <v>0</v>
      </c>
      <c r="P236" s="82">
        <v>0</v>
      </c>
      <c r="Q236" s="83">
        <f t="shared" si="9"/>
        <v>0</v>
      </c>
      <c r="S236" s="1">
        <f t="shared" si="10"/>
        <v>0</v>
      </c>
      <c r="T236" s="1">
        <f t="shared" si="10"/>
        <v>0</v>
      </c>
      <c r="U236" s="1">
        <f t="shared" si="11"/>
        <v>0</v>
      </c>
    </row>
    <row r="237" spans="1:21" x14ac:dyDescent="0.25">
      <c r="A237" s="24" t="s">
        <v>297</v>
      </c>
      <c r="B237" s="25" t="s">
        <v>47</v>
      </c>
      <c r="C237" s="81">
        <v>0</v>
      </c>
      <c r="D237" s="81">
        <v>67635</v>
      </c>
      <c r="E237" s="77">
        <v>0</v>
      </c>
      <c r="F237" s="77">
        <v>0</v>
      </c>
      <c r="G237" s="77">
        <v>0</v>
      </c>
      <c r="H237" s="77">
        <v>69529</v>
      </c>
      <c r="I237" s="77">
        <v>0</v>
      </c>
      <c r="J237" s="77">
        <v>783501</v>
      </c>
      <c r="K237" s="77">
        <v>0</v>
      </c>
      <c r="L237" s="77">
        <v>0</v>
      </c>
      <c r="M237" s="77">
        <v>0</v>
      </c>
      <c r="N237" s="77">
        <v>252440</v>
      </c>
      <c r="O237" s="77">
        <v>0</v>
      </c>
      <c r="P237" s="82">
        <v>0</v>
      </c>
      <c r="Q237" s="83">
        <f t="shared" si="9"/>
        <v>1173105</v>
      </c>
      <c r="S237" s="1">
        <f t="shared" si="10"/>
        <v>0</v>
      </c>
      <c r="T237" s="1">
        <f t="shared" si="10"/>
        <v>1173105</v>
      </c>
      <c r="U237" s="1">
        <f t="shared" si="11"/>
        <v>1173105</v>
      </c>
    </row>
    <row r="238" spans="1:21" x14ac:dyDescent="0.25">
      <c r="A238" s="24" t="s">
        <v>298</v>
      </c>
      <c r="B238" s="25" t="s">
        <v>47</v>
      </c>
      <c r="C238" s="81">
        <v>0</v>
      </c>
      <c r="D238" s="81">
        <v>0</v>
      </c>
      <c r="E238" s="77">
        <v>0</v>
      </c>
      <c r="F238" s="77">
        <v>0</v>
      </c>
      <c r="G238" s="77">
        <v>0</v>
      </c>
      <c r="H238" s="77">
        <v>0</v>
      </c>
      <c r="I238" s="77">
        <v>0</v>
      </c>
      <c r="J238" s="77">
        <v>0</v>
      </c>
      <c r="K238" s="77">
        <v>0</v>
      </c>
      <c r="L238" s="77">
        <v>0</v>
      </c>
      <c r="M238" s="77">
        <v>0</v>
      </c>
      <c r="N238" s="77">
        <v>0</v>
      </c>
      <c r="O238" s="77">
        <v>0</v>
      </c>
      <c r="P238" s="82">
        <v>0</v>
      </c>
      <c r="Q238" s="83">
        <f t="shared" si="9"/>
        <v>0</v>
      </c>
      <c r="S238" s="1">
        <f t="shared" si="10"/>
        <v>0</v>
      </c>
      <c r="T238" s="1">
        <f t="shared" si="10"/>
        <v>0</v>
      </c>
      <c r="U238" s="1">
        <f t="shared" si="11"/>
        <v>0</v>
      </c>
    </row>
    <row r="239" spans="1:21" x14ac:dyDescent="0.25">
      <c r="A239" s="24" t="s">
        <v>473</v>
      </c>
      <c r="B239" s="25" t="s">
        <v>47</v>
      </c>
      <c r="C239" s="81">
        <v>0</v>
      </c>
      <c r="D239" s="81">
        <v>0</v>
      </c>
      <c r="E239" s="77">
        <v>136811</v>
      </c>
      <c r="F239" s="77">
        <v>227296</v>
      </c>
      <c r="G239" s="77">
        <v>0</v>
      </c>
      <c r="H239" s="77">
        <v>0</v>
      </c>
      <c r="I239" s="77">
        <v>0</v>
      </c>
      <c r="J239" s="77">
        <v>0</v>
      </c>
      <c r="K239" s="77">
        <v>0</v>
      </c>
      <c r="L239" s="77">
        <v>0</v>
      </c>
      <c r="M239" s="77">
        <v>0</v>
      </c>
      <c r="N239" s="77">
        <v>0</v>
      </c>
      <c r="O239" s="77">
        <v>0</v>
      </c>
      <c r="P239" s="82">
        <v>0</v>
      </c>
      <c r="Q239" s="83">
        <f t="shared" si="9"/>
        <v>364107</v>
      </c>
      <c r="S239" s="1">
        <f t="shared" si="10"/>
        <v>136811</v>
      </c>
      <c r="T239" s="1">
        <f t="shared" si="10"/>
        <v>227296</v>
      </c>
      <c r="U239" s="1">
        <f t="shared" si="11"/>
        <v>364107</v>
      </c>
    </row>
    <row r="240" spans="1:21" x14ac:dyDescent="0.25">
      <c r="A240" s="24" t="s">
        <v>299</v>
      </c>
      <c r="B240" s="25" t="s">
        <v>47</v>
      </c>
      <c r="C240" s="81">
        <v>0</v>
      </c>
      <c r="D240" s="81">
        <v>0</v>
      </c>
      <c r="E240" s="77">
        <v>0</v>
      </c>
      <c r="F240" s="77">
        <v>0</v>
      </c>
      <c r="G240" s="77">
        <v>0</v>
      </c>
      <c r="H240" s="77">
        <v>0</v>
      </c>
      <c r="I240" s="77">
        <v>0</v>
      </c>
      <c r="J240" s="77">
        <v>0</v>
      </c>
      <c r="K240" s="77">
        <v>0</v>
      </c>
      <c r="L240" s="77">
        <v>0</v>
      </c>
      <c r="M240" s="77">
        <v>0</v>
      </c>
      <c r="N240" s="77">
        <v>0</v>
      </c>
      <c r="O240" s="77">
        <v>0</v>
      </c>
      <c r="P240" s="82">
        <v>0</v>
      </c>
      <c r="Q240" s="83">
        <f t="shared" si="9"/>
        <v>0</v>
      </c>
      <c r="S240" s="1">
        <f t="shared" si="10"/>
        <v>0</v>
      </c>
      <c r="T240" s="1">
        <f t="shared" si="10"/>
        <v>0</v>
      </c>
      <c r="U240" s="1">
        <f t="shared" si="11"/>
        <v>0</v>
      </c>
    </row>
    <row r="241" spans="1:21" x14ac:dyDescent="0.25">
      <c r="A241" s="24" t="s">
        <v>463</v>
      </c>
      <c r="B241" s="25" t="s">
        <v>47</v>
      </c>
      <c r="C241" s="81">
        <v>60260</v>
      </c>
      <c r="D241" s="81">
        <v>9358</v>
      </c>
      <c r="E241" s="77">
        <v>3684</v>
      </c>
      <c r="F241" s="77">
        <v>590</v>
      </c>
      <c r="G241" s="77">
        <v>93430</v>
      </c>
      <c r="H241" s="77">
        <v>28692</v>
      </c>
      <c r="I241" s="77">
        <v>0</v>
      </c>
      <c r="J241" s="77">
        <v>0</v>
      </c>
      <c r="K241" s="77">
        <v>0</v>
      </c>
      <c r="L241" s="77">
        <v>0</v>
      </c>
      <c r="M241" s="77">
        <v>46226</v>
      </c>
      <c r="N241" s="77">
        <v>6453</v>
      </c>
      <c r="O241" s="77">
        <v>43791</v>
      </c>
      <c r="P241" s="82">
        <v>7566</v>
      </c>
      <c r="Q241" s="83">
        <f t="shared" si="9"/>
        <v>300050</v>
      </c>
      <c r="S241" s="1">
        <f t="shared" si="10"/>
        <v>247391</v>
      </c>
      <c r="T241" s="1">
        <f t="shared" si="10"/>
        <v>52659</v>
      </c>
      <c r="U241" s="1">
        <f t="shared" si="11"/>
        <v>300050</v>
      </c>
    </row>
    <row r="242" spans="1:21" x14ac:dyDescent="0.25">
      <c r="A242" s="24" t="s">
        <v>300</v>
      </c>
      <c r="B242" s="25" t="s">
        <v>48</v>
      </c>
      <c r="C242" s="81">
        <v>0</v>
      </c>
      <c r="D242" s="81">
        <v>0</v>
      </c>
      <c r="E242" s="77">
        <v>0</v>
      </c>
      <c r="F242" s="77">
        <v>0</v>
      </c>
      <c r="G242" s="77">
        <v>0</v>
      </c>
      <c r="H242" s="77">
        <v>0</v>
      </c>
      <c r="I242" s="77">
        <v>0</v>
      </c>
      <c r="J242" s="77">
        <v>0</v>
      </c>
      <c r="K242" s="77">
        <v>0</v>
      </c>
      <c r="L242" s="77">
        <v>0</v>
      </c>
      <c r="M242" s="77">
        <v>0</v>
      </c>
      <c r="N242" s="77">
        <v>0</v>
      </c>
      <c r="O242" s="77">
        <v>0</v>
      </c>
      <c r="P242" s="82">
        <v>0</v>
      </c>
      <c r="Q242" s="83">
        <f t="shared" si="9"/>
        <v>0</v>
      </c>
      <c r="S242" s="1">
        <f t="shared" si="10"/>
        <v>0</v>
      </c>
      <c r="T242" s="1">
        <f t="shared" si="10"/>
        <v>0</v>
      </c>
      <c r="U242" s="1">
        <f t="shared" si="11"/>
        <v>0</v>
      </c>
    </row>
    <row r="243" spans="1:21" x14ac:dyDescent="0.25">
      <c r="A243" s="24" t="s">
        <v>301</v>
      </c>
      <c r="B243" s="25" t="s">
        <v>48</v>
      </c>
      <c r="C243" s="81">
        <v>0</v>
      </c>
      <c r="D243" s="81">
        <v>175771</v>
      </c>
      <c r="E243" s="77">
        <v>0</v>
      </c>
      <c r="F243" s="77">
        <v>0</v>
      </c>
      <c r="G243" s="77">
        <v>0</v>
      </c>
      <c r="H243" s="77">
        <v>0</v>
      </c>
      <c r="I243" s="77">
        <v>0</v>
      </c>
      <c r="J243" s="77">
        <v>0</v>
      </c>
      <c r="K243" s="77">
        <v>0</v>
      </c>
      <c r="L243" s="77">
        <v>0</v>
      </c>
      <c r="M243" s="77">
        <v>0</v>
      </c>
      <c r="N243" s="77">
        <v>610036</v>
      </c>
      <c r="O243" s="77">
        <v>159242</v>
      </c>
      <c r="P243" s="82">
        <v>0</v>
      </c>
      <c r="Q243" s="83">
        <f t="shared" si="9"/>
        <v>945049</v>
      </c>
      <c r="S243" s="1">
        <f t="shared" si="10"/>
        <v>159242</v>
      </c>
      <c r="T243" s="1">
        <f t="shared" si="10"/>
        <v>785807</v>
      </c>
      <c r="U243" s="1">
        <f t="shared" si="11"/>
        <v>945049</v>
      </c>
    </row>
    <row r="244" spans="1:21" x14ac:dyDescent="0.25">
      <c r="A244" s="24" t="s">
        <v>302</v>
      </c>
      <c r="B244" s="25" t="s">
        <v>48</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5">
      <c r="A245" s="24" t="s">
        <v>303</v>
      </c>
      <c r="B245" s="25" t="s">
        <v>49</v>
      </c>
      <c r="C245" s="81">
        <v>0</v>
      </c>
      <c r="D245" s="81">
        <v>0</v>
      </c>
      <c r="E245" s="77">
        <v>0</v>
      </c>
      <c r="F245" s="77">
        <v>0</v>
      </c>
      <c r="G245" s="77">
        <v>0</v>
      </c>
      <c r="H245" s="77">
        <v>0</v>
      </c>
      <c r="I245" s="77">
        <v>0</v>
      </c>
      <c r="J245" s="77">
        <v>0</v>
      </c>
      <c r="K245" s="77">
        <v>0</v>
      </c>
      <c r="L245" s="77">
        <v>0</v>
      </c>
      <c r="M245" s="77">
        <v>0</v>
      </c>
      <c r="N245" s="77">
        <v>0</v>
      </c>
      <c r="O245" s="77">
        <v>0</v>
      </c>
      <c r="P245" s="82">
        <v>0</v>
      </c>
      <c r="Q245" s="83">
        <f t="shared" si="9"/>
        <v>0</v>
      </c>
      <c r="S245" s="1">
        <f t="shared" si="10"/>
        <v>0</v>
      </c>
      <c r="T245" s="1">
        <f t="shared" si="10"/>
        <v>0</v>
      </c>
      <c r="U245" s="1">
        <f t="shared" si="11"/>
        <v>0</v>
      </c>
    </row>
    <row r="246" spans="1:21" x14ac:dyDescent="0.25">
      <c r="A246" s="24" t="s">
        <v>304</v>
      </c>
      <c r="B246" s="25" t="s">
        <v>49</v>
      </c>
      <c r="C246" s="81">
        <v>25600</v>
      </c>
      <c r="D246" s="81">
        <v>27800</v>
      </c>
      <c r="E246" s="77">
        <v>431187</v>
      </c>
      <c r="F246" s="77">
        <v>182382</v>
      </c>
      <c r="G246" s="77">
        <v>0</v>
      </c>
      <c r="H246" s="77">
        <v>0</v>
      </c>
      <c r="I246" s="77">
        <v>0</v>
      </c>
      <c r="J246" s="77">
        <v>0</v>
      </c>
      <c r="K246" s="77">
        <v>0</v>
      </c>
      <c r="L246" s="77">
        <v>0</v>
      </c>
      <c r="M246" s="77">
        <v>0</v>
      </c>
      <c r="N246" s="77">
        <v>0</v>
      </c>
      <c r="O246" s="77">
        <v>0</v>
      </c>
      <c r="P246" s="82">
        <v>0</v>
      </c>
      <c r="Q246" s="83">
        <f t="shared" si="9"/>
        <v>666969</v>
      </c>
      <c r="S246" s="1">
        <f t="shared" si="10"/>
        <v>456787</v>
      </c>
      <c r="T246" s="1">
        <f t="shared" si="10"/>
        <v>210182</v>
      </c>
      <c r="U246" s="1">
        <f t="shared" si="11"/>
        <v>666969</v>
      </c>
    </row>
    <row r="247" spans="1:21" x14ac:dyDescent="0.25">
      <c r="A247" s="24" t="s">
        <v>305</v>
      </c>
      <c r="B247" s="25" t="s">
        <v>49</v>
      </c>
      <c r="C247" s="81">
        <v>0</v>
      </c>
      <c r="D247" s="81">
        <v>5491</v>
      </c>
      <c r="E247" s="77">
        <v>0</v>
      </c>
      <c r="F247" s="77">
        <v>61761</v>
      </c>
      <c r="G247" s="77">
        <v>0</v>
      </c>
      <c r="H247" s="77">
        <v>328685</v>
      </c>
      <c r="I247" s="77">
        <v>0</v>
      </c>
      <c r="J247" s="77">
        <v>0</v>
      </c>
      <c r="K247" s="77">
        <v>0</v>
      </c>
      <c r="L247" s="77">
        <v>0</v>
      </c>
      <c r="M247" s="77">
        <v>0</v>
      </c>
      <c r="N247" s="77">
        <v>90488</v>
      </c>
      <c r="O247" s="77">
        <v>0</v>
      </c>
      <c r="P247" s="82">
        <v>315000</v>
      </c>
      <c r="Q247" s="83">
        <f t="shared" si="9"/>
        <v>801425</v>
      </c>
      <c r="S247" s="1">
        <f t="shared" si="10"/>
        <v>0</v>
      </c>
      <c r="T247" s="1">
        <f t="shared" si="10"/>
        <v>801425</v>
      </c>
      <c r="U247" s="1">
        <f t="shared" si="11"/>
        <v>801425</v>
      </c>
    </row>
    <row r="248" spans="1:21" x14ac:dyDescent="0.25">
      <c r="A248" s="24" t="s">
        <v>306</v>
      </c>
      <c r="B248" s="25" t="s">
        <v>49</v>
      </c>
      <c r="C248" s="81">
        <v>0</v>
      </c>
      <c r="D248" s="81">
        <v>0</v>
      </c>
      <c r="E248" s="77">
        <v>9783</v>
      </c>
      <c r="F248" s="77">
        <v>37928</v>
      </c>
      <c r="G248" s="77">
        <v>0</v>
      </c>
      <c r="H248" s="77">
        <v>0</v>
      </c>
      <c r="I248" s="77">
        <v>0</v>
      </c>
      <c r="J248" s="77">
        <v>0</v>
      </c>
      <c r="K248" s="77">
        <v>0</v>
      </c>
      <c r="L248" s="77">
        <v>0</v>
      </c>
      <c r="M248" s="77">
        <v>0</v>
      </c>
      <c r="N248" s="77">
        <v>0</v>
      </c>
      <c r="O248" s="77">
        <v>0</v>
      </c>
      <c r="P248" s="82">
        <v>0</v>
      </c>
      <c r="Q248" s="83">
        <f t="shared" si="9"/>
        <v>47711</v>
      </c>
      <c r="S248" s="1">
        <f t="shared" si="10"/>
        <v>9783</v>
      </c>
      <c r="T248" s="1">
        <f t="shared" si="10"/>
        <v>37928</v>
      </c>
      <c r="U248" s="1">
        <f t="shared" si="11"/>
        <v>47711</v>
      </c>
    </row>
    <row r="249" spans="1:21" x14ac:dyDescent="0.25">
      <c r="A249" s="24" t="s">
        <v>307</v>
      </c>
      <c r="B249" s="25" t="s">
        <v>49</v>
      </c>
      <c r="C249" s="81">
        <v>575</v>
      </c>
      <c r="D249" s="81">
        <v>0</v>
      </c>
      <c r="E249" s="77">
        <v>0</v>
      </c>
      <c r="F249" s="77">
        <v>0</v>
      </c>
      <c r="G249" s="77">
        <v>0</v>
      </c>
      <c r="H249" s="77">
        <v>0</v>
      </c>
      <c r="I249" s="77">
        <v>0</v>
      </c>
      <c r="J249" s="77">
        <v>0</v>
      </c>
      <c r="K249" s="77">
        <v>0</v>
      </c>
      <c r="L249" s="77">
        <v>0</v>
      </c>
      <c r="M249" s="77">
        <v>0</v>
      </c>
      <c r="N249" s="77">
        <v>0</v>
      </c>
      <c r="O249" s="77">
        <v>6600</v>
      </c>
      <c r="P249" s="82">
        <v>0</v>
      </c>
      <c r="Q249" s="83">
        <f t="shared" si="9"/>
        <v>7175</v>
      </c>
      <c r="S249" s="1">
        <f t="shared" si="10"/>
        <v>7175</v>
      </c>
      <c r="T249" s="1">
        <f t="shared" si="10"/>
        <v>0</v>
      </c>
      <c r="U249" s="1">
        <f t="shared" si="11"/>
        <v>7175</v>
      </c>
    </row>
    <row r="250" spans="1:21" x14ac:dyDescent="0.25">
      <c r="A250" s="24" t="s">
        <v>308</v>
      </c>
      <c r="B250" s="25" t="s">
        <v>49</v>
      </c>
      <c r="C250" s="81">
        <v>0</v>
      </c>
      <c r="D250" s="81">
        <v>3300</v>
      </c>
      <c r="E250" s="77">
        <v>0</v>
      </c>
      <c r="F250" s="77">
        <v>0</v>
      </c>
      <c r="G250" s="77">
        <v>0</v>
      </c>
      <c r="H250" s="77">
        <v>0</v>
      </c>
      <c r="I250" s="77">
        <v>0</v>
      </c>
      <c r="J250" s="77">
        <v>0</v>
      </c>
      <c r="K250" s="77">
        <v>0</v>
      </c>
      <c r="L250" s="77">
        <v>0</v>
      </c>
      <c r="M250" s="77">
        <v>0</v>
      </c>
      <c r="N250" s="77">
        <v>0</v>
      </c>
      <c r="O250" s="77">
        <v>0</v>
      </c>
      <c r="P250" s="82">
        <v>0</v>
      </c>
      <c r="Q250" s="83">
        <f t="shared" si="9"/>
        <v>3300</v>
      </c>
      <c r="S250" s="1">
        <f t="shared" si="10"/>
        <v>0</v>
      </c>
      <c r="T250" s="1">
        <f t="shared" si="10"/>
        <v>3300</v>
      </c>
      <c r="U250" s="1">
        <f t="shared" si="11"/>
        <v>3300</v>
      </c>
    </row>
    <row r="251" spans="1:21" x14ac:dyDescent="0.25">
      <c r="A251" s="24" t="s">
        <v>309</v>
      </c>
      <c r="B251" s="25" t="s">
        <v>49</v>
      </c>
      <c r="C251" s="81">
        <v>0</v>
      </c>
      <c r="D251" s="81">
        <v>11000</v>
      </c>
      <c r="E251" s="77">
        <v>0</v>
      </c>
      <c r="F251" s="77">
        <v>549476</v>
      </c>
      <c r="G251" s="77">
        <v>0</v>
      </c>
      <c r="H251" s="77">
        <v>0</v>
      </c>
      <c r="I251" s="77">
        <v>0</v>
      </c>
      <c r="J251" s="77">
        <v>0</v>
      </c>
      <c r="K251" s="77">
        <v>0</v>
      </c>
      <c r="L251" s="77">
        <v>0</v>
      </c>
      <c r="M251" s="77">
        <v>0</v>
      </c>
      <c r="N251" s="77">
        <v>0</v>
      </c>
      <c r="O251" s="77">
        <v>0</v>
      </c>
      <c r="P251" s="82">
        <v>0</v>
      </c>
      <c r="Q251" s="83">
        <f t="shared" si="9"/>
        <v>560476</v>
      </c>
      <c r="S251" s="1">
        <f t="shared" si="10"/>
        <v>0</v>
      </c>
      <c r="T251" s="1">
        <f t="shared" si="10"/>
        <v>560476</v>
      </c>
      <c r="U251" s="1">
        <f t="shared" si="11"/>
        <v>560476</v>
      </c>
    </row>
    <row r="252" spans="1:21" x14ac:dyDescent="0.25">
      <c r="A252" s="24" t="s">
        <v>310</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9"/>
        <v>0</v>
      </c>
      <c r="S252" s="1">
        <f t="shared" si="10"/>
        <v>0</v>
      </c>
      <c r="T252" s="1">
        <f t="shared" si="10"/>
        <v>0</v>
      </c>
      <c r="U252" s="1">
        <f t="shared" si="11"/>
        <v>0</v>
      </c>
    </row>
    <row r="253" spans="1:21" x14ac:dyDescent="0.25">
      <c r="A253" s="24" t="s">
        <v>311</v>
      </c>
      <c r="B253" s="25" t="s">
        <v>49</v>
      </c>
      <c r="C253" s="81">
        <v>2730</v>
      </c>
      <c r="D253" s="81">
        <v>0</v>
      </c>
      <c r="E253" s="77">
        <v>53750</v>
      </c>
      <c r="F253" s="77">
        <v>0</v>
      </c>
      <c r="G253" s="77">
        <v>0</v>
      </c>
      <c r="H253" s="77">
        <v>0</v>
      </c>
      <c r="I253" s="77">
        <v>0</v>
      </c>
      <c r="J253" s="77">
        <v>0</v>
      </c>
      <c r="K253" s="77">
        <v>0</v>
      </c>
      <c r="L253" s="77">
        <v>0</v>
      </c>
      <c r="M253" s="77">
        <v>0</v>
      </c>
      <c r="N253" s="77">
        <v>0</v>
      </c>
      <c r="O253" s="77">
        <v>0</v>
      </c>
      <c r="P253" s="82">
        <v>0</v>
      </c>
      <c r="Q253" s="83">
        <f t="shared" si="9"/>
        <v>56480</v>
      </c>
      <c r="S253" s="1">
        <f t="shared" si="10"/>
        <v>56480</v>
      </c>
      <c r="T253" s="1">
        <f t="shared" si="10"/>
        <v>0</v>
      </c>
      <c r="U253" s="1">
        <f t="shared" si="11"/>
        <v>56480</v>
      </c>
    </row>
    <row r="254" spans="1:21" x14ac:dyDescent="0.25">
      <c r="A254" s="24" t="s">
        <v>3</v>
      </c>
      <c r="B254" s="25" t="s">
        <v>3</v>
      </c>
      <c r="C254" s="81">
        <v>0</v>
      </c>
      <c r="D254" s="81">
        <v>0</v>
      </c>
      <c r="E254" s="77">
        <v>0</v>
      </c>
      <c r="F254" s="77">
        <v>0</v>
      </c>
      <c r="G254" s="77">
        <v>0</v>
      </c>
      <c r="H254" s="77">
        <v>0</v>
      </c>
      <c r="I254" s="77">
        <v>0</v>
      </c>
      <c r="J254" s="77">
        <v>0</v>
      </c>
      <c r="K254" s="77">
        <v>0</v>
      </c>
      <c r="L254" s="77">
        <v>0</v>
      </c>
      <c r="M254" s="77">
        <v>0</v>
      </c>
      <c r="N254" s="77">
        <v>0</v>
      </c>
      <c r="O254" s="77">
        <v>0</v>
      </c>
      <c r="P254" s="82">
        <v>0</v>
      </c>
      <c r="Q254" s="83">
        <f t="shared" si="9"/>
        <v>0</v>
      </c>
      <c r="S254" s="1">
        <f t="shared" si="10"/>
        <v>0</v>
      </c>
      <c r="T254" s="1">
        <f t="shared" si="10"/>
        <v>0</v>
      </c>
      <c r="U254" s="1">
        <f t="shared" si="11"/>
        <v>0</v>
      </c>
    </row>
    <row r="255" spans="1:21" x14ac:dyDescent="0.25">
      <c r="A255" s="24" t="s">
        <v>312</v>
      </c>
      <c r="B255" s="25" t="s">
        <v>50</v>
      </c>
      <c r="C255" s="81">
        <v>239290</v>
      </c>
      <c r="D255" s="81">
        <v>0</v>
      </c>
      <c r="E255" s="77">
        <v>5290327</v>
      </c>
      <c r="F255" s="77">
        <v>388069</v>
      </c>
      <c r="G255" s="77">
        <v>998481</v>
      </c>
      <c r="H255" s="77">
        <v>1876890</v>
      </c>
      <c r="I255" s="77">
        <v>0</v>
      </c>
      <c r="J255" s="77">
        <v>0</v>
      </c>
      <c r="K255" s="77">
        <v>0</v>
      </c>
      <c r="L255" s="77">
        <v>0</v>
      </c>
      <c r="M255" s="77">
        <v>217136</v>
      </c>
      <c r="N255" s="77">
        <v>0</v>
      </c>
      <c r="O255" s="77">
        <v>0</v>
      </c>
      <c r="P255" s="82">
        <v>0</v>
      </c>
      <c r="Q255" s="83">
        <f t="shared" si="9"/>
        <v>9010193</v>
      </c>
      <c r="S255" s="1">
        <f t="shared" si="10"/>
        <v>6745234</v>
      </c>
      <c r="T255" s="1">
        <f t="shared" si="10"/>
        <v>2264959</v>
      </c>
      <c r="U255" s="1">
        <f t="shared" si="11"/>
        <v>9010193</v>
      </c>
    </row>
    <row r="256" spans="1:21" x14ac:dyDescent="0.25">
      <c r="A256" s="24" t="s">
        <v>474</v>
      </c>
      <c r="B256" s="25" t="s">
        <v>50</v>
      </c>
      <c r="C256" s="81">
        <v>0</v>
      </c>
      <c r="D256" s="81">
        <v>0</v>
      </c>
      <c r="E256" s="77">
        <v>0</v>
      </c>
      <c r="F256" s="77">
        <v>0</v>
      </c>
      <c r="G256" s="77">
        <v>0</v>
      </c>
      <c r="H256" s="77">
        <v>0</v>
      </c>
      <c r="I256" s="77">
        <v>0</v>
      </c>
      <c r="J256" s="77">
        <v>0</v>
      </c>
      <c r="K256" s="77">
        <v>0</v>
      </c>
      <c r="L256" s="77">
        <v>0</v>
      </c>
      <c r="M256" s="77">
        <v>0</v>
      </c>
      <c r="N256" s="77">
        <v>0</v>
      </c>
      <c r="O256" s="77">
        <v>0</v>
      </c>
      <c r="P256" s="82">
        <v>0</v>
      </c>
      <c r="Q256" s="83">
        <f t="shared" si="9"/>
        <v>0</v>
      </c>
      <c r="S256" s="1">
        <f t="shared" si="10"/>
        <v>0</v>
      </c>
      <c r="T256" s="1">
        <f t="shared" si="10"/>
        <v>0</v>
      </c>
      <c r="U256" s="1">
        <f t="shared" si="11"/>
        <v>0</v>
      </c>
    </row>
    <row r="257" spans="1:21" x14ac:dyDescent="0.25">
      <c r="A257" s="24" t="s">
        <v>313</v>
      </c>
      <c r="B257" s="25" t="s">
        <v>50</v>
      </c>
      <c r="C257" s="81">
        <v>0</v>
      </c>
      <c r="D257" s="81">
        <v>0</v>
      </c>
      <c r="E257" s="77">
        <v>0</v>
      </c>
      <c r="F257" s="77">
        <v>0</v>
      </c>
      <c r="G257" s="77">
        <v>104390</v>
      </c>
      <c r="H257" s="77">
        <v>0</v>
      </c>
      <c r="I257" s="77">
        <v>0</v>
      </c>
      <c r="J257" s="77">
        <v>0</v>
      </c>
      <c r="K257" s="77">
        <v>0</v>
      </c>
      <c r="L257" s="77">
        <v>0</v>
      </c>
      <c r="M257" s="77">
        <v>0</v>
      </c>
      <c r="N257" s="77">
        <v>0</v>
      </c>
      <c r="O257" s="77">
        <v>0</v>
      </c>
      <c r="P257" s="82">
        <v>0</v>
      </c>
      <c r="Q257" s="83">
        <f t="shared" si="9"/>
        <v>104390</v>
      </c>
      <c r="S257" s="1">
        <f t="shared" si="10"/>
        <v>104390</v>
      </c>
      <c r="T257" s="1">
        <f t="shared" si="10"/>
        <v>0</v>
      </c>
      <c r="U257" s="1">
        <f t="shared" si="11"/>
        <v>104390</v>
      </c>
    </row>
    <row r="258" spans="1:21" x14ac:dyDescent="0.25">
      <c r="A258" s="24" t="s">
        <v>314</v>
      </c>
      <c r="B258" s="25" t="s">
        <v>50</v>
      </c>
      <c r="C258" s="81">
        <v>0</v>
      </c>
      <c r="D258" s="81">
        <v>0</v>
      </c>
      <c r="E258" s="77">
        <v>0</v>
      </c>
      <c r="F258" s="77">
        <v>0</v>
      </c>
      <c r="G258" s="77">
        <v>0</v>
      </c>
      <c r="H258" s="77">
        <v>0</v>
      </c>
      <c r="I258" s="77">
        <v>0</v>
      </c>
      <c r="J258" s="77">
        <v>0</v>
      </c>
      <c r="K258" s="77">
        <v>0</v>
      </c>
      <c r="L258" s="77">
        <v>0</v>
      </c>
      <c r="M258" s="77">
        <v>0</v>
      </c>
      <c r="N258" s="77">
        <v>0</v>
      </c>
      <c r="O258" s="77">
        <v>0</v>
      </c>
      <c r="P258" s="82">
        <v>0</v>
      </c>
      <c r="Q258" s="83">
        <f t="shared" si="9"/>
        <v>0</v>
      </c>
      <c r="S258" s="1">
        <f t="shared" si="10"/>
        <v>0</v>
      </c>
      <c r="T258" s="1">
        <f t="shared" si="10"/>
        <v>0</v>
      </c>
      <c r="U258" s="1">
        <f t="shared" si="11"/>
        <v>0</v>
      </c>
    </row>
    <row r="259" spans="1:21" x14ac:dyDescent="0.25">
      <c r="A259" s="24" t="s">
        <v>315</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si="9"/>
        <v>0</v>
      </c>
      <c r="S259" s="1">
        <f t="shared" si="10"/>
        <v>0</v>
      </c>
      <c r="T259" s="1">
        <f t="shared" si="10"/>
        <v>0</v>
      </c>
      <c r="U259" s="1">
        <f t="shared" si="11"/>
        <v>0</v>
      </c>
    </row>
    <row r="260" spans="1:21" x14ac:dyDescent="0.25">
      <c r="A260" s="24" t="s">
        <v>316</v>
      </c>
      <c r="B260" s="25" t="s">
        <v>50</v>
      </c>
      <c r="C260" s="81">
        <v>0</v>
      </c>
      <c r="D260" s="81">
        <v>0</v>
      </c>
      <c r="E260" s="77">
        <v>0</v>
      </c>
      <c r="F260" s="77">
        <v>0</v>
      </c>
      <c r="G260" s="77">
        <v>0</v>
      </c>
      <c r="H260" s="77">
        <v>0</v>
      </c>
      <c r="I260" s="77">
        <v>0</v>
      </c>
      <c r="J260" s="77">
        <v>0</v>
      </c>
      <c r="K260" s="77">
        <v>0</v>
      </c>
      <c r="L260" s="77">
        <v>0</v>
      </c>
      <c r="M260" s="77">
        <v>0</v>
      </c>
      <c r="N260" s="77">
        <v>0</v>
      </c>
      <c r="O260" s="77">
        <v>0</v>
      </c>
      <c r="P260" s="82">
        <v>0</v>
      </c>
      <c r="Q260" s="83">
        <f t="shared" si="9"/>
        <v>0</v>
      </c>
      <c r="S260" s="1">
        <f t="shared" si="10"/>
        <v>0</v>
      </c>
      <c r="T260" s="1">
        <f t="shared" si="10"/>
        <v>0</v>
      </c>
      <c r="U260" s="1">
        <f t="shared" si="11"/>
        <v>0</v>
      </c>
    </row>
    <row r="261" spans="1:21" x14ac:dyDescent="0.25">
      <c r="A261" s="24" t="s">
        <v>317</v>
      </c>
      <c r="B261" s="25" t="s">
        <v>50</v>
      </c>
      <c r="C261" s="81">
        <v>0</v>
      </c>
      <c r="D261" s="81">
        <v>65341</v>
      </c>
      <c r="E261" s="77">
        <v>0</v>
      </c>
      <c r="F261" s="77">
        <v>0</v>
      </c>
      <c r="G261" s="77">
        <v>0</v>
      </c>
      <c r="H261" s="77">
        <v>191620</v>
      </c>
      <c r="I261" s="77">
        <v>0</v>
      </c>
      <c r="J261" s="77">
        <v>0</v>
      </c>
      <c r="K261" s="77">
        <v>0</v>
      </c>
      <c r="L261" s="77">
        <v>0</v>
      </c>
      <c r="M261" s="77">
        <v>0</v>
      </c>
      <c r="N261" s="77">
        <v>253818</v>
      </c>
      <c r="O261" s="77">
        <v>0</v>
      </c>
      <c r="P261" s="82">
        <v>0</v>
      </c>
      <c r="Q261" s="83">
        <f t="shared" ref="Q261:Q324" si="12">SUM(C261:P261)</f>
        <v>510779</v>
      </c>
      <c r="S261" s="1">
        <f t="shared" si="10"/>
        <v>0</v>
      </c>
      <c r="T261" s="1">
        <f t="shared" si="10"/>
        <v>510779</v>
      </c>
      <c r="U261" s="1">
        <f t="shared" si="11"/>
        <v>510779</v>
      </c>
    </row>
    <row r="262" spans="1:21" x14ac:dyDescent="0.25">
      <c r="A262" s="24" t="s">
        <v>318</v>
      </c>
      <c r="B262" s="25" t="s">
        <v>50</v>
      </c>
      <c r="C262" s="81">
        <v>42619</v>
      </c>
      <c r="D262" s="81">
        <v>0</v>
      </c>
      <c r="E262" s="77">
        <v>95415</v>
      </c>
      <c r="F262" s="77">
        <v>0</v>
      </c>
      <c r="G262" s="77">
        <v>228015</v>
      </c>
      <c r="H262" s="77">
        <v>0</v>
      </c>
      <c r="I262" s="77">
        <v>0</v>
      </c>
      <c r="J262" s="77">
        <v>0</v>
      </c>
      <c r="K262" s="77">
        <v>0</v>
      </c>
      <c r="L262" s="77">
        <v>0</v>
      </c>
      <c r="M262" s="77">
        <v>60358</v>
      </c>
      <c r="N262" s="77">
        <v>0</v>
      </c>
      <c r="O262" s="77">
        <v>27180</v>
      </c>
      <c r="P262" s="82">
        <v>0</v>
      </c>
      <c r="Q262" s="83">
        <f t="shared" si="12"/>
        <v>453587</v>
      </c>
      <c r="S262" s="1">
        <f t="shared" ref="S262:T326" si="13">SUM(C262,E262,G262,I262,K262,M262,O262)</f>
        <v>453587</v>
      </c>
      <c r="T262" s="1">
        <f t="shared" si="13"/>
        <v>0</v>
      </c>
      <c r="U262" s="1">
        <f t="shared" ref="U262:U326" si="14">SUM(S262:T262)</f>
        <v>453587</v>
      </c>
    </row>
    <row r="263" spans="1:21" x14ac:dyDescent="0.25">
      <c r="A263" s="24" t="s">
        <v>319</v>
      </c>
      <c r="B263" s="25" t="s">
        <v>50</v>
      </c>
      <c r="C263" s="81">
        <v>333153</v>
      </c>
      <c r="D263" s="81">
        <v>571457</v>
      </c>
      <c r="E263" s="77">
        <v>135087</v>
      </c>
      <c r="F263" s="77">
        <v>0</v>
      </c>
      <c r="G263" s="77">
        <v>1773684</v>
      </c>
      <c r="H263" s="77">
        <v>0</v>
      </c>
      <c r="I263" s="77">
        <v>0</v>
      </c>
      <c r="J263" s="77">
        <v>0</v>
      </c>
      <c r="K263" s="77">
        <v>0</v>
      </c>
      <c r="L263" s="77">
        <v>0</v>
      </c>
      <c r="M263" s="77">
        <v>928200</v>
      </c>
      <c r="N263" s="77">
        <v>0</v>
      </c>
      <c r="O263" s="77">
        <v>0</v>
      </c>
      <c r="P263" s="82">
        <v>0</v>
      </c>
      <c r="Q263" s="83">
        <f t="shared" si="12"/>
        <v>3741581</v>
      </c>
      <c r="S263" s="1">
        <f t="shared" si="13"/>
        <v>3170124</v>
      </c>
      <c r="T263" s="1">
        <f t="shared" si="13"/>
        <v>571457</v>
      </c>
      <c r="U263" s="1">
        <f t="shared" si="14"/>
        <v>3741581</v>
      </c>
    </row>
    <row r="264" spans="1:21" x14ac:dyDescent="0.25">
      <c r="A264" s="24" t="s">
        <v>475</v>
      </c>
      <c r="B264" s="25" t="s">
        <v>50</v>
      </c>
      <c r="C264" s="81">
        <v>0</v>
      </c>
      <c r="D264" s="81">
        <v>0</v>
      </c>
      <c r="E264" s="77">
        <v>0</v>
      </c>
      <c r="F264" s="77">
        <v>5956451</v>
      </c>
      <c r="G264" s="77">
        <v>0</v>
      </c>
      <c r="H264" s="77">
        <v>11291917</v>
      </c>
      <c r="I264" s="77">
        <v>0</v>
      </c>
      <c r="J264" s="77">
        <v>0</v>
      </c>
      <c r="K264" s="77">
        <v>0</v>
      </c>
      <c r="L264" s="77">
        <v>0</v>
      </c>
      <c r="M264" s="77">
        <v>606414</v>
      </c>
      <c r="N264" s="77">
        <v>0</v>
      </c>
      <c r="O264" s="77">
        <v>0</v>
      </c>
      <c r="P264" s="82">
        <v>0</v>
      </c>
      <c r="Q264" s="83">
        <f t="shared" si="12"/>
        <v>17854782</v>
      </c>
      <c r="S264" s="1">
        <f t="shared" si="13"/>
        <v>606414</v>
      </c>
      <c r="T264" s="1">
        <f t="shared" si="13"/>
        <v>17248368</v>
      </c>
      <c r="U264" s="1">
        <f t="shared" si="14"/>
        <v>17854782</v>
      </c>
    </row>
    <row r="265" spans="1:21" x14ac:dyDescent="0.25">
      <c r="A265" s="24" t="s">
        <v>320</v>
      </c>
      <c r="B265" s="25" t="s">
        <v>50</v>
      </c>
      <c r="C265" s="81">
        <v>20000</v>
      </c>
      <c r="D265" s="81">
        <v>0</v>
      </c>
      <c r="E265" s="77">
        <v>0</v>
      </c>
      <c r="F265" s="77">
        <v>0</v>
      </c>
      <c r="G265" s="77">
        <v>20000</v>
      </c>
      <c r="H265" s="77">
        <v>0</v>
      </c>
      <c r="I265" s="77">
        <v>0</v>
      </c>
      <c r="J265" s="77">
        <v>0</v>
      </c>
      <c r="K265" s="77">
        <v>0</v>
      </c>
      <c r="L265" s="77">
        <v>0</v>
      </c>
      <c r="M265" s="77">
        <v>0</v>
      </c>
      <c r="N265" s="77">
        <v>0</v>
      </c>
      <c r="O265" s="77">
        <v>0</v>
      </c>
      <c r="P265" s="82">
        <v>0</v>
      </c>
      <c r="Q265" s="83">
        <f t="shared" si="12"/>
        <v>40000</v>
      </c>
      <c r="S265" s="1">
        <f t="shared" si="13"/>
        <v>40000</v>
      </c>
      <c r="T265" s="1">
        <f t="shared" si="13"/>
        <v>0</v>
      </c>
      <c r="U265" s="1">
        <f t="shared" si="14"/>
        <v>40000</v>
      </c>
    </row>
    <row r="266" spans="1:21" x14ac:dyDescent="0.25">
      <c r="A266" s="24" t="s">
        <v>321</v>
      </c>
      <c r="B266" s="25" t="s">
        <v>50</v>
      </c>
      <c r="C266" s="81">
        <v>374330</v>
      </c>
      <c r="D266" s="81">
        <v>551407</v>
      </c>
      <c r="E266" s="77">
        <v>1594843</v>
      </c>
      <c r="F266" s="77">
        <v>323547</v>
      </c>
      <c r="G266" s="77">
        <v>1509193</v>
      </c>
      <c r="H266" s="77">
        <v>1025349</v>
      </c>
      <c r="I266" s="77">
        <v>0</v>
      </c>
      <c r="J266" s="77">
        <v>0</v>
      </c>
      <c r="K266" s="77">
        <v>0</v>
      </c>
      <c r="L266" s="77">
        <v>0</v>
      </c>
      <c r="M266" s="77">
        <v>518207</v>
      </c>
      <c r="N266" s="77">
        <v>0</v>
      </c>
      <c r="O266" s="77">
        <v>0</v>
      </c>
      <c r="P266" s="82">
        <v>0</v>
      </c>
      <c r="Q266" s="83">
        <f t="shared" si="12"/>
        <v>5896876</v>
      </c>
      <c r="S266" s="1">
        <f t="shared" si="13"/>
        <v>3996573</v>
      </c>
      <c r="T266" s="1">
        <f t="shared" si="13"/>
        <v>1900303</v>
      </c>
      <c r="U266" s="1">
        <f t="shared" si="14"/>
        <v>5896876</v>
      </c>
    </row>
    <row r="267" spans="1:21" x14ac:dyDescent="0.25">
      <c r="A267" s="24" t="s">
        <v>322</v>
      </c>
      <c r="B267" s="25" t="s">
        <v>50</v>
      </c>
      <c r="C267" s="81">
        <v>0</v>
      </c>
      <c r="D267" s="81">
        <v>0</v>
      </c>
      <c r="E267" s="77">
        <v>0</v>
      </c>
      <c r="F267" s="77">
        <v>2255952</v>
      </c>
      <c r="G267" s="77">
        <v>0</v>
      </c>
      <c r="H267" s="77">
        <v>0</v>
      </c>
      <c r="I267" s="77">
        <v>0</v>
      </c>
      <c r="J267" s="77">
        <v>0</v>
      </c>
      <c r="K267" s="77">
        <v>0</v>
      </c>
      <c r="L267" s="77">
        <v>0</v>
      </c>
      <c r="M267" s="77">
        <v>566000</v>
      </c>
      <c r="N267" s="77">
        <v>0</v>
      </c>
      <c r="O267" s="77">
        <v>0</v>
      </c>
      <c r="P267" s="82">
        <v>0</v>
      </c>
      <c r="Q267" s="83">
        <f t="shared" si="12"/>
        <v>2821952</v>
      </c>
      <c r="S267" s="1">
        <f t="shared" si="13"/>
        <v>566000</v>
      </c>
      <c r="T267" s="1">
        <f t="shared" si="13"/>
        <v>2255952</v>
      </c>
      <c r="U267" s="1">
        <f t="shared" si="14"/>
        <v>2821952</v>
      </c>
    </row>
    <row r="268" spans="1:21" x14ac:dyDescent="0.25">
      <c r="A268" s="24" t="s">
        <v>476</v>
      </c>
      <c r="B268" s="25" t="s">
        <v>51</v>
      </c>
      <c r="C268" s="81">
        <v>0</v>
      </c>
      <c r="D268" s="81">
        <v>0</v>
      </c>
      <c r="E268" s="77">
        <v>0</v>
      </c>
      <c r="F268" s="77">
        <v>0</v>
      </c>
      <c r="G268" s="77">
        <v>100673</v>
      </c>
      <c r="H268" s="77">
        <v>2946118</v>
      </c>
      <c r="I268" s="77">
        <v>0</v>
      </c>
      <c r="J268" s="77">
        <v>0</v>
      </c>
      <c r="K268" s="77">
        <v>0</v>
      </c>
      <c r="L268" s="77">
        <v>0</v>
      </c>
      <c r="M268" s="77">
        <v>0</v>
      </c>
      <c r="N268" s="77">
        <v>0</v>
      </c>
      <c r="O268" s="77">
        <v>0</v>
      </c>
      <c r="P268" s="82">
        <v>0</v>
      </c>
      <c r="Q268" s="83">
        <f t="shared" si="12"/>
        <v>3046791</v>
      </c>
      <c r="S268" s="1">
        <f t="shared" si="13"/>
        <v>100673</v>
      </c>
      <c r="T268" s="1">
        <f t="shared" si="13"/>
        <v>2946118</v>
      </c>
      <c r="U268" s="1">
        <f t="shared" si="14"/>
        <v>3046791</v>
      </c>
    </row>
    <row r="269" spans="1:21" x14ac:dyDescent="0.25">
      <c r="A269" s="24" t="s">
        <v>515</v>
      </c>
      <c r="B269" s="25" t="s">
        <v>51</v>
      </c>
      <c r="C269" s="81">
        <v>871948</v>
      </c>
      <c r="D269" s="81">
        <v>98696</v>
      </c>
      <c r="E269" s="77">
        <v>8536381</v>
      </c>
      <c r="F269" s="77">
        <v>172534</v>
      </c>
      <c r="G269" s="77">
        <v>2984226</v>
      </c>
      <c r="H269" s="77">
        <v>205028</v>
      </c>
      <c r="I269" s="77">
        <v>0</v>
      </c>
      <c r="J269" s="77">
        <v>0</v>
      </c>
      <c r="K269" s="77">
        <v>0</v>
      </c>
      <c r="L269" s="77">
        <v>0</v>
      </c>
      <c r="M269" s="77">
        <v>952664</v>
      </c>
      <c r="N269" s="77">
        <v>0</v>
      </c>
      <c r="O269" s="77">
        <v>0</v>
      </c>
      <c r="P269" s="82">
        <v>0</v>
      </c>
      <c r="Q269" s="83">
        <f t="shared" si="12"/>
        <v>13821477</v>
      </c>
      <c r="S269" s="1">
        <f t="shared" si="13"/>
        <v>13345219</v>
      </c>
      <c r="T269" s="1">
        <f t="shared" si="13"/>
        <v>476258</v>
      </c>
      <c r="U269" s="1">
        <f t="shared" si="14"/>
        <v>13821477</v>
      </c>
    </row>
    <row r="270" spans="1:21" x14ac:dyDescent="0.25">
      <c r="A270" s="24" t="s">
        <v>324</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5">
      <c r="A271" s="24" t="s">
        <v>325</v>
      </c>
      <c r="B271" s="25" t="s">
        <v>4</v>
      </c>
      <c r="C271" s="81">
        <v>0</v>
      </c>
      <c r="D271" s="81">
        <v>0</v>
      </c>
      <c r="E271" s="77">
        <v>0</v>
      </c>
      <c r="F271" s="77">
        <v>0</v>
      </c>
      <c r="G271" s="77">
        <v>0</v>
      </c>
      <c r="H271" s="77">
        <v>0</v>
      </c>
      <c r="I271" s="77">
        <v>0</v>
      </c>
      <c r="J271" s="77">
        <v>0</v>
      </c>
      <c r="K271" s="77">
        <v>0</v>
      </c>
      <c r="L271" s="77">
        <v>0</v>
      </c>
      <c r="M271" s="77">
        <v>0</v>
      </c>
      <c r="N271" s="77">
        <v>0</v>
      </c>
      <c r="O271" s="77">
        <v>0</v>
      </c>
      <c r="P271" s="82">
        <v>0</v>
      </c>
      <c r="Q271" s="83">
        <f t="shared" si="12"/>
        <v>0</v>
      </c>
      <c r="S271" s="1">
        <f t="shared" si="13"/>
        <v>0</v>
      </c>
      <c r="T271" s="1">
        <f t="shared" si="13"/>
        <v>0</v>
      </c>
      <c r="U271" s="1">
        <f t="shared" si="14"/>
        <v>0</v>
      </c>
    </row>
    <row r="272" spans="1:21" x14ac:dyDescent="0.25">
      <c r="A272" s="24" t="s">
        <v>326</v>
      </c>
      <c r="B272" s="25" t="s">
        <v>4</v>
      </c>
      <c r="C272" s="81">
        <v>0</v>
      </c>
      <c r="D272" s="81">
        <v>0</v>
      </c>
      <c r="E272" s="77">
        <v>4139142</v>
      </c>
      <c r="F272" s="77">
        <v>302667</v>
      </c>
      <c r="G272" s="77">
        <v>0</v>
      </c>
      <c r="H272" s="77">
        <v>0</v>
      </c>
      <c r="I272" s="77">
        <v>0</v>
      </c>
      <c r="J272" s="77">
        <v>0</v>
      </c>
      <c r="K272" s="77">
        <v>0</v>
      </c>
      <c r="L272" s="77">
        <v>0</v>
      </c>
      <c r="M272" s="77">
        <v>0</v>
      </c>
      <c r="N272" s="77">
        <v>0</v>
      </c>
      <c r="O272" s="77">
        <v>0</v>
      </c>
      <c r="P272" s="82">
        <v>0</v>
      </c>
      <c r="Q272" s="83">
        <f t="shared" si="12"/>
        <v>4441809</v>
      </c>
      <c r="S272" s="1">
        <f t="shared" si="13"/>
        <v>4139142</v>
      </c>
      <c r="T272" s="1">
        <f t="shared" si="13"/>
        <v>302667</v>
      </c>
      <c r="U272" s="1">
        <f t="shared" si="14"/>
        <v>4441809</v>
      </c>
    </row>
    <row r="273" spans="1:21" x14ac:dyDescent="0.25">
      <c r="A273" s="24" t="s">
        <v>327</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2"/>
        <v>0</v>
      </c>
      <c r="S273" s="1">
        <f t="shared" si="13"/>
        <v>0</v>
      </c>
      <c r="T273" s="1">
        <f t="shared" si="13"/>
        <v>0</v>
      </c>
      <c r="U273" s="1">
        <f t="shared" si="14"/>
        <v>0</v>
      </c>
    </row>
    <row r="274" spans="1:21" x14ac:dyDescent="0.25">
      <c r="A274" s="24" t="s">
        <v>542</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5">
      <c r="A275" s="24" t="s">
        <v>328</v>
      </c>
      <c r="B275" s="25" t="s">
        <v>4</v>
      </c>
      <c r="C275" s="81">
        <v>0</v>
      </c>
      <c r="D275" s="81">
        <v>0</v>
      </c>
      <c r="E275" s="77">
        <v>0</v>
      </c>
      <c r="F275" s="77">
        <v>0</v>
      </c>
      <c r="G275" s="77">
        <v>0</v>
      </c>
      <c r="H275" s="77">
        <v>0</v>
      </c>
      <c r="I275" s="77">
        <v>0</v>
      </c>
      <c r="J275" s="77">
        <v>0</v>
      </c>
      <c r="K275" s="77">
        <v>0</v>
      </c>
      <c r="L275" s="77">
        <v>0</v>
      </c>
      <c r="M275" s="77">
        <v>0</v>
      </c>
      <c r="N275" s="77">
        <v>0</v>
      </c>
      <c r="O275" s="77">
        <v>0</v>
      </c>
      <c r="P275" s="82">
        <v>0</v>
      </c>
      <c r="Q275" s="83">
        <f t="shared" si="12"/>
        <v>0</v>
      </c>
      <c r="S275" s="1">
        <f t="shared" si="13"/>
        <v>0</v>
      </c>
      <c r="T275" s="1">
        <f t="shared" si="13"/>
        <v>0</v>
      </c>
      <c r="U275" s="1">
        <f t="shared" si="14"/>
        <v>0</v>
      </c>
    </row>
    <row r="276" spans="1:21" x14ac:dyDescent="0.25">
      <c r="A276" s="24" t="s">
        <v>329</v>
      </c>
      <c r="B276" s="25" t="s">
        <v>4</v>
      </c>
      <c r="C276" s="81">
        <v>0</v>
      </c>
      <c r="D276" s="81">
        <v>0</v>
      </c>
      <c r="E276" s="77">
        <v>0</v>
      </c>
      <c r="F276" s="77">
        <v>0</v>
      </c>
      <c r="G276" s="77">
        <v>0</v>
      </c>
      <c r="H276" s="77">
        <v>0</v>
      </c>
      <c r="I276" s="77">
        <v>0</v>
      </c>
      <c r="J276" s="77">
        <v>0</v>
      </c>
      <c r="K276" s="77">
        <v>0</v>
      </c>
      <c r="L276" s="77">
        <v>0</v>
      </c>
      <c r="M276" s="77">
        <v>150501</v>
      </c>
      <c r="N276" s="77">
        <v>0</v>
      </c>
      <c r="O276" s="77">
        <v>0</v>
      </c>
      <c r="P276" s="82">
        <v>0</v>
      </c>
      <c r="Q276" s="83">
        <f t="shared" si="12"/>
        <v>150501</v>
      </c>
      <c r="S276" s="1">
        <f t="shared" si="13"/>
        <v>150501</v>
      </c>
      <c r="T276" s="1">
        <f t="shared" si="13"/>
        <v>0</v>
      </c>
      <c r="U276" s="1">
        <f t="shared" si="14"/>
        <v>150501</v>
      </c>
    </row>
    <row r="277" spans="1:21" x14ac:dyDescent="0.25">
      <c r="A277" s="24" t="s">
        <v>330</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5">
      <c r="A278" s="24" t="s">
        <v>331</v>
      </c>
      <c r="B278" s="25" t="s">
        <v>4</v>
      </c>
      <c r="C278" s="81">
        <v>0</v>
      </c>
      <c r="D278" s="81">
        <v>0</v>
      </c>
      <c r="E278" s="77">
        <v>0</v>
      </c>
      <c r="F278" s="77">
        <v>0</v>
      </c>
      <c r="G278" s="77">
        <v>0</v>
      </c>
      <c r="H278" s="77">
        <v>0</v>
      </c>
      <c r="I278" s="77">
        <v>0</v>
      </c>
      <c r="J278" s="77">
        <v>0</v>
      </c>
      <c r="K278" s="77">
        <v>0</v>
      </c>
      <c r="L278" s="77">
        <v>0</v>
      </c>
      <c r="M278" s="77">
        <v>0</v>
      </c>
      <c r="N278" s="77">
        <v>0</v>
      </c>
      <c r="O278" s="77">
        <v>0</v>
      </c>
      <c r="P278" s="82">
        <v>0</v>
      </c>
      <c r="Q278" s="83">
        <f t="shared" si="12"/>
        <v>0</v>
      </c>
      <c r="S278" s="1">
        <f t="shared" si="13"/>
        <v>0</v>
      </c>
      <c r="T278" s="1">
        <f t="shared" si="13"/>
        <v>0</v>
      </c>
      <c r="U278" s="1">
        <f t="shared" si="14"/>
        <v>0</v>
      </c>
    </row>
    <row r="279" spans="1:21" x14ac:dyDescent="0.25">
      <c r="A279" s="24" t="s">
        <v>332</v>
      </c>
      <c r="B279" s="25" t="s">
        <v>4</v>
      </c>
      <c r="C279" s="81">
        <v>0</v>
      </c>
      <c r="D279" s="81">
        <v>0</v>
      </c>
      <c r="E279" s="77">
        <v>0</v>
      </c>
      <c r="F279" s="77">
        <v>6308</v>
      </c>
      <c r="G279" s="77">
        <v>0</v>
      </c>
      <c r="H279" s="77">
        <v>0</v>
      </c>
      <c r="I279" s="77">
        <v>0</v>
      </c>
      <c r="J279" s="77">
        <v>0</v>
      </c>
      <c r="K279" s="77">
        <v>0</v>
      </c>
      <c r="L279" s="77">
        <v>0</v>
      </c>
      <c r="M279" s="77">
        <v>0</v>
      </c>
      <c r="N279" s="77">
        <v>0</v>
      </c>
      <c r="O279" s="77">
        <v>225709</v>
      </c>
      <c r="P279" s="82">
        <v>59460</v>
      </c>
      <c r="Q279" s="83">
        <f t="shared" si="12"/>
        <v>291477</v>
      </c>
      <c r="S279" s="1">
        <f t="shared" si="13"/>
        <v>225709</v>
      </c>
      <c r="T279" s="1">
        <f t="shared" si="13"/>
        <v>65768</v>
      </c>
      <c r="U279" s="1">
        <f t="shared" si="14"/>
        <v>291477</v>
      </c>
    </row>
    <row r="280" spans="1:21" x14ac:dyDescent="0.25">
      <c r="A280" s="24" t="s">
        <v>477</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5">
      <c r="A281" s="24" t="s">
        <v>333</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83">
        <f t="shared" si="12"/>
        <v>0</v>
      </c>
      <c r="S281" s="1">
        <f t="shared" si="13"/>
        <v>0</v>
      </c>
      <c r="T281" s="1">
        <f t="shared" si="13"/>
        <v>0</v>
      </c>
      <c r="U281" s="1">
        <f t="shared" si="14"/>
        <v>0</v>
      </c>
    </row>
    <row r="282" spans="1:21" x14ac:dyDescent="0.25">
      <c r="A282" s="24" t="s">
        <v>334</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5">
      <c r="A283" s="24" t="s">
        <v>335</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83">
        <f t="shared" si="12"/>
        <v>0</v>
      </c>
      <c r="S283" s="1">
        <f t="shared" si="13"/>
        <v>0</v>
      </c>
      <c r="T283" s="1">
        <f t="shared" si="13"/>
        <v>0</v>
      </c>
      <c r="U283" s="1">
        <f t="shared" si="14"/>
        <v>0</v>
      </c>
    </row>
    <row r="284" spans="1:21" x14ac:dyDescent="0.25">
      <c r="A284" s="24" t="s">
        <v>336</v>
      </c>
      <c r="B284" s="25" t="s">
        <v>4</v>
      </c>
      <c r="C284" s="81">
        <v>961</v>
      </c>
      <c r="D284" s="81">
        <v>0</v>
      </c>
      <c r="E284" s="77">
        <v>0</v>
      </c>
      <c r="F284" s="77">
        <v>0</v>
      </c>
      <c r="G284" s="77">
        <v>0</v>
      </c>
      <c r="H284" s="77">
        <v>0</v>
      </c>
      <c r="I284" s="77">
        <v>0</v>
      </c>
      <c r="J284" s="77">
        <v>0</v>
      </c>
      <c r="K284" s="77">
        <v>0</v>
      </c>
      <c r="L284" s="77">
        <v>0</v>
      </c>
      <c r="M284" s="77">
        <v>0</v>
      </c>
      <c r="N284" s="77">
        <v>0</v>
      </c>
      <c r="O284" s="77">
        <v>8873</v>
      </c>
      <c r="P284" s="82">
        <v>0</v>
      </c>
      <c r="Q284" s="83">
        <f t="shared" si="12"/>
        <v>9834</v>
      </c>
      <c r="S284" s="1">
        <f t="shared" si="13"/>
        <v>9834</v>
      </c>
      <c r="T284" s="1">
        <f t="shared" si="13"/>
        <v>0</v>
      </c>
      <c r="U284" s="1">
        <f t="shared" si="14"/>
        <v>9834</v>
      </c>
    </row>
    <row r="285" spans="1:21" x14ac:dyDescent="0.25">
      <c r="A285" s="24" t="s">
        <v>337</v>
      </c>
      <c r="B285" s="25" t="s">
        <v>4</v>
      </c>
      <c r="C285" s="81">
        <v>11336</v>
      </c>
      <c r="D285" s="81">
        <v>11617</v>
      </c>
      <c r="E285" s="77">
        <v>0</v>
      </c>
      <c r="F285" s="77">
        <v>0</v>
      </c>
      <c r="G285" s="77">
        <v>239734</v>
      </c>
      <c r="H285" s="77">
        <v>83127</v>
      </c>
      <c r="I285" s="77">
        <v>0</v>
      </c>
      <c r="J285" s="77">
        <v>0</v>
      </c>
      <c r="K285" s="77">
        <v>0</v>
      </c>
      <c r="L285" s="77">
        <v>0</v>
      </c>
      <c r="M285" s="77">
        <v>199466</v>
      </c>
      <c r="N285" s="77">
        <v>0</v>
      </c>
      <c r="O285" s="77">
        <v>0</v>
      </c>
      <c r="P285" s="82">
        <v>0</v>
      </c>
      <c r="Q285" s="83">
        <f t="shared" si="12"/>
        <v>545280</v>
      </c>
      <c r="S285" s="1">
        <f t="shared" si="13"/>
        <v>450536</v>
      </c>
      <c r="T285" s="1">
        <f t="shared" si="13"/>
        <v>94744</v>
      </c>
      <c r="U285" s="1">
        <f t="shared" si="14"/>
        <v>545280</v>
      </c>
    </row>
    <row r="286" spans="1:21" x14ac:dyDescent="0.25">
      <c r="A286" s="24" t="s">
        <v>338</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5">
      <c r="A287" s="24" t="s">
        <v>339</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5">
      <c r="A288" s="24" t="s">
        <v>340</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5">
      <c r="A289" s="24" t="s">
        <v>549</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5">
      <c r="A290" s="24" t="s">
        <v>341</v>
      </c>
      <c r="B290" s="25" t="s">
        <v>4</v>
      </c>
      <c r="C290" s="81">
        <v>0</v>
      </c>
      <c r="D290" s="81">
        <v>0</v>
      </c>
      <c r="E290" s="77">
        <v>0</v>
      </c>
      <c r="F290" s="77">
        <v>28088</v>
      </c>
      <c r="G290" s="77">
        <v>0</v>
      </c>
      <c r="H290" s="77">
        <v>0</v>
      </c>
      <c r="I290" s="77">
        <v>0</v>
      </c>
      <c r="J290" s="77">
        <v>0</v>
      </c>
      <c r="K290" s="77">
        <v>0</v>
      </c>
      <c r="L290" s="77">
        <v>0</v>
      </c>
      <c r="M290" s="77">
        <v>0</v>
      </c>
      <c r="N290" s="77">
        <v>0</v>
      </c>
      <c r="O290" s="77">
        <v>0</v>
      </c>
      <c r="P290" s="82">
        <v>0</v>
      </c>
      <c r="Q290" s="83">
        <f t="shared" si="12"/>
        <v>28088</v>
      </c>
      <c r="S290" s="1">
        <f t="shared" si="13"/>
        <v>0</v>
      </c>
      <c r="T290" s="1">
        <f t="shared" si="13"/>
        <v>28088</v>
      </c>
      <c r="U290" s="1">
        <f t="shared" si="14"/>
        <v>28088</v>
      </c>
    </row>
    <row r="291" spans="1:21" x14ac:dyDescent="0.25">
      <c r="A291" s="24" t="s">
        <v>506</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2"/>
        <v>0</v>
      </c>
      <c r="S291" s="1">
        <f t="shared" si="13"/>
        <v>0</v>
      </c>
      <c r="T291" s="1">
        <f t="shared" si="13"/>
        <v>0</v>
      </c>
      <c r="U291" s="1">
        <f t="shared" si="14"/>
        <v>0</v>
      </c>
    </row>
    <row r="292" spans="1:21" x14ac:dyDescent="0.25">
      <c r="A292" s="24" t="s">
        <v>342</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83">
        <f t="shared" si="12"/>
        <v>0</v>
      </c>
      <c r="S292" s="1">
        <f t="shared" si="13"/>
        <v>0</v>
      </c>
      <c r="T292" s="1">
        <f t="shared" si="13"/>
        <v>0</v>
      </c>
      <c r="U292" s="1">
        <f t="shared" si="14"/>
        <v>0</v>
      </c>
    </row>
    <row r="293" spans="1:21" x14ac:dyDescent="0.25">
      <c r="A293" s="24" t="s">
        <v>343</v>
      </c>
      <c r="B293" s="25" t="s">
        <v>4</v>
      </c>
      <c r="C293" s="81">
        <v>0</v>
      </c>
      <c r="D293" s="81">
        <v>0</v>
      </c>
      <c r="E293" s="77">
        <v>0</v>
      </c>
      <c r="F293" s="77">
        <v>0</v>
      </c>
      <c r="G293" s="77">
        <v>0</v>
      </c>
      <c r="H293" s="77">
        <v>0</v>
      </c>
      <c r="I293" s="77">
        <v>0</v>
      </c>
      <c r="J293" s="77">
        <v>0</v>
      </c>
      <c r="K293" s="77">
        <v>0</v>
      </c>
      <c r="L293" s="77">
        <v>0</v>
      </c>
      <c r="M293" s="77">
        <v>0</v>
      </c>
      <c r="N293" s="77">
        <v>0</v>
      </c>
      <c r="O293" s="77">
        <v>2349</v>
      </c>
      <c r="P293" s="82">
        <v>0</v>
      </c>
      <c r="Q293" s="83">
        <f t="shared" si="12"/>
        <v>2349</v>
      </c>
      <c r="S293" s="1">
        <f t="shared" si="13"/>
        <v>2349</v>
      </c>
      <c r="T293" s="1">
        <f t="shared" si="13"/>
        <v>0</v>
      </c>
      <c r="U293" s="1">
        <f t="shared" si="14"/>
        <v>2349</v>
      </c>
    </row>
    <row r="294" spans="1:21" x14ac:dyDescent="0.25">
      <c r="A294" s="24" t="s">
        <v>344</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2"/>
        <v>0</v>
      </c>
      <c r="S294" s="1">
        <f t="shared" si="13"/>
        <v>0</v>
      </c>
      <c r="T294" s="1">
        <f t="shared" si="13"/>
        <v>0</v>
      </c>
      <c r="U294" s="1">
        <f t="shared" si="14"/>
        <v>0</v>
      </c>
    </row>
    <row r="295" spans="1:21" x14ac:dyDescent="0.25">
      <c r="A295" s="24" t="s">
        <v>345</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5">
      <c r="A296" s="24" t="s">
        <v>346</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5">
      <c r="A297" s="24" t="s">
        <v>4</v>
      </c>
      <c r="B297" s="25" t="s">
        <v>4</v>
      </c>
      <c r="C297" s="81">
        <v>0</v>
      </c>
      <c r="D297" s="81">
        <v>0</v>
      </c>
      <c r="E297" s="77">
        <v>0</v>
      </c>
      <c r="F297" s="77">
        <v>0</v>
      </c>
      <c r="G297" s="77">
        <v>0</v>
      </c>
      <c r="H297" s="77">
        <v>0</v>
      </c>
      <c r="I297" s="77">
        <v>0</v>
      </c>
      <c r="J297" s="77">
        <v>0</v>
      </c>
      <c r="K297" s="77">
        <v>0</v>
      </c>
      <c r="L297" s="77">
        <v>0</v>
      </c>
      <c r="M297" s="77">
        <v>0</v>
      </c>
      <c r="N297" s="77">
        <v>0</v>
      </c>
      <c r="O297" s="77">
        <v>0</v>
      </c>
      <c r="P297" s="82">
        <v>0</v>
      </c>
      <c r="Q297" s="83">
        <f t="shared" si="12"/>
        <v>0</v>
      </c>
      <c r="S297" s="1">
        <f t="shared" si="13"/>
        <v>0</v>
      </c>
      <c r="T297" s="1">
        <f t="shared" si="13"/>
        <v>0</v>
      </c>
      <c r="U297" s="1">
        <f t="shared" si="14"/>
        <v>0</v>
      </c>
    </row>
    <row r="298" spans="1:21" x14ac:dyDescent="0.25">
      <c r="A298" s="24" t="s">
        <v>347</v>
      </c>
      <c r="B298" s="25" t="s">
        <v>4</v>
      </c>
      <c r="C298" s="81">
        <v>0</v>
      </c>
      <c r="D298" s="81">
        <v>738117</v>
      </c>
      <c r="E298" s="77">
        <v>0</v>
      </c>
      <c r="F298" s="77">
        <v>0</v>
      </c>
      <c r="G298" s="77">
        <v>0</v>
      </c>
      <c r="H298" s="77">
        <v>1093669</v>
      </c>
      <c r="I298" s="77">
        <v>0</v>
      </c>
      <c r="J298" s="77">
        <v>0</v>
      </c>
      <c r="K298" s="77">
        <v>0</v>
      </c>
      <c r="L298" s="77">
        <v>0</v>
      </c>
      <c r="M298" s="77">
        <v>994158</v>
      </c>
      <c r="N298" s="77">
        <v>0</v>
      </c>
      <c r="O298" s="77">
        <v>108069</v>
      </c>
      <c r="P298" s="82">
        <v>0</v>
      </c>
      <c r="Q298" s="83">
        <f t="shared" si="12"/>
        <v>2934013</v>
      </c>
      <c r="S298" s="1">
        <f t="shared" si="13"/>
        <v>1102227</v>
      </c>
      <c r="T298" s="1">
        <f t="shared" si="13"/>
        <v>1831786</v>
      </c>
      <c r="U298" s="1">
        <f t="shared" si="14"/>
        <v>2934013</v>
      </c>
    </row>
    <row r="299" spans="1:21" x14ac:dyDescent="0.25">
      <c r="A299" s="24" t="s">
        <v>348</v>
      </c>
      <c r="B299" s="25" t="s">
        <v>4</v>
      </c>
      <c r="C299" s="81">
        <v>0</v>
      </c>
      <c r="D299" s="81">
        <v>0</v>
      </c>
      <c r="E299" s="77">
        <v>0</v>
      </c>
      <c r="F299" s="77">
        <v>0</v>
      </c>
      <c r="G299" s="77">
        <v>0</v>
      </c>
      <c r="H299" s="77">
        <v>0</v>
      </c>
      <c r="I299" s="77">
        <v>0</v>
      </c>
      <c r="J299" s="77">
        <v>0</v>
      </c>
      <c r="K299" s="77">
        <v>0</v>
      </c>
      <c r="L299" s="77">
        <v>0</v>
      </c>
      <c r="M299" s="77">
        <v>0</v>
      </c>
      <c r="N299" s="77">
        <v>0</v>
      </c>
      <c r="O299" s="77">
        <v>5030</v>
      </c>
      <c r="P299" s="82">
        <v>0</v>
      </c>
      <c r="Q299" s="83">
        <f t="shared" si="12"/>
        <v>5030</v>
      </c>
      <c r="S299" s="1">
        <f t="shared" si="13"/>
        <v>5030</v>
      </c>
      <c r="T299" s="1">
        <f t="shared" si="13"/>
        <v>0</v>
      </c>
      <c r="U299" s="1">
        <f t="shared" si="14"/>
        <v>5030</v>
      </c>
    </row>
    <row r="300" spans="1:21" x14ac:dyDescent="0.25">
      <c r="A300" s="24" t="s">
        <v>349</v>
      </c>
      <c r="B300" s="25" t="s">
        <v>4</v>
      </c>
      <c r="C300" s="81">
        <v>10366</v>
      </c>
      <c r="D300" s="81">
        <v>0</v>
      </c>
      <c r="E300" s="77">
        <v>0</v>
      </c>
      <c r="F300" s="77">
        <v>0</v>
      </c>
      <c r="G300" s="77">
        <v>0</v>
      </c>
      <c r="H300" s="77">
        <v>0</v>
      </c>
      <c r="I300" s="77">
        <v>16900</v>
      </c>
      <c r="J300" s="77">
        <v>0</v>
      </c>
      <c r="K300" s="77">
        <v>0</v>
      </c>
      <c r="L300" s="77">
        <v>0</v>
      </c>
      <c r="M300" s="77">
        <v>10903</v>
      </c>
      <c r="N300" s="77">
        <v>0</v>
      </c>
      <c r="O300" s="77">
        <v>0</v>
      </c>
      <c r="P300" s="82">
        <v>0</v>
      </c>
      <c r="Q300" s="83">
        <f t="shared" si="12"/>
        <v>38169</v>
      </c>
      <c r="S300" s="1">
        <f t="shared" si="13"/>
        <v>38169</v>
      </c>
      <c r="T300" s="1">
        <f t="shared" si="13"/>
        <v>0</v>
      </c>
      <c r="U300" s="1">
        <f t="shared" si="14"/>
        <v>38169</v>
      </c>
    </row>
    <row r="301" spans="1:21" x14ac:dyDescent="0.25">
      <c r="A301" s="24" t="s">
        <v>350</v>
      </c>
      <c r="B301" s="25" t="s">
        <v>4</v>
      </c>
      <c r="C301" s="81">
        <v>12102</v>
      </c>
      <c r="D301" s="81">
        <v>0</v>
      </c>
      <c r="E301" s="77">
        <v>0</v>
      </c>
      <c r="F301" s="77">
        <v>28378</v>
      </c>
      <c r="G301" s="77">
        <v>29447</v>
      </c>
      <c r="H301" s="77">
        <v>0</v>
      </c>
      <c r="I301" s="77">
        <v>0</v>
      </c>
      <c r="J301" s="77">
        <v>0</v>
      </c>
      <c r="K301" s="77">
        <v>0</v>
      </c>
      <c r="L301" s="77">
        <v>0</v>
      </c>
      <c r="M301" s="77">
        <v>9314</v>
      </c>
      <c r="N301" s="77">
        <v>0</v>
      </c>
      <c r="O301" s="77">
        <v>2249</v>
      </c>
      <c r="P301" s="82">
        <v>0</v>
      </c>
      <c r="Q301" s="83">
        <f t="shared" si="12"/>
        <v>81490</v>
      </c>
      <c r="S301" s="1">
        <f t="shared" si="13"/>
        <v>53112</v>
      </c>
      <c r="T301" s="1">
        <f t="shared" si="13"/>
        <v>28378</v>
      </c>
      <c r="U301" s="1">
        <f t="shared" si="14"/>
        <v>81490</v>
      </c>
    </row>
    <row r="302" spans="1:21" x14ac:dyDescent="0.25">
      <c r="A302" s="24" t="s">
        <v>351</v>
      </c>
      <c r="B302" s="25" t="s">
        <v>4</v>
      </c>
      <c r="C302" s="81">
        <v>169754</v>
      </c>
      <c r="D302" s="81">
        <v>12084</v>
      </c>
      <c r="E302" s="77">
        <v>0</v>
      </c>
      <c r="F302" s="77">
        <v>0</v>
      </c>
      <c r="G302" s="77">
        <v>50504</v>
      </c>
      <c r="H302" s="77">
        <v>47569</v>
      </c>
      <c r="I302" s="77">
        <v>0</v>
      </c>
      <c r="J302" s="77">
        <v>0</v>
      </c>
      <c r="K302" s="77">
        <v>0</v>
      </c>
      <c r="L302" s="77">
        <v>0</v>
      </c>
      <c r="M302" s="77">
        <v>35771</v>
      </c>
      <c r="N302" s="77">
        <v>18236</v>
      </c>
      <c r="O302" s="77">
        <v>65206</v>
      </c>
      <c r="P302" s="82">
        <v>1559</v>
      </c>
      <c r="Q302" s="83">
        <f t="shared" si="12"/>
        <v>400683</v>
      </c>
      <c r="S302" s="1">
        <f t="shared" si="13"/>
        <v>321235</v>
      </c>
      <c r="T302" s="1">
        <f t="shared" si="13"/>
        <v>79448</v>
      </c>
      <c r="U302" s="1">
        <f t="shared" si="14"/>
        <v>400683</v>
      </c>
    </row>
    <row r="303" spans="1:21" x14ac:dyDescent="0.25">
      <c r="A303" s="24" t="s">
        <v>352</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5">
      <c r="A304" s="24" t="s">
        <v>353</v>
      </c>
      <c r="B304" s="25" t="s">
        <v>4</v>
      </c>
      <c r="C304" s="81">
        <v>0</v>
      </c>
      <c r="D304" s="81">
        <v>0</v>
      </c>
      <c r="E304" s="77">
        <v>0</v>
      </c>
      <c r="F304" s="77">
        <v>0</v>
      </c>
      <c r="G304" s="77">
        <v>0</v>
      </c>
      <c r="H304" s="77">
        <v>0</v>
      </c>
      <c r="I304" s="77">
        <v>0</v>
      </c>
      <c r="J304" s="77">
        <v>0</v>
      </c>
      <c r="K304" s="77">
        <v>0</v>
      </c>
      <c r="L304" s="77">
        <v>0</v>
      </c>
      <c r="M304" s="77">
        <v>0</v>
      </c>
      <c r="N304" s="77">
        <v>0</v>
      </c>
      <c r="O304" s="77">
        <v>0</v>
      </c>
      <c r="P304" s="82">
        <v>0</v>
      </c>
      <c r="Q304" s="83">
        <f t="shared" si="12"/>
        <v>0</v>
      </c>
      <c r="S304" s="1">
        <f t="shared" si="13"/>
        <v>0</v>
      </c>
      <c r="T304" s="1">
        <f t="shared" si="13"/>
        <v>0</v>
      </c>
      <c r="U304" s="1">
        <f t="shared" si="14"/>
        <v>0</v>
      </c>
    </row>
    <row r="305" spans="1:21" x14ac:dyDescent="0.25">
      <c r="A305" s="24" t="s">
        <v>354</v>
      </c>
      <c r="B305" s="25" t="s">
        <v>4</v>
      </c>
      <c r="C305" s="81">
        <v>0</v>
      </c>
      <c r="D305" s="81">
        <v>6476</v>
      </c>
      <c r="E305" s="77">
        <v>0</v>
      </c>
      <c r="F305" s="77">
        <v>0</v>
      </c>
      <c r="G305" s="77">
        <v>0</v>
      </c>
      <c r="H305" s="77">
        <v>0</v>
      </c>
      <c r="I305" s="77">
        <v>0</v>
      </c>
      <c r="J305" s="77">
        <v>0</v>
      </c>
      <c r="K305" s="77">
        <v>0</v>
      </c>
      <c r="L305" s="77">
        <v>0</v>
      </c>
      <c r="M305" s="77">
        <v>0</v>
      </c>
      <c r="N305" s="77">
        <v>3411</v>
      </c>
      <c r="O305" s="77">
        <v>0</v>
      </c>
      <c r="P305" s="82">
        <v>0</v>
      </c>
      <c r="Q305" s="83">
        <f t="shared" si="12"/>
        <v>9887</v>
      </c>
      <c r="S305" s="1">
        <f t="shared" si="13"/>
        <v>0</v>
      </c>
      <c r="T305" s="1">
        <f t="shared" si="13"/>
        <v>9887</v>
      </c>
      <c r="U305" s="1">
        <f t="shared" si="14"/>
        <v>9887</v>
      </c>
    </row>
    <row r="306" spans="1:21" x14ac:dyDescent="0.25">
      <c r="A306" s="24" t="s">
        <v>355</v>
      </c>
      <c r="B306" s="25" t="s">
        <v>4</v>
      </c>
      <c r="C306" s="81">
        <v>0</v>
      </c>
      <c r="D306" s="81">
        <v>0</v>
      </c>
      <c r="E306" s="77">
        <v>0</v>
      </c>
      <c r="F306" s="77">
        <v>0</v>
      </c>
      <c r="G306" s="77">
        <v>210737</v>
      </c>
      <c r="H306" s="77">
        <v>0</v>
      </c>
      <c r="I306" s="77">
        <v>0</v>
      </c>
      <c r="J306" s="77">
        <v>0</v>
      </c>
      <c r="K306" s="77">
        <v>0</v>
      </c>
      <c r="L306" s="77">
        <v>0</v>
      </c>
      <c r="M306" s="77">
        <v>196490</v>
      </c>
      <c r="N306" s="77">
        <v>0</v>
      </c>
      <c r="O306" s="77">
        <v>0</v>
      </c>
      <c r="P306" s="82">
        <v>0</v>
      </c>
      <c r="Q306" s="83">
        <f t="shared" si="12"/>
        <v>407227</v>
      </c>
      <c r="S306" s="1">
        <f t="shared" si="13"/>
        <v>407227</v>
      </c>
      <c r="T306" s="1">
        <f t="shared" si="13"/>
        <v>0</v>
      </c>
      <c r="U306" s="1">
        <f t="shared" si="14"/>
        <v>407227</v>
      </c>
    </row>
    <row r="307" spans="1:21" x14ac:dyDescent="0.25">
      <c r="A307" s="24" t="s">
        <v>356</v>
      </c>
      <c r="B307" s="25" t="s">
        <v>4</v>
      </c>
      <c r="C307" s="81">
        <v>0</v>
      </c>
      <c r="D307" s="81">
        <v>0</v>
      </c>
      <c r="E307" s="77">
        <v>0</v>
      </c>
      <c r="F307" s="77">
        <v>0</v>
      </c>
      <c r="G307" s="77">
        <v>0</v>
      </c>
      <c r="H307" s="77">
        <v>0</v>
      </c>
      <c r="I307" s="77">
        <v>0</v>
      </c>
      <c r="J307" s="77">
        <v>0</v>
      </c>
      <c r="K307" s="77">
        <v>0</v>
      </c>
      <c r="L307" s="77">
        <v>0</v>
      </c>
      <c r="M307" s="77">
        <v>0</v>
      </c>
      <c r="N307" s="77">
        <v>0</v>
      </c>
      <c r="O307" s="77">
        <v>0</v>
      </c>
      <c r="P307" s="82">
        <v>0</v>
      </c>
      <c r="Q307" s="83">
        <f t="shared" si="12"/>
        <v>0</v>
      </c>
      <c r="S307" s="1">
        <f t="shared" si="13"/>
        <v>0</v>
      </c>
      <c r="T307" s="1">
        <f t="shared" si="13"/>
        <v>0</v>
      </c>
      <c r="U307" s="1">
        <f t="shared" si="14"/>
        <v>0</v>
      </c>
    </row>
    <row r="308" spans="1:21" x14ac:dyDescent="0.25">
      <c r="A308" s="24" t="s">
        <v>544</v>
      </c>
      <c r="B308" s="25" t="s">
        <v>4</v>
      </c>
      <c r="C308" s="81">
        <v>0</v>
      </c>
      <c r="D308" s="81">
        <v>0</v>
      </c>
      <c r="E308" s="77">
        <v>0</v>
      </c>
      <c r="F308" s="77">
        <v>0</v>
      </c>
      <c r="G308" s="77">
        <v>0</v>
      </c>
      <c r="H308" s="77">
        <v>0</v>
      </c>
      <c r="I308" s="77">
        <v>0</v>
      </c>
      <c r="J308" s="77">
        <v>0</v>
      </c>
      <c r="K308" s="77">
        <v>0</v>
      </c>
      <c r="L308" s="77">
        <v>0</v>
      </c>
      <c r="M308" s="77">
        <v>0</v>
      </c>
      <c r="N308" s="77">
        <v>0</v>
      </c>
      <c r="O308" s="77">
        <v>2456</v>
      </c>
      <c r="P308" s="82">
        <v>0</v>
      </c>
      <c r="Q308" s="83">
        <f t="shared" si="12"/>
        <v>2456</v>
      </c>
      <c r="S308" s="1">
        <f t="shared" si="13"/>
        <v>2456</v>
      </c>
      <c r="T308" s="1">
        <f t="shared" si="13"/>
        <v>0</v>
      </c>
      <c r="U308" s="1">
        <f t="shared" si="14"/>
        <v>2456</v>
      </c>
    </row>
    <row r="309" spans="1:21" x14ac:dyDescent="0.25">
      <c r="A309" s="24" t="s">
        <v>357</v>
      </c>
      <c r="B309" s="25" t="s">
        <v>52</v>
      </c>
      <c r="C309" s="81">
        <v>639</v>
      </c>
      <c r="D309" s="81">
        <v>0</v>
      </c>
      <c r="E309" s="77">
        <v>42882</v>
      </c>
      <c r="F309" s="77">
        <v>0</v>
      </c>
      <c r="G309" s="77">
        <v>8148</v>
      </c>
      <c r="H309" s="77">
        <v>0</v>
      </c>
      <c r="I309" s="77">
        <v>0</v>
      </c>
      <c r="J309" s="77">
        <v>0</v>
      </c>
      <c r="K309" s="77">
        <v>0</v>
      </c>
      <c r="L309" s="77">
        <v>0</v>
      </c>
      <c r="M309" s="77">
        <v>0</v>
      </c>
      <c r="N309" s="77">
        <v>0</v>
      </c>
      <c r="O309" s="77">
        <v>0</v>
      </c>
      <c r="P309" s="82">
        <v>0</v>
      </c>
      <c r="Q309" s="83">
        <f t="shared" si="12"/>
        <v>51669</v>
      </c>
      <c r="S309" s="1">
        <f t="shared" si="13"/>
        <v>51669</v>
      </c>
      <c r="T309" s="1">
        <f t="shared" si="13"/>
        <v>0</v>
      </c>
      <c r="U309" s="1">
        <f t="shared" si="14"/>
        <v>51669</v>
      </c>
    </row>
    <row r="310" spans="1:21" x14ac:dyDescent="0.25">
      <c r="A310" s="24" t="s">
        <v>358</v>
      </c>
      <c r="B310" s="25" t="s">
        <v>52</v>
      </c>
      <c r="C310" s="81">
        <v>0</v>
      </c>
      <c r="D310" s="81">
        <v>0</v>
      </c>
      <c r="E310" s="77">
        <v>205200</v>
      </c>
      <c r="F310" s="77">
        <v>242586</v>
      </c>
      <c r="G310" s="77">
        <v>0</v>
      </c>
      <c r="H310" s="77">
        <v>0</v>
      </c>
      <c r="I310" s="77">
        <v>0</v>
      </c>
      <c r="J310" s="77">
        <v>0</v>
      </c>
      <c r="K310" s="77">
        <v>0</v>
      </c>
      <c r="L310" s="77">
        <v>0</v>
      </c>
      <c r="M310" s="77">
        <v>0</v>
      </c>
      <c r="N310" s="77">
        <v>0</v>
      </c>
      <c r="O310" s="77">
        <v>0</v>
      </c>
      <c r="P310" s="82">
        <v>0</v>
      </c>
      <c r="Q310" s="83">
        <f t="shared" si="12"/>
        <v>447786</v>
      </c>
      <c r="S310" s="1">
        <f t="shared" si="13"/>
        <v>205200</v>
      </c>
      <c r="T310" s="1">
        <f t="shared" si="13"/>
        <v>242586</v>
      </c>
      <c r="U310" s="1">
        <f t="shared" si="14"/>
        <v>447786</v>
      </c>
    </row>
    <row r="311" spans="1:21" x14ac:dyDescent="0.25">
      <c r="A311" s="24" t="s">
        <v>359</v>
      </c>
      <c r="B311" s="25" t="s">
        <v>52</v>
      </c>
      <c r="C311" s="81">
        <v>25060</v>
      </c>
      <c r="D311" s="81">
        <v>0</v>
      </c>
      <c r="E311" s="77">
        <v>715659</v>
      </c>
      <c r="F311" s="77">
        <v>0</v>
      </c>
      <c r="G311" s="77">
        <v>68197</v>
      </c>
      <c r="H311" s="77">
        <v>0</v>
      </c>
      <c r="I311" s="77">
        <v>0</v>
      </c>
      <c r="J311" s="77">
        <v>0</v>
      </c>
      <c r="K311" s="77">
        <v>0</v>
      </c>
      <c r="L311" s="77">
        <v>0</v>
      </c>
      <c r="M311" s="77">
        <v>0</v>
      </c>
      <c r="N311" s="77">
        <v>0</v>
      </c>
      <c r="O311" s="77">
        <v>0</v>
      </c>
      <c r="P311" s="82">
        <v>0</v>
      </c>
      <c r="Q311" s="83">
        <f t="shared" si="12"/>
        <v>808916</v>
      </c>
      <c r="S311" s="1">
        <f t="shared" si="13"/>
        <v>808916</v>
      </c>
      <c r="T311" s="1">
        <f t="shared" si="13"/>
        <v>0</v>
      </c>
      <c r="U311" s="1">
        <f t="shared" si="14"/>
        <v>808916</v>
      </c>
    </row>
    <row r="312" spans="1:21" x14ac:dyDescent="0.25">
      <c r="A312" s="24" t="s">
        <v>361</v>
      </c>
      <c r="B312" s="25" t="s">
        <v>52</v>
      </c>
      <c r="C312" s="81">
        <v>0</v>
      </c>
      <c r="D312" s="81">
        <v>0</v>
      </c>
      <c r="E312" s="77">
        <v>0</v>
      </c>
      <c r="F312" s="77">
        <v>0</v>
      </c>
      <c r="G312" s="77">
        <v>0</v>
      </c>
      <c r="H312" s="77">
        <v>0</v>
      </c>
      <c r="I312" s="77">
        <v>0</v>
      </c>
      <c r="J312" s="77">
        <v>0</v>
      </c>
      <c r="K312" s="77">
        <v>0</v>
      </c>
      <c r="L312" s="77">
        <v>0</v>
      </c>
      <c r="M312" s="77">
        <v>0</v>
      </c>
      <c r="N312" s="77">
        <v>0</v>
      </c>
      <c r="O312" s="77">
        <v>0</v>
      </c>
      <c r="P312" s="82">
        <v>0</v>
      </c>
      <c r="Q312" s="83">
        <f t="shared" si="12"/>
        <v>0</v>
      </c>
      <c r="S312" s="1">
        <f t="shared" si="13"/>
        <v>0</v>
      </c>
      <c r="T312" s="1">
        <f t="shared" si="13"/>
        <v>0</v>
      </c>
      <c r="U312" s="1">
        <f t="shared" si="14"/>
        <v>0</v>
      </c>
    </row>
    <row r="313" spans="1:21" x14ac:dyDescent="0.25">
      <c r="A313" s="24" t="s">
        <v>516</v>
      </c>
      <c r="B313" s="25" t="s">
        <v>52</v>
      </c>
      <c r="C313" s="81">
        <v>0</v>
      </c>
      <c r="D313" s="81">
        <v>0</v>
      </c>
      <c r="E313" s="77">
        <v>0</v>
      </c>
      <c r="F313" s="77">
        <v>0</v>
      </c>
      <c r="G313" s="77">
        <v>5500</v>
      </c>
      <c r="H313" s="77">
        <v>0</v>
      </c>
      <c r="I313" s="77">
        <v>0</v>
      </c>
      <c r="J313" s="77">
        <v>0</v>
      </c>
      <c r="K313" s="77">
        <v>0</v>
      </c>
      <c r="L313" s="77">
        <v>0</v>
      </c>
      <c r="M313" s="77">
        <v>0</v>
      </c>
      <c r="N313" s="77">
        <v>0</v>
      </c>
      <c r="O313" s="77">
        <v>0</v>
      </c>
      <c r="P313" s="82">
        <v>0</v>
      </c>
      <c r="Q313" s="83">
        <f t="shared" si="12"/>
        <v>5500</v>
      </c>
      <c r="S313" s="1">
        <f t="shared" si="13"/>
        <v>5500</v>
      </c>
      <c r="T313" s="1">
        <f t="shared" si="13"/>
        <v>0</v>
      </c>
      <c r="U313" s="1">
        <f t="shared" si="14"/>
        <v>5500</v>
      </c>
    </row>
    <row r="314" spans="1:21" x14ac:dyDescent="0.25">
      <c r="A314" s="24" t="s">
        <v>362</v>
      </c>
      <c r="B314" s="25" t="s">
        <v>52</v>
      </c>
      <c r="C314" s="81">
        <v>59400</v>
      </c>
      <c r="D314" s="81">
        <v>0</v>
      </c>
      <c r="E314" s="77">
        <v>0</v>
      </c>
      <c r="F314" s="77">
        <v>0</v>
      </c>
      <c r="G314" s="77">
        <v>320881</v>
      </c>
      <c r="H314" s="77">
        <v>0</v>
      </c>
      <c r="I314" s="77">
        <v>0</v>
      </c>
      <c r="J314" s="77">
        <v>0</v>
      </c>
      <c r="K314" s="77">
        <v>0</v>
      </c>
      <c r="L314" s="77">
        <v>0</v>
      </c>
      <c r="M314" s="77">
        <v>74242</v>
      </c>
      <c r="N314" s="77">
        <v>0</v>
      </c>
      <c r="O314" s="77">
        <v>0</v>
      </c>
      <c r="P314" s="82">
        <v>0</v>
      </c>
      <c r="Q314" s="83">
        <f t="shared" si="12"/>
        <v>454523</v>
      </c>
      <c r="S314" s="1">
        <f t="shared" si="13"/>
        <v>454523</v>
      </c>
      <c r="T314" s="1">
        <f t="shared" si="13"/>
        <v>0</v>
      </c>
      <c r="U314" s="1">
        <f t="shared" si="14"/>
        <v>454523</v>
      </c>
    </row>
    <row r="315" spans="1:21" x14ac:dyDescent="0.25">
      <c r="A315" s="24" t="s">
        <v>363</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5">
      <c r="A316" s="24" t="s">
        <v>364</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5">
      <c r="A317" s="24" t="s">
        <v>365</v>
      </c>
      <c r="B317" s="25" t="s">
        <v>53</v>
      </c>
      <c r="C317" s="81">
        <v>0</v>
      </c>
      <c r="D317" s="81">
        <v>0</v>
      </c>
      <c r="E317" s="77">
        <v>0</v>
      </c>
      <c r="F317" s="77">
        <v>0</v>
      </c>
      <c r="G317" s="77">
        <v>0</v>
      </c>
      <c r="H317" s="77">
        <v>0</v>
      </c>
      <c r="I317" s="77">
        <v>0</v>
      </c>
      <c r="J317" s="77">
        <v>0</v>
      </c>
      <c r="K317" s="77">
        <v>0</v>
      </c>
      <c r="L317" s="77">
        <v>0</v>
      </c>
      <c r="M317" s="77">
        <v>0</v>
      </c>
      <c r="N317" s="77">
        <v>0</v>
      </c>
      <c r="O317" s="77">
        <v>0</v>
      </c>
      <c r="P317" s="82">
        <v>0</v>
      </c>
      <c r="Q317" s="83">
        <f t="shared" si="12"/>
        <v>0</v>
      </c>
      <c r="S317" s="1">
        <f t="shared" si="13"/>
        <v>0</v>
      </c>
      <c r="T317" s="1">
        <f t="shared" si="13"/>
        <v>0</v>
      </c>
      <c r="U317" s="1">
        <f t="shared" si="14"/>
        <v>0</v>
      </c>
    </row>
    <row r="318" spans="1:21" x14ac:dyDescent="0.25">
      <c r="A318" s="24" t="s">
        <v>366</v>
      </c>
      <c r="B318" s="25" t="s">
        <v>53</v>
      </c>
      <c r="C318" s="81">
        <v>0</v>
      </c>
      <c r="D318" s="81">
        <v>0</v>
      </c>
      <c r="E318" s="77">
        <v>0</v>
      </c>
      <c r="F318" s="77">
        <v>0</v>
      </c>
      <c r="G318" s="77">
        <v>0</v>
      </c>
      <c r="H318" s="77">
        <v>0</v>
      </c>
      <c r="I318" s="77">
        <v>0</v>
      </c>
      <c r="J318" s="77">
        <v>0</v>
      </c>
      <c r="K318" s="77">
        <v>0</v>
      </c>
      <c r="L318" s="77">
        <v>0</v>
      </c>
      <c r="M318" s="77">
        <v>0</v>
      </c>
      <c r="N318" s="77">
        <v>0</v>
      </c>
      <c r="O318" s="77">
        <v>0</v>
      </c>
      <c r="P318" s="82">
        <v>0</v>
      </c>
      <c r="Q318" s="83">
        <f t="shared" si="12"/>
        <v>0</v>
      </c>
      <c r="S318" s="1">
        <f t="shared" si="13"/>
        <v>0</v>
      </c>
      <c r="T318" s="1">
        <f t="shared" si="13"/>
        <v>0</v>
      </c>
      <c r="U318" s="1">
        <f t="shared" si="14"/>
        <v>0</v>
      </c>
    </row>
    <row r="319" spans="1:21" x14ac:dyDescent="0.25">
      <c r="A319" s="24" t="s">
        <v>367</v>
      </c>
      <c r="B319" s="25" t="s">
        <v>53</v>
      </c>
      <c r="C319" s="81">
        <v>0</v>
      </c>
      <c r="D319" s="81">
        <v>0</v>
      </c>
      <c r="E319" s="77">
        <v>0</v>
      </c>
      <c r="F319" s="77">
        <v>4627</v>
      </c>
      <c r="G319" s="77">
        <v>186105</v>
      </c>
      <c r="H319" s="77">
        <v>267797</v>
      </c>
      <c r="I319" s="77">
        <v>0</v>
      </c>
      <c r="J319" s="77">
        <v>0</v>
      </c>
      <c r="K319" s="77">
        <v>0</v>
      </c>
      <c r="L319" s="77">
        <v>0</v>
      </c>
      <c r="M319" s="77">
        <v>540917</v>
      </c>
      <c r="N319" s="77">
        <v>0</v>
      </c>
      <c r="O319" s="77">
        <v>0</v>
      </c>
      <c r="P319" s="82">
        <v>0</v>
      </c>
      <c r="Q319" s="83">
        <f t="shared" si="12"/>
        <v>999446</v>
      </c>
      <c r="S319" s="1">
        <f t="shared" si="13"/>
        <v>727022</v>
      </c>
      <c r="T319" s="1">
        <f t="shared" si="13"/>
        <v>272424</v>
      </c>
      <c r="U319" s="1">
        <f t="shared" si="14"/>
        <v>999446</v>
      </c>
    </row>
    <row r="320" spans="1:21" x14ac:dyDescent="0.25">
      <c r="A320" s="24" t="s">
        <v>368</v>
      </c>
      <c r="B320" s="25" t="s">
        <v>53</v>
      </c>
      <c r="C320" s="81">
        <v>25105</v>
      </c>
      <c r="D320" s="81">
        <v>3751</v>
      </c>
      <c r="E320" s="77">
        <v>0</v>
      </c>
      <c r="F320" s="77">
        <v>272107</v>
      </c>
      <c r="G320" s="77">
        <v>6198</v>
      </c>
      <c r="H320" s="77">
        <v>29106</v>
      </c>
      <c r="I320" s="77">
        <v>0</v>
      </c>
      <c r="J320" s="77">
        <v>0</v>
      </c>
      <c r="K320" s="77">
        <v>0</v>
      </c>
      <c r="L320" s="77">
        <v>0</v>
      </c>
      <c r="M320" s="77">
        <v>76602</v>
      </c>
      <c r="N320" s="77">
        <v>0</v>
      </c>
      <c r="O320" s="77">
        <v>0</v>
      </c>
      <c r="P320" s="82">
        <v>0</v>
      </c>
      <c r="Q320" s="83">
        <f t="shared" si="12"/>
        <v>412869</v>
      </c>
      <c r="S320" s="1">
        <f t="shared" si="13"/>
        <v>107905</v>
      </c>
      <c r="T320" s="1">
        <f t="shared" si="13"/>
        <v>304964</v>
      </c>
      <c r="U320" s="1">
        <f t="shared" si="14"/>
        <v>412869</v>
      </c>
    </row>
    <row r="321" spans="1:21" x14ac:dyDescent="0.25">
      <c r="A321" s="24" t="s">
        <v>369</v>
      </c>
      <c r="B321" s="25" t="s">
        <v>53</v>
      </c>
      <c r="C321" s="81">
        <v>0</v>
      </c>
      <c r="D321" s="81">
        <v>0</v>
      </c>
      <c r="E321" s="77">
        <v>10643</v>
      </c>
      <c r="F321" s="77">
        <v>742</v>
      </c>
      <c r="G321" s="77">
        <v>8576</v>
      </c>
      <c r="H321" s="77">
        <v>1116</v>
      </c>
      <c r="I321" s="77">
        <v>0</v>
      </c>
      <c r="J321" s="77">
        <v>0</v>
      </c>
      <c r="K321" s="77">
        <v>0</v>
      </c>
      <c r="L321" s="77">
        <v>0</v>
      </c>
      <c r="M321" s="77">
        <v>0</v>
      </c>
      <c r="N321" s="77">
        <v>0</v>
      </c>
      <c r="O321" s="77">
        <v>0</v>
      </c>
      <c r="P321" s="82">
        <v>0</v>
      </c>
      <c r="Q321" s="83">
        <f t="shared" si="12"/>
        <v>21077</v>
      </c>
      <c r="S321" s="1">
        <f t="shared" si="13"/>
        <v>19219</v>
      </c>
      <c r="T321" s="1">
        <f t="shared" si="13"/>
        <v>1858</v>
      </c>
      <c r="U321" s="1">
        <f t="shared" si="14"/>
        <v>21077</v>
      </c>
    </row>
    <row r="322" spans="1:21" x14ac:dyDescent="0.25">
      <c r="A322" s="24" t="s">
        <v>370</v>
      </c>
      <c r="B322" s="25" t="s">
        <v>53</v>
      </c>
      <c r="C322" s="81">
        <v>0</v>
      </c>
      <c r="D322" s="81">
        <v>0</v>
      </c>
      <c r="E322" s="77">
        <v>0</v>
      </c>
      <c r="F322" s="77">
        <v>0</v>
      </c>
      <c r="G322" s="77">
        <v>4840</v>
      </c>
      <c r="H322" s="77">
        <v>0</v>
      </c>
      <c r="I322" s="77">
        <v>5000</v>
      </c>
      <c r="J322" s="77">
        <v>0</v>
      </c>
      <c r="K322" s="77">
        <v>0</v>
      </c>
      <c r="L322" s="77">
        <v>0</v>
      </c>
      <c r="M322" s="77">
        <v>5000</v>
      </c>
      <c r="N322" s="77">
        <v>0</v>
      </c>
      <c r="O322" s="77">
        <v>0</v>
      </c>
      <c r="P322" s="82">
        <v>0</v>
      </c>
      <c r="Q322" s="83">
        <f t="shared" si="12"/>
        <v>14840</v>
      </c>
      <c r="S322" s="1">
        <f t="shared" si="13"/>
        <v>14840</v>
      </c>
      <c r="T322" s="1">
        <f t="shared" si="13"/>
        <v>0</v>
      </c>
      <c r="U322" s="1">
        <f t="shared" si="14"/>
        <v>14840</v>
      </c>
    </row>
    <row r="323" spans="1:21" x14ac:dyDescent="0.25">
      <c r="A323" s="24" t="s">
        <v>371</v>
      </c>
      <c r="B323" s="25" t="s">
        <v>53</v>
      </c>
      <c r="C323" s="81">
        <v>10518</v>
      </c>
      <c r="D323" s="81">
        <v>0</v>
      </c>
      <c r="E323" s="77">
        <v>0</v>
      </c>
      <c r="F323" s="77">
        <v>0</v>
      </c>
      <c r="G323" s="77">
        <v>0</v>
      </c>
      <c r="H323" s="77">
        <v>0</v>
      </c>
      <c r="I323" s="77">
        <v>0</v>
      </c>
      <c r="J323" s="77">
        <v>0</v>
      </c>
      <c r="K323" s="77">
        <v>0</v>
      </c>
      <c r="L323" s="77">
        <v>0</v>
      </c>
      <c r="M323" s="77">
        <v>0</v>
      </c>
      <c r="N323" s="77">
        <v>0</v>
      </c>
      <c r="O323" s="77">
        <v>876</v>
      </c>
      <c r="P323" s="82">
        <v>0</v>
      </c>
      <c r="Q323" s="83">
        <f t="shared" si="12"/>
        <v>11394</v>
      </c>
      <c r="S323" s="1">
        <f t="shared" si="13"/>
        <v>11394</v>
      </c>
      <c r="T323" s="1">
        <f t="shared" si="13"/>
        <v>0</v>
      </c>
      <c r="U323" s="1">
        <f t="shared" si="14"/>
        <v>11394</v>
      </c>
    </row>
    <row r="324" spans="1:21" x14ac:dyDescent="0.25">
      <c r="A324" s="24" t="s">
        <v>372</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2"/>
        <v>0</v>
      </c>
      <c r="S324" s="1">
        <f t="shared" si="13"/>
        <v>0</v>
      </c>
      <c r="T324" s="1">
        <f t="shared" si="13"/>
        <v>0</v>
      </c>
      <c r="U324" s="1">
        <f t="shared" si="14"/>
        <v>0</v>
      </c>
    </row>
    <row r="325" spans="1:21" x14ac:dyDescent="0.25">
      <c r="A325" s="24" t="s">
        <v>373</v>
      </c>
      <c r="B325" s="25" t="s">
        <v>53</v>
      </c>
      <c r="C325" s="81">
        <v>0</v>
      </c>
      <c r="D325" s="81">
        <v>0</v>
      </c>
      <c r="E325" s="77">
        <v>0</v>
      </c>
      <c r="F325" s="77">
        <v>0</v>
      </c>
      <c r="G325" s="77">
        <v>141263</v>
      </c>
      <c r="H325" s="77">
        <v>13647</v>
      </c>
      <c r="I325" s="77">
        <v>0</v>
      </c>
      <c r="J325" s="77">
        <v>0</v>
      </c>
      <c r="K325" s="77">
        <v>0</v>
      </c>
      <c r="L325" s="77">
        <v>0</v>
      </c>
      <c r="M325" s="77">
        <v>0</v>
      </c>
      <c r="N325" s="77">
        <v>28985</v>
      </c>
      <c r="O325" s="77">
        <v>98040</v>
      </c>
      <c r="P325" s="82">
        <v>102800</v>
      </c>
      <c r="Q325" s="83">
        <f t="shared" ref="Q325:Q388" si="15">SUM(C325:P325)</f>
        <v>384735</v>
      </c>
      <c r="S325" s="1">
        <f t="shared" si="13"/>
        <v>239303</v>
      </c>
      <c r="T325" s="1">
        <f t="shared" si="13"/>
        <v>145432</v>
      </c>
      <c r="U325" s="1">
        <f t="shared" si="14"/>
        <v>384735</v>
      </c>
    </row>
    <row r="326" spans="1:21" x14ac:dyDescent="0.25">
      <c r="A326" s="24" t="s">
        <v>374</v>
      </c>
      <c r="B326" s="25" t="s">
        <v>53</v>
      </c>
      <c r="C326" s="81">
        <v>0</v>
      </c>
      <c r="D326" s="81">
        <v>0</v>
      </c>
      <c r="E326" s="77">
        <v>0</v>
      </c>
      <c r="F326" s="77">
        <v>0</v>
      </c>
      <c r="G326" s="77">
        <v>0</v>
      </c>
      <c r="H326" s="77">
        <v>0</v>
      </c>
      <c r="I326" s="77">
        <v>0</v>
      </c>
      <c r="J326" s="77">
        <v>0</v>
      </c>
      <c r="K326" s="77">
        <v>0</v>
      </c>
      <c r="L326" s="77">
        <v>0</v>
      </c>
      <c r="M326" s="77">
        <v>0</v>
      </c>
      <c r="N326" s="77">
        <v>0</v>
      </c>
      <c r="O326" s="77">
        <v>0</v>
      </c>
      <c r="P326" s="82">
        <v>0</v>
      </c>
      <c r="Q326" s="83">
        <f t="shared" si="15"/>
        <v>0</v>
      </c>
      <c r="S326" s="1">
        <f t="shared" si="13"/>
        <v>0</v>
      </c>
      <c r="T326" s="1">
        <f t="shared" si="13"/>
        <v>0</v>
      </c>
      <c r="U326" s="1">
        <f t="shared" si="14"/>
        <v>0</v>
      </c>
    </row>
    <row r="327" spans="1:21" x14ac:dyDescent="0.25">
      <c r="A327" s="24" t="s">
        <v>375</v>
      </c>
      <c r="B327" s="25" t="s">
        <v>53</v>
      </c>
      <c r="C327" s="81">
        <v>0</v>
      </c>
      <c r="D327" s="81">
        <v>0</v>
      </c>
      <c r="E327" s="77">
        <v>0</v>
      </c>
      <c r="F327" s="77">
        <v>0</v>
      </c>
      <c r="G327" s="77">
        <v>0</v>
      </c>
      <c r="H327" s="77">
        <v>0</v>
      </c>
      <c r="I327" s="77">
        <v>0</v>
      </c>
      <c r="J327" s="77">
        <v>0</v>
      </c>
      <c r="K327" s="77">
        <v>0</v>
      </c>
      <c r="L327" s="77">
        <v>0</v>
      </c>
      <c r="M327" s="77">
        <v>0</v>
      </c>
      <c r="N327" s="77">
        <v>0</v>
      </c>
      <c r="O327" s="77">
        <v>0</v>
      </c>
      <c r="P327" s="82">
        <v>0</v>
      </c>
      <c r="Q327" s="83">
        <f t="shared" si="15"/>
        <v>0</v>
      </c>
      <c r="S327" s="1">
        <f t="shared" ref="S327:T390" si="16">SUM(C327,E327,G327,I327,K327,M327,O327)</f>
        <v>0</v>
      </c>
      <c r="T327" s="1">
        <f t="shared" si="16"/>
        <v>0</v>
      </c>
      <c r="U327" s="1">
        <f t="shared" ref="U327:U390" si="17">SUM(S327:T327)</f>
        <v>0</v>
      </c>
    </row>
    <row r="328" spans="1:21" x14ac:dyDescent="0.25">
      <c r="A328" s="24" t="s">
        <v>376</v>
      </c>
      <c r="B328" s="25" t="s">
        <v>53</v>
      </c>
      <c r="C328" s="81">
        <v>21915</v>
      </c>
      <c r="D328" s="81">
        <v>0</v>
      </c>
      <c r="E328" s="77">
        <v>250364</v>
      </c>
      <c r="F328" s="77">
        <v>11128</v>
      </c>
      <c r="G328" s="77">
        <v>34646</v>
      </c>
      <c r="H328" s="77">
        <v>21868</v>
      </c>
      <c r="I328" s="77">
        <v>0</v>
      </c>
      <c r="J328" s="77">
        <v>0</v>
      </c>
      <c r="K328" s="77">
        <v>0</v>
      </c>
      <c r="L328" s="77">
        <v>0</v>
      </c>
      <c r="M328" s="77">
        <v>65233</v>
      </c>
      <c r="N328" s="77">
        <v>0</v>
      </c>
      <c r="O328" s="77">
        <v>0</v>
      </c>
      <c r="P328" s="82">
        <v>0</v>
      </c>
      <c r="Q328" s="83">
        <f t="shared" si="15"/>
        <v>405154</v>
      </c>
      <c r="S328" s="1">
        <f t="shared" si="16"/>
        <v>372158</v>
      </c>
      <c r="T328" s="1">
        <f t="shared" si="16"/>
        <v>32996</v>
      </c>
      <c r="U328" s="1">
        <f t="shared" si="17"/>
        <v>405154</v>
      </c>
    </row>
    <row r="329" spans="1:21" x14ac:dyDescent="0.25">
      <c r="A329" s="24" t="s">
        <v>377</v>
      </c>
      <c r="B329" s="25" t="s">
        <v>53</v>
      </c>
      <c r="C329" s="81">
        <v>0</v>
      </c>
      <c r="D329" s="81">
        <v>0</v>
      </c>
      <c r="E329" s="77">
        <v>0</v>
      </c>
      <c r="F329" s="77">
        <v>0</v>
      </c>
      <c r="G329" s="77">
        <v>0</v>
      </c>
      <c r="H329" s="77">
        <v>122814</v>
      </c>
      <c r="I329" s="77">
        <v>0</v>
      </c>
      <c r="J329" s="77">
        <v>0</v>
      </c>
      <c r="K329" s="77">
        <v>0</v>
      </c>
      <c r="L329" s="77">
        <v>0</v>
      </c>
      <c r="M329" s="77">
        <v>0</v>
      </c>
      <c r="N329" s="77">
        <v>0</v>
      </c>
      <c r="O329" s="77">
        <v>0</v>
      </c>
      <c r="P329" s="82">
        <v>0</v>
      </c>
      <c r="Q329" s="83">
        <f t="shared" si="15"/>
        <v>122814</v>
      </c>
      <c r="S329" s="1">
        <f t="shared" si="16"/>
        <v>0</v>
      </c>
      <c r="T329" s="1">
        <f t="shared" si="16"/>
        <v>122814</v>
      </c>
      <c r="U329" s="1">
        <f t="shared" si="17"/>
        <v>122814</v>
      </c>
    </row>
    <row r="330" spans="1:21" x14ac:dyDescent="0.25">
      <c r="A330" s="24" t="s">
        <v>378</v>
      </c>
      <c r="B330" s="25" t="s">
        <v>53</v>
      </c>
      <c r="C330" s="81">
        <v>0</v>
      </c>
      <c r="D330" s="81">
        <v>0</v>
      </c>
      <c r="E330" s="77">
        <v>0</v>
      </c>
      <c r="F330" s="77">
        <v>0</v>
      </c>
      <c r="G330" s="77">
        <v>0</v>
      </c>
      <c r="H330" s="77">
        <v>0</v>
      </c>
      <c r="I330" s="77">
        <v>0</v>
      </c>
      <c r="J330" s="77">
        <v>0</v>
      </c>
      <c r="K330" s="77">
        <v>0</v>
      </c>
      <c r="L330" s="77">
        <v>0</v>
      </c>
      <c r="M330" s="77">
        <v>0</v>
      </c>
      <c r="N330" s="77">
        <v>0</v>
      </c>
      <c r="O330" s="77">
        <v>0</v>
      </c>
      <c r="P330" s="82">
        <v>0</v>
      </c>
      <c r="Q330" s="83">
        <f t="shared" si="15"/>
        <v>0</v>
      </c>
      <c r="S330" s="1">
        <f t="shared" si="16"/>
        <v>0</v>
      </c>
      <c r="T330" s="1">
        <f t="shared" si="16"/>
        <v>0</v>
      </c>
      <c r="U330" s="1">
        <f t="shared" si="17"/>
        <v>0</v>
      </c>
    </row>
    <row r="331" spans="1:21" x14ac:dyDescent="0.25">
      <c r="A331" s="24" t="s">
        <v>379</v>
      </c>
      <c r="B331" s="25" t="s">
        <v>53</v>
      </c>
      <c r="C331" s="81">
        <v>0</v>
      </c>
      <c r="D331" s="81">
        <v>0</v>
      </c>
      <c r="E331" s="77">
        <v>0</v>
      </c>
      <c r="F331" s="77">
        <v>0</v>
      </c>
      <c r="G331" s="77">
        <v>0</v>
      </c>
      <c r="H331" s="77">
        <v>0</v>
      </c>
      <c r="I331" s="77">
        <v>0</v>
      </c>
      <c r="J331" s="77">
        <v>0</v>
      </c>
      <c r="K331" s="77">
        <v>0</v>
      </c>
      <c r="L331" s="77">
        <v>0</v>
      </c>
      <c r="M331" s="77">
        <v>33915</v>
      </c>
      <c r="N331" s="77">
        <v>0</v>
      </c>
      <c r="O331" s="77">
        <v>0</v>
      </c>
      <c r="P331" s="82">
        <v>0</v>
      </c>
      <c r="Q331" s="83">
        <f t="shared" si="15"/>
        <v>33915</v>
      </c>
      <c r="S331" s="1">
        <f t="shared" si="16"/>
        <v>33915</v>
      </c>
      <c r="T331" s="1">
        <f t="shared" si="16"/>
        <v>0</v>
      </c>
      <c r="U331" s="1">
        <f t="shared" si="17"/>
        <v>33915</v>
      </c>
    </row>
    <row r="332" spans="1:21" x14ac:dyDescent="0.25">
      <c r="A332" s="24" t="s">
        <v>380</v>
      </c>
      <c r="B332" s="25" t="s">
        <v>53</v>
      </c>
      <c r="C332" s="81">
        <v>19252</v>
      </c>
      <c r="D332" s="81">
        <v>698</v>
      </c>
      <c r="E332" s="77">
        <v>0</v>
      </c>
      <c r="F332" s="77">
        <v>0</v>
      </c>
      <c r="G332" s="77">
        <v>31528</v>
      </c>
      <c r="H332" s="77">
        <v>5256</v>
      </c>
      <c r="I332" s="77">
        <v>0</v>
      </c>
      <c r="J332" s="77">
        <v>0</v>
      </c>
      <c r="K332" s="77">
        <v>0</v>
      </c>
      <c r="L332" s="77">
        <v>0</v>
      </c>
      <c r="M332" s="77">
        <v>38391</v>
      </c>
      <c r="N332" s="77">
        <v>186893</v>
      </c>
      <c r="O332" s="77">
        <v>0</v>
      </c>
      <c r="P332" s="82">
        <v>0</v>
      </c>
      <c r="Q332" s="83">
        <f t="shared" si="15"/>
        <v>282018</v>
      </c>
      <c r="S332" s="1">
        <f t="shared" si="16"/>
        <v>89171</v>
      </c>
      <c r="T332" s="1">
        <f t="shared" si="16"/>
        <v>192847</v>
      </c>
      <c r="U332" s="1">
        <f t="shared" si="17"/>
        <v>282018</v>
      </c>
    </row>
    <row r="333" spans="1:21" x14ac:dyDescent="0.25">
      <c r="A333" s="24" t="s">
        <v>5</v>
      </c>
      <c r="B333" s="25" t="s">
        <v>53</v>
      </c>
      <c r="C333" s="81">
        <v>0</v>
      </c>
      <c r="D333" s="81">
        <v>24707</v>
      </c>
      <c r="E333" s="77">
        <v>6177</v>
      </c>
      <c r="F333" s="77">
        <v>0</v>
      </c>
      <c r="G333" s="77">
        <v>0</v>
      </c>
      <c r="H333" s="77">
        <v>0</v>
      </c>
      <c r="I333" s="77">
        <v>0</v>
      </c>
      <c r="J333" s="77">
        <v>0</v>
      </c>
      <c r="K333" s="77">
        <v>0</v>
      </c>
      <c r="L333" s="77">
        <v>0</v>
      </c>
      <c r="M333" s="77">
        <v>0</v>
      </c>
      <c r="N333" s="77">
        <v>0</v>
      </c>
      <c r="O333" s="77">
        <v>0</v>
      </c>
      <c r="P333" s="82">
        <v>0</v>
      </c>
      <c r="Q333" s="83">
        <f t="shared" si="15"/>
        <v>30884</v>
      </c>
      <c r="S333" s="1">
        <f t="shared" si="16"/>
        <v>6177</v>
      </c>
      <c r="T333" s="1">
        <f t="shared" si="16"/>
        <v>24707</v>
      </c>
      <c r="U333" s="1">
        <f t="shared" si="17"/>
        <v>30884</v>
      </c>
    </row>
    <row r="334" spans="1:21" x14ac:dyDescent="0.25">
      <c r="A334" s="24" t="s">
        <v>383</v>
      </c>
      <c r="B334" s="25" t="s">
        <v>53</v>
      </c>
      <c r="C334" s="81">
        <v>600</v>
      </c>
      <c r="D334" s="81">
        <v>0</v>
      </c>
      <c r="E334" s="77">
        <v>0</v>
      </c>
      <c r="F334" s="77">
        <v>0</v>
      </c>
      <c r="G334" s="77">
        <v>0</v>
      </c>
      <c r="H334" s="77">
        <v>0</v>
      </c>
      <c r="I334" s="77">
        <v>0</v>
      </c>
      <c r="J334" s="77">
        <v>0</v>
      </c>
      <c r="K334" s="77">
        <v>0</v>
      </c>
      <c r="L334" s="77">
        <v>0</v>
      </c>
      <c r="M334" s="77">
        <v>0</v>
      </c>
      <c r="N334" s="77">
        <v>0</v>
      </c>
      <c r="O334" s="77">
        <v>0</v>
      </c>
      <c r="P334" s="82">
        <v>0</v>
      </c>
      <c r="Q334" s="83">
        <f t="shared" si="15"/>
        <v>600</v>
      </c>
      <c r="S334" s="1">
        <f t="shared" si="16"/>
        <v>600</v>
      </c>
      <c r="T334" s="1">
        <f t="shared" si="16"/>
        <v>0</v>
      </c>
      <c r="U334" s="1">
        <f t="shared" si="17"/>
        <v>600</v>
      </c>
    </row>
    <row r="335" spans="1:21" x14ac:dyDescent="0.25">
      <c r="A335" s="24" t="s">
        <v>525</v>
      </c>
      <c r="B335" s="25" t="s">
        <v>53</v>
      </c>
      <c r="C335" s="81">
        <v>0</v>
      </c>
      <c r="D335" s="81">
        <v>0</v>
      </c>
      <c r="E335" s="77">
        <v>5265</v>
      </c>
      <c r="F335" s="77">
        <v>0</v>
      </c>
      <c r="G335" s="77">
        <v>1635</v>
      </c>
      <c r="H335" s="77">
        <v>0</v>
      </c>
      <c r="I335" s="77">
        <v>0</v>
      </c>
      <c r="J335" s="77">
        <v>0</v>
      </c>
      <c r="K335" s="77">
        <v>0</v>
      </c>
      <c r="L335" s="77">
        <v>0</v>
      </c>
      <c r="M335" s="77">
        <v>0</v>
      </c>
      <c r="N335" s="77">
        <v>0</v>
      </c>
      <c r="O335" s="77">
        <v>0</v>
      </c>
      <c r="P335" s="82">
        <v>0</v>
      </c>
      <c r="Q335" s="83">
        <f t="shared" si="15"/>
        <v>6900</v>
      </c>
      <c r="S335" s="1">
        <f t="shared" si="16"/>
        <v>6900</v>
      </c>
      <c r="T335" s="1">
        <f t="shared" si="16"/>
        <v>0</v>
      </c>
      <c r="U335" s="1">
        <f t="shared" si="17"/>
        <v>6900</v>
      </c>
    </row>
    <row r="336" spans="1:21" x14ac:dyDescent="0.25">
      <c r="A336" s="24" t="s">
        <v>517</v>
      </c>
      <c r="B336" s="25" t="s">
        <v>53</v>
      </c>
      <c r="C336" s="81">
        <v>0</v>
      </c>
      <c r="D336" s="81">
        <v>0</v>
      </c>
      <c r="E336" s="77">
        <v>0</v>
      </c>
      <c r="F336" s="77">
        <v>0</v>
      </c>
      <c r="G336" s="77">
        <v>0</v>
      </c>
      <c r="H336" s="77">
        <v>902804</v>
      </c>
      <c r="I336" s="77">
        <v>0</v>
      </c>
      <c r="J336" s="77">
        <v>0</v>
      </c>
      <c r="K336" s="77">
        <v>0</v>
      </c>
      <c r="L336" s="77">
        <v>0</v>
      </c>
      <c r="M336" s="77">
        <v>0</v>
      </c>
      <c r="N336" s="77">
        <v>0</v>
      </c>
      <c r="O336" s="77">
        <v>0</v>
      </c>
      <c r="P336" s="82">
        <v>0</v>
      </c>
      <c r="Q336" s="83">
        <f t="shared" si="15"/>
        <v>902804</v>
      </c>
      <c r="S336" s="1">
        <f t="shared" si="16"/>
        <v>0</v>
      </c>
      <c r="T336" s="1">
        <f t="shared" si="16"/>
        <v>902804</v>
      </c>
      <c r="U336" s="1">
        <f t="shared" si="17"/>
        <v>902804</v>
      </c>
    </row>
    <row r="337" spans="1:21" x14ac:dyDescent="0.25">
      <c r="A337" s="24" t="s">
        <v>384</v>
      </c>
      <c r="B337" s="25" t="s">
        <v>53</v>
      </c>
      <c r="C337" s="81">
        <v>85816</v>
      </c>
      <c r="D337" s="81">
        <v>1025</v>
      </c>
      <c r="E337" s="77">
        <v>328817</v>
      </c>
      <c r="F337" s="77">
        <v>11002</v>
      </c>
      <c r="G337" s="77">
        <v>63282</v>
      </c>
      <c r="H337" s="77">
        <v>2349</v>
      </c>
      <c r="I337" s="77">
        <v>0</v>
      </c>
      <c r="J337" s="77">
        <v>0</v>
      </c>
      <c r="K337" s="77">
        <v>0</v>
      </c>
      <c r="L337" s="77">
        <v>0</v>
      </c>
      <c r="M337" s="77">
        <v>137970</v>
      </c>
      <c r="N337" s="77">
        <v>0</v>
      </c>
      <c r="O337" s="77">
        <v>16351</v>
      </c>
      <c r="P337" s="82">
        <v>130</v>
      </c>
      <c r="Q337" s="83">
        <f t="shared" si="15"/>
        <v>646742</v>
      </c>
      <c r="S337" s="1">
        <f t="shared" si="16"/>
        <v>632236</v>
      </c>
      <c r="T337" s="1">
        <f t="shared" si="16"/>
        <v>14506</v>
      </c>
      <c r="U337" s="1">
        <f t="shared" si="17"/>
        <v>646742</v>
      </c>
    </row>
    <row r="338" spans="1:21" x14ac:dyDescent="0.25">
      <c r="A338" s="24" t="s">
        <v>385</v>
      </c>
      <c r="B338" s="25" t="s">
        <v>53</v>
      </c>
      <c r="C338" s="81">
        <v>0</v>
      </c>
      <c r="D338" s="81">
        <v>0</v>
      </c>
      <c r="E338" s="77">
        <v>0</v>
      </c>
      <c r="F338" s="77">
        <v>0</v>
      </c>
      <c r="G338" s="77">
        <v>0</v>
      </c>
      <c r="H338" s="77">
        <v>0</v>
      </c>
      <c r="I338" s="77">
        <v>0</v>
      </c>
      <c r="J338" s="77">
        <v>0</v>
      </c>
      <c r="K338" s="77">
        <v>0</v>
      </c>
      <c r="L338" s="77">
        <v>0</v>
      </c>
      <c r="M338" s="77">
        <v>0</v>
      </c>
      <c r="N338" s="77">
        <v>0</v>
      </c>
      <c r="O338" s="77">
        <v>0</v>
      </c>
      <c r="P338" s="82">
        <v>0</v>
      </c>
      <c r="Q338" s="83">
        <f t="shared" si="15"/>
        <v>0</v>
      </c>
      <c r="S338" s="1">
        <f t="shared" si="16"/>
        <v>0</v>
      </c>
      <c r="T338" s="1">
        <f t="shared" si="16"/>
        <v>0</v>
      </c>
      <c r="U338" s="1">
        <f t="shared" si="17"/>
        <v>0</v>
      </c>
    </row>
    <row r="339" spans="1:21" x14ac:dyDescent="0.25">
      <c r="A339" s="24" t="s">
        <v>386</v>
      </c>
      <c r="B339" s="25" t="s">
        <v>54</v>
      </c>
      <c r="C339" s="81">
        <v>0</v>
      </c>
      <c r="D339" s="81">
        <v>173900</v>
      </c>
      <c r="E339" s="77">
        <v>560521</v>
      </c>
      <c r="F339" s="77">
        <v>0</v>
      </c>
      <c r="G339" s="77">
        <v>0</v>
      </c>
      <c r="H339" s="77">
        <v>0</v>
      </c>
      <c r="I339" s="77">
        <v>0</v>
      </c>
      <c r="J339" s="77">
        <v>0</v>
      </c>
      <c r="K339" s="77">
        <v>0</v>
      </c>
      <c r="L339" s="77">
        <v>0</v>
      </c>
      <c r="M339" s="77">
        <v>46379</v>
      </c>
      <c r="N339" s="77">
        <v>0</v>
      </c>
      <c r="O339" s="77">
        <v>0</v>
      </c>
      <c r="P339" s="82">
        <v>0</v>
      </c>
      <c r="Q339" s="83">
        <f t="shared" si="15"/>
        <v>780800</v>
      </c>
      <c r="S339" s="1">
        <f t="shared" si="16"/>
        <v>606900</v>
      </c>
      <c r="T339" s="1">
        <f t="shared" si="16"/>
        <v>173900</v>
      </c>
      <c r="U339" s="1">
        <f t="shared" si="17"/>
        <v>780800</v>
      </c>
    </row>
    <row r="340" spans="1:21" x14ac:dyDescent="0.25">
      <c r="A340" s="24" t="s">
        <v>387</v>
      </c>
      <c r="B340" s="25" t="s">
        <v>54</v>
      </c>
      <c r="C340" s="81">
        <v>0</v>
      </c>
      <c r="D340" s="81">
        <v>0</v>
      </c>
      <c r="E340" s="77">
        <v>340505</v>
      </c>
      <c r="F340" s="77">
        <v>5326</v>
      </c>
      <c r="G340" s="77">
        <v>60900</v>
      </c>
      <c r="H340" s="77">
        <v>15560</v>
      </c>
      <c r="I340" s="77">
        <v>0</v>
      </c>
      <c r="J340" s="77">
        <v>0</v>
      </c>
      <c r="K340" s="77">
        <v>0</v>
      </c>
      <c r="L340" s="77">
        <v>0</v>
      </c>
      <c r="M340" s="77">
        <v>0</v>
      </c>
      <c r="N340" s="77">
        <v>0</v>
      </c>
      <c r="O340" s="77">
        <v>46468</v>
      </c>
      <c r="P340" s="82">
        <v>4200</v>
      </c>
      <c r="Q340" s="83">
        <f t="shared" si="15"/>
        <v>472959</v>
      </c>
      <c r="S340" s="1">
        <f t="shared" si="16"/>
        <v>447873</v>
      </c>
      <c r="T340" s="1">
        <f t="shared" si="16"/>
        <v>25086</v>
      </c>
      <c r="U340" s="1">
        <f t="shared" si="17"/>
        <v>472959</v>
      </c>
    </row>
    <row r="341" spans="1:21" x14ac:dyDescent="0.25">
      <c r="A341" s="24" t="s">
        <v>388</v>
      </c>
      <c r="B341" s="25" t="s">
        <v>54</v>
      </c>
      <c r="C341" s="81">
        <v>187039</v>
      </c>
      <c r="D341" s="81">
        <v>0</v>
      </c>
      <c r="E341" s="77">
        <v>1581097</v>
      </c>
      <c r="F341" s="77">
        <v>0</v>
      </c>
      <c r="G341" s="77">
        <v>152251</v>
      </c>
      <c r="H341" s="77">
        <v>0</v>
      </c>
      <c r="I341" s="77">
        <v>0</v>
      </c>
      <c r="J341" s="77">
        <v>0</v>
      </c>
      <c r="K341" s="77">
        <v>0</v>
      </c>
      <c r="L341" s="77">
        <v>0</v>
      </c>
      <c r="M341" s="77">
        <v>252895</v>
      </c>
      <c r="N341" s="77">
        <v>0</v>
      </c>
      <c r="O341" s="77">
        <v>97506</v>
      </c>
      <c r="P341" s="82">
        <v>0</v>
      </c>
      <c r="Q341" s="83">
        <f t="shared" si="15"/>
        <v>2270788</v>
      </c>
      <c r="S341" s="1">
        <f t="shared" si="16"/>
        <v>2270788</v>
      </c>
      <c r="T341" s="1">
        <f t="shared" si="16"/>
        <v>0</v>
      </c>
      <c r="U341" s="1">
        <f t="shared" si="17"/>
        <v>2270788</v>
      </c>
    </row>
    <row r="342" spans="1:21" x14ac:dyDescent="0.25">
      <c r="A342" s="24" t="s">
        <v>389</v>
      </c>
      <c r="B342" s="25" t="s">
        <v>54</v>
      </c>
      <c r="C342" s="81">
        <v>78843</v>
      </c>
      <c r="D342" s="81">
        <v>0</v>
      </c>
      <c r="E342" s="77">
        <v>106368</v>
      </c>
      <c r="F342" s="77">
        <v>0</v>
      </c>
      <c r="G342" s="77">
        <v>188339</v>
      </c>
      <c r="H342" s="77">
        <v>0</v>
      </c>
      <c r="I342" s="77">
        <v>0</v>
      </c>
      <c r="J342" s="77">
        <v>0</v>
      </c>
      <c r="K342" s="77">
        <v>0</v>
      </c>
      <c r="L342" s="77">
        <v>0</v>
      </c>
      <c r="M342" s="77">
        <v>83948</v>
      </c>
      <c r="N342" s="77">
        <v>0</v>
      </c>
      <c r="O342" s="77">
        <v>0</v>
      </c>
      <c r="P342" s="82">
        <v>0</v>
      </c>
      <c r="Q342" s="83">
        <f t="shared" si="15"/>
        <v>457498</v>
      </c>
      <c r="S342" s="1">
        <f t="shared" si="16"/>
        <v>457498</v>
      </c>
      <c r="T342" s="1">
        <f t="shared" si="16"/>
        <v>0</v>
      </c>
      <c r="U342" s="1">
        <f t="shared" si="17"/>
        <v>457498</v>
      </c>
    </row>
    <row r="343" spans="1:21" x14ac:dyDescent="0.25">
      <c r="A343" s="24" t="s">
        <v>390</v>
      </c>
      <c r="B343" s="25" t="s">
        <v>54</v>
      </c>
      <c r="C343" s="81">
        <v>0</v>
      </c>
      <c r="D343" s="81">
        <v>0</v>
      </c>
      <c r="E343" s="77">
        <v>41082</v>
      </c>
      <c r="F343" s="77">
        <v>0</v>
      </c>
      <c r="G343" s="77">
        <v>0</v>
      </c>
      <c r="H343" s="77">
        <v>0</v>
      </c>
      <c r="I343" s="77">
        <v>0</v>
      </c>
      <c r="J343" s="77">
        <v>0</v>
      </c>
      <c r="K343" s="77">
        <v>0</v>
      </c>
      <c r="L343" s="77">
        <v>0</v>
      </c>
      <c r="M343" s="77">
        <v>15714</v>
      </c>
      <c r="N343" s="77">
        <v>0</v>
      </c>
      <c r="O343" s="77">
        <v>53568</v>
      </c>
      <c r="P343" s="82">
        <v>0</v>
      </c>
      <c r="Q343" s="83">
        <f t="shared" si="15"/>
        <v>110364</v>
      </c>
      <c r="S343" s="1">
        <f t="shared" si="16"/>
        <v>110364</v>
      </c>
      <c r="T343" s="1">
        <f t="shared" si="16"/>
        <v>0</v>
      </c>
      <c r="U343" s="1">
        <f t="shared" si="17"/>
        <v>110364</v>
      </c>
    </row>
    <row r="344" spans="1:21" x14ac:dyDescent="0.25">
      <c r="A344" s="24" t="s">
        <v>391</v>
      </c>
      <c r="B344" s="25" t="s">
        <v>54</v>
      </c>
      <c r="C344" s="81">
        <v>0</v>
      </c>
      <c r="D344" s="81">
        <v>0</v>
      </c>
      <c r="E344" s="77">
        <v>1125</v>
      </c>
      <c r="F344" s="77">
        <v>0</v>
      </c>
      <c r="G344" s="77">
        <v>0</v>
      </c>
      <c r="H344" s="77">
        <v>0</v>
      </c>
      <c r="I344" s="77">
        <v>0</v>
      </c>
      <c r="J344" s="77">
        <v>0</v>
      </c>
      <c r="K344" s="77">
        <v>0</v>
      </c>
      <c r="L344" s="77">
        <v>0</v>
      </c>
      <c r="M344" s="77">
        <v>0</v>
      </c>
      <c r="N344" s="77">
        <v>0</v>
      </c>
      <c r="O344" s="77">
        <v>0</v>
      </c>
      <c r="P344" s="82">
        <v>0</v>
      </c>
      <c r="Q344" s="83">
        <f t="shared" si="15"/>
        <v>1125</v>
      </c>
      <c r="S344" s="1">
        <f t="shared" si="16"/>
        <v>1125</v>
      </c>
      <c r="T344" s="1">
        <f t="shared" si="16"/>
        <v>0</v>
      </c>
      <c r="U344" s="1">
        <f t="shared" si="17"/>
        <v>1125</v>
      </c>
    </row>
    <row r="345" spans="1:21" x14ac:dyDescent="0.25">
      <c r="A345" s="24" t="s">
        <v>392</v>
      </c>
      <c r="B345" s="25" t="s">
        <v>54</v>
      </c>
      <c r="C345" s="81">
        <v>1656</v>
      </c>
      <c r="D345" s="81">
        <v>0</v>
      </c>
      <c r="E345" s="77">
        <v>300</v>
      </c>
      <c r="F345" s="77">
        <v>0</v>
      </c>
      <c r="G345" s="77">
        <v>935</v>
      </c>
      <c r="H345" s="77">
        <v>0</v>
      </c>
      <c r="I345" s="77">
        <v>0</v>
      </c>
      <c r="J345" s="77">
        <v>0</v>
      </c>
      <c r="K345" s="77">
        <v>0</v>
      </c>
      <c r="L345" s="77">
        <v>0</v>
      </c>
      <c r="M345" s="77">
        <v>799</v>
      </c>
      <c r="N345" s="77">
        <v>0</v>
      </c>
      <c r="O345" s="77">
        <v>423</v>
      </c>
      <c r="P345" s="82">
        <v>0</v>
      </c>
      <c r="Q345" s="83">
        <f t="shared" si="15"/>
        <v>4113</v>
      </c>
      <c r="S345" s="1">
        <f t="shared" si="16"/>
        <v>4113</v>
      </c>
      <c r="T345" s="1">
        <f t="shared" si="16"/>
        <v>0</v>
      </c>
      <c r="U345" s="1">
        <f t="shared" si="17"/>
        <v>4113</v>
      </c>
    </row>
    <row r="346" spans="1:21" x14ac:dyDescent="0.25">
      <c r="A346" s="24" t="s">
        <v>393</v>
      </c>
      <c r="B346" s="25" t="s">
        <v>54</v>
      </c>
      <c r="C346" s="81">
        <v>53958</v>
      </c>
      <c r="D346" s="81">
        <v>6975</v>
      </c>
      <c r="E346" s="77">
        <v>1290869</v>
      </c>
      <c r="F346" s="77">
        <v>117248</v>
      </c>
      <c r="G346" s="77">
        <v>116055</v>
      </c>
      <c r="H346" s="77">
        <v>65510</v>
      </c>
      <c r="I346" s="77">
        <v>0</v>
      </c>
      <c r="J346" s="77">
        <v>0</v>
      </c>
      <c r="K346" s="77">
        <v>0</v>
      </c>
      <c r="L346" s="77">
        <v>0</v>
      </c>
      <c r="M346" s="77">
        <v>59200</v>
      </c>
      <c r="N346" s="77">
        <v>0</v>
      </c>
      <c r="O346" s="77">
        <v>0</v>
      </c>
      <c r="P346" s="82">
        <v>0</v>
      </c>
      <c r="Q346" s="83">
        <f t="shared" si="15"/>
        <v>1709815</v>
      </c>
      <c r="S346" s="1">
        <f t="shared" si="16"/>
        <v>1520082</v>
      </c>
      <c r="T346" s="1">
        <f t="shared" si="16"/>
        <v>189733</v>
      </c>
      <c r="U346" s="1">
        <f t="shared" si="17"/>
        <v>1709815</v>
      </c>
    </row>
    <row r="347" spans="1:21" x14ac:dyDescent="0.25">
      <c r="A347" s="24" t="s">
        <v>394</v>
      </c>
      <c r="B347" s="25" t="s">
        <v>54</v>
      </c>
      <c r="C347" s="81">
        <v>0</v>
      </c>
      <c r="D347" s="81">
        <v>0</v>
      </c>
      <c r="E347" s="77">
        <v>0</v>
      </c>
      <c r="F347" s="77">
        <v>0</v>
      </c>
      <c r="G347" s="77">
        <v>0</v>
      </c>
      <c r="H347" s="77">
        <v>0</v>
      </c>
      <c r="I347" s="77">
        <v>0</v>
      </c>
      <c r="J347" s="77">
        <v>0</v>
      </c>
      <c r="K347" s="77">
        <v>0</v>
      </c>
      <c r="L347" s="77">
        <v>0</v>
      </c>
      <c r="M347" s="77">
        <v>0</v>
      </c>
      <c r="N347" s="77">
        <v>0</v>
      </c>
      <c r="O347" s="77">
        <v>0</v>
      </c>
      <c r="P347" s="82">
        <v>0</v>
      </c>
      <c r="Q347" s="83">
        <f t="shared" si="15"/>
        <v>0</v>
      </c>
      <c r="S347" s="1">
        <f t="shared" si="16"/>
        <v>0</v>
      </c>
      <c r="T347" s="1">
        <f t="shared" si="16"/>
        <v>0</v>
      </c>
      <c r="U347" s="1">
        <f t="shared" si="17"/>
        <v>0</v>
      </c>
    </row>
    <row r="348" spans="1:21" x14ac:dyDescent="0.25">
      <c r="A348" s="24" t="s">
        <v>395</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83">
        <f t="shared" si="15"/>
        <v>0</v>
      </c>
      <c r="S348" s="1">
        <f t="shared" si="16"/>
        <v>0</v>
      </c>
      <c r="T348" s="1">
        <f t="shared" si="16"/>
        <v>0</v>
      </c>
      <c r="U348" s="1">
        <f t="shared" si="17"/>
        <v>0</v>
      </c>
    </row>
    <row r="349" spans="1:21" x14ac:dyDescent="0.25">
      <c r="A349" s="24" t="s">
        <v>396</v>
      </c>
      <c r="B349" s="25" t="s">
        <v>54</v>
      </c>
      <c r="C349" s="81">
        <v>13650</v>
      </c>
      <c r="D349" s="81">
        <v>0</v>
      </c>
      <c r="E349" s="77">
        <v>103083</v>
      </c>
      <c r="F349" s="77">
        <v>0</v>
      </c>
      <c r="G349" s="77">
        <v>0</v>
      </c>
      <c r="H349" s="77">
        <v>0</v>
      </c>
      <c r="I349" s="77">
        <v>0</v>
      </c>
      <c r="J349" s="77">
        <v>0</v>
      </c>
      <c r="K349" s="77">
        <v>0</v>
      </c>
      <c r="L349" s="77">
        <v>0</v>
      </c>
      <c r="M349" s="77">
        <v>4620</v>
      </c>
      <c r="N349" s="77">
        <v>0</v>
      </c>
      <c r="O349" s="77">
        <v>6300</v>
      </c>
      <c r="P349" s="82">
        <v>0</v>
      </c>
      <c r="Q349" s="83">
        <f t="shared" si="15"/>
        <v>127653</v>
      </c>
      <c r="S349" s="1">
        <f t="shared" si="16"/>
        <v>127653</v>
      </c>
      <c r="T349" s="1">
        <f t="shared" si="16"/>
        <v>0</v>
      </c>
      <c r="U349" s="1">
        <f t="shared" si="17"/>
        <v>127653</v>
      </c>
    </row>
    <row r="350" spans="1:21" x14ac:dyDescent="0.25">
      <c r="A350" s="24" t="s">
        <v>397</v>
      </c>
      <c r="B350" s="25" t="s">
        <v>54</v>
      </c>
      <c r="C350" s="81">
        <v>0</v>
      </c>
      <c r="D350" s="81">
        <v>0</v>
      </c>
      <c r="E350" s="77">
        <v>45275</v>
      </c>
      <c r="F350" s="77">
        <v>0</v>
      </c>
      <c r="G350" s="77">
        <v>0</v>
      </c>
      <c r="H350" s="77">
        <v>0</v>
      </c>
      <c r="I350" s="77">
        <v>0</v>
      </c>
      <c r="J350" s="77">
        <v>0</v>
      </c>
      <c r="K350" s="77">
        <v>0</v>
      </c>
      <c r="L350" s="77">
        <v>0</v>
      </c>
      <c r="M350" s="77">
        <v>0</v>
      </c>
      <c r="N350" s="77">
        <v>0</v>
      </c>
      <c r="O350" s="77">
        <v>0</v>
      </c>
      <c r="P350" s="82">
        <v>0</v>
      </c>
      <c r="Q350" s="83">
        <f t="shared" si="15"/>
        <v>45275</v>
      </c>
      <c r="S350" s="1">
        <f t="shared" si="16"/>
        <v>45275</v>
      </c>
      <c r="T350" s="1">
        <f t="shared" si="16"/>
        <v>0</v>
      </c>
      <c r="U350" s="1">
        <f t="shared" si="17"/>
        <v>45275</v>
      </c>
    </row>
    <row r="351" spans="1:21" x14ac:dyDescent="0.25">
      <c r="A351" s="24" t="s">
        <v>398</v>
      </c>
      <c r="B351" s="25" t="s">
        <v>54</v>
      </c>
      <c r="C351" s="81">
        <v>128896</v>
      </c>
      <c r="D351" s="81">
        <v>0</v>
      </c>
      <c r="E351" s="77">
        <v>664886</v>
      </c>
      <c r="F351" s="77">
        <v>0</v>
      </c>
      <c r="G351" s="77">
        <v>0</v>
      </c>
      <c r="H351" s="77">
        <v>0</v>
      </c>
      <c r="I351" s="77">
        <v>0</v>
      </c>
      <c r="J351" s="77">
        <v>0</v>
      </c>
      <c r="K351" s="77">
        <v>0</v>
      </c>
      <c r="L351" s="77">
        <v>0</v>
      </c>
      <c r="M351" s="77">
        <v>57358</v>
      </c>
      <c r="N351" s="77">
        <v>124440</v>
      </c>
      <c r="O351" s="77">
        <v>0</v>
      </c>
      <c r="P351" s="82">
        <v>0</v>
      </c>
      <c r="Q351" s="83">
        <f t="shared" si="15"/>
        <v>975580</v>
      </c>
      <c r="S351" s="1">
        <f t="shared" si="16"/>
        <v>851140</v>
      </c>
      <c r="T351" s="1">
        <f t="shared" si="16"/>
        <v>124440</v>
      </c>
      <c r="U351" s="1">
        <f t="shared" si="17"/>
        <v>975580</v>
      </c>
    </row>
    <row r="352" spans="1:21" x14ac:dyDescent="0.25">
      <c r="A352" s="24" t="s">
        <v>399</v>
      </c>
      <c r="B352" s="25" t="s">
        <v>54</v>
      </c>
      <c r="C352" s="81">
        <v>0</v>
      </c>
      <c r="D352" s="81">
        <v>613046</v>
      </c>
      <c r="E352" s="77">
        <v>0</v>
      </c>
      <c r="F352" s="77">
        <v>1928491</v>
      </c>
      <c r="G352" s="77">
        <v>0</v>
      </c>
      <c r="H352" s="77">
        <v>1535992</v>
      </c>
      <c r="I352" s="77">
        <v>0</v>
      </c>
      <c r="J352" s="77">
        <v>0</v>
      </c>
      <c r="K352" s="77">
        <v>0</v>
      </c>
      <c r="L352" s="77">
        <v>0</v>
      </c>
      <c r="M352" s="77">
        <v>0</v>
      </c>
      <c r="N352" s="77">
        <v>1028288</v>
      </c>
      <c r="O352" s="77">
        <v>0</v>
      </c>
      <c r="P352" s="82">
        <v>0</v>
      </c>
      <c r="Q352" s="83">
        <f t="shared" si="15"/>
        <v>5105817</v>
      </c>
      <c r="S352" s="1">
        <f t="shared" si="16"/>
        <v>0</v>
      </c>
      <c r="T352" s="1">
        <f t="shared" si="16"/>
        <v>5105817</v>
      </c>
      <c r="U352" s="1">
        <f t="shared" si="17"/>
        <v>5105817</v>
      </c>
    </row>
    <row r="353" spans="1:21" x14ac:dyDescent="0.25">
      <c r="A353" s="24" t="s">
        <v>400</v>
      </c>
      <c r="B353" s="25" t="s">
        <v>54</v>
      </c>
      <c r="C353" s="81">
        <v>0</v>
      </c>
      <c r="D353" s="81">
        <v>0</v>
      </c>
      <c r="E353" s="77">
        <v>47958</v>
      </c>
      <c r="F353" s="77">
        <v>0</v>
      </c>
      <c r="G353" s="77">
        <v>0</v>
      </c>
      <c r="H353" s="77">
        <v>0</v>
      </c>
      <c r="I353" s="77">
        <v>0</v>
      </c>
      <c r="J353" s="77">
        <v>0</v>
      </c>
      <c r="K353" s="77">
        <v>0</v>
      </c>
      <c r="L353" s="77">
        <v>0</v>
      </c>
      <c r="M353" s="77">
        <v>0</v>
      </c>
      <c r="N353" s="77">
        <v>0</v>
      </c>
      <c r="O353" s="77">
        <v>9005</v>
      </c>
      <c r="P353" s="82">
        <v>0</v>
      </c>
      <c r="Q353" s="83">
        <f t="shared" si="15"/>
        <v>56963</v>
      </c>
      <c r="S353" s="1">
        <f t="shared" si="16"/>
        <v>56963</v>
      </c>
      <c r="T353" s="1">
        <f t="shared" si="16"/>
        <v>0</v>
      </c>
      <c r="U353" s="1">
        <f t="shared" si="17"/>
        <v>56963</v>
      </c>
    </row>
    <row r="354" spans="1:21" x14ac:dyDescent="0.25">
      <c r="A354" s="24" t="s">
        <v>401</v>
      </c>
      <c r="B354" s="25" t="s">
        <v>54</v>
      </c>
      <c r="C354" s="81">
        <v>91089</v>
      </c>
      <c r="D354" s="81">
        <v>0</v>
      </c>
      <c r="E354" s="77">
        <v>449479</v>
      </c>
      <c r="F354" s="77">
        <v>0</v>
      </c>
      <c r="G354" s="77">
        <v>0</v>
      </c>
      <c r="H354" s="77">
        <v>0</v>
      </c>
      <c r="I354" s="77">
        <v>0</v>
      </c>
      <c r="J354" s="77">
        <v>0</v>
      </c>
      <c r="K354" s="77">
        <v>0</v>
      </c>
      <c r="L354" s="77">
        <v>0</v>
      </c>
      <c r="M354" s="77">
        <v>95695</v>
      </c>
      <c r="N354" s="77">
        <v>0</v>
      </c>
      <c r="O354" s="77">
        <v>160817</v>
      </c>
      <c r="P354" s="82">
        <v>0</v>
      </c>
      <c r="Q354" s="83">
        <f t="shared" si="15"/>
        <v>797080</v>
      </c>
      <c r="S354" s="1">
        <f t="shared" si="16"/>
        <v>797080</v>
      </c>
      <c r="T354" s="1">
        <f t="shared" si="16"/>
        <v>0</v>
      </c>
      <c r="U354" s="1">
        <f t="shared" si="17"/>
        <v>797080</v>
      </c>
    </row>
    <row r="355" spans="1:21" x14ac:dyDescent="0.25">
      <c r="A355" s="24" t="s">
        <v>402</v>
      </c>
      <c r="B355" s="25" t="s">
        <v>54</v>
      </c>
      <c r="C355" s="81">
        <v>448593</v>
      </c>
      <c r="D355" s="81">
        <v>173979</v>
      </c>
      <c r="E355" s="77">
        <v>0</v>
      </c>
      <c r="F355" s="77">
        <v>0</v>
      </c>
      <c r="G355" s="77">
        <v>118316</v>
      </c>
      <c r="H355" s="77">
        <v>122896</v>
      </c>
      <c r="I355" s="77">
        <v>0</v>
      </c>
      <c r="J355" s="77">
        <v>0</v>
      </c>
      <c r="K355" s="77">
        <v>0</v>
      </c>
      <c r="L355" s="77">
        <v>0</v>
      </c>
      <c r="M355" s="77">
        <v>812803</v>
      </c>
      <c r="N355" s="77">
        <v>20043</v>
      </c>
      <c r="O355" s="77">
        <v>0</v>
      </c>
      <c r="P355" s="82">
        <v>0</v>
      </c>
      <c r="Q355" s="83">
        <f t="shared" si="15"/>
        <v>1696630</v>
      </c>
      <c r="S355" s="1">
        <f t="shared" si="16"/>
        <v>1379712</v>
      </c>
      <c r="T355" s="1">
        <f t="shared" si="16"/>
        <v>316918</v>
      </c>
      <c r="U355" s="1">
        <f t="shared" si="17"/>
        <v>1696630</v>
      </c>
    </row>
    <row r="356" spans="1:21" x14ac:dyDescent="0.25">
      <c r="A356" s="24" t="s">
        <v>403</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5">
      <c r="A357" s="24" t="s">
        <v>404</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5">
      <c r="A358" s="24" t="s">
        <v>405</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5">
      <c r="A359" s="24" t="s">
        <v>406</v>
      </c>
      <c r="B359" s="25" t="s">
        <v>55</v>
      </c>
      <c r="C359" s="81">
        <v>0</v>
      </c>
      <c r="D359" s="81">
        <v>0</v>
      </c>
      <c r="E359" s="77">
        <v>0</v>
      </c>
      <c r="F359" s="77">
        <v>0</v>
      </c>
      <c r="G359" s="77">
        <v>0</v>
      </c>
      <c r="H359" s="77">
        <v>0</v>
      </c>
      <c r="I359" s="77">
        <v>0</v>
      </c>
      <c r="J359" s="77">
        <v>0</v>
      </c>
      <c r="K359" s="77">
        <v>0</v>
      </c>
      <c r="L359" s="77">
        <v>0</v>
      </c>
      <c r="M359" s="77">
        <v>0</v>
      </c>
      <c r="N359" s="77">
        <v>0</v>
      </c>
      <c r="O359" s="77">
        <v>0</v>
      </c>
      <c r="P359" s="82">
        <v>0</v>
      </c>
      <c r="Q359" s="83">
        <f t="shared" si="15"/>
        <v>0</v>
      </c>
      <c r="S359" s="1">
        <f t="shared" si="16"/>
        <v>0</v>
      </c>
      <c r="T359" s="1">
        <f t="shared" si="16"/>
        <v>0</v>
      </c>
      <c r="U359" s="1">
        <f t="shared" si="17"/>
        <v>0</v>
      </c>
    </row>
    <row r="360" spans="1:21" x14ac:dyDescent="0.25">
      <c r="A360" s="24" t="s">
        <v>407</v>
      </c>
      <c r="B360" s="25" t="s">
        <v>55</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5">
      <c r="A361" s="24" t="s">
        <v>412</v>
      </c>
      <c r="B361" s="25" t="s">
        <v>57</v>
      </c>
      <c r="C361" s="81">
        <v>0</v>
      </c>
      <c r="D361" s="81">
        <v>0</v>
      </c>
      <c r="E361" s="77">
        <v>0</v>
      </c>
      <c r="F361" s="77">
        <v>1060185</v>
      </c>
      <c r="G361" s="77">
        <v>0</v>
      </c>
      <c r="H361" s="77">
        <v>0</v>
      </c>
      <c r="I361" s="77">
        <v>0</v>
      </c>
      <c r="J361" s="77">
        <v>0</v>
      </c>
      <c r="K361" s="77">
        <v>0</v>
      </c>
      <c r="L361" s="77">
        <v>0</v>
      </c>
      <c r="M361" s="77">
        <v>0</v>
      </c>
      <c r="N361" s="77">
        <v>0</v>
      </c>
      <c r="O361" s="77">
        <v>0</v>
      </c>
      <c r="P361" s="82">
        <v>0</v>
      </c>
      <c r="Q361" s="83">
        <f t="shared" si="15"/>
        <v>1060185</v>
      </c>
      <c r="S361" s="1">
        <f t="shared" si="16"/>
        <v>0</v>
      </c>
      <c r="T361" s="1">
        <f t="shared" si="16"/>
        <v>1060185</v>
      </c>
      <c r="U361" s="1">
        <f t="shared" si="17"/>
        <v>1060185</v>
      </c>
    </row>
    <row r="362" spans="1:21" x14ac:dyDescent="0.25">
      <c r="A362" s="24" t="s">
        <v>413</v>
      </c>
      <c r="B362" s="25" t="s">
        <v>57</v>
      </c>
      <c r="C362" s="81">
        <v>0</v>
      </c>
      <c r="D362" s="81">
        <v>0</v>
      </c>
      <c r="E362" s="77">
        <v>0</v>
      </c>
      <c r="F362" s="77">
        <v>0</v>
      </c>
      <c r="G362" s="77">
        <v>0</v>
      </c>
      <c r="H362" s="77">
        <v>0</v>
      </c>
      <c r="I362" s="77">
        <v>0</v>
      </c>
      <c r="J362" s="77">
        <v>0</v>
      </c>
      <c r="K362" s="77">
        <v>0</v>
      </c>
      <c r="L362" s="77">
        <v>0</v>
      </c>
      <c r="M362" s="77">
        <v>0</v>
      </c>
      <c r="N362" s="77">
        <v>0</v>
      </c>
      <c r="O362" s="77">
        <v>0</v>
      </c>
      <c r="P362" s="82">
        <v>0</v>
      </c>
      <c r="Q362" s="83">
        <f t="shared" si="15"/>
        <v>0</v>
      </c>
      <c r="S362" s="1">
        <f t="shared" si="16"/>
        <v>0</v>
      </c>
      <c r="T362" s="1">
        <f t="shared" si="16"/>
        <v>0</v>
      </c>
      <c r="U362" s="1">
        <f t="shared" si="17"/>
        <v>0</v>
      </c>
    </row>
    <row r="363" spans="1:21" x14ac:dyDescent="0.25">
      <c r="A363" s="24" t="s">
        <v>414</v>
      </c>
      <c r="B363" s="25" t="s">
        <v>57</v>
      </c>
      <c r="C363" s="81">
        <v>0</v>
      </c>
      <c r="D363" s="81">
        <v>0</v>
      </c>
      <c r="E363" s="77">
        <v>0</v>
      </c>
      <c r="F363" s="77">
        <v>0</v>
      </c>
      <c r="G363" s="77">
        <v>0</v>
      </c>
      <c r="H363" s="77">
        <v>0</v>
      </c>
      <c r="I363" s="77">
        <v>0</v>
      </c>
      <c r="J363" s="77">
        <v>0</v>
      </c>
      <c r="K363" s="77">
        <v>0</v>
      </c>
      <c r="L363" s="77">
        <v>0</v>
      </c>
      <c r="M363" s="77">
        <v>47500</v>
      </c>
      <c r="N363" s="77">
        <v>0</v>
      </c>
      <c r="O363" s="77">
        <v>0</v>
      </c>
      <c r="P363" s="82">
        <v>0</v>
      </c>
      <c r="Q363" s="83">
        <f t="shared" si="15"/>
        <v>47500</v>
      </c>
      <c r="S363" s="1">
        <f t="shared" si="16"/>
        <v>47500</v>
      </c>
      <c r="T363" s="1">
        <f t="shared" si="16"/>
        <v>0</v>
      </c>
      <c r="U363" s="1">
        <f t="shared" si="17"/>
        <v>47500</v>
      </c>
    </row>
    <row r="364" spans="1:21" x14ac:dyDescent="0.25">
      <c r="A364" s="24" t="s">
        <v>415</v>
      </c>
      <c r="B364" s="25" t="s">
        <v>7</v>
      </c>
      <c r="C364" s="81">
        <v>336480</v>
      </c>
      <c r="D364" s="81">
        <v>24631</v>
      </c>
      <c r="E364" s="77">
        <v>3297526</v>
      </c>
      <c r="F364" s="77">
        <v>505477</v>
      </c>
      <c r="G364" s="77">
        <v>1617785</v>
      </c>
      <c r="H364" s="77">
        <v>173109</v>
      </c>
      <c r="I364" s="77">
        <v>0</v>
      </c>
      <c r="J364" s="77">
        <v>0</v>
      </c>
      <c r="K364" s="77">
        <v>0</v>
      </c>
      <c r="L364" s="77">
        <v>0</v>
      </c>
      <c r="M364" s="77">
        <v>468900</v>
      </c>
      <c r="N364" s="77">
        <v>7839</v>
      </c>
      <c r="O364" s="77">
        <v>120522</v>
      </c>
      <c r="P364" s="82">
        <v>8818</v>
      </c>
      <c r="Q364" s="83">
        <f t="shared" si="15"/>
        <v>6561087</v>
      </c>
      <c r="S364" s="1">
        <f t="shared" si="16"/>
        <v>5841213</v>
      </c>
      <c r="T364" s="1">
        <f t="shared" si="16"/>
        <v>719874</v>
      </c>
      <c r="U364" s="1">
        <f t="shared" si="17"/>
        <v>6561087</v>
      </c>
    </row>
    <row r="365" spans="1:21" x14ac:dyDescent="0.25">
      <c r="A365" s="24" t="s">
        <v>7</v>
      </c>
      <c r="B365" s="25" t="s">
        <v>7</v>
      </c>
      <c r="C365" s="81">
        <v>0</v>
      </c>
      <c r="D365" s="81">
        <v>0</v>
      </c>
      <c r="E365" s="77">
        <v>0</v>
      </c>
      <c r="F365" s="77">
        <v>0</v>
      </c>
      <c r="G365" s="77">
        <v>512786</v>
      </c>
      <c r="H365" s="77">
        <v>879604</v>
      </c>
      <c r="I365" s="77">
        <v>0</v>
      </c>
      <c r="J365" s="77">
        <v>0</v>
      </c>
      <c r="K365" s="77">
        <v>0</v>
      </c>
      <c r="L365" s="77">
        <v>0</v>
      </c>
      <c r="M365" s="77">
        <v>0</v>
      </c>
      <c r="N365" s="77">
        <v>0</v>
      </c>
      <c r="O365" s="77">
        <v>0</v>
      </c>
      <c r="P365" s="82">
        <v>0</v>
      </c>
      <c r="Q365" s="83">
        <f t="shared" si="15"/>
        <v>1392390</v>
      </c>
      <c r="S365" s="1">
        <f t="shared" si="16"/>
        <v>512786</v>
      </c>
      <c r="T365" s="1">
        <f t="shared" si="16"/>
        <v>879604</v>
      </c>
      <c r="U365" s="1">
        <f t="shared" si="17"/>
        <v>1392390</v>
      </c>
    </row>
    <row r="366" spans="1:21" x14ac:dyDescent="0.25">
      <c r="A366" s="24" t="s">
        <v>416</v>
      </c>
      <c r="B366" s="25" t="s">
        <v>7</v>
      </c>
      <c r="C366" s="81">
        <v>0</v>
      </c>
      <c r="D366" s="81">
        <v>0</v>
      </c>
      <c r="E366" s="77">
        <v>0</v>
      </c>
      <c r="F366" s="77">
        <v>0</v>
      </c>
      <c r="G366" s="77">
        <v>0</v>
      </c>
      <c r="H366" s="77">
        <v>0</v>
      </c>
      <c r="I366" s="77">
        <v>0</v>
      </c>
      <c r="J366" s="77">
        <v>0</v>
      </c>
      <c r="K366" s="77">
        <v>0</v>
      </c>
      <c r="L366" s="77">
        <v>0</v>
      </c>
      <c r="M366" s="77">
        <v>0</v>
      </c>
      <c r="N366" s="77">
        <v>0</v>
      </c>
      <c r="O366" s="77">
        <v>0</v>
      </c>
      <c r="P366" s="82">
        <v>0</v>
      </c>
      <c r="Q366" s="83">
        <f t="shared" si="15"/>
        <v>0</v>
      </c>
      <c r="S366" s="1">
        <f t="shared" si="16"/>
        <v>0</v>
      </c>
      <c r="T366" s="1">
        <f t="shared" si="16"/>
        <v>0</v>
      </c>
      <c r="U366" s="1">
        <f t="shared" si="17"/>
        <v>0</v>
      </c>
    </row>
    <row r="367" spans="1:21" x14ac:dyDescent="0.25">
      <c r="A367" s="24" t="s">
        <v>417</v>
      </c>
      <c r="B367" s="25" t="s">
        <v>5</v>
      </c>
      <c r="C367" s="81">
        <v>52194</v>
      </c>
      <c r="D367" s="81">
        <v>1346</v>
      </c>
      <c r="E367" s="77">
        <v>48133</v>
      </c>
      <c r="F367" s="77">
        <v>0</v>
      </c>
      <c r="G367" s="77">
        <v>196980</v>
      </c>
      <c r="H367" s="77">
        <v>5207</v>
      </c>
      <c r="I367" s="77">
        <v>0</v>
      </c>
      <c r="J367" s="77">
        <v>0</v>
      </c>
      <c r="K367" s="77">
        <v>0</v>
      </c>
      <c r="L367" s="77">
        <v>0</v>
      </c>
      <c r="M367" s="77">
        <v>5183</v>
      </c>
      <c r="N367" s="77">
        <v>1296</v>
      </c>
      <c r="O367" s="77">
        <v>0</v>
      </c>
      <c r="P367" s="82">
        <v>0</v>
      </c>
      <c r="Q367" s="83">
        <f t="shared" si="15"/>
        <v>310339</v>
      </c>
      <c r="S367" s="1">
        <f t="shared" si="16"/>
        <v>302490</v>
      </c>
      <c r="T367" s="1">
        <f t="shared" si="16"/>
        <v>7849</v>
      </c>
      <c r="U367" s="1">
        <f t="shared" si="17"/>
        <v>310339</v>
      </c>
    </row>
    <row r="368" spans="1:21" x14ac:dyDescent="0.25">
      <c r="A368" s="24" t="s">
        <v>418</v>
      </c>
      <c r="B368" s="25" t="s">
        <v>5</v>
      </c>
      <c r="C368" s="81">
        <v>0</v>
      </c>
      <c r="D368" s="81">
        <v>60280</v>
      </c>
      <c r="E368" s="77">
        <v>0</v>
      </c>
      <c r="F368" s="77">
        <v>0</v>
      </c>
      <c r="G368" s="77">
        <v>0</v>
      </c>
      <c r="H368" s="77">
        <v>126362</v>
      </c>
      <c r="I368" s="77">
        <v>0</v>
      </c>
      <c r="J368" s="77">
        <v>0</v>
      </c>
      <c r="K368" s="77">
        <v>0</v>
      </c>
      <c r="L368" s="77">
        <v>0</v>
      </c>
      <c r="M368" s="77">
        <v>39445</v>
      </c>
      <c r="N368" s="77">
        <v>0</v>
      </c>
      <c r="O368" s="77">
        <v>0</v>
      </c>
      <c r="P368" s="82">
        <v>0</v>
      </c>
      <c r="Q368" s="83">
        <f t="shared" si="15"/>
        <v>226087</v>
      </c>
      <c r="S368" s="1">
        <f t="shared" si="16"/>
        <v>39445</v>
      </c>
      <c r="T368" s="1">
        <f t="shared" si="16"/>
        <v>186642</v>
      </c>
      <c r="U368" s="1">
        <f t="shared" si="17"/>
        <v>226087</v>
      </c>
    </row>
    <row r="369" spans="1:21" x14ac:dyDescent="0.25">
      <c r="A369" s="24" t="s">
        <v>419</v>
      </c>
      <c r="B369" s="25" t="s">
        <v>5</v>
      </c>
      <c r="C369" s="81">
        <v>19306</v>
      </c>
      <c r="D369" s="81">
        <v>127915</v>
      </c>
      <c r="E369" s="77">
        <v>1430</v>
      </c>
      <c r="F369" s="77">
        <v>791036</v>
      </c>
      <c r="G369" s="77">
        <v>18425</v>
      </c>
      <c r="H369" s="77">
        <v>20876</v>
      </c>
      <c r="I369" s="77">
        <v>0</v>
      </c>
      <c r="J369" s="77">
        <v>0</v>
      </c>
      <c r="K369" s="77">
        <v>0</v>
      </c>
      <c r="L369" s="77">
        <v>0</v>
      </c>
      <c r="M369" s="77">
        <v>0</v>
      </c>
      <c r="N369" s="77">
        <v>0</v>
      </c>
      <c r="O369" s="77">
        <v>0</v>
      </c>
      <c r="P369" s="82">
        <v>0</v>
      </c>
      <c r="Q369" s="83">
        <f t="shared" si="15"/>
        <v>978988</v>
      </c>
      <c r="S369" s="1">
        <f t="shared" si="16"/>
        <v>39161</v>
      </c>
      <c r="T369" s="1">
        <f t="shared" si="16"/>
        <v>939827</v>
      </c>
      <c r="U369" s="1">
        <f t="shared" si="17"/>
        <v>978988</v>
      </c>
    </row>
    <row r="370" spans="1:21" x14ac:dyDescent="0.25">
      <c r="A370" s="24" t="s">
        <v>420</v>
      </c>
      <c r="B370" s="25" t="s">
        <v>5</v>
      </c>
      <c r="C370" s="81">
        <v>0</v>
      </c>
      <c r="D370" s="81">
        <v>0</v>
      </c>
      <c r="E370" s="77">
        <v>404471</v>
      </c>
      <c r="F370" s="77">
        <v>0</v>
      </c>
      <c r="G370" s="77">
        <v>0</v>
      </c>
      <c r="H370" s="77">
        <v>0</v>
      </c>
      <c r="I370" s="77">
        <v>0</v>
      </c>
      <c r="J370" s="77">
        <v>0</v>
      </c>
      <c r="K370" s="77">
        <v>0</v>
      </c>
      <c r="L370" s="77">
        <v>0</v>
      </c>
      <c r="M370" s="77">
        <v>0</v>
      </c>
      <c r="N370" s="77">
        <v>0</v>
      </c>
      <c r="O370" s="77">
        <v>0</v>
      </c>
      <c r="P370" s="82">
        <v>0</v>
      </c>
      <c r="Q370" s="83">
        <f t="shared" si="15"/>
        <v>404471</v>
      </c>
      <c r="S370" s="1">
        <f t="shared" si="16"/>
        <v>404471</v>
      </c>
      <c r="T370" s="1">
        <f t="shared" si="16"/>
        <v>0</v>
      </c>
      <c r="U370" s="1">
        <f t="shared" si="17"/>
        <v>404471</v>
      </c>
    </row>
    <row r="371" spans="1:21" x14ac:dyDescent="0.25">
      <c r="A371" s="24" t="s">
        <v>421</v>
      </c>
      <c r="B371" s="25" t="s">
        <v>5</v>
      </c>
      <c r="C371" s="81">
        <v>144691</v>
      </c>
      <c r="D371" s="81">
        <v>164989</v>
      </c>
      <c r="E371" s="77">
        <v>0</v>
      </c>
      <c r="F371" s="77">
        <v>0</v>
      </c>
      <c r="G371" s="77">
        <v>185163</v>
      </c>
      <c r="H371" s="77">
        <v>-56101</v>
      </c>
      <c r="I371" s="77">
        <v>0</v>
      </c>
      <c r="J371" s="77">
        <v>0</v>
      </c>
      <c r="K371" s="77">
        <v>0</v>
      </c>
      <c r="L371" s="77">
        <v>0</v>
      </c>
      <c r="M371" s="77">
        <v>260098</v>
      </c>
      <c r="N371" s="77">
        <v>0</v>
      </c>
      <c r="O371" s="77">
        <v>113990</v>
      </c>
      <c r="P371" s="82">
        <v>134155</v>
      </c>
      <c r="Q371" s="83">
        <f t="shared" si="15"/>
        <v>946985</v>
      </c>
      <c r="S371" s="1">
        <f t="shared" si="16"/>
        <v>703942</v>
      </c>
      <c r="T371" s="1">
        <f t="shared" si="16"/>
        <v>243043</v>
      </c>
      <c r="U371" s="1">
        <f t="shared" si="17"/>
        <v>946985</v>
      </c>
    </row>
    <row r="372" spans="1:21" x14ac:dyDescent="0.25">
      <c r="A372" s="24" t="s">
        <v>422</v>
      </c>
      <c r="B372" s="25" t="s">
        <v>5</v>
      </c>
      <c r="C372" s="81">
        <v>104141</v>
      </c>
      <c r="D372" s="81">
        <v>228286</v>
      </c>
      <c r="E372" s="77">
        <v>643265</v>
      </c>
      <c r="F372" s="77">
        <v>618819</v>
      </c>
      <c r="G372" s="77">
        <v>0</v>
      </c>
      <c r="H372" s="77">
        <v>0</v>
      </c>
      <c r="I372" s="77">
        <v>0</v>
      </c>
      <c r="J372" s="77">
        <v>0</v>
      </c>
      <c r="K372" s="77">
        <v>0</v>
      </c>
      <c r="L372" s="77">
        <v>0</v>
      </c>
      <c r="M372" s="77">
        <v>156584</v>
      </c>
      <c r="N372" s="77">
        <v>0</v>
      </c>
      <c r="O372" s="77">
        <v>0</v>
      </c>
      <c r="P372" s="82">
        <v>0</v>
      </c>
      <c r="Q372" s="83">
        <f t="shared" si="15"/>
        <v>1751095</v>
      </c>
      <c r="S372" s="1">
        <f t="shared" si="16"/>
        <v>903990</v>
      </c>
      <c r="T372" s="1">
        <f t="shared" si="16"/>
        <v>847105</v>
      </c>
      <c r="U372" s="1">
        <f t="shared" si="17"/>
        <v>1751095</v>
      </c>
    </row>
    <row r="373" spans="1:21" x14ac:dyDescent="0.25">
      <c r="A373" s="24" t="s">
        <v>423</v>
      </c>
      <c r="B373" s="25" t="s">
        <v>5</v>
      </c>
      <c r="C373" s="81">
        <v>888813</v>
      </c>
      <c r="D373" s="81">
        <v>0</v>
      </c>
      <c r="E373" s="77">
        <v>777913</v>
      </c>
      <c r="F373" s="77">
        <v>0</v>
      </c>
      <c r="G373" s="77">
        <v>358040</v>
      </c>
      <c r="H373" s="77">
        <v>427521</v>
      </c>
      <c r="I373" s="77">
        <v>0</v>
      </c>
      <c r="J373" s="77">
        <v>0</v>
      </c>
      <c r="K373" s="77">
        <v>0</v>
      </c>
      <c r="L373" s="77">
        <v>0</v>
      </c>
      <c r="M373" s="77">
        <v>778800</v>
      </c>
      <c r="N373" s="77">
        <v>0</v>
      </c>
      <c r="O373" s="77">
        <v>0</v>
      </c>
      <c r="P373" s="82">
        <v>0</v>
      </c>
      <c r="Q373" s="83">
        <f t="shared" si="15"/>
        <v>3231087</v>
      </c>
      <c r="S373" s="1">
        <f t="shared" si="16"/>
        <v>2803566</v>
      </c>
      <c r="T373" s="1">
        <f t="shared" si="16"/>
        <v>427521</v>
      </c>
      <c r="U373" s="1">
        <f t="shared" si="17"/>
        <v>3231087</v>
      </c>
    </row>
    <row r="374" spans="1:21" x14ac:dyDescent="0.25">
      <c r="A374" s="24" t="s">
        <v>408</v>
      </c>
      <c r="B374" s="25" t="s">
        <v>518</v>
      </c>
      <c r="C374" s="81">
        <v>0</v>
      </c>
      <c r="D374" s="81">
        <v>0</v>
      </c>
      <c r="E374" s="77">
        <v>0</v>
      </c>
      <c r="F374" s="77">
        <v>0</v>
      </c>
      <c r="G374" s="77">
        <v>0</v>
      </c>
      <c r="H374" s="77">
        <v>0</v>
      </c>
      <c r="I374" s="77">
        <v>0</v>
      </c>
      <c r="J374" s="77">
        <v>0</v>
      </c>
      <c r="K374" s="77">
        <v>0</v>
      </c>
      <c r="L374" s="77">
        <v>0</v>
      </c>
      <c r="M374" s="77">
        <v>0</v>
      </c>
      <c r="N374" s="77">
        <v>0</v>
      </c>
      <c r="O374" s="77">
        <v>0</v>
      </c>
      <c r="P374" s="82">
        <v>0</v>
      </c>
      <c r="Q374" s="83">
        <f t="shared" si="15"/>
        <v>0</v>
      </c>
      <c r="S374" s="1">
        <f t="shared" si="16"/>
        <v>0</v>
      </c>
      <c r="T374" s="1">
        <f t="shared" si="16"/>
        <v>0</v>
      </c>
      <c r="U374" s="1">
        <f t="shared" si="17"/>
        <v>0</v>
      </c>
    </row>
    <row r="375" spans="1:21" x14ac:dyDescent="0.25">
      <c r="A375" s="24" t="s">
        <v>519</v>
      </c>
      <c r="B375" s="25" t="s">
        <v>518</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15"/>
        <v>0</v>
      </c>
      <c r="S375" s="1">
        <f t="shared" si="16"/>
        <v>0</v>
      </c>
      <c r="T375" s="1">
        <f t="shared" si="16"/>
        <v>0</v>
      </c>
      <c r="U375" s="1">
        <f t="shared" si="17"/>
        <v>0</v>
      </c>
    </row>
    <row r="376" spans="1:21" x14ac:dyDescent="0.25">
      <c r="A376" s="24" t="s">
        <v>520</v>
      </c>
      <c r="B376" s="25" t="s">
        <v>518</v>
      </c>
      <c r="C376" s="81">
        <v>1381</v>
      </c>
      <c r="D376" s="81">
        <v>0</v>
      </c>
      <c r="E376" s="77">
        <v>0</v>
      </c>
      <c r="F376" s="77">
        <v>0</v>
      </c>
      <c r="G376" s="77">
        <v>49213</v>
      </c>
      <c r="H376" s="77">
        <v>0</v>
      </c>
      <c r="I376" s="77">
        <v>0</v>
      </c>
      <c r="J376" s="77">
        <v>0</v>
      </c>
      <c r="K376" s="77">
        <v>0</v>
      </c>
      <c r="L376" s="77">
        <v>0</v>
      </c>
      <c r="M376" s="77">
        <v>2574</v>
      </c>
      <c r="N376" s="77">
        <v>0</v>
      </c>
      <c r="O376" s="77">
        <v>6165</v>
      </c>
      <c r="P376" s="82">
        <v>0</v>
      </c>
      <c r="Q376" s="83">
        <f t="shared" si="15"/>
        <v>59333</v>
      </c>
      <c r="S376" s="1">
        <f t="shared" si="16"/>
        <v>59333</v>
      </c>
      <c r="T376" s="1">
        <f t="shared" si="16"/>
        <v>0</v>
      </c>
      <c r="U376" s="1">
        <f t="shared" si="17"/>
        <v>59333</v>
      </c>
    </row>
    <row r="377" spans="1:21" x14ac:dyDescent="0.25">
      <c r="A377" s="24" t="s">
        <v>478</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5">
      <c r="A378" s="24" t="s">
        <v>522</v>
      </c>
      <c r="B378" s="25" t="s">
        <v>521</v>
      </c>
      <c r="C378" s="81">
        <v>350635</v>
      </c>
      <c r="D378" s="81">
        <v>22981</v>
      </c>
      <c r="E378" s="77">
        <v>0</v>
      </c>
      <c r="F378" s="77">
        <v>0</v>
      </c>
      <c r="G378" s="77">
        <v>1786499</v>
      </c>
      <c r="H378" s="77">
        <v>0</v>
      </c>
      <c r="I378" s="77">
        <v>0</v>
      </c>
      <c r="J378" s="77">
        <v>0</v>
      </c>
      <c r="K378" s="77">
        <v>0</v>
      </c>
      <c r="L378" s="77">
        <v>0</v>
      </c>
      <c r="M378" s="77">
        <v>1148788</v>
      </c>
      <c r="N378" s="77">
        <v>0</v>
      </c>
      <c r="O378" s="77">
        <v>4541922</v>
      </c>
      <c r="P378" s="82">
        <v>473015</v>
      </c>
      <c r="Q378" s="83">
        <f t="shared" si="15"/>
        <v>8323840</v>
      </c>
      <c r="S378" s="1">
        <f t="shared" si="16"/>
        <v>7827844</v>
      </c>
      <c r="T378" s="1">
        <f t="shared" si="16"/>
        <v>495996</v>
      </c>
      <c r="U378" s="1">
        <f t="shared" si="17"/>
        <v>8323840</v>
      </c>
    </row>
    <row r="379" spans="1:21" x14ac:dyDescent="0.25">
      <c r="A379" s="24" t="s">
        <v>523</v>
      </c>
      <c r="B379" s="25" t="s">
        <v>521</v>
      </c>
      <c r="C379" s="81">
        <v>0</v>
      </c>
      <c r="D379" s="81">
        <v>0</v>
      </c>
      <c r="E379" s="77">
        <v>0</v>
      </c>
      <c r="F379" s="77">
        <v>0</v>
      </c>
      <c r="G379" s="77">
        <v>0</v>
      </c>
      <c r="H379" s="77">
        <v>0</v>
      </c>
      <c r="I379" s="77">
        <v>0</v>
      </c>
      <c r="J379" s="77">
        <v>0</v>
      </c>
      <c r="K379" s="77">
        <v>0</v>
      </c>
      <c r="L379" s="77">
        <v>0</v>
      </c>
      <c r="M379" s="77">
        <v>0</v>
      </c>
      <c r="N379" s="77">
        <v>0</v>
      </c>
      <c r="O379" s="77">
        <v>0</v>
      </c>
      <c r="P379" s="82">
        <v>0</v>
      </c>
      <c r="Q379" s="83">
        <f t="shared" si="15"/>
        <v>0</v>
      </c>
      <c r="S379" s="1">
        <f t="shared" si="16"/>
        <v>0</v>
      </c>
      <c r="T379" s="1">
        <f t="shared" si="16"/>
        <v>0</v>
      </c>
      <c r="U379" s="1">
        <f t="shared" si="17"/>
        <v>0</v>
      </c>
    </row>
    <row r="380" spans="1:21" x14ac:dyDescent="0.25">
      <c r="A380" s="24" t="s">
        <v>424</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15"/>
        <v>0</v>
      </c>
      <c r="S380" s="1">
        <f t="shared" si="16"/>
        <v>0</v>
      </c>
      <c r="T380" s="1">
        <f t="shared" si="16"/>
        <v>0</v>
      </c>
      <c r="U380" s="1">
        <f t="shared" si="17"/>
        <v>0</v>
      </c>
    </row>
    <row r="381" spans="1:21" x14ac:dyDescent="0.25">
      <c r="A381" s="24" t="s">
        <v>425</v>
      </c>
      <c r="B381" s="25" t="s">
        <v>58</v>
      </c>
      <c r="C381" s="81">
        <v>0</v>
      </c>
      <c r="D381" s="81">
        <v>0</v>
      </c>
      <c r="E381" s="77">
        <v>0</v>
      </c>
      <c r="F381" s="77">
        <v>0</v>
      </c>
      <c r="G381" s="77">
        <v>0</v>
      </c>
      <c r="H381" s="77">
        <v>0</v>
      </c>
      <c r="I381" s="77">
        <v>0</v>
      </c>
      <c r="J381" s="77">
        <v>0</v>
      </c>
      <c r="K381" s="77">
        <v>0</v>
      </c>
      <c r="L381" s="77">
        <v>0</v>
      </c>
      <c r="M381" s="77">
        <v>0</v>
      </c>
      <c r="N381" s="77">
        <v>0</v>
      </c>
      <c r="O381" s="77">
        <v>0</v>
      </c>
      <c r="P381" s="82">
        <v>1075</v>
      </c>
      <c r="Q381" s="83">
        <f t="shared" si="15"/>
        <v>1075</v>
      </c>
      <c r="S381" s="1">
        <f t="shared" si="16"/>
        <v>0</v>
      </c>
      <c r="T381" s="1">
        <f t="shared" si="16"/>
        <v>1075</v>
      </c>
      <c r="U381" s="1">
        <f t="shared" si="17"/>
        <v>1075</v>
      </c>
    </row>
    <row r="382" spans="1:21" x14ac:dyDescent="0.25">
      <c r="A382" s="24" t="s">
        <v>426</v>
      </c>
      <c r="B382" s="25" t="s">
        <v>58</v>
      </c>
      <c r="C382" s="81">
        <v>0</v>
      </c>
      <c r="D382" s="81">
        <v>0</v>
      </c>
      <c r="E382" s="77">
        <v>0</v>
      </c>
      <c r="F382" s="77">
        <v>0</v>
      </c>
      <c r="G382" s="77">
        <v>0</v>
      </c>
      <c r="H382" s="77">
        <v>0</v>
      </c>
      <c r="I382" s="77">
        <v>0</v>
      </c>
      <c r="J382" s="77">
        <v>0</v>
      </c>
      <c r="K382" s="77">
        <v>0</v>
      </c>
      <c r="L382" s="77">
        <v>0</v>
      </c>
      <c r="M382" s="77">
        <v>0</v>
      </c>
      <c r="N382" s="77">
        <v>0</v>
      </c>
      <c r="O382" s="77">
        <v>1911</v>
      </c>
      <c r="P382" s="82">
        <v>0</v>
      </c>
      <c r="Q382" s="83">
        <f t="shared" si="15"/>
        <v>1911</v>
      </c>
      <c r="S382" s="1">
        <f t="shared" si="16"/>
        <v>1911</v>
      </c>
      <c r="T382" s="1">
        <f t="shared" si="16"/>
        <v>0</v>
      </c>
      <c r="U382" s="1">
        <f t="shared" si="17"/>
        <v>1911</v>
      </c>
    </row>
    <row r="383" spans="1:21" x14ac:dyDescent="0.25">
      <c r="A383" s="24" t="s">
        <v>427</v>
      </c>
      <c r="B383" s="25" t="s">
        <v>58</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5">
      <c r="A384" s="24" t="s">
        <v>428</v>
      </c>
      <c r="B384" s="25" t="s">
        <v>58</v>
      </c>
      <c r="C384" s="81">
        <v>0</v>
      </c>
      <c r="D384" s="81">
        <v>0</v>
      </c>
      <c r="E384" s="77">
        <v>0</v>
      </c>
      <c r="F384" s="77">
        <v>0</v>
      </c>
      <c r="G384" s="77">
        <v>0</v>
      </c>
      <c r="H384" s="77">
        <v>0</v>
      </c>
      <c r="I384" s="77">
        <v>0</v>
      </c>
      <c r="J384" s="77">
        <v>0</v>
      </c>
      <c r="K384" s="77">
        <v>0</v>
      </c>
      <c r="L384" s="77">
        <v>0</v>
      </c>
      <c r="M384" s="77">
        <v>0</v>
      </c>
      <c r="N384" s="77">
        <v>0</v>
      </c>
      <c r="O384" s="77">
        <v>0</v>
      </c>
      <c r="P384" s="82">
        <v>0</v>
      </c>
      <c r="Q384" s="83">
        <f t="shared" si="15"/>
        <v>0</v>
      </c>
      <c r="S384" s="1">
        <f t="shared" si="16"/>
        <v>0</v>
      </c>
      <c r="T384" s="1">
        <f t="shared" si="16"/>
        <v>0</v>
      </c>
      <c r="U384" s="1">
        <f t="shared" si="17"/>
        <v>0</v>
      </c>
    </row>
    <row r="385" spans="1:21" x14ac:dyDescent="0.25">
      <c r="A385" s="24" t="s">
        <v>429</v>
      </c>
      <c r="B385" s="25" t="s">
        <v>59</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5">
      <c r="A386" s="24" t="s">
        <v>430</v>
      </c>
      <c r="B386" s="25" t="s">
        <v>59</v>
      </c>
      <c r="C386" s="81">
        <v>0</v>
      </c>
      <c r="D386" s="81">
        <v>0</v>
      </c>
      <c r="E386" s="77">
        <v>15870</v>
      </c>
      <c r="F386" s="77">
        <v>23378</v>
      </c>
      <c r="G386" s="77">
        <v>0</v>
      </c>
      <c r="H386" s="77">
        <v>0</v>
      </c>
      <c r="I386" s="77">
        <v>0</v>
      </c>
      <c r="J386" s="77">
        <v>0</v>
      </c>
      <c r="K386" s="77">
        <v>0</v>
      </c>
      <c r="L386" s="77">
        <v>0</v>
      </c>
      <c r="M386" s="77">
        <v>0</v>
      </c>
      <c r="N386" s="77">
        <v>0</v>
      </c>
      <c r="O386" s="77">
        <v>0</v>
      </c>
      <c r="P386" s="82">
        <v>0</v>
      </c>
      <c r="Q386" s="83">
        <f t="shared" si="15"/>
        <v>39248</v>
      </c>
      <c r="S386" s="1">
        <f t="shared" si="16"/>
        <v>15870</v>
      </c>
      <c r="T386" s="1">
        <f t="shared" si="16"/>
        <v>23378</v>
      </c>
      <c r="U386" s="1">
        <f t="shared" si="17"/>
        <v>39248</v>
      </c>
    </row>
    <row r="387" spans="1:21" x14ac:dyDescent="0.25">
      <c r="A387" s="24" t="s">
        <v>431</v>
      </c>
      <c r="B387" s="25" t="s">
        <v>60</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5"/>
        <v>0</v>
      </c>
      <c r="S387" s="1">
        <f t="shared" si="16"/>
        <v>0</v>
      </c>
      <c r="T387" s="1">
        <f t="shared" si="16"/>
        <v>0</v>
      </c>
      <c r="U387" s="1">
        <f t="shared" si="17"/>
        <v>0</v>
      </c>
    </row>
    <row r="388" spans="1:21" x14ac:dyDescent="0.25">
      <c r="A388" s="24" t="s">
        <v>432</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15"/>
        <v>0</v>
      </c>
      <c r="S388" s="1">
        <f t="shared" si="16"/>
        <v>0</v>
      </c>
      <c r="T388" s="1">
        <f t="shared" si="16"/>
        <v>0</v>
      </c>
      <c r="U388" s="1">
        <f t="shared" si="17"/>
        <v>0</v>
      </c>
    </row>
    <row r="389" spans="1:21" x14ac:dyDescent="0.25">
      <c r="A389" s="24" t="s">
        <v>433</v>
      </c>
      <c r="B389" s="25" t="s">
        <v>61</v>
      </c>
      <c r="C389" s="81">
        <v>0</v>
      </c>
      <c r="D389" s="81">
        <v>0</v>
      </c>
      <c r="E389" s="77">
        <v>0</v>
      </c>
      <c r="F389" s="77">
        <v>0</v>
      </c>
      <c r="G389" s="77">
        <v>0</v>
      </c>
      <c r="H389" s="77">
        <v>0</v>
      </c>
      <c r="I389" s="77">
        <v>0</v>
      </c>
      <c r="J389" s="77">
        <v>0</v>
      </c>
      <c r="K389" s="77">
        <v>0</v>
      </c>
      <c r="L389" s="77">
        <v>0</v>
      </c>
      <c r="M389" s="77">
        <v>0</v>
      </c>
      <c r="N389" s="77">
        <v>0</v>
      </c>
      <c r="O389" s="77">
        <v>0</v>
      </c>
      <c r="P389" s="82">
        <v>0</v>
      </c>
      <c r="Q389" s="83">
        <f t="shared" ref="Q389:Q416" si="18">SUM(C389:P389)</f>
        <v>0</v>
      </c>
      <c r="S389" s="1">
        <f t="shared" si="16"/>
        <v>0</v>
      </c>
      <c r="T389" s="1">
        <f t="shared" si="16"/>
        <v>0</v>
      </c>
      <c r="U389" s="1">
        <f t="shared" si="17"/>
        <v>0</v>
      </c>
    </row>
    <row r="390" spans="1:21" x14ac:dyDescent="0.25">
      <c r="A390" s="24" t="s">
        <v>434</v>
      </c>
      <c r="B390" s="25" t="s">
        <v>61</v>
      </c>
      <c r="C390" s="81">
        <v>0</v>
      </c>
      <c r="D390" s="81">
        <v>0</v>
      </c>
      <c r="E390" s="77">
        <v>0</v>
      </c>
      <c r="F390" s="77">
        <v>0</v>
      </c>
      <c r="G390" s="77">
        <v>0</v>
      </c>
      <c r="H390" s="77">
        <v>0</v>
      </c>
      <c r="I390" s="77">
        <v>0</v>
      </c>
      <c r="J390" s="77">
        <v>0</v>
      </c>
      <c r="K390" s="77">
        <v>0</v>
      </c>
      <c r="L390" s="77">
        <v>0</v>
      </c>
      <c r="M390" s="77">
        <v>0</v>
      </c>
      <c r="N390" s="77">
        <v>0</v>
      </c>
      <c r="O390" s="77">
        <v>0</v>
      </c>
      <c r="P390" s="82">
        <v>0</v>
      </c>
      <c r="Q390" s="83">
        <f t="shared" si="18"/>
        <v>0</v>
      </c>
      <c r="S390" s="1">
        <f t="shared" si="16"/>
        <v>0</v>
      </c>
      <c r="T390" s="1">
        <f t="shared" si="16"/>
        <v>0</v>
      </c>
      <c r="U390" s="1">
        <f t="shared" si="17"/>
        <v>0</v>
      </c>
    </row>
    <row r="391" spans="1:21" x14ac:dyDescent="0.25">
      <c r="A391" s="24" t="s">
        <v>435</v>
      </c>
      <c r="B391" s="25" t="s">
        <v>62</v>
      </c>
      <c r="C391" s="81">
        <v>39908</v>
      </c>
      <c r="D391" s="81">
        <v>505363</v>
      </c>
      <c r="E391" s="77">
        <v>0</v>
      </c>
      <c r="F391" s="77">
        <v>0</v>
      </c>
      <c r="G391" s="77">
        <v>22611</v>
      </c>
      <c r="H391" s="77">
        <v>382218</v>
      </c>
      <c r="I391" s="77">
        <v>0</v>
      </c>
      <c r="J391" s="77">
        <v>0</v>
      </c>
      <c r="K391" s="77">
        <v>0</v>
      </c>
      <c r="L391" s="77">
        <v>0</v>
      </c>
      <c r="M391" s="77">
        <v>107375</v>
      </c>
      <c r="N391" s="77">
        <v>155431</v>
      </c>
      <c r="O391" s="77">
        <v>45898</v>
      </c>
      <c r="P391" s="82">
        <v>587103</v>
      </c>
      <c r="Q391" s="83">
        <f t="shared" si="18"/>
        <v>1845907</v>
      </c>
      <c r="S391" s="1">
        <f t="shared" ref="S391:T417" si="19">SUM(C391,E391,G391,I391,K391,M391,O391)</f>
        <v>215792</v>
      </c>
      <c r="T391" s="1">
        <f t="shared" si="19"/>
        <v>1630115</v>
      </c>
      <c r="U391" s="1">
        <f t="shared" ref="U391:U417" si="20">SUM(S391:T391)</f>
        <v>1845907</v>
      </c>
    </row>
    <row r="392" spans="1:21" x14ac:dyDescent="0.25">
      <c r="A392" s="24" t="s">
        <v>436</v>
      </c>
      <c r="B392" s="25" t="s">
        <v>62</v>
      </c>
      <c r="C392" s="81">
        <v>0</v>
      </c>
      <c r="D392" s="81">
        <v>0</v>
      </c>
      <c r="E392" s="77">
        <v>7000</v>
      </c>
      <c r="F392" s="77">
        <v>0</v>
      </c>
      <c r="G392" s="77">
        <v>0</v>
      </c>
      <c r="H392" s="77">
        <v>0</v>
      </c>
      <c r="I392" s="77">
        <v>0</v>
      </c>
      <c r="J392" s="77">
        <v>0</v>
      </c>
      <c r="K392" s="77">
        <v>0</v>
      </c>
      <c r="L392" s="77">
        <v>0</v>
      </c>
      <c r="M392" s="77">
        <v>0</v>
      </c>
      <c r="N392" s="77">
        <v>0</v>
      </c>
      <c r="O392" s="77">
        <v>0</v>
      </c>
      <c r="P392" s="82">
        <v>0</v>
      </c>
      <c r="Q392" s="83">
        <f t="shared" si="18"/>
        <v>7000</v>
      </c>
      <c r="S392" s="1">
        <f t="shared" si="19"/>
        <v>7000</v>
      </c>
      <c r="T392" s="1">
        <f t="shared" si="19"/>
        <v>0</v>
      </c>
      <c r="U392" s="1">
        <f t="shared" si="20"/>
        <v>7000</v>
      </c>
    </row>
    <row r="393" spans="1:21" x14ac:dyDescent="0.25">
      <c r="A393" s="24" t="s">
        <v>480</v>
      </c>
      <c r="B393" s="25" t="s">
        <v>62</v>
      </c>
      <c r="C393" s="81">
        <v>0</v>
      </c>
      <c r="D393" s="81">
        <v>0</v>
      </c>
      <c r="E393" s="77">
        <v>0</v>
      </c>
      <c r="F393" s="77">
        <v>0</v>
      </c>
      <c r="G393" s="77">
        <v>0</v>
      </c>
      <c r="H393" s="77">
        <v>0</v>
      </c>
      <c r="I393" s="77">
        <v>0</v>
      </c>
      <c r="J393" s="77">
        <v>0</v>
      </c>
      <c r="K393" s="77">
        <v>0</v>
      </c>
      <c r="L393" s="77">
        <v>0</v>
      </c>
      <c r="M393" s="77">
        <v>45988</v>
      </c>
      <c r="N393" s="77">
        <v>0</v>
      </c>
      <c r="O393" s="77">
        <v>16263</v>
      </c>
      <c r="P393" s="82">
        <v>6942</v>
      </c>
      <c r="Q393" s="83">
        <f t="shared" si="18"/>
        <v>69193</v>
      </c>
      <c r="S393" s="1">
        <f t="shared" si="19"/>
        <v>62251</v>
      </c>
      <c r="T393" s="1">
        <f t="shared" si="19"/>
        <v>6942</v>
      </c>
      <c r="U393" s="1">
        <f t="shared" si="20"/>
        <v>69193</v>
      </c>
    </row>
    <row r="394" spans="1:21" x14ac:dyDescent="0.25">
      <c r="A394" s="24" t="s">
        <v>481</v>
      </c>
      <c r="B394" s="25" t="s">
        <v>62</v>
      </c>
      <c r="C394" s="81">
        <v>85049</v>
      </c>
      <c r="D394" s="81">
        <v>0</v>
      </c>
      <c r="E394" s="77">
        <v>3570435</v>
      </c>
      <c r="F394" s="77">
        <v>0</v>
      </c>
      <c r="G394" s="77">
        <v>0</v>
      </c>
      <c r="H394" s="77">
        <v>0</v>
      </c>
      <c r="I394" s="77">
        <v>0</v>
      </c>
      <c r="J394" s="77">
        <v>0</v>
      </c>
      <c r="K394" s="77">
        <v>0</v>
      </c>
      <c r="L394" s="77">
        <v>0</v>
      </c>
      <c r="M394" s="77">
        <v>520205</v>
      </c>
      <c r="N394" s="77">
        <v>0</v>
      </c>
      <c r="O394" s="77">
        <v>142205</v>
      </c>
      <c r="P394" s="82">
        <v>0</v>
      </c>
      <c r="Q394" s="83">
        <f t="shared" si="18"/>
        <v>4317894</v>
      </c>
      <c r="S394" s="1">
        <f t="shared" si="19"/>
        <v>4317894</v>
      </c>
      <c r="T394" s="1">
        <f t="shared" si="19"/>
        <v>0</v>
      </c>
      <c r="U394" s="1">
        <f t="shared" si="20"/>
        <v>4317894</v>
      </c>
    </row>
    <row r="395" spans="1:21" x14ac:dyDescent="0.25">
      <c r="A395" s="24" t="s">
        <v>437</v>
      </c>
      <c r="B395" s="25" t="s">
        <v>62</v>
      </c>
      <c r="C395" s="81">
        <v>61859</v>
      </c>
      <c r="D395" s="81">
        <v>2331</v>
      </c>
      <c r="E395" s="77">
        <v>0</v>
      </c>
      <c r="F395" s="77">
        <v>0</v>
      </c>
      <c r="G395" s="77">
        <v>172526</v>
      </c>
      <c r="H395" s="77">
        <v>13363</v>
      </c>
      <c r="I395" s="77">
        <v>0</v>
      </c>
      <c r="J395" s="77">
        <v>0</v>
      </c>
      <c r="K395" s="77">
        <v>0</v>
      </c>
      <c r="L395" s="77">
        <v>0</v>
      </c>
      <c r="M395" s="77">
        <v>253914</v>
      </c>
      <c r="N395" s="77">
        <v>0</v>
      </c>
      <c r="O395" s="77">
        <v>0</v>
      </c>
      <c r="P395" s="82">
        <v>0</v>
      </c>
      <c r="Q395" s="83">
        <f t="shared" si="18"/>
        <v>503993</v>
      </c>
      <c r="S395" s="1">
        <f t="shared" si="19"/>
        <v>488299</v>
      </c>
      <c r="T395" s="1">
        <f t="shared" si="19"/>
        <v>15694</v>
      </c>
      <c r="U395" s="1">
        <f t="shared" si="20"/>
        <v>503993</v>
      </c>
    </row>
    <row r="396" spans="1:21" x14ac:dyDescent="0.25">
      <c r="A396" s="24" t="s">
        <v>438</v>
      </c>
      <c r="B396" s="25" t="s">
        <v>62</v>
      </c>
      <c r="C396" s="81">
        <v>27741</v>
      </c>
      <c r="D396" s="81">
        <v>0</v>
      </c>
      <c r="E396" s="77">
        <v>0</v>
      </c>
      <c r="F396" s="77">
        <v>0</v>
      </c>
      <c r="G396" s="77">
        <v>89455</v>
      </c>
      <c r="H396" s="77">
        <v>0</v>
      </c>
      <c r="I396" s="77">
        <v>0</v>
      </c>
      <c r="J396" s="77">
        <v>0</v>
      </c>
      <c r="K396" s="77">
        <v>0</v>
      </c>
      <c r="L396" s="77">
        <v>0</v>
      </c>
      <c r="M396" s="77">
        <v>33955</v>
      </c>
      <c r="N396" s="77">
        <v>0</v>
      </c>
      <c r="O396" s="77">
        <v>0</v>
      </c>
      <c r="P396" s="82">
        <v>0</v>
      </c>
      <c r="Q396" s="83">
        <f t="shared" si="18"/>
        <v>151151</v>
      </c>
      <c r="S396" s="1">
        <f t="shared" si="19"/>
        <v>151151</v>
      </c>
      <c r="T396" s="1">
        <f t="shared" si="19"/>
        <v>0</v>
      </c>
      <c r="U396" s="1">
        <f t="shared" si="20"/>
        <v>151151</v>
      </c>
    </row>
    <row r="397" spans="1:21" x14ac:dyDescent="0.25">
      <c r="A397" s="24" t="s">
        <v>439</v>
      </c>
      <c r="B397" s="25" t="s">
        <v>62</v>
      </c>
      <c r="C397" s="81">
        <v>477</v>
      </c>
      <c r="D397" s="81">
        <v>319</v>
      </c>
      <c r="E397" s="77">
        <v>1665</v>
      </c>
      <c r="F397" s="77">
        <v>1665</v>
      </c>
      <c r="G397" s="77">
        <v>422</v>
      </c>
      <c r="H397" s="77">
        <v>341</v>
      </c>
      <c r="I397" s="77">
        <v>0</v>
      </c>
      <c r="J397" s="77">
        <v>0</v>
      </c>
      <c r="K397" s="77">
        <v>0</v>
      </c>
      <c r="L397" s="77">
        <v>0</v>
      </c>
      <c r="M397" s="77">
        <v>712</v>
      </c>
      <c r="N397" s="77">
        <v>0</v>
      </c>
      <c r="O397" s="77">
        <v>0</v>
      </c>
      <c r="P397" s="82">
        <v>0</v>
      </c>
      <c r="Q397" s="83">
        <f t="shared" si="18"/>
        <v>5601</v>
      </c>
      <c r="S397" s="1">
        <f t="shared" si="19"/>
        <v>3276</v>
      </c>
      <c r="T397" s="1">
        <f t="shared" si="19"/>
        <v>2325</v>
      </c>
      <c r="U397" s="1">
        <f t="shared" si="20"/>
        <v>5601</v>
      </c>
    </row>
    <row r="398" spans="1:21" x14ac:dyDescent="0.25">
      <c r="A398" s="24" t="s">
        <v>440</v>
      </c>
      <c r="B398" s="25" t="s">
        <v>62</v>
      </c>
      <c r="C398" s="81">
        <v>800</v>
      </c>
      <c r="D398" s="81">
        <v>0</v>
      </c>
      <c r="E398" s="77">
        <v>1000</v>
      </c>
      <c r="F398" s="77">
        <v>0</v>
      </c>
      <c r="G398" s="77">
        <v>2200</v>
      </c>
      <c r="H398" s="77">
        <v>0</v>
      </c>
      <c r="I398" s="77">
        <v>0</v>
      </c>
      <c r="J398" s="77">
        <v>0</v>
      </c>
      <c r="K398" s="77">
        <v>0</v>
      </c>
      <c r="L398" s="77">
        <v>0</v>
      </c>
      <c r="M398" s="77">
        <v>800</v>
      </c>
      <c r="N398" s="77">
        <v>0</v>
      </c>
      <c r="O398" s="77">
        <v>800</v>
      </c>
      <c r="P398" s="82">
        <v>0</v>
      </c>
      <c r="Q398" s="83">
        <f t="shared" si="18"/>
        <v>5600</v>
      </c>
      <c r="S398" s="1">
        <f t="shared" si="19"/>
        <v>5600</v>
      </c>
      <c r="T398" s="1">
        <f t="shared" si="19"/>
        <v>0</v>
      </c>
      <c r="U398" s="1">
        <f t="shared" si="20"/>
        <v>5600</v>
      </c>
    </row>
    <row r="399" spans="1:21" x14ac:dyDescent="0.25">
      <c r="A399" s="24" t="s">
        <v>441</v>
      </c>
      <c r="B399" s="25" t="s">
        <v>62</v>
      </c>
      <c r="C399" s="81">
        <v>438416</v>
      </c>
      <c r="D399" s="81">
        <v>0</v>
      </c>
      <c r="E399" s="77">
        <v>0</v>
      </c>
      <c r="F399" s="77">
        <v>0</v>
      </c>
      <c r="G399" s="77">
        <v>514832</v>
      </c>
      <c r="H399" s="77">
        <v>0</v>
      </c>
      <c r="I399" s="77">
        <v>0</v>
      </c>
      <c r="J399" s="77">
        <v>0</v>
      </c>
      <c r="K399" s="77">
        <v>0</v>
      </c>
      <c r="L399" s="77">
        <v>0</v>
      </c>
      <c r="M399" s="77">
        <v>44684</v>
      </c>
      <c r="N399" s="77">
        <v>0</v>
      </c>
      <c r="O399" s="77">
        <v>0</v>
      </c>
      <c r="P399" s="82">
        <v>0</v>
      </c>
      <c r="Q399" s="83">
        <f t="shared" si="18"/>
        <v>997932</v>
      </c>
      <c r="S399" s="1">
        <f t="shared" si="19"/>
        <v>997932</v>
      </c>
      <c r="T399" s="1">
        <f t="shared" si="19"/>
        <v>0</v>
      </c>
      <c r="U399" s="1">
        <f t="shared" si="20"/>
        <v>997932</v>
      </c>
    </row>
    <row r="400" spans="1:21" x14ac:dyDescent="0.25">
      <c r="A400" s="24" t="s">
        <v>442</v>
      </c>
      <c r="B400" s="25" t="s">
        <v>62</v>
      </c>
      <c r="C400" s="81">
        <v>0</v>
      </c>
      <c r="D400" s="81">
        <v>0</v>
      </c>
      <c r="E400" s="77">
        <v>0</v>
      </c>
      <c r="F400" s="77">
        <v>0</v>
      </c>
      <c r="G400" s="77">
        <v>0</v>
      </c>
      <c r="H400" s="77">
        <v>0</v>
      </c>
      <c r="I400" s="77">
        <v>0</v>
      </c>
      <c r="J400" s="77">
        <v>0</v>
      </c>
      <c r="K400" s="77">
        <v>0</v>
      </c>
      <c r="L400" s="77">
        <v>0</v>
      </c>
      <c r="M400" s="77">
        <v>0</v>
      </c>
      <c r="N400" s="77">
        <v>0</v>
      </c>
      <c r="O400" s="77">
        <v>0</v>
      </c>
      <c r="P400" s="82">
        <v>0</v>
      </c>
      <c r="Q400" s="83">
        <f t="shared" si="18"/>
        <v>0</v>
      </c>
      <c r="S400" s="1">
        <f t="shared" si="19"/>
        <v>0</v>
      </c>
      <c r="T400" s="1">
        <f t="shared" si="19"/>
        <v>0</v>
      </c>
      <c r="U400" s="1">
        <f t="shared" si="20"/>
        <v>0</v>
      </c>
    </row>
    <row r="401" spans="1:21" x14ac:dyDescent="0.25">
      <c r="A401" s="24" t="s">
        <v>443</v>
      </c>
      <c r="B401" s="25" t="s">
        <v>62</v>
      </c>
      <c r="C401" s="81">
        <v>9287</v>
      </c>
      <c r="D401" s="81">
        <v>20508</v>
      </c>
      <c r="E401" s="77">
        <v>0</v>
      </c>
      <c r="F401" s="77">
        <v>98510</v>
      </c>
      <c r="G401" s="77">
        <v>16447</v>
      </c>
      <c r="H401" s="77">
        <v>54072</v>
      </c>
      <c r="I401" s="77">
        <v>0</v>
      </c>
      <c r="J401" s="77">
        <v>0</v>
      </c>
      <c r="K401" s="77">
        <v>0</v>
      </c>
      <c r="L401" s="77">
        <v>0</v>
      </c>
      <c r="M401" s="77">
        <v>0</v>
      </c>
      <c r="N401" s="77">
        <v>13002</v>
      </c>
      <c r="O401" s="77">
        <v>0</v>
      </c>
      <c r="P401" s="82">
        <v>0</v>
      </c>
      <c r="Q401" s="83">
        <f t="shared" si="18"/>
        <v>211826</v>
      </c>
      <c r="S401" s="1">
        <f t="shared" si="19"/>
        <v>25734</v>
      </c>
      <c r="T401" s="1">
        <f t="shared" si="19"/>
        <v>186092</v>
      </c>
      <c r="U401" s="1">
        <f t="shared" si="20"/>
        <v>211826</v>
      </c>
    </row>
    <row r="402" spans="1:21" x14ac:dyDescent="0.25">
      <c r="A402" s="24" t="s">
        <v>444</v>
      </c>
      <c r="B402" s="25" t="s">
        <v>62</v>
      </c>
      <c r="C402" s="81">
        <v>0</v>
      </c>
      <c r="D402" s="81">
        <v>0</v>
      </c>
      <c r="E402" s="77">
        <v>1229352</v>
      </c>
      <c r="F402" s="77">
        <v>0</v>
      </c>
      <c r="G402" s="77">
        <v>36197</v>
      </c>
      <c r="H402" s="77">
        <v>0</v>
      </c>
      <c r="I402" s="77">
        <v>0</v>
      </c>
      <c r="J402" s="77">
        <v>0</v>
      </c>
      <c r="K402" s="77">
        <v>0</v>
      </c>
      <c r="L402" s="77">
        <v>0</v>
      </c>
      <c r="M402" s="77">
        <v>248265</v>
      </c>
      <c r="N402" s="77">
        <v>0</v>
      </c>
      <c r="O402" s="77">
        <v>0</v>
      </c>
      <c r="P402" s="82">
        <v>0</v>
      </c>
      <c r="Q402" s="83">
        <f t="shared" si="18"/>
        <v>1513814</v>
      </c>
      <c r="S402" s="1">
        <f t="shared" si="19"/>
        <v>1513814</v>
      </c>
      <c r="T402" s="1">
        <f t="shared" si="19"/>
        <v>0</v>
      </c>
      <c r="U402" s="1">
        <f t="shared" si="20"/>
        <v>1513814</v>
      </c>
    </row>
    <row r="403" spans="1:21" x14ac:dyDescent="0.25">
      <c r="A403" s="24" t="s">
        <v>445</v>
      </c>
      <c r="B403" s="25" t="s">
        <v>62</v>
      </c>
      <c r="C403" s="81">
        <v>0</v>
      </c>
      <c r="D403" s="81">
        <v>0</v>
      </c>
      <c r="E403" s="77">
        <v>0</v>
      </c>
      <c r="F403" s="77">
        <v>0</v>
      </c>
      <c r="G403" s="77">
        <v>0</v>
      </c>
      <c r="H403" s="77">
        <v>0</v>
      </c>
      <c r="I403" s="77">
        <v>0</v>
      </c>
      <c r="J403" s="77">
        <v>0</v>
      </c>
      <c r="K403" s="77">
        <v>0</v>
      </c>
      <c r="L403" s="77">
        <v>0</v>
      </c>
      <c r="M403" s="77">
        <v>0</v>
      </c>
      <c r="N403" s="77">
        <v>0</v>
      </c>
      <c r="O403" s="77">
        <v>0</v>
      </c>
      <c r="P403" s="82">
        <v>0</v>
      </c>
      <c r="Q403" s="83">
        <f t="shared" si="18"/>
        <v>0</v>
      </c>
      <c r="S403" s="1">
        <f t="shared" si="19"/>
        <v>0</v>
      </c>
      <c r="T403" s="1">
        <f t="shared" si="19"/>
        <v>0</v>
      </c>
      <c r="U403" s="1">
        <f t="shared" si="20"/>
        <v>0</v>
      </c>
    </row>
    <row r="404" spans="1:21" x14ac:dyDescent="0.25">
      <c r="A404" s="24" t="s">
        <v>446</v>
      </c>
      <c r="B404" s="25" t="s">
        <v>62</v>
      </c>
      <c r="C404" s="81">
        <v>0</v>
      </c>
      <c r="D404" s="81">
        <v>0</v>
      </c>
      <c r="E404" s="77">
        <v>50132</v>
      </c>
      <c r="F404" s="77">
        <v>0</v>
      </c>
      <c r="G404" s="77">
        <v>0</v>
      </c>
      <c r="H404" s="77">
        <v>0</v>
      </c>
      <c r="I404" s="77">
        <v>0</v>
      </c>
      <c r="J404" s="77">
        <v>0</v>
      </c>
      <c r="K404" s="77">
        <v>0</v>
      </c>
      <c r="L404" s="77">
        <v>0</v>
      </c>
      <c r="M404" s="77">
        <v>2783</v>
      </c>
      <c r="N404" s="77">
        <v>0</v>
      </c>
      <c r="O404" s="77">
        <v>0</v>
      </c>
      <c r="P404" s="82">
        <v>0</v>
      </c>
      <c r="Q404" s="83">
        <f t="shared" si="18"/>
        <v>52915</v>
      </c>
      <c r="S404" s="1">
        <f t="shared" si="19"/>
        <v>52915</v>
      </c>
      <c r="T404" s="1">
        <f t="shared" si="19"/>
        <v>0</v>
      </c>
      <c r="U404" s="1">
        <f t="shared" si="20"/>
        <v>52915</v>
      </c>
    </row>
    <row r="405" spans="1:21" x14ac:dyDescent="0.25">
      <c r="A405" s="24" t="s">
        <v>447</v>
      </c>
      <c r="B405" s="25" t="s">
        <v>62</v>
      </c>
      <c r="C405" s="81">
        <v>48060</v>
      </c>
      <c r="D405" s="81">
        <v>105062</v>
      </c>
      <c r="E405" s="77">
        <v>539363</v>
      </c>
      <c r="F405" s="77">
        <v>1228978</v>
      </c>
      <c r="G405" s="77">
        <v>283289</v>
      </c>
      <c r="H405" s="77">
        <v>105324</v>
      </c>
      <c r="I405" s="77">
        <v>0</v>
      </c>
      <c r="J405" s="77">
        <v>0</v>
      </c>
      <c r="K405" s="77">
        <v>0</v>
      </c>
      <c r="L405" s="77">
        <v>0</v>
      </c>
      <c r="M405" s="77">
        <v>757450</v>
      </c>
      <c r="N405" s="77">
        <v>0</v>
      </c>
      <c r="O405" s="77">
        <v>0</v>
      </c>
      <c r="P405" s="82">
        <v>0</v>
      </c>
      <c r="Q405" s="83">
        <f t="shared" si="18"/>
        <v>3067526</v>
      </c>
      <c r="S405" s="1">
        <f t="shared" si="19"/>
        <v>1628162</v>
      </c>
      <c r="T405" s="1">
        <f t="shared" si="19"/>
        <v>1439364</v>
      </c>
      <c r="U405" s="1">
        <f t="shared" si="20"/>
        <v>3067526</v>
      </c>
    </row>
    <row r="406" spans="1:21" x14ac:dyDescent="0.25">
      <c r="A406" s="24" t="s">
        <v>448</v>
      </c>
      <c r="B406" s="25" t="s">
        <v>62</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5">
      <c r="A407" s="24" t="s">
        <v>450</v>
      </c>
      <c r="B407" s="25" t="s">
        <v>63</v>
      </c>
      <c r="C407" s="81">
        <v>0</v>
      </c>
      <c r="D407" s="81">
        <v>0</v>
      </c>
      <c r="E407" s="77">
        <v>0</v>
      </c>
      <c r="F407" s="77">
        <v>0</v>
      </c>
      <c r="G407" s="77">
        <v>0</v>
      </c>
      <c r="H407" s="77">
        <v>0</v>
      </c>
      <c r="I407" s="77">
        <v>0</v>
      </c>
      <c r="J407" s="77">
        <v>0</v>
      </c>
      <c r="K407" s="77">
        <v>0</v>
      </c>
      <c r="L407" s="77">
        <v>0</v>
      </c>
      <c r="M407" s="77">
        <v>0</v>
      </c>
      <c r="N407" s="77">
        <v>0</v>
      </c>
      <c r="O407" s="77">
        <v>0</v>
      </c>
      <c r="P407" s="82">
        <v>0</v>
      </c>
      <c r="Q407" s="83">
        <f t="shared" si="18"/>
        <v>0</v>
      </c>
      <c r="S407" s="1">
        <f t="shared" si="19"/>
        <v>0</v>
      </c>
      <c r="T407" s="1">
        <f t="shared" si="19"/>
        <v>0</v>
      </c>
      <c r="U407" s="1">
        <f t="shared" si="20"/>
        <v>0</v>
      </c>
    </row>
    <row r="408" spans="1:21" x14ac:dyDescent="0.25">
      <c r="A408" s="24" t="s">
        <v>524</v>
      </c>
      <c r="B408" s="25" t="s">
        <v>63</v>
      </c>
      <c r="C408" s="81">
        <v>0</v>
      </c>
      <c r="D408" s="81">
        <v>0</v>
      </c>
      <c r="E408" s="77">
        <v>0</v>
      </c>
      <c r="F408" s="77">
        <v>0</v>
      </c>
      <c r="G408" s="77">
        <v>0</v>
      </c>
      <c r="H408" s="77">
        <v>0</v>
      </c>
      <c r="I408" s="77">
        <v>0</v>
      </c>
      <c r="J408" s="77">
        <v>0</v>
      </c>
      <c r="K408" s="77">
        <v>0</v>
      </c>
      <c r="L408" s="77">
        <v>0</v>
      </c>
      <c r="M408" s="77">
        <v>0</v>
      </c>
      <c r="N408" s="77">
        <v>0</v>
      </c>
      <c r="O408" s="77">
        <v>0</v>
      </c>
      <c r="P408" s="82">
        <v>0</v>
      </c>
      <c r="Q408" s="83">
        <f t="shared" si="18"/>
        <v>0</v>
      </c>
      <c r="S408" s="1">
        <f t="shared" si="19"/>
        <v>0</v>
      </c>
      <c r="T408" s="1">
        <f t="shared" si="19"/>
        <v>0</v>
      </c>
      <c r="U408" s="1">
        <f t="shared" si="20"/>
        <v>0</v>
      </c>
    </row>
    <row r="409" spans="1:21" x14ac:dyDescent="0.25">
      <c r="A409" s="24" t="s">
        <v>451</v>
      </c>
      <c r="B409" s="25" t="s">
        <v>64</v>
      </c>
      <c r="C409" s="81">
        <v>53573</v>
      </c>
      <c r="D409" s="81">
        <v>0</v>
      </c>
      <c r="E409" s="77">
        <v>0</v>
      </c>
      <c r="F409" s="77">
        <v>0</v>
      </c>
      <c r="G409" s="77">
        <v>0</v>
      </c>
      <c r="H409" s="77">
        <v>0</v>
      </c>
      <c r="I409" s="77">
        <v>0</v>
      </c>
      <c r="J409" s="77">
        <v>0</v>
      </c>
      <c r="K409" s="77">
        <v>0</v>
      </c>
      <c r="L409" s="77">
        <v>0</v>
      </c>
      <c r="M409" s="77">
        <v>0</v>
      </c>
      <c r="N409" s="77">
        <v>0</v>
      </c>
      <c r="O409" s="77">
        <v>0</v>
      </c>
      <c r="P409" s="82">
        <v>0</v>
      </c>
      <c r="Q409" s="83">
        <f t="shared" si="18"/>
        <v>53573</v>
      </c>
      <c r="S409" s="1">
        <f t="shared" si="19"/>
        <v>53573</v>
      </c>
      <c r="T409" s="1">
        <f t="shared" si="19"/>
        <v>0</v>
      </c>
      <c r="U409" s="1">
        <f t="shared" si="20"/>
        <v>53573</v>
      </c>
    </row>
    <row r="410" spans="1:21" x14ac:dyDescent="0.25">
      <c r="A410" s="24" t="s">
        <v>452</v>
      </c>
      <c r="B410" s="25" t="s">
        <v>64</v>
      </c>
      <c r="C410" s="81">
        <v>0</v>
      </c>
      <c r="D410" s="81">
        <v>0</v>
      </c>
      <c r="E410" s="77">
        <v>0</v>
      </c>
      <c r="F410" s="77">
        <v>0</v>
      </c>
      <c r="G410" s="77">
        <v>0</v>
      </c>
      <c r="H410" s="77">
        <v>0</v>
      </c>
      <c r="I410" s="77">
        <v>0</v>
      </c>
      <c r="J410" s="77">
        <v>0</v>
      </c>
      <c r="K410" s="77">
        <v>0</v>
      </c>
      <c r="L410" s="77">
        <v>0</v>
      </c>
      <c r="M410" s="77">
        <v>0</v>
      </c>
      <c r="N410" s="77">
        <v>0</v>
      </c>
      <c r="O410" s="77">
        <v>742840</v>
      </c>
      <c r="P410" s="82">
        <v>0</v>
      </c>
      <c r="Q410" s="83">
        <f t="shared" si="18"/>
        <v>742840</v>
      </c>
      <c r="S410" s="1">
        <f t="shared" si="19"/>
        <v>742840</v>
      </c>
      <c r="T410" s="1">
        <f t="shared" si="19"/>
        <v>0</v>
      </c>
      <c r="U410" s="1">
        <f t="shared" si="20"/>
        <v>742840</v>
      </c>
    </row>
    <row r="411" spans="1:21" x14ac:dyDescent="0.25">
      <c r="A411" s="24" t="s">
        <v>453</v>
      </c>
      <c r="B411" s="25" t="s">
        <v>64</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5">
      <c r="A412" s="24" t="s">
        <v>454</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5">
      <c r="A413" s="24" t="s">
        <v>455</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5">
      <c r="A414" s="24" t="s">
        <v>456</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18"/>
        <v>0</v>
      </c>
      <c r="S414" s="1">
        <f t="shared" si="19"/>
        <v>0</v>
      </c>
      <c r="T414" s="1">
        <f t="shared" si="19"/>
        <v>0</v>
      </c>
      <c r="U414" s="1">
        <f t="shared" si="20"/>
        <v>0</v>
      </c>
    </row>
    <row r="415" spans="1:21" x14ac:dyDescent="0.25">
      <c r="A415" s="24" t="s">
        <v>457</v>
      </c>
      <c r="B415" s="25" t="s">
        <v>65</v>
      </c>
      <c r="C415" s="81">
        <v>0</v>
      </c>
      <c r="D415" s="81">
        <v>0</v>
      </c>
      <c r="E415" s="77">
        <v>0</v>
      </c>
      <c r="F415" s="77">
        <v>0</v>
      </c>
      <c r="G415" s="77">
        <v>0</v>
      </c>
      <c r="H415" s="77">
        <v>0</v>
      </c>
      <c r="I415" s="77">
        <v>0</v>
      </c>
      <c r="J415" s="77">
        <v>0</v>
      </c>
      <c r="K415" s="77">
        <v>0</v>
      </c>
      <c r="L415" s="77">
        <v>0</v>
      </c>
      <c r="M415" s="77">
        <v>0</v>
      </c>
      <c r="N415" s="77">
        <v>0</v>
      </c>
      <c r="O415" s="77">
        <v>0</v>
      </c>
      <c r="P415" s="82">
        <v>0</v>
      </c>
      <c r="Q415" s="83">
        <f t="shared" si="18"/>
        <v>0</v>
      </c>
      <c r="S415" s="1">
        <f t="shared" si="19"/>
        <v>0</v>
      </c>
      <c r="T415" s="1">
        <f t="shared" si="19"/>
        <v>0</v>
      </c>
      <c r="U415" s="1">
        <f t="shared" si="20"/>
        <v>0</v>
      </c>
    </row>
    <row r="416" spans="1:21" x14ac:dyDescent="0.25">
      <c r="A416" s="24" t="s">
        <v>458</v>
      </c>
      <c r="B416" s="25" t="s">
        <v>65</v>
      </c>
      <c r="C416" s="81">
        <v>0</v>
      </c>
      <c r="D416" s="81">
        <v>0</v>
      </c>
      <c r="E416" s="77">
        <v>0</v>
      </c>
      <c r="F416" s="77">
        <v>0</v>
      </c>
      <c r="G416" s="77">
        <v>0</v>
      </c>
      <c r="H416" s="77">
        <v>0</v>
      </c>
      <c r="I416" s="77">
        <v>0</v>
      </c>
      <c r="J416" s="77">
        <v>0</v>
      </c>
      <c r="K416" s="77">
        <v>0</v>
      </c>
      <c r="L416" s="77">
        <v>0</v>
      </c>
      <c r="M416" s="77">
        <v>0</v>
      </c>
      <c r="N416" s="77">
        <v>0</v>
      </c>
      <c r="O416" s="77">
        <v>0</v>
      </c>
      <c r="P416" s="82">
        <v>0</v>
      </c>
      <c r="Q416" s="83">
        <f t="shared" si="18"/>
        <v>0</v>
      </c>
      <c r="S416" s="1">
        <f t="shared" si="19"/>
        <v>0</v>
      </c>
      <c r="T416" s="1">
        <f t="shared" si="19"/>
        <v>0</v>
      </c>
      <c r="U416" s="1">
        <f t="shared" si="20"/>
        <v>0</v>
      </c>
    </row>
    <row r="417" spans="1:21" x14ac:dyDescent="0.25">
      <c r="A417" s="51" t="s">
        <v>498</v>
      </c>
      <c r="B417" s="70"/>
      <c r="C417" s="49">
        <f t="shared" ref="C417:Q417" si="21">SUM(C5:C416)</f>
        <v>14751854</v>
      </c>
      <c r="D417" s="52">
        <f t="shared" si="21"/>
        <v>8262559</v>
      </c>
      <c r="E417" s="52">
        <f t="shared" si="21"/>
        <v>76976720</v>
      </c>
      <c r="F417" s="52">
        <f t="shared" si="21"/>
        <v>31689760</v>
      </c>
      <c r="G417" s="52">
        <f t="shared" si="21"/>
        <v>30928851</v>
      </c>
      <c r="H417" s="52">
        <f t="shared" si="21"/>
        <v>44836253</v>
      </c>
      <c r="I417" s="52">
        <f t="shared" si="21"/>
        <v>135700</v>
      </c>
      <c r="J417" s="52">
        <f t="shared" si="21"/>
        <v>1436192</v>
      </c>
      <c r="K417" s="52">
        <f t="shared" si="21"/>
        <v>20377</v>
      </c>
      <c r="L417" s="52">
        <f t="shared" si="21"/>
        <v>0</v>
      </c>
      <c r="M417" s="52">
        <f t="shared" si="21"/>
        <v>30693228</v>
      </c>
      <c r="N417" s="52">
        <f t="shared" si="21"/>
        <v>12074320</v>
      </c>
      <c r="O417" s="52">
        <f t="shared" si="21"/>
        <v>7431328</v>
      </c>
      <c r="P417" s="52">
        <f t="shared" si="21"/>
        <v>27873541</v>
      </c>
      <c r="Q417" s="66">
        <f t="shared" si="21"/>
        <v>287110683</v>
      </c>
      <c r="S417" s="1">
        <f t="shared" si="19"/>
        <v>160938058</v>
      </c>
      <c r="T417" s="1">
        <f t="shared" si="19"/>
        <v>126172625</v>
      </c>
      <c r="U417" s="1">
        <f t="shared" si="20"/>
        <v>287110683</v>
      </c>
    </row>
    <row r="418" spans="1:21" x14ac:dyDescent="0.25">
      <c r="A418" s="51" t="s">
        <v>461</v>
      </c>
      <c r="B418" s="70"/>
      <c r="C418" s="58">
        <f>(C417/$Q417)</f>
        <v>5.1380373052855019E-2</v>
      </c>
      <c r="D418" s="67">
        <f>(D417/$Q417)</f>
        <v>2.8778305682202708E-2</v>
      </c>
      <c r="E418" s="58">
        <f t="shared" ref="E418:Q418" si="22">(E417/$Q417)</f>
        <v>0.26810817067367709</v>
      </c>
      <c r="F418" s="58">
        <f t="shared" si="22"/>
        <v>0.11037471566322735</v>
      </c>
      <c r="G418" s="58">
        <f t="shared" si="22"/>
        <v>0.10772448686627241</v>
      </c>
      <c r="H418" s="58">
        <f t="shared" si="22"/>
        <v>0.15616365274711844</v>
      </c>
      <c r="I418" s="58">
        <f t="shared" si="22"/>
        <v>4.7264002363854915E-4</v>
      </c>
      <c r="J418" s="58">
        <f t="shared" si="22"/>
        <v>5.0022241770780783E-3</v>
      </c>
      <c r="K418" s="58">
        <f t="shared" si="22"/>
        <v>7.09726290470355E-5</v>
      </c>
      <c r="L418" s="58">
        <f t="shared" si="22"/>
        <v>0</v>
      </c>
      <c r="M418" s="58">
        <f t="shared" si="22"/>
        <v>0.10690381729891953</v>
      </c>
      <c r="N418" s="58">
        <f t="shared" si="22"/>
        <v>4.205458283138841E-2</v>
      </c>
      <c r="O418" s="58">
        <f t="shared" si="22"/>
        <v>2.5883146953469507E-2</v>
      </c>
      <c r="P418" s="58">
        <f t="shared" si="22"/>
        <v>9.7082911401105892E-2</v>
      </c>
      <c r="Q418" s="68">
        <f t="shared" si="22"/>
        <v>1</v>
      </c>
    </row>
    <row r="419" spans="1:21" x14ac:dyDescent="0.25">
      <c r="A419" s="47" t="s">
        <v>500</v>
      </c>
      <c r="B419" s="71"/>
      <c r="C419" s="54">
        <f t="shared" ref="C419:Q419" si="23">COUNTIF(C5:C416,"&gt;0")</f>
        <v>89</v>
      </c>
      <c r="D419" s="69">
        <f t="shared" si="23"/>
        <v>65</v>
      </c>
      <c r="E419" s="69">
        <f t="shared" si="23"/>
        <v>86</v>
      </c>
      <c r="F419" s="69">
        <f t="shared" si="23"/>
        <v>58</v>
      </c>
      <c r="G419" s="69">
        <f t="shared" si="23"/>
        <v>71</v>
      </c>
      <c r="H419" s="69">
        <f t="shared" si="23"/>
        <v>62</v>
      </c>
      <c r="I419" s="69">
        <f t="shared" si="23"/>
        <v>3</v>
      </c>
      <c r="J419" s="69">
        <f t="shared" si="23"/>
        <v>5</v>
      </c>
      <c r="K419" s="69">
        <f t="shared" si="23"/>
        <v>1</v>
      </c>
      <c r="L419" s="69">
        <f t="shared" si="23"/>
        <v>0</v>
      </c>
      <c r="M419" s="69">
        <f t="shared" si="23"/>
        <v>98</v>
      </c>
      <c r="N419" s="69">
        <f t="shared" si="23"/>
        <v>34</v>
      </c>
      <c r="O419" s="69">
        <f t="shared" si="23"/>
        <v>46</v>
      </c>
      <c r="P419" s="69">
        <f t="shared" si="23"/>
        <v>23</v>
      </c>
      <c r="Q419" s="57">
        <f t="shared" si="23"/>
        <v>200</v>
      </c>
    </row>
    <row r="420" spans="1:21" x14ac:dyDescent="0.25">
      <c r="A420" s="37"/>
      <c r="B420" s="28"/>
      <c r="C420" s="26"/>
      <c r="D420" s="26"/>
      <c r="E420" s="26"/>
      <c r="F420" s="26"/>
      <c r="G420" s="26"/>
      <c r="H420" s="26"/>
      <c r="I420" s="26"/>
      <c r="J420" s="26"/>
      <c r="K420" s="26"/>
      <c r="L420" s="26"/>
      <c r="M420" s="26"/>
      <c r="N420" s="26"/>
      <c r="O420" s="26"/>
      <c r="P420" s="26"/>
      <c r="Q420" s="27"/>
    </row>
    <row r="421" spans="1:21" ht="13.8" thickBot="1" x14ac:dyDescent="0.3">
      <c r="A421" s="29" t="s">
        <v>465</v>
      </c>
      <c r="B421" s="31"/>
      <c r="C421" s="32"/>
      <c r="D421" s="32"/>
      <c r="E421" s="32"/>
      <c r="F421" s="32"/>
      <c r="G421" s="32"/>
      <c r="H421" s="32"/>
      <c r="I421" s="32"/>
      <c r="J421" s="32"/>
      <c r="K421" s="32"/>
      <c r="L421" s="32"/>
      <c r="M421" s="32"/>
      <c r="N421" s="32"/>
      <c r="O421" s="32"/>
      <c r="P421" s="32"/>
      <c r="Q421" s="33"/>
    </row>
    <row r="422" spans="1:21" x14ac:dyDescent="0.25">
      <c r="E422" s="1"/>
      <c r="F422" s="1"/>
      <c r="G422" s="1"/>
      <c r="H422" s="1"/>
      <c r="I422" s="1"/>
      <c r="J422" s="1"/>
      <c r="K422" s="1"/>
      <c r="L422" s="1"/>
      <c r="M422" s="1"/>
      <c r="N422" s="1"/>
      <c r="O422" s="1"/>
      <c r="P422" s="1"/>
      <c r="Q422" s="1"/>
    </row>
    <row r="423" spans="1:21" x14ac:dyDescent="0.25">
      <c r="C423" s="26"/>
      <c r="D423" s="26"/>
      <c r="E423" s="26"/>
      <c r="F423" s="26"/>
      <c r="G423" s="26"/>
      <c r="H423" s="26"/>
      <c r="I423" s="26"/>
      <c r="J423" s="26"/>
      <c r="K423" s="26"/>
      <c r="L423" s="26"/>
      <c r="M423" s="26"/>
      <c r="N423" s="26"/>
      <c r="O423" s="26"/>
      <c r="P423" s="26"/>
      <c r="Q423" s="1"/>
    </row>
    <row r="424" spans="1:21" x14ac:dyDescent="0.25">
      <c r="C424" s="1"/>
      <c r="D424" s="1"/>
      <c r="E424" s="1"/>
      <c r="F424" s="1"/>
      <c r="G424" s="1"/>
      <c r="H424" s="1"/>
      <c r="I424" s="1"/>
      <c r="J424" s="1"/>
      <c r="K424" s="1"/>
      <c r="L424" s="1"/>
      <c r="M424" s="1"/>
      <c r="N424" s="1"/>
      <c r="O424" s="1"/>
      <c r="P424" s="1"/>
      <c r="Q424" s="1"/>
    </row>
  </sheetData>
  <mergeCells count="7">
    <mergeCell ref="O3:P3"/>
    <mergeCell ref="C3:D3"/>
    <mergeCell ref="E3:F3"/>
    <mergeCell ref="G3:H3"/>
    <mergeCell ref="I3:J3"/>
    <mergeCell ref="K3:L3"/>
    <mergeCell ref="M3:N3"/>
  </mergeCells>
  <printOptions horizontalCentered="1"/>
  <pageMargins left="0.5" right="0.5" top="0.5" bottom="0.5" header="0.3" footer="0.3"/>
  <pageSetup paperSize="5" scale="67" fitToHeight="0" orientation="landscape" r:id="rId1"/>
  <headerFooter>
    <oddFooter>&amp;L&amp;12Office of Economic and Demographic Research&amp;R&amp;12Page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U422"/>
  <sheetViews>
    <sheetView zoomScaleNormal="100" workbookViewId="0"/>
  </sheetViews>
  <sheetFormatPr defaultRowHeight="13.2" x14ac:dyDescent="0.25"/>
  <cols>
    <col min="1" max="1" width="24.6640625" customWidth="1"/>
    <col min="2" max="2" width="17.6640625" customWidth="1"/>
    <col min="3" max="16" width="13.6640625" customWidth="1"/>
    <col min="17" max="17" width="14.6640625" customWidth="1"/>
    <col min="19" max="21" width="13.6640625" customWidth="1"/>
  </cols>
  <sheetData>
    <row r="1" spans="1:21" ht="22.8" x14ac:dyDescent="0.4">
      <c r="A1" s="3" t="s">
        <v>78</v>
      </c>
      <c r="B1" s="4"/>
      <c r="C1" s="5"/>
      <c r="D1" s="5"/>
      <c r="E1" s="6"/>
      <c r="F1" s="6"/>
      <c r="G1" s="6"/>
      <c r="H1" s="6"/>
      <c r="I1" s="6"/>
      <c r="J1" s="6"/>
      <c r="K1" s="6"/>
      <c r="L1" s="6"/>
      <c r="M1" s="6"/>
      <c r="N1" s="6"/>
      <c r="O1" s="6"/>
      <c r="P1" s="6"/>
      <c r="Q1" s="7"/>
    </row>
    <row r="2" spans="1:21" ht="18" thickBot="1" x14ac:dyDescent="0.35">
      <c r="A2" s="8" t="s">
        <v>543</v>
      </c>
      <c r="B2" s="9"/>
      <c r="C2" s="10"/>
      <c r="D2" s="10"/>
      <c r="E2" s="11"/>
      <c r="F2" s="11"/>
      <c r="G2" s="11"/>
      <c r="H2" s="11"/>
      <c r="I2" s="11"/>
      <c r="J2" s="11"/>
      <c r="K2" s="11"/>
      <c r="L2" s="11"/>
      <c r="M2" s="11"/>
      <c r="N2" s="11"/>
      <c r="O2" s="11"/>
      <c r="P2" s="11"/>
      <c r="Q2" s="12"/>
    </row>
    <row r="3" spans="1:21" x14ac:dyDescent="0.25">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8" thickBot="1" x14ac:dyDescent="0.3">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5">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SUM(C5,E5,G5,I5,K5,M5,O5)</f>
        <v>0</v>
      </c>
      <c r="T5" s="1">
        <f>SUM(D5,F5,H5,J5,L5,N5,P5)</f>
        <v>0</v>
      </c>
      <c r="U5" s="1">
        <f>SUM(S5:T5)</f>
        <v>0</v>
      </c>
    </row>
    <row r="6" spans="1:21" x14ac:dyDescent="0.25">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5">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1"/>
        <v>0</v>
      </c>
      <c r="U7" s="1">
        <f t="shared" si="2"/>
        <v>0</v>
      </c>
    </row>
    <row r="8" spans="1:21" x14ac:dyDescent="0.25">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1"/>
        <v>0</v>
      </c>
      <c r="U8" s="1">
        <f t="shared" si="2"/>
        <v>0</v>
      </c>
    </row>
    <row r="9" spans="1:21" x14ac:dyDescent="0.25">
      <c r="A9" s="24" t="s">
        <v>82</v>
      </c>
      <c r="B9" s="25" t="s">
        <v>0</v>
      </c>
      <c r="C9" s="81">
        <v>0</v>
      </c>
      <c r="D9" s="81">
        <v>0</v>
      </c>
      <c r="E9" s="77">
        <v>0</v>
      </c>
      <c r="F9" s="77">
        <v>0</v>
      </c>
      <c r="G9" s="77">
        <v>0</v>
      </c>
      <c r="H9" s="77">
        <v>0</v>
      </c>
      <c r="I9" s="77">
        <v>0</v>
      </c>
      <c r="J9" s="77">
        <v>0</v>
      </c>
      <c r="K9" s="77">
        <v>0</v>
      </c>
      <c r="L9" s="77">
        <v>0</v>
      </c>
      <c r="M9" s="77">
        <v>0</v>
      </c>
      <c r="N9" s="77">
        <v>0</v>
      </c>
      <c r="O9" s="77">
        <v>125848</v>
      </c>
      <c r="P9" s="82">
        <v>0</v>
      </c>
      <c r="Q9" s="83">
        <f t="shared" si="0"/>
        <v>125848</v>
      </c>
      <c r="S9" s="1">
        <f t="shared" si="1"/>
        <v>125848</v>
      </c>
      <c r="T9" s="1">
        <f t="shared" si="1"/>
        <v>0</v>
      </c>
      <c r="U9" s="1">
        <f t="shared" si="2"/>
        <v>125848</v>
      </c>
    </row>
    <row r="10" spans="1:21" x14ac:dyDescent="0.25">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5">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5">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5">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5">
      <c r="A14" s="24" t="s">
        <v>512</v>
      </c>
      <c r="B14" s="25" t="s">
        <v>8</v>
      </c>
      <c r="C14" s="81">
        <v>0</v>
      </c>
      <c r="D14" s="81">
        <v>0</v>
      </c>
      <c r="E14" s="77">
        <v>0</v>
      </c>
      <c r="F14" s="77">
        <v>0</v>
      </c>
      <c r="G14" s="77">
        <v>0</v>
      </c>
      <c r="H14" s="77">
        <v>0</v>
      </c>
      <c r="I14" s="77">
        <v>0</v>
      </c>
      <c r="J14" s="77">
        <v>1500</v>
      </c>
      <c r="K14" s="77">
        <v>0</v>
      </c>
      <c r="L14" s="77">
        <v>0</v>
      </c>
      <c r="M14" s="77">
        <v>0</v>
      </c>
      <c r="N14" s="77">
        <v>0</v>
      </c>
      <c r="O14" s="77">
        <v>0</v>
      </c>
      <c r="P14" s="82">
        <v>0</v>
      </c>
      <c r="Q14" s="83">
        <f t="shared" si="0"/>
        <v>1500</v>
      </c>
      <c r="S14" s="1">
        <f t="shared" si="1"/>
        <v>0</v>
      </c>
      <c r="T14" s="1">
        <f t="shared" si="1"/>
        <v>1500</v>
      </c>
      <c r="U14" s="1">
        <f t="shared" si="2"/>
        <v>1500</v>
      </c>
    </row>
    <row r="15" spans="1:21" x14ac:dyDescent="0.25">
      <c r="A15" s="24" t="s">
        <v>87</v>
      </c>
      <c r="B15" s="25" t="s">
        <v>8</v>
      </c>
      <c r="C15" s="81">
        <v>0</v>
      </c>
      <c r="D15" s="81">
        <v>0</v>
      </c>
      <c r="E15" s="77">
        <v>0</v>
      </c>
      <c r="F15" s="77">
        <v>0</v>
      </c>
      <c r="G15" s="77">
        <v>58628</v>
      </c>
      <c r="H15" s="77">
        <v>0</v>
      </c>
      <c r="I15" s="77">
        <v>0</v>
      </c>
      <c r="J15" s="77">
        <v>0</v>
      </c>
      <c r="K15" s="77">
        <v>0</v>
      </c>
      <c r="L15" s="77">
        <v>0</v>
      </c>
      <c r="M15" s="77">
        <v>0</v>
      </c>
      <c r="N15" s="77">
        <v>0</v>
      </c>
      <c r="O15" s="77">
        <v>0</v>
      </c>
      <c r="P15" s="82">
        <v>0</v>
      </c>
      <c r="Q15" s="83">
        <f t="shared" si="0"/>
        <v>58628</v>
      </c>
      <c r="S15" s="1">
        <f t="shared" si="1"/>
        <v>58628</v>
      </c>
      <c r="T15" s="1">
        <f t="shared" si="1"/>
        <v>0</v>
      </c>
      <c r="U15" s="1">
        <f t="shared" si="2"/>
        <v>58628</v>
      </c>
    </row>
    <row r="16" spans="1:21" x14ac:dyDescent="0.25">
      <c r="A16" s="24" t="s">
        <v>88</v>
      </c>
      <c r="B16" s="25" t="s">
        <v>9</v>
      </c>
      <c r="C16" s="81">
        <v>0</v>
      </c>
      <c r="D16" s="81">
        <v>0</v>
      </c>
      <c r="E16" s="77">
        <v>0</v>
      </c>
      <c r="F16" s="77">
        <v>0</v>
      </c>
      <c r="G16" s="77">
        <v>0</v>
      </c>
      <c r="H16" s="77">
        <v>0</v>
      </c>
      <c r="I16" s="77">
        <v>0</v>
      </c>
      <c r="J16" s="77">
        <v>0</v>
      </c>
      <c r="K16" s="77">
        <v>0</v>
      </c>
      <c r="L16" s="77">
        <v>0</v>
      </c>
      <c r="M16" s="77">
        <v>0</v>
      </c>
      <c r="N16" s="77">
        <v>0</v>
      </c>
      <c r="O16" s="77">
        <v>0</v>
      </c>
      <c r="P16" s="82">
        <v>0</v>
      </c>
      <c r="Q16" s="83">
        <f t="shared" si="0"/>
        <v>0</v>
      </c>
      <c r="S16" s="1">
        <f t="shared" si="1"/>
        <v>0</v>
      </c>
      <c r="T16" s="1">
        <f t="shared" si="1"/>
        <v>0</v>
      </c>
      <c r="U16" s="1">
        <f t="shared" si="2"/>
        <v>0</v>
      </c>
    </row>
    <row r="17" spans="1:21" x14ac:dyDescent="0.25">
      <c r="A17" s="24" t="s">
        <v>89</v>
      </c>
      <c r="B17" s="25" t="s">
        <v>9</v>
      </c>
      <c r="C17" s="81">
        <v>66995</v>
      </c>
      <c r="D17" s="81">
        <v>0</v>
      </c>
      <c r="E17" s="77">
        <v>1116474</v>
      </c>
      <c r="F17" s="77">
        <v>0</v>
      </c>
      <c r="G17" s="77">
        <v>31028</v>
      </c>
      <c r="H17" s="77">
        <v>0</v>
      </c>
      <c r="I17" s="77">
        <v>0</v>
      </c>
      <c r="J17" s="77">
        <v>0</v>
      </c>
      <c r="K17" s="77">
        <v>0</v>
      </c>
      <c r="L17" s="77">
        <v>0</v>
      </c>
      <c r="M17" s="77">
        <v>95654</v>
      </c>
      <c r="N17" s="77">
        <v>0</v>
      </c>
      <c r="O17" s="77">
        <v>0</v>
      </c>
      <c r="P17" s="82">
        <v>0</v>
      </c>
      <c r="Q17" s="83">
        <f t="shared" si="0"/>
        <v>1310151</v>
      </c>
      <c r="S17" s="1">
        <f t="shared" si="1"/>
        <v>1310151</v>
      </c>
      <c r="T17" s="1">
        <f t="shared" si="1"/>
        <v>0</v>
      </c>
      <c r="U17" s="1">
        <f t="shared" si="2"/>
        <v>1310151</v>
      </c>
    </row>
    <row r="18" spans="1:21" x14ac:dyDescent="0.25">
      <c r="A18" s="24" t="s">
        <v>90</v>
      </c>
      <c r="B18" s="25" t="s">
        <v>9</v>
      </c>
      <c r="C18" s="81">
        <v>0</v>
      </c>
      <c r="D18" s="81">
        <v>0</v>
      </c>
      <c r="E18" s="77">
        <v>0</v>
      </c>
      <c r="F18" s="77">
        <v>0</v>
      </c>
      <c r="G18" s="77">
        <v>0</v>
      </c>
      <c r="H18" s="77">
        <v>0</v>
      </c>
      <c r="I18" s="77">
        <v>0</v>
      </c>
      <c r="J18" s="77">
        <v>0</v>
      </c>
      <c r="K18" s="77">
        <v>0</v>
      </c>
      <c r="L18" s="77">
        <v>0</v>
      </c>
      <c r="M18" s="77">
        <v>0</v>
      </c>
      <c r="N18" s="77">
        <v>0</v>
      </c>
      <c r="O18" s="77">
        <v>0</v>
      </c>
      <c r="P18" s="82">
        <v>0</v>
      </c>
      <c r="Q18" s="83">
        <f t="shared" si="0"/>
        <v>0</v>
      </c>
      <c r="S18" s="1">
        <f t="shared" si="1"/>
        <v>0</v>
      </c>
      <c r="T18" s="1">
        <f t="shared" si="1"/>
        <v>0</v>
      </c>
      <c r="U18" s="1">
        <f t="shared" si="2"/>
        <v>0</v>
      </c>
    </row>
    <row r="19" spans="1:21" x14ac:dyDescent="0.25">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5">
      <c r="A20" s="24" t="s">
        <v>92</v>
      </c>
      <c r="B20" s="25" t="s">
        <v>9</v>
      </c>
      <c r="C20" s="81">
        <v>77380</v>
      </c>
      <c r="D20" s="81">
        <v>130654</v>
      </c>
      <c r="E20" s="77">
        <v>0</v>
      </c>
      <c r="F20" s="77">
        <v>1686970</v>
      </c>
      <c r="G20" s="77">
        <v>0</v>
      </c>
      <c r="H20" s="77">
        <v>201100</v>
      </c>
      <c r="I20" s="77">
        <v>0</v>
      </c>
      <c r="J20" s="77">
        <v>0</v>
      </c>
      <c r="K20" s="77">
        <v>0</v>
      </c>
      <c r="L20" s="77">
        <v>0</v>
      </c>
      <c r="M20" s="77">
        <v>225656</v>
      </c>
      <c r="N20" s="77">
        <v>0</v>
      </c>
      <c r="O20" s="77">
        <v>0</v>
      </c>
      <c r="P20" s="82">
        <v>0</v>
      </c>
      <c r="Q20" s="83">
        <f t="shared" si="0"/>
        <v>2321760</v>
      </c>
      <c r="S20" s="1">
        <f t="shared" si="1"/>
        <v>303036</v>
      </c>
      <c r="T20" s="1">
        <f t="shared" si="1"/>
        <v>2018724</v>
      </c>
      <c r="U20" s="1">
        <f t="shared" si="2"/>
        <v>2321760</v>
      </c>
    </row>
    <row r="21" spans="1:21" x14ac:dyDescent="0.25">
      <c r="A21" s="24" t="s">
        <v>93</v>
      </c>
      <c r="B21" s="25" t="s">
        <v>9</v>
      </c>
      <c r="C21" s="81">
        <v>0</v>
      </c>
      <c r="D21" s="81">
        <v>0</v>
      </c>
      <c r="E21" s="77">
        <v>10000</v>
      </c>
      <c r="F21" s="77">
        <v>0</v>
      </c>
      <c r="G21" s="77">
        <v>0</v>
      </c>
      <c r="H21" s="77">
        <v>0</v>
      </c>
      <c r="I21" s="77">
        <v>0</v>
      </c>
      <c r="J21" s="77">
        <v>0</v>
      </c>
      <c r="K21" s="77">
        <v>0</v>
      </c>
      <c r="L21" s="77">
        <v>0</v>
      </c>
      <c r="M21" s="77">
        <v>0</v>
      </c>
      <c r="N21" s="77">
        <v>0</v>
      </c>
      <c r="O21" s="77">
        <v>0</v>
      </c>
      <c r="P21" s="82">
        <v>0</v>
      </c>
      <c r="Q21" s="83">
        <f t="shared" si="0"/>
        <v>10000</v>
      </c>
      <c r="S21" s="1">
        <f t="shared" si="1"/>
        <v>10000</v>
      </c>
      <c r="T21" s="1">
        <f t="shared" si="1"/>
        <v>0</v>
      </c>
      <c r="U21" s="1">
        <f t="shared" si="2"/>
        <v>10000</v>
      </c>
    </row>
    <row r="22" spans="1:21" x14ac:dyDescent="0.25">
      <c r="A22" s="24" t="s">
        <v>94</v>
      </c>
      <c r="B22" s="25" t="s">
        <v>9</v>
      </c>
      <c r="C22" s="81">
        <v>0</v>
      </c>
      <c r="D22" s="81">
        <v>0</v>
      </c>
      <c r="E22" s="77">
        <v>28526</v>
      </c>
      <c r="F22" s="77">
        <v>0</v>
      </c>
      <c r="G22" s="77">
        <v>0</v>
      </c>
      <c r="H22" s="77">
        <v>0</v>
      </c>
      <c r="I22" s="77">
        <v>0</v>
      </c>
      <c r="J22" s="77">
        <v>0</v>
      </c>
      <c r="K22" s="77">
        <v>0</v>
      </c>
      <c r="L22" s="77">
        <v>0</v>
      </c>
      <c r="M22" s="77">
        <v>0</v>
      </c>
      <c r="N22" s="77">
        <v>0</v>
      </c>
      <c r="O22" s="77">
        <v>0</v>
      </c>
      <c r="P22" s="82">
        <v>0</v>
      </c>
      <c r="Q22" s="83">
        <f t="shared" si="0"/>
        <v>28526</v>
      </c>
      <c r="S22" s="1">
        <f t="shared" si="1"/>
        <v>28526</v>
      </c>
      <c r="T22" s="1">
        <f t="shared" si="1"/>
        <v>0</v>
      </c>
      <c r="U22" s="1">
        <f t="shared" si="2"/>
        <v>28526</v>
      </c>
    </row>
    <row r="23" spans="1:21" x14ac:dyDescent="0.25">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5">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5">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5">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83">
        <f t="shared" si="0"/>
        <v>0</v>
      </c>
      <c r="S26" s="1">
        <f t="shared" si="1"/>
        <v>0</v>
      </c>
      <c r="T26" s="1">
        <f t="shared" si="1"/>
        <v>0</v>
      </c>
      <c r="U26" s="1">
        <f t="shared" si="2"/>
        <v>0</v>
      </c>
    </row>
    <row r="27" spans="1:21" x14ac:dyDescent="0.25">
      <c r="A27" s="24" t="s">
        <v>99</v>
      </c>
      <c r="B27" s="25" t="s">
        <v>11</v>
      </c>
      <c r="C27" s="81">
        <v>0</v>
      </c>
      <c r="D27" s="81">
        <v>33797</v>
      </c>
      <c r="E27" s="77">
        <v>0</v>
      </c>
      <c r="F27" s="77">
        <v>0</v>
      </c>
      <c r="G27" s="77">
        <v>0</v>
      </c>
      <c r="H27" s="77">
        <v>1897536</v>
      </c>
      <c r="I27" s="77">
        <v>0</v>
      </c>
      <c r="J27" s="77">
        <v>0</v>
      </c>
      <c r="K27" s="77">
        <v>0</v>
      </c>
      <c r="L27" s="77">
        <v>0</v>
      </c>
      <c r="M27" s="77">
        <v>0</v>
      </c>
      <c r="N27" s="77">
        <v>36590</v>
      </c>
      <c r="O27" s="77">
        <v>0</v>
      </c>
      <c r="P27" s="82">
        <v>16702</v>
      </c>
      <c r="Q27" s="83">
        <f t="shared" si="0"/>
        <v>1984625</v>
      </c>
      <c r="S27" s="1">
        <f t="shared" si="1"/>
        <v>0</v>
      </c>
      <c r="T27" s="1">
        <f t="shared" si="1"/>
        <v>1984625</v>
      </c>
      <c r="U27" s="1">
        <f t="shared" si="2"/>
        <v>1984625</v>
      </c>
    </row>
    <row r="28" spans="1:21" x14ac:dyDescent="0.25">
      <c r="A28" s="24" t="s">
        <v>100</v>
      </c>
      <c r="B28" s="25" t="s">
        <v>11</v>
      </c>
      <c r="C28" s="81">
        <v>0</v>
      </c>
      <c r="D28" s="81">
        <v>0</v>
      </c>
      <c r="E28" s="77">
        <v>1056835</v>
      </c>
      <c r="F28" s="77">
        <v>429350</v>
      </c>
      <c r="G28" s="77">
        <v>0</v>
      </c>
      <c r="H28" s="77">
        <v>0</v>
      </c>
      <c r="I28" s="77">
        <v>0</v>
      </c>
      <c r="J28" s="77">
        <v>0</v>
      </c>
      <c r="K28" s="77">
        <v>0</v>
      </c>
      <c r="L28" s="77">
        <v>0</v>
      </c>
      <c r="M28" s="77">
        <v>0</v>
      </c>
      <c r="N28" s="77">
        <v>0</v>
      </c>
      <c r="O28" s="77">
        <v>0</v>
      </c>
      <c r="P28" s="82">
        <v>0</v>
      </c>
      <c r="Q28" s="83">
        <f t="shared" si="0"/>
        <v>1486185</v>
      </c>
      <c r="S28" s="1">
        <f t="shared" si="1"/>
        <v>1056835</v>
      </c>
      <c r="T28" s="1">
        <f t="shared" si="1"/>
        <v>429350</v>
      </c>
      <c r="U28" s="1">
        <f t="shared" si="2"/>
        <v>1486185</v>
      </c>
    </row>
    <row r="29" spans="1:21" x14ac:dyDescent="0.25">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5">
      <c r="A30" s="24" t="s">
        <v>507</v>
      </c>
      <c r="B30" s="25" t="s">
        <v>11</v>
      </c>
      <c r="C30" s="81">
        <v>0</v>
      </c>
      <c r="D30" s="81">
        <v>0</v>
      </c>
      <c r="E30" s="77">
        <v>0</v>
      </c>
      <c r="F30" s="77">
        <v>0</v>
      </c>
      <c r="G30" s="77">
        <v>1050000</v>
      </c>
      <c r="H30" s="77">
        <v>0</v>
      </c>
      <c r="I30" s="77">
        <v>0</v>
      </c>
      <c r="J30" s="77">
        <v>0</v>
      </c>
      <c r="K30" s="77">
        <v>0</v>
      </c>
      <c r="L30" s="77">
        <v>0</v>
      </c>
      <c r="M30" s="77">
        <v>0</v>
      </c>
      <c r="N30" s="77">
        <v>0</v>
      </c>
      <c r="O30" s="77">
        <v>0</v>
      </c>
      <c r="P30" s="82">
        <v>0</v>
      </c>
      <c r="Q30" s="83">
        <f t="shared" si="0"/>
        <v>1050000</v>
      </c>
      <c r="S30" s="1">
        <f t="shared" si="1"/>
        <v>1050000</v>
      </c>
      <c r="T30" s="1">
        <f t="shared" si="1"/>
        <v>0</v>
      </c>
      <c r="U30" s="1">
        <f t="shared" si="2"/>
        <v>1050000</v>
      </c>
    </row>
    <row r="31" spans="1:21" x14ac:dyDescent="0.25">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5">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5">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1"/>
        <v>0</v>
      </c>
      <c r="U33" s="1">
        <f t="shared" si="2"/>
        <v>0</v>
      </c>
    </row>
    <row r="34" spans="1:21" x14ac:dyDescent="0.25">
      <c r="A34" s="24" t="s">
        <v>105</v>
      </c>
      <c r="B34" s="25" t="s">
        <v>11</v>
      </c>
      <c r="C34" s="81">
        <v>0</v>
      </c>
      <c r="D34" s="81">
        <v>0</v>
      </c>
      <c r="E34" s="77">
        <v>1219340</v>
      </c>
      <c r="F34" s="77">
        <v>557140</v>
      </c>
      <c r="G34" s="77">
        <v>553773</v>
      </c>
      <c r="H34" s="77">
        <v>-3971</v>
      </c>
      <c r="I34" s="77">
        <v>0</v>
      </c>
      <c r="J34" s="77">
        <v>0</v>
      </c>
      <c r="K34" s="77">
        <v>0</v>
      </c>
      <c r="L34" s="77">
        <v>0</v>
      </c>
      <c r="M34" s="77">
        <v>108746</v>
      </c>
      <c r="N34" s="77">
        <v>6636</v>
      </c>
      <c r="O34" s="77">
        <v>52250</v>
      </c>
      <c r="P34" s="82">
        <v>45735</v>
      </c>
      <c r="Q34" s="83">
        <f t="shared" si="0"/>
        <v>2539649</v>
      </c>
      <c r="S34" s="1">
        <f t="shared" si="1"/>
        <v>1934109</v>
      </c>
      <c r="T34" s="1">
        <f t="shared" si="1"/>
        <v>605540</v>
      </c>
      <c r="U34" s="1">
        <f t="shared" si="2"/>
        <v>2539649</v>
      </c>
    </row>
    <row r="35" spans="1:21" x14ac:dyDescent="0.25">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5">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1"/>
        <v>0</v>
      </c>
      <c r="U36" s="1">
        <f t="shared" si="2"/>
        <v>0</v>
      </c>
    </row>
    <row r="37" spans="1:21" x14ac:dyDescent="0.25">
      <c r="A37" s="24" t="s">
        <v>108</v>
      </c>
      <c r="B37" s="25" t="s">
        <v>11</v>
      </c>
      <c r="C37" s="81">
        <v>0</v>
      </c>
      <c r="D37" s="81">
        <v>167595</v>
      </c>
      <c r="E37" s="77">
        <v>0</v>
      </c>
      <c r="F37" s="77">
        <v>0</v>
      </c>
      <c r="G37" s="77">
        <v>0</v>
      </c>
      <c r="H37" s="77">
        <v>1684401</v>
      </c>
      <c r="I37" s="77">
        <v>0</v>
      </c>
      <c r="J37" s="77">
        <v>0</v>
      </c>
      <c r="K37" s="77">
        <v>0</v>
      </c>
      <c r="L37" s="77">
        <v>0</v>
      </c>
      <c r="M37" s="77">
        <v>0</v>
      </c>
      <c r="N37" s="77">
        <v>324577</v>
      </c>
      <c r="O37" s="77">
        <v>0</v>
      </c>
      <c r="P37" s="82">
        <v>0</v>
      </c>
      <c r="Q37" s="83">
        <f t="shared" si="0"/>
        <v>2176573</v>
      </c>
      <c r="S37" s="1">
        <f t="shared" si="1"/>
        <v>0</v>
      </c>
      <c r="T37" s="1">
        <f t="shared" si="1"/>
        <v>2176573</v>
      </c>
      <c r="U37" s="1">
        <f t="shared" si="2"/>
        <v>2176573</v>
      </c>
    </row>
    <row r="38" spans="1:21" x14ac:dyDescent="0.25">
      <c r="A38" s="24" t="s">
        <v>109</v>
      </c>
      <c r="B38" s="25" t="s">
        <v>11</v>
      </c>
      <c r="C38" s="81">
        <v>0</v>
      </c>
      <c r="D38" s="81">
        <v>0</v>
      </c>
      <c r="E38" s="77">
        <v>0</v>
      </c>
      <c r="F38" s="77">
        <v>0</v>
      </c>
      <c r="G38" s="77">
        <v>0</v>
      </c>
      <c r="H38" s="77">
        <v>0</v>
      </c>
      <c r="I38" s="77">
        <v>0</v>
      </c>
      <c r="J38" s="77">
        <v>0</v>
      </c>
      <c r="K38" s="77">
        <v>0</v>
      </c>
      <c r="L38" s="77">
        <v>0</v>
      </c>
      <c r="M38" s="77">
        <v>14688</v>
      </c>
      <c r="N38" s="77">
        <v>0</v>
      </c>
      <c r="O38" s="77">
        <v>25500</v>
      </c>
      <c r="P38" s="82">
        <v>0</v>
      </c>
      <c r="Q38" s="83">
        <f t="shared" si="0"/>
        <v>40188</v>
      </c>
      <c r="S38" s="1">
        <f t="shared" si="1"/>
        <v>40188</v>
      </c>
      <c r="T38" s="1">
        <f t="shared" si="1"/>
        <v>0</v>
      </c>
      <c r="U38" s="1">
        <f t="shared" si="2"/>
        <v>40188</v>
      </c>
    </row>
    <row r="39" spans="1:21" x14ac:dyDescent="0.25">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5">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5">
      <c r="A41" s="24" t="s">
        <v>112</v>
      </c>
      <c r="B41" s="25" t="s">
        <v>11</v>
      </c>
      <c r="C41" s="81">
        <v>0</v>
      </c>
      <c r="D41" s="81">
        <v>60104</v>
      </c>
      <c r="E41" s="77">
        <v>0</v>
      </c>
      <c r="F41" s="77">
        <v>0</v>
      </c>
      <c r="G41" s="77">
        <v>0</v>
      </c>
      <c r="H41" s="77">
        <v>17385</v>
      </c>
      <c r="I41" s="77">
        <v>0</v>
      </c>
      <c r="J41" s="77">
        <v>0</v>
      </c>
      <c r="K41" s="77">
        <v>0</v>
      </c>
      <c r="L41" s="77">
        <v>0</v>
      </c>
      <c r="M41" s="77">
        <v>0</v>
      </c>
      <c r="N41" s="77">
        <v>0</v>
      </c>
      <c r="O41" s="77">
        <v>0</v>
      </c>
      <c r="P41" s="82">
        <v>3346</v>
      </c>
      <c r="Q41" s="83">
        <f t="shared" si="0"/>
        <v>80835</v>
      </c>
      <c r="S41" s="1">
        <f t="shared" si="1"/>
        <v>0</v>
      </c>
      <c r="T41" s="1">
        <f t="shared" si="1"/>
        <v>80835</v>
      </c>
      <c r="U41" s="1">
        <f t="shared" si="2"/>
        <v>80835</v>
      </c>
    </row>
    <row r="42" spans="1:21" x14ac:dyDescent="0.25">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5">
      <c r="A43" s="24" t="s">
        <v>114</v>
      </c>
      <c r="B43" s="25" t="s">
        <v>12</v>
      </c>
      <c r="C43" s="81">
        <v>0</v>
      </c>
      <c r="D43" s="81">
        <v>105140</v>
      </c>
      <c r="E43" s="77">
        <v>0</v>
      </c>
      <c r="F43" s="77">
        <v>1005861</v>
      </c>
      <c r="G43" s="77">
        <v>0</v>
      </c>
      <c r="H43" s="77">
        <v>0</v>
      </c>
      <c r="I43" s="77">
        <v>0</v>
      </c>
      <c r="J43" s="77">
        <v>64284</v>
      </c>
      <c r="K43" s="77">
        <v>0</v>
      </c>
      <c r="L43" s="77">
        <v>0</v>
      </c>
      <c r="M43" s="77">
        <v>0</v>
      </c>
      <c r="N43" s="77">
        <v>0</v>
      </c>
      <c r="O43" s="77">
        <v>0</v>
      </c>
      <c r="P43" s="82">
        <v>0</v>
      </c>
      <c r="Q43" s="83">
        <f t="shared" si="0"/>
        <v>1175285</v>
      </c>
      <c r="S43" s="1">
        <f t="shared" si="1"/>
        <v>0</v>
      </c>
      <c r="T43" s="1">
        <f t="shared" si="1"/>
        <v>1175285</v>
      </c>
      <c r="U43" s="1">
        <f t="shared" si="2"/>
        <v>1175285</v>
      </c>
    </row>
    <row r="44" spans="1:21" x14ac:dyDescent="0.25">
      <c r="A44" s="24" t="s">
        <v>115</v>
      </c>
      <c r="B44" s="25" t="s">
        <v>12</v>
      </c>
      <c r="C44" s="81">
        <v>364</v>
      </c>
      <c r="D44" s="81">
        <v>0</v>
      </c>
      <c r="E44" s="77">
        <v>75604</v>
      </c>
      <c r="F44" s="77">
        <v>0</v>
      </c>
      <c r="G44" s="77">
        <v>0</v>
      </c>
      <c r="H44" s="77">
        <v>0</v>
      </c>
      <c r="I44" s="77">
        <v>0</v>
      </c>
      <c r="J44" s="77">
        <v>0</v>
      </c>
      <c r="K44" s="77">
        <v>0</v>
      </c>
      <c r="L44" s="77">
        <v>0</v>
      </c>
      <c r="M44" s="77">
        <v>84092</v>
      </c>
      <c r="N44" s="77">
        <v>0</v>
      </c>
      <c r="O44" s="77">
        <v>3384</v>
      </c>
      <c r="P44" s="82">
        <v>0</v>
      </c>
      <c r="Q44" s="83">
        <f t="shared" si="0"/>
        <v>163444</v>
      </c>
      <c r="S44" s="1">
        <f t="shared" si="1"/>
        <v>163444</v>
      </c>
      <c r="T44" s="1">
        <f t="shared" si="1"/>
        <v>0</v>
      </c>
      <c r="U44" s="1">
        <f t="shared" si="2"/>
        <v>163444</v>
      </c>
    </row>
    <row r="45" spans="1:21" x14ac:dyDescent="0.25">
      <c r="A45" s="24" t="s">
        <v>116</v>
      </c>
      <c r="B45" s="25" t="s">
        <v>12</v>
      </c>
      <c r="C45" s="81">
        <v>0</v>
      </c>
      <c r="D45" s="81">
        <v>0</v>
      </c>
      <c r="E45" s="77">
        <v>0</v>
      </c>
      <c r="F45" s="77">
        <v>1228034</v>
      </c>
      <c r="G45" s="77">
        <v>0</v>
      </c>
      <c r="H45" s="77">
        <v>0</v>
      </c>
      <c r="I45" s="77">
        <v>0</v>
      </c>
      <c r="J45" s="77">
        <v>0</v>
      </c>
      <c r="K45" s="77">
        <v>0</v>
      </c>
      <c r="L45" s="77">
        <v>0</v>
      </c>
      <c r="M45" s="77">
        <v>0</v>
      </c>
      <c r="N45" s="77">
        <v>0</v>
      </c>
      <c r="O45" s="77">
        <v>0</v>
      </c>
      <c r="P45" s="82">
        <v>0</v>
      </c>
      <c r="Q45" s="83">
        <f t="shared" si="0"/>
        <v>1228034</v>
      </c>
      <c r="S45" s="1">
        <f t="shared" si="1"/>
        <v>0</v>
      </c>
      <c r="T45" s="1">
        <f t="shared" si="1"/>
        <v>1228034</v>
      </c>
      <c r="U45" s="1">
        <f t="shared" si="2"/>
        <v>1228034</v>
      </c>
    </row>
    <row r="46" spans="1:21" x14ac:dyDescent="0.25">
      <c r="A46" s="24" t="s">
        <v>467</v>
      </c>
      <c r="B46" s="25" t="s">
        <v>12</v>
      </c>
      <c r="C46" s="81">
        <v>0</v>
      </c>
      <c r="D46" s="81">
        <v>70479</v>
      </c>
      <c r="E46" s="77">
        <v>0</v>
      </c>
      <c r="F46" s="77">
        <v>160131</v>
      </c>
      <c r="G46" s="77">
        <v>0</v>
      </c>
      <c r="H46" s="77">
        <v>60612</v>
      </c>
      <c r="I46" s="77">
        <v>0</v>
      </c>
      <c r="J46" s="77">
        <v>0</v>
      </c>
      <c r="K46" s="77">
        <v>0</v>
      </c>
      <c r="L46" s="77">
        <v>0</v>
      </c>
      <c r="M46" s="77">
        <v>0</v>
      </c>
      <c r="N46" s="77">
        <v>0</v>
      </c>
      <c r="O46" s="77">
        <v>0</v>
      </c>
      <c r="P46" s="82">
        <v>19926</v>
      </c>
      <c r="Q46" s="83">
        <f t="shared" si="0"/>
        <v>311148</v>
      </c>
      <c r="S46" s="1">
        <f t="shared" si="1"/>
        <v>0</v>
      </c>
      <c r="T46" s="1">
        <f t="shared" si="1"/>
        <v>311148</v>
      </c>
      <c r="U46" s="1">
        <f t="shared" si="2"/>
        <v>311148</v>
      </c>
    </row>
    <row r="47" spans="1:21" x14ac:dyDescent="0.25">
      <c r="A47" s="24" t="s">
        <v>117</v>
      </c>
      <c r="B47" s="25" t="s">
        <v>12</v>
      </c>
      <c r="C47" s="81">
        <v>619172</v>
      </c>
      <c r="D47" s="81">
        <v>0</v>
      </c>
      <c r="E47" s="77">
        <v>0</v>
      </c>
      <c r="F47" s="77">
        <v>0</v>
      </c>
      <c r="G47" s="77">
        <v>0</v>
      </c>
      <c r="H47" s="77">
        <v>0</v>
      </c>
      <c r="I47" s="77">
        <v>0</v>
      </c>
      <c r="J47" s="77">
        <v>0</v>
      </c>
      <c r="K47" s="77">
        <v>0</v>
      </c>
      <c r="L47" s="77">
        <v>0</v>
      </c>
      <c r="M47" s="77">
        <v>180357</v>
      </c>
      <c r="N47" s="77">
        <v>0</v>
      </c>
      <c r="O47" s="77">
        <v>173819</v>
      </c>
      <c r="P47" s="82">
        <v>0</v>
      </c>
      <c r="Q47" s="83">
        <f t="shared" si="0"/>
        <v>973348</v>
      </c>
      <c r="S47" s="1">
        <f t="shared" si="1"/>
        <v>973348</v>
      </c>
      <c r="T47" s="1">
        <f t="shared" si="1"/>
        <v>0</v>
      </c>
      <c r="U47" s="1">
        <f t="shared" si="2"/>
        <v>973348</v>
      </c>
    </row>
    <row r="48" spans="1:21" x14ac:dyDescent="0.25">
      <c r="A48" s="24" t="s">
        <v>118</v>
      </c>
      <c r="B48" s="25" t="s">
        <v>12</v>
      </c>
      <c r="C48" s="81">
        <v>0</v>
      </c>
      <c r="D48" s="81">
        <v>178119</v>
      </c>
      <c r="E48" s="77">
        <v>0</v>
      </c>
      <c r="F48" s="77">
        <v>0</v>
      </c>
      <c r="G48" s="77">
        <v>0</v>
      </c>
      <c r="H48" s="77">
        <v>0</v>
      </c>
      <c r="I48" s="77">
        <v>0</v>
      </c>
      <c r="J48" s="77">
        <v>0</v>
      </c>
      <c r="K48" s="77">
        <v>0</v>
      </c>
      <c r="L48" s="77">
        <v>0</v>
      </c>
      <c r="M48" s="77">
        <v>0</v>
      </c>
      <c r="N48" s="77">
        <v>0</v>
      </c>
      <c r="O48" s="77">
        <v>0</v>
      </c>
      <c r="P48" s="82">
        <v>0</v>
      </c>
      <c r="Q48" s="83">
        <f t="shared" si="0"/>
        <v>178119</v>
      </c>
      <c r="S48" s="1">
        <f t="shared" si="1"/>
        <v>0</v>
      </c>
      <c r="T48" s="1">
        <f t="shared" si="1"/>
        <v>178119</v>
      </c>
      <c r="U48" s="1">
        <f t="shared" si="2"/>
        <v>178119</v>
      </c>
    </row>
    <row r="49" spans="1:21" x14ac:dyDescent="0.25">
      <c r="A49" s="24" t="s">
        <v>119</v>
      </c>
      <c r="B49" s="25" t="s">
        <v>12</v>
      </c>
      <c r="C49" s="81">
        <v>0</v>
      </c>
      <c r="D49" s="81">
        <v>0</v>
      </c>
      <c r="E49" s="77">
        <v>0</v>
      </c>
      <c r="F49" s="77">
        <v>0</v>
      </c>
      <c r="G49" s="77">
        <v>0</v>
      </c>
      <c r="H49" s="77">
        <v>0</v>
      </c>
      <c r="I49" s="77">
        <v>0</v>
      </c>
      <c r="J49" s="77">
        <v>0</v>
      </c>
      <c r="K49" s="77">
        <v>0</v>
      </c>
      <c r="L49" s="77">
        <v>0</v>
      </c>
      <c r="M49" s="77">
        <v>0</v>
      </c>
      <c r="N49" s="77">
        <v>1779385</v>
      </c>
      <c r="O49" s="77">
        <v>0</v>
      </c>
      <c r="P49" s="82">
        <v>0</v>
      </c>
      <c r="Q49" s="83">
        <f t="shared" si="0"/>
        <v>1779385</v>
      </c>
      <c r="S49" s="1">
        <f t="shared" si="1"/>
        <v>0</v>
      </c>
      <c r="T49" s="1">
        <f t="shared" si="1"/>
        <v>1779385</v>
      </c>
      <c r="U49" s="1">
        <f t="shared" si="2"/>
        <v>1779385</v>
      </c>
    </row>
    <row r="50" spans="1:21" x14ac:dyDescent="0.25">
      <c r="A50" s="24" t="s">
        <v>468</v>
      </c>
      <c r="B50" s="25" t="s">
        <v>12</v>
      </c>
      <c r="C50" s="81">
        <v>0</v>
      </c>
      <c r="D50" s="81">
        <v>0</v>
      </c>
      <c r="E50" s="77">
        <v>0</v>
      </c>
      <c r="F50" s="77">
        <v>24772</v>
      </c>
      <c r="G50" s="77">
        <v>0</v>
      </c>
      <c r="H50" s="77">
        <v>0</v>
      </c>
      <c r="I50" s="77">
        <v>0</v>
      </c>
      <c r="J50" s="77">
        <v>0</v>
      </c>
      <c r="K50" s="77">
        <v>0</v>
      </c>
      <c r="L50" s="77">
        <v>0</v>
      </c>
      <c r="M50" s="77">
        <v>0</v>
      </c>
      <c r="N50" s="77">
        <v>0</v>
      </c>
      <c r="O50" s="77">
        <v>0</v>
      </c>
      <c r="P50" s="82">
        <v>0</v>
      </c>
      <c r="Q50" s="83">
        <f t="shared" si="0"/>
        <v>24772</v>
      </c>
      <c r="S50" s="1">
        <f t="shared" si="1"/>
        <v>0</v>
      </c>
      <c r="T50" s="1">
        <f t="shared" si="1"/>
        <v>24772</v>
      </c>
      <c r="U50" s="1">
        <f t="shared" si="2"/>
        <v>24772</v>
      </c>
    </row>
    <row r="51" spans="1:21" x14ac:dyDescent="0.25">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5">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1"/>
        <v>0</v>
      </c>
      <c r="U52" s="1">
        <f t="shared" si="2"/>
        <v>0</v>
      </c>
    </row>
    <row r="53" spans="1:21" x14ac:dyDescent="0.25">
      <c r="A53" s="24" t="s">
        <v>122</v>
      </c>
      <c r="B53" s="25" t="s">
        <v>12</v>
      </c>
      <c r="C53" s="81">
        <v>0</v>
      </c>
      <c r="D53" s="81">
        <v>0</v>
      </c>
      <c r="E53" s="77">
        <v>0</v>
      </c>
      <c r="F53" s="77">
        <v>563536</v>
      </c>
      <c r="G53" s="77">
        <v>0</v>
      </c>
      <c r="H53" s="77">
        <v>0</v>
      </c>
      <c r="I53" s="77">
        <v>0</v>
      </c>
      <c r="J53" s="77">
        <v>0</v>
      </c>
      <c r="K53" s="77">
        <v>0</v>
      </c>
      <c r="L53" s="77">
        <v>0</v>
      </c>
      <c r="M53" s="77">
        <v>0</v>
      </c>
      <c r="N53" s="77">
        <v>0</v>
      </c>
      <c r="O53" s="77">
        <v>0</v>
      </c>
      <c r="P53" s="82">
        <v>0</v>
      </c>
      <c r="Q53" s="83">
        <f t="shared" si="0"/>
        <v>563536</v>
      </c>
      <c r="S53" s="1">
        <f t="shared" si="1"/>
        <v>0</v>
      </c>
      <c r="T53" s="1">
        <f t="shared" si="1"/>
        <v>563536</v>
      </c>
      <c r="U53" s="1">
        <f t="shared" si="2"/>
        <v>563536</v>
      </c>
    </row>
    <row r="54" spans="1:21" x14ac:dyDescent="0.25">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5">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5">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5">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5">
      <c r="A58" s="24" t="s">
        <v>127</v>
      </c>
      <c r="B58" s="25" t="s">
        <v>12</v>
      </c>
      <c r="C58" s="81">
        <v>0</v>
      </c>
      <c r="D58" s="81">
        <v>19979</v>
      </c>
      <c r="E58" s="77">
        <v>0</v>
      </c>
      <c r="F58" s="77">
        <v>0</v>
      </c>
      <c r="G58" s="77">
        <v>0</v>
      </c>
      <c r="H58" s="77">
        <v>0</v>
      </c>
      <c r="I58" s="77">
        <v>0</v>
      </c>
      <c r="J58" s="77">
        <v>0</v>
      </c>
      <c r="K58" s="77">
        <v>0</v>
      </c>
      <c r="L58" s="77">
        <v>0</v>
      </c>
      <c r="M58" s="77">
        <v>0</v>
      </c>
      <c r="N58" s="77">
        <v>0</v>
      </c>
      <c r="O58" s="77">
        <v>0</v>
      </c>
      <c r="P58" s="82">
        <v>0</v>
      </c>
      <c r="Q58" s="83">
        <f t="shared" si="0"/>
        <v>19979</v>
      </c>
      <c r="S58" s="1">
        <f t="shared" si="1"/>
        <v>0</v>
      </c>
      <c r="T58" s="1">
        <f t="shared" si="1"/>
        <v>19979</v>
      </c>
      <c r="U58" s="1">
        <f t="shared" si="2"/>
        <v>19979</v>
      </c>
    </row>
    <row r="59" spans="1:21" x14ac:dyDescent="0.25">
      <c r="A59" s="24" t="s">
        <v>128</v>
      </c>
      <c r="B59" s="25" t="s">
        <v>12</v>
      </c>
      <c r="C59" s="81">
        <v>176915</v>
      </c>
      <c r="D59" s="81">
        <v>0</v>
      </c>
      <c r="E59" s="77">
        <v>740933</v>
      </c>
      <c r="F59" s="77">
        <v>2832</v>
      </c>
      <c r="G59" s="77">
        <v>0</v>
      </c>
      <c r="H59" s="77">
        <v>0</v>
      </c>
      <c r="I59" s="77">
        <v>0</v>
      </c>
      <c r="J59" s="77">
        <v>0</v>
      </c>
      <c r="K59" s="77">
        <v>0</v>
      </c>
      <c r="L59" s="77">
        <v>0</v>
      </c>
      <c r="M59" s="77">
        <v>560627</v>
      </c>
      <c r="N59" s="77">
        <v>0</v>
      </c>
      <c r="O59" s="77">
        <v>0</v>
      </c>
      <c r="P59" s="82">
        <v>0</v>
      </c>
      <c r="Q59" s="83">
        <f t="shared" si="0"/>
        <v>1481307</v>
      </c>
      <c r="S59" s="1">
        <f t="shared" si="1"/>
        <v>1478475</v>
      </c>
      <c r="T59" s="1">
        <f t="shared" si="1"/>
        <v>2832</v>
      </c>
      <c r="U59" s="1">
        <f t="shared" si="2"/>
        <v>1481307</v>
      </c>
    </row>
    <row r="60" spans="1:21" x14ac:dyDescent="0.25">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5">
      <c r="A61" s="24" t="s">
        <v>130</v>
      </c>
      <c r="B61" s="25" t="s">
        <v>12</v>
      </c>
      <c r="C61" s="81">
        <v>0</v>
      </c>
      <c r="D61" s="81">
        <v>600</v>
      </c>
      <c r="E61" s="77">
        <v>0</v>
      </c>
      <c r="F61" s="77">
        <v>0</v>
      </c>
      <c r="G61" s="77">
        <v>0</v>
      </c>
      <c r="H61" s="77">
        <v>0</v>
      </c>
      <c r="I61" s="77">
        <v>0</v>
      </c>
      <c r="J61" s="77">
        <v>0</v>
      </c>
      <c r="K61" s="77">
        <v>0</v>
      </c>
      <c r="L61" s="77">
        <v>0</v>
      </c>
      <c r="M61" s="77">
        <v>193324</v>
      </c>
      <c r="N61" s="77">
        <v>0</v>
      </c>
      <c r="O61" s="77">
        <v>0</v>
      </c>
      <c r="P61" s="82">
        <v>0</v>
      </c>
      <c r="Q61" s="83">
        <f t="shared" si="0"/>
        <v>193924</v>
      </c>
      <c r="S61" s="1">
        <f t="shared" si="1"/>
        <v>193324</v>
      </c>
      <c r="T61" s="1">
        <f t="shared" si="1"/>
        <v>600</v>
      </c>
      <c r="U61" s="1">
        <f t="shared" si="2"/>
        <v>193924</v>
      </c>
    </row>
    <row r="62" spans="1:21" x14ac:dyDescent="0.25">
      <c r="A62" s="24" t="s">
        <v>131</v>
      </c>
      <c r="B62" s="25" t="s">
        <v>12</v>
      </c>
      <c r="C62" s="81">
        <v>233474</v>
      </c>
      <c r="D62" s="81">
        <v>0</v>
      </c>
      <c r="E62" s="77">
        <v>158605</v>
      </c>
      <c r="F62" s="77">
        <v>0</v>
      </c>
      <c r="G62" s="77">
        <v>0</v>
      </c>
      <c r="H62" s="77">
        <v>0</v>
      </c>
      <c r="I62" s="77">
        <v>0</v>
      </c>
      <c r="J62" s="77">
        <v>0</v>
      </c>
      <c r="K62" s="77">
        <v>0</v>
      </c>
      <c r="L62" s="77">
        <v>0</v>
      </c>
      <c r="M62" s="77">
        <v>3406453</v>
      </c>
      <c r="N62" s="77">
        <v>0</v>
      </c>
      <c r="O62" s="77">
        <v>7874000</v>
      </c>
      <c r="P62" s="82">
        <v>0</v>
      </c>
      <c r="Q62" s="83">
        <f t="shared" si="0"/>
        <v>11672532</v>
      </c>
      <c r="S62" s="1">
        <f t="shared" si="1"/>
        <v>11672532</v>
      </c>
      <c r="T62" s="1">
        <f t="shared" si="1"/>
        <v>0</v>
      </c>
      <c r="U62" s="1">
        <f t="shared" si="2"/>
        <v>11672532</v>
      </c>
    </row>
    <row r="63" spans="1:21" x14ac:dyDescent="0.25">
      <c r="A63" s="24" t="s">
        <v>132</v>
      </c>
      <c r="B63" s="25" t="s">
        <v>12</v>
      </c>
      <c r="C63" s="81">
        <v>0</v>
      </c>
      <c r="D63" s="81">
        <v>0</v>
      </c>
      <c r="E63" s="77">
        <v>21056</v>
      </c>
      <c r="F63" s="77">
        <v>37379</v>
      </c>
      <c r="G63" s="77">
        <v>0</v>
      </c>
      <c r="H63" s="77">
        <v>0</v>
      </c>
      <c r="I63" s="77">
        <v>0</v>
      </c>
      <c r="J63" s="77">
        <v>0</v>
      </c>
      <c r="K63" s="77">
        <v>0</v>
      </c>
      <c r="L63" s="77">
        <v>0</v>
      </c>
      <c r="M63" s="77">
        <v>0</v>
      </c>
      <c r="N63" s="77">
        <v>0</v>
      </c>
      <c r="O63" s="77">
        <v>0</v>
      </c>
      <c r="P63" s="82">
        <v>0</v>
      </c>
      <c r="Q63" s="83">
        <f t="shared" si="0"/>
        <v>58435</v>
      </c>
      <c r="S63" s="1">
        <f t="shared" si="1"/>
        <v>21056</v>
      </c>
      <c r="T63" s="1">
        <f t="shared" si="1"/>
        <v>37379</v>
      </c>
      <c r="U63" s="1">
        <f t="shared" si="2"/>
        <v>58435</v>
      </c>
    </row>
    <row r="64" spans="1:21" x14ac:dyDescent="0.25">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5">
      <c r="A65" s="24" t="s">
        <v>134</v>
      </c>
      <c r="B65" s="25" t="s">
        <v>12</v>
      </c>
      <c r="C65" s="81">
        <v>572535</v>
      </c>
      <c r="D65" s="81">
        <v>60747</v>
      </c>
      <c r="E65" s="77">
        <v>1993910</v>
      </c>
      <c r="F65" s="77">
        <v>0</v>
      </c>
      <c r="G65" s="77">
        <v>0</v>
      </c>
      <c r="H65" s="77">
        <v>0</v>
      </c>
      <c r="I65" s="77">
        <v>0</v>
      </c>
      <c r="J65" s="77">
        <v>0</v>
      </c>
      <c r="K65" s="77">
        <v>0</v>
      </c>
      <c r="L65" s="77">
        <v>0</v>
      </c>
      <c r="M65" s="77">
        <v>332591</v>
      </c>
      <c r="N65" s="77">
        <v>0</v>
      </c>
      <c r="O65" s="77">
        <v>196466</v>
      </c>
      <c r="P65" s="82">
        <v>22145</v>
      </c>
      <c r="Q65" s="83">
        <f t="shared" si="0"/>
        <v>3178394</v>
      </c>
      <c r="S65" s="1">
        <f t="shared" si="1"/>
        <v>3095502</v>
      </c>
      <c r="T65" s="1">
        <f t="shared" si="1"/>
        <v>82892</v>
      </c>
      <c r="U65" s="1">
        <f t="shared" si="2"/>
        <v>3178394</v>
      </c>
    </row>
    <row r="66" spans="1:21" x14ac:dyDescent="0.25">
      <c r="A66" s="24" t="s">
        <v>135</v>
      </c>
      <c r="B66" s="25" t="s">
        <v>12</v>
      </c>
      <c r="C66" s="81">
        <v>0</v>
      </c>
      <c r="D66" s="81">
        <v>0</v>
      </c>
      <c r="E66" s="77">
        <v>0</v>
      </c>
      <c r="F66" s="77">
        <v>0</v>
      </c>
      <c r="G66" s="77">
        <v>0</v>
      </c>
      <c r="H66" s="77">
        <v>0</v>
      </c>
      <c r="I66" s="77">
        <v>0</v>
      </c>
      <c r="J66" s="77">
        <v>0</v>
      </c>
      <c r="K66" s="77">
        <v>0</v>
      </c>
      <c r="L66" s="77">
        <v>0</v>
      </c>
      <c r="M66" s="77">
        <v>479636</v>
      </c>
      <c r="N66" s="77">
        <v>0</v>
      </c>
      <c r="O66" s="77">
        <v>0</v>
      </c>
      <c r="P66" s="82">
        <v>0</v>
      </c>
      <c r="Q66" s="83">
        <f t="shared" si="0"/>
        <v>479636</v>
      </c>
      <c r="S66" s="1">
        <f t="shared" si="1"/>
        <v>479636</v>
      </c>
      <c r="T66" s="1">
        <f t="shared" si="1"/>
        <v>0</v>
      </c>
      <c r="U66" s="1">
        <f t="shared" si="2"/>
        <v>479636</v>
      </c>
    </row>
    <row r="67" spans="1:21" x14ac:dyDescent="0.25">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5">
      <c r="A68" s="24" t="s">
        <v>137</v>
      </c>
      <c r="B68" s="25" t="s">
        <v>12</v>
      </c>
      <c r="C68" s="81">
        <v>0</v>
      </c>
      <c r="D68" s="81">
        <v>0</v>
      </c>
      <c r="E68" s="77">
        <v>0</v>
      </c>
      <c r="F68" s="77">
        <v>0</v>
      </c>
      <c r="G68" s="77">
        <v>0</v>
      </c>
      <c r="H68" s="77">
        <v>0</v>
      </c>
      <c r="I68" s="77">
        <v>0</v>
      </c>
      <c r="J68" s="77">
        <v>0</v>
      </c>
      <c r="K68" s="77">
        <v>0</v>
      </c>
      <c r="L68" s="77">
        <v>0</v>
      </c>
      <c r="M68" s="77">
        <v>7884</v>
      </c>
      <c r="N68" s="77">
        <v>0</v>
      </c>
      <c r="O68" s="77">
        <v>0</v>
      </c>
      <c r="P68" s="82">
        <v>0</v>
      </c>
      <c r="Q68" s="83">
        <f t="shared" si="0"/>
        <v>7884</v>
      </c>
      <c r="S68" s="1">
        <f t="shared" si="1"/>
        <v>7884</v>
      </c>
      <c r="T68" s="1">
        <f t="shared" si="1"/>
        <v>0</v>
      </c>
      <c r="U68" s="1">
        <f t="shared" si="2"/>
        <v>7884</v>
      </c>
    </row>
    <row r="69" spans="1:21" x14ac:dyDescent="0.25">
      <c r="A69" s="24" t="s">
        <v>138</v>
      </c>
      <c r="B69" s="25" t="s">
        <v>12</v>
      </c>
      <c r="C69" s="81">
        <v>0</v>
      </c>
      <c r="D69" s="81">
        <v>3534</v>
      </c>
      <c r="E69" s="77">
        <v>0</v>
      </c>
      <c r="F69" s="77">
        <v>0</v>
      </c>
      <c r="G69" s="77">
        <v>0</v>
      </c>
      <c r="H69" s="77">
        <v>0</v>
      </c>
      <c r="I69" s="77">
        <v>0</v>
      </c>
      <c r="J69" s="77">
        <v>0</v>
      </c>
      <c r="K69" s="77">
        <v>0</v>
      </c>
      <c r="L69" s="77">
        <v>0</v>
      </c>
      <c r="M69" s="77">
        <v>0</v>
      </c>
      <c r="N69" s="77">
        <v>0</v>
      </c>
      <c r="O69" s="77">
        <v>0</v>
      </c>
      <c r="P69" s="82">
        <v>0</v>
      </c>
      <c r="Q69" s="83">
        <f t="shared" ref="Q69:Q132" si="3">SUM(C69:P69)</f>
        <v>3534</v>
      </c>
      <c r="S69" s="1">
        <f t="shared" si="1"/>
        <v>0</v>
      </c>
      <c r="T69" s="1">
        <f t="shared" si="1"/>
        <v>3534</v>
      </c>
      <c r="U69" s="1">
        <f t="shared" si="2"/>
        <v>3534</v>
      </c>
    </row>
    <row r="70" spans="1:21" x14ac:dyDescent="0.25">
      <c r="A70" s="24" t="s">
        <v>139</v>
      </c>
      <c r="B70" s="25" t="s">
        <v>12</v>
      </c>
      <c r="C70" s="81">
        <v>0</v>
      </c>
      <c r="D70" s="81">
        <v>63409</v>
      </c>
      <c r="E70" s="77">
        <v>0</v>
      </c>
      <c r="F70" s="77">
        <v>571617</v>
      </c>
      <c r="G70" s="77">
        <v>0</v>
      </c>
      <c r="H70" s="77">
        <v>0</v>
      </c>
      <c r="I70" s="77">
        <v>36800</v>
      </c>
      <c r="J70" s="77">
        <v>72131</v>
      </c>
      <c r="K70" s="77">
        <v>0</v>
      </c>
      <c r="L70" s="77">
        <v>0</v>
      </c>
      <c r="M70" s="77">
        <v>0</v>
      </c>
      <c r="N70" s="77">
        <v>53065</v>
      </c>
      <c r="O70" s="77">
        <v>0</v>
      </c>
      <c r="P70" s="82">
        <v>0</v>
      </c>
      <c r="Q70" s="83">
        <f t="shared" si="3"/>
        <v>797022</v>
      </c>
      <c r="S70" s="1">
        <f t="shared" ref="S70:T133" si="4">SUM(C70,E70,G70,I70,K70,M70,O70)</f>
        <v>36800</v>
      </c>
      <c r="T70" s="1">
        <f t="shared" si="4"/>
        <v>760222</v>
      </c>
      <c r="U70" s="1">
        <f t="shared" ref="U70:U133" si="5">SUM(S70:T70)</f>
        <v>797022</v>
      </c>
    </row>
    <row r="71" spans="1:21" x14ac:dyDescent="0.25">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5">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5">
      <c r="A73" s="24" t="s">
        <v>141</v>
      </c>
      <c r="B73" s="25" t="s">
        <v>12</v>
      </c>
      <c r="C73" s="81">
        <v>0</v>
      </c>
      <c r="D73" s="81">
        <v>1060</v>
      </c>
      <c r="E73" s="77">
        <v>0</v>
      </c>
      <c r="F73" s="77">
        <v>3320</v>
      </c>
      <c r="G73" s="77">
        <v>0</v>
      </c>
      <c r="H73" s="77">
        <v>0</v>
      </c>
      <c r="I73" s="77">
        <v>0</v>
      </c>
      <c r="J73" s="77">
        <v>0</v>
      </c>
      <c r="K73" s="77">
        <v>0</v>
      </c>
      <c r="L73" s="77">
        <v>3509</v>
      </c>
      <c r="M73" s="77">
        <v>0</v>
      </c>
      <c r="N73" s="77">
        <v>7579</v>
      </c>
      <c r="O73" s="77">
        <v>0</v>
      </c>
      <c r="P73" s="82">
        <v>0</v>
      </c>
      <c r="Q73" s="83">
        <f t="shared" si="3"/>
        <v>15468</v>
      </c>
      <c r="S73" s="1">
        <f t="shared" si="4"/>
        <v>0</v>
      </c>
      <c r="T73" s="1">
        <f t="shared" si="4"/>
        <v>15468</v>
      </c>
      <c r="U73" s="1">
        <f t="shared" si="5"/>
        <v>15468</v>
      </c>
    </row>
    <row r="74" spans="1:21" x14ac:dyDescent="0.25">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5">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5">
      <c r="A76" s="24" t="s">
        <v>144</v>
      </c>
      <c r="B76" s="25" t="s">
        <v>14</v>
      </c>
      <c r="C76" s="81">
        <v>0</v>
      </c>
      <c r="D76" s="81">
        <v>0</v>
      </c>
      <c r="E76" s="77">
        <v>1803015</v>
      </c>
      <c r="F76" s="77">
        <v>0</v>
      </c>
      <c r="G76" s="77">
        <v>46473</v>
      </c>
      <c r="H76" s="77">
        <v>0</v>
      </c>
      <c r="I76" s="77">
        <v>0</v>
      </c>
      <c r="J76" s="77">
        <v>0</v>
      </c>
      <c r="K76" s="77">
        <v>0</v>
      </c>
      <c r="L76" s="77">
        <v>0</v>
      </c>
      <c r="M76" s="77">
        <v>80799</v>
      </c>
      <c r="N76" s="77">
        <v>0</v>
      </c>
      <c r="O76" s="77">
        <v>0</v>
      </c>
      <c r="P76" s="82">
        <v>0</v>
      </c>
      <c r="Q76" s="83">
        <f t="shared" si="3"/>
        <v>1930287</v>
      </c>
      <c r="S76" s="1">
        <f t="shared" si="4"/>
        <v>1930287</v>
      </c>
      <c r="T76" s="1">
        <f t="shared" si="4"/>
        <v>0</v>
      </c>
      <c r="U76" s="1">
        <f t="shared" si="5"/>
        <v>1930287</v>
      </c>
    </row>
    <row r="77" spans="1:21" x14ac:dyDescent="0.25">
      <c r="A77" s="24" t="s">
        <v>145</v>
      </c>
      <c r="B77" s="25" t="s">
        <v>15</v>
      </c>
      <c r="C77" s="81">
        <v>1000</v>
      </c>
      <c r="D77" s="81">
        <v>0</v>
      </c>
      <c r="E77" s="77">
        <v>0</v>
      </c>
      <c r="F77" s="77">
        <v>0</v>
      </c>
      <c r="G77" s="77">
        <v>0</v>
      </c>
      <c r="H77" s="77">
        <v>0</v>
      </c>
      <c r="I77" s="77">
        <v>0</v>
      </c>
      <c r="J77" s="77">
        <v>0</v>
      </c>
      <c r="K77" s="77">
        <v>0</v>
      </c>
      <c r="L77" s="77">
        <v>0</v>
      </c>
      <c r="M77" s="77">
        <v>0</v>
      </c>
      <c r="N77" s="77">
        <v>0</v>
      </c>
      <c r="O77" s="77">
        <v>0</v>
      </c>
      <c r="P77" s="82">
        <v>0</v>
      </c>
      <c r="Q77" s="83">
        <f t="shared" si="3"/>
        <v>1000</v>
      </c>
      <c r="S77" s="1">
        <f t="shared" si="4"/>
        <v>1000</v>
      </c>
      <c r="T77" s="1">
        <f t="shared" si="4"/>
        <v>0</v>
      </c>
      <c r="U77" s="1">
        <f t="shared" si="5"/>
        <v>1000</v>
      </c>
    </row>
    <row r="78" spans="1:21" x14ac:dyDescent="0.25">
      <c r="A78" s="24" t="s">
        <v>146</v>
      </c>
      <c r="B78" s="25" t="s">
        <v>15</v>
      </c>
      <c r="C78" s="81">
        <v>0</v>
      </c>
      <c r="D78" s="81">
        <v>0</v>
      </c>
      <c r="E78" s="77">
        <v>0</v>
      </c>
      <c r="F78" s="77">
        <v>0</v>
      </c>
      <c r="G78" s="77">
        <v>35359</v>
      </c>
      <c r="H78" s="77">
        <v>0</v>
      </c>
      <c r="I78" s="77">
        <v>0</v>
      </c>
      <c r="J78" s="77">
        <v>0</v>
      </c>
      <c r="K78" s="77">
        <v>0</v>
      </c>
      <c r="L78" s="77">
        <v>0</v>
      </c>
      <c r="M78" s="77">
        <v>0</v>
      </c>
      <c r="N78" s="77">
        <v>0</v>
      </c>
      <c r="O78" s="77">
        <v>0</v>
      </c>
      <c r="P78" s="82">
        <v>104500</v>
      </c>
      <c r="Q78" s="83">
        <f t="shared" si="3"/>
        <v>139859</v>
      </c>
      <c r="S78" s="1">
        <f t="shared" si="4"/>
        <v>35359</v>
      </c>
      <c r="T78" s="1">
        <f t="shared" si="4"/>
        <v>104500</v>
      </c>
      <c r="U78" s="1">
        <f t="shared" si="5"/>
        <v>139859</v>
      </c>
    </row>
    <row r="79" spans="1:21" x14ac:dyDescent="0.25">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5">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5">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5">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5">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3"/>
        <v>0</v>
      </c>
      <c r="S83" s="1">
        <f t="shared" si="4"/>
        <v>0</v>
      </c>
      <c r="T83" s="1">
        <f t="shared" si="4"/>
        <v>0</v>
      </c>
      <c r="U83" s="1">
        <f t="shared" si="5"/>
        <v>0</v>
      </c>
    </row>
    <row r="84" spans="1:21" x14ac:dyDescent="0.25">
      <c r="A84" s="24" t="s">
        <v>152</v>
      </c>
      <c r="B84" s="25" t="s">
        <v>17</v>
      </c>
      <c r="C84" s="81">
        <v>130205</v>
      </c>
      <c r="D84" s="81">
        <v>0</v>
      </c>
      <c r="E84" s="77">
        <v>0</v>
      </c>
      <c r="F84" s="77">
        <v>0</v>
      </c>
      <c r="G84" s="77">
        <v>0</v>
      </c>
      <c r="H84" s="77">
        <v>200000</v>
      </c>
      <c r="I84" s="77">
        <v>0</v>
      </c>
      <c r="J84" s="77">
        <v>0</v>
      </c>
      <c r="K84" s="77">
        <v>0</v>
      </c>
      <c r="L84" s="77">
        <v>0</v>
      </c>
      <c r="M84" s="77">
        <v>0</v>
      </c>
      <c r="N84" s="77">
        <v>101143</v>
      </c>
      <c r="O84" s="77">
        <v>0</v>
      </c>
      <c r="P84" s="82">
        <v>0</v>
      </c>
      <c r="Q84" s="83">
        <f t="shared" si="3"/>
        <v>431348</v>
      </c>
      <c r="S84" s="1">
        <f t="shared" si="4"/>
        <v>130205</v>
      </c>
      <c r="T84" s="1">
        <f t="shared" si="4"/>
        <v>301143</v>
      </c>
      <c r="U84" s="1">
        <f t="shared" si="5"/>
        <v>431348</v>
      </c>
    </row>
    <row r="85" spans="1:21" x14ac:dyDescent="0.25">
      <c r="A85" s="24" t="s">
        <v>153</v>
      </c>
      <c r="B85" s="25" t="s">
        <v>17</v>
      </c>
      <c r="C85" s="81">
        <v>0</v>
      </c>
      <c r="D85" s="81">
        <v>0</v>
      </c>
      <c r="E85" s="77">
        <v>0</v>
      </c>
      <c r="F85" s="77">
        <v>0</v>
      </c>
      <c r="G85" s="77">
        <v>200000</v>
      </c>
      <c r="H85" s="77">
        <v>0</v>
      </c>
      <c r="I85" s="77">
        <v>0</v>
      </c>
      <c r="J85" s="77">
        <v>0</v>
      </c>
      <c r="K85" s="77">
        <v>0</v>
      </c>
      <c r="L85" s="77">
        <v>0</v>
      </c>
      <c r="M85" s="77">
        <v>462711</v>
      </c>
      <c r="N85" s="77">
        <v>0</v>
      </c>
      <c r="O85" s="77">
        <v>0</v>
      </c>
      <c r="P85" s="82">
        <v>0</v>
      </c>
      <c r="Q85" s="83">
        <f t="shared" si="3"/>
        <v>662711</v>
      </c>
      <c r="S85" s="1">
        <f t="shared" si="4"/>
        <v>662711</v>
      </c>
      <c r="T85" s="1">
        <f t="shared" si="4"/>
        <v>0</v>
      </c>
      <c r="U85" s="1">
        <f t="shared" si="5"/>
        <v>662711</v>
      </c>
    </row>
    <row r="86" spans="1:21" x14ac:dyDescent="0.25">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5">
      <c r="A87" s="24" t="s">
        <v>155</v>
      </c>
      <c r="B87" s="25" t="s">
        <v>18</v>
      </c>
      <c r="C87" s="81">
        <v>0</v>
      </c>
      <c r="D87" s="81">
        <v>0</v>
      </c>
      <c r="E87" s="77">
        <v>0</v>
      </c>
      <c r="F87" s="77">
        <v>0</v>
      </c>
      <c r="G87" s="77">
        <v>0</v>
      </c>
      <c r="H87" s="77">
        <v>0</v>
      </c>
      <c r="I87" s="77">
        <v>0</v>
      </c>
      <c r="J87" s="77">
        <v>0</v>
      </c>
      <c r="K87" s="77">
        <v>0</v>
      </c>
      <c r="L87" s="77">
        <v>0</v>
      </c>
      <c r="M87" s="77">
        <v>0</v>
      </c>
      <c r="N87" s="77">
        <v>0</v>
      </c>
      <c r="O87" s="77">
        <v>0</v>
      </c>
      <c r="P87" s="82">
        <v>0</v>
      </c>
      <c r="Q87" s="83">
        <f t="shared" si="3"/>
        <v>0</v>
      </c>
      <c r="S87" s="1">
        <f t="shared" si="4"/>
        <v>0</v>
      </c>
      <c r="T87" s="1">
        <f t="shared" si="4"/>
        <v>0</v>
      </c>
      <c r="U87" s="1">
        <f t="shared" si="5"/>
        <v>0</v>
      </c>
    </row>
    <row r="88" spans="1:21" x14ac:dyDescent="0.25">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5">
      <c r="A89" s="24" t="s">
        <v>157</v>
      </c>
      <c r="B89" s="25" t="s">
        <v>19</v>
      </c>
      <c r="C89" s="81">
        <v>0</v>
      </c>
      <c r="D89" s="81">
        <v>0</v>
      </c>
      <c r="E89" s="77">
        <v>1400</v>
      </c>
      <c r="F89" s="77">
        <v>0</v>
      </c>
      <c r="G89" s="77">
        <v>0</v>
      </c>
      <c r="H89" s="77">
        <v>0</v>
      </c>
      <c r="I89" s="77">
        <v>0</v>
      </c>
      <c r="J89" s="77">
        <v>0</v>
      </c>
      <c r="K89" s="77">
        <v>0</v>
      </c>
      <c r="L89" s="77">
        <v>0</v>
      </c>
      <c r="M89" s="77">
        <v>0</v>
      </c>
      <c r="N89" s="77">
        <v>0</v>
      </c>
      <c r="O89" s="77">
        <v>0</v>
      </c>
      <c r="P89" s="82">
        <v>0</v>
      </c>
      <c r="Q89" s="83">
        <f t="shared" si="3"/>
        <v>1400</v>
      </c>
      <c r="S89" s="1">
        <f t="shared" si="4"/>
        <v>1400</v>
      </c>
      <c r="T89" s="1">
        <f t="shared" si="4"/>
        <v>0</v>
      </c>
      <c r="U89" s="1">
        <f t="shared" si="5"/>
        <v>1400</v>
      </c>
    </row>
    <row r="90" spans="1:21" x14ac:dyDescent="0.25">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5">
      <c r="A91" s="24" t="s">
        <v>159</v>
      </c>
      <c r="B91" s="25" t="s">
        <v>20</v>
      </c>
      <c r="C91" s="81">
        <v>0</v>
      </c>
      <c r="D91" s="81">
        <v>0</v>
      </c>
      <c r="E91" s="77">
        <v>435419</v>
      </c>
      <c r="F91" s="77">
        <v>0</v>
      </c>
      <c r="G91" s="77">
        <v>0</v>
      </c>
      <c r="H91" s="77">
        <v>0</v>
      </c>
      <c r="I91" s="77">
        <v>0</v>
      </c>
      <c r="J91" s="77">
        <v>0</v>
      </c>
      <c r="K91" s="77">
        <v>0</v>
      </c>
      <c r="L91" s="77">
        <v>0</v>
      </c>
      <c r="M91" s="77">
        <v>0</v>
      </c>
      <c r="N91" s="77">
        <v>0</v>
      </c>
      <c r="O91" s="77">
        <v>0</v>
      </c>
      <c r="P91" s="82">
        <v>0</v>
      </c>
      <c r="Q91" s="83">
        <f t="shared" si="3"/>
        <v>435419</v>
      </c>
      <c r="S91" s="1">
        <f t="shared" si="4"/>
        <v>435419</v>
      </c>
      <c r="T91" s="1">
        <f t="shared" si="4"/>
        <v>0</v>
      </c>
      <c r="U91" s="1">
        <f t="shared" si="5"/>
        <v>435419</v>
      </c>
    </row>
    <row r="92" spans="1:21" x14ac:dyDescent="0.25">
      <c r="A92" s="24" t="s">
        <v>160</v>
      </c>
      <c r="B92" s="25" t="s">
        <v>20</v>
      </c>
      <c r="C92" s="81">
        <v>0</v>
      </c>
      <c r="D92" s="81">
        <v>0</v>
      </c>
      <c r="E92" s="77">
        <v>0</v>
      </c>
      <c r="F92" s="77">
        <v>4583</v>
      </c>
      <c r="G92" s="77">
        <v>0</v>
      </c>
      <c r="H92" s="77">
        <v>0</v>
      </c>
      <c r="I92" s="77">
        <v>0</v>
      </c>
      <c r="J92" s="77">
        <v>0</v>
      </c>
      <c r="K92" s="77">
        <v>0</v>
      </c>
      <c r="L92" s="77">
        <v>0</v>
      </c>
      <c r="M92" s="77">
        <v>0</v>
      </c>
      <c r="N92" s="77">
        <v>0</v>
      </c>
      <c r="O92" s="77">
        <v>0</v>
      </c>
      <c r="P92" s="82">
        <v>0</v>
      </c>
      <c r="Q92" s="83">
        <f t="shared" si="3"/>
        <v>4583</v>
      </c>
      <c r="S92" s="1">
        <f t="shared" si="4"/>
        <v>0</v>
      </c>
      <c r="T92" s="1">
        <f t="shared" si="4"/>
        <v>4583</v>
      </c>
      <c r="U92" s="1">
        <f t="shared" si="5"/>
        <v>4583</v>
      </c>
    </row>
    <row r="93" spans="1:21" x14ac:dyDescent="0.25">
      <c r="A93" s="24" t="s">
        <v>469</v>
      </c>
      <c r="B93" s="25" t="s">
        <v>20</v>
      </c>
      <c r="C93" s="81">
        <v>0</v>
      </c>
      <c r="D93" s="81">
        <v>0</v>
      </c>
      <c r="E93" s="77">
        <v>0</v>
      </c>
      <c r="F93" s="77">
        <v>0</v>
      </c>
      <c r="G93" s="77">
        <v>0</v>
      </c>
      <c r="H93" s="77">
        <v>3977821</v>
      </c>
      <c r="I93" s="77">
        <v>0</v>
      </c>
      <c r="J93" s="77">
        <v>0</v>
      </c>
      <c r="K93" s="77">
        <v>0</v>
      </c>
      <c r="L93" s="77">
        <v>0</v>
      </c>
      <c r="M93" s="77">
        <v>0</v>
      </c>
      <c r="N93" s="77">
        <v>0</v>
      </c>
      <c r="O93" s="77">
        <v>0</v>
      </c>
      <c r="P93" s="82">
        <v>0</v>
      </c>
      <c r="Q93" s="83">
        <f t="shared" si="3"/>
        <v>3977821</v>
      </c>
      <c r="S93" s="1">
        <f t="shared" si="4"/>
        <v>0</v>
      </c>
      <c r="T93" s="1">
        <f t="shared" si="4"/>
        <v>3977821</v>
      </c>
      <c r="U93" s="1">
        <f t="shared" si="5"/>
        <v>3977821</v>
      </c>
    </row>
    <row r="94" spans="1:21" x14ac:dyDescent="0.25">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5">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83">
        <f t="shared" si="3"/>
        <v>0</v>
      </c>
      <c r="S95" s="1">
        <f t="shared" si="4"/>
        <v>0</v>
      </c>
      <c r="T95" s="1">
        <f t="shared" si="4"/>
        <v>0</v>
      </c>
      <c r="U95" s="1">
        <f t="shared" si="5"/>
        <v>0</v>
      </c>
    </row>
    <row r="96" spans="1:21" x14ac:dyDescent="0.25">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3"/>
        <v>0</v>
      </c>
      <c r="S96" s="1">
        <f t="shared" si="4"/>
        <v>0</v>
      </c>
      <c r="T96" s="1">
        <f t="shared" si="4"/>
        <v>0</v>
      </c>
      <c r="U96" s="1">
        <f t="shared" si="5"/>
        <v>0</v>
      </c>
    </row>
    <row r="97" spans="1:21" x14ac:dyDescent="0.25">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5">
      <c r="A98" s="24" t="s">
        <v>165</v>
      </c>
      <c r="B98" s="25" t="s">
        <v>21</v>
      </c>
      <c r="C98" s="81">
        <v>0</v>
      </c>
      <c r="D98" s="81">
        <v>0</v>
      </c>
      <c r="E98" s="77">
        <v>0</v>
      </c>
      <c r="F98" s="77">
        <v>0</v>
      </c>
      <c r="G98" s="77">
        <v>0</v>
      </c>
      <c r="H98" s="77">
        <v>0</v>
      </c>
      <c r="I98" s="77">
        <v>0</v>
      </c>
      <c r="J98" s="77">
        <v>0</v>
      </c>
      <c r="K98" s="77">
        <v>0</v>
      </c>
      <c r="L98" s="77">
        <v>0</v>
      </c>
      <c r="M98" s="77">
        <v>0</v>
      </c>
      <c r="N98" s="77">
        <v>0</v>
      </c>
      <c r="O98" s="77">
        <v>7200</v>
      </c>
      <c r="P98" s="82">
        <v>0</v>
      </c>
      <c r="Q98" s="83">
        <f t="shared" si="3"/>
        <v>7200</v>
      </c>
      <c r="S98" s="1">
        <f t="shared" si="4"/>
        <v>7200</v>
      </c>
      <c r="T98" s="1">
        <f t="shared" si="4"/>
        <v>0</v>
      </c>
      <c r="U98" s="1">
        <f t="shared" si="5"/>
        <v>7200</v>
      </c>
    </row>
    <row r="99" spans="1:21" x14ac:dyDescent="0.25">
      <c r="A99" s="24" t="s">
        <v>166</v>
      </c>
      <c r="B99" s="25" t="s">
        <v>21</v>
      </c>
      <c r="C99" s="81">
        <v>0</v>
      </c>
      <c r="D99" s="81">
        <v>0</v>
      </c>
      <c r="E99" s="77">
        <v>21221</v>
      </c>
      <c r="F99" s="77">
        <v>245759</v>
      </c>
      <c r="G99" s="77">
        <v>0</v>
      </c>
      <c r="H99" s="77">
        <v>0</v>
      </c>
      <c r="I99" s="77">
        <v>0</v>
      </c>
      <c r="J99" s="77">
        <v>0</v>
      </c>
      <c r="K99" s="77">
        <v>0</v>
      </c>
      <c r="L99" s="77">
        <v>0</v>
      </c>
      <c r="M99" s="77">
        <v>0</v>
      </c>
      <c r="N99" s="77">
        <v>0</v>
      </c>
      <c r="O99" s="77">
        <v>0</v>
      </c>
      <c r="P99" s="82">
        <v>0</v>
      </c>
      <c r="Q99" s="83">
        <f t="shared" si="3"/>
        <v>266980</v>
      </c>
      <c r="S99" s="1">
        <f t="shared" si="4"/>
        <v>21221</v>
      </c>
      <c r="T99" s="1">
        <f t="shared" si="4"/>
        <v>245759</v>
      </c>
      <c r="U99" s="1">
        <f t="shared" si="5"/>
        <v>266980</v>
      </c>
    </row>
    <row r="100" spans="1:21" x14ac:dyDescent="0.25">
      <c r="A100" s="24" t="s">
        <v>462</v>
      </c>
      <c r="B100" s="25" t="s">
        <v>21</v>
      </c>
      <c r="C100" s="81">
        <v>104652</v>
      </c>
      <c r="D100" s="81">
        <v>42273</v>
      </c>
      <c r="E100" s="77">
        <v>0</v>
      </c>
      <c r="F100" s="77">
        <v>4404083</v>
      </c>
      <c r="G100" s="77">
        <v>1437838</v>
      </c>
      <c r="H100" s="77">
        <v>814446</v>
      </c>
      <c r="I100" s="77">
        <v>0</v>
      </c>
      <c r="J100" s="77">
        <v>0</v>
      </c>
      <c r="K100" s="77">
        <v>0</v>
      </c>
      <c r="L100" s="77">
        <v>0</v>
      </c>
      <c r="M100" s="77">
        <v>391400</v>
      </c>
      <c r="N100" s="77">
        <v>0</v>
      </c>
      <c r="O100" s="77">
        <v>0</v>
      </c>
      <c r="P100" s="82">
        <v>0</v>
      </c>
      <c r="Q100" s="83">
        <f t="shared" si="3"/>
        <v>7194692</v>
      </c>
      <c r="S100" s="1">
        <f t="shared" si="4"/>
        <v>1933890</v>
      </c>
      <c r="T100" s="1">
        <f t="shared" si="4"/>
        <v>5260802</v>
      </c>
      <c r="U100" s="1">
        <f t="shared" si="5"/>
        <v>7194692</v>
      </c>
    </row>
    <row r="101" spans="1:21" x14ac:dyDescent="0.25">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5">
      <c r="A102" s="24" t="s">
        <v>169</v>
      </c>
      <c r="B102" s="25" t="s">
        <v>170</v>
      </c>
      <c r="C102" s="81">
        <v>0</v>
      </c>
      <c r="D102" s="81">
        <v>0</v>
      </c>
      <c r="E102" s="77">
        <v>214984</v>
      </c>
      <c r="F102" s="77">
        <v>0</v>
      </c>
      <c r="G102" s="77">
        <v>0</v>
      </c>
      <c r="H102" s="77">
        <v>0</v>
      </c>
      <c r="I102" s="77">
        <v>0</v>
      </c>
      <c r="J102" s="77">
        <v>0</v>
      </c>
      <c r="K102" s="77">
        <v>0</v>
      </c>
      <c r="L102" s="77">
        <v>0</v>
      </c>
      <c r="M102" s="77">
        <v>0</v>
      </c>
      <c r="N102" s="77">
        <v>0</v>
      </c>
      <c r="O102" s="77">
        <v>0</v>
      </c>
      <c r="P102" s="82">
        <v>0</v>
      </c>
      <c r="Q102" s="83">
        <f t="shared" si="3"/>
        <v>214984</v>
      </c>
      <c r="S102" s="1">
        <f t="shared" si="4"/>
        <v>214984</v>
      </c>
      <c r="T102" s="1">
        <f t="shared" si="4"/>
        <v>0</v>
      </c>
      <c r="U102" s="1">
        <f t="shared" si="5"/>
        <v>214984</v>
      </c>
    </row>
    <row r="103" spans="1:21" x14ac:dyDescent="0.25">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5">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5">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3"/>
        <v>0</v>
      </c>
      <c r="S105" s="1">
        <f t="shared" si="4"/>
        <v>0</v>
      </c>
      <c r="T105" s="1">
        <f t="shared" si="4"/>
        <v>0</v>
      </c>
      <c r="U105" s="1">
        <f t="shared" si="5"/>
        <v>0</v>
      </c>
    </row>
    <row r="106" spans="1:21" x14ac:dyDescent="0.25">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5">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5">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5">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83">
        <f t="shared" si="3"/>
        <v>0</v>
      </c>
      <c r="S109" s="1">
        <f t="shared" si="4"/>
        <v>0</v>
      </c>
      <c r="T109" s="1">
        <f t="shared" si="4"/>
        <v>0</v>
      </c>
      <c r="U109" s="1">
        <f t="shared" si="5"/>
        <v>0</v>
      </c>
    </row>
    <row r="110" spans="1:21" x14ac:dyDescent="0.25">
      <c r="A110" s="24" t="s">
        <v>178</v>
      </c>
      <c r="B110" s="25" t="s">
        <v>24</v>
      </c>
      <c r="C110" s="81">
        <v>0</v>
      </c>
      <c r="D110" s="81">
        <v>0</v>
      </c>
      <c r="E110" s="77">
        <v>0</v>
      </c>
      <c r="F110" s="77">
        <v>0</v>
      </c>
      <c r="G110" s="77">
        <v>0</v>
      </c>
      <c r="H110" s="77">
        <v>0</v>
      </c>
      <c r="I110" s="77">
        <v>0</v>
      </c>
      <c r="J110" s="77">
        <v>420755</v>
      </c>
      <c r="K110" s="77">
        <v>0</v>
      </c>
      <c r="L110" s="77">
        <v>0</v>
      </c>
      <c r="M110" s="77">
        <v>0</v>
      </c>
      <c r="N110" s="77">
        <v>0</v>
      </c>
      <c r="O110" s="77">
        <v>0</v>
      </c>
      <c r="P110" s="82">
        <v>0</v>
      </c>
      <c r="Q110" s="83">
        <f t="shared" si="3"/>
        <v>420755</v>
      </c>
      <c r="S110" s="1">
        <f t="shared" si="4"/>
        <v>0</v>
      </c>
      <c r="T110" s="1">
        <f t="shared" si="4"/>
        <v>420755</v>
      </c>
      <c r="U110" s="1">
        <f t="shared" si="5"/>
        <v>420755</v>
      </c>
    </row>
    <row r="111" spans="1:21" x14ac:dyDescent="0.25">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5">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5">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3"/>
        <v>0</v>
      </c>
      <c r="S113" s="1">
        <f t="shared" si="4"/>
        <v>0</v>
      </c>
      <c r="T113" s="1">
        <f t="shared" si="4"/>
        <v>0</v>
      </c>
      <c r="U113" s="1">
        <f t="shared" si="5"/>
        <v>0</v>
      </c>
    </row>
    <row r="114" spans="1:21" x14ac:dyDescent="0.25">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5">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5">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5">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5">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5000</v>
      </c>
      <c r="Q118" s="83">
        <f t="shared" si="3"/>
        <v>5000</v>
      </c>
      <c r="S118" s="1">
        <f t="shared" si="4"/>
        <v>0</v>
      </c>
      <c r="T118" s="1">
        <f t="shared" si="4"/>
        <v>5000</v>
      </c>
      <c r="U118" s="1">
        <f t="shared" si="5"/>
        <v>5000</v>
      </c>
    </row>
    <row r="119" spans="1:21" x14ac:dyDescent="0.25">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5">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5">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83">
        <f t="shared" si="3"/>
        <v>0</v>
      </c>
      <c r="S121" s="1">
        <f t="shared" si="4"/>
        <v>0</v>
      </c>
      <c r="T121" s="1">
        <f t="shared" si="4"/>
        <v>0</v>
      </c>
      <c r="U121" s="1">
        <f t="shared" si="5"/>
        <v>0</v>
      </c>
    </row>
    <row r="122" spans="1:21" x14ac:dyDescent="0.25">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5">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5">
      <c r="A124" s="60"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3"/>
        <v>0</v>
      </c>
      <c r="S124" s="1">
        <f t="shared" si="4"/>
        <v>0</v>
      </c>
      <c r="T124" s="1">
        <f t="shared" si="4"/>
        <v>0</v>
      </c>
      <c r="U124" s="1">
        <f t="shared" si="5"/>
        <v>0</v>
      </c>
    </row>
    <row r="125" spans="1:21" x14ac:dyDescent="0.25">
      <c r="A125" s="24" t="s">
        <v>194</v>
      </c>
      <c r="B125" s="25" t="s">
        <v>31</v>
      </c>
      <c r="C125" s="81">
        <v>5285</v>
      </c>
      <c r="D125" s="81">
        <v>27162</v>
      </c>
      <c r="E125" s="77">
        <v>8178</v>
      </c>
      <c r="F125" s="77">
        <v>34040</v>
      </c>
      <c r="G125" s="77">
        <v>62686</v>
      </c>
      <c r="H125" s="77">
        <v>7169</v>
      </c>
      <c r="I125" s="77">
        <v>0</v>
      </c>
      <c r="J125" s="77">
        <v>0</v>
      </c>
      <c r="K125" s="77">
        <v>0</v>
      </c>
      <c r="L125" s="77">
        <v>0</v>
      </c>
      <c r="M125" s="77">
        <v>3698</v>
      </c>
      <c r="N125" s="77">
        <v>29856</v>
      </c>
      <c r="O125" s="77">
        <v>0</v>
      </c>
      <c r="P125" s="82">
        <v>0</v>
      </c>
      <c r="Q125" s="83">
        <f t="shared" si="3"/>
        <v>178074</v>
      </c>
      <c r="S125" s="1">
        <f t="shared" si="4"/>
        <v>79847</v>
      </c>
      <c r="T125" s="1">
        <f t="shared" si="4"/>
        <v>98227</v>
      </c>
      <c r="U125" s="1">
        <f t="shared" si="5"/>
        <v>178074</v>
      </c>
    </row>
    <row r="126" spans="1:21" x14ac:dyDescent="0.25">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5">
      <c r="A127" s="24" t="s">
        <v>196</v>
      </c>
      <c r="B127" s="25" t="s">
        <v>32</v>
      </c>
      <c r="C127" s="81">
        <v>0</v>
      </c>
      <c r="D127" s="81">
        <v>0</v>
      </c>
      <c r="E127" s="77">
        <v>173431</v>
      </c>
      <c r="F127" s="77">
        <v>0</v>
      </c>
      <c r="G127" s="77">
        <v>0</v>
      </c>
      <c r="H127" s="77">
        <v>0</v>
      </c>
      <c r="I127" s="77">
        <v>0</v>
      </c>
      <c r="J127" s="77">
        <v>0</v>
      </c>
      <c r="K127" s="77">
        <v>0</v>
      </c>
      <c r="L127" s="77">
        <v>0</v>
      </c>
      <c r="M127" s="77">
        <v>0</v>
      </c>
      <c r="N127" s="77">
        <v>0</v>
      </c>
      <c r="O127" s="77">
        <v>0</v>
      </c>
      <c r="P127" s="82">
        <v>0</v>
      </c>
      <c r="Q127" s="83">
        <f t="shared" si="3"/>
        <v>173431</v>
      </c>
      <c r="S127" s="1">
        <f t="shared" si="4"/>
        <v>173431</v>
      </c>
      <c r="T127" s="1">
        <f t="shared" si="4"/>
        <v>0</v>
      </c>
      <c r="U127" s="1">
        <f t="shared" si="5"/>
        <v>173431</v>
      </c>
    </row>
    <row r="128" spans="1:21" x14ac:dyDescent="0.25">
      <c r="A128" s="24" t="s">
        <v>197</v>
      </c>
      <c r="B128" s="25" t="s">
        <v>32</v>
      </c>
      <c r="C128" s="81">
        <v>0</v>
      </c>
      <c r="D128" s="81">
        <v>0</v>
      </c>
      <c r="E128" s="77">
        <v>0</v>
      </c>
      <c r="F128" s="77">
        <v>41090</v>
      </c>
      <c r="G128" s="77">
        <v>0</v>
      </c>
      <c r="H128" s="77">
        <v>0</v>
      </c>
      <c r="I128" s="77">
        <v>0</v>
      </c>
      <c r="J128" s="77">
        <v>0</v>
      </c>
      <c r="K128" s="77">
        <v>0</v>
      </c>
      <c r="L128" s="77">
        <v>0</v>
      </c>
      <c r="M128" s="77">
        <v>0</v>
      </c>
      <c r="N128" s="77">
        <v>0</v>
      </c>
      <c r="O128" s="77">
        <v>0</v>
      </c>
      <c r="P128" s="82">
        <v>0</v>
      </c>
      <c r="Q128" s="83">
        <f t="shared" si="3"/>
        <v>41090</v>
      </c>
      <c r="S128" s="1">
        <f t="shared" si="4"/>
        <v>0</v>
      </c>
      <c r="T128" s="1">
        <f t="shared" si="4"/>
        <v>41090</v>
      </c>
      <c r="U128" s="1">
        <f t="shared" si="5"/>
        <v>41090</v>
      </c>
    </row>
    <row r="129" spans="1:21" x14ac:dyDescent="0.25">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5">
      <c r="A130" s="24" t="s">
        <v>199</v>
      </c>
      <c r="B130" s="25" t="s">
        <v>33</v>
      </c>
      <c r="C130" s="81">
        <v>654283</v>
      </c>
      <c r="D130" s="81">
        <v>89429</v>
      </c>
      <c r="E130" s="77">
        <v>0</v>
      </c>
      <c r="F130" s="77">
        <v>592337</v>
      </c>
      <c r="G130" s="77">
        <v>0</v>
      </c>
      <c r="H130" s="77">
        <v>0</v>
      </c>
      <c r="I130" s="77">
        <v>0</v>
      </c>
      <c r="J130" s="77">
        <v>0</v>
      </c>
      <c r="K130" s="77">
        <v>0</v>
      </c>
      <c r="L130" s="77">
        <v>0</v>
      </c>
      <c r="M130" s="77">
        <v>0</v>
      </c>
      <c r="N130" s="77">
        <v>0</v>
      </c>
      <c r="O130" s="77">
        <v>0</v>
      </c>
      <c r="P130" s="82">
        <v>0</v>
      </c>
      <c r="Q130" s="83">
        <f t="shared" si="3"/>
        <v>1336049</v>
      </c>
      <c r="S130" s="1">
        <f t="shared" si="4"/>
        <v>654283</v>
      </c>
      <c r="T130" s="1">
        <f t="shared" si="4"/>
        <v>681766</v>
      </c>
      <c r="U130" s="1">
        <f t="shared" si="5"/>
        <v>1336049</v>
      </c>
    </row>
    <row r="131" spans="1:21" x14ac:dyDescent="0.25">
      <c r="A131" s="24" t="s">
        <v>200</v>
      </c>
      <c r="B131" s="25" t="s">
        <v>33</v>
      </c>
      <c r="C131" s="81">
        <v>0</v>
      </c>
      <c r="D131" s="81">
        <v>0</v>
      </c>
      <c r="E131" s="77">
        <v>0</v>
      </c>
      <c r="F131" s="77">
        <v>0</v>
      </c>
      <c r="G131" s="77">
        <v>0</v>
      </c>
      <c r="H131" s="77">
        <v>1857778</v>
      </c>
      <c r="I131" s="77">
        <v>0</v>
      </c>
      <c r="J131" s="77">
        <v>0</v>
      </c>
      <c r="K131" s="77">
        <v>0</v>
      </c>
      <c r="L131" s="77">
        <v>0</v>
      </c>
      <c r="M131" s="77">
        <v>0</v>
      </c>
      <c r="N131" s="77">
        <v>0</v>
      </c>
      <c r="O131" s="77">
        <v>0</v>
      </c>
      <c r="P131" s="82">
        <v>0</v>
      </c>
      <c r="Q131" s="83">
        <f t="shared" si="3"/>
        <v>1857778</v>
      </c>
      <c r="S131" s="1">
        <f t="shared" si="4"/>
        <v>0</v>
      </c>
      <c r="T131" s="1">
        <f t="shared" si="4"/>
        <v>1857778</v>
      </c>
      <c r="U131" s="1">
        <f t="shared" si="5"/>
        <v>1857778</v>
      </c>
    </row>
    <row r="132" spans="1:21" x14ac:dyDescent="0.25">
      <c r="A132" s="24" t="s">
        <v>201</v>
      </c>
      <c r="B132" s="25" t="s">
        <v>33</v>
      </c>
      <c r="C132" s="81">
        <v>0</v>
      </c>
      <c r="D132" s="81">
        <v>0</v>
      </c>
      <c r="E132" s="77">
        <v>0</v>
      </c>
      <c r="F132" s="77">
        <v>0</v>
      </c>
      <c r="G132" s="77">
        <v>0</v>
      </c>
      <c r="H132" s="77">
        <v>103364</v>
      </c>
      <c r="I132" s="77">
        <v>0</v>
      </c>
      <c r="J132" s="77">
        <v>0</v>
      </c>
      <c r="K132" s="77">
        <v>0</v>
      </c>
      <c r="L132" s="77">
        <v>0</v>
      </c>
      <c r="M132" s="77">
        <v>0</v>
      </c>
      <c r="N132" s="77">
        <v>0</v>
      </c>
      <c r="O132" s="77">
        <v>0</v>
      </c>
      <c r="P132" s="82">
        <v>0</v>
      </c>
      <c r="Q132" s="83">
        <f t="shared" si="3"/>
        <v>103364</v>
      </c>
      <c r="S132" s="1">
        <f t="shared" si="4"/>
        <v>0</v>
      </c>
      <c r="T132" s="1">
        <f t="shared" si="4"/>
        <v>103364</v>
      </c>
      <c r="U132" s="1">
        <f t="shared" si="5"/>
        <v>103364</v>
      </c>
    </row>
    <row r="133" spans="1:21" x14ac:dyDescent="0.25">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6">SUM(C133:P133)</f>
        <v>0</v>
      </c>
      <c r="S133" s="1">
        <f t="shared" si="4"/>
        <v>0</v>
      </c>
      <c r="T133" s="1">
        <f t="shared" si="4"/>
        <v>0</v>
      </c>
      <c r="U133" s="1">
        <f t="shared" si="5"/>
        <v>0</v>
      </c>
    </row>
    <row r="134" spans="1:21" x14ac:dyDescent="0.25">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5">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5">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5">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5">
      <c r="A138" s="24" t="s">
        <v>207</v>
      </c>
      <c r="B138" s="25" t="s">
        <v>35</v>
      </c>
      <c r="C138" s="81">
        <v>0</v>
      </c>
      <c r="D138" s="81">
        <v>0</v>
      </c>
      <c r="E138" s="77">
        <v>0</v>
      </c>
      <c r="F138" s="77">
        <v>13880</v>
      </c>
      <c r="G138" s="77">
        <v>0</v>
      </c>
      <c r="H138" s="77">
        <v>0</v>
      </c>
      <c r="I138" s="77">
        <v>0</v>
      </c>
      <c r="J138" s="77">
        <v>0</v>
      </c>
      <c r="K138" s="77">
        <v>0</v>
      </c>
      <c r="L138" s="77">
        <v>0</v>
      </c>
      <c r="M138" s="77">
        <v>0</v>
      </c>
      <c r="N138" s="77">
        <v>0</v>
      </c>
      <c r="O138" s="77">
        <v>0</v>
      </c>
      <c r="P138" s="82">
        <v>0</v>
      </c>
      <c r="Q138" s="83">
        <f t="shared" si="6"/>
        <v>13880</v>
      </c>
      <c r="S138" s="1">
        <f t="shared" si="7"/>
        <v>0</v>
      </c>
      <c r="T138" s="1">
        <f t="shared" si="7"/>
        <v>13880</v>
      </c>
      <c r="U138" s="1">
        <f t="shared" si="8"/>
        <v>13880</v>
      </c>
    </row>
    <row r="139" spans="1:21" x14ac:dyDescent="0.25">
      <c r="A139" s="24" t="s">
        <v>208</v>
      </c>
      <c r="B139" s="25" t="s">
        <v>35</v>
      </c>
      <c r="C139" s="81">
        <v>0</v>
      </c>
      <c r="D139" s="81">
        <v>0</v>
      </c>
      <c r="E139" s="77">
        <v>14272</v>
      </c>
      <c r="F139" s="77">
        <v>0</v>
      </c>
      <c r="G139" s="77">
        <v>0</v>
      </c>
      <c r="H139" s="77">
        <v>0</v>
      </c>
      <c r="I139" s="77">
        <v>0</v>
      </c>
      <c r="J139" s="77">
        <v>0</v>
      </c>
      <c r="K139" s="77">
        <v>0</v>
      </c>
      <c r="L139" s="77">
        <v>0</v>
      </c>
      <c r="M139" s="77">
        <v>0</v>
      </c>
      <c r="N139" s="77">
        <v>0</v>
      </c>
      <c r="O139" s="77">
        <v>0</v>
      </c>
      <c r="P139" s="82">
        <v>0</v>
      </c>
      <c r="Q139" s="83">
        <f t="shared" si="6"/>
        <v>14272</v>
      </c>
      <c r="S139" s="1">
        <f t="shared" si="7"/>
        <v>14272</v>
      </c>
      <c r="T139" s="1">
        <f t="shared" si="7"/>
        <v>0</v>
      </c>
      <c r="U139" s="1">
        <f t="shared" si="8"/>
        <v>14272</v>
      </c>
    </row>
    <row r="140" spans="1:21" x14ac:dyDescent="0.25">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5">
      <c r="A141" s="24" t="s">
        <v>210</v>
      </c>
      <c r="B141" s="25" t="s">
        <v>35</v>
      </c>
      <c r="C141" s="81">
        <v>0</v>
      </c>
      <c r="D141" s="81">
        <v>0</v>
      </c>
      <c r="E141" s="77">
        <v>0</v>
      </c>
      <c r="F141" s="77">
        <v>0</v>
      </c>
      <c r="G141" s="77">
        <v>0</v>
      </c>
      <c r="H141" s="77">
        <v>0</v>
      </c>
      <c r="I141" s="77">
        <v>0</v>
      </c>
      <c r="J141" s="77">
        <v>0</v>
      </c>
      <c r="K141" s="77">
        <v>0</v>
      </c>
      <c r="L141" s="77">
        <v>0</v>
      </c>
      <c r="M141" s="77">
        <v>163800</v>
      </c>
      <c r="N141" s="77">
        <v>0</v>
      </c>
      <c r="O141" s="77">
        <v>0</v>
      </c>
      <c r="P141" s="82">
        <v>0</v>
      </c>
      <c r="Q141" s="83">
        <f t="shared" si="6"/>
        <v>163800</v>
      </c>
      <c r="S141" s="1">
        <f t="shared" si="7"/>
        <v>163800</v>
      </c>
      <c r="T141" s="1">
        <f t="shared" si="7"/>
        <v>0</v>
      </c>
      <c r="U141" s="1">
        <f t="shared" si="8"/>
        <v>163800</v>
      </c>
    </row>
    <row r="142" spans="1:21" x14ac:dyDescent="0.25">
      <c r="A142" s="24" t="s">
        <v>211</v>
      </c>
      <c r="B142" s="25" t="s">
        <v>35</v>
      </c>
      <c r="C142" s="81">
        <v>0</v>
      </c>
      <c r="D142" s="81">
        <v>0</v>
      </c>
      <c r="E142" s="77">
        <v>0</v>
      </c>
      <c r="F142" s="77">
        <v>0</v>
      </c>
      <c r="G142" s="77">
        <v>0</v>
      </c>
      <c r="H142" s="77">
        <v>0</v>
      </c>
      <c r="I142" s="77">
        <v>0</v>
      </c>
      <c r="J142" s="77">
        <v>0</v>
      </c>
      <c r="K142" s="77">
        <v>0</v>
      </c>
      <c r="L142" s="77">
        <v>0</v>
      </c>
      <c r="M142" s="77">
        <v>0</v>
      </c>
      <c r="N142" s="77">
        <v>0</v>
      </c>
      <c r="O142" s="77">
        <v>0</v>
      </c>
      <c r="P142" s="82">
        <v>0</v>
      </c>
      <c r="Q142" s="83">
        <f t="shared" si="6"/>
        <v>0</v>
      </c>
      <c r="S142" s="1">
        <f t="shared" si="7"/>
        <v>0</v>
      </c>
      <c r="T142" s="1">
        <f t="shared" si="7"/>
        <v>0</v>
      </c>
      <c r="U142" s="1">
        <f t="shared" si="8"/>
        <v>0</v>
      </c>
    </row>
    <row r="143" spans="1:21" x14ac:dyDescent="0.25">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5">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5">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5">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5">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5">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5">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5">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5">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5">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5">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5">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5">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5">
      <c r="A156" s="24" t="s">
        <v>225</v>
      </c>
      <c r="B156" s="25" t="s">
        <v>39</v>
      </c>
      <c r="C156" s="81">
        <v>0</v>
      </c>
      <c r="D156" s="81">
        <v>0</v>
      </c>
      <c r="E156" s="77">
        <v>0</v>
      </c>
      <c r="F156" s="77">
        <v>0</v>
      </c>
      <c r="G156" s="77">
        <v>0</v>
      </c>
      <c r="H156" s="77">
        <v>0</v>
      </c>
      <c r="I156" s="77">
        <v>0</v>
      </c>
      <c r="J156" s="77">
        <v>0</v>
      </c>
      <c r="K156" s="77">
        <v>0</v>
      </c>
      <c r="L156" s="77">
        <v>0</v>
      </c>
      <c r="M156" s="77">
        <v>0</v>
      </c>
      <c r="N156" s="77">
        <v>31400</v>
      </c>
      <c r="O156" s="77">
        <v>0</v>
      </c>
      <c r="P156" s="82">
        <v>0</v>
      </c>
      <c r="Q156" s="83">
        <f t="shared" si="6"/>
        <v>31400</v>
      </c>
      <c r="S156" s="1">
        <f t="shared" si="7"/>
        <v>0</v>
      </c>
      <c r="T156" s="1">
        <f t="shared" si="7"/>
        <v>31400</v>
      </c>
      <c r="U156" s="1">
        <f t="shared" si="8"/>
        <v>31400</v>
      </c>
    </row>
    <row r="157" spans="1:21" x14ac:dyDescent="0.25">
      <c r="A157" s="24" t="s">
        <v>226</v>
      </c>
      <c r="B157" s="25" t="s">
        <v>39</v>
      </c>
      <c r="C157" s="81">
        <v>426840</v>
      </c>
      <c r="D157" s="81">
        <v>182371</v>
      </c>
      <c r="E157" s="77">
        <v>2900953</v>
      </c>
      <c r="F157" s="77">
        <v>416741</v>
      </c>
      <c r="G157" s="77">
        <v>0</v>
      </c>
      <c r="H157" s="77">
        <v>0</v>
      </c>
      <c r="I157" s="77">
        <v>0</v>
      </c>
      <c r="J157" s="77">
        <v>0</v>
      </c>
      <c r="K157" s="77">
        <v>0</v>
      </c>
      <c r="L157" s="77">
        <v>0</v>
      </c>
      <c r="M157" s="77">
        <v>1092976</v>
      </c>
      <c r="N157" s="77">
        <v>0</v>
      </c>
      <c r="O157" s="77">
        <v>0</v>
      </c>
      <c r="P157" s="82">
        <v>0</v>
      </c>
      <c r="Q157" s="83">
        <f t="shared" si="6"/>
        <v>5019881</v>
      </c>
      <c r="S157" s="1">
        <f t="shared" si="7"/>
        <v>4420769</v>
      </c>
      <c r="T157" s="1">
        <f t="shared" si="7"/>
        <v>599112</v>
      </c>
      <c r="U157" s="1">
        <f t="shared" si="8"/>
        <v>5019881</v>
      </c>
    </row>
    <row r="158" spans="1:21" x14ac:dyDescent="0.25">
      <c r="A158" s="24" t="s">
        <v>227</v>
      </c>
      <c r="B158" s="25" t="s">
        <v>39</v>
      </c>
      <c r="C158" s="81">
        <v>129686</v>
      </c>
      <c r="D158" s="81">
        <v>0</v>
      </c>
      <c r="E158" s="77">
        <v>1224995</v>
      </c>
      <c r="F158" s="77">
        <v>0</v>
      </c>
      <c r="G158" s="77">
        <v>0</v>
      </c>
      <c r="H158" s="77">
        <v>0</v>
      </c>
      <c r="I158" s="77">
        <v>0</v>
      </c>
      <c r="J158" s="77">
        <v>0</v>
      </c>
      <c r="K158" s="77">
        <v>0</v>
      </c>
      <c r="L158" s="77">
        <v>0</v>
      </c>
      <c r="M158" s="77">
        <v>207205</v>
      </c>
      <c r="N158" s="77">
        <v>0</v>
      </c>
      <c r="O158" s="77">
        <v>0</v>
      </c>
      <c r="P158" s="82">
        <v>0</v>
      </c>
      <c r="Q158" s="83">
        <f t="shared" si="6"/>
        <v>1561886</v>
      </c>
      <c r="S158" s="1">
        <f t="shared" si="7"/>
        <v>1561886</v>
      </c>
      <c r="T158" s="1">
        <f t="shared" si="7"/>
        <v>0</v>
      </c>
      <c r="U158" s="1">
        <f t="shared" si="8"/>
        <v>1561886</v>
      </c>
    </row>
    <row r="159" spans="1:21" x14ac:dyDescent="0.25">
      <c r="A159" s="24" t="s">
        <v>228</v>
      </c>
      <c r="B159" s="25" t="s">
        <v>39</v>
      </c>
      <c r="C159" s="81">
        <v>996950</v>
      </c>
      <c r="D159" s="81">
        <v>0</v>
      </c>
      <c r="E159" s="77">
        <v>418574</v>
      </c>
      <c r="F159" s="77">
        <v>0</v>
      </c>
      <c r="G159" s="77">
        <v>0</v>
      </c>
      <c r="H159" s="77">
        <v>0</v>
      </c>
      <c r="I159" s="77">
        <v>0</v>
      </c>
      <c r="J159" s="77">
        <v>0</v>
      </c>
      <c r="K159" s="77">
        <v>0</v>
      </c>
      <c r="L159" s="77">
        <v>0</v>
      </c>
      <c r="M159" s="77">
        <v>0</v>
      </c>
      <c r="N159" s="77">
        <v>0</v>
      </c>
      <c r="O159" s="77">
        <v>0</v>
      </c>
      <c r="P159" s="82">
        <v>0</v>
      </c>
      <c r="Q159" s="83">
        <f t="shared" si="6"/>
        <v>1415524</v>
      </c>
      <c r="S159" s="1">
        <f t="shared" si="7"/>
        <v>1415524</v>
      </c>
      <c r="T159" s="1">
        <f t="shared" si="7"/>
        <v>0</v>
      </c>
      <c r="U159" s="1">
        <f t="shared" si="8"/>
        <v>1415524</v>
      </c>
    </row>
    <row r="160" spans="1:21" x14ac:dyDescent="0.25">
      <c r="A160" s="24" t="s">
        <v>229</v>
      </c>
      <c r="B160" s="25" t="s">
        <v>39</v>
      </c>
      <c r="C160" s="81">
        <v>371066</v>
      </c>
      <c r="D160" s="81">
        <v>0</v>
      </c>
      <c r="E160" s="77">
        <v>995282</v>
      </c>
      <c r="F160" s="77">
        <v>0</v>
      </c>
      <c r="G160" s="77">
        <v>0</v>
      </c>
      <c r="H160" s="77">
        <v>0</v>
      </c>
      <c r="I160" s="77">
        <v>0</v>
      </c>
      <c r="J160" s="77">
        <v>0</v>
      </c>
      <c r="K160" s="77">
        <v>0</v>
      </c>
      <c r="L160" s="77">
        <v>0</v>
      </c>
      <c r="M160" s="77">
        <v>316774</v>
      </c>
      <c r="N160" s="77">
        <v>0</v>
      </c>
      <c r="O160" s="77">
        <v>0</v>
      </c>
      <c r="P160" s="82">
        <v>0</v>
      </c>
      <c r="Q160" s="83">
        <f t="shared" si="6"/>
        <v>1683122</v>
      </c>
      <c r="S160" s="1">
        <f t="shared" si="7"/>
        <v>1683122</v>
      </c>
      <c r="T160" s="1">
        <f t="shared" si="7"/>
        <v>0</v>
      </c>
      <c r="U160" s="1">
        <f t="shared" si="8"/>
        <v>1683122</v>
      </c>
    </row>
    <row r="161" spans="1:21" x14ac:dyDescent="0.25">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5">
      <c r="A162" s="24" t="s">
        <v>231</v>
      </c>
      <c r="B162" s="25" t="s">
        <v>39</v>
      </c>
      <c r="C162" s="81">
        <v>0</v>
      </c>
      <c r="D162" s="81">
        <v>0</v>
      </c>
      <c r="E162" s="77">
        <v>19487</v>
      </c>
      <c r="F162" s="77">
        <v>20183</v>
      </c>
      <c r="G162" s="77">
        <v>0</v>
      </c>
      <c r="H162" s="77">
        <v>0</v>
      </c>
      <c r="I162" s="77">
        <v>0</v>
      </c>
      <c r="J162" s="77">
        <v>0</v>
      </c>
      <c r="K162" s="77">
        <v>0</v>
      </c>
      <c r="L162" s="77">
        <v>0</v>
      </c>
      <c r="M162" s="77">
        <v>119812</v>
      </c>
      <c r="N162" s="77">
        <v>0</v>
      </c>
      <c r="O162" s="77">
        <v>9650</v>
      </c>
      <c r="P162" s="82">
        <v>0</v>
      </c>
      <c r="Q162" s="83">
        <f t="shared" si="6"/>
        <v>169132</v>
      </c>
      <c r="S162" s="1">
        <f t="shared" si="7"/>
        <v>148949</v>
      </c>
      <c r="T162" s="1">
        <f t="shared" si="7"/>
        <v>20183</v>
      </c>
      <c r="U162" s="1">
        <f t="shared" si="8"/>
        <v>169132</v>
      </c>
    </row>
    <row r="163" spans="1:21" x14ac:dyDescent="0.25">
      <c r="A163" s="24" t="s">
        <v>232</v>
      </c>
      <c r="B163" s="25" t="s">
        <v>39</v>
      </c>
      <c r="C163" s="81">
        <v>88280</v>
      </c>
      <c r="D163" s="81">
        <v>0</v>
      </c>
      <c r="E163" s="77">
        <v>742672</v>
      </c>
      <c r="F163" s="77">
        <v>0</v>
      </c>
      <c r="G163" s="77">
        <v>0</v>
      </c>
      <c r="H163" s="77">
        <v>0</v>
      </c>
      <c r="I163" s="77">
        <v>0</v>
      </c>
      <c r="J163" s="77">
        <v>0</v>
      </c>
      <c r="K163" s="77">
        <v>0</v>
      </c>
      <c r="L163" s="77">
        <v>0</v>
      </c>
      <c r="M163" s="77">
        <v>71400</v>
      </c>
      <c r="N163" s="77">
        <v>0</v>
      </c>
      <c r="O163" s="77">
        <v>0</v>
      </c>
      <c r="P163" s="82">
        <v>0</v>
      </c>
      <c r="Q163" s="83">
        <f t="shared" si="6"/>
        <v>902352</v>
      </c>
      <c r="S163" s="1">
        <f t="shared" si="7"/>
        <v>902352</v>
      </c>
      <c r="T163" s="1">
        <f t="shared" si="7"/>
        <v>0</v>
      </c>
      <c r="U163" s="1">
        <f t="shared" si="8"/>
        <v>902352</v>
      </c>
    </row>
    <row r="164" spans="1:21" x14ac:dyDescent="0.25">
      <c r="A164" s="24" t="s">
        <v>233</v>
      </c>
      <c r="B164" s="25" t="s">
        <v>39</v>
      </c>
      <c r="C164" s="81">
        <v>6790</v>
      </c>
      <c r="D164" s="81">
        <v>0</v>
      </c>
      <c r="E164" s="77">
        <v>0</v>
      </c>
      <c r="F164" s="77">
        <v>0</v>
      </c>
      <c r="G164" s="77">
        <v>4000</v>
      </c>
      <c r="H164" s="77">
        <v>0</v>
      </c>
      <c r="I164" s="77">
        <v>0</v>
      </c>
      <c r="J164" s="77">
        <v>0</v>
      </c>
      <c r="K164" s="77">
        <v>0</v>
      </c>
      <c r="L164" s="77">
        <v>0</v>
      </c>
      <c r="M164" s="77">
        <v>4184</v>
      </c>
      <c r="N164" s="77">
        <v>0</v>
      </c>
      <c r="O164" s="77">
        <v>0</v>
      </c>
      <c r="P164" s="82">
        <v>0</v>
      </c>
      <c r="Q164" s="83">
        <f t="shared" si="6"/>
        <v>14974</v>
      </c>
      <c r="S164" s="1">
        <f t="shared" si="7"/>
        <v>14974</v>
      </c>
      <c r="T164" s="1">
        <f t="shared" si="7"/>
        <v>0</v>
      </c>
      <c r="U164" s="1">
        <f t="shared" si="8"/>
        <v>14974</v>
      </c>
    </row>
    <row r="165" spans="1:21" x14ac:dyDescent="0.25">
      <c r="A165" s="24" t="s">
        <v>234</v>
      </c>
      <c r="B165" s="25" t="s">
        <v>39</v>
      </c>
      <c r="C165" s="81">
        <v>49969</v>
      </c>
      <c r="D165" s="81">
        <v>0</v>
      </c>
      <c r="E165" s="77">
        <v>0</v>
      </c>
      <c r="F165" s="77">
        <v>0</v>
      </c>
      <c r="G165" s="77">
        <v>0</v>
      </c>
      <c r="H165" s="77">
        <v>0</v>
      </c>
      <c r="I165" s="77">
        <v>1352781</v>
      </c>
      <c r="J165" s="77">
        <v>0</v>
      </c>
      <c r="K165" s="77">
        <v>0</v>
      </c>
      <c r="L165" s="77">
        <v>0</v>
      </c>
      <c r="M165" s="77">
        <v>0</v>
      </c>
      <c r="N165" s="77">
        <v>0</v>
      </c>
      <c r="O165" s="77">
        <v>34094</v>
      </c>
      <c r="P165" s="82">
        <v>0</v>
      </c>
      <c r="Q165" s="83">
        <f t="shared" si="6"/>
        <v>1436844</v>
      </c>
      <c r="S165" s="1">
        <f t="shared" si="7"/>
        <v>1436844</v>
      </c>
      <c r="T165" s="1">
        <f t="shared" si="7"/>
        <v>0</v>
      </c>
      <c r="U165" s="1">
        <f t="shared" si="8"/>
        <v>1436844</v>
      </c>
    </row>
    <row r="166" spans="1:21" x14ac:dyDescent="0.25">
      <c r="A166" s="24" t="s">
        <v>235</v>
      </c>
      <c r="B166" s="25" t="s">
        <v>39</v>
      </c>
      <c r="C166" s="81">
        <v>0</v>
      </c>
      <c r="D166" s="81">
        <v>0</v>
      </c>
      <c r="E166" s="77">
        <v>0</v>
      </c>
      <c r="F166" s="77">
        <v>0</v>
      </c>
      <c r="G166" s="77">
        <v>0</v>
      </c>
      <c r="H166" s="77">
        <v>0</v>
      </c>
      <c r="I166" s="77">
        <v>0</v>
      </c>
      <c r="J166" s="77">
        <v>0</v>
      </c>
      <c r="K166" s="77">
        <v>0</v>
      </c>
      <c r="L166" s="77">
        <v>0</v>
      </c>
      <c r="M166" s="77">
        <v>0</v>
      </c>
      <c r="N166" s="77">
        <v>0</v>
      </c>
      <c r="O166" s="77">
        <v>0</v>
      </c>
      <c r="P166" s="82">
        <v>0</v>
      </c>
      <c r="Q166" s="83">
        <f t="shared" si="6"/>
        <v>0</v>
      </c>
      <c r="S166" s="1">
        <f t="shared" si="7"/>
        <v>0</v>
      </c>
      <c r="T166" s="1">
        <f t="shared" si="7"/>
        <v>0</v>
      </c>
      <c r="U166" s="1">
        <f t="shared" si="8"/>
        <v>0</v>
      </c>
    </row>
    <row r="167" spans="1:21" x14ac:dyDescent="0.25">
      <c r="A167" s="24" t="s">
        <v>236</v>
      </c>
      <c r="B167" s="25" t="s">
        <v>39</v>
      </c>
      <c r="C167" s="81">
        <v>85906</v>
      </c>
      <c r="D167" s="81">
        <v>0</v>
      </c>
      <c r="E167" s="77">
        <v>1119103</v>
      </c>
      <c r="F167" s="77">
        <v>76999</v>
      </c>
      <c r="G167" s="77">
        <v>0</v>
      </c>
      <c r="H167" s="77">
        <v>0</v>
      </c>
      <c r="I167" s="77">
        <v>0</v>
      </c>
      <c r="J167" s="77">
        <v>0</v>
      </c>
      <c r="K167" s="77">
        <v>0</v>
      </c>
      <c r="L167" s="77">
        <v>0</v>
      </c>
      <c r="M167" s="77">
        <v>499127</v>
      </c>
      <c r="N167" s="77">
        <v>0</v>
      </c>
      <c r="O167" s="77">
        <v>0</v>
      </c>
      <c r="P167" s="82">
        <v>0</v>
      </c>
      <c r="Q167" s="83">
        <f t="shared" si="6"/>
        <v>1781135</v>
      </c>
      <c r="S167" s="1">
        <f t="shared" si="7"/>
        <v>1704136</v>
      </c>
      <c r="T167" s="1">
        <f t="shared" si="7"/>
        <v>76999</v>
      </c>
      <c r="U167" s="1">
        <f t="shared" si="8"/>
        <v>1781135</v>
      </c>
    </row>
    <row r="168" spans="1:21" x14ac:dyDescent="0.25">
      <c r="A168" s="24" t="s">
        <v>237</v>
      </c>
      <c r="B168" s="25" t="s">
        <v>39</v>
      </c>
      <c r="C168" s="81">
        <v>149531</v>
      </c>
      <c r="D168" s="81">
        <v>0</v>
      </c>
      <c r="E168" s="77">
        <v>748619</v>
      </c>
      <c r="F168" s="77">
        <v>0</v>
      </c>
      <c r="G168" s="77">
        <v>0</v>
      </c>
      <c r="H168" s="77">
        <v>0</v>
      </c>
      <c r="I168" s="77">
        <v>0</v>
      </c>
      <c r="J168" s="77">
        <v>0</v>
      </c>
      <c r="K168" s="77">
        <v>0</v>
      </c>
      <c r="L168" s="77">
        <v>0</v>
      </c>
      <c r="M168" s="77">
        <v>53901</v>
      </c>
      <c r="N168" s="77">
        <v>0</v>
      </c>
      <c r="O168" s="77">
        <v>0</v>
      </c>
      <c r="P168" s="82">
        <v>0</v>
      </c>
      <c r="Q168" s="83">
        <f t="shared" si="6"/>
        <v>952051</v>
      </c>
      <c r="S168" s="1">
        <f t="shared" si="7"/>
        <v>952051</v>
      </c>
      <c r="T168" s="1">
        <f t="shared" si="7"/>
        <v>0</v>
      </c>
      <c r="U168" s="1">
        <f t="shared" si="8"/>
        <v>952051</v>
      </c>
    </row>
    <row r="169" spans="1:21" x14ac:dyDescent="0.25">
      <c r="A169" s="24" t="s">
        <v>238</v>
      </c>
      <c r="B169" s="25" t="s">
        <v>39</v>
      </c>
      <c r="C169" s="81">
        <v>0</v>
      </c>
      <c r="D169" s="81">
        <v>0</v>
      </c>
      <c r="E169" s="77">
        <v>0</v>
      </c>
      <c r="F169" s="77">
        <v>50357</v>
      </c>
      <c r="G169" s="77">
        <v>0</v>
      </c>
      <c r="H169" s="77">
        <v>0</v>
      </c>
      <c r="I169" s="77">
        <v>0</v>
      </c>
      <c r="J169" s="77">
        <v>0</v>
      </c>
      <c r="K169" s="77">
        <v>0</v>
      </c>
      <c r="L169" s="77">
        <v>0</v>
      </c>
      <c r="M169" s="77">
        <v>0</v>
      </c>
      <c r="N169" s="77">
        <v>0</v>
      </c>
      <c r="O169" s="77">
        <v>0</v>
      </c>
      <c r="P169" s="82">
        <v>0</v>
      </c>
      <c r="Q169" s="83">
        <f t="shared" si="6"/>
        <v>50357</v>
      </c>
      <c r="S169" s="1">
        <f t="shared" si="7"/>
        <v>0</v>
      </c>
      <c r="T169" s="1">
        <f t="shared" si="7"/>
        <v>50357</v>
      </c>
      <c r="U169" s="1">
        <f t="shared" si="8"/>
        <v>50357</v>
      </c>
    </row>
    <row r="170" spans="1:21" x14ac:dyDescent="0.25">
      <c r="A170" s="24" t="s">
        <v>239</v>
      </c>
      <c r="B170" s="25" t="s">
        <v>1</v>
      </c>
      <c r="C170" s="81">
        <v>0</v>
      </c>
      <c r="D170" s="81">
        <v>0</v>
      </c>
      <c r="E170" s="77">
        <v>0</v>
      </c>
      <c r="F170" s="77">
        <v>0</v>
      </c>
      <c r="G170" s="77">
        <v>2825145</v>
      </c>
      <c r="H170" s="77">
        <v>2641038</v>
      </c>
      <c r="I170" s="77">
        <v>0</v>
      </c>
      <c r="J170" s="77">
        <v>0</v>
      </c>
      <c r="K170" s="77">
        <v>0</v>
      </c>
      <c r="L170" s="77">
        <v>0</v>
      </c>
      <c r="M170" s="77">
        <v>313048</v>
      </c>
      <c r="N170" s="77">
        <v>323400</v>
      </c>
      <c r="O170" s="77">
        <v>0</v>
      </c>
      <c r="P170" s="82">
        <v>0</v>
      </c>
      <c r="Q170" s="83">
        <f t="shared" si="6"/>
        <v>6102631</v>
      </c>
      <c r="S170" s="1">
        <f t="shared" si="7"/>
        <v>3138193</v>
      </c>
      <c r="T170" s="1">
        <f t="shared" si="7"/>
        <v>2964438</v>
      </c>
      <c r="U170" s="1">
        <f t="shared" si="8"/>
        <v>6102631</v>
      </c>
    </row>
    <row r="171" spans="1:21" x14ac:dyDescent="0.25">
      <c r="A171" s="24" t="s">
        <v>240</v>
      </c>
      <c r="B171" s="25" t="s">
        <v>1</v>
      </c>
      <c r="C171" s="81">
        <v>1688122</v>
      </c>
      <c r="D171" s="81">
        <v>69392</v>
      </c>
      <c r="E171" s="77">
        <v>5585957</v>
      </c>
      <c r="F171" s="77">
        <v>0</v>
      </c>
      <c r="G171" s="77">
        <v>4278145</v>
      </c>
      <c r="H171" s="77">
        <v>915794</v>
      </c>
      <c r="I171" s="77">
        <v>0</v>
      </c>
      <c r="J171" s="77">
        <v>0</v>
      </c>
      <c r="K171" s="77">
        <v>0</v>
      </c>
      <c r="L171" s="77">
        <v>0</v>
      </c>
      <c r="M171" s="77">
        <v>1559473</v>
      </c>
      <c r="N171" s="77">
        <v>0</v>
      </c>
      <c r="O171" s="77">
        <v>0</v>
      </c>
      <c r="P171" s="82">
        <v>0</v>
      </c>
      <c r="Q171" s="83">
        <f t="shared" si="6"/>
        <v>14096883</v>
      </c>
      <c r="S171" s="1">
        <f t="shared" si="7"/>
        <v>13111697</v>
      </c>
      <c r="T171" s="1">
        <f t="shared" si="7"/>
        <v>985186</v>
      </c>
      <c r="U171" s="1">
        <f t="shared" si="8"/>
        <v>14096883</v>
      </c>
    </row>
    <row r="172" spans="1:21" x14ac:dyDescent="0.25">
      <c r="A172" s="86" t="s">
        <v>541</v>
      </c>
      <c r="B172" s="87" t="s">
        <v>1</v>
      </c>
      <c r="C172" s="81">
        <v>0</v>
      </c>
      <c r="D172" s="81">
        <v>0</v>
      </c>
      <c r="E172" s="77">
        <v>0</v>
      </c>
      <c r="F172" s="77">
        <v>0</v>
      </c>
      <c r="G172" s="77">
        <v>308393</v>
      </c>
      <c r="H172" s="77">
        <v>645286</v>
      </c>
      <c r="I172" s="77">
        <v>0</v>
      </c>
      <c r="J172" s="77">
        <v>0</v>
      </c>
      <c r="K172" s="77">
        <v>0</v>
      </c>
      <c r="L172" s="77">
        <v>0</v>
      </c>
      <c r="M172" s="77">
        <v>193694</v>
      </c>
      <c r="N172" s="77">
        <v>284544</v>
      </c>
      <c r="O172" s="77">
        <v>0</v>
      </c>
      <c r="P172" s="82">
        <v>0</v>
      </c>
      <c r="Q172" s="83">
        <f t="shared" si="6"/>
        <v>1431917</v>
      </c>
      <c r="S172" s="1">
        <f t="shared" si="7"/>
        <v>502087</v>
      </c>
      <c r="T172" s="1">
        <f t="shared" si="7"/>
        <v>929830</v>
      </c>
      <c r="U172" s="1">
        <f t="shared" si="8"/>
        <v>1431917</v>
      </c>
    </row>
    <row r="173" spans="1:21" x14ac:dyDescent="0.25">
      <c r="A173" s="24" t="s">
        <v>241</v>
      </c>
      <c r="B173" s="25" t="s">
        <v>1</v>
      </c>
      <c r="C173" s="81">
        <v>150756</v>
      </c>
      <c r="D173" s="81">
        <v>46590</v>
      </c>
      <c r="E173" s="77">
        <v>3609171</v>
      </c>
      <c r="F173" s="77">
        <v>314536</v>
      </c>
      <c r="G173" s="77">
        <v>187958</v>
      </c>
      <c r="H173" s="77">
        <v>202671</v>
      </c>
      <c r="I173" s="77">
        <v>0</v>
      </c>
      <c r="J173" s="77">
        <v>0</v>
      </c>
      <c r="K173" s="77">
        <v>0</v>
      </c>
      <c r="L173" s="77">
        <v>0</v>
      </c>
      <c r="M173" s="77">
        <v>318296</v>
      </c>
      <c r="N173" s="77">
        <v>0</v>
      </c>
      <c r="O173" s="77">
        <v>0</v>
      </c>
      <c r="P173" s="82">
        <v>0</v>
      </c>
      <c r="Q173" s="83">
        <f t="shared" si="6"/>
        <v>4829978</v>
      </c>
      <c r="S173" s="1">
        <f t="shared" si="7"/>
        <v>4266181</v>
      </c>
      <c r="T173" s="1">
        <f t="shared" si="7"/>
        <v>563797</v>
      </c>
      <c r="U173" s="1">
        <f t="shared" si="8"/>
        <v>4829978</v>
      </c>
    </row>
    <row r="174" spans="1:21" x14ac:dyDescent="0.25">
      <c r="A174" s="24" t="s">
        <v>242</v>
      </c>
      <c r="B174" s="25" t="s">
        <v>1</v>
      </c>
      <c r="C174" s="81">
        <v>0</v>
      </c>
      <c r="D174" s="81">
        <v>0</v>
      </c>
      <c r="E174" s="77">
        <v>0</v>
      </c>
      <c r="F174" s="77">
        <v>0</v>
      </c>
      <c r="G174" s="77">
        <v>0</v>
      </c>
      <c r="H174" s="77">
        <v>52566</v>
      </c>
      <c r="I174" s="77">
        <v>0</v>
      </c>
      <c r="J174" s="77">
        <v>0</v>
      </c>
      <c r="K174" s="77">
        <v>0</v>
      </c>
      <c r="L174" s="77">
        <v>0</v>
      </c>
      <c r="M174" s="77">
        <v>0</v>
      </c>
      <c r="N174" s="77">
        <v>12771</v>
      </c>
      <c r="O174" s="77">
        <v>0</v>
      </c>
      <c r="P174" s="82">
        <v>0</v>
      </c>
      <c r="Q174" s="83">
        <f t="shared" si="6"/>
        <v>65337</v>
      </c>
      <c r="S174" s="1">
        <f t="shared" si="7"/>
        <v>0</v>
      </c>
      <c r="T174" s="1">
        <f t="shared" si="7"/>
        <v>65337</v>
      </c>
      <c r="U174" s="1">
        <f t="shared" si="8"/>
        <v>65337</v>
      </c>
    </row>
    <row r="175" spans="1:21" x14ac:dyDescent="0.25">
      <c r="A175" s="24" t="s">
        <v>243</v>
      </c>
      <c r="B175" s="25" t="s">
        <v>1</v>
      </c>
      <c r="C175" s="81">
        <v>0</v>
      </c>
      <c r="D175" s="81">
        <v>0</v>
      </c>
      <c r="E175" s="77">
        <v>0</v>
      </c>
      <c r="F175" s="77">
        <v>0</v>
      </c>
      <c r="G175" s="77">
        <v>206115</v>
      </c>
      <c r="H175" s="77">
        <v>0</v>
      </c>
      <c r="I175" s="77">
        <v>0</v>
      </c>
      <c r="J175" s="77">
        <v>0</v>
      </c>
      <c r="K175" s="77">
        <v>0</v>
      </c>
      <c r="L175" s="77">
        <v>0</v>
      </c>
      <c r="M175" s="77">
        <v>23400</v>
      </c>
      <c r="N175" s="77">
        <v>0</v>
      </c>
      <c r="O175" s="77">
        <v>0</v>
      </c>
      <c r="P175" s="82">
        <v>0</v>
      </c>
      <c r="Q175" s="83">
        <f t="shared" si="6"/>
        <v>229515</v>
      </c>
      <c r="S175" s="1">
        <f t="shared" si="7"/>
        <v>229515</v>
      </c>
      <c r="T175" s="1">
        <f t="shared" si="7"/>
        <v>0</v>
      </c>
      <c r="U175" s="1">
        <f t="shared" si="8"/>
        <v>229515</v>
      </c>
    </row>
    <row r="176" spans="1:21" x14ac:dyDescent="0.25">
      <c r="A176" s="24" t="s">
        <v>244</v>
      </c>
      <c r="B176" s="25" t="s">
        <v>40</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6"/>
        <v>0</v>
      </c>
      <c r="S176" s="1">
        <f t="shared" si="7"/>
        <v>0</v>
      </c>
      <c r="T176" s="1">
        <f t="shared" si="7"/>
        <v>0</v>
      </c>
      <c r="U176" s="1">
        <f t="shared" si="8"/>
        <v>0</v>
      </c>
    </row>
    <row r="177" spans="1:21" x14ac:dyDescent="0.25">
      <c r="A177" s="24" t="s">
        <v>245</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5">
      <c r="A178" s="24" t="s">
        <v>246</v>
      </c>
      <c r="B178" s="25" t="s">
        <v>41</v>
      </c>
      <c r="C178" s="81">
        <v>0</v>
      </c>
      <c r="D178" s="81">
        <v>0</v>
      </c>
      <c r="E178" s="77">
        <v>0</v>
      </c>
      <c r="F178" s="77">
        <v>0</v>
      </c>
      <c r="G178" s="77">
        <v>0</v>
      </c>
      <c r="H178" s="77">
        <v>0</v>
      </c>
      <c r="I178" s="77">
        <v>0</v>
      </c>
      <c r="J178" s="77">
        <v>0</v>
      </c>
      <c r="K178" s="77">
        <v>0</v>
      </c>
      <c r="L178" s="77">
        <v>0</v>
      </c>
      <c r="M178" s="77">
        <v>0</v>
      </c>
      <c r="N178" s="77">
        <v>0</v>
      </c>
      <c r="O178" s="77">
        <v>0</v>
      </c>
      <c r="P178" s="82">
        <v>0</v>
      </c>
      <c r="Q178" s="83">
        <f t="shared" si="6"/>
        <v>0</v>
      </c>
      <c r="S178" s="1">
        <f t="shared" si="7"/>
        <v>0</v>
      </c>
      <c r="T178" s="1">
        <f t="shared" si="7"/>
        <v>0</v>
      </c>
      <c r="U178" s="1">
        <f t="shared" si="8"/>
        <v>0</v>
      </c>
    </row>
    <row r="179" spans="1:21" x14ac:dyDescent="0.25">
      <c r="A179" s="24" t="s">
        <v>247</v>
      </c>
      <c r="B179" s="25" t="s">
        <v>41</v>
      </c>
      <c r="C179" s="81">
        <v>0</v>
      </c>
      <c r="D179" s="81">
        <v>1048</v>
      </c>
      <c r="E179" s="77">
        <v>0</v>
      </c>
      <c r="F179" s="77">
        <v>0</v>
      </c>
      <c r="G179" s="77">
        <v>0</v>
      </c>
      <c r="H179" s="77">
        <v>236</v>
      </c>
      <c r="I179" s="77">
        <v>0</v>
      </c>
      <c r="J179" s="77">
        <v>0</v>
      </c>
      <c r="K179" s="77">
        <v>0</v>
      </c>
      <c r="L179" s="77">
        <v>0</v>
      </c>
      <c r="M179" s="77">
        <v>0</v>
      </c>
      <c r="N179" s="77">
        <v>75</v>
      </c>
      <c r="O179" s="77">
        <v>0</v>
      </c>
      <c r="P179" s="82">
        <v>0</v>
      </c>
      <c r="Q179" s="83">
        <f t="shared" si="6"/>
        <v>1359</v>
      </c>
      <c r="S179" s="1">
        <f t="shared" si="7"/>
        <v>0</v>
      </c>
      <c r="T179" s="1">
        <f t="shared" si="7"/>
        <v>1359</v>
      </c>
      <c r="U179" s="1">
        <f t="shared" si="8"/>
        <v>1359</v>
      </c>
    </row>
    <row r="180" spans="1:21" x14ac:dyDescent="0.25">
      <c r="A180" s="24" t="s">
        <v>248</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5">
      <c r="A181" s="24" t="s">
        <v>249</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83">
        <f t="shared" si="6"/>
        <v>0</v>
      </c>
      <c r="S181" s="1">
        <f t="shared" si="7"/>
        <v>0</v>
      </c>
      <c r="T181" s="1">
        <f t="shared" si="7"/>
        <v>0</v>
      </c>
      <c r="U181" s="1">
        <f t="shared" si="8"/>
        <v>0</v>
      </c>
    </row>
    <row r="182" spans="1:21" x14ac:dyDescent="0.25">
      <c r="A182" s="24" t="s">
        <v>250</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5">
      <c r="A183" s="24" t="s">
        <v>251</v>
      </c>
      <c r="B183" s="25" t="s">
        <v>41</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5">
      <c r="A184" s="24" t="s">
        <v>252</v>
      </c>
      <c r="B184" s="25" t="s">
        <v>42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5">
      <c r="A185" s="24" t="s">
        <v>253</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83">
        <f t="shared" si="6"/>
        <v>0</v>
      </c>
      <c r="S185" s="1">
        <f t="shared" si="7"/>
        <v>0</v>
      </c>
      <c r="T185" s="1">
        <f t="shared" si="7"/>
        <v>0</v>
      </c>
      <c r="U185" s="1">
        <f t="shared" si="8"/>
        <v>0</v>
      </c>
    </row>
    <row r="186" spans="1:21" x14ac:dyDescent="0.25">
      <c r="A186" s="24" t="s">
        <v>1</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5">
      <c r="A187" s="24" t="s">
        <v>2</v>
      </c>
      <c r="B187" s="25" t="s">
        <v>2</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6"/>
        <v>0</v>
      </c>
      <c r="S187" s="1">
        <f t="shared" si="7"/>
        <v>0</v>
      </c>
      <c r="T187" s="1">
        <f t="shared" si="7"/>
        <v>0</v>
      </c>
      <c r="U187" s="1">
        <f t="shared" si="8"/>
        <v>0</v>
      </c>
    </row>
    <row r="188" spans="1:21" x14ac:dyDescent="0.25">
      <c r="A188" s="24" t="s">
        <v>254</v>
      </c>
      <c r="B188" s="25" t="s">
        <v>43</v>
      </c>
      <c r="C188" s="81">
        <v>0</v>
      </c>
      <c r="D188" s="81">
        <v>0</v>
      </c>
      <c r="E188" s="77">
        <v>0</v>
      </c>
      <c r="F188" s="77">
        <v>0</v>
      </c>
      <c r="G188" s="77">
        <v>0</v>
      </c>
      <c r="H188" s="77">
        <v>0</v>
      </c>
      <c r="I188" s="77">
        <v>0</v>
      </c>
      <c r="J188" s="77">
        <v>0</v>
      </c>
      <c r="K188" s="77">
        <v>0</v>
      </c>
      <c r="L188" s="77">
        <v>0</v>
      </c>
      <c r="M188" s="77">
        <v>0</v>
      </c>
      <c r="N188" s="77">
        <v>0</v>
      </c>
      <c r="O188" s="77">
        <v>0</v>
      </c>
      <c r="P188" s="82">
        <v>0</v>
      </c>
      <c r="Q188" s="83">
        <f t="shared" si="6"/>
        <v>0</v>
      </c>
      <c r="S188" s="1">
        <f t="shared" si="7"/>
        <v>0</v>
      </c>
      <c r="T188" s="1">
        <f t="shared" si="7"/>
        <v>0</v>
      </c>
      <c r="U188" s="1">
        <f t="shared" si="8"/>
        <v>0</v>
      </c>
    </row>
    <row r="189" spans="1:21" x14ac:dyDescent="0.25">
      <c r="A189" s="24" t="s">
        <v>255</v>
      </c>
      <c r="B189" s="25" t="s">
        <v>43</v>
      </c>
      <c r="C189" s="81">
        <v>132981</v>
      </c>
      <c r="D189" s="81">
        <v>68263</v>
      </c>
      <c r="E189" s="77">
        <v>714476</v>
      </c>
      <c r="F189" s="77">
        <v>70458</v>
      </c>
      <c r="G189" s="77">
        <v>377302</v>
      </c>
      <c r="H189" s="77">
        <v>106875</v>
      </c>
      <c r="I189" s="77">
        <v>0</v>
      </c>
      <c r="J189" s="77">
        <v>0</v>
      </c>
      <c r="K189" s="77">
        <v>0</v>
      </c>
      <c r="L189" s="77">
        <v>0</v>
      </c>
      <c r="M189" s="77">
        <v>184972</v>
      </c>
      <c r="N189" s="77">
        <v>0</v>
      </c>
      <c r="O189" s="77">
        <v>0</v>
      </c>
      <c r="P189" s="82">
        <v>0</v>
      </c>
      <c r="Q189" s="83">
        <f t="shared" si="6"/>
        <v>1655327</v>
      </c>
      <c r="S189" s="1">
        <f t="shared" si="7"/>
        <v>1409731</v>
      </c>
      <c r="T189" s="1">
        <f t="shared" si="7"/>
        <v>245596</v>
      </c>
      <c r="U189" s="1">
        <f t="shared" si="8"/>
        <v>1655327</v>
      </c>
    </row>
    <row r="190" spans="1:21" x14ac:dyDescent="0.25">
      <c r="A190" s="24" t="s">
        <v>256</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5">
      <c r="A191" s="24" t="s">
        <v>257</v>
      </c>
      <c r="B191" s="25" t="s">
        <v>43</v>
      </c>
      <c r="C191" s="81">
        <v>0</v>
      </c>
      <c r="D191" s="81">
        <v>0</v>
      </c>
      <c r="E191" s="77">
        <v>0</v>
      </c>
      <c r="F191" s="77">
        <v>0</v>
      </c>
      <c r="G191" s="77">
        <v>0</v>
      </c>
      <c r="H191" s="77">
        <v>0</v>
      </c>
      <c r="I191" s="77">
        <v>0</v>
      </c>
      <c r="J191" s="77">
        <v>0</v>
      </c>
      <c r="K191" s="77">
        <v>0</v>
      </c>
      <c r="L191" s="77">
        <v>0</v>
      </c>
      <c r="M191" s="77">
        <v>0</v>
      </c>
      <c r="N191" s="77">
        <v>0</v>
      </c>
      <c r="O191" s="77">
        <v>0</v>
      </c>
      <c r="P191" s="82">
        <v>0</v>
      </c>
      <c r="Q191" s="83">
        <f t="shared" si="6"/>
        <v>0</v>
      </c>
      <c r="S191" s="1">
        <f t="shared" si="7"/>
        <v>0</v>
      </c>
      <c r="T191" s="1">
        <f t="shared" si="7"/>
        <v>0</v>
      </c>
      <c r="U191" s="1">
        <f t="shared" si="8"/>
        <v>0</v>
      </c>
    </row>
    <row r="192" spans="1:21" x14ac:dyDescent="0.25">
      <c r="A192" s="24" t="s">
        <v>258</v>
      </c>
      <c r="B192" s="25" t="s">
        <v>43</v>
      </c>
      <c r="C192" s="81">
        <v>1508</v>
      </c>
      <c r="D192" s="81">
        <v>16965</v>
      </c>
      <c r="E192" s="77">
        <v>21832</v>
      </c>
      <c r="F192" s="77">
        <v>19471</v>
      </c>
      <c r="G192" s="77">
        <v>4603</v>
      </c>
      <c r="H192" s="77">
        <v>32705</v>
      </c>
      <c r="I192" s="77">
        <v>0</v>
      </c>
      <c r="J192" s="77">
        <v>0</v>
      </c>
      <c r="K192" s="77">
        <v>0</v>
      </c>
      <c r="L192" s="77">
        <v>0</v>
      </c>
      <c r="M192" s="77">
        <v>7040</v>
      </c>
      <c r="N192" s="77">
        <v>0</v>
      </c>
      <c r="O192" s="77">
        <v>1707</v>
      </c>
      <c r="P192" s="82">
        <v>0</v>
      </c>
      <c r="Q192" s="83">
        <f t="shared" si="6"/>
        <v>105831</v>
      </c>
      <c r="S192" s="1">
        <f t="shared" si="7"/>
        <v>36690</v>
      </c>
      <c r="T192" s="1">
        <f t="shared" si="7"/>
        <v>69141</v>
      </c>
      <c r="U192" s="1">
        <f t="shared" si="8"/>
        <v>105831</v>
      </c>
    </row>
    <row r="193" spans="1:21" x14ac:dyDescent="0.25">
      <c r="A193" s="24" t="s">
        <v>259</v>
      </c>
      <c r="B193" s="25" t="s">
        <v>260</v>
      </c>
      <c r="C193" s="81">
        <v>0</v>
      </c>
      <c r="D193" s="81">
        <v>0</v>
      </c>
      <c r="E193" s="77">
        <v>1914</v>
      </c>
      <c r="F193" s="77">
        <v>0</v>
      </c>
      <c r="G193" s="77">
        <v>0</v>
      </c>
      <c r="H193" s="77">
        <v>0</v>
      </c>
      <c r="I193" s="77">
        <v>0</v>
      </c>
      <c r="J193" s="77">
        <v>0</v>
      </c>
      <c r="K193" s="77">
        <v>0</v>
      </c>
      <c r="L193" s="77">
        <v>0</v>
      </c>
      <c r="M193" s="77">
        <v>0</v>
      </c>
      <c r="N193" s="77">
        <v>0</v>
      </c>
      <c r="O193" s="77">
        <v>0</v>
      </c>
      <c r="P193" s="82">
        <v>0</v>
      </c>
      <c r="Q193" s="83">
        <f t="shared" si="6"/>
        <v>1914</v>
      </c>
      <c r="S193" s="1">
        <f t="shared" si="7"/>
        <v>1914</v>
      </c>
      <c r="T193" s="1">
        <f t="shared" si="7"/>
        <v>0</v>
      </c>
      <c r="U193" s="1">
        <f t="shared" si="8"/>
        <v>1914</v>
      </c>
    </row>
    <row r="194" spans="1:21" x14ac:dyDescent="0.25">
      <c r="A194" s="24" t="s">
        <v>261</v>
      </c>
      <c r="B194" s="25" t="s">
        <v>44</v>
      </c>
      <c r="C194" s="81">
        <v>0</v>
      </c>
      <c r="D194" s="81">
        <v>0</v>
      </c>
      <c r="E194" s="77">
        <v>206618</v>
      </c>
      <c r="F194" s="77">
        <v>0</v>
      </c>
      <c r="G194" s="77">
        <v>0</v>
      </c>
      <c r="H194" s="77">
        <v>0</v>
      </c>
      <c r="I194" s="77">
        <v>0</v>
      </c>
      <c r="J194" s="77">
        <v>0</v>
      </c>
      <c r="K194" s="77">
        <v>0</v>
      </c>
      <c r="L194" s="77">
        <v>0</v>
      </c>
      <c r="M194" s="77">
        <v>0</v>
      </c>
      <c r="N194" s="77">
        <v>0</v>
      </c>
      <c r="O194" s="77">
        <v>0</v>
      </c>
      <c r="P194" s="82">
        <v>0</v>
      </c>
      <c r="Q194" s="83">
        <f t="shared" si="6"/>
        <v>206618</v>
      </c>
      <c r="S194" s="1">
        <f t="shared" si="7"/>
        <v>206618</v>
      </c>
      <c r="T194" s="1">
        <f t="shared" si="7"/>
        <v>0</v>
      </c>
      <c r="U194" s="1">
        <f t="shared" si="8"/>
        <v>206618</v>
      </c>
    </row>
    <row r="195" spans="1:21" x14ac:dyDescent="0.25">
      <c r="A195" s="24" t="s">
        <v>262</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5">
      <c r="A196" s="24" t="s">
        <v>263</v>
      </c>
      <c r="B196" s="25" t="s">
        <v>44</v>
      </c>
      <c r="C196" s="81">
        <v>0</v>
      </c>
      <c r="D196" s="81">
        <v>0</v>
      </c>
      <c r="E196" s="77">
        <v>0</v>
      </c>
      <c r="F196" s="77">
        <v>0</v>
      </c>
      <c r="G196" s="77">
        <v>0</v>
      </c>
      <c r="H196" s="77">
        <v>0</v>
      </c>
      <c r="I196" s="77">
        <v>0</v>
      </c>
      <c r="J196" s="77">
        <v>0</v>
      </c>
      <c r="K196" s="77">
        <v>0</v>
      </c>
      <c r="L196" s="77">
        <v>0</v>
      </c>
      <c r="M196" s="77">
        <v>0</v>
      </c>
      <c r="N196" s="77">
        <v>0</v>
      </c>
      <c r="O196" s="77">
        <v>0</v>
      </c>
      <c r="P196" s="82">
        <v>0</v>
      </c>
      <c r="Q196" s="83">
        <f t="shared" si="6"/>
        <v>0</v>
      </c>
      <c r="S196" s="1">
        <f t="shared" si="7"/>
        <v>0</v>
      </c>
      <c r="T196" s="1">
        <f t="shared" si="7"/>
        <v>0</v>
      </c>
      <c r="U196" s="1">
        <f t="shared" si="8"/>
        <v>0</v>
      </c>
    </row>
    <row r="197" spans="1:21" x14ac:dyDescent="0.25">
      <c r="A197" s="24" t="s">
        <v>264</v>
      </c>
      <c r="B197" s="25" t="s">
        <v>44</v>
      </c>
      <c r="C197" s="81">
        <v>41302</v>
      </c>
      <c r="D197" s="81">
        <v>127952</v>
      </c>
      <c r="E197" s="77">
        <v>0</v>
      </c>
      <c r="F197" s="77">
        <v>0</v>
      </c>
      <c r="G197" s="77">
        <v>0</v>
      </c>
      <c r="H197" s="77">
        <v>0</v>
      </c>
      <c r="I197" s="77">
        <v>0</v>
      </c>
      <c r="J197" s="77">
        <v>0</v>
      </c>
      <c r="K197" s="77">
        <v>0</v>
      </c>
      <c r="L197" s="77">
        <v>0</v>
      </c>
      <c r="M197" s="77">
        <v>0</v>
      </c>
      <c r="N197" s="77">
        <v>0</v>
      </c>
      <c r="O197" s="77">
        <v>0</v>
      </c>
      <c r="P197" s="82">
        <v>0</v>
      </c>
      <c r="Q197" s="83">
        <f t="shared" ref="Q197:Q260" si="9">SUM(C197:P197)</f>
        <v>169254</v>
      </c>
      <c r="S197" s="1">
        <f t="shared" si="7"/>
        <v>41302</v>
      </c>
      <c r="T197" s="1">
        <f t="shared" si="7"/>
        <v>127952</v>
      </c>
      <c r="U197" s="1">
        <f t="shared" si="8"/>
        <v>169254</v>
      </c>
    </row>
    <row r="198" spans="1:21" x14ac:dyDescent="0.25">
      <c r="A198" s="24" t="s">
        <v>265</v>
      </c>
      <c r="B198" s="25" t="s">
        <v>44</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5">
      <c r="A199" s="24" t="s">
        <v>266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5">
      <c r="A200" s="60" t="s">
        <v>536</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5">
      <c r="A201" s="24" t="s">
        <v>267</v>
      </c>
      <c r="B201" s="25" t="s">
        <v>45</v>
      </c>
      <c r="C201" s="81">
        <v>0</v>
      </c>
      <c r="D201" s="81">
        <v>0</v>
      </c>
      <c r="E201" s="77">
        <v>0</v>
      </c>
      <c r="F201" s="77">
        <v>0</v>
      </c>
      <c r="G201" s="77">
        <v>0</v>
      </c>
      <c r="H201" s="77">
        <v>0</v>
      </c>
      <c r="I201" s="77">
        <v>0</v>
      </c>
      <c r="J201" s="77">
        <v>0</v>
      </c>
      <c r="K201" s="77">
        <v>0</v>
      </c>
      <c r="L201" s="77">
        <v>0</v>
      </c>
      <c r="M201" s="77">
        <v>0</v>
      </c>
      <c r="N201" s="77">
        <v>0</v>
      </c>
      <c r="O201" s="77">
        <v>0</v>
      </c>
      <c r="P201" s="82">
        <v>0</v>
      </c>
      <c r="Q201" s="83">
        <f t="shared" si="9"/>
        <v>0</v>
      </c>
      <c r="S201" s="1">
        <f t="shared" si="10"/>
        <v>0</v>
      </c>
      <c r="T201" s="1">
        <f t="shared" si="10"/>
        <v>0</v>
      </c>
      <c r="U201" s="1">
        <f t="shared" si="11"/>
        <v>0</v>
      </c>
    </row>
    <row r="202" spans="1:21" x14ac:dyDescent="0.25">
      <c r="A202" s="24" t="s">
        <v>268</v>
      </c>
      <c r="B202" s="25" t="s">
        <v>45</v>
      </c>
      <c r="C202" s="81">
        <v>0</v>
      </c>
      <c r="D202" s="81">
        <v>0</v>
      </c>
      <c r="E202" s="77">
        <v>186944</v>
      </c>
      <c r="F202" s="77">
        <v>0</v>
      </c>
      <c r="G202" s="77">
        <v>0</v>
      </c>
      <c r="H202" s="77">
        <v>0</v>
      </c>
      <c r="I202" s="77">
        <v>0</v>
      </c>
      <c r="J202" s="77">
        <v>0</v>
      </c>
      <c r="K202" s="77">
        <v>0</v>
      </c>
      <c r="L202" s="77">
        <v>0</v>
      </c>
      <c r="M202" s="77">
        <v>0</v>
      </c>
      <c r="N202" s="77">
        <v>0</v>
      </c>
      <c r="O202" s="77">
        <v>28723</v>
      </c>
      <c r="P202" s="82">
        <v>421681</v>
      </c>
      <c r="Q202" s="83">
        <f t="shared" si="9"/>
        <v>637348</v>
      </c>
      <c r="S202" s="1">
        <f t="shared" si="10"/>
        <v>215667</v>
      </c>
      <c r="T202" s="1">
        <f t="shared" si="10"/>
        <v>421681</v>
      </c>
      <c r="U202" s="1">
        <f t="shared" si="11"/>
        <v>637348</v>
      </c>
    </row>
    <row r="203" spans="1:21" x14ac:dyDescent="0.25">
      <c r="A203" s="24" t="s">
        <v>269</v>
      </c>
      <c r="B203" s="25" t="s">
        <v>46</v>
      </c>
      <c r="C203" s="81">
        <v>0</v>
      </c>
      <c r="D203" s="81">
        <v>136342</v>
      </c>
      <c r="E203" s="77">
        <v>0</v>
      </c>
      <c r="F203" s="77">
        <v>0</v>
      </c>
      <c r="G203" s="77">
        <v>0</v>
      </c>
      <c r="H203" s="77">
        <v>0</v>
      </c>
      <c r="I203" s="77">
        <v>0</v>
      </c>
      <c r="J203" s="77">
        <v>0</v>
      </c>
      <c r="K203" s="77">
        <v>0</v>
      </c>
      <c r="L203" s="77">
        <v>0</v>
      </c>
      <c r="M203" s="77">
        <v>0</v>
      </c>
      <c r="N203" s="77">
        <v>1654921</v>
      </c>
      <c r="O203" s="77">
        <v>0</v>
      </c>
      <c r="P203" s="82">
        <v>0</v>
      </c>
      <c r="Q203" s="83">
        <f t="shared" si="9"/>
        <v>1791263</v>
      </c>
      <c r="S203" s="1">
        <f t="shared" si="10"/>
        <v>0</v>
      </c>
      <c r="T203" s="1">
        <f t="shared" si="10"/>
        <v>1791263</v>
      </c>
      <c r="U203" s="1">
        <f t="shared" si="11"/>
        <v>1791263</v>
      </c>
    </row>
    <row r="204" spans="1:21" x14ac:dyDescent="0.25">
      <c r="A204" s="24" t="s">
        <v>470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83">
        <f t="shared" si="9"/>
        <v>0</v>
      </c>
      <c r="S204" s="1">
        <f t="shared" si="10"/>
        <v>0</v>
      </c>
      <c r="T204" s="1">
        <f t="shared" si="10"/>
        <v>0</v>
      </c>
      <c r="U204" s="1">
        <f t="shared" si="11"/>
        <v>0</v>
      </c>
    </row>
    <row r="205" spans="1:21" x14ac:dyDescent="0.25">
      <c r="A205" s="24" t="s">
        <v>270</v>
      </c>
      <c r="B205" s="25" t="s">
        <v>46</v>
      </c>
      <c r="C205" s="81">
        <v>0</v>
      </c>
      <c r="D205" s="81">
        <v>0</v>
      </c>
      <c r="E205" s="77">
        <v>0</v>
      </c>
      <c r="F205" s="77">
        <v>0</v>
      </c>
      <c r="G205" s="77">
        <v>0</v>
      </c>
      <c r="H205" s="77">
        <v>0</v>
      </c>
      <c r="I205" s="77">
        <v>0</v>
      </c>
      <c r="J205" s="77">
        <v>0</v>
      </c>
      <c r="K205" s="77">
        <v>0</v>
      </c>
      <c r="L205" s="77">
        <v>0</v>
      </c>
      <c r="M205" s="77">
        <v>163486</v>
      </c>
      <c r="N205" s="77">
        <v>0</v>
      </c>
      <c r="O205" s="77">
        <v>0</v>
      </c>
      <c r="P205" s="82">
        <v>0</v>
      </c>
      <c r="Q205" s="83">
        <f t="shared" si="9"/>
        <v>163486</v>
      </c>
      <c r="S205" s="1">
        <f t="shared" si="10"/>
        <v>163486</v>
      </c>
      <c r="T205" s="1">
        <f t="shared" si="10"/>
        <v>0</v>
      </c>
      <c r="U205" s="1">
        <f t="shared" si="11"/>
        <v>163486</v>
      </c>
    </row>
    <row r="206" spans="1:21" x14ac:dyDescent="0.25">
      <c r="A206" s="24" t="s">
        <v>271</v>
      </c>
      <c r="B206" s="25" t="s">
        <v>46</v>
      </c>
      <c r="C206" s="81">
        <v>9542</v>
      </c>
      <c r="D206" s="81">
        <v>0</v>
      </c>
      <c r="E206" s="77">
        <v>0</v>
      </c>
      <c r="F206" s="77">
        <v>0</v>
      </c>
      <c r="G206" s="77">
        <v>0</v>
      </c>
      <c r="H206" s="77">
        <v>0</v>
      </c>
      <c r="I206" s="77">
        <v>0</v>
      </c>
      <c r="J206" s="77">
        <v>0</v>
      </c>
      <c r="K206" s="77">
        <v>0</v>
      </c>
      <c r="L206" s="77">
        <v>0</v>
      </c>
      <c r="M206" s="77">
        <v>0</v>
      </c>
      <c r="N206" s="77">
        <v>0</v>
      </c>
      <c r="O206" s="77">
        <v>0</v>
      </c>
      <c r="P206" s="82">
        <v>0</v>
      </c>
      <c r="Q206" s="83">
        <f t="shared" si="9"/>
        <v>9542</v>
      </c>
      <c r="S206" s="1">
        <f t="shared" si="10"/>
        <v>9542</v>
      </c>
      <c r="T206" s="1">
        <f t="shared" si="10"/>
        <v>0</v>
      </c>
      <c r="U206" s="1">
        <f t="shared" si="11"/>
        <v>9542</v>
      </c>
    </row>
    <row r="207" spans="1:21" x14ac:dyDescent="0.25">
      <c r="A207" s="24" t="s">
        <v>272</v>
      </c>
      <c r="B207" s="25" t="s">
        <v>46</v>
      </c>
      <c r="C207" s="81">
        <v>0</v>
      </c>
      <c r="D207" s="81">
        <v>0</v>
      </c>
      <c r="E207" s="77">
        <v>0</v>
      </c>
      <c r="F207" s="77">
        <v>0</v>
      </c>
      <c r="G207" s="77">
        <v>0</v>
      </c>
      <c r="H207" s="77">
        <v>0</v>
      </c>
      <c r="I207" s="77">
        <v>0</v>
      </c>
      <c r="J207" s="77">
        <v>0</v>
      </c>
      <c r="K207" s="77">
        <v>0</v>
      </c>
      <c r="L207" s="77">
        <v>0</v>
      </c>
      <c r="M207" s="77">
        <v>0</v>
      </c>
      <c r="N207" s="77">
        <v>0</v>
      </c>
      <c r="O207" s="77">
        <v>0</v>
      </c>
      <c r="P207" s="82">
        <v>0</v>
      </c>
      <c r="Q207" s="83">
        <f t="shared" si="9"/>
        <v>0</v>
      </c>
      <c r="S207" s="1">
        <f t="shared" si="10"/>
        <v>0</v>
      </c>
      <c r="T207" s="1">
        <f t="shared" si="10"/>
        <v>0</v>
      </c>
      <c r="U207" s="1">
        <f t="shared" si="11"/>
        <v>0</v>
      </c>
    </row>
    <row r="208" spans="1:21" x14ac:dyDescent="0.25">
      <c r="A208" s="24" t="s">
        <v>505</v>
      </c>
      <c r="B208" s="25" t="s">
        <v>46</v>
      </c>
      <c r="C208" s="81">
        <v>1837</v>
      </c>
      <c r="D208" s="81">
        <v>0</v>
      </c>
      <c r="E208" s="77">
        <v>0</v>
      </c>
      <c r="F208" s="77">
        <v>0</v>
      </c>
      <c r="G208" s="77">
        <v>6336</v>
      </c>
      <c r="H208" s="77">
        <v>0</v>
      </c>
      <c r="I208" s="77">
        <v>0</v>
      </c>
      <c r="J208" s="77">
        <v>0</v>
      </c>
      <c r="K208" s="77">
        <v>0</v>
      </c>
      <c r="L208" s="77">
        <v>0</v>
      </c>
      <c r="M208" s="77">
        <v>31595</v>
      </c>
      <c r="N208" s="77">
        <v>0</v>
      </c>
      <c r="O208" s="77">
        <v>4874</v>
      </c>
      <c r="P208" s="82">
        <v>0</v>
      </c>
      <c r="Q208" s="83">
        <f t="shared" si="9"/>
        <v>44642</v>
      </c>
      <c r="S208" s="1">
        <f t="shared" si="10"/>
        <v>44642</v>
      </c>
      <c r="T208" s="1">
        <f t="shared" si="10"/>
        <v>0</v>
      </c>
      <c r="U208" s="1">
        <f t="shared" si="11"/>
        <v>44642</v>
      </c>
    </row>
    <row r="209" spans="1:21" x14ac:dyDescent="0.25">
      <c r="A209" s="24" t="s">
        <v>503</v>
      </c>
      <c r="B209" s="25" t="s">
        <v>46</v>
      </c>
      <c r="C209" s="81">
        <v>852299</v>
      </c>
      <c r="D209" s="81">
        <v>0</v>
      </c>
      <c r="E209" s="77">
        <v>0</v>
      </c>
      <c r="F209" s="77">
        <v>0</v>
      </c>
      <c r="G209" s="77">
        <v>0</v>
      </c>
      <c r="H209" s="77">
        <v>2751825</v>
      </c>
      <c r="I209" s="77">
        <v>0</v>
      </c>
      <c r="J209" s="77">
        <v>0</v>
      </c>
      <c r="K209" s="77">
        <v>0</v>
      </c>
      <c r="L209" s="77">
        <v>0</v>
      </c>
      <c r="M209" s="77">
        <v>2651002</v>
      </c>
      <c r="N209" s="77">
        <v>0</v>
      </c>
      <c r="O209" s="77">
        <v>0</v>
      </c>
      <c r="P209" s="82">
        <v>0</v>
      </c>
      <c r="Q209" s="83">
        <f t="shared" si="9"/>
        <v>6255126</v>
      </c>
      <c r="S209" s="1">
        <f t="shared" si="10"/>
        <v>3503301</v>
      </c>
      <c r="T209" s="1">
        <f t="shared" si="10"/>
        <v>2751825</v>
      </c>
      <c r="U209" s="1">
        <f t="shared" si="11"/>
        <v>6255126</v>
      </c>
    </row>
    <row r="210" spans="1:21" x14ac:dyDescent="0.25">
      <c r="A210" s="24" t="s">
        <v>273</v>
      </c>
      <c r="B210" s="25" t="s">
        <v>46</v>
      </c>
      <c r="C210" s="81">
        <v>0</v>
      </c>
      <c r="D210" s="81">
        <v>0</v>
      </c>
      <c r="E210" s="77">
        <v>0</v>
      </c>
      <c r="F210" s="77">
        <v>0</v>
      </c>
      <c r="G210" s="77">
        <v>0</v>
      </c>
      <c r="H210" s="77">
        <v>0</v>
      </c>
      <c r="I210" s="77">
        <v>0</v>
      </c>
      <c r="J210" s="77">
        <v>0</v>
      </c>
      <c r="K210" s="77">
        <v>0</v>
      </c>
      <c r="L210" s="77">
        <v>0</v>
      </c>
      <c r="M210" s="77">
        <v>0</v>
      </c>
      <c r="N210" s="77">
        <v>0</v>
      </c>
      <c r="O210" s="77">
        <v>0</v>
      </c>
      <c r="P210" s="82">
        <v>0</v>
      </c>
      <c r="Q210" s="83">
        <f t="shared" si="9"/>
        <v>0</v>
      </c>
      <c r="S210" s="1">
        <f t="shared" si="10"/>
        <v>0</v>
      </c>
      <c r="T210" s="1">
        <f t="shared" si="10"/>
        <v>0</v>
      </c>
      <c r="U210" s="1">
        <f t="shared" si="11"/>
        <v>0</v>
      </c>
    </row>
    <row r="211" spans="1:21" x14ac:dyDescent="0.25">
      <c r="A211" s="24" t="s">
        <v>274</v>
      </c>
      <c r="B211" s="25" t="s">
        <v>46</v>
      </c>
      <c r="C211" s="81">
        <v>0</v>
      </c>
      <c r="D211" s="81">
        <v>9048</v>
      </c>
      <c r="E211" s="77">
        <v>0</v>
      </c>
      <c r="F211" s="77">
        <v>156456</v>
      </c>
      <c r="G211" s="77">
        <v>0</v>
      </c>
      <c r="H211" s="77">
        <v>0</v>
      </c>
      <c r="I211" s="77">
        <v>0</v>
      </c>
      <c r="J211" s="77">
        <v>0</v>
      </c>
      <c r="K211" s="77">
        <v>0</v>
      </c>
      <c r="L211" s="77">
        <v>0</v>
      </c>
      <c r="M211" s="77">
        <v>0</v>
      </c>
      <c r="N211" s="77">
        <v>9718</v>
      </c>
      <c r="O211" s="77">
        <v>0</v>
      </c>
      <c r="P211" s="82">
        <v>0</v>
      </c>
      <c r="Q211" s="83">
        <f t="shared" si="9"/>
        <v>175222</v>
      </c>
      <c r="S211" s="1">
        <f t="shared" si="10"/>
        <v>0</v>
      </c>
      <c r="T211" s="1">
        <f t="shared" si="10"/>
        <v>175222</v>
      </c>
      <c r="U211" s="1">
        <f t="shared" si="11"/>
        <v>175222</v>
      </c>
    </row>
    <row r="212" spans="1:21" x14ac:dyDescent="0.25">
      <c r="A212" s="24" t="s">
        <v>275</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83">
        <f t="shared" si="9"/>
        <v>0</v>
      </c>
      <c r="S212" s="1">
        <f t="shared" si="10"/>
        <v>0</v>
      </c>
      <c r="T212" s="1">
        <f t="shared" si="10"/>
        <v>0</v>
      </c>
      <c r="U212" s="1">
        <f t="shared" si="11"/>
        <v>0</v>
      </c>
    </row>
    <row r="213" spans="1:21" x14ac:dyDescent="0.25">
      <c r="A213" s="24" t="s">
        <v>276</v>
      </c>
      <c r="B213" s="25" t="s">
        <v>46</v>
      </c>
      <c r="C213" s="81">
        <v>335029</v>
      </c>
      <c r="D213" s="81">
        <v>0</v>
      </c>
      <c r="E213" s="77">
        <v>0</v>
      </c>
      <c r="F213" s="77">
        <v>0</v>
      </c>
      <c r="G213" s="77">
        <v>0</v>
      </c>
      <c r="H213" s="77">
        <v>0</v>
      </c>
      <c r="I213" s="77">
        <v>0</v>
      </c>
      <c r="J213" s="77">
        <v>0</v>
      </c>
      <c r="K213" s="77">
        <v>0</v>
      </c>
      <c r="L213" s="77">
        <v>0</v>
      </c>
      <c r="M213" s="77">
        <v>2218920</v>
      </c>
      <c r="N213" s="77">
        <v>0</v>
      </c>
      <c r="O213" s="77">
        <v>0</v>
      </c>
      <c r="P213" s="82">
        <v>0</v>
      </c>
      <c r="Q213" s="83">
        <f t="shared" si="9"/>
        <v>2553949</v>
      </c>
      <c r="S213" s="1">
        <f t="shared" si="10"/>
        <v>2553949</v>
      </c>
      <c r="T213" s="1">
        <f t="shared" si="10"/>
        <v>0</v>
      </c>
      <c r="U213" s="1">
        <f t="shared" si="11"/>
        <v>2553949</v>
      </c>
    </row>
    <row r="214" spans="1:21" x14ac:dyDescent="0.25">
      <c r="A214" s="24" t="s">
        <v>277</v>
      </c>
      <c r="B214" s="25" t="s">
        <v>46</v>
      </c>
      <c r="C214" s="81">
        <v>0</v>
      </c>
      <c r="D214" s="81">
        <v>0</v>
      </c>
      <c r="E214" s="77">
        <v>0</v>
      </c>
      <c r="F214" s="77">
        <v>0</v>
      </c>
      <c r="G214" s="77">
        <v>0</v>
      </c>
      <c r="H214" s="77">
        <v>0</v>
      </c>
      <c r="I214" s="77">
        <v>0</v>
      </c>
      <c r="J214" s="77">
        <v>0</v>
      </c>
      <c r="K214" s="77">
        <v>0</v>
      </c>
      <c r="L214" s="77">
        <v>0</v>
      </c>
      <c r="M214" s="77">
        <v>0</v>
      </c>
      <c r="N214" s="77">
        <v>0</v>
      </c>
      <c r="O214" s="77">
        <v>0</v>
      </c>
      <c r="P214" s="82">
        <v>0</v>
      </c>
      <c r="Q214" s="83">
        <f t="shared" si="9"/>
        <v>0</v>
      </c>
      <c r="S214" s="1">
        <f t="shared" si="10"/>
        <v>0</v>
      </c>
      <c r="T214" s="1">
        <f t="shared" si="10"/>
        <v>0</v>
      </c>
      <c r="U214" s="1">
        <f t="shared" si="11"/>
        <v>0</v>
      </c>
    </row>
    <row r="215" spans="1:21" x14ac:dyDescent="0.25">
      <c r="A215" s="24" t="s">
        <v>278</v>
      </c>
      <c r="B215" s="25" t="s">
        <v>46</v>
      </c>
      <c r="C215" s="81">
        <v>541868</v>
      </c>
      <c r="D215" s="81">
        <v>62662</v>
      </c>
      <c r="E215" s="77">
        <v>0</v>
      </c>
      <c r="F215" s="77">
        <v>0</v>
      </c>
      <c r="G215" s="77">
        <v>115874</v>
      </c>
      <c r="H215" s="77">
        <v>16490</v>
      </c>
      <c r="I215" s="77">
        <v>0</v>
      </c>
      <c r="J215" s="77">
        <v>0</v>
      </c>
      <c r="K215" s="77">
        <v>0</v>
      </c>
      <c r="L215" s="77">
        <v>0</v>
      </c>
      <c r="M215" s="77">
        <v>2476910</v>
      </c>
      <c r="N215" s="77">
        <v>0</v>
      </c>
      <c r="O215" s="77">
        <v>0</v>
      </c>
      <c r="P215" s="82">
        <v>0</v>
      </c>
      <c r="Q215" s="83">
        <f t="shared" si="9"/>
        <v>3213804</v>
      </c>
      <c r="S215" s="1">
        <f t="shared" si="10"/>
        <v>3134652</v>
      </c>
      <c r="T215" s="1">
        <f t="shared" si="10"/>
        <v>79152</v>
      </c>
      <c r="U215" s="1">
        <f t="shared" si="11"/>
        <v>3213804</v>
      </c>
    </row>
    <row r="216" spans="1:21" x14ac:dyDescent="0.25">
      <c r="A216" s="24" t="s">
        <v>279</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5">
      <c r="A217" s="24" t="s">
        <v>280</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5">
      <c r="A218" s="24" t="s">
        <v>281</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83">
        <f t="shared" si="9"/>
        <v>0</v>
      </c>
      <c r="S218" s="1">
        <f t="shared" si="10"/>
        <v>0</v>
      </c>
      <c r="T218" s="1">
        <f t="shared" si="10"/>
        <v>0</v>
      </c>
      <c r="U218" s="1">
        <f t="shared" si="11"/>
        <v>0</v>
      </c>
    </row>
    <row r="219" spans="1:21" x14ac:dyDescent="0.25">
      <c r="A219" s="24" t="s">
        <v>471</v>
      </c>
      <c r="B219" s="25" t="s">
        <v>46</v>
      </c>
      <c r="C219" s="81">
        <v>0</v>
      </c>
      <c r="D219" s="81">
        <v>0</v>
      </c>
      <c r="E219" s="77">
        <v>0</v>
      </c>
      <c r="F219" s="77">
        <v>0</v>
      </c>
      <c r="G219" s="77">
        <v>0</v>
      </c>
      <c r="H219" s="77">
        <v>0</v>
      </c>
      <c r="I219" s="77">
        <v>0</v>
      </c>
      <c r="J219" s="77">
        <v>0</v>
      </c>
      <c r="K219" s="77">
        <v>0</v>
      </c>
      <c r="L219" s="77">
        <v>0</v>
      </c>
      <c r="M219" s="77">
        <v>0</v>
      </c>
      <c r="N219" s="77">
        <v>0</v>
      </c>
      <c r="O219" s="77">
        <v>0</v>
      </c>
      <c r="P219" s="82">
        <v>25491632</v>
      </c>
      <c r="Q219" s="83">
        <f t="shared" si="9"/>
        <v>25491632</v>
      </c>
      <c r="S219" s="1">
        <f t="shared" si="10"/>
        <v>0</v>
      </c>
      <c r="T219" s="1">
        <f t="shared" si="10"/>
        <v>25491632</v>
      </c>
      <c r="U219" s="1">
        <f t="shared" si="11"/>
        <v>25491632</v>
      </c>
    </row>
    <row r="220" spans="1:21" x14ac:dyDescent="0.25">
      <c r="A220" s="24" t="s">
        <v>282</v>
      </c>
      <c r="B220" s="25" t="s">
        <v>46</v>
      </c>
      <c r="C220" s="81">
        <v>0</v>
      </c>
      <c r="D220" s="81">
        <v>0</v>
      </c>
      <c r="E220" s="77">
        <v>1170053</v>
      </c>
      <c r="F220" s="77">
        <v>783514</v>
      </c>
      <c r="G220" s="77">
        <v>-1034158</v>
      </c>
      <c r="H220" s="77">
        <v>3242682</v>
      </c>
      <c r="I220" s="77">
        <v>0</v>
      </c>
      <c r="J220" s="77">
        <v>0</v>
      </c>
      <c r="K220" s="77">
        <v>0</v>
      </c>
      <c r="L220" s="77">
        <v>0</v>
      </c>
      <c r="M220" s="77">
        <v>0</v>
      </c>
      <c r="N220" s="77">
        <v>0</v>
      </c>
      <c r="O220" s="77">
        <v>0</v>
      </c>
      <c r="P220" s="82">
        <v>0</v>
      </c>
      <c r="Q220" s="83">
        <f t="shared" si="9"/>
        <v>4162091</v>
      </c>
      <c r="S220" s="1">
        <f t="shared" si="10"/>
        <v>135895</v>
      </c>
      <c r="T220" s="1">
        <f t="shared" si="10"/>
        <v>4026196</v>
      </c>
      <c r="U220" s="1">
        <f t="shared" si="11"/>
        <v>4162091</v>
      </c>
    </row>
    <row r="221" spans="1:21" x14ac:dyDescent="0.25">
      <c r="A221" s="24" t="s">
        <v>504</v>
      </c>
      <c r="B221" s="25" t="s">
        <v>46</v>
      </c>
      <c r="C221" s="81">
        <v>36407</v>
      </c>
      <c r="D221" s="81">
        <v>64266</v>
      </c>
      <c r="E221" s="77">
        <v>0</v>
      </c>
      <c r="F221" s="77">
        <v>0</v>
      </c>
      <c r="G221" s="77">
        <v>0</v>
      </c>
      <c r="H221" s="77">
        <v>0</v>
      </c>
      <c r="I221" s="77">
        <v>0</v>
      </c>
      <c r="J221" s="77">
        <v>0</v>
      </c>
      <c r="K221" s="77">
        <v>0</v>
      </c>
      <c r="L221" s="77">
        <v>0</v>
      </c>
      <c r="M221" s="77">
        <v>244521</v>
      </c>
      <c r="N221" s="77">
        <v>207757</v>
      </c>
      <c r="O221" s="77">
        <v>18365</v>
      </c>
      <c r="P221" s="82">
        <v>15582</v>
      </c>
      <c r="Q221" s="83">
        <f t="shared" si="9"/>
        <v>586898</v>
      </c>
      <c r="S221" s="1">
        <f t="shared" si="10"/>
        <v>299293</v>
      </c>
      <c r="T221" s="1">
        <f t="shared" si="10"/>
        <v>287605</v>
      </c>
      <c r="U221" s="1">
        <f t="shared" si="11"/>
        <v>586898</v>
      </c>
    </row>
    <row r="222" spans="1:21" x14ac:dyDescent="0.25">
      <c r="A222" s="24" t="s">
        <v>283</v>
      </c>
      <c r="B222" s="25" t="s">
        <v>46</v>
      </c>
      <c r="C222" s="81">
        <v>0</v>
      </c>
      <c r="D222" s="81">
        <v>0</v>
      </c>
      <c r="E222" s="77">
        <v>0</v>
      </c>
      <c r="F222" s="77">
        <v>62826</v>
      </c>
      <c r="G222" s="77">
        <v>0</v>
      </c>
      <c r="H222" s="77">
        <v>0</v>
      </c>
      <c r="I222" s="77">
        <v>0</v>
      </c>
      <c r="J222" s="77">
        <v>0</v>
      </c>
      <c r="K222" s="77">
        <v>0</v>
      </c>
      <c r="L222" s="77">
        <v>0</v>
      </c>
      <c r="M222" s="77">
        <v>0</v>
      </c>
      <c r="N222" s="77">
        <v>7266</v>
      </c>
      <c r="O222" s="77">
        <v>0</v>
      </c>
      <c r="P222" s="82">
        <v>0</v>
      </c>
      <c r="Q222" s="83">
        <f t="shared" si="9"/>
        <v>70092</v>
      </c>
      <c r="S222" s="1">
        <f t="shared" si="10"/>
        <v>0</v>
      </c>
      <c r="T222" s="1">
        <f t="shared" si="10"/>
        <v>70092</v>
      </c>
      <c r="U222" s="1">
        <f t="shared" si="11"/>
        <v>70092</v>
      </c>
    </row>
    <row r="223" spans="1:21" x14ac:dyDescent="0.25">
      <c r="A223" s="24" t="s">
        <v>284</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5">
      <c r="A224" s="24" t="s">
        <v>285</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9"/>
        <v>0</v>
      </c>
      <c r="S224" s="1">
        <f t="shared" si="10"/>
        <v>0</v>
      </c>
      <c r="T224" s="1">
        <f t="shared" si="10"/>
        <v>0</v>
      </c>
      <c r="U224" s="1">
        <f t="shared" si="11"/>
        <v>0</v>
      </c>
    </row>
    <row r="225" spans="1:21" x14ac:dyDescent="0.25">
      <c r="A225" s="24" t="s">
        <v>286</v>
      </c>
      <c r="B225" s="25" t="s">
        <v>46</v>
      </c>
      <c r="C225" s="81">
        <v>0</v>
      </c>
      <c r="D225" s="81">
        <v>0</v>
      </c>
      <c r="E225" s="77">
        <v>0</v>
      </c>
      <c r="F225" s="77">
        <v>0</v>
      </c>
      <c r="G225" s="77">
        <v>0</v>
      </c>
      <c r="H225" s="77">
        <v>0</v>
      </c>
      <c r="I225" s="77">
        <v>0</v>
      </c>
      <c r="J225" s="77">
        <v>0</v>
      </c>
      <c r="K225" s="77">
        <v>0</v>
      </c>
      <c r="L225" s="77">
        <v>0</v>
      </c>
      <c r="M225" s="77">
        <v>400000</v>
      </c>
      <c r="N225" s="77">
        <v>0</v>
      </c>
      <c r="O225" s="77">
        <v>0</v>
      </c>
      <c r="P225" s="82">
        <v>0</v>
      </c>
      <c r="Q225" s="83">
        <f t="shared" si="9"/>
        <v>400000</v>
      </c>
      <c r="S225" s="1">
        <f t="shared" si="10"/>
        <v>400000</v>
      </c>
      <c r="T225" s="1">
        <f t="shared" si="10"/>
        <v>0</v>
      </c>
      <c r="U225" s="1">
        <f t="shared" si="11"/>
        <v>400000</v>
      </c>
    </row>
    <row r="226" spans="1:21" x14ac:dyDescent="0.25">
      <c r="A226" s="24" t="s">
        <v>287</v>
      </c>
      <c r="B226" s="25" t="s">
        <v>46</v>
      </c>
      <c r="C226" s="81">
        <v>2400</v>
      </c>
      <c r="D226" s="81">
        <v>39610</v>
      </c>
      <c r="E226" s="77">
        <v>0</v>
      </c>
      <c r="F226" s="77">
        <v>0</v>
      </c>
      <c r="G226" s="77">
        <v>1061</v>
      </c>
      <c r="H226" s="77">
        <v>2993</v>
      </c>
      <c r="I226" s="77">
        <v>0</v>
      </c>
      <c r="J226" s="77">
        <v>0</v>
      </c>
      <c r="K226" s="77">
        <v>0</v>
      </c>
      <c r="L226" s="77">
        <v>0</v>
      </c>
      <c r="M226" s="77">
        <v>34638</v>
      </c>
      <c r="N226" s="77">
        <v>0</v>
      </c>
      <c r="O226" s="77">
        <v>4890</v>
      </c>
      <c r="P226" s="82">
        <v>15255</v>
      </c>
      <c r="Q226" s="83">
        <f t="shared" si="9"/>
        <v>100847</v>
      </c>
      <c r="S226" s="1">
        <f t="shared" si="10"/>
        <v>42989</v>
      </c>
      <c r="T226" s="1">
        <f t="shared" si="10"/>
        <v>57858</v>
      </c>
      <c r="U226" s="1">
        <f t="shared" si="11"/>
        <v>100847</v>
      </c>
    </row>
    <row r="227" spans="1:21" x14ac:dyDescent="0.25">
      <c r="A227" s="24" t="s">
        <v>288</v>
      </c>
      <c r="B227" s="25" t="s">
        <v>46</v>
      </c>
      <c r="C227" s="81">
        <v>10851</v>
      </c>
      <c r="D227" s="81">
        <v>0</v>
      </c>
      <c r="E227" s="77">
        <v>3515978</v>
      </c>
      <c r="F227" s="77">
        <v>0</v>
      </c>
      <c r="G227" s="77">
        <v>0</v>
      </c>
      <c r="H227" s="77">
        <v>0</v>
      </c>
      <c r="I227" s="77">
        <v>0</v>
      </c>
      <c r="J227" s="77">
        <v>0</v>
      </c>
      <c r="K227" s="77">
        <v>0</v>
      </c>
      <c r="L227" s="77">
        <v>0</v>
      </c>
      <c r="M227" s="77">
        <v>5982</v>
      </c>
      <c r="N227" s="77">
        <v>0</v>
      </c>
      <c r="O227" s="77">
        <v>582</v>
      </c>
      <c r="P227" s="82">
        <v>0</v>
      </c>
      <c r="Q227" s="83">
        <f t="shared" si="9"/>
        <v>3533393</v>
      </c>
      <c r="S227" s="1">
        <f t="shared" si="10"/>
        <v>3533393</v>
      </c>
      <c r="T227" s="1">
        <f t="shared" si="10"/>
        <v>0</v>
      </c>
      <c r="U227" s="1">
        <f t="shared" si="11"/>
        <v>3533393</v>
      </c>
    </row>
    <row r="228" spans="1:21" x14ac:dyDescent="0.25">
      <c r="A228" s="24" t="s">
        <v>289</v>
      </c>
      <c r="B228" s="25" t="s">
        <v>46</v>
      </c>
      <c r="C228" s="81">
        <v>0</v>
      </c>
      <c r="D228" s="81">
        <v>0</v>
      </c>
      <c r="E228" s="77">
        <v>0</v>
      </c>
      <c r="F228" s="77">
        <v>0</v>
      </c>
      <c r="G228" s="77">
        <v>0</v>
      </c>
      <c r="H228" s="77">
        <v>0</v>
      </c>
      <c r="I228" s="77">
        <v>0</v>
      </c>
      <c r="J228" s="77">
        <v>0</v>
      </c>
      <c r="K228" s="77">
        <v>0</v>
      </c>
      <c r="L228" s="77">
        <v>0</v>
      </c>
      <c r="M228" s="77">
        <v>0</v>
      </c>
      <c r="N228" s="77">
        <v>0</v>
      </c>
      <c r="O228" s="77">
        <v>0</v>
      </c>
      <c r="P228" s="82">
        <v>0</v>
      </c>
      <c r="Q228" s="83">
        <f t="shared" si="9"/>
        <v>0</v>
      </c>
      <c r="S228" s="1">
        <f t="shared" si="10"/>
        <v>0</v>
      </c>
      <c r="T228" s="1">
        <f t="shared" si="10"/>
        <v>0</v>
      </c>
      <c r="U228" s="1">
        <f t="shared" si="11"/>
        <v>0</v>
      </c>
    </row>
    <row r="229" spans="1:21" x14ac:dyDescent="0.25">
      <c r="A229" s="24" t="s">
        <v>472</v>
      </c>
      <c r="B229" s="25" t="s">
        <v>46</v>
      </c>
      <c r="C229" s="81">
        <v>12685</v>
      </c>
      <c r="D229" s="81">
        <v>0</v>
      </c>
      <c r="E229" s="77">
        <v>0</v>
      </c>
      <c r="F229" s="77">
        <v>0</v>
      </c>
      <c r="G229" s="77">
        <v>0</v>
      </c>
      <c r="H229" s="77">
        <v>0</v>
      </c>
      <c r="I229" s="77">
        <v>0</v>
      </c>
      <c r="J229" s="77">
        <v>0</v>
      </c>
      <c r="K229" s="77">
        <v>0</v>
      </c>
      <c r="L229" s="77">
        <v>0</v>
      </c>
      <c r="M229" s="77">
        <v>35486</v>
      </c>
      <c r="N229" s="77">
        <v>0</v>
      </c>
      <c r="O229" s="77">
        <v>0</v>
      </c>
      <c r="P229" s="82">
        <v>0</v>
      </c>
      <c r="Q229" s="83">
        <f t="shared" si="9"/>
        <v>48171</v>
      </c>
      <c r="S229" s="1">
        <f t="shared" si="10"/>
        <v>48171</v>
      </c>
      <c r="T229" s="1">
        <f t="shared" si="10"/>
        <v>0</v>
      </c>
      <c r="U229" s="1">
        <f t="shared" si="11"/>
        <v>48171</v>
      </c>
    </row>
    <row r="230" spans="1:21" x14ac:dyDescent="0.25">
      <c r="A230" s="24" t="s">
        <v>290</v>
      </c>
      <c r="B230" s="25" t="s">
        <v>46</v>
      </c>
      <c r="C230" s="81">
        <v>885</v>
      </c>
      <c r="D230" s="81">
        <v>0</v>
      </c>
      <c r="E230" s="77">
        <v>12907</v>
      </c>
      <c r="F230" s="77">
        <v>0</v>
      </c>
      <c r="G230" s="77">
        <v>0</v>
      </c>
      <c r="H230" s="77">
        <v>0</v>
      </c>
      <c r="I230" s="77">
        <v>0</v>
      </c>
      <c r="J230" s="77">
        <v>0</v>
      </c>
      <c r="K230" s="77">
        <v>0</v>
      </c>
      <c r="L230" s="77">
        <v>0</v>
      </c>
      <c r="M230" s="77">
        <v>11959</v>
      </c>
      <c r="N230" s="77">
        <v>0</v>
      </c>
      <c r="O230" s="77">
        <v>175235</v>
      </c>
      <c r="P230" s="82">
        <v>0</v>
      </c>
      <c r="Q230" s="83">
        <f t="shared" si="9"/>
        <v>200986</v>
      </c>
      <c r="S230" s="1">
        <f t="shared" si="10"/>
        <v>200986</v>
      </c>
      <c r="T230" s="1">
        <f t="shared" si="10"/>
        <v>0</v>
      </c>
      <c r="U230" s="1">
        <f t="shared" si="11"/>
        <v>200986</v>
      </c>
    </row>
    <row r="231" spans="1:21" x14ac:dyDescent="0.25">
      <c r="A231" s="24" t="s">
        <v>291</v>
      </c>
      <c r="B231" s="25" t="s">
        <v>46</v>
      </c>
      <c r="C231" s="81">
        <v>0</v>
      </c>
      <c r="D231" s="81">
        <v>0</v>
      </c>
      <c r="E231" s="77">
        <v>0</v>
      </c>
      <c r="F231" s="77">
        <v>0</v>
      </c>
      <c r="G231" s="77">
        <v>0</v>
      </c>
      <c r="H231" s="77">
        <v>0</v>
      </c>
      <c r="I231" s="77">
        <v>0</v>
      </c>
      <c r="J231" s="77">
        <v>0</v>
      </c>
      <c r="K231" s="77">
        <v>0</v>
      </c>
      <c r="L231" s="77">
        <v>0</v>
      </c>
      <c r="M231" s="77">
        <v>0</v>
      </c>
      <c r="N231" s="77">
        <v>0</v>
      </c>
      <c r="O231" s="77">
        <v>0</v>
      </c>
      <c r="P231" s="82">
        <v>0</v>
      </c>
      <c r="Q231" s="83">
        <f t="shared" si="9"/>
        <v>0</v>
      </c>
      <c r="S231" s="1">
        <f t="shared" si="10"/>
        <v>0</v>
      </c>
      <c r="T231" s="1">
        <f t="shared" si="10"/>
        <v>0</v>
      </c>
      <c r="U231" s="1">
        <f t="shared" si="11"/>
        <v>0</v>
      </c>
    </row>
    <row r="232" spans="1:21" x14ac:dyDescent="0.25">
      <c r="A232" s="24" t="s">
        <v>292</v>
      </c>
      <c r="B232" s="25" t="s">
        <v>46</v>
      </c>
      <c r="C232" s="81">
        <v>208851</v>
      </c>
      <c r="D232" s="81">
        <v>0</v>
      </c>
      <c r="E232" s="77">
        <v>0</v>
      </c>
      <c r="F232" s="77">
        <v>0</v>
      </c>
      <c r="G232" s="77">
        <v>0</v>
      </c>
      <c r="H232" s="77">
        <v>0</v>
      </c>
      <c r="I232" s="77">
        <v>0</v>
      </c>
      <c r="J232" s="77">
        <v>0</v>
      </c>
      <c r="K232" s="77">
        <v>0</v>
      </c>
      <c r="L232" s="77">
        <v>0</v>
      </c>
      <c r="M232" s="77">
        <v>0</v>
      </c>
      <c r="N232" s="77">
        <v>399559</v>
      </c>
      <c r="O232" s="77">
        <v>0</v>
      </c>
      <c r="P232" s="82">
        <v>280064</v>
      </c>
      <c r="Q232" s="83">
        <f t="shared" si="9"/>
        <v>888474</v>
      </c>
      <c r="S232" s="1">
        <f t="shared" si="10"/>
        <v>208851</v>
      </c>
      <c r="T232" s="1">
        <f t="shared" si="10"/>
        <v>679623</v>
      </c>
      <c r="U232" s="1">
        <f t="shared" si="11"/>
        <v>888474</v>
      </c>
    </row>
    <row r="233" spans="1:21" x14ac:dyDescent="0.25">
      <c r="A233" s="24" t="s">
        <v>293</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9"/>
        <v>0</v>
      </c>
      <c r="S233" s="1">
        <f t="shared" si="10"/>
        <v>0</v>
      </c>
      <c r="T233" s="1">
        <f t="shared" si="10"/>
        <v>0</v>
      </c>
      <c r="U233" s="1">
        <f t="shared" si="11"/>
        <v>0</v>
      </c>
    </row>
    <row r="234" spans="1:21" x14ac:dyDescent="0.25">
      <c r="A234" s="24" t="s">
        <v>294</v>
      </c>
      <c r="B234" s="25" t="s">
        <v>46</v>
      </c>
      <c r="C234" s="81">
        <v>0</v>
      </c>
      <c r="D234" s="81">
        <v>15077</v>
      </c>
      <c r="E234" s="77">
        <v>0</v>
      </c>
      <c r="F234" s="77">
        <v>0</v>
      </c>
      <c r="G234" s="77">
        <v>0</v>
      </c>
      <c r="H234" s="77">
        <v>136638</v>
      </c>
      <c r="I234" s="77">
        <v>0</v>
      </c>
      <c r="J234" s="77">
        <v>0</v>
      </c>
      <c r="K234" s="77">
        <v>0</v>
      </c>
      <c r="L234" s="77">
        <v>0</v>
      </c>
      <c r="M234" s="77">
        <v>0</v>
      </c>
      <c r="N234" s="77">
        <v>7500</v>
      </c>
      <c r="O234" s="77">
        <v>0</v>
      </c>
      <c r="P234" s="82">
        <v>11742</v>
      </c>
      <c r="Q234" s="83">
        <f t="shared" si="9"/>
        <v>170957</v>
      </c>
      <c r="S234" s="1">
        <f t="shared" si="10"/>
        <v>0</v>
      </c>
      <c r="T234" s="1">
        <f t="shared" si="10"/>
        <v>170957</v>
      </c>
      <c r="U234" s="1">
        <f t="shared" si="11"/>
        <v>170957</v>
      </c>
    </row>
    <row r="235" spans="1:21" x14ac:dyDescent="0.25">
      <c r="A235" s="24" t="s">
        <v>295</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9"/>
        <v>0</v>
      </c>
      <c r="S235" s="1">
        <f t="shared" si="10"/>
        <v>0</v>
      </c>
      <c r="T235" s="1">
        <f t="shared" si="10"/>
        <v>0</v>
      </c>
      <c r="U235" s="1">
        <f t="shared" si="11"/>
        <v>0</v>
      </c>
    </row>
    <row r="236" spans="1:21" x14ac:dyDescent="0.25">
      <c r="A236" s="24" t="s">
        <v>296</v>
      </c>
      <c r="B236" s="25" t="s">
        <v>46</v>
      </c>
      <c r="C236" s="81">
        <v>93232</v>
      </c>
      <c r="D236" s="81">
        <v>0</v>
      </c>
      <c r="E236" s="77">
        <v>0</v>
      </c>
      <c r="F236" s="77">
        <v>0</v>
      </c>
      <c r="G236" s="77">
        <v>0</v>
      </c>
      <c r="H236" s="77">
        <v>0</v>
      </c>
      <c r="I236" s="77">
        <v>0</v>
      </c>
      <c r="J236" s="77">
        <v>0</v>
      </c>
      <c r="K236" s="77">
        <v>0</v>
      </c>
      <c r="L236" s="77">
        <v>0</v>
      </c>
      <c r="M236" s="77">
        <v>424200</v>
      </c>
      <c r="N236" s="77">
        <v>0</v>
      </c>
      <c r="O236" s="77">
        <v>187224</v>
      </c>
      <c r="P236" s="82">
        <v>0</v>
      </c>
      <c r="Q236" s="83">
        <f t="shared" si="9"/>
        <v>704656</v>
      </c>
      <c r="S236" s="1">
        <f t="shared" si="10"/>
        <v>704656</v>
      </c>
      <c r="T236" s="1">
        <f t="shared" si="10"/>
        <v>0</v>
      </c>
      <c r="U236" s="1">
        <f t="shared" si="11"/>
        <v>704656</v>
      </c>
    </row>
    <row r="237" spans="1:21" x14ac:dyDescent="0.25">
      <c r="A237" s="24" t="s">
        <v>297</v>
      </c>
      <c r="B237" s="25" t="s">
        <v>47</v>
      </c>
      <c r="C237" s="81">
        <v>0</v>
      </c>
      <c r="D237" s="81">
        <v>31781</v>
      </c>
      <c r="E237" s="77">
        <v>0</v>
      </c>
      <c r="F237" s="77">
        <v>0</v>
      </c>
      <c r="G237" s="77">
        <v>0</v>
      </c>
      <c r="H237" s="77">
        <v>42156</v>
      </c>
      <c r="I237" s="77">
        <v>0</v>
      </c>
      <c r="J237" s="77">
        <v>110258</v>
      </c>
      <c r="K237" s="77">
        <v>0</v>
      </c>
      <c r="L237" s="77">
        <v>0</v>
      </c>
      <c r="M237" s="77">
        <v>0</v>
      </c>
      <c r="N237" s="77">
        <v>155974</v>
      </c>
      <c r="O237" s="77">
        <v>0</v>
      </c>
      <c r="P237" s="82">
        <v>0</v>
      </c>
      <c r="Q237" s="83">
        <f t="shared" si="9"/>
        <v>340169</v>
      </c>
      <c r="S237" s="1">
        <f t="shared" si="10"/>
        <v>0</v>
      </c>
      <c r="T237" s="1">
        <f t="shared" si="10"/>
        <v>340169</v>
      </c>
      <c r="U237" s="1">
        <f t="shared" si="11"/>
        <v>340169</v>
      </c>
    </row>
    <row r="238" spans="1:21" x14ac:dyDescent="0.25">
      <c r="A238" s="24" t="s">
        <v>298</v>
      </c>
      <c r="B238" s="25" t="s">
        <v>47</v>
      </c>
      <c r="C238" s="81">
        <v>1752</v>
      </c>
      <c r="D238" s="81">
        <v>1850</v>
      </c>
      <c r="E238" s="77">
        <v>0</v>
      </c>
      <c r="F238" s="77">
        <v>0</v>
      </c>
      <c r="G238" s="77">
        <v>11235</v>
      </c>
      <c r="H238" s="77">
        <v>0</v>
      </c>
      <c r="I238" s="77">
        <v>0</v>
      </c>
      <c r="J238" s="77">
        <v>0</v>
      </c>
      <c r="K238" s="77">
        <v>0</v>
      </c>
      <c r="L238" s="77">
        <v>0</v>
      </c>
      <c r="M238" s="77">
        <v>5841</v>
      </c>
      <c r="N238" s="77">
        <v>0</v>
      </c>
      <c r="O238" s="77">
        <v>0</v>
      </c>
      <c r="P238" s="82">
        <v>0</v>
      </c>
      <c r="Q238" s="83">
        <f t="shared" si="9"/>
        <v>20678</v>
      </c>
      <c r="S238" s="1">
        <f t="shared" si="10"/>
        <v>18828</v>
      </c>
      <c r="T238" s="1">
        <f t="shared" si="10"/>
        <v>1850</v>
      </c>
      <c r="U238" s="1">
        <f t="shared" si="11"/>
        <v>20678</v>
      </c>
    </row>
    <row r="239" spans="1:21" x14ac:dyDescent="0.25">
      <c r="A239" s="24" t="s">
        <v>473</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9"/>
        <v>0</v>
      </c>
      <c r="S239" s="1">
        <f t="shared" si="10"/>
        <v>0</v>
      </c>
      <c r="T239" s="1">
        <f t="shared" si="10"/>
        <v>0</v>
      </c>
      <c r="U239" s="1">
        <f t="shared" si="11"/>
        <v>0</v>
      </c>
    </row>
    <row r="240" spans="1:21" x14ac:dyDescent="0.25">
      <c r="A240" s="24" t="s">
        <v>299</v>
      </c>
      <c r="B240" s="25" t="s">
        <v>47</v>
      </c>
      <c r="C240" s="81">
        <v>0</v>
      </c>
      <c r="D240" s="81">
        <v>0</v>
      </c>
      <c r="E240" s="77">
        <v>0</v>
      </c>
      <c r="F240" s="77">
        <v>0</v>
      </c>
      <c r="G240" s="77">
        <v>0</v>
      </c>
      <c r="H240" s="77">
        <v>0</v>
      </c>
      <c r="I240" s="77">
        <v>0</v>
      </c>
      <c r="J240" s="77">
        <v>0</v>
      </c>
      <c r="K240" s="77">
        <v>0</v>
      </c>
      <c r="L240" s="77">
        <v>0</v>
      </c>
      <c r="M240" s="77">
        <v>0</v>
      </c>
      <c r="N240" s="77">
        <v>0</v>
      </c>
      <c r="O240" s="77">
        <v>0</v>
      </c>
      <c r="P240" s="82">
        <v>0</v>
      </c>
      <c r="Q240" s="83">
        <f t="shared" si="9"/>
        <v>0</v>
      </c>
      <c r="S240" s="1">
        <f t="shared" si="10"/>
        <v>0</v>
      </c>
      <c r="T240" s="1">
        <f t="shared" si="10"/>
        <v>0</v>
      </c>
      <c r="U240" s="1">
        <f t="shared" si="11"/>
        <v>0</v>
      </c>
    </row>
    <row r="241" spans="1:21" x14ac:dyDescent="0.25">
      <c r="A241" s="24" t="s">
        <v>463</v>
      </c>
      <c r="B241" s="25" t="s">
        <v>47</v>
      </c>
      <c r="C241" s="81">
        <v>64524</v>
      </c>
      <c r="D241" s="81">
        <v>6311</v>
      </c>
      <c r="E241" s="77">
        <v>3696</v>
      </c>
      <c r="F241" s="77">
        <v>5275</v>
      </c>
      <c r="G241" s="77">
        <v>104137</v>
      </c>
      <c r="H241" s="77">
        <v>51376</v>
      </c>
      <c r="I241" s="77">
        <v>0</v>
      </c>
      <c r="J241" s="77">
        <v>0</v>
      </c>
      <c r="K241" s="77">
        <v>0</v>
      </c>
      <c r="L241" s="77">
        <v>0</v>
      </c>
      <c r="M241" s="77">
        <v>51943</v>
      </c>
      <c r="N241" s="77">
        <v>0</v>
      </c>
      <c r="O241" s="77">
        <v>46891</v>
      </c>
      <c r="P241" s="82">
        <v>9131</v>
      </c>
      <c r="Q241" s="83">
        <f t="shared" si="9"/>
        <v>343284</v>
      </c>
      <c r="S241" s="1">
        <f t="shared" si="10"/>
        <v>271191</v>
      </c>
      <c r="T241" s="1">
        <f t="shared" si="10"/>
        <v>72093</v>
      </c>
      <c r="U241" s="1">
        <f t="shared" si="11"/>
        <v>343284</v>
      </c>
    </row>
    <row r="242" spans="1:21" x14ac:dyDescent="0.25">
      <c r="A242" s="24" t="s">
        <v>300</v>
      </c>
      <c r="B242" s="25" t="s">
        <v>48</v>
      </c>
      <c r="C242" s="81">
        <v>0</v>
      </c>
      <c r="D242" s="81">
        <v>0</v>
      </c>
      <c r="E242" s="77">
        <v>0</v>
      </c>
      <c r="F242" s="77">
        <v>0</v>
      </c>
      <c r="G242" s="77">
        <v>0</v>
      </c>
      <c r="H242" s="77">
        <v>0</v>
      </c>
      <c r="I242" s="77">
        <v>0</v>
      </c>
      <c r="J242" s="77">
        <v>0</v>
      </c>
      <c r="K242" s="77">
        <v>0</v>
      </c>
      <c r="L242" s="77">
        <v>0</v>
      </c>
      <c r="M242" s="77">
        <v>0</v>
      </c>
      <c r="N242" s="77">
        <v>0</v>
      </c>
      <c r="O242" s="77">
        <v>0</v>
      </c>
      <c r="P242" s="82">
        <v>0</v>
      </c>
      <c r="Q242" s="83">
        <f t="shared" si="9"/>
        <v>0</v>
      </c>
      <c r="S242" s="1">
        <f t="shared" si="10"/>
        <v>0</v>
      </c>
      <c r="T242" s="1">
        <f t="shared" si="10"/>
        <v>0</v>
      </c>
      <c r="U242" s="1">
        <f t="shared" si="11"/>
        <v>0</v>
      </c>
    </row>
    <row r="243" spans="1:21" x14ac:dyDescent="0.25">
      <c r="A243" s="24" t="s">
        <v>301</v>
      </c>
      <c r="B243" s="25" t="s">
        <v>48</v>
      </c>
      <c r="C243" s="81">
        <v>0</v>
      </c>
      <c r="D243" s="81">
        <v>116618</v>
      </c>
      <c r="E243" s="77">
        <v>0</v>
      </c>
      <c r="F243" s="77">
        <v>0</v>
      </c>
      <c r="G243" s="77">
        <v>0</v>
      </c>
      <c r="H243" s="77">
        <v>0</v>
      </c>
      <c r="I243" s="77">
        <v>0</v>
      </c>
      <c r="J243" s="77">
        <v>0</v>
      </c>
      <c r="K243" s="77">
        <v>0</v>
      </c>
      <c r="L243" s="77">
        <v>0</v>
      </c>
      <c r="M243" s="77">
        <v>0</v>
      </c>
      <c r="N243" s="77">
        <v>467544</v>
      </c>
      <c r="O243" s="77">
        <v>105652</v>
      </c>
      <c r="P243" s="82">
        <v>0</v>
      </c>
      <c r="Q243" s="83">
        <f t="shared" si="9"/>
        <v>689814</v>
      </c>
      <c r="S243" s="1">
        <f t="shared" si="10"/>
        <v>105652</v>
      </c>
      <c r="T243" s="1">
        <f t="shared" si="10"/>
        <v>584162</v>
      </c>
      <c r="U243" s="1">
        <f t="shared" si="11"/>
        <v>689814</v>
      </c>
    </row>
    <row r="244" spans="1:21" x14ac:dyDescent="0.25">
      <c r="A244" s="24" t="s">
        <v>302</v>
      </c>
      <c r="B244" s="25" t="s">
        <v>48</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5">
      <c r="A245" s="24" t="s">
        <v>303</v>
      </c>
      <c r="B245" s="25" t="s">
        <v>49</v>
      </c>
      <c r="C245" s="81">
        <v>0</v>
      </c>
      <c r="D245" s="81">
        <v>0</v>
      </c>
      <c r="E245" s="77">
        <v>0</v>
      </c>
      <c r="F245" s="77">
        <v>0</v>
      </c>
      <c r="G245" s="77">
        <v>0</v>
      </c>
      <c r="H245" s="77">
        <v>0</v>
      </c>
      <c r="I245" s="77">
        <v>0</v>
      </c>
      <c r="J245" s="77">
        <v>0</v>
      </c>
      <c r="K245" s="77">
        <v>0</v>
      </c>
      <c r="L245" s="77">
        <v>0</v>
      </c>
      <c r="M245" s="77">
        <v>0</v>
      </c>
      <c r="N245" s="77">
        <v>0</v>
      </c>
      <c r="O245" s="77">
        <v>0</v>
      </c>
      <c r="P245" s="82">
        <v>0</v>
      </c>
      <c r="Q245" s="83">
        <f t="shared" si="9"/>
        <v>0</v>
      </c>
      <c r="S245" s="1">
        <f t="shared" si="10"/>
        <v>0</v>
      </c>
      <c r="T245" s="1">
        <f t="shared" si="10"/>
        <v>0</v>
      </c>
      <c r="U245" s="1">
        <f t="shared" si="11"/>
        <v>0</v>
      </c>
    </row>
    <row r="246" spans="1:21" x14ac:dyDescent="0.25">
      <c r="A246" s="24" t="s">
        <v>304</v>
      </c>
      <c r="B246" s="25" t="s">
        <v>49</v>
      </c>
      <c r="C246" s="81">
        <v>22030</v>
      </c>
      <c r="D246" s="81">
        <v>17400</v>
      </c>
      <c r="E246" s="77">
        <v>348402</v>
      </c>
      <c r="F246" s="77">
        <v>151100</v>
      </c>
      <c r="G246" s="77">
        <v>0</v>
      </c>
      <c r="H246" s="77">
        <v>0</v>
      </c>
      <c r="I246" s="77">
        <v>0</v>
      </c>
      <c r="J246" s="77">
        <v>0</v>
      </c>
      <c r="K246" s="77">
        <v>0</v>
      </c>
      <c r="L246" s="77">
        <v>0</v>
      </c>
      <c r="M246" s="77">
        <v>0</v>
      </c>
      <c r="N246" s="77">
        <v>0</v>
      </c>
      <c r="O246" s="77">
        <v>0</v>
      </c>
      <c r="P246" s="82">
        <v>0</v>
      </c>
      <c r="Q246" s="83">
        <f t="shared" si="9"/>
        <v>538932</v>
      </c>
      <c r="S246" s="1">
        <f t="shared" si="10"/>
        <v>370432</v>
      </c>
      <c r="T246" s="1">
        <f t="shared" si="10"/>
        <v>168500</v>
      </c>
      <c r="U246" s="1">
        <f t="shared" si="11"/>
        <v>538932</v>
      </c>
    </row>
    <row r="247" spans="1:21" x14ac:dyDescent="0.25">
      <c r="A247" s="24" t="s">
        <v>305</v>
      </c>
      <c r="B247" s="25" t="s">
        <v>49</v>
      </c>
      <c r="C247" s="81">
        <v>0</v>
      </c>
      <c r="D247" s="81">
        <v>4321</v>
      </c>
      <c r="E247" s="77">
        <v>0</v>
      </c>
      <c r="F247" s="77">
        <v>9200</v>
      </c>
      <c r="G247" s="77">
        <v>0</v>
      </c>
      <c r="H247" s="77">
        <v>339675</v>
      </c>
      <c r="I247" s="77">
        <v>0</v>
      </c>
      <c r="J247" s="77">
        <v>0</v>
      </c>
      <c r="K247" s="77">
        <v>0</v>
      </c>
      <c r="L247" s="77">
        <v>0</v>
      </c>
      <c r="M247" s="77">
        <v>0</v>
      </c>
      <c r="N247" s="77">
        <v>93740</v>
      </c>
      <c r="O247" s="77">
        <v>0</v>
      </c>
      <c r="P247" s="82">
        <v>0</v>
      </c>
      <c r="Q247" s="83">
        <f t="shared" si="9"/>
        <v>446936</v>
      </c>
      <c r="S247" s="1">
        <f t="shared" si="10"/>
        <v>0</v>
      </c>
      <c r="T247" s="1">
        <f t="shared" si="10"/>
        <v>446936</v>
      </c>
      <c r="U247" s="1">
        <f t="shared" si="11"/>
        <v>446936</v>
      </c>
    </row>
    <row r="248" spans="1:21" x14ac:dyDescent="0.25">
      <c r="A248" s="24" t="s">
        <v>306</v>
      </c>
      <c r="B248" s="25" t="s">
        <v>49</v>
      </c>
      <c r="C248" s="81">
        <v>0</v>
      </c>
      <c r="D248" s="81">
        <v>0</v>
      </c>
      <c r="E248" s="77">
        <v>6521</v>
      </c>
      <c r="F248" s="77">
        <v>15506</v>
      </c>
      <c r="G248" s="77">
        <v>0</v>
      </c>
      <c r="H248" s="77">
        <v>0</v>
      </c>
      <c r="I248" s="77">
        <v>0</v>
      </c>
      <c r="J248" s="77">
        <v>0</v>
      </c>
      <c r="K248" s="77">
        <v>0</v>
      </c>
      <c r="L248" s="77">
        <v>0</v>
      </c>
      <c r="M248" s="77">
        <v>0</v>
      </c>
      <c r="N248" s="77">
        <v>0</v>
      </c>
      <c r="O248" s="77">
        <v>0</v>
      </c>
      <c r="P248" s="82">
        <v>0</v>
      </c>
      <c r="Q248" s="83">
        <f t="shared" si="9"/>
        <v>22027</v>
      </c>
      <c r="S248" s="1">
        <f t="shared" si="10"/>
        <v>6521</v>
      </c>
      <c r="T248" s="1">
        <f t="shared" si="10"/>
        <v>15506</v>
      </c>
      <c r="U248" s="1">
        <f t="shared" si="11"/>
        <v>22027</v>
      </c>
    </row>
    <row r="249" spans="1:21" x14ac:dyDescent="0.25">
      <c r="A249" s="24" t="s">
        <v>307</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83">
        <f t="shared" si="9"/>
        <v>0</v>
      </c>
      <c r="S249" s="1">
        <f t="shared" si="10"/>
        <v>0</v>
      </c>
      <c r="T249" s="1">
        <f t="shared" si="10"/>
        <v>0</v>
      </c>
      <c r="U249" s="1">
        <f t="shared" si="11"/>
        <v>0</v>
      </c>
    </row>
    <row r="250" spans="1:21" x14ac:dyDescent="0.25">
      <c r="A250" s="24" t="s">
        <v>308</v>
      </c>
      <c r="B250" s="25" t="s">
        <v>49</v>
      </c>
      <c r="C250" s="81">
        <v>0</v>
      </c>
      <c r="D250" s="81">
        <v>3300</v>
      </c>
      <c r="E250" s="77">
        <v>0</v>
      </c>
      <c r="F250" s="77">
        <v>0</v>
      </c>
      <c r="G250" s="77">
        <v>0</v>
      </c>
      <c r="H250" s="77">
        <v>0</v>
      </c>
      <c r="I250" s="77">
        <v>0</v>
      </c>
      <c r="J250" s="77">
        <v>0</v>
      </c>
      <c r="K250" s="77">
        <v>0</v>
      </c>
      <c r="L250" s="77">
        <v>0</v>
      </c>
      <c r="M250" s="77">
        <v>0</v>
      </c>
      <c r="N250" s="77">
        <v>0</v>
      </c>
      <c r="O250" s="77">
        <v>0</v>
      </c>
      <c r="P250" s="82">
        <v>0</v>
      </c>
      <c r="Q250" s="83">
        <f t="shared" si="9"/>
        <v>3300</v>
      </c>
      <c r="S250" s="1">
        <f t="shared" si="10"/>
        <v>0</v>
      </c>
      <c r="T250" s="1">
        <f t="shared" si="10"/>
        <v>3300</v>
      </c>
      <c r="U250" s="1">
        <f t="shared" si="11"/>
        <v>3300</v>
      </c>
    </row>
    <row r="251" spans="1:21" x14ac:dyDescent="0.25">
      <c r="A251" s="24" t="s">
        <v>309</v>
      </c>
      <c r="B251" s="25" t="s">
        <v>49</v>
      </c>
      <c r="C251" s="81">
        <v>0</v>
      </c>
      <c r="D251" s="81">
        <v>0</v>
      </c>
      <c r="E251" s="77">
        <v>0</v>
      </c>
      <c r="F251" s="77">
        <v>0</v>
      </c>
      <c r="G251" s="77">
        <v>0</v>
      </c>
      <c r="H251" s="77">
        <v>0</v>
      </c>
      <c r="I251" s="77">
        <v>0</v>
      </c>
      <c r="J251" s="77">
        <v>0</v>
      </c>
      <c r="K251" s="77">
        <v>0</v>
      </c>
      <c r="L251" s="77">
        <v>0</v>
      </c>
      <c r="M251" s="77">
        <v>0</v>
      </c>
      <c r="N251" s="77">
        <v>0</v>
      </c>
      <c r="O251" s="77">
        <v>0</v>
      </c>
      <c r="P251" s="82">
        <v>0</v>
      </c>
      <c r="Q251" s="83">
        <f t="shared" si="9"/>
        <v>0</v>
      </c>
      <c r="S251" s="1">
        <f t="shared" si="10"/>
        <v>0</v>
      </c>
      <c r="T251" s="1">
        <f t="shared" si="10"/>
        <v>0</v>
      </c>
      <c r="U251" s="1">
        <f t="shared" si="11"/>
        <v>0</v>
      </c>
    </row>
    <row r="252" spans="1:21" x14ac:dyDescent="0.25">
      <c r="A252" s="24" t="s">
        <v>310</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9"/>
        <v>0</v>
      </c>
      <c r="S252" s="1">
        <f t="shared" si="10"/>
        <v>0</v>
      </c>
      <c r="T252" s="1">
        <f t="shared" si="10"/>
        <v>0</v>
      </c>
      <c r="U252" s="1">
        <f t="shared" si="11"/>
        <v>0</v>
      </c>
    </row>
    <row r="253" spans="1:21" x14ac:dyDescent="0.25">
      <c r="A253" s="24" t="s">
        <v>311</v>
      </c>
      <c r="B253" s="25" t="s">
        <v>49</v>
      </c>
      <c r="C253" s="81">
        <v>0</v>
      </c>
      <c r="D253" s="81">
        <v>0</v>
      </c>
      <c r="E253" s="77">
        <v>27350</v>
      </c>
      <c r="F253" s="77">
        <v>0</v>
      </c>
      <c r="G253" s="77">
        <v>0</v>
      </c>
      <c r="H253" s="77">
        <v>0</v>
      </c>
      <c r="I253" s="77">
        <v>0</v>
      </c>
      <c r="J253" s="77">
        <v>0</v>
      </c>
      <c r="K253" s="77">
        <v>0</v>
      </c>
      <c r="L253" s="77">
        <v>0</v>
      </c>
      <c r="M253" s="77">
        <v>0</v>
      </c>
      <c r="N253" s="77">
        <v>0</v>
      </c>
      <c r="O253" s="77">
        <v>0</v>
      </c>
      <c r="P253" s="82">
        <v>0</v>
      </c>
      <c r="Q253" s="83">
        <f t="shared" si="9"/>
        <v>27350</v>
      </c>
      <c r="S253" s="1">
        <f t="shared" si="10"/>
        <v>27350</v>
      </c>
      <c r="T253" s="1">
        <f t="shared" si="10"/>
        <v>0</v>
      </c>
      <c r="U253" s="1">
        <f t="shared" si="11"/>
        <v>27350</v>
      </c>
    </row>
    <row r="254" spans="1:21" x14ac:dyDescent="0.25">
      <c r="A254" s="24" t="s">
        <v>3</v>
      </c>
      <c r="B254" s="25" t="s">
        <v>3</v>
      </c>
      <c r="C254" s="81">
        <v>0</v>
      </c>
      <c r="D254" s="81">
        <v>0</v>
      </c>
      <c r="E254" s="77">
        <v>0</v>
      </c>
      <c r="F254" s="77">
        <v>0</v>
      </c>
      <c r="G254" s="77">
        <v>0</v>
      </c>
      <c r="H254" s="77">
        <v>0</v>
      </c>
      <c r="I254" s="77">
        <v>0</v>
      </c>
      <c r="J254" s="77">
        <v>0</v>
      </c>
      <c r="K254" s="77">
        <v>0</v>
      </c>
      <c r="L254" s="77">
        <v>0</v>
      </c>
      <c r="M254" s="77">
        <v>0</v>
      </c>
      <c r="N254" s="77">
        <v>0</v>
      </c>
      <c r="O254" s="77">
        <v>0</v>
      </c>
      <c r="P254" s="82">
        <v>0</v>
      </c>
      <c r="Q254" s="83">
        <f t="shared" si="9"/>
        <v>0</v>
      </c>
      <c r="S254" s="1">
        <f t="shared" si="10"/>
        <v>0</v>
      </c>
      <c r="T254" s="1">
        <f t="shared" si="10"/>
        <v>0</v>
      </c>
      <c r="U254" s="1">
        <f t="shared" si="11"/>
        <v>0</v>
      </c>
    </row>
    <row r="255" spans="1:21" x14ac:dyDescent="0.25">
      <c r="A255" s="24" t="s">
        <v>312</v>
      </c>
      <c r="B255" s="25" t="s">
        <v>50</v>
      </c>
      <c r="C255" s="81">
        <v>0</v>
      </c>
      <c r="D255" s="81">
        <v>0</v>
      </c>
      <c r="E255" s="77">
        <v>4237847</v>
      </c>
      <c r="F255" s="77">
        <v>1157196</v>
      </c>
      <c r="G255" s="77">
        <v>1038099</v>
      </c>
      <c r="H255" s="77">
        <v>362596</v>
      </c>
      <c r="I255" s="77">
        <v>0</v>
      </c>
      <c r="J255" s="77">
        <v>0</v>
      </c>
      <c r="K255" s="77">
        <v>0</v>
      </c>
      <c r="L255" s="77">
        <v>0</v>
      </c>
      <c r="M255" s="77">
        <v>150174</v>
      </c>
      <c r="N255" s="77">
        <v>0</v>
      </c>
      <c r="O255" s="77">
        <v>0</v>
      </c>
      <c r="P255" s="82">
        <v>0</v>
      </c>
      <c r="Q255" s="83">
        <f t="shared" si="9"/>
        <v>6945912</v>
      </c>
      <c r="S255" s="1">
        <f t="shared" si="10"/>
        <v>5426120</v>
      </c>
      <c r="T255" s="1">
        <f t="shared" si="10"/>
        <v>1519792</v>
      </c>
      <c r="U255" s="1">
        <f t="shared" si="11"/>
        <v>6945912</v>
      </c>
    </row>
    <row r="256" spans="1:21" x14ac:dyDescent="0.25">
      <c r="A256" s="24" t="s">
        <v>474</v>
      </c>
      <c r="B256" s="25" t="s">
        <v>50</v>
      </c>
      <c r="C256" s="81">
        <v>0</v>
      </c>
      <c r="D256" s="81">
        <v>0</v>
      </c>
      <c r="E256" s="77">
        <v>0</v>
      </c>
      <c r="F256" s="77">
        <v>0</v>
      </c>
      <c r="G256" s="77">
        <v>0</v>
      </c>
      <c r="H256" s="77">
        <v>0</v>
      </c>
      <c r="I256" s="77">
        <v>0</v>
      </c>
      <c r="J256" s="77">
        <v>0</v>
      </c>
      <c r="K256" s="77">
        <v>0</v>
      </c>
      <c r="L256" s="77">
        <v>0</v>
      </c>
      <c r="M256" s="77">
        <v>0</v>
      </c>
      <c r="N256" s="77">
        <v>0</v>
      </c>
      <c r="O256" s="77">
        <v>0</v>
      </c>
      <c r="P256" s="82">
        <v>0</v>
      </c>
      <c r="Q256" s="83">
        <f t="shared" si="9"/>
        <v>0</v>
      </c>
      <c r="S256" s="1">
        <f t="shared" si="10"/>
        <v>0</v>
      </c>
      <c r="T256" s="1">
        <f t="shared" si="10"/>
        <v>0</v>
      </c>
      <c r="U256" s="1">
        <f t="shared" si="11"/>
        <v>0</v>
      </c>
    </row>
    <row r="257" spans="1:21" x14ac:dyDescent="0.25">
      <c r="A257" s="24" t="s">
        <v>313</v>
      </c>
      <c r="B257" s="25" t="s">
        <v>50</v>
      </c>
      <c r="C257" s="81">
        <v>0</v>
      </c>
      <c r="D257" s="81">
        <v>0</v>
      </c>
      <c r="E257" s="77">
        <v>0</v>
      </c>
      <c r="F257" s="77">
        <v>0</v>
      </c>
      <c r="G257" s="77">
        <v>5720</v>
      </c>
      <c r="H257" s="77">
        <v>0</v>
      </c>
      <c r="I257" s="77">
        <v>0</v>
      </c>
      <c r="J257" s="77">
        <v>0</v>
      </c>
      <c r="K257" s="77">
        <v>0</v>
      </c>
      <c r="L257" s="77">
        <v>0</v>
      </c>
      <c r="M257" s="77">
        <v>0</v>
      </c>
      <c r="N257" s="77">
        <v>0</v>
      </c>
      <c r="O257" s="77">
        <v>6010</v>
      </c>
      <c r="P257" s="82">
        <v>0</v>
      </c>
      <c r="Q257" s="83">
        <f t="shared" si="9"/>
        <v>11730</v>
      </c>
      <c r="S257" s="1">
        <f t="shared" si="10"/>
        <v>11730</v>
      </c>
      <c r="T257" s="1">
        <f t="shared" si="10"/>
        <v>0</v>
      </c>
      <c r="U257" s="1">
        <f t="shared" si="11"/>
        <v>11730</v>
      </c>
    </row>
    <row r="258" spans="1:21" x14ac:dyDescent="0.25">
      <c r="A258" s="24" t="s">
        <v>314</v>
      </c>
      <c r="B258" s="25" t="s">
        <v>50</v>
      </c>
      <c r="C258" s="81">
        <v>0</v>
      </c>
      <c r="D258" s="81">
        <v>0</v>
      </c>
      <c r="E258" s="77">
        <v>0</v>
      </c>
      <c r="F258" s="77">
        <v>0</v>
      </c>
      <c r="G258" s="77">
        <v>0</v>
      </c>
      <c r="H258" s="77">
        <v>0</v>
      </c>
      <c r="I258" s="77">
        <v>0</v>
      </c>
      <c r="J258" s="77">
        <v>0</v>
      </c>
      <c r="K258" s="77">
        <v>0</v>
      </c>
      <c r="L258" s="77">
        <v>0</v>
      </c>
      <c r="M258" s="77">
        <v>0</v>
      </c>
      <c r="N258" s="77">
        <v>0</v>
      </c>
      <c r="O258" s="77">
        <v>7210</v>
      </c>
      <c r="P258" s="82">
        <v>0</v>
      </c>
      <c r="Q258" s="83">
        <f t="shared" si="9"/>
        <v>7210</v>
      </c>
      <c r="S258" s="1">
        <f t="shared" si="10"/>
        <v>7210</v>
      </c>
      <c r="T258" s="1">
        <f t="shared" si="10"/>
        <v>0</v>
      </c>
      <c r="U258" s="1">
        <f t="shared" si="11"/>
        <v>7210</v>
      </c>
    </row>
    <row r="259" spans="1:21" x14ac:dyDescent="0.25">
      <c r="A259" s="24" t="s">
        <v>315</v>
      </c>
      <c r="B259" s="25" t="s">
        <v>50</v>
      </c>
      <c r="C259" s="81">
        <v>600</v>
      </c>
      <c r="D259" s="81">
        <v>0</v>
      </c>
      <c r="E259" s="77">
        <v>0</v>
      </c>
      <c r="F259" s="77">
        <v>0</v>
      </c>
      <c r="G259" s="77">
        <v>2075</v>
      </c>
      <c r="H259" s="77">
        <v>0</v>
      </c>
      <c r="I259" s="77">
        <v>0</v>
      </c>
      <c r="J259" s="77">
        <v>0</v>
      </c>
      <c r="K259" s="77">
        <v>0</v>
      </c>
      <c r="L259" s="77">
        <v>0</v>
      </c>
      <c r="M259" s="77">
        <v>0</v>
      </c>
      <c r="N259" s="77">
        <v>0</v>
      </c>
      <c r="O259" s="77">
        <v>0</v>
      </c>
      <c r="P259" s="82">
        <v>0</v>
      </c>
      <c r="Q259" s="83">
        <f t="shared" si="9"/>
        <v>2675</v>
      </c>
      <c r="S259" s="1">
        <f t="shared" si="10"/>
        <v>2675</v>
      </c>
      <c r="T259" s="1">
        <f t="shared" si="10"/>
        <v>0</v>
      </c>
      <c r="U259" s="1">
        <f t="shared" si="11"/>
        <v>2675</v>
      </c>
    </row>
    <row r="260" spans="1:21" x14ac:dyDescent="0.25">
      <c r="A260" s="24" t="s">
        <v>316</v>
      </c>
      <c r="B260" s="25" t="s">
        <v>50</v>
      </c>
      <c r="C260" s="81">
        <v>0</v>
      </c>
      <c r="D260" s="81">
        <v>0</v>
      </c>
      <c r="E260" s="77">
        <v>0</v>
      </c>
      <c r="F260" s="77">
        <v>0</v>
      </c>
      <c r="G260" s="77">
        <v>0</v>
      </c>
      <c r="H260" s="77">
        <v>0</v>
      </c>
      <c r="I260" s="77">
        <v>0</v>
      </c>
      <c r="J260" s="77">
        <v>0</v>
      </c>
      <c r="K260" s="77">
        <v>0</v>
      </c>
      <c r="L260" s="77">
        <v>0</v>
      </c>
      <c r="M260" s="77">
        <v>0</v>
      </c>
      <c r="N260" s="77">
        <v>0</v>
      </c>
      <c r="O260" s="77">
        <v>0</v>
      </c>
      <c r="P260" s="82">
        <v>0</v>
      </c>
      <c r="Q260" s="83">
        <f t="shared" si="9"/>
        <v>0</v>
      </c>
      <c r="S260" s="1">
        <f t="shared" si="10"/>
        <v>0</v>
      </c>
      <c r="T260" s="1">
        <f t="shared" si="10"/>
        <v>0</v>
      </c>
      <c r="U260" s="1">
        <f t="shared" si="11"/>
        <v>0</v>
      </c>
    </row>
    <row r="261" spans="1:21" x14ac:dyDescent="0.25">
      <c r="A261" s="24" t="s">
        <v>317</v>
      </c>
      <c r="B261" s="25" t="s">
        <v>50</v>
      </c>
      <c r="C261" s="81">
        <v>0</v>
      </c>
      <c r="D261" s="81">
        <v>171189</v>
      </c>
      <c r="E261" s="77">
        <v>0</v>
      </c>
      <c r="F261" s="77">
        <v>0</v>
      </c>
      <c r="G261" s="77">
        <v>0</v>
      </c>
      <c r="H261" s="77">
        <v>257799</v>
      </c>
      <c r="I261" s="77">
        <v>0</v>
      </c>
      <c r="J261" s="77">
        <v>0</v>
      </c>
      <c r="K261" s="77">
        <v>0</v>
      </c>
      <c r="L261" s="77">
        <v>0</v>
      </c>
      <c r="M261" s="77">
        <v>0</v>
      </c>
      <c r="N261" s="77">
        <v>1783179</v>
      </c>
      <c r="O261" s="77">
        <v>0</v>
      </c>
      <c r="P261" s="82">
        <v>0</v>
      </c>
      <c r="Q261" s="83">
        <f t="shared" ref="Q261:Q324" si="12">SUM(C261:P261)</f>
        <v>2212167</v>
      </c>
      <c r="S261" s="1">
        <f t="shared" si="10"/>
        <v>0</v>
      </c>
      <c r="T261" s="1">
        <f t="shared" si="10"/>
        <v>2212167</v>
      </c>
      <c r="U261" s="1">
        <f t="shared" si="11"/>
        <v>2212167</v>
      </c>
    </row>
    <row r="262" spans="1:21" x14ac:dyDescent="0.25">
      <c r="A262" s="24" t="s">
        <v>318</v>
      </c>
      <c r="B262" s="25" t="s">
        <v>50</v>
      </c>
      <c r="C262" s="81">
        <v>3504</v>
      </c>
      <c r="D262" s="81">
        <v>0</v>
      </c>
      <c r="E262" s="77">
        <v>12913</v>
      </c>
      <c r="F262" s="77">
        <v>0</v>
      </c>
      <c r="G262" s="77">
        <v>17778</v>
      </c>
      <c r="H262" s="77">
        <v>0</v>
      </c>
      <c r="I262" s="77">
        <v>0</v>
      </c>
      <c r="J262" s="77">
        <v>0</v>
      </c>
      <c r="K262" s="77">
        <v>0</v>
      </c>
      <c r="L262" s="77">
        <v>0</v>
      </c>
      <c r="M262" s="77">
        <v>3042</v>
      </c>
      <c r="N262" s="77">
        <v>0</v>
      </c>
      <c r="O262" s="77">
        <v>0</v>
      </c>
      <c r="P262" s="82">
        <v>0</v>
      </c>
      <c r="Q262" s="83">
        <f t="shared" si="12"/>
        <v>37237</v>
      </c>
      <c r="S262" s="1">
        <f t="shared" ref="S262:T326" si="13">SUM(C262,E262,G262,I262,K262,M262,O262)</f>
        <v>37237</v>
      </c>
      <c r="T262" s="1">
        <f t="shared" si="13"/>
        <v>0</v>
      </c>
      <c r="U262" s="1">
        <f t="shared" ref="U262:U326" si="14">SUM(S262:T262)</f>
        <v>37237</v>
      </c>
    </row>
    <row r="263" spans="1:21" x14ac:dyDescent="0.25">
      <c r="A263" s="24" t="s">
        <v>319</v>
      </c>
      <c r="B263" s="25" t="s">
        <v>50</v>
      </c>
      <c r="C263" s="81">
        <v>371860</v>
      </c>
      <c r="D263" s="81">
        <v>323591</v>
      </c>
      <c r="E263" s="77">
        <v>0</v>
      </c>
      <c r="F263" s="77">
        <v>2629205</v>
      </c>
      <c r="G263" s="77">
        <v>1637172</v>
      </c>
      <c r="H263" s="77">
        <v>0</v>
      </c>
      <c r="I263" s="77">
        <v>0</v>
      </c>
      <c r="J263" s="77">
        <v>0</v>
      </c>
      <c r="K263" s="77">
        <v>0</v>
      </c>
      <c r="L263" s="77">
        <v>0</v>
      </c>
      <c r="M263" s="77">
        <v>402480</v>
      </c>
      <c r="N263" s="77">
        <v>0</v>
      </c>
      <c r="O263" s="77">
        <v>0</v>
      </c>
      <c r="P263" s="82">
        <v>0</v>
      </c>
      <c r="Q263" s="83">
        <f t="shared" si="12"/>
        <v>5364308</v>
      </c>
      <c r="S263" s="1">
        <f t="shared" si="13"/>
        <v>2411512</v>
      </c>
      <c r="T263" s="1">
        <f t="shared" si="13"/>
        <v>2952796</v>
      </c>
      <c r="U263" s="1">
        <f t="shared" si="14"/>
        <v>5364308</v>
      </c>
    </row>
    <row r="264" spans="1:21" x14ac:dyDescent="0.25">
      <c r="A264" s="24" t="s">
        <v>475</v>
      </c>
      <c r="B264" s="25" t="s">
        <v>50</v>
      </c>
      <c r="C264" s="81">
        <v>0</v>
      </c>
      <c r="D264" s="81">
        <v>0</v>
      </c>
      <c r="E264" s="77">
        <v>0</v>
      </c>
      <c r="F264" s="77">
        <v>4632197</v>
      </c>
      <c r="G264" s="77">
        <v>0</v>
      </c>
      <c r="H264" s="77">
        <v>8765497</v>
      </c>
      <c r="I264" s="77">
        <v>0</v>
      </c>
      <c r="J264" s="77">
        <v>0</v>
      </c>
      <c r="K264" s="77">
        <v>0</v>
      </c>
      <c r="L264" s="77">
        <v>0</v>
      </c>
      <c r="M264" s="77">
        <v>0</v>
      </c>
      <c r="N264" s="77">
        <v>0</v>
      </c>
      <c r="O264" s="77">
        <v>0</v>
      </c>
      <c r="P264" s="82">
        <v>0</v>
      </c>
      <c r="Q264" s="83">
        <f t="shared" si="12"/>
        <v>13397694</v>
      </c>
      <c r="S264" s="1">
        <f t="shared" si="13"/>
        <v>0</v>
      </c>
      <c r="T264" s="1">
        <f t="shared" si="13"/>
        <v>13397694</v>
      </c>
      <c r="U264" s="1">
        <f t="shared" si="14"/>
        <v>13397694</v>
      </c>
    </row>
    <row r="265" spans="1:21" x14ac:dyDescent="0.25">
      <c r="A265" s="24" t="s">
        <v>320</v>
      </c>
      <c r="B265" s="25" t="s">
        <v>50</v>
      </c>
      <c r="C265" s="81">
        <v>25000</v>
      </c>
      <c r="D265" s="81">
        <v>0</v>
      </c>
      <c r="E265" s="77">
        <v>0</v>
      </c>
      <c r="F265" s="77">
        <v>0</v>
      </c>
      <c r="G265" s="77">
        <v>200000</v>
      </c>
      <c r="H265" s="77">
        <v>0</v>
      </c>
      <c r="I265" s="77">
        <v>0</v>
      </c>
      <c r="J265" s="77">
        <v>0</v>
      </c>
      <c r="K265" s="77">
        <v>0</v>
      </c>
      <c r="L265" s="77">
        <v>0</v>
      </c>
      <c r="M265" s="77">
        <v>0</v>
      </c>
      <c r="N265" s="77">
        <v>0</v>
      </c>
      <c r="O265" s="77">
        <v>0</v>
      </c>
      <c r="P265" s="82">
        <v>0</v>
      </c>
      <c r="Q265" s="83">
        <f t="shared" si="12"/>
        <v>225000</v>
      </c>
      <c r="S265" s="1">
        <f t="shared" si="13"/>
        <v>225000</v>
      </c>
      <c r="T265" s="1">
        <f t="shared" si="13"/>
        <v>0</v>
      </c>
      <c r="U265" s="1">
        <f t="shared" si="14"/>
        <v>225000</v>
      </c>
    </row>
    <row r="266" spans="1:21" x14ac:dyDescent="0.25">
      <c r="A266" s="24" t="s">
        <v>321</v>
      </c>
      <c r="B266" s="25" t="s">
        <v>50</v>
      </c>
      <c r="C266" s="81">
        <v>366030</v>
      </c>
      <c r="D266" s="81">
        <v>216581</v>
      </c>
      <c r="E266" s="77">
        <v>1305847</v>
      </c>
      <c r="F266" s="77">
        <v>376358</v>
      </c>
      <c r="G266" s="77">
        <v>1462100</v>
      </c>
      <c r="H266" s="77">
        <v>723891</v>
      </c>
      <c r="I266" s="77">
        <v>0</v>
      </c>
      <c r="J266" s="77">
        <v>0</v>
      </c>
      <c r="K266" s="77">
        <v>0</v>
      </c>
      <c r="L266" s="77">
        <v>0</v>
      </c>
      <c r="M266" s="77">
        <v>511362</v>
      </c>
      <c r="N266" s="77">
        <v>0</v>
      </c>
      <c r="O266" s="77">
        <v>0</v>
      </c>
      <c r="P266" s="82">
        <v>0</v>
      </c>
      <c r="Q266" s="83">
        <f t="shared" si="12"/>
        <v>4962169</v>
      </c>
      <c r="S266" s="1">
        <f t="shared" si="13"/>
        <v>3645339</v>
      </c>
      <c r="T266" s="1">
        <f t="shared" si="13"/>
        <v>1316830</v>
      </c>
      <c r="U266" s="1">
        <f t="shared" si="14"/>
        <v>4962169</v>
      </c>
    </row>
    <row r="267" spans="1:21" x14ac:dyDescent="0.25">
      <c r="A267" s="24" t="s">
        <v>322</v>
      </c>
      <c r="B267" s="25" t="s">
        <v>50</v>
      </c>
      <c r="C267" s="81">
        <v>0</v>
      </c>
      <c r="D267" s="81">
        <v>0</v>
      </c>
      <c r="E267" s="77">
        <v>0</v>
      </c>
      <c r="F267" s="77">
        <v>916855</v>
      </c>
      <c r="G267" s="77">
        <v>0</v>
      </c>
      <c r="H267" s="77">
        <v>0</v>
      </c>
      <c r="I267" s="77">
        <v>0</v>
      </c>
      <c r="J267" s="77">
        <v>0</v>
      </c>
      <c r="K267" s="77">
        <v>0</v>
      </c>
      <c r="L267" s="77">
        <v>0</v>
      </c>
      <c r="M267" s="77">
        <v>28000</v>
      </c>
      <c r="N267" s="77">
        <v>0</v>
      </c>
      <c r="O267" s="77">
        <v>0</v>
      </c>
      <c r="P267" s="82">
        <v>0</v>
      </c>
      <c r="Q267" s="83">
        <f t="shared" si="12"/>
        <v>944855</v>
      </c>
      <c r="S267" s="1">
        <f t="shared" si="13"/>
        <v>28000</v>
      </c>
      <c r="T267" s="1">
        <f t="shared" si="13"/>
        <v>916855</v>
      </c>
      <c r="U267" s="1">
        <f t="shared" si="14"/>
        <v>944855</v>
      </c>
    </row>
    <row r="268" spans="1:21" x14ac:dyDescent="0.25">
      <c r="A268" s="24" t="s">
        <v>476</v>
      </c>
      <c r="B268" s="25" t="s">
        <v>51</v>
      </c>
      <c r="C268" s="81">
        <v>0</v>
      </c>
      <c r="D268" s="81">
        <v>0</v>
      </c>
      <c r="E268" s="77">
        <v>0</v>
      </c>
      <c r="F268" s="77">
        <v>0</v>
      </c>
      <c r="G268" s="77">
        <v>179592</v>
      </c>
      <c r="H268" s="77">
        <v>801112</v>
      </c>
      <c r="I268" s="77">
        <v>0</v>
      </c>
      <c r="J268" s="77">
        <v>0</v>
      </c>
      <c r="K268" s="77">
        <v>0</v>
      </c>
      <c r="L268" s="77">
        <v>0</v>
      </c>
      <c r="M268" s="77">
        <v>0</v>
      </c>
      <c r="N268" s="77">
        <v>0</v>
      </c>
      <c r="O268" s="77">
        <v>0</v>
      </c>
      <c r="P268" s="82">
        <v>0</v>
      </c>
      <c r="Q268" s="83">
        <f t="shared" si="12"/>
        <v>980704</v>
      </c>
      <c r="S268" s="1">
        <f t="shared" si="13"/>
        <v>179592</v>
      </c>
      <c r="T268" s="1">
        <f t="shared" si="13"/>
        <v>801112</v>
      </c>
      <c r="U268" s="1">
        <f t="shared" si="14"/>
        <v>980704</v>
      </c>
    </row>
    <row r="269" spans="1:21" x14ac:dyDescent="0.25">
      <c r="A269" s="24" t="s">
        <v>515</v>
      </c>
      <c r="B269" s="25" t="s">
        <v>51</v>
      </c>
      <c r="C269" s="81">
        <v>803519</v>
      </c>
      <c r="D269" s="81">
        <v>16824</v>
      </c>
      <c r="E269" s="77">
        <v>8175078</v>
      </c>
      <c r="F269" s="77">
        <v>-469927</v>
      </c>
      <c r="G269" s="77">
        <v>2723431</v>
      </c>
      <c r="H269" s="77">
        <v>379952</v>
      </c>
      <c r="I269" s="77">
        <v>0</v>
      </c>
      <c r="J269" s="77">
        <v>0</v>
      </c>
      <c r="K269" s="77">
        <v>0</v>
      </c>
      <c r="L269" s="77">
        <v>0</v>
      </c>
      <c r="M269" s="77">
        <v>885405</v>
      </c>
      <c r="N269" s="77">
        <v>0</v>
      </c>
      <c r="O269" s="77">
        <v>0</v>
      </c>
      <c r="P269" s="82">
        <v>0</v>
      </c>
      <c r="Q269" s="83">
        <f t="shared" si="12"/>
        <v>12514282</v>
      </c>
      <c r="S269" s="1">
        <f t="shared" si="13"/>
        <v>12587433</v>
      </c>
      <c r="T269" s="1">
        <f t="shared" si="13"/>
        <v>-73151</v>
      </c>
      <c r="U269" s="1">
        <f t="shared" si="14"/>
        <v>12514282</v>
      </c>
    </row>
    <row r="270" spans="1:21" x14ac:dyDescent="0.25">
      <c r="A270" s="24" t="s">
        <v>324</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5">
      <c r="A271" s="24" t="s">
        <v>325</v>
      </c>
      <c r="B271" s="25" t="s">
        <v>4</v>
      </c>
      <c r="C271" s="81">
        <v>0</v>
      </c>
      <c r="D271" s="81">
        <v>0</v>
      </c>
      <c r="E271" s="77">
        <v>0</v>
      </c>
      <c r="F271" s="77">
        <v>0</v>
      </c>
      <c r="G271" s="77">
        <v>0</v>
      </c>
      <c r="H271" s="77">
        <v>0</v>
      </c>
      <c r="I271" s="77">
        <v>0</v>
      </c>
      <c r="J271" s="77">
        <v>0</v>
      </c>
      <c r="K271" s="77">
        <v>0</v>
      </c>
      <c r="L271" s="77">
        <v>0</v>
      </c>
      <c r="M271" s="77">
        <v>0</v>
      </c>
      <c r="N271" s="77">
        <v>0</v>
      </c>
      <c r="O271" s="77">
        <v>0</v>
      </c>
      <c r="P271" s="82">
        <v>0</v>
      </c>
      <c r="Q271" s="83">
        <f t="shared" si="12"/>
        <v>0</v>
      </c>
      <c r="S271" s="1">
        <f t="shared" si="13"/>
        <v>0</v>
      </c>
      <c r="T271" s="1">
        <f t="shared" si="13"/>
        <v>0</v>
      </c>
      <c r="U271" s="1">
        <f t="shared" si="14"/>
        <v>0</v>
      </c>
    </row>
    <row r="272" spans="1:21" x14ac:dyDescent="0.25">
      <c r="A272" s="24" t="s">
        <v>326</v>
      </c>
      <c r="B272" s="25" t="s">
        <v>4</v>
      </c>
      <c r="C272" s="81">
        <v>0</v>
      </c>
      <c r="D272" s="81">
        <v>0</v>
      </c>
      <c r="E272" s="77">
        <v>10877337</v>
      </c>
      <c r="F272" s="77">
        <v>286015</v>
      </c>
      <c r="G272" s="77">
        <v>0</v>
      </c>
      <c r="H272" s="77">
        <v>0</v>
      </c>
      <c r="I272" s="77">
        <v>0</v>
      </c>
      <c r="J272" s="77">
        <v>0</v>
      </c>
      <c r="K272" s="77">
        <v>0</v>
      </c>
      <c r="L272" s="77">
        <v>0</v>
      </c>
      <c r="M272" s="77">
        <v>0</v>
      </c>
      <c r="N272" s="77">
        <v>0</v>
      </c>
      <c r="O272" s="77">
        <v>0</v>
      </c>
      <c r="P272" s="82">
        <v>0</v>
      </c>
      <c r="Q272" s="83">
        <f t="shared" si="12"/>
        <v>11163352</v>
      </c>
      <c r="S272" s="1">
        <f t="shared" si="13"/>
        <v>10877337</v>
      </c>
      <c r="T272" s="1">
        <f t="shared" si="13"/>
        <v>286015</v>
      </c>
      <c r="U272" s="1">
        <f t="shared" si="14"/>
        <v>11163352</v>
      </c>
    </row>
    <row r="273" spans="1:21" x14ac:dyDescent="0.25">
      <c r="A273" s="24" t="s">
        <v>327</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2"/>
        <v>0</v>
      </c>
      <c r="S273" s="1">
        <f t="shared" si="13"/>
        <v>0</v>
      </c>
      <c r="T273" s="1">
        <f t="shared" si="13"/>
        <v>0</v>
      </c>
      <c r="U273" s="1">
        <f t="shared" si="14"/>
        <v>0</v>
      </c>
    </row>
    <row r="274" spans="1:21" x14ac:dyDescent="0.25">
      <c r="A274" s="24" t="s">
        <v>542</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5">
      <c r="A275" s="24" t="s">
        <v>328</v>
      </c>
      <c r="B275" s="25" t="s">
        <v>4</v>
      </c>
      <c r="C275" s="81">
        <v>0</v>
      </c>
      <c r="D275" s="81">
        <v>0</v>
      </c>
      <c r="E275" s="77">
        <v>0</v>
      </c>
      <c r="F275" s="77">
        <v>0</v>
      </c>
      <c r="G275" s="77">
        <v>0</v>
      </c>
      <c r="H275" s="77">
        <v>0</v>
      </c>
      <c r="I275" s="77">
        <v>0</v>
      </c>
      <c r="J275" s="77">
        <v>0</v>
      </c>
      <c r="K275" s="77">
        <v>0</v>
      </c>
      <c r="L275" s="77">
        <v>0</v>
      </c>
      <c r="M275" s="77">
        <v>0</v>
      </c>
      <c r="N275" s="77">
        <v>0</v>
      </c>
      <c r="O275" s="77">
        <v>0</v>
      </c>
      <c r="P275" s="82">
        <v>0</v>
      </c>
      <c r="Q275" s="83">
        <f t="shared" si="12"/>
        <v>0</v>
      </c>
      <c r="S275" s="1">
        <f t="shared" si="13"/>
        <v>0</v>
      </c>
      <c r="T275" s="1">
        <f t="shared" si="13"/>
        <v>0</v>
      </c>
      <c r="U275" s="1">
        <f t="shared" si="14"/>
        <v>0</v>
      </c>
    </row>
    <row r="276" spans="1:21" x14ac:dyDescent="0.25">
      <c r="A276" s="24" t="s">
        <v>329</v>
      </c>
      <c r="B276" s="25" t="s">
        <v>4</v>
      </c>
      <c r="C276" s="81">
        <v>0</v>
      </c>
      <c r="D276" s="81">
        <v>0</v>
      </c>
      <c r="E276" s="77">
        <v>0</v>
      </c>
      <c r="F276" s="77">
        <v>0</v>
      </c>
      <c r="G276" s="77">
        <v>0</v>
      </c>
      <c r="H276" s="77">
        <v>0</v>
      </c>
      <c r="I276" s="77">
        <v>0</v>
      </c>
      <c r="J276" s="77">
        <v>0</v>
      </c>
      <c r="K276" s="77">
        <v>0</v>
      </c>
      <c r="L276" s="77">
        <v>0</v>
      </c>
      <c r="M276" s="77">
        <v>208000</v>
      </c>
      <c r="N276" s="77">
        <v>0</v>
      </c>
      <c r="O276" s="77">
        <v>0</v>
      </c>
      <c r="P276" s="82">
        <v>0</v>
      </c>
      <c r="Q276" s="83">
        <f t="shared" si="12"/>
        <v>208000</v>
      </c>
      <c r="S276" s="1">
        <f t="shared" si="13"/>
        <v>208000</v>
      </c>
      <c r="T276" s="1">
        <f t="shared" si="13"/>
        <v>0</v>
      </c>
      <c r="U276" s="1">
        <f t="shared" si="14"/>
        <v>208000</v>
      </c>
    </row>
    <row r="277" spans="1:21" x14ac:dyDescent="0.25">
      <c r="A277" s="24" t="s">
        <v>330</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5">
      <c r="A278" s="24" t="s">
        <v>331</v>
      </c>
      <c r="B278" s="25" t="s">
        <v>4</v>
      </c>
      <c r="C278" s="81">
        <v>0</v>
      </c>
      <c r="D278" s="81">
        <v>0</v>
      </c>
      <c r="E278" s="77">
        <v>0</v>
      </c>
      <c r="F278" s="77">
        <v>0</v>
      </c>
      <c r="G278" s="77">
        <v>0</v>
      </c>
      <c r="H278" s="77">
        <v>0</v>
      </c>
      <c r="I278" s="77">
        <v>0</v>
      </c>
      <c r="J278" s="77">
        <v>0</v>
      </c>
      <c r="K278" s="77">
        <v>0</v>
      </c>
      <c r="L278" s="77">
        <v>0</v>
      </c>
      <c r="M278" s="77">
        <v>0</v>
      </c>
      <c r="N278" s="77">
        <v>0</v>
      </c>
      <c r="O278" s="77">
        <v>0</v>
      </c>
      <c r="P278" s="82">
        <v>0</v>
      </c>
      <c r="Q278" s="83">
        <f t="shared" si="12"/>
        <v>0</v>
      </c>
      <c r="S278" s="1">
        <f t="shared" si="13"/>
        <v>0</v>
      </c>
      <c r="T278" s="1">
        <f t="shared" si="13"/>
        <v>0</v>
      </c>
      <c r="U278" s="1">
        <f t="shared" si="14"/>
        <v>0</v>
      </c>
    </row>
    <row r="279" spans="1:21" x14ac:dyDescent="0.25">
      <c r="A279" s="24" t="s">
        <v>332</v>
      </c>
      <c r="B279" s="25" t="s">
        <v>4</v>
      </c>
      <c r="C279" s="81">
        <v>0</v>
      </c>
      <c r="D279" s="81">
        <v>0</v>
      </c>
      <c r="E279" s="77">
        <v>0</v>
      </c>
      <c r="F279" s="77">
        <v>21125</v>
      </c>
      <c r="G279" s="77">
        <v>0</v>
      </c>
      <c r="H279" s="77">
        <v>0</v>
      </c>
      <c r="I279" s="77">
        <v>0</v>
      </c>
      <c r="J279" s="77">
        <v>0</v>
      </c>
      <c r="K279" s="77">
        <v>0</v>
      </c>
      <c r="L279" s="77">
        <v>0</v>
      </c>
      <c r="M279" s="77">
        <v>0</v>
      </c>
      <c r="N279" s="77">
        <v>0</v>
      </c>
      <c r="O279" s="77">
        <v>0</v>
      </c>
      <c r="P279" s="82">
        <v>194318</v>
      </c>
      <c r="Q279" s="83">
        <f t="shared" si="12"/>
        <v>215443</v>
      </c>
      <c r="S279" s="1">
        <f t="shared" si="13"/>
        <v>0</v>
      </c>
      <c r="T279" s="1">
        <f t="shared" si="13"/>
        <v>215443</v>
      </c>
      <c r="U279" s="1">
        <f t="shared" si="14"/>
        <v>215443</v>
      </c>
    </row>
    <row r="280" spans="1:21" x14ac:dyDescent="0.25">
      <c r="A280" s="24" t="s">
        <v>477</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5">
      <c r="A281" s="24" t="s">
        <v>333</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83">
        <f t="shared" si="12"/>
        <v>0</v>
      </c>
      <c r="S281" s="1">
        <f t="shared" si="13"/>
        <v>0</v>
      </c>
      <c r="T281" s="1">
        <f t="shared" si="13"/>
        <v>0</v>
      </c>
      <c r="U281" s="1">
        <f t="shared" si="14"/>
        <v>0</v>
      </c>
    </row>
    <row r="282" spans="1:21" x14ac:dyDescent="0.25">
      <c r="A282" s="24" t="s">
        <v>334</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5">
      <c r="A283" s="24" t="s">
        <v>335</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83">
        <f t="shared" si="12"/>
        <v>0</v>
      </c>
      <c r="S283" s="1">
        <f t="shared" si="13"/>
        <v>0</v>
      </c>
      <c r="T283" s="1">
        <f t="shared" si="13"/>
        <v>0</v>
      </c>
      <c r="U283" s="1">
        <f t="shared" si="14"/>
        <v>0</v>
      </c>
    </row>
    <row r="284" spans="1:21" x14ac:dyDescent="0.25">
      <c r="A284" s="24" t="s">
        <v>336</v>
      </c>
      <c r="B284" s="25" t="s">
        <v>4</v>
      </c>
      <c r="C284" s="81">
        <v>646</v>
      </c>
      <c r="D284" s="81">
        <v>0</v>
      </c>
      <c r="E284" s="77">
        <v>0</v>
      </c>
      <c r="F284" s="77">
        <v>0</v>
      </c>
      <c r="G284" s="77">
        <v>0</v>
      </c>
      <c r="H284" s="77">
        <v>0</v>
      </c>
      <c r="I284" s="77">
        <v>0</v>
      </c>
      <c r="J284" s="77">
        <v>0</v>
      </c>
      <c r="K284" s="77">
        <v>0</v>
      </c>
      <c r="L284" s="77">
        <v>0</v>
      </c>
      <c r="M284" s="77">
        <v>0</v>
      </c>
      <c r="N284" s="77">
        <v>0</v>
      </c>
      <c r="O284" s="77">
        <v>5961</v>
      </c>
      <c r="P284" s="82">
        <v>0</v>
      </c>
      <c r="Q284" s="83">
        <f t="shared" si="12"/>
        <v>6607</v>
      </c>
      <c r="S284" s="1">
        <f t="shared" si="13"/>
        <v>6607</v>
      </c>
      <c r="T284" s="1">
        <f t="shared" si="13"/>
        <v>0</v>
      </c>
      <c r="U284" s="1">
        <f t="shared" si="14"/>
        <v>6607</v>
      </c>
    </row>
    <row r="285" spans="1:21" x14ac:dyDescent="0.25">
      <c r="A285" s="24" t="s">
        <v>337</v>
      </c>
      <c r="B285" s="25" t="s">
        <v>4</v>
      </c>
      <c r="C285" s="81">
        <v>13357</v>
      </c>
      <c r="D285" s="81">
        <v>8181</v>
      </c>
      <c r="E285" s="77">
        <v>0</v>
      </c>
      <c r="F285" s="77">
        <v>0</v>
      </c>
      <c r="G285" s="77">
        <v>270844</v>
      </c>
      <c r="H285" s="77">
        <v>122236</v>
      </c>
      <c r="I285" s="77">
        <v>0</v>
      </c>
      <c r="J285" s="77">
        <v>0</v>
      </c>
      <c r="K285" s="77">
        <v>0</v>
      </c>
      <c r="L285" s="77">
        <v>0</v>
      </c>
      <c r="M285" s="77">
        <v>234716</v>
      </c>
      <c r="N285" s="77">
        <v>0</v>
      </c>
      <c r="O285" s="77">
        <v>0</v>
      </c>
      <c r="P285" s="82">
        <v>0</v>
      </c>
      <c r="Q285" s="83">
        <f t="shared" si="12"/>
        <v>649334</v>
      </c>
      <c r="S285" s="1">
        <f t="shared" si="13"/>
        <v>518917</v>
      </c>
      <c r="T285" s="1">
        <f t="shared" si="13"/>
        <v>130417</v>
      </c>
      <c r="U285" s="1">
        <f t="shared" si="14"/>
        <v>649334</v>
      </c>
    </row>
    <row r="286" spans="1:21" x14ac:dyDescent="0.25">
      <c r="A286" s="24" t="s">
        <v>338</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5">
      <c r="A287" s="24" t="s">
        <v>339</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5">
      <c r="A288" s="24" t="s">
        <v>340</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5">
      <c r="A289" s="24" t="s">
        <v>549</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5">
      <c r="A290" s="24" t="s">
        <v>341</v>
      </c>
      <c r="B290" s="25" t="s">
        <v>4</v>
      </c>
      <c r="C290" s="81">
        <v>0</v>
      </c>
      <c r="D290" s="81">
        <v>0</v>
      </c>
      <c r="E290" s="77">
        <v>0</v>
      </c>
      <c r="F290" s="77">
        <v>594763</v>
      </c>
      <c r="G290" s="77">
        <v>0</v>
      </c>
      <c r="H290" s="77">
        <v>0</v>
      </c>
      <c r="I290" s="77">
        <v>0</v>
      </c>
      <c r="J290" s="77">
        <v>0</v>
      </c>
      <c r="K290" s="77">
        <v>0</v>
      </c>
      <c r="L290" s="77">
        <v>0</v>
      </c>
      <c r="M290" s="77">
        <v>0</v>
      </c>
      <c r="N290" s="77">
        <v>0</v>
      </c>
      <c r="O290" s="77">
        <v>0</v>
      </c>
      <c r="P290" s="82">
        <v>0</v>
      </c>
      <c r="Q290" s="83">
        <f t="shared" si="12"/>
        <v>594763</v>
      </c>
      <c r="S290" s="1">
        <f t="shared" si="13"/>
        <v>0</v>
      </c>
      <c r="T290" s="1">
        <f t="shared" si="13"/>
        <v>594763</v>
      </c>
      <c r="U290" s="1">
        <f t="shared" si="14"/>
        <v>594763</v>
      </c>
    </row>
    <row r="291" spans="1:21" x14ac:dyDescent="0.25">
      <c r="A291" s="24" t="s">
        <v>506</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2"/>
        <v>0</v>
      </c>
      <c r="S291" s="1">
        <f t="shared" si="13"/>
        <v>0</v>
      </c>
      <c r="T291" s="1">
        <f t="shared" si="13"/>
        <v>0</v>
      </c>
      <c r="U291" s="1">
        <f t="shared" si="14"/>
        <v>0</v>
      </c>
    </row>
    <row r="292" spans="1:21" x14ac:dyDescent="0.25">
      <c r="A292" s="24" t="s">
        <v>342</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83">
        <f t="shared" si="12"/>
        <v>0</v>
      </c>
      <c r="S292" s="1">
        <f t="shared" si="13"/>
        <v>0</v>
      </c>
      <c r="T292" s="1">
        <f t="shared" si="13"/>
        <v>0</v>
      </c>
      <c r="U292" s="1">
        <f t="shared" si="14"/>
        <v>0</v>
      </c>
    </row>
    <row r="293" spans="1:21" x14ac:dyDescent="0.25">
      <c r="A293" s="24" t="s">
        <v>343</v>
      </c>
      <c r="B293" s="25" t="s">
        <v>4</v>
      </c>
      <c r="C293" s="81">
        <v>0</v>
      </c>
      <c r="D293" s="81">
        <v>0</v>
      </c>
      <c r="E293" s="77">
        <v>0</v>
      </c>
      <c r="F293" s="77">
        <v>0</v>
      </c>
      <c r="G293" s="77">
        <v>0</v>
      </c>
      <c r="H293" s="77">
        <v>0</v>
      </c>
      <c r="I293" s="77">
        <v>0</v>
      </c>
      <c r="J293" s="77">
        <v>0</v>
      </c>
      <c r="K293" s="77">
        <v>0</v>
      </c>
      <c r="L293" s="77">
        <v>0</v>
      </c>
      <c r="M293" s="77">
        <v>0</v>
      </c>
      <c r="N293" s="77">
        <v>0</v>
      </c>
      <c r="O293" s="77">
        <v>79502</v>
      </c>
      <c r="P293" s="82">
        <v>0</v>
      </c>
      <c r="Q293" s="83">
        <f t="shared" si="12"/>
        <v>79502</v>
      </c>
      <c r="S293" s="1">
        <f t="shared" si="13"/>
        <v>79502</v>
      </c>
      <c r="T293" s="1">
        <f t="shared" si="13"/>
        <v>0</v>
      </c>
      <c r="U293" s="1">
        <f t="shared" si="14"/>
        <v>79502</v>
      </c>
    </row>
    <row r="294" spans="1:21" x14ac:dyDescent="0.25">
      <c r="A294" s="24" t="s">
        <v>344</v>
      </c>
      <c r="B294" s="25" t="s">
        <v>4</v>
      </c>
      <c r="C294" s="81">
        <v>0</v>
      </c>
      <c r="D294" s="81">
        <v>0</v>
      </c>
      <c r="E294" s="77">
        <v>0</v>
      </c>
      <c r="F294" s="77">
        <v>0</v>
      </c>
      <c r="G294" s="77">
        <v>0</v>
      </c>
      <c r="H294" s="77">
        <v>0</v>
      </c>
      <c r="I294" s="77">
        <v>0</v>
      </c>
      <c r="J294" s="77">
        <v>0</v>
      </c>
      <c r="K294" s="77">
        <v>0</v>
      </c>
      <c r="L294" s="77">
        <v>0</v>
      </c>
      <c r="M294" s="77">
        <v>0</v>
      </c>
      <c r="N294" s="77">
        <v>206000</v>
      </c>
      <c r="O294" s="77">
        <v>0</v>
      </c>
      <c r="P294" s="82">
        <v>0</v>
      </c>
      <c r="Q294" s="83">
        <f t="shared" si="12"/>
        <v>206000</v>
      </c>
      <c r="S294" s="1">
        <f t="shared" si="13"/>
        <v>0</v>
      </c>
      <c r="T294" s="1">
        <f t="shared" si="13"/>
        <v>206000</v>
      </c>
      <c r="U294" s="1">
        <f t="shared" si="14"/>
        <v>206000</v>
      </c>
    </row>
    <row r="295" spans="1:21" x14ac:dyDescent="0.25">
      <c r="A295" s="24" t="s">
        <v>345</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5">
      <c r="A296" s="24" t="s">
        <v>346</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5">
      <c r="A297" s="24" t="s">
        <v>4</v>
      </c>
      <c r="B297" s="25" t="s">
        <v>4</v>
      </c>
      <c r="C297" s="81">
        <v>0</v>
      </c>
      <c r="D297" s="81">
        <v>0</v>
      </c>
      <c r="E297" s="77">
        <v>0</v>
      </c>
      <c r="F297" s="77">
        <v>0</v>
      </c>
      <c r="G297" s="77">
        <v>0</v>
      </c>
      <c r="H297" s="77">
        <v>0</v>
      </c>
      <c r="I297" s="77">
        <v>0</v>
      </c>
      <c r="J297" s="77">
        <v>0</v>
      </c>
      <c r="K297" s="77">
        <v>0</v>
      </c>
      <c r="L297" s="77">
        <v>0</v>
      </c>
      <c r="M297" s="77">
        <v>0</v>
      </c>
      <c r="N297" s="77">
        <v>0</v>
      </c>
      <c r="O297" s="77">
        <v>0</v>
      </c>
      <c r="P297" s="82">
        <v>0</v>
      </c>
      <c r="Q297" s="83">
        <f t="shared" si="12"/>
        <v>0</v>
      </c>
      <c r="S297" s="1">
        <f t="shared" si="13"/>
        <v>0</v>
      </c>
      <c r="T297" s="1">
        <f t="shared" si="13"/>
        <v>0</v>
      </c>
      <c r="U297" s="1">
        <f t="shared" si="14"/>
        <v>0</v>
      </c>
    </row>
    <row r="298" spans="1:21" x14ac:dyDescent="0.25">
      <c r="A298" s="24" t="s">
        <v>347</v>
      </c>
      <c r="B298" s="25" t="s">
        <v>4</v>
      </c>
      <c r="C298" s="81">
        <v>0</v>
      </c>
      <c r="D298" s="81">
        <v>481149</v>
      </c>
      <c r="E298" s="77">
        <v>0</v>
      </c>
      <c r="F298" s="77">
        <v>0</v>
      </c>
      <c r="G298" s="77">
        <v>0</v>
      </c>
      <c r="H298" s="77">
        <v>546678</v>
      </c>
      <c r="I298" s="77">
        <v>0</v>
      </c>
      <c r="J298" s="77">
        <v>0</v>
      </c>
      <c r="K298" s="77">
        <v>0</v>
      </c>
      <c r="L298" s="77">
        <v>0</v>
      </c>
      <c r="M298" s="77">
        <v>702433</v>
      </c>
      <c r="N298" s="77">
        <v>0</v>
      </c>
      <c r="O298" s="77">
        <v>0</v>
      </c>
      <c r="P298" s="82">
        <v>0</v>
      </c>
      <c r="Q298" s="83">
        <f t="shared" si="12"/>
        <v>1730260</v>
      </c>
      <c r="S298" s="1">
        <f t="shared" si="13"/>
        <v>702433</v>
      </c>
      <c r="T298" s="1">
        <f t="shared" si="13"/>
        <v>1027827</v>
      </c>
      <c r="U298" s="1">
        <f t="shared" si="14"/>
        <v>1730260</v>
      </c>
    </row>
    <row r="299" spans="1:21" x14ac:dyDescent="0.25">
      <c r="A299" s="24" t="s">
        <v>348</v>
      </c>
      <c r="B299" s="25" t="s">
        <v>4</v>
      </c>
      <c r="C299" s="81">
        <v>0</v>
      </c>
      <c r="D299" s="81">
        <v>0</v>
      </c>
      <c r="E299" s="77">
        <v>0</v>
      </c>
      <c r="F299" s="77">
        <v>0</v>
      </c>
      <c r="G299" s="77">
        <v>0</v>
      </c>
      <c r="H299" s="77">
        <v>0</v>
      </c>
      <c r="I299" s="77">
        <v>0</v>
      </c>
      <c r="J299" s="77">
        <v>0</v>
      </c>
      <c r="K299" s="77">
        <v>0</v>
      </c>
      <c r="L299" s="77">
        <v>0</v>
      </c>
      <c r="M299" s="77">
        <v>0</v>
      </c>
      <c r="N299" s="77">
        <v>0</v>
      </c>
      <c r="O299" s="77">
        <v>0</v>
      </c>
      <c r="P299" s="82">
        <v>0</v>
      </c>
      <c r="Q299" s="83">
        <f t="shared" si="12"/>
        <v>0</v>
      </c>
      <c r="S299" s="1">
        <f t="shared" si="13"/>
        <v>0</v>
      </c>
      <c r="T299" s="1">
        <f t="shared" si="13"/>
        <v>0</v>
      </c>
      <c r="U299" s="1">
        <f t="shared" si="14"/>
        <v>0</v>
      </c>
    </row>
    <row r="300" spans="1:21" x14ac:dyDescent="0.25">
      <c r="A300" s="24" t="s">
        <v>349</v>
      </c>
      <c r="B300" s="25" t="s">
        <v>4</v>
      </c>
      <c r="C300" s="81">
        <v>3436</v>
      </c>
      <c r="D300" s="81">
        <v>0</v>
      </c>
      <c r="E300" s="77">
        <v>0</v>
      </c>
      <c r="F300" s="77">
        <v>0</v>
      </c>
      <c r="G300" s="77">
        <v>0</v>
      </c>
      <c r="H300" s="77">
        <v>0</v>
      </c>
      <c r="I300" s="77">
        <v>0</v>
      </c>
      <c r="J300" s="77">
        <v>0</v>
      </c>
      <c r="K300" s="77">
        <v>0</v>
      </c>
      <c r="L300" s="77">
        <v>0</v>
      </c>
      <c r="M300" s="77">
        <v>1030</v>
      </c>
      <c r="N300" s="77">
        <v>0</v>
      </c>
      <c r="O300" s="77">
        <v>0</v>
      </c>
      <c r="P300" s="82">
        <v>0</v>
      </c>
      <c r="Q300" s="83">
        <f t="shared" si="12"/>
        <v>4466</v>
      </c>
      <c r="S300" s="1">
        <f t="shared" si="13"/>
        <v>4466</v>
      </c>
      <c r="T300" s="1">
        <f t="shared" si="13"/>
        <v>0</v>
      </c>
      <c r="U300" s="1">
        <f t="shared" si="14"/>
        <v>4466</v>
      </c>
    </row>
    <row r="301" spans="1:21" x14ac:dyDescent="0.25">
      <c r="A301" s="24" t="s">
        <v>350</v>
      </c>
      <c r="B301" s="25" t="s">
        <v>4</v>
      </c>
      <c r="C301" s="81">
        <v>64674</v>
      </c>
      <c r="D301" s="81">
        <v>0</v>
      </c>
      <c r="E301" s="77">
        <v>0</v>
      </c>
      <c r="F301" s="77">
        <v>37920</v>
      </c>
      <c r="G301" s="77">
        <v>204042</v>
      </c>
      <c r="H301" s="77">
        <v>0</v>
      </c>
      <c r="I301" s="77">
        <v>0</v>
      </c>
      <c r="J301" s="77">
        <v>0</v>
      </c>
      <c r="K301" s="77">
        <v>0</v>
      </c>
      <c r="L301" s="77">
        <v>0</v>
      </c>
      <c r="M301" s="77">
        <v>0</v>
      </c>
      <c r="N301" s="77">
        <v>0</v>
      </c>
      <c r="O301" s="77">
        <v>12989</v>
      </c>
      <c r="P301" s="82">
        <v>0</v>
      </c>
      <c r="Q301" s="83">
        <f t="shared" si="12"/>
        <v>319625</v>
      </c>
      <c r="S301" s="1">
        <f t="shared" si="13"/>
        <v>281705</v>
      </c>
      <c r="T301" s="1">
        <f t="shared" si="13"/>
        <v>37920</v>
      </c>
      <c r="U301" s="1">
        <f t="shared" si="14"/>
        <v>319625</v>
      </c>
    </row>
    <row r="302" spans="1:21" x14ac:dyDescent="0.25">
      <c r="A302" s="24" t="s">
        <v>351</v>
      </c>
      <c r="B302" s="25" t="s">
        <v>4</v>
      </c>
      <c r="C302" s="81">
        <v>45841</v>
      </c>
      <c r="D302" s="81">
        <v>55736</v>
      </c>
      <c r="E302" s="77">
        <v>0</v>
      </c>
      <c r="F302" s="77">
        <v>0</v>
      </c>
      <c r="G302" s="77">
        <v>9126</v>
      </c>
      <c r="H302" s="77">
        <v>20068</v>
      </c>
      <c r="I302" s="77">
        <v>0</v>
      </c>
      <c r="J302" s="77">
        <v>0</v>
      </c>
      <c r="K302" s="77">
        <v>0</v>
      </c>
      <c r="L302" s="77">
        <v>0</v>
      </c>
      <c r="M302" s="77">
        <v>3848</v>
      </c>
      <c r="N302" s="77">
        <v>1288</v>
      </c>
      <c r="O302" s="77">
        <v>17867</v>
      </c>
      <c r="P302" s="82">
        <v>20816</v>
      </c>
      <c r="Q302" s="83">
        <f t="shared" si="12"/>
        <v>174590</v>
      </c>
      <c r="S302" s="1">
        <f t="shared" si="13"/>
        <v>76682</v>
      </c>
      <c r="T302" s="1">
        <f t="shared" si="13"/>
        <v>97908</v>
      </c>
      <c r="U302" s="1">
        <f t="shared" si="14"/>
        <v>174590</v>
      </c>
    </row>
    <row r="303" spans="1:21" x14ac:dyDescent="0.25">
      <c r="A303" s="24" t="s">
        <v>352</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5">
      <c r="A304" s="24" t="s">
        <v>353</v>
      </c>
      <c r="B304" s="25" t="s">
        <v>4</v>
      </c>
      <c r="C304" s="81">
        <v>0</v>
      </c>
      <c r="D304" s="81">
        <v>0</v>
      </c>
      <c r="E304" s="77">
        <v>0</v>
      </c>
      <c r="F304" s="77">
        <v>0</v>
      </c>
      <c r="G304" s="77">
        <v>0</v>
      </c>
      <c r="H304" s="77">
        <v>0</v>
      </c>
      <c r="I304" s="77">
        <v>0</v>
      </c>
      <c r="J304" s="77">
        <v>0</v>
      </c>
      <c r="K304" s="77">
        <v>0</v>
      </c>
      <c r="L304" s="77">
        <v>0</v>
      </c>
      <c r="M304" s="77">
        <v>0</v>
      </c>
      <c r="N304" s="77">
        <v>0</v>
      </c>
      <c r="O304" s="77">
        <v>0</v>
      </c>
      <c r="P304" s="82">
        <v>0</v>
      </c>
      <c r="Q304" s="83">
        <f t="shared" si="12"/>
        <v>0</v>
      </c>
      <c r="S304" s="1">
        <f t="shared" si="13"/>
        <v>0</v>
      </c>
      <c r="T304" s="1">
        <f t="shared" si="13"/>
        <v>0</v>
      </c>
      <c r="U304" s="1">
        <f t="shared" si="14"/>
        <v>0</v>
      </c>
    </row>
    <row r="305" spans="1:21" x14ac:dyDescent="0.25">
      <c r="A305" s="24" t="s">
        <v>354</v>
      </c>
      <c r="B305" s="25" t="s">
        <v>4</v>
      </c>
      <c r="C305" s="81">
        <v>0</v>
      </c>
      <c r="D305" s="81">
        <v>151</v>
      </c>
      <c r="E305" s="77">
        <v>0</v>
      </c>
      <c r="F305" s="77">
        <v>0</v>
      </c>
      <c r="G305" s="77">
        <v>0</v>
      </c>
      <c r="H305" s="77">
        <v>0</v>
      </c>
      <c r="I305" s="77">
        <v>0</v>
      </c>
      <c r="J305" s="77">
        <v>0</v>
      </c>
      <c r="K305" s="77">
        <v>0</v>
      </c>
      <c r="L305" s="77">
        <v>0</v>
      </c>
      <c r="M305" s="77">
        <v>0</v>
      </c>
      <c r="N305" s="77">
        <v>276</v>
      </c>
      <c r="O305" s="77">
        <v>0</v>
      </c>
      <c r="P305" s="82">
        <v>0</v>
      </c>
      <c r="Q305" s="83">
        <f t="shared" si="12"/>
        <v>427</v>
      </c>
      <c r="S305" s="1">
        <f t="shared" si="13"/>
        <v>0</v>
      </c>
      <c r="T305" s="1">
        <f t="shared" si="13"/>
        <v>427</v>
      </c>
      <c r="U305" s="1">
        <f t="shared" si="14"/>
        <v>427</v>
      </c>
    </row>
    <row r="306" spans="1:21" x14ac:dyDescent="0.25">
      <c r="A306" s="24" t="s">
        <v>355</v>
      </c>
      <c r="B306" s="25" t="s">
        <v>4</v>
      </c>
      <c r="C306" s="81">
        <v>0</v>
      </c>
      <c r="D306" s="81">
        <v>0</v>
      </c>
      <c r="E306" s="77">
        <v>0</v>
      </c>
      <c r="F306" s="77">
        <v>0</v>
      </c>
      <c r="G306" s="77">
        <v>400174</v>
      </c>
      <c r="H306" s="77">
        <v>0</v>
      </c>
      <c r="I306" s="77">
        <v>0</v>
      </c>
      <c r="J306" s="77">
        <v>0</v>
      </c>
      <c r="K306" s="77">
        <v>0</v>
      </c>
      <c r="L306" s="77">
        <v>0</v>
      </c>
      <c r="M306" s="77">
        <v>1522900</v>
      </c>
      <c r="N306" s="77">
        <v>0</v>
      </c>
      <c r="O306" s="77">
        <v>0</v>
      </c>
      <c r="P306" s="82">
        <v>0</v>
      </c>
      <c r="Q306" s="83">
        <f t="shared" si="12"/>
        <v>1923074</v>
      </c>
      <c r="S306" s="1">
        <f t="shared" si="13"/>
        <v>1923074</v>
      </c>
      <c r="T306" s="1">
        <f t="shared" si="13"/>
        <v>0</v>
      </c>
      <c r="U306" s="1">
        <f t="shared" si="14"/>
        <v>1923074</v>
      </c>
    </row>
    <row r="307" spans="1:21" x14ac:dyDescent="0.25">
      <c r="A307" s="24" t="s">
        <v>356</v>
      </c>
      <c r="B307" s="25" t="s">
        <v>4</v>
      </c>
      <c r="C307" s="81">
        <v>0</v>
      </c>
      <c r="D307" s="81">
        <v>0</v>
      </c>
      <c r="E307" s="77">
        <v>0</v>
      </c>
      <c r="F307" s="77">
        <v>0</v>
      </c>
      <c r="G307" s="77">
        <v>0</v>
      </c>
      <c r="H307" s="77">
        <v>0</v>
      </c>
      <c r="I307" s="77">
        <v>0</v>
      </c>
      <c r="J307" s="77">
        <v>0</v>
      </c>
      <c r="K307" s="77">
        <v>0</v>
      </c>
      <c r="L307" s="77">
        <v>0</v>
      </c>
      <c r="M307" s="77">
        <v>0</v>
      </c>
      <c r="N307" s="77">
        <v>0</v>
      </c>
      <c r="O307" s="77">
        <v>0</v>
      </c>
      <c r="P307" s="82">
        <v>0</v>
      </c>
      <c r="Q307" s="83">
        <f t="shared" si="12"/>
        <v>0</v>
      </c>
      <c r="S307" s="1">
        <f t="shared" si="13"/>
        <v>0</v>
      </c>
      <c r="T307" s="1">
        <f t="shared" si="13"/>
        <v>0</v>
      </c>
      <c r="U307" s="1">
        <f t="shared" si="14"/>
        <v>0</v>
      </c>
    </row>
    <row r="308" spans="1:21" x14ac:dyDescent="0.25">
      <c r="A308" s="24" t="s">
        <v>544</v>
      </c>
      <c r="B308" s="25" t="s">
        <v>4</v>
      </c>
      <c r="C308" s="81">
        <v>0</v>
      </c>
      <c r="D308" s="81">
        <v>0</v>
      </c>
      <c r="E308" s="77">
        <v>0</v>
      </c>
      <c r="F308" s="77">
        <v>0</v>
      </c>
      <c r="G308" s="77">
        <v>0</v>
      </c>
      <c r="H308" s="77">
        <v>0</v>
      </c>
      <c r="I308" s="77">
        <v>0</v>
      </c>
      <c r="J308" s="77">
        <v>0</v>
      </c>
      <c r="K308" s="77">
        <v>0</v>
      </c>
      <c r="L308" s="77">
        <v>0</v>
      </c>
      <c r="M308" s="77">
        <v>0</v>
      </c>
      <c r="N308" s="77">
        <v>0</v>
      </c>
      <c r="O308" s="77">
        <v>0</v>
      </c>
      <c r="P308" s="82">
        <v>0</v>
      </c>
      <c r="Q308" s="83">
        <f t="shared" si="12"/>
        <v>0</v>
      </c>
      <c r="S308" s="1">
        <f t="shared" si="13"/>
        <v>0</v>
      </c>
      <c r="T308" s="1">
        <f t="shared" si="13"/>
        <v>0</v>
      </c>
      <c r="U308" s="1">
        <f t="shared" si="14"/>
        <v>0</v>
      </c>
    </row>
    <row r="309" spans="1:21" x14ac:dyDescent="0.25">
      <c r="A309" s="24" t="s">
        <v>357</v>
      </c>
      <c r="B309" s="25" t="s">
        <v>52</v>
      </c>
      <c r="C309" s="81">
        <v>510</v>
      </c>
      <c r="D309" s="81">
        <v>0</v>
      </c>
      <c r="E309" s="77">
        <v>62640</v>
      </c>
      <c r="F309" s="77">
        <v>0</v>
      </c>
      <c r="G309" s="77">
        <v>0</v>
      </c>
      <c r="H309" s="77">
        <v>0</v>
      </c>
      <c r="I309" s="77">
        <v>0</v>
      </c>
      <c r="J309" s="77">
        <v>0</v>
      </c>
      <c r="K309" s="77">
        <v>0</v>
      </c>
      <c r="L309" s="77">
        <v>0</v>
      </c>
      <c r="M309" s="77">
        <v>0</v>
      </c>
      <c r="N309" s="77">
        <v>0</v>
      </c>
      <c r="O309" s="77">
        <v>0</v>
      </c>
      <c r="P309" s="82">
        <v>0</v>
      </c>
      <c r="Q309" s="83">
        <f t="shared" si="12"/>
        <v>63150</v>
      </c>
      <c r="S309" s="1">
        <f t="shared" si="13"/>
        <v>63150</v>
      </c>
      <c r="T309" s="1">
        <f t="shared" si="13"/>
        <v>0</v>
      </c>
      <c r="U309" s="1">
        <f t="shared" si="14"/>
        <v>63150</v>
      </c>
    </row>
    <row r="310" spans="1:21" x14ac:dyDescent="0.25">
      <c r="A310" s="24" t="s">
        <v>358</v>
      </c>
      <c r="B310" s="25" t="s">
        <v>52</v>
      </c>
      <c r="C310" s="81">
        <v>0</v>
      </c>
      <c r="D310" s="81">
        <v>0</v>
      </c>
      <c r="E310" s="77">
        <v>82080</v>
      </c>
      <c r="F310" s="77">
        <v>244719</v>
      </c>
      <c r="G310" s="77">
        <v>0</v>
      </c>
      <c r="H310" s="77">
        <v>0</v>
      </c>
      <c r="I310" s="77">
        <v>0</v>
      </c>
      <c r="J310" s="77">
        <v>0</v>
      </c>
      <c r="K310" s="77">
        <v>0</v>
      </c>
      <c r="L310" s="77">
        <v>0</v>
      </c>
      <c r="M310" s="77">
        <v>0</v>
      </c>
      <c r="N310" s="77">
        <v>0</v>
      </c>
      <c r="O310" s="77">
        <v>0</v>
      </c>
      <c r="P310" s="82">
        <v>0</v>
      </c>
      <c r="Q310" s="83">
        <f t="shared" si="12"/>
        <v>326799</v>
      </c>
      <c r="S310" s="1">
        <f t="shared" si="13"/>
        <v>82080</v>
      </c>
      <c r="T310" s="1">
        <f t="shared" si="13"/>
        <v>244719</v>
      </c>
      <c r="U310" s="1">
        <f t="shared" si="14"/>
        <v>326799</v>
      </c>
    </row>
    <row r="311" spans="1:21" x14ac:dyDescent="0.25">
      <c r="A311" s="24" t="s">
        <v>359</v>
      </c>
      <c r="B311" s="25" t="s">
        <v>52</v>
      </c>
      <c r="C311" s="81">
        <v>277</v>
      </c>
      <c r="D311" s="81">
        <v>0</v>
      </c>
      <c r="E311" s="77">
        <v>11760</v>
      </c>
      <c r="F311" s="77">
        <v>0</v>
      </c>
      <c r="G311" s="77">
        <v>56862</v>
      </c>
      <c r="H311" s="77">
        <v>0</v>
      </c>
      <c r="I311" s="77">
        <v>0</v>
      </c>
      <c r="J311" s="77">
        <v>0</v>
      </c>
      <c r="K311" s="77">
        <v>0</v>
      </c>
      <c r="L311" s="77">
        <v>0</v>
      </c>
      <c r="M311" s="77">
        <v>0</v>
      </c>
      <c r="N311" s="77">
        <v>0</v>
      </c>
      <c r="O311" s="77">
        <v>4876</v>
      </c>
      <c r="P311" s="82">
        <v>0</v>
      </c>
      <c r="Q311" s="83">
        <f t="shared" si="12"/>
        <v>73775</v>
      </c>
      <c r="S311" s="1">
        <f t="shared" si="13"/>
        <v>73775</v>
      </c>
      <c r="T311" s="1">
        <f t="shared" si="13"/>
        <v>0</v>
      </c>
      <c r="U311" s="1">
        <f t="shared" si="14"/>
        <v>73775</v>
      </c>
    </row>
    <row r="312" spans="1:21" x14ac:dyDescent="0.25">
      <c r="A312" s="24" t="s">
        <v>361</v>
      </c>
      <c r="B312" s="25" t="s">
        <v>52</v>
      </c>
      <c r="C312" s="81">
        <v>0</v>
      </c>
      <c r="D312" s="81">
        <v>0</v>
      </c>
      <c r="E312" s="77">
        <v>0</v>
      </c>
      <c r="F312" s="77">
        <v>0</v>
      </c>
      <c r="G312" s="77">
        <v>23800</v>
      </c>
      <c r="H312" s="77">
        <v>0</v>
      </c>
      <c r="I312" s="77">
        <v>0</v>
      </c>
      <c r="J312" s="77">
        <v>0</v>
      </c>
      <c r="K312" s="77">
        <v>0</v>
      </c>
      <c r="L312" s="77">
        <v>0</v>
      </c>
      <c r="M312" s="77">
        <v>0</v>
      </c>
      <c r="N312" s="77">
        <v>0</v>
      </c>
      <c r="O312" s="77">
        <v>0</v>
      </c>
      <c r="P312" s="82">
        <v>0</v>
      </c>
      <c r="Q312" s="83">
        <f t="shared" si="12"/>
        <v>23800</v>
      </c>
      <c r="S312" s="1">
        <f t="shared" si="13"/>
        <v>23800</v>
      </c>
      <c r="T312" s="1">
        <f t="shared" si="13"/>
        <v>0</v>
      </c>
      <c r="U312" s="1">
        <f t="shared" si="14"/>
        <v>23800</v>
      </c>
    </row>
    <row r="313" spans="1:21" x14ac:dyDescent="0.25">
      <c r="A313" s="24" t="s">
        <v>516</v>
      </c>
      <c r="B313" s="25" t="s">
        <v>52</v>
      </c>
      <c r="C313" s="81">
        <v>0</v>
      </c>
      <c r="D313" s="81">
        <v>0</v>
      </c>
      <c r="E313" s="77">
        <v>0</v>
      </c>
      <c r="F313" s="77">
        <v>0</v>
      </c>
      <c r="G313" s="77">
        <v>0</v>
      </c>
      <c r="H313" s="77">
        <v>0</v>
      </c>
      <c r="I313" s="77">
        <v>0</v>
      </c>
      <c r="J313" s="77">
        <v>0</v>
      </c>
      <c r="K313" s="77">
        <v>0</v>
      </c>
      <c r="L313" s="77">
        <v>0</v>
      </c>
      <c r="M313" s="77">
        <v>0</v>
      </c>
      <c r="N313" s="77">
        <v>0</v>
      </c>
      <c r="O313" s="77">
        <v>0</v>
      </c>
      <c r="P313" s="82">
        <v>0</v>
      </c>
      <c r="Q313" s="83">
        <f t="shared" si="12"/>
        <v>0</v>
      </c>
      <c r="S313" s="1">
        <f t="shared" si="13"/>
        <v>0</v>
      </c>
      <c r="T313" s="1">
        <f t="shared" si="13"/>
        <v>0</v>
      </c>
      <c r="U313" s="1">
        <f t="shared" si="14"/>
        <v>0</v>
      </c>
    </row>
    <row r="314" spans="1:21" x14ac:dyDescent="0.25">
      <c r="A314" s="24" t="s">
        <v>362</v>
      </c>
      <c r="B314" s="25" t="s">
        <v>52</v>
      </c>
      <c r="C314" s="81">
        <v>66623</v>
      </c>
      <c r="D314" s="81">
        <v>0</v>
      </c>
      <c r="E314" s="77">
        <v>0</v>
      </c>
      <c r="F314" s="77">
        <v>0</v>
      </c>
      <c r="G314" s="77">
        <v>344797</v>
      </c>
      <c r="H314" s="77">
        <v>0</v>
      </c>
      <c r="I314" s="77">
        <v>0</v>
      </c>
      <c r="J314" s="77">
        <v>0</v>
      </c>
      <c r="K314" s="77">
        <v>0</v>
      </c>
      <c r="L314" s="77">
        <v>0</v>
      </c>
      <c r="M314" s="77">
        <v>0</v>
      </c>
      <c r="N314" s="77">
        <v>0</v>
      </c>
      <c r="O314" s="77">
        <v>0</v>
      </c>
      <c r="P314" s="82">
        <v>93488</v>
      </c>
      <c r="Q314" s="83">
        <f t="shared" si="12"/>
        <v>504908</v>
      </c>
      <c r="S314" s="1">
        <f t="shared" si="13"/>
        <v>411420</v>
      </c>
      <c r="T314" s="1">
        <f t="shared" si="13"/>
        <v>93488</v>
      </c>
      <c r="U314" s="1">
        <f t="shared" si="14"/>
        <v>504908</v>
      </c>
    </row>
    <row r="315" spans="1:21" x14ac:dyDescent="0.25">
      <c r="A315" s="24" t="s">
        <v>363</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5">
      <c r="A316" s="24" t="s">
        <v>364</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5">
      <c r="A317" s="24" t="s">
        <v>365</v>
      </c>
      <c r="B317" s="25" t="s">
        <v>53</v>
      </c>
      <c r="C317" s="81">
        <v>0</v>
      </c>
      <c r="D317" s="81">
        <v>0</v>
      </c>
      <c r="E317" s="77">
        <v>0</v>
      </c>
      <c r="F317" s="77">
        <v>0</v>
      </c>
      <c r="G317" s="77">
        <v>0</v>
      </c>
      <c r="H317" s="77">
        <v>0</v>
      </c>
      <c r="I317" s="77">
        <v>0</v>
      </c>
      <c r="J317" s="77">
        <v>0</v>
      </c>
      <c r="K317" s="77">
        <v>0</v>
      </c>
      <c r="L317" s="77">
        <v>0</v>
      </c>
      <c r="M317" s="77">
        <v>0</v>
      </c>
      <c r="N317" s="77">
        <v>0</v>
      </c>
      <c r="O317" s="77">
        <v>0</v>
      </c>
      <c r="P317" s="82">
        <v>0</v>
      </c>
      <c r="Q317" s="83">
        <f t="shared" si="12"/>
        <v>0</v>
      </c>
      <c r="S317" s="1">
        <f t="shared" si="13"/>
        <v>0</v>
      </c>
      <c r="T317" s="1">
        <f t="shared" si="13"/>
        <v>0</v>
      </c>
      <c r="U317" s="1">
        <f t="shared" si="14"/>
        <v>0</v>
      </c>
    </row>
    <row r="318" spans="1:21" x14ac:dyDescent="0.25">
      <c r="A318" s="24" t="s">
        <v>366</v>
      </c>
      <c r="B318" s="25" t="s">
        <v>53</v>
      </c>
      <c r="C318" s="81">
        <v>0</v>
      </c>
      <c r="D318" s="81">
        <v>0</v>
      </c>
      <c r="E318" s="77">
        <v>0</v>
      </c>
      <c r="F318" s="77">
        <v>0</v>
      </c>
      <c r="G318" s="77">
        <v>0</v>
      </c>
      <c r="H318" s="77">
        <v>0</v>
      </c>
      <c r="I318" s="77">
        <v>0</v>
      </c>
      <c r="J318" s="77">
        <v>0</v>
      </c>
      <c r="K318" s="77">
        <v>0</v>
      </c>
      <c r="L318" s="77">
        <v>0</v>
      </c>
      <c r="M318" s="77">
        <v>0</v>
      </c>
      <c r="N318" s="77">
        <v>0</v>
      </c>
      <c r="O318" s="77">
        <v>0</v>
      </c>
      <c r="P318" s="82">
        <v>0</v>
      </c>
      <c r="Q318" s="83">
        <f t="shared" si="12"/>
        <v>0</v>
      </c>
      <c r="S318" s="1">
        <f t="shared" si="13"/>
        <v>0</v>
      </c>
      <c r="T318" s="1">
        <f t="shared" si="13"/>
        <v>0</v>
      </c>
      <c r="U318" s="1">
        <f t="shared" si="14"/>
        <v>0</v>
      </c>
    </row>
    <row r="319" spans="1:21" x14ac:dyDescent="0.25">
      <c r="A319" s="24" t="s">
        <v>367</v>
      </c>
      <c r="B319" s="25" t="s">
        <v>53</v>
      </c>
      <c r="C319" s="81">
        <v>0</v>
      </c>
      <c r="D319" s="81">
        <v>0</v>
      </c>
      <c r="E319" s="77">
        <v>0</v>
      </c>
      <c r="F319" s="77">
        <v>20059</v>
      </c>
      <c r="G319" s="77">
        <v>63654</v>
      </c>
      <c r="H319" s="77">
        <v>173603</v>
      </c>
      <c r="I319" s="77">
        <v>0</v>
      </c>
      <c r="J319" s="77">
        <v>0</v>
      </c>
      <c r="K319" s="77">
        <v>0</v>
      </c>
      <c r="L319" s="77">
        <v>0</v>
      </c>
      <c r="M319" s="77">
        <v>124192</v>
      </c>
      <c r="N319" s="77">
        <v>253569</v>
      </c>
      <c r="O319" s="77">
        <v>0</v>
      </c>
      <c r="P319" s="82">
        <v>0</v>
      </c>
      <c r="Q319" s="83">
        <f t="shared" si="12"/>
        <v>635077</v>
      </c>
      <c r="S319" s="1">
        <f t="shared" si="13"/>
        <v>187846</v>
      </c>
      <c r="T319" s="1">
        <f t="shared" si="13"/>
        <v>447231</v>
      </c>
      <c r="U319" s="1">
        <f t="shared" si="14"/>
        <v>635077</v>
      </c>
    </row>
    <row r="320" spans="1:21" x14ac:dyDescent="0.25">
      <c r="A320" s="24" t="s">
        <v>368</v>
      </c>
      <c r="B320" s="25" t="s">
        <v>53</v>
      </c>
      <c r="C320" s="81">
        <v>11735</v>
      </c>
      <c r="D320" s="81">
        <v>2210</v>
      </c>
      <c r="E320" s="77">
        <v>0</v>
      </c>
      <c r="F320" s="77">
        <v>171581</v>
      </c>
      <c r="G320" s="77">
        <v>16448</v>
      </c>
      <c r="H320" s="77">
        <v>20708</v>
      </c>
      <c r="I320" s="77">
        <v>0</v>
      </c>
      <c r="J320" s="77">
        <v>0</v>
      </c>
      <c r="K320" s="77">
        <v>0</v>
      </c>
      <c r="L320" s="77">
        <v>0</v>
      </c>
      <c r="M320" s="77">
        <v>92334</v>
      </c>
      <c r="N320" s="77">
        <v>0</v>
      </c>
      <c r="O320" s="77">
        <v>0</v>
      </c>
      <c r="P320" s="82">
        <v>0</v>
      </c>
      <c r="Q320" s="83">
        <f t="shared" si="12"/>
        <v>315016</v>
      </c>
      <c r="S320" s="1">
        <f t="shared" si="13"/>
        <v>120517</v>
      </c>
      <c r="T320" s="1">
        <f t="shared" si="13"/>
        <v>194499</v>
      </c>
      <c r="U320" s="1">
        <f t="shared" si="14"/>
        <v>315016</v>
      </c>
    </row>
    <row r="321" spans="1:21" x14ac:dyDescent="0.25">
      <c r="A321" s="24" t="s">
        <v>369</v>
      </c>
      <c r="B321" s="25" t="s">
        <v>53</v>
      </c>
      <c r="C321" s="81">
        <v>0</v>
      </c>
      <c r="D321" s="81">
        <v>0</v>
      </c>
      <c r="E321" s="77">
        <v>11385</v>
      </c>
      <c r="F321" s="77">
        <v>1238</v>
      </c>
      <c r="G321" s="77">
        <v>6694</v>
      </c>
      <c r="H321" s="77">
        <v>954</v>
      </c>
      <c r="I321" s="77">
        <v>0</v>
      </c>
      <c r="J321" s="77">
        <v>0</v>
      </c>
      <c r="K321" s="77">
        <v>0</v>
      </c>
      <c r="L321" s="77">
        <v>0</v>
      </c>
      <c r="M321" s="77">
        <v>0</v>
      </c>
      <c r="N321" s="77">
        <v>0</v>
      </c>
      <c r="O321" s="77">
        <v>0</v>
      </c>
      <c r="P321" s="82">
        <v>0</v>
      </c>
      <c r="Q321" s="83">
        <f t="shared" si="12"/>
        <v>20271</v>
      </c>
      <c r="S321" s="1">
        <f t="shared" si="13"/>
        <v>18079</v>
      </c>
      <c r="T321" s="1">
        <f t="shared" si="13"/>
        <v>2192</v>
      </c>
      <c r="U321" s="1">
        <f t="shared" si="14"/>
        <v>20271</v>
      </c>
    </row>
    <row r="322" spans="1:21" x14ac:dyDescent="0.25">
      <c r="A322" s="24" t="s">
        <v>370</v>
      </c>
      <c r="B322" s="25" t="s">
        <v>53</v>
      </c>
      <c r="C322" s="81">
        <v>0</v>
      </c>
      <c r="D322" s="81">
        <v>0</v>
      </c>
      <c r="E322" s="77">
        <v>0</v>
      </c>
      <c r="F322" s="77">
        <v>0</v>
      </c>
      <c r="G322" s="77">
        <v>42048</v>
      </c>
      <c r="H322" s="77">
        <v>0</v>
      </c>
      <c r="I322" s="77">
        <v>79000</v>
      </c>
      <c r="J322" s="77">
        <v>0</v>
      </c>
      <c r="K322" s="77">
        <v>0</v>
      </c>
      <c r="L322" s="77">
        <v>0</v>
      </c>
      <c r="M322" s="77">
        <v>79000</v>
      </c>
      <c r="N322" s="77">
        <v>0</v>
      </c>
      <c r="O322" s="77">
        <v>0</v>
      </c>
      <c r="P322" s="82">
        <v>0</v>
      </c>
      <c r="Q322" s="83">
        <f t="shared" si="12"/>
        <v>200048</v>
      </c>
      <c r="S322" s="1">
        <f t="shared" si="13"/>
        <v>200048</v>
      </c>
      <c r="T322" s="1">
        <f t="shared" si="13"/>
        <v>0</v>
      </c>
      <c r="U322" s="1">
        <f t="shared" si="14"/>
        <v>200048</v>
      </c>
    </row>
    <row r="323" spans="1:21" x14ac:dyDescent="0.25">
      <c r="A323" s="24" t="s">
        <v>371</v>
      </c>
      <c r="B323" s="25" t="s">
        <v>53</v>
      </c>
      <c r="C323" s="81">
        <v>4877</v>
      </c>
      <c r="D323" s="81">
        <v>0</v>
      </c>
      <c r="E323" s="77">
        <v>0</v>
      </c>
      <c r="F323" s="77">
        <v>0</v>
      </c>
      <c r="G323" s="77">
        <v>0</v>
      </c>
      <c r="H323" s="77">
        <v>0</v>
      </c>
      <c r="I323" s="77">
        <v>0</v>
      </c>
      <c r="J323" s="77">
        <v>0</v>
      </c>
      <c r="K323" s="77">
        <v>0</v>
      </c>
      <c r="L323" s="77">
        <v>0</v>
      </c>
      <c r="M323" s="77">
        <v>0</v>
      </c>
      <c r="N323" s="77">
        <v>0</v>
      </c>
      <c r="O323" s="77">
        <v>406</v>
      </c>
      <c r="P323" s="82">
        <v>0</v>
      </c>
      <c r="Q323" s="83">
        <f t="shared" si="12"/>
        <v>5283</v>
      </c>
      <c r="S323" s="1">
        <f t="shared" si="13"/>
        <v>5283</v>
      </c>
      <c r="T323" s="1">
        <f t="shared" si="13"/>
        <v>0</v>
      </c>
      <c r="U323" s="1">
        <f t="shared" si="14"/>
        <v>5283</v>
      </c>
    </row>
    <row r="324" spans="1:21" x14ac:dyDescent="0.25">
      <c r="A324" s="24" t="s">
        <v>372</v>
      </c>
      <c r="B324" s="25" t="s">
        <v>53</v>
      </c>
      <c r="C324" s="81">
        <v>3799</v>
      </c>
      <c r="D324" s="81">
        <v>0</v>
      </c>
      <c r="E324" s="77">
        <v>0</v>
      </c>
      <c r="F324" s="77">
        <v>0</v>
      </c>
      <c r="G324" s="77">
        <v>0</v>
      </c>
      <c r="H324" s="77">
        <v>0</v>
      </c>
      <c r="I324" s="77">
        <v>0</v>
      </c>
      <c r="J324" s="77">
        <v>0</v>
      </c>
      <c r="K324" s="77">
        <v>0</v>
      </c>
      <c r="L324" s="77">
        <v>0</v>
      </c>
      <c r="M324" s="77">
        <v>0</v>
      </c>
      <c r="N324" s="77">
        <v>0</v>
      </c>
      <c r="O324" s="77">
        <v>0</v>
      </c>
      <c r="P324" s="82">
        <v>0</v>
      </c>
      <c r="Q324" s="83">
        <f t="shared" si="12"/>
        <v>3799</v>
      </c>
      <c r="S324" s="1">
        <f t="shared" si="13"/>
        <v>3799</v>
      </c>
      <c r="T324" s="1">
        <f t="shared" si="13"/>
        <v>0</v>
      </c>
      <c r="U324" s="1">
        <f t="shared" si="14"/>
        <v>3799</v>
      </c>
    </row>
    <row r="325" spans="1:21" x14ac:dyDescent="0.25">
      <c r="A325" s="24" t="s">
        <v>373</v>
      </c>
      <c r="B325" s="25" t="s">
        <v>53</v>
      </c>
      <c r="C325" s="81">
        <v>0</v>
      </c>
      <c r="D325" s="81">
        <v>0</v>
      </c>
      <c r="E325" s="77">
        <v>0</v>
      </c>
      <c r="F325" s="77">
        <v>0</v>
      </c>
      <c r="G325" s="77">
        <v>7070</v>
      </c>
      <c r="H325" s="77">
        <v>289941</v>
      </c>
      <c r="I325" s="77">
        <v>0</v>
      </c>
      <c r="J325" s="77">
        <v>0</v>
      </c>
      <c r="K325" s="77">
        <v>0</v>
      </c>
      <c r="L325" s="77">
        <v>0</v>
      </c>
      <c r="M325" s="77">
        <v>0</v>
      </c>
      <c r="N325" s="77">
        <v>0</v>
      </c>
      <c r="O325" s="77">
        <v>50396</v>
      </c>
      <c r="P325" s="82">
        <v>94292</v>
      </c>
      <c r="Q325" s="83">
        <f t="shared" ref="Q325:Q388" si="15">SUM(C325:P325)</f>
        <v>441699</v>
      </c>
      <c r="S325" s="1">
        <f t="shared" si="13"/>
        <v>57466</v>
      </c>
      <c r="T325" s="1">
        <f t="shared" si="13"/>
        <v>384233</v>
      </c>
      <c r="U325" s="1">
        <f t="shared" si="14"/>
        <v>441699</v>
      </c>
    </row>
    <row r="326" spans="1:21" x14ac:dyDescent="0.25">
      <c r="A326" s="24" t="s">
        <v>374</v>
      </c>
      <c r="B326" s="25" t="s">
        <v>53</v>
      </c>
      <c r="C326" s="81">
        <v>0</v>
      </c>
      <c r="D326" s="81">
        <v>0</v>
      </c>
      <c r="E326" s="77">
        <v>0</v>
      </c>
      <c r="F326" s="77">
        <v>0</v>
      </c>
      <c r="G326" s="77">
        <v>0</v>
      </c>
      <c r="H326" s="77">
        <v>0</v>
      </c>
      <c r="I326" s="77">
        <v>0</v>
      </c>
      <c r="J326" s="77">
        <v>0</v>
      </c>
      <c r="K326" s="77">
        <v>0</v>
      </c>
      <c r="L326" s="77">
        <v>0</v>
      </c>
      <c r="M326" s="77">
        <v>0</v>
      </c>
      <c r="N326" s="77">
        <v>0</v>
      </c>
      <c r="O326" s="77">
        <v>0</v>
      </c>
      <c r="P326" s="82">
        <v>0</v>
      </c>
      <c r="Q326" s="83">
        <f t="shared" si="15"/>
        <v>0</v>
      </c>
      <c r="S326" s="1">
        <f t="shared" si="13"/>
        <v>0</v>
      </c>
      <c r="T326" s="1">
        <f t="shared" si="13"/>
        <v>0</v>
      </c>
      <c r="U326" s="1">
        <f t="shared" si="14"/>
        <v>0</v>
      </c>
    </row>
    <row r="327" spans="1:21" x14ac:dyDescent="0.25">
      <c r="A327" s="24" t="s">
        <v>375</v>
      </c>
      <c r="B327" s="25" t="s">
        <v>53</v>
      </c>
      <c r="C327" s="81">
        <v>0</v>
      </c>
      <c r="D327" s="81">
        <v>0</v>
      </c>
      <c r="E327" s="77">
        <v>0</v>
      </c>
      <c r="F327" s="77">
        <v>0</v>
      </c>
      <c r="G327" s="77">
        <v>0</v>
      </c>
      <c r="H327" s="77">
        <v>0</v>
      </c>
      <c r="I327" s="77">
        <v>0</v>
      </c>
      <c r="J327" s="77">
        <v>0</v>
      </c>
      <c r="K327" s="77">
        <v>0</v>
      </c>
      <c r="L327" s="77">
        <v>0</v>
      </c>
      <c r="M327" s="77">
        <v>0</v>
      </c>
      <c r="N327" s="77">
        <v>0</v>
      </c>
      <c r="O327" s="77">
        <v>0</v>
      </c>
      <c r="P327" s="82">
        <v>0</v>
      </c>
      <c r="Q327" s="83">
        <f t="shared" si="15"/>
        <v>0</v>
      </c>
      <c r="S327" s="1">
        <f t="shared" ref="S327:T390" si="16">SUM(C327,E327,G327,I327,K327,M327,O327)</f>
        <v>0</v>
      </c>
      <c r="T327" s="1">
        <f t="shared" si="16"/>
        <v>0</v>
      </c>
      <c r="U327" s="1">
        <f t="shared" ref="U327:U390" si="17">SUM(S327:T327)</f>
        <v>0</v>
      </c>
    </row>
    <row r="328" spans="1:21" x14ac:dyDescent="0.25">
      <c r="A328" s="24" t="s">
        <v>376</v>
      </c>
      <c r="B328" s="25" t="s">
        <v>53</v>
      </c>
      <c r="C328" s="81">
        <v>15260</v>
      </c>
      <c r="D328" s="81">
        <v>0</v>
      </c>
      <c r="E328" s="77">
        <v>124730</v>
      </c>
      <c r="F328" s="77">
        <v>0</v>
      </c>
      <c r="G328" s="77">
        <v>34669</v>
      </c>
      <c r="H328" s="77">
        <v>10266</v>
      </c>
      <c r="I328" s="77">
        <v>0</v>
      </c>
      <c r="J328" s="77">
        <v>0</v>
      </c>
      <c r="K328" s="77">
        <v>0</v>
      </c>
      <c r="L328" s="77">
        <v>0</v>
      </c>
      <c r="M328" s="77">
        <v>42703</v>
      </c>
      <c r="N328" s="77">
        <v>0</v>
      </c>
      <c r="O328" s="77">
        <v>0</v>
      </c>
      <c r="P328" s="82">
        <v>0</v>
      </c>
      <c r="Q328" s="83">
        <f t="shared" si="15"/>
        <v>227628</v>
      </c>
      <c r="S328" s="1">
        <f t="shared" si="16"/>
        <v>217362</v>
      </c>
      <c r="T328" s="1">
        <f t="shared" si="16"/>
        <v>10266</v>
      </c>
      <c r="U328" s="1">
        <f t="shared" si="17"/>
        <v>227628</v>
      </c>
    </row>
    <row r="329" spans="1:21" x14ac:dyDescent="0.25">
      <c r="A329" s="24" t="s">
        <v>377</v>
      </c>
      <c r="B329" s="25" t="s">
        <v>53</v>
      </c>
      <c r="C329" s="81">
        <v>0</v>
      </c>
      <c r="D329" s="81">
        <v>0</v>
      </c>
      <c r="E329" s="77">
        <v>0</v>
      </c>
      <c r="F329" s="77">
        <v>0</v>
      </c>
      <c r="G329" s="77">
        <v>0</v>
      </c>
      <c r="H329" s="77">
        <v>104690</v>
      </c>
      <c r="I329" s="77">
        <v>0</v>
      </c>
      <c r="J329" s="77">
        <v>0</v>
      </c>
      <c r="K329" s="77">
        <v>0</v>
      </c>
      <c r="L329" s="77">
        <v>0</v>
      </c>
      <c r="M329" s="77">
        <v>0</v>
      </c>
      <c r="N329" s="77">
        <v>0</v>
      </c>
      <c r="O329" s="77">
        <v>0</v>
      </c>
      <c r="P329" s="82">
        <v>0</v>
      </c>
      <c r="Q329" s="83">
        <f t="shared" si="15"/>
        <v>104690</v>
      </c>
      <c r="S329" s="1">
        <f t="shared" si="16"/>
        <v>0</v>
      </c>
      <c r="T329" s="1">
        <f t="shared" si="16"/>
        <v>104690</v>
      </c>
      <c r="U329" s="1">
        <f t="shared" si="17"/>
        <v>104690</v>
      </c>
    </row>
    <row r="330" spans="1:21" x14ac:dyDescent="0.25">
      <c r="A330" s="24" t="s">
        <v>378</v>
      </c>
      <c r="B330" s="25" t="s">
        <v>53</v>
      </c>
      <c r="C330" s="81">
        <v>0</v>
      </c>
      <c r="D330" s="81">
        <v>0</v>
      </c>
      <c r="E330" s="77">
        <v>0</v>
      </c>
      <c r="F330" s="77">
        <v>0</v>
      </c>
      <c r="G330" s="77">
        <v>0</v>
      </c>
      <c r="H330" s="77">
        <v>0</v>
      </c>
      <c r="I330" s="77">
        <v>0</v>
      </c>
      <c r="J330" s="77">
        <v>0</v>
      </c>
      <c r="K330" s="77">
        <v>0</v>
      </c>
      <c r="L330" s="77">
        <v>0</v>
      </c>
      <c r="M330" s="77">
        <v>34940</v>
      </c>
      <c r="N330" s="77">
        <v>0</v>
      </c>
      <c r="O330" s="77">
        <v>0</v>
      </c>
      <c r="P330" s="82">
        <v>0</v>
      </c>
      <c r="Q330" s="83">
        <f t="shared" si="15"/>
        <v>34940</v>
      </c>
      <c r="S330" s="1">
        <f t="shared" si="16"/>
        <v>34940</v>
      </c>
      <c r="T330" s="1">
        <f t="shared" si="16"/>
        <v>0</v>
      </c>
      <c r="U330" s="1">
        <f t="shared" si="17"/>
        <v>34940</v>
      </c>
    </row>
    <row r="331" spans="1:21" x14ac:dyDescent="0.25">
      <c r="A331" s="24" t="s">
        <v>379</v>
      </c>
      <c r="B331" s="25" t="s">
        <v>53</v>
      </c>
      <c r="C331" s="81">
        <v>0</v>
      </c>
      <c r="D331" s="81">
        <v>0</v>
      </c>
      <c r="E331" s="77">
        <v>0</v>
      </c>
      <c r="F331" s="77">
        <v>0</v>
      </c>
      <c r="G331" s="77">
        <v>0</v>
      </c>
      <c r="H331" s="77">
        <v>0</v>
      </c>
      <c r="I331" s="77">
        <v>0</v>
      </c>
      <c r="J331" s="77">
        <v>0</v>
      </c>
      <c r="K331" s="77">
        <v>0</v>
      </c>
      <c r="L331" s="77">
        <v>0</v>
      </c>
      <c r="M331" s="77">
        <v>87152</v>
      </c>
      <c r="N331" s="77">
        <v>0</v>
      </c>
      <c r="O331" s="77">
        <v>0</v>
      </c>
      <c r="P331" s="82">
        <v>0</v>
      </c>
      <c r="Q331" s="83">
        <f t="shared" si="15"/>
        <v>87152</v>
      </c>
      <c r="S331" s="1">
        <f t="shared" si="16"/>
        <v>87152</v>
      </c>
      <c r="T331" s="1">
        <f t="shared" si="16"/>
        <v>0</v>
      </c>
      <c r="U331" s="1">
        <f t="shared" si="17"/>
        <v>87152</v>
      </c>
    </row>
    <row r="332" spans="1:21" x14ac:dyDescent="0.25">
      <c r="A332" s="24" t="s">
        <v>380</v>
      </c>
      <c r="B332" s="25" t="s">
        <v>53</v>
      </c>
      <c r="C332" s="81">
        <v>10150</v>
      </c>
      <c r="D332" s="81">
        <v>667</v>
      </c>
      <c r="E332" s="77">
        <v>0</v>
      </c>
      <c r="F332" s="77">
        <v>0</v>
      </c>
      <c r="G332" s="77">
        <v>29200</v>
      </c>
      <c r="H332" s="77">
        <v>6673</v>
      </c>
      <c r="I332" s="77">
        <v>0</v>
      </c>
      <c r="J332" s="77">
        <v>0</v>
      </c>
      <c r="K332" s="77">
        <v>0</v>
      </c>
      <c r="L332" s="77">
        <v>0</v>
      </c>
      <c r="M332" s="77">
        <v>20242</v>
      </c>
      <c r="N332" s="77">
        <v>0</v>
      </c>
      <c r="O332" s="77">
        <v>0</v>
      </c>
      <c r="P332" s="82">
        <v>0</v>
      </c>
      <c r="Q332" s="83">
        <f t="shared" si="15"/>
        <v>66932</v>
      </c>
      <c r="S332" s="1">
        <f t="shared" si="16"/>
        <v>59592</v>
      </c>
      <c r="T332" s="1">
        <f t="shared" si="16"/>
        <v>7340</v>
      </c>
      <c r="U332" s="1">
        <f t="shared" si="17"/>
        <v>66932</v>
      </c>
    </row>
    <row r="333" spans="1:21" x14ac:dyDescent="0.25">
      <c r="A333" s="24" t="s">
        <v>5</v>
      </c>
      <c r="B333" s="25" t="s">
        <v>53</v>
      </c>
      <c r="C333" s="81">
        <v>0</v>
      </c>
      <c r="D333" s="81">
        <v>8050</v>
      </c>
      <c r="E333" s="77">
        <v>2013</v>
      </c>
      <c r="F333" s="77">
        <v>0</v>
      </c>
      <c r="G333" s="77">
        <v>0</v>
      </c>
      <c r="H333" s="77">
        <v>0</v>
      </c>
      <c r="I333" s="77">
        <v>0</v>
      </c>
      <c r="J333" s="77">
        <v>0</v>
      </c>
      <c r="K333" s="77">
        <v>0</v>
      </c>
      <c r="L333" s="77">
        <v>0</v>
      </c>
      <c r="M333" s="77">
        <v>0</v>
      </c>
      <c r="N333" s="77">
        <v>0</v>
      </c>
      <c r="O333" s="77">
        <v>0</v>
      </c>
      <c r="P333" s="82">
        <v>0</v>
      </c>
      <c r="Q333" s="83">
        <f t="shared" si="15"/>
        <v>10063</v>
      </c>
      <c r="S333" s="1">
        <f t="shared" si="16"/>
        <v>2013</v>
      </c>
      <c r="T333" s="1">
        <f t="shared" si="16"/>
        <v>8050</v>
      </c>
      <c r="U333" s="1">
        <f t="shared" si="17"/>
        <v>10063</v>
      </c>
    </row>
    <row r="334" spans="1:21" x14ac:dyDescent="0.25">
      <c r="A334" s="24" t="s">
        <v>383</v>
      </c>
      <c r="B334" s="25" t="s">
        <v>53</v>
      </c>
      <c r="C334" s="81">
        <v>2375</v>
      </c>
      <c r="D334" s="81">
        <v>0</v>
      </c>
      <c r="E334" s="77">
        <v>0</v>
      </c>
      <c r="F334" s="77">
        <v>0</v>
      </c>
      <c r="G334" s="77">
        <v>0</v>
      </c>
      <c r="H334" s="77">
        <v>0</v>
      </c>
      <c r="I334" s="77">
        <v>0</v>
      </c>
      <c r="J334" s="77">
        <v>0</v>
      </c>
      <c r="K334" s="77">
        <v>0</v>
      </c>
      <c r="L334" s="77">
        <v>0</v>
      </c>
      <c r="M334" s="77">
        <v>0</v>
      </c>
      <c r="N334" s="77">
        <v>0</v>
      </c>
      <c r="O334" s="77">
        <v>0</v>
      </c>
      <c r="P334" s="82">
        <v>0</v>
      </c>
      <c r="Q334" s="83">
        <f t="shared" si="15"/>
        <v>2375</v>
      </c>
      <c r="S334" s="1">
        <f t="shared" si="16"/>
        <v>2375</v>
      </c>
      <c r="T334" s="1">
        <f t="shared" si="16"/>
        <v>0</v>
      </c>
      <c r="U334" s="1">
        <f t="shared" si="17"/>
        <v>2375</v>
      </c>
    </row>
    <row r="335" spans="1:21" x14ac:dyDescent="0.25">
      <c r="A335" s="24" t="s">
        <v>525</v>
      </c>
      <c r="B335" s="25" t="s">
        <v>53</v>
      </c>
      <c r="C335" s="81">
        <v>0</v>
      </c>
      <c r="D335" s="81">
        <v>0</v>
      </c>
      <c r="E335" s="77">
        <v>4345</v>
      </c>
      <c r="F335" s="77">
        <v>0</v>
      </c>
      <c r="G335" s="77">
        <v>0</v>
      </c>
      <c r="H335" s="77">
        <v>0</v>
      </c>
      <c r="I335" s="77">
        <v>0</v>
      </c>
      <c r="J335" s="77">
        <v>0</v>
      </c>
      <c r="K335" s="77">
        <v>0</v>
      </c>
      <c r="L335" s="77">
        <v>0</v>
      </c>
      <c r="M335" s="77">
        <v>0</v>
      </c>
      <c r="N335" s="77">
        <v>0</v>
      </c>
      <c r="O335" s="77">
        <v>0</v>
      </c>
      <c r="P335" s="82">
        <v>0</v>
      </c>
      <c r="Q335" s="83">
        <f t="shared" si="15"/>
        <v>4345</v>
      </c>
      <c r="S335" s="1">
        <f t="shared" si="16"/>
        <v>4345</v>
      </c>
      <c r="T335" s="1">
        <f t="shared" si="16"/>
        <v>0</v>
      </c>
      <c r="U335" s="1">
        <f t="shared" si="17"/>
        <v>4345</v>
      </c>
    </row>
    <row r="336" spans="1:21" x14ac:dyDescent="0.25">
      <c r="A336" s="24" t="s">
        <v>517</v>
      </c>
      <c r="B336" s="25" t="s">
        <v>53</v>
      </c>
      <c r="C336" s="81">
        <v>0</v>
      </c>
      <c r="D336" s="81">
        <v>0</v>
      </c>
      <c r="E336" s="77">
        <v>0</v>
      </c>
      <c r="F336" s="77">
        <v>0</v>
      </c>
      <c r="G336" s="77">
        <v>0</v>
      </c>
      <c r="H336" s="77">
        <v>1092718</v>
      </c>
      <c r="I336" s="77">
        <v>0</v>
      </c>
      <c r="J336" s="77">
        <v>0</v>
      </c>
      <c r="K336" s="77">
        <v>0</v>
      </c>
      <c r="L336" s="77">
        <v>0</v>
      </c>
      <c r="M336" s="77">
        <v>0</v>
      </c>
      <c r="N336" s="77">
        <v>0</v>
      </c>
      <c r="O336" s="77">
        <v>0</v>
      </c>
      <c r="P336" s="82">
        <v>0</v>
      </c>
      <c r="Q336" s="83">
        <f t="shared" si="15"/>
        <v>1092718</v>
      </c>
      <c r="S336" s="1">
        <f t="shared" si="16"/>
        <v>0</v>
      </c>
      <c r="T336" s="1">
        <f t="shared" si="16"/>
        <v>1092718</v>
      </c>
      <c r="U336" s="1">
        <f t="shared" si="17"/>
        <v>1092718</v>
      </c>
    </row>
    <row r="337" spans="1:21" x14ac:dyDescent="0.25">
      <c r="A337" s="24" t="s">
        <v>384</v>
      </c>
      <c r="B337" s="25" t="s">
        <v>53</v>
      </c>
      <c r="C337" s="81">
        <v>77135</v>
      </c>
      <c r="D337" s="81">
        <v>3548</v>
      </c>
      <c r="E337" s="77">
        <v>267848</v>
      </c>
      <c r="F337" s="77">
        <v>22458</v>
      </c>
      <c r="G337" s="77">
        <v>47208</v>
      </c>
      <c r="H337" s="77">
        <v>7414</v>
      </c>
      <c r="I337" s="77">
        <v>0</v>
      </c>
      <c r="J337" s="77">
        <v>0</v>
      </c>
      <c r="K337" s="77">
        <v>0</v>
      </c>
      <c r="L337" s="77">
        <v>0</v>
      </c>
      <c r="M337" s="77">
        <v>123866</v>
      </c>
      <c r="N337" s="77">
        <v>0</v>
      </c>
      <c r="O337" s="77">
        <v>14709</v>
      </c>
      <c r="P337" s="82">
        <v>417</v>
      </c>
      <c r="Q337" s="83">
        <f t="shared" si="15"/>
        <v>564603</v>
      </c>
      <c r="S337" s="1">
        <f t="shared" si="16"/>
        <v>530766</v>
      </c>
      <c r="T337" s="1">
        <f t="shared" si="16"/>
        <v>33837</v>
      </c>
      <c r="U337" s="1">
        <f t="shared" si="17"/>
        <v>564603</v>
      </c>
    </row>
    <row r="338" spans="1:21" x14ac:dyDescent="0.25">
      <c r="A338" s="24" t="s">
        <v>385</v>
      </c>
      <c r="B338" s="25" t="s">
        <v>53</v>
      </c>
      <c r="C338" s="81">
        <v>0</v>
      </c>
      <c r="D338" s="81">
        <v>0</v>
      </c>
      <c r="E338" s="77">
        <v>0</v>
      </c>
      <c r="F338" s="77">
        <v>0</v>
      </c>
      <c r="G338" s="77">
        <v>0</v>
      </c>
      <c r="H338" s="77">
        <v>0</v>
      </c>
      <c r="I338" s="77">
        <v>0</v>
      </c>
      <c r="J338" s="77">
        <v>0</v>
      </c>
      <c r="K338" s="77">
        <v>0</v>
      </c>
      <c r="L338" s="77">
        <v>0</v>
      </c>
      <c r="M338" s="77">
        <v>0</v>
      </c>
      <c r="N338" s="77">
        <v>0</v>
      </c>
      <c r="O338" s="77">
        <v>0</v>
      </c>
      <c r="P338" s="82">
        <v>0</v>
      </c>
      <c r="Q338" s="83">
        <f t="shared" si="15"/>
        <v>0</v>
      </c>
      <c r="S338" s="1">
        <f t="shared" si="16"/>
        <v>0</v>
      </c>
      <c r="T338" s="1">
        <f t="shared" si="16"/>
        <v>0</v>
      </c>
      <c r="U338" s="1">
        <f t="shared" si="17"/>
        <v>0</v>
      </c>
    </row>
    <row r="339" spans="1:21" x14ac:dyDescent="0.25">
      <c r="A339" s="24" t="s">
        <v>386</v>
      </c>
      <c r="B339" s="25" t="s">
        <v>54</v>
      </c>
      <c r="C339" s="81">
        <v>219337</v>
      </c>
      <c r="D339" s="81">
        <v>0</v>
      </c>
      <c r="E339" s="77">
        <v>1267787</v>
      </c>
      <c r="F339" s="77">
        <v>0</v>
      </c>
      <c r="G339" s="77">
        <v>0</v>
      </c>
      <c r="H339" s="77">
        <v>0</v>
      </c>
      <c r="I339" s="77">
        <v>0</v>
      </c>
      <c r="J339" s="77">
        <v>0</v>
      </c>
      <c r="K339" s="77">
        <v>0</v>
      </c>
      <c r="L339" s="77">
        <v>0</v>
      </c>
      <c r="M339" s="77">
        <v>114528</v>
      </c>
      <c r="N339" s="77">
        <v>0</v>
      </c>
      <c r="O339" s="77">
        <v>0</v>
      </c>
      <c r="P339" s="82">
        <v>0</v>
      </c>
      <c r="Q339" s="83">
        <f t="shared" si="15"/>
        <v>1601652</v>
      </c>
      <c r="S339" s="1">
        <f t="shared" si="16"/>
        <v>1601652</v>
      </c>
      <c r="T339" s="1">
        <f t="shared" si="16"/>
        <v>0</v>
      </c>
      <c r="U339" s="1">
        <f t="shared" si="17"/>
        <v>1601652</v>
      </c>
    </row>
    <row r="340" spans="1:21" x14ac:dyDescent="0.25">
      <c r="A340" s="24" t="s">
        <v>387</v>
      </c>
      <c r="B340" s="25" t="s">
        <v>54</v>
      </c>
      <c r="C340" s="81">
        <v>0</v>
      </c>
      <c r="D340" s="81">
        <v>0</v>
      </c>
      <c r="E340" s="77">
        <v>402585</v>
      </c>
      <c r="F340" s="77">
        <v>28255</v>
      </c>
      <c r="G340" s="77">
        <v>86721</v>
      </c>
      <c r="H340" s="77">
        <v>0</v>
      </c>
      <c r="I340" s="77">
        <v>0</v>
      </c>
      <c r="J340" s="77">
        <v>0</v>
      </c>
      <c r="K340" s="77">
        <v>0</v>
      </c>
      <c r="L340" s="77">
        <v>0</v>
      </c>
      <c r="M340" s="77">
        <v>0</v>
      </c>
      <c r="N340" s="77">
        <v>0</v>
      </c>
      <c r="O340" s="77">
        <v>71963</v>
      </c>
      <c r="P340" s="82">
        <v>0</v>
      </c>
      <c r="Q340" s="83">
        <f t="shared" si="15"/>
        <v>589524</v>
      </c>
      <c r="S340" s="1">
        <f t="shared" si="16"/>
        <v>561269</v>
      </c>
      <c r="T340" s="1">
        <f t="shared" si="16"/>
        <v>28255</v>
      </c>
      <c r="U340" s="1">
        <f t="shared" si="17"/>
        <v>589524</v>
      </c>
    </row>
    <row r="341" spans="1:21" x14ac:dyDescent="0.25">
      <c r="A341" s="24" t="s">
        <v>388</v>
      </c>
      <c r="B341" s="25" t="s">
        <v>54</v>
      </c>
      <c r="C341" s="81">
        <v>166131</v>
      </c>
      <c r="D341" s="81">
        <v>0</v>
      </c>
      <c r="E341" s="77">
        <v>1296101</v>
      </c>
      <c r="F341" s="77">
        <v>0</v>
      </c>
      <c r="G341" s="77">
        <v>144017</v>
      </c>
      <c r="H341" s="77">
        <v>0</v>
      </c>
      <c r="I341" s="77">
        <v>0</v>
      </c>
      <c r="J341" s="77">
        <v>0</v>
      </c>
      <c r="K341" s="77">
        <v>0</v>
      </c>
      <c r="L341" s="77">
        <v>0</v>
      </c>
      <c r="M341" s="77">
        <v>231307</v>
      </c>
      <c r="N341" s="77">
        <v>0</v>
      </c>
      <c r="O341" s="77">
        <v>88003</v>
      </c>
      <c r="P341" s="82">
        <v>0</v>
      </c>
      <c r="Q341" s="83">
        <f t="shared" si="15"/>
        <v>1925559</v>
      </c>
      <c r="S341" s="1">
        <f t="shared" si="16"/>
        <v>1925559</v>
      </c>
      <c r="T341" s="1">
        <f t="shared" si="16"/>
        <v>0</v>
      </c>
      <c r="U341" s="1">
        <f t="shared" si="17"/>
        <v>1925559</v>
      </c>
    </row>
    <row r="342" spans="1:21" x14ac:dyDescent="0.25">
      <c r="A342" s="24" t="s">
        <v>389</v>
      </c>
      <c r="B342" s="25" t="s">
        <v>54</v>
      </c>
      <c r="C342" s="81">
        <v>73268</v>
      </c>
      <c r="D342" s="81">
        <v>0</v>
      </c>
      <c r="E342" s="77">
        <v>134479</v>
      </c>
      <c r="F342" s="77">
        <v>0</v>
      </c>
      <c r="G342" s="77">
        <v>145848</v>
      </c>
      <c r="H342" s="77">
        <v>0</v>
      </c>
      <c r="I342" s="77">
        <v>0</v>
      </c>
      <c r="J342" s="77">
        <v>0</v>
      </c>
      <c r="K342" s="77">
        <v>0</v>
      </c>
      <c r="L342" s="77">
        <v>0</v>
      </c>
      <c r="M342" s="77">
        <v>78212</v>
      </c>
      <c r="N342" s="77">
        <v>0</v>
      </c>
      <c r="O342" s="77">
        <v>0</v>
      </c>
      <c r="P342" s="82">
        <v>0</v>
      </c>
      <c r="Q342" s="83">
        <f t="shared" si="15"/>
        <v>431807</v>
      </c>
      <c r="S342" s="1">
        <f t="shared" si="16"/>
        <v>431807</v>
      </c>
      <c r="T342" s="1">
        <f t="shared" si="16"/>
        <v>0</v>
      </c>
      <c r="U342" s="1">
        <f t="shared" si="17"/>
        <v>431807</v>
      </c>
    </row>
    <row r="343" spans="1:21" x14ac:dyDescent="0.25">
      <c r="A343" s="24" t="s">
        <v>390</v>
      </c>
      <c r="B343" s="25" t="s">
        <v>54</v>
      </c>
      <c r="C343" s="81">
        <v>0</v>
      </c>
      <c r="D343" s="81">
        <v>0</v>
      </c>
      <c r="E343" s="77">
        <v>28750</v>
      </c>
      <c r="F343" s="77">
        <v>0</v>
      </c>
      <c r="G343" s="77">
        <v>0</v>
      </c>
      <c r="H343" s="77">
        <v>0</v>
      </c>
      <c r="I343" s="77">
        <v>0</v>
      </c>
      <c r="J343" s="77">
        <v>0</v>
      </c>
      <c r="K343" s="77">
        <v>0</v>
      </c>
      <c r="L343" s="77">
        <v>0</v>
      </c>
      <c r="M343" s="77">
        <v>13572</v>
      </c>
      <c r="N343" s="77">
        <v>0</v>
      </c>
      <c r="O343" s="77">
        <v>46289</v>
      </c>
      <c r="P343" s="82">
        <v>0</v>
      </c>
      <c r="Q343" s="83">
        <f t="shared" si="15"/>
        <v>88611</v>
      </c>
      <c r="S343" s="1">
        <f t="shared" si="16"/>
        <v>88611</v>
      </c>
      <c r="T343" s="1">
        <f t="shared" si="16"/>
        <v>0</v>
      </c>
      <c r="U343" s="1">
        <f t="shared" si="17"/>
        <v>88611</v>
      </c>
    </row>
    <row r="344" spans="1:21" x14ac:dyDescent="0.25">
      <c r="A344" s="24" t="s">
        <v>391</v>
      </c>
      <c r="B344" s="25" t="s">
        <v>54</v>
      </c>
      <c r="C344" s="81">
        <v>0</v>
      </c>
      <c r="D344" s="81">
        <v>0</v>
      </c>
      <c r="E344" s="77">
        <v>500</v>
      </c>
      <c r="F344" s="77">
        <v>0</v>
      </c>
      <c r="G344" s="77">
        <v>0</v>
      </c>
      <c r="H344" s="77">
        <v>0</v>
      </c>
      <c r="I344" s="77">
        <v>0</v>
      </c>
      <c r="J344" s="77">
        <v>0</v>
      </c>
      <c r="K344" s="77">
        <v>0</v>
      </c>
      <c r="L344" s="77">
        <v>0</v>
      </c>
      <c r="M344" s="77">
        <v>0</v>
      </c>
      <c r="N344" s="77">
        <v>0</v>
      </c>
      <c r="O344" s="77">
        <v>0</v>
      </c>
      <c r="P344" s="82">
        <v>0</v>
      </c>
      <c r="Q344" s="83">
        <f t="shared" si="15"/>
        <v>500</v>
      </c>
      <c r="S344" s="1">
        <f t="shared" si="16"/>
        <v>500</v>
      </c>
      <c r="T344" s="1">
        <f t="shared" si="16"/>
        <v>0</v>
      </c>
      <c r="U344" s="1">
        <f t="shared" si="17"/>
        <v>500</v>
      </c>
    </row>
    <row r="345" spans="1:21" x14ac:dyDescent="0.25">
      <c r="A345" s="24" t="s">
        <v>392</v>
      </c>
      <c r="B345" s="25" t="s">
        <v>54</v>
      </c>
      <c r="C345" s="81">
        <v>3312</v>
      </c>
      <c r="D345" s="81">
        <v>0</v>
      </c>
      <c r="E345" s="77">
        <v>5100</v>
      </c>
      <c r="F345" s="77">
        <v>0</v>
      </c>
      <c r="G345" s="77">
        <v>1870</v>
      </c>
      <c r="H345" s="77">
        <v>0</v>
      </c>
      <c r="I345" s="77">
        <v>0</v>
      </c>
      <c r="J345" s="77">
        <v>0</v>
      </c>
      <c r="K345" s="77">
        <v>0</v>
      </c>
      <c r="L345" s="77">
        <v>0</v>
      </c>
      <c r="M345" s="77">
        <v>1598</v>
      </c>
      <c r="N345" s="77">
        <v>0</v>
      </c>
      <c r="O345" s="77">
        <v>846</v>
      </c>
      <c r="P345" s="82">
        <v>0</v>
      </c>
      <c r="Q345" s="83">
        <f t="shared" si="15"/>
        <v>12726</v>
      </c>
      <c r="S345" s="1">
        <f t="shared" si="16"/>
        <v>12726</v>
      </c>
      <c r="T345" s="1">
        <f t="shared" si="16"/>
        <v>0</v>
      </c>
      <c r="U345" s="1">
        <f t="shared" si="17"/>
        <v>12726</v>
      </c>
    </row>
    <row r="346" spans="1:21" x14ac:dyDescent="0.25">
      <c r="A346" s="24" t="s">
        <v>393</v>
      </c>
      <c r="B346" s="25" t="s">
        <v>54</v>
      </c>
      <c r="C346" s="81">
        <v>80886</v>
      </c>
      <c r="D346" s="81">
        <v>15179</v>
      </c>
      <c r="E346" s="77">
        <v>1074857</v>
      </c>
      <c r="F346" s="77">
        <v>151255</v>
      </c>
      <c r="G346" s="77">
        <v>170806</v>
      </c>
      <c r="H346" s="77">
        <v>103021</v>
      </c>
      <c r="I346" s="77">
        <v>0</v>
      </c>
      <c r="J346" s="77">
        <v>0</v>
      </c>
      <c r="K346" s="77">
        <v>0</v>
      </c>
      <c r="L346" s="77">
        <v>0</v>
      </c>
      <c r="M346" s="77">
        <v>88400</v>
      </c>
      <c r="N346" s="77">
        <v>0</v>
      </c>
      <c r="O346" s="77">
        <v>0</v>
      </c>
      <c r="P346" s="82">
        <v>0</v>
      </c>
      <c r="Q346" s="83">
        <f t="shared" si="15"/>
        <v>1684404</v>
      </c>
      <c r="S346" s="1">
        <f t="shared" si="16"/>
        <v>1414949</v>
      </c>
      <c r="T346" s="1">
        <f t="shared" si="16"/>
        <v>269455</v>
      </c>
      <c r="U346" s="1">
        <f t="shared" si="17"/>
        <v>1684404</v>
      </c>
    </row>
    <row r="347" spans="1:21" x14ac:dyDescent="0.25">
      <c r="A347" s="24" t="s">
        <v>394</v>
      </c>
      <c r="B347" s="25" t="s">
        <v>54</v>
      </c>
      <c r="C347" s="81">
        <v>0</v>
      </c>
      <c r="D347" s="81">
        <v>0</v>
      </c>
      <c r="E347" s="77">
        <v>0</v>
      </c>
      <c r="F347" s="77">
        <v>0</v>
      </c>
      <c r="G347" s="77">
        <v>0</v>
      </c>
      <c r="H347" s="77">
        <v>0</v>
      </c>
      <c r="I347" s="77">
        <v>0</v>
      </c>
      <c r="J347" s="77">
        <v>0</v>
      </c>
      <c r="K347" s="77">
        <v>0</v>
      </c>
      <c r="L347" s="77">
        <v>0</v>
      </c>
      <c r="M347" s="77">
        <v>0</v>
      </c>
      <c r="N347" s="77">
        <v>0</v>
      </c>
      <c r="O347" s="77">
        <v>0</v>
      </c>
      <c r="P347" s="82">
        <v>0</v>
      </c>
      <c r="Q347" s="83">
        <f t="shared" si="15"/>
        <v>0</v>
      </c>
      <c r="S347" s="1">
        <f t="shared" si="16"/>
        <v>0</v>
      </c>
      <c r="T347" s="1">
        <f t="shared" si="16"/>
        <v>0</v>
      </c>
      <c r="U347" s="1">
        <f t="shared" si="17"/>
        <v>0</v>
      </c>
    </row>
    <row r="348" spans="1:21" x14ac:dyDescent="0.25">
      <c r="A348" s="24" t="s">
        <v>395</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83">
        <f t="shared" si="15"/>
        <v>0</v>
      </c>
      <c r="S348" s="1">
        <f t="shared" si="16"/>
        <v>0</v>
      </c>
      <c r="T348" s="1">
        <f t="shared" si="16"/>
        <v>0</v>
      </c>
      <c r="U348" s="1">
        <f t="shared" si="17"/>
        <v>0</v>
      </c>
    </row>
    <row r="349" spans="1:21" x14ac:dyDescent="0.25">
      <c r="A349" s="24" t="s">
        <v>396</v>
      </c>
      <c r="B349" s="25" t="s">
        <v>54</v>
      </c>
      <c r="C349" s="81">
        <v>49400</v>
      </c>
      <c r="D349" s="81">
        <v>0</v>
      </c>
      <c r="E349" s="77">
        <v>346142</v>
      </c>
      <c r="F349" s="77">
        <v>0</v>
      </c>
      <c r="G349" s="77">
        <v>0</v>
      </c>
      <c r="H349" s="77">
        <v>0</v>
      </c>
      <c r="I349" s="77">
        <v>0</v>
      </c>
      <c r="J349" s="77">
        <v>0</v>
      </c>
      <c r="K349" s="77">
        <v>0</v>
      </c>
      <c r="L349" s="77">
        <v>0</v>
      </c>
      <c r="M349" s="77">
        <v>16720</v>
      </c>
      <c r="N349" s="77">
        <v>0</v>
      </c>
      <c r="O349" s="77">
        <v>22800</v>
      </c>
      <c r="P349" s="82">
        <v>0</v>
      </c>
      <c r="Q349" s="83">
        <f t="shared" si="15"/>
        <v>435062</v>
      </c>
      <c r="S349" s="1">
        <f t="shared" si="16"/>
        <v>435062</v>
      </c>
      <c r="T349" s="1">
        <f t="shared" si="16"/>
        <v>0</v>
      </c>
      <c r="U349" s="1">
        <f t="shared" si="17"/>
        <v>435062</v>
      </c>
    </row>
    <row r="350" spans="1:21" x14ac:dyDescent="0.25">
      <c r="A350" s="24" t="s">
        <v>397</v>
      </c>
      <c r="B350" s="25" t="s">
        <v>54</v>
      </c>
      <c r="C350" s="81">
        <v>0</v>
      </c>
      <c r="D350" s="81">
        <v>0</v>
      </c>
      <c r="E350" s="77">
        <v>6237</v>
      </c>
      <c r="F350" s="77">
        <v>0</v>
      </c>
      <c r="G350" s="77">
        <v>0</v>
      </c>
      <c r="H350" s="77">
        <v>0</v>
      </c>
      <c r="I350" s="77">
        <v>0</v>
      </c>
      <c r="J350" s="77">
        <v>0</v>
      </c>
      <c r="K350" s="77">
        <v>0</v>
      </c>
      <c r="L350" s="77">
        <v>0</v>
      </c>
      <c r="M350" s="77">
        <v>0</v>
      </c>
      <c r="N350" s="77">
        <v>0</v>
      </c>
      <c r="O350" s="77">
        <v>0</v>
      </c>
      <c r="P350" s="82">
        <v>0</v>
      </c>
      <c r="Q350" s="83">
        <f t="shared" si="15"/>
        <v>6237</v>
      </c>
      <c r="S350" s="1">
        <f t="shared" si="16"/>
        <v>6237</v>
      </c>
      <c r="T350" s="1">
        <f t="shared" si="16"/>
        <v>0</v>
      </c>
      <c r="U350" s="1">
        <f t="shared" si="17"/>
        <v>6237</v>
      </c>
    </row>
    <row r="351" spans="1:21" x14ac:dyDescent="0.25">
      <c r="A351" s="24" t="s">
        <v>398</v>
      </c>
      <c r="B351" s="25" t="s">
        <v>54</v>
      </c>
      <c r="C351" s="81">
        <v>75954</v>
      </c>
      <c r="D351" s="81">
        <v>0</v>
      </c>
      <c r="E351" s="77">
        <v>345382</v>
      </c>
      <c r="F351" s="77">
        <v>0</v>
      </c>
      <c r="G351" s="77">
        <v>0</v>
      </c>
      <c r="H351" s="77">
        <v>0</v>
      </c>
      <c r="I351" s="77">
        <v>0</v>
      </c>
      <c r="J351" s="77">
        <v>0</v>
      </c>
      <c r="K351" s="77">
        <v>0</v>
      </c>
      <c r="L351" s="77">
        <v>0</v>
      </c>
      <c r="M351" s="77">
        <v>56078</v>
      </c>
      <c r="N351" s="77">
        <v>25849</v>
      </c>
      <c r="O351" s="77">
        <v>0</v>
      </c>
      <c r="P351" s="82">
        <v>0</v>
      </c>
      <c r="Q351" s="83">
        <f t="shared" si="15"/>
        <v>503263</v>
      </c>
      <c r="S351" s="1">
        <f t="shared" si="16"/>
        <v>477414</v>
      </c>
      <c r="T351" s="1">
        <f t="shared" si="16"/>
        <v>25849</v>
      </c>
      <c r="U351" s="1">
        <f t="shared" si="17"/>
        <v>503263</v>
      </c>
    </row>
    <row r="352" spans="1:21" x14ac:dyDescent="0.25">
      <c r="A352" s="24" t="s">
        <v>399</v>
      </c>
      <c r="B352" s="25" t="s">
        <v>54</v>
      </c>
      <c r="C352" s="81">
        <v>0</v>
      </c>
      <c r="D352" s="81">
        <v>664533</v>
      </c>
      <c r="E352" s="77">
        <v>0</v>
      </c>
      <c r="F352" s="77">
        <v>2903571</v>
      </c>
      <c r="G352" s="77">
        <v>0</v>
      </c>
      <c r="H352" s="77">
        <v>1606156</v>
      </c>
      <c r="I352" s="77">
        <v>0</v>
      </c>
      <c r="J352" s="77">
        <v>0</v>
      </c>
      <c r="K352" s="77">
        <v>0</v>
      </c>
      <c r="L352" s="77">
        <v>0</v>
      </c>
      <c r="M352" s="77">
        <v>0</v>
      </c>
      <c r="N352" s="77">
        <v>954632</v>
      </c>
      <c r="O352" s="77">
        <v>0</v>
      </c>
      <c r="P352" s="82">
        <v>0</v>
      </c>
      <c r="Q352" s="83">
        <f t="shared" si="15"/>
        <v>6128892</v>
      </c>
      <c r="S352" s="1">
        <f t="shared" si="16"/>
        <v>0</v>
      </c>
      <c r="T352" s="1">
        <f t="shared" si="16"/>
        <v>6128892</v>
      </c>
      <c r="U352" s="1">
        <f t="shared" si="17"/>
        <v>6128892</v>
      </c>
    </row>
    <row r="353" spans="1:21" x14ac:dyDescent="0.25">
      <c r="A353" s="24" t="s">
        <v>400</v>
      </c>
      <c r="B353" s="25" t="s">
        <v>54</v>
      </c>
      <c r="C353" s="81">
        <v>0</v>
      </c>
      <c r="D353" s="81">
        <v>0</v>
      </c>
      <c r="E353" s="77">
        <v>15148</v>
      </c>
      <c r="F353" s="77">
        <v>0</v>
      </c>
      <c r="G353" s="77">
        <v>0</v>
      </c>
      <c r="H353" s="77">
        <v>0</v>
      </c>
      <c r="I353" s="77">
        <v>0</v>
      </c>
      <c r="J353" s="77">
        <v>0</v>
      </c>
      <c r="K353" s="77">
        <v>0</v>
      </c>
      <c r="L353" s="77">
        <v>0</v>
      </c>
      <c r="M353" s="77">
        <v>0</v>
      </c>
      <c r="N353" s="77">
        <v>0</v>
      </c>
      <c r="O353" s="77">
        <v>3767</v>
      </c>
      <c r="P353" s="82">
        <v>0</v>
      </c>
      <c r="Q353" s="83">
        <f t="shared" si="15"/>
        <v>18915</v>
      </c>
      <c r="S353" s="1">
        <f t="shared" si="16"/>
        <v>18915</v>
      </c>
      <c r="T353" s="1">
        <f t="shared" si="16"/>
        <v>0</v>
      </c>
      <c r="U353" s="1">
        <f t="shared" si="17"/>
        <v>18915</v>
      </c>
    </row>
    <row r="354" spans="1:21" x14ac:dyDescent="0.25">
      <c r="A354" s="24" t="s">
        <v>401</v>
      </c>
      <c r="B354" s="25" t="s">
        <v>54</v>
      </c>
      <c r="C354" s="81">
        <v>47525</v>
      </c>
      <c r="D354" s="81">
        <v>0</v>
      </c>
      <c r="E354" s="77">
        <v>395430</v>
      </c>
      <c r="F354" s="77">
        <v>0</v>
      </c>
      <c r="G354" s="77">
        <v>0</v>
      </c>
      <c r="H354" s="77">
        <v>0</v>
      </c>
      <c r="I354" s="77">
        <v>0</v>
      </c>
      <c r="J354" s="77">
        <v>0</v>
      </c>
      <c r="K354" s="77">
        <v>0</v>
      </c>
      <c r="L354" s="77">
        <v>0</v>
      </c>
      <c r="M354" s="77">
        <v>49928</v>
      </c>
      <c r="N354" s="77">
        <v>0</v>
      </c>
      <c r="O354" s="77">
        <v>83904</v>
      </c>
      <c r="P354" s="82">
        <v>0</v>
      </c>
      <c r="Q354" s="83">
        <f t="shared" si="15"/>
        <v>576787</v>
      </c>
      <c r="S354" s="1">
        <f t="shared" si="16"/>
        <v>576787</v>
      </c>
      <c r="T354" s="1">
        <f t="shared" si="16"/>
        <v>0</v>
      </c>
      <c r="U354" s="1">
        <f t="shared" si="17"/>
        <v>576787</v>
      </c>
    </row>
    <row r="355" spans="1:21" x14ac:dyDescent="0.25">
      <c r="A355" s="24" t="s">
        <v>402</v>
      </c>
      <c r="B355" s="25" t="s">
        <v>54</v>
      </c>
      <c r="C355" s="81">
        <v>336643</v>
      </c>
      <c r="D355" s="81">
        <v>130560</v>
      </c>
      <c r="E355" s="77">
        <v>0</v>
      </c>
      <c r="F355" s="77">
        <v>0</v>
      </c>
      <c r="G355" s="77">
        <v>112510</v>
      </c>
      <c r="H355" s="77">
        <v>116865</v>
      </c>
      <c r="I355" s="77">
        <v>0</v>
      </c>
      <c r="J355" s="77">
        <v>0</v>
      </c>
      <c r="K355" s="77">
        <v>0</v>
      </c>
      <c r="L355" s="77">
        <v>0</v>
      </c>
      <c r="M355" s="77">
        <v>447895</v>
      </c>
      <c r="N355" s="77">
        <v>11045</v>
      </c>
      <c r="O355" s="77">
        <v>0</v>
      </c>
      <c r="P355" s="82">
        <v>0</v>
      </c>
      <c r="Q355" s="83">
        <f t="shared" si="15"/>
        <v>1155518</v>
      </c>
      <c r="S355" s="1">
        <f t="shared" si="16"/>
        <v>897048</v>
      </c>
      <c r="T355" s="1">
        <f t="shared" si="16"/>
        <v>258470</v>
      </c>
      <c r="U355" s="1">
        <f t="shared" si="17"/>
        <v>1155518</v>
      </c>
    </row>
    <row r="356" spans="1:21" x14ac:dyDescent="0.25">
      <c r="A356" s="24" t="s">
        <v>403</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5">
      <c r="A357" s="24" t="s">
        <v>404</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5">
      <c r="A358" s="24" t="s">
        <v>405</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5">
      <c r="A359" s="24" t="s">
        <v>406</v>
      </c>
      <c r="B359" s="25" t="s">
        <v>55</v>
      </c>
      <c r="C359" s="81">
        <v>0</v>
      </c>
      <c r="D359" s="81">
        <v>0</v>
      </c>
      <c r="E359" s="77">
        <v>0</v>
      </c>
      <c r="F359" s="77">
        <v>0</v>
      </c>
      <c r="G359" s="77">
        <v>0</v>
      </c>
      <c r="H359" s="77">
        <v>0</v>
      </c>
      <c r="I359" s="77">
        <v>0</v>
      </c>
      <c r="J359" s="77">
        <v>0</v>
      </c>
      <c r="K359" s="77">
        <v>0</v>
      </c>
      <c r="L359" s="77">
        <v>0</v>
      </c>
      <c r="M359" s="77">
        <v>0</v>
      </c>
      <c r="N359" s="77">
        <v>0</v>
      </c>
      <c r="O359" s="77">
        <v>0</v>
      </c>
      <c r="P359" s="82">
        <v>0</v>
      </c>
      <c r="Q359" s="83">
        <f t="shared" si="15"/>
        <v>0</v>
      </c>
      <c r="S359" s="1">
        <f t="shared" si="16"/>
        <v>0</v>
      </c>
      <c r="T359" s="1">
        <f t="shared" si="16"/>
        <v>0</v>
      </c>
      <c r="U359" s="1">
        <f t="shared" si="17"/>
        <v>0</v>
      </c>
    </row>
    <row r="360" spans="1:21" x14ac:dyDescent="0.25">
      <c r="A360" s="24" t="s">
        <v>407</v>
      </c>
      <c r="B360" s="25" t="s">
        <v>55</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5">
      <c r="A361" s="24" t="s">
        <v>412</v>
      </c>
      <c r="B361" s="25" t="s">
        <v>57</v>
      </c>
      <c r="C361" s="81">
        <v>0</v>
      </c>
      <c r="D361" s="81">
        <v>0</v>
      </c>
      <c r="E361" s="77">
        <v>0</v>
      </c>
      <c r="F361" s="77">
        <v>1457975</v>
      </c>
      <c r="G361" s="77">
        <v>0</v>
      </c>
      <c r="H361" s="77">
        <v>0</v>
      </c>
      <c r="I361" s="77">
        <v>0</v>
      </c>
      <c r="J361" s="77">
        <v>0</v>
      </c>
      <c r="K361" s="77">
        <v>0</v>
      </c>
      <c r="L361" s="77">
        <v>0</v>
      </c>
      <c r="M361" s="77">
        <v>0</v>
      </c>
      <c r="N361" s="77">
        <v>0</v>
      </c>
      <c r="O361" s="77">
        <v>0</v>
      </c>
      <c r="P361" s="82">
        <v>0</v>
      </c>
      <c r="Q361" s="83">
        <f t="shared" si="15"/>
        <v>1457975</v>
      </c>
      <c r="S361" s="1">
        <f t="shared" si="16"/>
        <v>0</v>
      </c>
      <c r="T361" s="1">
        <f t="shared" si="16"/>
        <v>1457975</v>
      </c>
      <c r="U361" s="1">
        <f t="shared" si="17"/>
        <v>1457975</v>
      </c>
    </row>
    <row r="362" spans="1:21" x14ac:dyDescent="0.25">
      <c r="A362" s="24" t="s">
        <v>413</v>
      </c>
      <c r="B362" s="25" t="s">
        <v>57</v>
      </c>
      <c r="C362" s="81">
        <v>0</v>
      </c>
      <c r="D362" s="81">
        <v>0</v>
      </c>
      <c r="E362" s="77">
        <v>0</v>
      </c>
      <c r="F362" s="77">
        <v>0</v>
      </c>
      <c r="G362" s="77">
        <v>0</v>
      </c>
      <c r="H362" s="77">
        <v>0</v>
      </c>
      <c r="I362" s="77">
        <v>0</v>
      </c>
      <c r="J362" s="77">
        <v>0</v>
      </c>
      <c r="K362" s="77">
        <v>0</v>
      </c>
      <c r="L362" s="77">
        <v>0</v>
      </c>
      <c r="M362" s="77">
        <v>0</v>
      </c>
      <c r="N362" s="77">
        <v>0</v>
      </c>
      <c r="O362" s="77">
        <v>0</v>
      </c>
      <c r="P362" s="82">
        <v>0</v>
      </c>
      <c r="Q362" s="83">
        <f t="shared" si="15"/>
        <v>0</v>
      </c>
      <c r="S362" s="1">
        <f t="shared" si="16"/>
        <v>0</v>
      </c>
      <c r="T362" s="1">
        <f t="shared" si="16"/>
        <v>0</v>
      </c>
      <c r="U362" s="1">
        <f t="shared" si="17"/>
        <v>0</v>
      </c>
    </row>
    <row r="363" spans="1:21" x14ac:dyDescent="0.25">
      <c r="A363" s="24" t="s">
        <v>414</v>
      </c>
      <c r="B363" s="25" t="s">
        <v>57</v>
      </c>
      <c r="C363" s="81">
        <v>0</v>
      </c>
      <c r="D363" s="81">
        <v>0</v>
      </c>
      <c r="E363" s="77">
        <v>0</v>
      </c>
      <c r="F363" s="77">
        <v>0</v>
      </c>
      <c r="G363" s="77">
        <v>0</v>
      </c>
      <c r="H363" s="77">
        <v>0</v>
      </c>
      <c r="I363" s="77">
        <v>0</v>
      </c>
      <c r="J363" s="77">
        <v>0</v>
      </c>
      <c r="K363" s="77">
        <v>0</v>
      </c>
      <c r="L363" s="77">
        <v>0</v>
      </c>
      <c r="M363" s="77">
        <v>1000</v>
      </c>
      <c r="N363" s="77">
        <v>0</v>
      </c>
      <c r="O363" s="77">
        <v>0</v>
      </c>
      <c r="P363" s="82">
        <v>0</v>
      </c>
      <c r="Q363" s="83">
        <f t="shared" si="15"/>
        <v>1000</v>
      </c>
      <c r="S363" s="1">
        <f t="shared" si="16"/>
        <v>1000</v>
      </c>
      <c r="T363" s="1">
        <f t="shared" si="16"/>
        <v>0</v>
      </c>
      <c r="U363" s="1">
        <f t="shared" si="17"/>
        <v>1000</v>
      </c>
    </row>
    <row r="364" spans="1:21" x14ac:dyDescent="0.25">
      <c r="A364" s="24" t="s">
        <v>415</v>
      </c>
      <c r="B364" s="25" t="s">
        <v>7</v>
      </c>
      <c r="C364" s="81">
        <v>359370</v>
      </c>
      <c r="D364" s="81">
        <v>34005</v>
      </c>
      <c r="E364" s="77">
        <v>5653517</v>
      </c>
      <c r="F364" s="77">
        <v>330642</v>
      </c>
      <c r="G364" s="77">
        <v>1664008</v>
      </c>
      <c r="H364" s="77">
        <v>243701</v>
      </c>
      <c r="I364" s="77">
        <v>0</v>
      </c>
      <c r="J364" s="77">
        <v>0</v>
      </c>
      <c r="K364" s="77">
        <v>0</v>
      </c>
      <c r="L364" s="77">
        <v>0</v>
      </c>
      <c r="M364" s="77">
        <v>500746</v>
      </c>
      <c r="N364" s="77">
        <v>0</v>
      </c>
      <c r="O364" s="77">
        <v>128567</v>
      </c>
      <c r="P364" s="82">
        <v>12178</v>
      </c>
      <c r="Q364" s="83">
        <f t="shared" si="15"/>
        <v>8926734</v>
      </c>
      <c r="S364" s="1">
        <f t="shared" si="16"/>
        <v>8306208</v>
      </c>
      <c r="T364" s="1">
        <f t="shared" si="16"/>
        <v>620526</v>
      </c>
      <c r="U364" s="1">
        <f t="shared" si="17"/>
        <v>8926734</v>
      </c>
    </row>
    <row r="365" spans="1:21" x14ac:dyDescent="0.25">
      <c r="A365" s="24" t="s">
        <v>7</v>
      </c>
      <c r="B365" s="25" t="s">
        <v>7</v>
      </c>
      <c r="C365" s="81">
        <v>0</v>
      </c>
      <c r="D365" s="81">
        <v>0</v>
      </c>
      <c r="E365" s="77">
        <v>0</v>
      </c>
      <c r="F365" s="77">
        <v>0</v>
      </c>
      <c r="G365" s="77">
        <v>2550620</v>
      </c>
      <c r="H365" s="77">
        <v>498854</v>
      </c>
      <c r="I365" s="77">
        <v>0</v>
      </c>
      <c r="J365" s="77">
        <v>250000</v>
      </c>
      <c r="K365" s="77">
        <v>0</v>
      </c>
      <c r="L365" s="77">
        <v>0</v>
      </c>
      <c r="M365" s="77">
        <v>0</v>
      </c>
      <c r="N365" s="77">
        <v>135047</v>
      </c>
      <c r="O365" s="77">
        <v>0</v>
      </c>
      <c r="P365" s="82">
        <v>0</v>
      </c>
      <c r="Q365" s="83">
        <f t="shared" si="15"/>
        <v>3434521</v>
      </c>
      <c r="S365" s="1">
        <f t="shared" si="16"/>
        <v>2550620</v>
      </c>
      <c r="T365" s="1">
        <f t="shared" si="16"/>
        <v>883901</v>
      </c>
      <c r="U365" s="1">
        <f t="shared" si="17"/>
        <v>3434521</v>
      </c>
    </row>
    <row r="366" spans="1:21" x14ac:dyDescent="0.25">
      <c r="A366" s="24" t="s">
        <v>416</v>
      </c>
      <c r="B366" s="25" t="s">
        <v>7</v>
      </c>
      <c r="C366" s="81">
        <v>0</v>
      </c>
      <c r="D366" s="81">
        <v>0</v>
      </c>
      <c r="E366" s="77">
        <v>0</v>
      </c>
      <c r="F366" s="77">
        <v>0</v>
      </c>
      <c r="G366" s="77">
        <v>0</v>
      </c>
      <c r="H366" s="77">
        <v>0</v>
      </c>
      <c r="I366" s="77">
        <v>0</v>
      </c>
      <c r="J366" s="77">
        <v>0</v>
      </c>
      <c r="K366" s="77">
        <v>0</v>
      </c>
      <c r="L366" s="77">
        <v>0</v>
      </c>
      <c r="M366" s="77">
        <v>0</v>
      </c>
      <c r="N366" s="77">
        <v>0</v>
      </c>
      <c r="O366" s="77">
        <v>0</v>
      </c>
      <c r="P366" s="82">
        <v>0</v>
      </c>
      <c r="Q366" s="83">
        <f t="shared" si="15"/>
        <v>0</v>
      </c>
      <c r="S366" s="1">
        <f t="shared" si="16"/>
        <v>0</v>
      </c>
      <c r="T366" s="1">
        <f t="shared" si="16"/>
        <v>0</v>
      </c>
      <c r="U366" s="1">
        <f t="shared" si="17"/>
        <v>0</v>
      </c>
    </row>
    <row r="367" spans="1:21" x14ac:dyDescent="0.25">
      <c r="A367" s="24" t="s">
        <v>417</v>
      </c>
      <c r="B367" s="25" t="s">
        <v>5</v>
      </c>
      <c r="C367" s="81">
        <v>78452</v>
      </c>
      <c r="D367" s="81">
        <v>1531</v>
      </c>
      <c r="E367" s="77">
        <v>145748</v>
      </c>
      <c r="F367" s="77">
        <v>0</v>
      </c>
      <c r="G367" s="77">
        <v>324215</v>
      </c>
      <c r="H367" s="77">
        <v>6533</v>
      </c>
      <c r="I367" s="77">
        <v>0</v>
      </c>
      <c r="J367" s="77">
        <v>0</v>
      </c>
      <c r="K367" s="77">
        <v>0</v>
      </c>
      <c r="L367" s="77">
        <v>0</v>
      </c>
      <c r="M367" s="77">
        <v>2375</v>
      </c>
      <c r="N367" s="77">
        <v>0</v>
      </c>
      <c r="O367" s="77">
        <v>0</v>
      </c>
      <c r="P367" s="82">
        <v>0</v>
      </c>
      <c r="Q367" s="83">
        <f t="shared" si="15"/>
        <v>558854</v>
      </c>
      <c r="S367" s="1">
        <f t="shared" si="16"/>
        <v>550790</v>
      </c>
      <c r="T367" s="1">
        <f t="shared" si="16"/>
        <v>8064</v>
      </c>
      <c r="U367" s="1">
        <f t="shared" si="17"/>
        <v>558854</v>
      </c>
    </row>
    <row r="368" spans="1:21" x14ac:dyDescent="0.25">
      <c r="A368" s="24" t="s">
        <v>418</v>
      </c>
      <c r="B368" s="25" t="s">
        <v>5</v>
      </c>
      <c r="C368" s="81">
        <v>170157</v>
      </c>
      <c r="D368" s="81">
        <v>0</v>
      </c>
      <c r="E368" s="77">
        <v>0</v>
      </c>
      <c r="F368" s="77">
        <v>0</v>
      </c>
      <c r="G368" s="77">
        <v>218380</v>
      </c>
      <c r="H368" s="77">
        <v>0</v>
      </c>
      <c r="I368" s="77">
        <v>0</v>
      </c>
      <c r="J368" s="77">
        <v>0</v>
      </c>
      <c r="K368" s="77">
        <v>0</v>
      </c>
      <c r="L368" s="77">
        <v>0</v>
      </c>
      <c r="M368" s="77">
        <v>167506</v>
      </c>
      <c r="N368" s="77">
        <v>0</v>
      </c>
      <c r="O368" s="77">
        <v>0</v>
      </c>
      <c r="P368" s="82">
        <v>0</v>
      </c>
      <c r="Q368" s="83">
        <f t="shared" si="15"/>
        <v>556043</v>
      </c>
      <c r="S368" s="1">
        <f t="shared" si="16"/>
        <v>556043</v>
      </c>
      <c r="T368" s="1">
        <f t="shared" si="16"/>
        <v>0</v>
      </c>
      <c r="U368" s="1">
        <f t="shared" si="17"/>
        <v>556043</v>
      </c>
    </row>
    <row r="369" spans="1:21" x14ac:dyDescent="0.25">
      <c r="A369" s="24" t="s">
        <v>419</v>
      </c>
      <c r="B369" s="25" t="s">
        <v>5</v>
      </c>
      <c r="C369" s="81">
        <v>44578</v>
      </c>
      <c r="D369" s="81">
        <v>54055</v>
      </c>
      <c r="E369" s="77">
        <v>8278</v>
      </c>
      <c r="F369" s="77">
        <v>44716</v>
      </c>
      <c r="G369" s="77">
        <v>0</v>
      </c>
      <c r="H369" s="77">
        <v>0</v>
      </c>
      <c r="I369" s="77">
        <v>0</v>
      </c>
      <c r="J369" s="77">
        <v>0</v>
      </c>
      <c r="K369" s="77">
        <v>0</v>
      </c>
      <c r="L369" s="77">
        <v>0</v>
      </c>
      <c r="M369" s="77">
        <v>47905</v>
      </c>
      <c r="N369" s="77">
        <v>9657</v>
      </c>
      <c r="O369" s="77">
        <v>0</v>
      </c>
      <c r="P369" s="82">
        <v>0</v>
      </c>
      <c r="Q369" s="83">
        <f t="shared" si="15"/>
        <v>209189</v>
      </c>
      <c r="S369" s="1">
        <f t="shared" si="16"/>
        <v>100761</v>
      </c>
      <c r="T369" s="1">
        <f t="shared" si="16"/>
        <v>108428</v>
      </c>
      <c r="U369" s="1">
        <f t="shared" si="17"/>
        <v>209189</v>
      </c>
    </row>
    <row r="370" spans="1:21" x14ac:dyDescent="0.25">
      <c r="A370" s="24" t="s">
        <v>420</v>
      </c>
      <c r="B370" s="25" t="s">
        <v>5</v>
      </c>
      <c r="C370" s="81">
        <v>0</v>
      </c>
      <c r="D370" s="81">
        <v>0</v>
      </c>
      <c r="E370" s="77">
        <v>238702</v>
      </c>
      <c r="F370" s="77">
        <v>0</v>
      </c>
      <c r="G370" s="77">
        <v>0</v>
      </c>
      <c r="H370" s="77">
        <v>0</v>
      </c>
      <c r="I370" s="77">
        <v>0</v>
      </c>
      <c r="J370" s="77">
        <v>0</v>
      </c>
      <c r="K370" s="77">
        <v>0</v>
      </c>
      <c r="L370" s="77">
        <v>0</v>
      </c>
      <c r="M370" s="77">
        <v>0</v>
      </c>
      <c r="N370" s="77">
        <v>0</v>
      </c>
      <c r="O370" s="77">
        <v>0</v>
      </c>
      <c r="P370" s="82">
        <v>0</v>
      </c>
      <c r="Q370" s="83">
        <f t="shared" si="15"/>
        <v>238702</v>
      </c>
      <c r="S370" s="1">
        <f t="shared" si="16"/>
        <v>238702</v>
      </c>
      <c r="T370" s="1">
        <f t="shared" si="16"/>
        <v>0</v>
      </c>
      <c r="U370" s="1">
        <f t="shared" si="17"/>
        <v>238702</v>
      </c>
    </row>
    <row r="371" spans="1:21" x14ac:dyDescent="0.25">
      <c r="A371" s="24" t="s">
        <v>421</v>
      </c>
      <c r="B371" s="25" t="s">
        <v>5</v>
      </c>
      <c r="C371" s="81">
        <v>100165</v>
      </c>
      <c r="D371" s="81">
        <v>60293</v>
      </c>
      <c r="E371" s="77">
        <v>0</v>
      </c>
      <c r="F371" s="77">
        <v>0</v>
      </c>
      <c r="G371" s="77">
        <v>142520</v>
      </c>
      <c r="H371" s="77">
        <v>160509</v>
      </c>
      <c r="I371" s="77">
        <v>0</v>
      </c>
      <c r="J371" s="77">
        <v>0</v>
      </c>
      <c r="K371" s="77">
        <v>0</v>
      </c>
      <c r="L371" s="77">
        <v>0</v>
      </c>
      <c r="M371" s="77">
        <v>199190</v>
      </c>
      <c r="N371" s="77">
        <v>0</v>
      </c>
      <c r="O371" s="77">
        <v>78681</v>
      </c>
      <c r="P371" s="82">
        <v>50931</v>
      </c>
      <c r="Q371" s="83">
        <f t="shared" si="15"/>
        <v>792289</v>
      </c>
      <c r="S371" s="1">
        <f t="shared" si="16"/>
        <v>520556</v>
      </c>
      <c r="T371" s="1">
        <f t="shared" si="16"/>
        <v>271733</v>
      </c>
      <c r="U371" s="1">
        <f t="shared" si="17"/>
        <v>792289</v>
      </c>
    </row>
    <row r="372" spans="1:21" x14ac:dyDescent="0.25">
      <c r="A372" s="24" t="s">
        <v>422</v>
      </c>
      <c r="B372" s="25" t="s">
        <v>5</v>
      </c>
      <c r="C372" s="81">
        <v>10001</v>
      </c>
      <c r="D372" s="81">
        <v>139386</v>
      </c>
      <c r="E372" s="77">
        <v>327927</v>
      </c>
      <c r="F372" s="77">
        <v>505153</v>
      </c>
      <c r="G372" s="77">
        <v>0</v>
      </c>
      <c r="H372" s="77">
        <v>0</v>
      </c>
      <c r="I372" s="77">
        <v>0</v>
      </c>
      <c r="J372" s="77">
        <v>0</v>
      </c>
      <c r="K372" s="77">
        <v>0</v>
      </c>
      <c r="L372" s="77">
        <v>0</v>
      </c>
      <c r="M372" s="77">
        <v>78491</v>
      </c>
      <c r="N372" s="77">
        <v>0</v>
      </c>
      <c r="O372" s="77">
        <v>0</v>
      </c>
      <c r="P372" s="82">
        <v>0</v>
      </c>
      <c r="Q372" s="83">
        <f t="shared" si="15"/>
        <v>1060958</v>
      </c>
      <c r="S372" s="1">
        <f t="shared" si="16"/>
        <v>416419</v>
      </c>
      <c r="T372" s="1">
        <f t="shared" si="16"/>
        <v>644539</v>
      </c>
      <c r="U372" s="1">
        <f t="shared" si="17"/>
        <v>1060958</v>
      </c>
    </row>
    <row r="373" spans="1:21" x14ac:dyDescent="0.25">
      <c r="A373" s="24" t="s">
        <v>423</v>
      </c>
      <c r="B373" s="25" t="s">
        <v>5</v>
      </c>
      <c r="C373" s="81">
        <v>110837</v>
      </c>
      <c r="D373" s="81">
        <v>31852</v>
      </c>
      <c r="E373" s="77">
        <v>219438</v>
      </c>
      <c r="F373" s="77">
        <v>976742</v>
      </c>
      <c r="G373" s="77">
        <v>216912</v>
      </c>
      <c r="H373" s="77">
        <v>42865</v>
      </c>
      <c r="I373" s="77">
        <v>0</v>
      </c>
      <c r="J373" s="77">
        <v>0</v>
      </c>
      <c r="K373" s="77">
        <v>0</v>
      </c>
      <c r="L373" s="77">
        <v>0</v>
      </c>
      <c r="M373" s="77">
        <v>126000</v>
      </c>
      <c r="N373" s="77">
        <v>0</v>
      </c>
      <c r="O373" s="77">
        <v>0</v>
      </c>
      <c r="P373" s="82">
        <v>0</v>
      </c>
      <c r="Q373" s="83">
        <f t="shared" si="15"/>
        <v>1724646</v>
      </c>
      <c r="S373" s="1">
        <f t="shared" si="16"/>
        <v>673187</v>
      </c>
      <c r="T373" s="1">
        <f t="shared" si="16"/>
        <v>1051459</v>
      </c>
      <c r="U373" s="1">
        <f t="shared" si="17"/>
        <v>1724646</v>
      </c>
    </row>
    <row r="374" spans="1:21" x14ac:dyDescent="0.25">
      <c r="A374" s="24" t="s">
        <v>408</v>
      </c>
      <c r="B374" s="25" t="s">
        <v>518</v>
      </c>
      <c r="C374" s="81">
        <v>0</v>
      </c>
      <c r="D374" s="81">
        <v>0</v>
      </c>
      <c r="E374" s="77">
        <v>0</v>
      </c>
      <c r="F374" s="77">
        <v>0</v>
      </c>
      <c r="G374" s="77">
        <v>0</v>
      </c>
      <c r="H374" s="77">
        <v>0</v>
      </c>
      <c r="I374" s="77">
        <v>0</v>
      </c>
      <c r="J374" s="77">
        <v>0</v>
      </c>
      <c r="K374" s="77">
        <v>0</v>
      </c>
      <c r="L374" s="77">
        <v>0</v>
      </c>
      <c r="M374" s="77">
        <v>0</v>
      </c>
      <c r="N374" s="77">
        <v>0</v>
      </c>
      <c r="O374" s="77">
        <v>0</v>
      </c>
      <c r="P374" s="82">
        <v>0</v>
      </c>
      <c r="Q374" s="83">
        <f t="shared" si="15"/>
        <v>0</v>
      </c>
      <c r="S374" s="1">
        <f t="shared" si="16"/>
        <v>0</v>
      </c>
      <c r="T374" s="1">
        <f t="shared" si="16"/>
        <v>0</v>
      </c>
      <c r="U374" s="1">
        <f t="shared" si="17"/>
        <v>0</v>
      </c>
    </row>
    <row r="375" spans="1:21" x14ac:dyDescent="0.25">
      <c r="A375" s="24" t="s">
        <v>519</v>
      </c>
      <c r="B375" s="25" t="s">
        <v>518</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15"/>
        <v>0</v>
      </c>
      <c r="S375" s="1">
        <f t="shared" si="16"/>
        <v>0</v>
      </c>
      <c r="T375" s="1">
        <f t="shared" si="16"/>
        <v>0</v>
      </c>
      <c r="U375" s="1">
        <f t="shared" si="17"/>
        <v>0</v>
      </c>
    </row>
    <row r="376" spans="1:21" x14ac:dyDescent="0.25">
      <c r="A376" s="24" t="s">
        <v>520</v>
      </c>
      <c r="B376" s="25" t="s">
        <v>518</v>
      </c>
      <c r="C376" s="81">
        <v>10586</v>
      </c>
      <c r="D376" s="81">
        <v>0</v>
      </c>
      <c r="E376" s="77">
        <v>0</v>
      </c>
      <c r="F376" s="77">
        <v>0</v>
      </c>
      <c r="G376" s="77">
        <v>371624</v>
      </c>
      <c r="H376" s="77">
        <v>0</v>
      </c>
      <c r="I376" s="77">
        <v>0</v>
      </c>
      <c r="J376" s="77">
        <v>0</v>
      </c>
      <c r="K376" s="77">
        <v>0</v>
      </c>
      <c r="L376" s="77">
        <v>0</v>
      </c>
      <c r="M376" s="77">
        <v>8041</v>
      </c>
      <c r="N376" s="77">
        <v>0</v>
      </c>
      <c r="O376" s="77">
        <v>47549</v>
      </c>
      <c r="P376" s="82">
        <v>0</v>
      </c>
      <c r="Q376" s="83">
        <f t="shared" si="15"/>
        <v>437800</v>
      </c>
      <c r="S376" s="1">
        <f t="shared" si="16"/>
        <v>437800</v>
      </c>
      <c r="T376" s="1">
        <f t="shared" si="16"/>
        <v>0</v>
      </c>
      <c r="U376" s="1">
        <f t="shared" si="17"/>
        <v>437800</v>
      </c>
    </row>
    <row r="377" spans="1:21" x14ac:dyDescent="0.25">
      <c r="A377" s="24" t="s">
        <v>478</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5">
      <c r="A378" s="24" t="s">
        <v>522</v>
      </c>
      <c r="B378" s="25" t="s">
        <v>521</v>
      </c>
      <c r="C378" s="81">
        <v>275731</v>
      </c>
      <c r="D378" s="81">
        <v>38406</v>
      </c>
      <c r="E378" s="77">
        <v>0</v>
      </c>
      <c r="F378" s="77">
        <v>0</v>
      </c>
      <c r="G378" s="77">
        <v>1731507</v>
      </c>
      <c r="H378" s="77">
        <v>0</v>
      </c>
      <c r="I378" s="77">
        <v>0</v>
      </c>
      <c r="J378" s="77">
        <v>0</v>
      </c>
      <c r="K378" s="77">
        <v>0</v>
      </c>
      <c r="L378" s="77">
        <v>0</v>
      </c>
      <c r="M378" s="77">
        <v>895941</v>
      </c>
      <c r="N378" s="77">
        <v>0</v>
      </c>
      <c r="O378" s="77">
        <v>3624765</v>
      </c>
      <c r="P378" s="82">
        <v>388857</v>
      </c>
      <c r="Q378" s="83">
        <f t="shared" si="15"/>
        <v>6955207</v>
      </c>
      <c r="S378" s="1">
        <f t="shared" si="16"/>
        <v>6527944</v>
      </c>
      <c r="T378" s="1">
        <f t="shared" si="16"/>
        <v>427263</v>
      </c>
      <c r="U378" s="1">
        <f t="shared" si="17"/>
        <v>6955207</v>
      </c>
    </row>
    <row r="379" spans="1:21" x14ac:dyDescent="0.25">
      <c r="A379" s="24" t="s">
        <v>523</v>
      </c>
      <c r="B379" s="25" t="s">
        <v>521</v>
      </c>
      <c r="C379" s="81">
        <v>0</v>
      </c>
      <c r="D379" s="81">
        <v>0</v>
      </c>
      <c r="E379" s="77">
        <v>0</v>
      </c>
      <c r="F379" s="77">
        <v>0</v>
      </c>
      <c r="G379" s="77">
        <v>0</v>
      </c>
      <c r="H379" s="77">
        <v>0</v>
      </c>
      <c r="I379" s="77">
        <v>0</v>
      </c>
      <c r="J379" s="77">
        <v>0</v>
      </c>
      <c r="K379" s="77">
        <v>0</v>
      </c>
      <c r="L379" s="77">
        <v>0</v>
      </c>
      <c r="M379" s="77">
        <v>0</v>
      </c>
      <c r="N379" s="77">
        <v>0</v>
      </c>
      <c r="O379" s="77">
        <v>0</v>
      </c>
      <c r="P379" s="82">
        <v>0</v>
      </c>
      <c r="Q379" s="83">
        <f t="shared" si="15"/>
        <v>0</v>
      </c>
      <c r="S379" s="1">
        <f t="shared" si="16"/>
        <v>0</v>
      </c>
      <c r="T379" s="1">
        <f t="shared" si="16"/>
        <v>0</v>
      </c>
      <c r="U379" s="1">
        <f t="shared" si="17"/>
        <v>0</v>
      </c>
    </row>
    <row r="380" spans="1:21" x14ac:dyDescent="0.25">
      <c r="A380" s="24" t="s">
        <v>424</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15"/>
        <v>0</v>
      </c>
      <c r="S380" s="1">
        <f t="shared" si="16"/>
        <v>0</v>
      </c>
      <c r="T380" s="1">
        <f t="shared" si="16"/>
        <v>0</v>
      </c>
      <c r="U380" s="1">
        <f t="shared" si="17"/>
        <v>0</v>
      </c>
    </row>
    <row r="381" spans="1:21" x14ac:dyDescent="0.25">
      <c r="A381" s="24" t="s">
        <v>425</v>
      </c>
      <c r="B381" s="25" t="s">
        <v>58</v>
      </c>
      <c r="C381" s="81">
        <v>0</v>
      </c>
      <c r="D381" s="81">
        <v>0</v>
      </c>
      <c r="E381" s="77">
        <v>0</v>
      </c>
      <c r="F381" s="77">
        <v>0</v>
      </c>
      <c r="G381" s="77">
        <v>0</v>
      </c>
      <c r="H381" s="77">
        <v>0</v>
      </c>
      <c r="I381" s="77">
        <v>0</v>
      </c>
      <c r="J381" s="77">
        <v>0</v>
      </c>
      <c r="K381" s="77">
        <v>0</v>
      </c>
      <c r="L381" s="77">
        <v>0</v>
      </c>
      <c r="M381" s="77">
        <v>0</v>
      </c>
      <c r="N381" s="77">
        <v>0</v>
      </c>
      <c r="O381" s="77">
        <v>0</v>
      </c>
      <c r="P381" s="82">
        <v>1593</v>
      </c>
      <c r="Q381" s="83">
        <f t="shared" si="15"/>
        <v>1593</v>
      </c>
      <c r="S381" s="1">
        <f t="shared" si="16"/>
        <v>0</v>
      </c>
      <c r="T381" s="1">
        <f t="shared" si="16"/>
        <v>1593</v>
      </c>
      <c r="U381" s="1">
        <f t="shared" si="17"/>
        <v>1593</v>
      </c>
    </row>
    <row r="382" spans="1:21" x14ac:dyDescent="0.25">
      <c r="A382" s="24" t="s">
        <v>426</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15"/>
        <v>0</v>
      </c>
      <c r="S382" s="1">
        <f t="shared" si="16"/>
        <v>0</v>
      </c>
      <c r="T382" s="1">
        <f t="shared" si="16"/>
        <v>0</v>
      </c>
      <c r="U382" s="1">
        <f t="shared" si="17"/>
        <v>0</v>
      </c>
    </row>
    <row r="383" spans="1:21" x14ac:dyDescent="0.25">
      <c r="A383" s="24" t="s">
        <v>427</v>
      </c>
      <c r="B383" s="25" t="s">
        <v>58</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5">
      <c r="A384" s="24" t="s">
        <v>428</v>
      </c>
      <c r="B384" s="25" t="s">
        <v>58</v>
      </c>
      <c r="C384" s="81">
        <v>0</v>
      </c>
      <c r="D384" s="81">
        <v>0</v>
      </c>
      <c r="E384" s="77">
        <v>0</v>
      </c>
      <c r="F384" s="77">
        <v>0</v>
      </c>
      <c r="G384" s="77">
        <v>0</v>
      </c>
      <c r="H384" s="77">
        <v>0</v>
      </c>
      <c r="I384" s="77">
        <v>0</v>
      </c>
      <c r="J384" s="77">
        <v>0</v>
      </c>
      <c r="K384" s="77">
        <v>0</v>
      </c>
      <c r="L384" s="77">
        <v>0</v>
      </c>
      <c r="M384" s="77">
        <v>0</v>
      </c>
      <c r="N384" s="77">
        <v>0</v>
      </c>
      <c r="O384" s="77">
        <v>0</v>
      </c>
      <c r="P384" s="82">
        <v>0</v>
      </c>
      <c r="Q384" s="83">
        <f t="shared" si="15"/>
        <v>0</v>
      </c>
      <c r="S384" s="1">
        <f t="shared" si="16"/>
        <v>0</v>
      </c>
      <c r="T384" s="1">
        <f t="shared" si="16"/>
        <v>0</v>
      </c>
      <c r="U384" s="1">
        <f t="shared" si="17"/>
        <v>0</v>
      </c>
    </row>
    <row r="385" spans="1:21" x14ac:dyDescent="0.25">
      <c r="A385" s="24" t="s">
        <v>429</v>
      </c>
      <c r="B385" s="25" t="s">
        <v>59</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5">
      <c r="A386" s="24" t="s">
        <v>430</v>
      </c>
      <c r="B386" s="25" t="s">
        <v>59</v>
      </c>
      <c r="C386" s="81">
        <v>0</v>
      </c>
      <c r="D386" s="81">
        <v>0</v>
      </c>
      <c r="E386" s="77">
        <v>8758</v>
      </c>
      <c r="F386" s="77">
        <v>38093</v>
      </c>
      <c r="G386" s="77">
        <v>0</v>
      </c>
      <c r="H386" s="77">
        <v>0</v>
      </c>
      <c r="I386" s="77">
        <v>0</v>
      </c>
      <c r="J386" s="77">
        <v>0</v>
      </c>
      <c r="K386" s="77">
        <v>0</v>
      </c>
      <c r="L386" s="77">
        <v>0</v>
      </c>
      <c r="M386" s="77">
        <v>0</v>
      </c>
      <c r="N386" s="77">
        <v>0</v>
      </c>
      <c r="O386" s="77">
        <v>0</v>
      </c>
      <c r="P386" s="82">
        <v>0</v>
      </c>
      <c r="Q386" s="83">
        <f t="shared" si="15"/>
        <v>46851</v>
      </c>
      <c r="S386" s="1">
        <f t="shared" si="16"/>
        <v>8758</v>
      </c>
      <c r="T386" s="1">
        <f t="shared" si="16"/>
        <v>38093</v>
      </c>
      <c r="U386" s="1">
        <f t="shared" si="17"/>
        <v>46851</v>
      </c>
    </row>
    <row r="387" spans="1:21" x14ac:dyDescent="0.25">
      <c r="A387" s="24" t="s">
        <v>431</v>
      </c>
      <c r="B387" s="25" t="s">
        <v>60</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5"/>
        <v>0</v>
      </c>
      <c r="S387" s="1">
        <f t="shared" si="16"/>
        <v>0</v>
      </c>
      <c r="T387" s="1">
        <f t="shared" si="16"/>
        <v>0</v>
      </c>
      <c r="U387" s="1">
        <f t="shared" si="17"/>
        <v>0</v>
      </c>
    </row>
    <row r="388" spans="1:21" x14ac:dyDescent="0.25">
      <c r="A388" s="24" t="s">
        <v>432</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15"/>
        <v>0</v>
      </c>
      <c r="S388" s="1">
        <f t="shared" si="16"/>
        <v>0</v>
      </c>
      <c r="T388" s="1">
        <f t="shared" si="16"/>
        <v>0</v>
      </c>
      <c r="U388" s="1">
        <f t="shared" si="17"/>
        <v>0</v>
      </c>
    </row>
    <row r="389" spans="1:21" x14ac:dyDescent="0.25">
      <c r="A389" s="24" t="s">
        <v>433</v>
      </c>
      <c r="B389" s="25" t="s">
        <v>61</v>
      </c>
      <c r="C389" s="81">
        <v>0</v>
      </c>
      <c r="D389" s="81">
        <v>0</v>
      </c>
      <c r="E389" s="77">
        <v>0</v>
      </c>
      <c r="F389" s="77">
        <v>0</v>
      </c>
      <c r="G389" s="77">
        <v>0</v>
      </c>
      <c r="H389" s="77">
        <v>0</v>
      </c>
      <c r="I389" s="77">
        <v>0</v>
      </c>
      <c r="J389" s="77">
        <v>0</v>
      </c>
      <c r="K389" s="77">
        <v>0</v>
      </c>
      <c r="L389" s="77">
        <v>0</v>
      </c>
      <c r="M389" s="77">
        <v>0</v>
      </c>
      <c r="N389" s="77">
        <v>0</v>
      </c>
      <c r="O389" s="77">
        <v>0</v>
      </c>
      <c r="P389" s="82">
        <v>0</v>
      </c>
      <c r="Q389" s="83">
        <f t="shared" ref="Q389:Q416" si="18">SUM(C389:P389)</f>
        <v>0</v>
      </c>
      <c r="S389" s="1">
        <f t="shared" si="16"/>
        <v>0</v>
      </c>
      <c r="T389" s="1">
        <f t="shared" si="16"/>
        <v>0</v>
      </c>
      <c r="U389" s="1">
        <f t="shared" si="17"/>
        <v>0</v>
      </c>
    </row>
    <row r="390" spans="1:21" x14ac:dyDescent="0.25">
      <c r="A390" s="24" t="s">
        <v>434</v>
      </c>
      <c r="B390" s="25" t="s">
        <v>61</v>
      </c>
      <c r="C390" s="81">
        <v>0</v>
      </c>
      <c r="D390" s="81">
        <v>0</v>
      </c>
      <c r="E390" s="77">
        <v>0</v>
      </c>
      <c r="F390" s="77">
        <v>0</v>
      </c>
      <c r="G390" s="77">
        <v>0</v>
      </c>
      <c r="H390" s="77">
        <v>0</v>
      </c>
      <c r="I390" s="77">
        <v>0</v>
      </c>
      <c r="J390" s="77">
        <v>0</v>
      </c>
      <c r="K390" s="77">
        <v>0</v>
      </c>
      <c r="L390" s="77">
        <v>0</v>
      </c>
      <c r="M390" s="77">
        <v>0</v>
      </c>
      <c r="N390" s="77">
        <v>0</v>
      </c>
      <c r="O390" s="77">
        <v>0</v>
      </c>
      <c r="P390" s="82">
        <v>0</v>
      </c>
      <c r="Q390" s="83">
        <f t="shared" si="18"/>
        <v>0</v>
      </c>
      <c r="S390" s="1">
        <f t="shared" si="16"/>
        <v>0</v>
      </c>
      <c r="T390" s="1">
        <f t="shared" si="16"/>
        <v>0</v>
      </c>
      <c r="U390" s="1">
        <f t="shared" si="17"/>
        <v>0</v>
      </c>
    </row>
    <row r="391" spans="1:21" x14ac:dyDescent="0.25">
      <c r="A391" s="24" t="s">
        <v>435</v>
      </c>
      <c r="B391" s="25" t="s">
        <v>62</v>
      </c>
      <c r="C391" s="81">
        <v>106577</v>
      </c>
      <c r="D391" s="81">
        <v>948620</v>
      </c>
      <c r="E391" s="77">
        <v>0</v>
      </c>
      <c r="F391" s="77">
        <v>0</v>
      </c>
      <c r="G391" s="77">
        <v>62073</v>
      </c>
      <c r="H391" s="77">
        <v>704429</v>
      </c>
      <c r="I391" s="77">
        <v>0</v>
      </c>
      <c r="J391" s="77">
        <v>0</v>
      </c>
      <c r="K391" s="77">
        <v>0</v>
      </c>
      <c r="L391" s="77">
        <v>0</v>
      </c>
      <c r="M391" s="77">
        <v>287464</v>
      </c>
      <c r="N391" s="77">
        <v>580410</v>
      </c>
      <c r="O391" s="77">
        <v>122685</v>
      </c>
      <c r="P391" s="82">
        <v>1114833</v>
      </c>
      <c r="Q391" s="83">
        <f t="shared" si="18"/>
        <v>3927091</v>
      </c>
      <c r="S391" s="1">
        <f t="shared" ref="S391:T417" si="19">SUM(C391,E391,G391,I391,K391,M391,O391)</f>
        <v>578799</v>
      </c>
      <c r="T391" s="1">
        <f t="shared" si="19"/>
        <v>3348292</v>
      </c>
      <c r="U391" s="1">
        <f t="shared" ref="U391:U417" si="20">SUM(S391:T391)</f>
        <v>3927091</v>
      </c>
    </row>
    <row r="392" spans="1:21" x14ac:dyDescent="0.25">
      <c r="A392" s="24" t="s">
        <v>436</v>
      </c>
      <c r="B392" s="25" t="s">
        <v>62</v>
      </c>
      <c r="C392" s="81">
        <v>0</v>
      </c>
      <c r="D392" s="81">
        <v>0</v>
      </c>
      <c r="E392" s="77">
        <v>91000</v>
      </c>
      <c r="F392" s="77">
        <v>0</v>
      </c>
      <c r="G392" s="77">
        <v>0</v>
      </c>
      <c r="H392" s="77">
        <v>0</v>
      </c>
      <c r="I392" s="77">
        <v>0</v>
      </c>
      <c r="J392" s="77">
        <v>0</v>
      </c>
      <c r="K392" s="77">
        <v>0</v>
      </c>
      <c r="L392" s="77">
        <v>0</v>
      </c>
      <c r="M392" s="77">
        <v>0</v>
      </c>
      <c r="N392" s="77">
        <v>0</v>
      </c>
      <c r="O392" s="77">
        <v>0</v>
      </c>
      <c r="P392" s="82">
        <v>0</v>
      </c>
      <c r="Q392" s="83">
        <f t="shared" si="18"/>
        <v>91000</v>
      </c>
      <c r="S392" s="1">
        <f t="shared" si="19"/>
        <v>91000</v>
      </c>
      <c r="T392" s="1">
        <f t="shared" si="19"/>
        <v>0</v>
      </c>
      <c r="U392" s="1">
        <f t="shared" si="20"/>
        <v>91000</v>
      </c>
    </row>
    <row r="393" spans="1:21" x14ac:dyDescent="0.25">
      <c r="A393" s="24" t="s">
        <v>480</v>
      </c>
      <c r="B393" s="25" t="s">
        <v>62</v>
      </c>
      <c r="C393" s="81">
        <v>0</v>
      </c>
      <c r="D393" s="81">
        <v>0</v>
      </c>
      <c r="E393" s="77">
        <v>0</v>
      </c>
      <c r="F393" s="77">
        <v>0</v>
      </c>
      <c r="G393" s="77">
        <v>0</v>
      </c>
      <c r="H393" s="77">
        <v>0</v>
      </c>
      <c r="I393" s="77">
        <v>0</v>
      </c>
      <c r="J393" s="77">
        <v>0</v>
      </c>
      <c r="K393" s="77">
        <v>0</v>
      </c>
      <c r="L393" s="77">
        <v>0</v>
      </c>
      <c r="M393" s="77">
        <v>32157</v>
      </c>
      <c r="N393" s="77">
        <v>0</v>
      </c>
      <c r="O393" s="77">
        <v>11395</v>
      </c>
      <c r="P393" s="82">
        <v>20770</v>
      </c>
      <c r="Q393" s="83">
        <f t="shared" si="18"/>
        <v>64322</v>
      </c>
      <c r="S393" s="1">
        <f t="shared" si="19"/>
        <v>43552</v>
      </c>
      <c r="T393" s="1">
        <f t="shared" si="19"/>
        <v>20770</v>
      </c>
      <c r="U393" s="1">
        <f t="shared" si="20"/>
        <v>64322</v>
      </c>
    </row>
    <row r="394" spans="1:21" x14ac:dyDescent="0.25">
      <c r="A394" s="24" t="s">
        <v>481</v>
      </c>
      <c r="B394" s="25" t="s">
        <v>62</v>
      </c>
      <c r="C394" s="81">
        <v>88158</v>
      </c>
      <c r="D394" s="81">
        <v>0</v>
      </c>
      <c r="E394" s="77">
        <v>3724434</v>
      </c>
      <c r="F394" s="77">
        <v>0</v>
      </c>
      <c r="G394" s="77">
        <v>0</v>
      </c>
      <c r="H394" s="77">
        <v>0</v>
      </c>
      <c r="I394" s="77">
        <v>0</v>
      </c>
      <c r="J394" s="77">
        <v>0</v>
      </c>
      <c r="K394" s="77">
        <v>0</v>
      </c>
      <c r="L394" s="77">
        <v>0</v>
      </c>
      <c r="M394" s="77">
        <v>553588</v>
      </c>
      <c r="N394" s="77">
        <v>0</v>
      </c>
      <c r="O394" s="77">
        <v>130684</v>
      </c>
      <c r="P394" s="82">
        <v>0</v>
      </c>
      <c r="Q394" s="83">
        <f t="shared" si="18"/>
        <v>4496864</v>
      </c>
      <c r="S394" s="1">
        <f t="shared" si="19"/>
        <v>4496864</v>
      </c>
      <c r="T394" s="1">
        <f t="shared" si="19"/>
        <v>0</v>
      </c>
      <c r="U394" s="1">
        <f t="shared" si="20"/>
        <v>4496864</v>
      </c>
    </row>
    <row r="395" spans="1:21" x14ac:dyDescent="0.25">
      <c r="A395" s="24" t="s">
        <v>437</v>
      </c>
      <c r="B395" s="25" t="s">
        <v>62</v>
      </c>
      <c r="C395" s="81">
        <v>33741</v>
      </c>
      <c r="D395" s="81">
        <v>38975</v>
      </c>
      <c r="E395" s="77">
        <v>0</v>
      </c>
      <c r="F395" s="77">
        <v>0</v>
      </c>
      <c r="G395" s="77">
        <v>112890</v>
      </c>
      <c r="H395" s="77">
        <v>139190</v>
      </c>
      <c r="I395" s="77">
        <v>0</v>
      </c>
      <c r="J395" s="77">
        <v>0</v>
      </c>
      <c r="K395" s="77">
        <v>0</v>
      </c>
      <c r="L395" s="77">
        <v>0</v>
      </c>
      <c r="M395" s="77">
        <v>158733</v>
      </c>
      <c r="N395" s="77">
        <v>0</v>
      </c>
      <c r="O395" s="77">
        <v>0</v>
      </c>
      <c r="P395" s="82">
        <v>0</v>
      </c>
      <c r="Q395" s="83">
        <f t="shared" si="18"/>
        <v>483529</v>
      </c>
      <c r="S395" s="1">
        <f t="shared" si="19"/>
        <v>305364</v>
      </c>
      <c r="T395" s="1">
        <f t="shared" si="19"/>
        <v>178165</v>
      </c>
      <c r="U395" s="1">
        <f t="shared" si="20"/>
        <v>483529</v>
      </c>
    </row>
    <row r="396" spans="1:21" x14ac:dyDescent="0.25">
      <c r="A396" s="24" t="s">
        <v>438</v>
      </c>
      <c r="B396" s="25" t="s">
        <v>62</v>
      </c>
      <c r="C396" s="81">
        <v>28091</v>
      </c>
      <c r="D396" s="81">
        <v>0</v>
      </c>
      <c r="E396" s="77">
        <v>0</v>
      </c>
      <c r="F396" s="77">
        <v>0</v>
      </c>
      <c r="G396" s="77">
        <v>97605</v>
      </c>
      <c r="H396" s="77">
        <v>0</v>
      </c>
      <c r="I396" s="77">
        <v>0</v>
      </c>
      <c r="J396" s="77">
        <v>0</v>
      </c>
      <c r="K396" s="77">
        <v>0</v>
      </c>
      <c r="L396" s="77">
        <v>0</v>
      </c>
      <c r="M396" s="77">
        <v>34407</v>
      </c>
      <c r="N396" s="77">
        <v>0</v>
      </c>
      <c r="O396" s="77">
        <v>0</v>
      </c>
      <c r="P396" s="82">
        <v>0</v>
      </c>
      <c r="Q396" s="83">
        <f t="shared" si="18"/>
        <v>160103</v>
      </c>
      <c r="S396" s="1">
        <f t="shared" si="19"/>
        <v>160103</v>
      </c>
      <c r="T396" s="1">
        <f t="shared" si="19"/>
        <v>0</v>
      </c>
      <c r="U396" s="1">
        <f t="shared" si="20"/>
        <v>160103</v>
      </c>
    </row>
    <row r="397" spans="1:21" x14ac:dyDescent="0.25">
      <c r="A397" s="24" t="s">
        <v>439</v>
      </c>
      <c r="B397" s="25" t="s">
        <v>62</v>
      </c>
      <c r="C397" s="81">
        <v>2860</v>
      </c>
      <c r="D397" s="81">
        <v>130</v>
      </c>
      <c r="E397" s="77">
        <v>14742</v>
      </c>
      <c r="F397" s="77">
        <v>14742</v>
      </c>
      <c r="G397" s="77">
        <v>842</v>
      </c>
      <c r="H397" s="77">
        <v>199</v>
      </c>
      <c r="I397" s="77">
        <v>0</v>
      </c>
      <c r="J397" s="77">
        <v>0</v>
      </c>
      <c r="K397" s="77">
        <v>0</v>
      </c>
      <c r="L397" s="77">
        <v>0</v>
      </c>
      <c r="M397" s="77">
        <v>1424</v>
      </c>
      <c r="N397" s="77">
        <v>2882</v>
      </c>
      <c r="O397" s="77">
        <v>0</v>
      </c>
      <c r="P397" s="82">
        <v>0</v>
      </c>
      <c r="Q397" s="83">
        <f t="shared" si="18"/>
        <v>37821</v>
      </c>
      <c r="S397" s="1">
        <f t="shared" si="19"/>
        <v>19868</v>
      </c>
      <c r="T397" s="1">
        <f t="shared" si="19"/>
        <v>17953</v>
      </c>
      <c r="U397" s="1">
        <f t="shared" si="20"/>
        <v>37821</v>
      </c>
    </row>
    <row r="398" spans="1:21" x14ac:dyDescent="0.25">
      <c r="A398" s="24" t="s">
        <v>440</v>
      </c>
      <c r="B398" s="25" t="s">
        <v>62</v>
      </c>
      <c r="C398" s="81">
        <v>800</v>
      </c>
      <c r="D398" s="81">
        <v>0</v>
      </c>
      <c r="E398" s="77">
        <v>2050</v>
      </c>
      <c r="F398" s="77">
        <v>0</v>
      </c>
      <c r="G398" s="77">
        <v>2200</v>
      </c>
      <c r="H398" s="77">
        <v>0</v>
      </c>
      <c r="I398" s="77">
        <v>0</v>
      </c>
      <c r="J398" s="77">
        <v>0</v>
      </c>
      <c r="K398" s="77">
        <v>0</v>
      </c>
      <c r="L398" s="77">
        <v>0</v>
      </c>
      <c r="M398" s="77">
        <v>600</v>
      </c>
      <c r="N398" s="77">
        <v>0</v>
      </c>
      <c r="O398" s="77">
        <v>1000</v>
      </c>
      <c r="P398" s="82">
        <v>0</v>
      </c>
      <c r="Q398" s="83">
        <f t="shared" si="18"/>
        <v>6650</v>
      </c>
      <c r="S398" s="1">
        <f t="shared" si="19"/>
        <v>6650</v>
      </c>
      <c r="T398" s="1">
        <f t="shared" si="19"/>
        <v>0</v>
      </c>
      <c r="U398" s="1">
        <f t="shared" si="20"/>
        <v>6650</v>
      </c>
    </row>
    <row r="399" spans="1:21" x14ac:dyDescent="0.25">
      <c r="A399" s="24" t="s">
        <v>441</v>
      </c>
      <c r="B399" s="25" t="s">
        <v>62</v>
      </c>
      <c r="C399" s="81">
        <v>383533</v>
      </c>
      <c r="D399" s="81">
        <v>0</v>
      </c>
      <c r="E399" s="77">
        <v>0</v>
      </c>
      <c r="F399" s="77">
        <v>0</v>
      </c>
      <c r="G399" s="77">
        <v>555532</v>
      </c>
      <c r="H399" s="77">
        <v>0</v>
      </c>
      <c r="I399" s="77">
        <v>0</v>
      </c>
      <c r="J399" s="77">
        <v>0</v>
      </c>
      <c r="K399" s="77">
        <v>0</v>
      </c>
      <c r="L399" s="77">
        <v>0</v>
      </c>
      <c r="M399" s="77">
        <v>43026</v>
      </c>
      <c r="N399" s="77">
        <v>0</v>
      </c>
      <c r="O399" s="77">
        <v>0</v>
      </c>
      <c r="P399" s="82">
        <v>0</v>
      </c>
      <c r="Q399" s="83">
        <f t="shared" si="18"/>
        <v>982091</v>
      </c>
      <c r="S399" s="1">
        <f t="shared" si="19"/>
        <v>982091</v>
      </c>
      <c r="T399" s="1">
        <f t="shared" si="19"/>
        <v>0</v>
      </c>
      <c r="U399" s="1">
        <f t="shared" si="20"/>
        <v>982091</v>
      </c>
    </row>
    <row r="400" spans="1:21" x14ac:dyDescent="0.25">
      <c r="A400" s="24" t="s">
        <v>442</v>
      </c>
      <c r="B400" s="25" t="s">
        <v>62</v>
      </c>
      <c r="C400" s="81">
        <v>0</v>
      </c>
      <c r="D400" s="81">
        <v>0</v>
      </c>
      <c r="E400" s="77">
        <v>0</v>
      </c>
      <c r="F400" s="77">
        <v>0</v>
      </c>
      <c r="G400" s="77">
        <v>0</v>
      </c>
      <c r="H400" s="77">
        <v>0</v>
      </c>
      <c r="I400" s="77">
        <v>0</v>
      </c>
      <c r="J400" s="77">
        <v>0</v>
      </c>
      <c r="K400" s="77">
        <v>0</v>
      </c>
      <c r="L400" s="77">
        <v>0</v>
      </c>
      <c r="M400" s="77">
        <v>0</v>
      </c>
      <c r="N400" s="77">
        <v>0</v>
      </c>
      <c r="O400" s="77">
        <v>0</v>
      </c>
      <c r="P400" s="82">
        <v>0</v>
      </c>
      <c r="Q400" s="83">
        <f t="shared" si="18"/>
        <v>0</v>
      </c>
      <c r="S400" s="1">
        <f t="shared" si="19"/>
        <v>0</v>
      </c>
      <c r="T400" s="1">
        <f t="shared" si="19"/>
        <v>0</v>
      </c>
      <c r="U400" s="1">
        <f t="shared" si="20"/>
        <v>0</v>
      </c>
    </row>
    <row r="401" spans="1:21" x14ac:dyDescent="0.25">
      <c r="A401" s="24" t="s">
        <v>443</v>
      </c>
      <c r="B401" s="25" t="s">
        <v>62</v>
      </c>
      <c r="C401" s="81">
        <v>7430</v>
      </c>
      <c r="D401" s="81">
        <v>13012</v>
      </c>
      <c r="E401" s="77">
        <v>0</v>
      </c>
      <c r="F401" s="77">
        <v>92963</v>
      </c>
      <c r="G401" s="77">
        <v>13448</v>
      </c>
      <c r="H401" s="77">
        <v>35432</v>
      </c>
      <c r="I401" s="77">
        <v>0</v>
      </c>
      <c r="J401" s="77">
        <v>0</v>
      </c>
      <c r="K401" s="77">
        <v>0</v>
      </c>
      <c r="L401" s="77">
        <v>0</v>
      </c>
      <c r="M401" s="77">
        <v>0</v>
      </c>
      <c r="N401" s="77">
        <v>10518</v>
      </c>
      <c r="O401" s="77">
        <v>0</v>
      </c>
      <c r="P401" s="82">
        <v>0</v>
      </c>
      <c r="Q401" s="83">
        <f t="shared" si="18"/>
        <v>172803</v>
      </c>
      <c r="S401" s="1">
        <f t="shared" si="19"/>
        <v>20878</v>
      </c>
      <c r="T401" s="1">
        <f t="shared" si="19"/>
        <v>151925</v>
      </c>
      <c r="U401" s="1">
        <f t="shared" si="20"/>
        <v>172803</v>
      </c>
    </row>
    <row r="402" spans="1:21" x14ac:dyDescent="0.25">
      <c r="A402" s="24" t="s">
        <v>444</v>
      </c>
      <c r="B402" s="25" t="s">
        <v>62</v>
      </c>
      <c r="C402" s="81">
        <v>0</v>
      </c>
      <c r="D402" s="81">
        <v>0</v>
      </c>
      <c r="E402" s="77">
        <v>973078</v>
      </c>
      <c r="F402" s="77">
        <v>0</v>
      </c>
      <c r="G402" s="77">
        <v>38328</v>
      </c>
      <c r="H402" s="77">
        <v>0</v>
      </c>
      <c r="I402" s="77">
        <v>0</v>
      </c>
      <c r="J402" s="77">
        <v>0</v>
      </c>
      <c r="K402" s="77">
        <v>0</v>
      </c>
      <c r="L402" s="77">
        <v>0</v>
      </c>
      <c r="M402" s="77">
        <v>243289</v>
      </c>
      <c r="N402" s="77">
        <v>0</v>
      </c>
      <c r="O402" s="77">
        <v>0</v>
      </c>
      <c r="P402" s="82">
        <v>0</v>
      </c>
      <c r="Q402" s="83">
        <f t="shared" si="18"/>
        <v>1254695</v>
      </c>
      <c r="S402" s="1">
        <f t="shared" si="19"/>
        <v>1254695</v>
      </c>
      <c r="T402" s="1">
        <f t="shared" si="19"/>
        <v>0</v>
      </c>
      <c r="U402" s="1">
        <f t="shared" si="20"/>
        <v>1254695</v>
      </c>
    </row>
    <row r="403" spans="1:21" x14ac:dyDescent="0.25">
      <c r="A403" s="24" t="s">
        <v>445</v>
      </c>
      <c r="B403" s="25" t="s">
        <v>62</v>
      </c>
      <c r="C403" s="81">
        <v>0</v>
      </c>
      <c r="D403" s="81">
        <v>0</v>
      </c>
      <c r="E403" s="77">
        <v>0</v>
      </c>
      <c r="F403" s="77">
        <v>0</v>
      </c>
      <c r="G403" s="77">
        <v>0</v>
      </c>
      <c r="H403" s="77">
        <v>0</v>
      </c>
      <c r="I403" s="77">
        <v>0</v>
      </c>
      <c r="J403" s="77">
        <v>0</v>
      </c>
      <c r="K403" s="77">
        <v>0</v>
      </c>
      <c r="L403" s="77">
        <v>0</v>
      </c>
      <c r="M403" s="77">
        <v>0</v>
      </c>
      <c r="N403" s="77">
        <v>0</v>
      </c>
      <c r="O403" s="77">
        <v>0</v>
      </c>
      <c r="P403" s="82">
        <v>0</v>
      </c>
      <c r="Q403" s="83">
        <f t="shared" si="18"/>
        <v>0</v>
      </c>
      <c r="S403" s="1">
        <f t="shared" si="19"/>
        <v>0</v>
      </c>
      <c r="T403" s="1">
        <f t="shared" si="19"/>
        <v>0</v>
      </c>
      <c r="U403" s="1">
        <f t="shared" si="20"/>
        <v>0</v>
      </c>
    </row>
    <row r="404" spans="1:21" x14ac:dyDescent="0.25">
      <c r="A404" s="24" t="s">
        <v>446</v>
      </c>
      <c r="B404" s="25" t="s">
        <v>62</v>
      </c>
      <c r="C404" s="81">
        <v>0</v>
      </c>
      <c r="D404" s="81">
        <v>0</v>
      </c>
      <c r="E404" s="77">
        <v>249437</v>
      </c>
      <c r="F404" s="77">
        <v>0</v>
      </c>
      <c r="G404" s="77">
        <v>0</v>
      </c>
      <c r="H404" s="77">
        <v>0</v>
      </c>
      <c r="I404" s="77">
        <v>0</v>
      </c>
      <c r="J404" s="77">
        <v>0</v>
      </c>
      <c r="K404" s="77">
        <v>0</v>
      </c>
      <c r="L404" s="77">
        <v>0</v>
      </c>
      <c r="M404" s="77">
        <v>5217</v>
      </c>
      <c r="N404" s="77">
        <v>0</v>
      </c>
      <c r="O404" s="77">
        <v>0</v>
      </c>
      <c r="P404" s="82">
        <v>0</v>
      </c>
      <c r="Q404" s="83">
        <f t="shared" si="18"/>
        <v>254654</v>
      </c>
      <c r="S404" s="1">
        <f t="shared" si="19"/>
        <v>254654</v>
      </c>
      <c r="T404" s="1">
        <f t="shared" si="19"/>
        <v>0</v>
      </c>
      <c r="U404" s="1">
        <f t="shared" si="20"/>
        <v>254654</v>
      </c>
    </row>
    <row r="405" spans="1:21" x14ac:dyDescent="0.25">
      <c r="A405" s="24" t="s">
        <v>447</v>
      </c>
      <c r="B405" s="25" t="s">
        <v>62</v>
      </c>
      <c r="C405" s="81">
        <v>21870</v>
      </c>
      <c r="D405" s="81">
        <v>16599</v>
      </c>
      <c r="E405" s="77">
        <v>443926</v>
      </c>
      <c r="F405" s="77">
        <v>206721</v>
      </c>
      <c r="G405" s="77">
        <v>48497</v>
      </c>
      <c r="H405" s="77">
        <v>267641</v>
      </c>
      <c r="I405" s="77">
        <v>0</v>
      </c>
      <c r="J405" s="77">
        <v>0</v>
      </c>
      <c r="K405" s="77">
        <v>0</v>
      </c>
      <c r="L405" s="77">
        <v>0</v>
      </c>
      <c r="M405" s="77">
        <v>122000</v>
      </c>
      <c r="N405" s="77">
        <v>0</v>
      </c>
      <c r="O405" s="77">
        <v>0</v>
      </c>
      <c r="P405" s="82">
        <v>0</v>
      </c>
      <c r="Q405" s="83">
        <f t="shared" si="18"/>
        <v>1127254</v>
      </c>
      <c r="S405" s="1">
        <f t="shared" si="19"/>
        <v>636293</v>
      </c>
      <c r="T405" s="1">
        <f t="shared" si="19"/>
        <v>490961</v>
      </c>
      <c r="U405" s="1">
        <f t="shared" si="20"/>
        <v>1127254</v>
      </c>
    </row>
    <row r="406" spans="1:21" x14ac:dyDescent="0.25">
      <c r="A406" s="24" t="s">
        <v>448</v>
      </c>
      <c r="B406" s="25" t="s">
        <v>62</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5">
      <c r="A407" s="24" t="s">
        <v>450</v>
      </c>
      <c r="B407" s="25" t="s">
        <v>63</v>
      </c>
      <c r="C407" s="81">
        <v>0</v>
      </c>
      <c r="D407" s="81">
        <v>0</v>
      </c>
      <c r="E407" s="77">
        <v>0</v>
      </c>
      <c r="F407" s="77">
        <v>0</v>
      </c>
      <c r="G407" s="77">
        <v>0</v>
      </c>
      <c r="H407" s="77">
        <v>0</v>
      </c>
      <c r="I407" s="77">
        <v>0</v>
      </c>
      <c r="J407" s="77">
        <v>0</v>
      </c>
      <c r="K407" s="77">
        <v>0</v>
      </c>
      <c r="L407" s="77">
        <v>0</v>
      </c>
      <c r="M407" s="77">
        <v>0</v>
      </c>
      <c r="N407" s="77">
        <v>0</v>
      </c>
      <c r="O407" s="77">
        <v>0</v>
      </c>
      <c r="P407" s="82">
        <v>0</v>
      </c>
      <c r="Q407" s="83">
        <f t="shared" si="18"/>
        <v>0</v>
      </c>
      <c r="S407" s="1">
        <f t="shared" si="19"/>
        <v>0</v>
      </c>
      <c r="T407" s="1">
        <f t="shared" si="19"/>
        <v>0</v>
      </c>
      <c r="U407" s="1">
        <f t="shared" si="20"/>
        <v>0</v>
      </c>
    </row>
    <row r="408" spans="1:21" x14ac:dyDescent="0.25">
      <c r="A408" s="24" t="s">
        <v>524</v>
      </c>
      <c r="B408" s="25" t="s">
        <v>63</v>
      </c>
      <c r="C408" s="81">
        <v>0</v>
      </c>
      <c r="D408" s="81">
        <v>0</v>
      </c>
      <c r="E408" s="77">
        <v>0</v>
      </c>
      <c r="F408" s="77">
        <v>0</v>
      </c>
      <c r="G408" s="77">
        <v>0</v>
      </c>
      <c r="H408" s="77">
        <v>0</v>
      </c>
      <c r="I408" s="77">
        <v>0</v>
      </c>
      <c r="J408" s="77">
        <v>0</v>
      </c>
      <c r="K408" s="77">
        <v>0</v>
      </c>
      <c r="L408" s="77">
        <v>0</v>
      </c>
      <c r="M408" s="77">
        <v>0</v>
      </c>
      <c r="N408" s="77">
        <v>0</v>
      </c>
      <c r="O408" s="77">
        <v>0</v>
      </c>
      <c r="P408" s="82">
        <v>0</v>
      </c>
      <c r="Q408" s="83">
        <f t="shared" si="18"/>
        <v>0</v>
      </c>
      <c r="S408" s="1">
        <f t="shared" si="19"/>
        <v>0</v>
      </c>
      <c r="T408" s="1">
        <f t="shared" si="19"/>
        <v>0</v>
      </c>
      <c r="U408" s="1">
        <f t="shared" si="20"/>
        <v>0</v>
      </c>
    </row>
    <row r="409" spans="1:21" x14ac:dyDescent="0.25">
      <c r="A409" s="24" t="s">
        <v>451</v>
      </c>
      <c r="B409" s="25" t="s">
        <v>64</v>
      </c>
      <c r="C409" s="81">
        <v>18352</v>
      </c>
      <c r="D409" s="81">
        <v>0</v>
      </c>
      <c r="E409" s="77">
        <v>0</v>
      </c>
      <c r="F409" s="77">
        <v>0</v>
      </c>
      <c r="G409" s="77">
        <v>0</v>
      </c>
      <c r="H409" s="77">
        <v>0</v>
      </c>
      <c r="I409" s="77">
        <v>0</v>
      </c>
      <c r="J409" s="77">
        <v>0</v>
      </c>
      <c r="K409" s="77">
        <v>0</v>
      </c>
      <c r="L409" s="77">
        <v>0</v>
      </c>
      <c r="M409" s="77">
        <v>0</v>
      </c>
      <c r="N409" s="77">
        <v>0</v>
      </c>
      <c r="O409" s="77">
        <v>0</v>
      </c>
      <c r="P409" s="82">
        <v>0</v>
      </c>
      <c r="Q409" s="83">
        <f t="shared" si="18"/>
        <v>18352</v>
      </c>
      <c r="S409" s="1">
        <f t="shared" si="19"/>
        <v>18352</v>
      </c>
      <c r="T409" s="1">
        <f t="shared" si="19"/>
        <v>0</v>
      </c>
      <c r="U409" s="1">
        <f t="shared" si="20"/>
        <v>18352</v>
      </c>
    </row>
    <row r="410" spans="1:21" x14ac:dyDescent="0.25">
      <c r="A410" s="24" t="s">
        <v>452</v>
      </c>
      <c r="B410" s="25" t="s">
        <v>64</v>
      </c>
      <c r="C410" s="81">
        <v>0</v>
      </c>
      <c r="D410" s="81">
        <v>0</v>
      </c>
      <c r="E410" s="77">
        <v>0</v>
      </c>
      <c r="F410" s="77">
        <v>0</v>
      </c>
      <c r="G410" s="77">
        <v>0</v>
      </c>
      <c r="H410" s="77">
        <v>0</v>
      </c>
      <c r="I410" s="77">
        <v>0</v>
      </c>
      <c r="J410" s="77">
        <v>0</v>
      </c>
      <c r="K410" s="77">
        <v>0</v>
      </c>
      <c r="L410" s="77">
        <v>0</v>
      </c>
      <c r="M410" s="77">
        <v>0</v>
      </c>
      <c r="N410" s="77">
        <v>0</v>
      </c>
      <c r="O410" s="77">
        <v>339050</v>
      </c>
      <c r="P410" s="82">
        <v>0</v>
      </c>
      <c r="Q410" s="83">
        <f t="shared" si="18"/>
        <v>339050</v>
      </c>
      <c r="S410" s="1">
        <f t="shared" si="19"/>
        <v>339050</v>
      </c>
      <c r="T410" s="1">
        <f t="shared" si="19"/>
        <v>0</v>
      </c>
      <c r="U410" s="1">
        <f t="shared" si="20"/>
        <v>339050</v>
      </c>
    </row>
    <row r="411" spans="1:21" x14ac:dyDescent="0.25">
      <c r="A411" s="24" t="s">
        <v>453</v>
      </c>
      <c r="B411" s="25" t="s">
        <v>64</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5">
      <c r="A412" s="24" t="s">
        <v>454</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5">
      <c r="A413" s="24" t="s">
        <v>455</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5">
      <c r="A414" s="24" t="s">
        <v>456</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18"/>
        <v>0</v>
      </c>
      <c r="S414" s="1">
        <f t="shared" si="19"/>
        <v>0</v>
      </c>
      <c r="T414" s="1">
        <f t="shared" si="19"/>
        <v>0</v>
      </c>
      <c r="U414" s="1">
        <f t="shared" si="20"/>
        <v>0</v>
      </c>
    </row>
    <row r="415" spans="1:21" x14ac:dyDescent="0.25">
      <c r="A415" s="24" t="s">
        <v>457</v>
      </c>
      <c r="B415" s="25" t="s">
        <v>65</v>
      </c>
      <c r="C415" s="81">
        <v>0</v>
      </c>
      <c r="D415" s="81">
        <v>0</v>
      </c>
      <c r="E415" s="77">
        <v>0</v>
      </c>
      <c r="F415" s="77">
        <v>0</v>
      </c>
      <c r="G415" s="77">
        <v>0</v>
      </c>
      <c r="H415" s="77">
        <v>0</v>
      </c>
      <c r="I415" s="77">
        <v>0</v>
      </c>
      <c r="J415" s="77">
        <v>0</v>
      </c>
      <c r="K415" s="77">
        <v>0</v>
      </c>
      <c r="L415" s="77">
        <v>0</v>
      </c>
      <c r="M415" s="77">
        <v>0</v>
      </c>
      <c r="N415" s="77">
        <v>0</v>
      </c>
      <c r="O415" s="77">
        <v>0</v>
      </c>
      <c r="P415" s="82">
        <v>0</v>
      </c>
      <c r="Q415" s="83">
        <f t="shared" si="18"/>
        <v>0</v>
      </c>
      <c r="S415" s="1">
        <f t="shared" si="19"/>
        <v>0</v>
      </c>
      <c r="T415" s="1">
        <f t="shared" si="19"/>
        <v>0</v>
      </c>
      <c r="U415" s="1">
        <f t="shared" si="20"/>
        <v>0</v>
      </c>
    </row>
    <row r="416" spans="1:21" x14ac:dyDescent="0.25">
      <c r="A416" s="24" t="s">
        <v>458</v>
      </c>
      <c r="B416" s="25" t="s">
        <v>65</v>
      </c>
      <c r="C416" s="81">
        <v>0</v>
      </c>
      <c r="D416" s="81">
        <v>0</v>
      </c>
      <c r="E416" s="77">
        <v>0</v>
      </c>
      <c r="F416" s="77">
        <v>0</v>
      </c>
      <c r="G416" s="77">
        <v>0</v>
      </c>
      <c r="H416" s="77">
        <v>0</v>
      </c>
      <c r="I416" s="77">
        <v>0</v>
      </c>
      <c r="J416" s="77">
        <v>0</v>
      </c>
      <c r="K416" s="77">
        <v>0</v>
      </c>
      <c r="L416" s="77">
        <v>0</v>
      </c>
      <c r="M416" s="77">
        <v>0</v>
      </c>
      <c r="N416" s="77">
        <v>0</v>
      </c>
      <c r="O416" s="77">
        <v>0</v>
      </c>
      <c r="P416" s="82">
        <v>0</v>
      </c>
      <c r="Q416" s="83">
        <f t="shared" si="18"/>
        <v>0</v>
      </c>
      <c r="S416" s="1">
        <f t="shared" si="19"/>
        <v>0</v>
      </c>
      <c r="T416" s="1">
        <f t="shared" si="19"/>
        <v>0</v>
      </c>
      <c r="U416" s="1">
        <f t="shared" si="20"/>
        <v>0</v>
      </c>
    </row>
    <row r="417" spans="1:21" x14ac:dyDescent="0.25">
      <c r="A417" s="51" t="s">
        <v>498</v>
      </c>
      <c r="B417" s="70"/>
      <c r="C417" s="49">
        <f t="shared" ref="C417:Q417" si="21">SUM(C5:C416)</f>
        <v>13951092</v>
      </c>
      <c r="D417" s="52">
        <f t="shared" si="21"/>
        <v>5550261</v>
      </c>
      <c r="E417" s="52">
        <f t="shared" si="21"/>
        <v>75270063</v>
      </c>
      <c r="F417" s="52">
        <f t="shared" si="21"/>
        <v>31151926</v>
      </c>
      <c r="G417" s="52">
        <f t="shared" si="21"/>
        <v>28507507</v>
      </c>
      <c r="H417" s="52">
        <f t="shared" si="21"/>
        <v>39610838</v>
      </c>
      <c r="I417" s="52">
        <f t="shared" si="21"/>
        <v>1468581</v>
      </c>
      <c r="J417" s="52">
        <f t="shared" si="21"/>
        <v>918928</v>
      </c>
      <c r="K417" s="52">
        <f t="shared" si="21"/>
        <v>0</v>
      </c>
      <c r="L417" s="52">
        <f t="shared" si="21"/>
        <v>3509</v>
      </c>
      <c r="M417" s="52">
        <f t="shared" si="21"/>
        <v>30379058</v>
      </c>
      <c r="N417" s="52">
        <f t="shared" si="21"/>
        <v>9969352</v>
      </c>
      <c r="O417" s="52">
        <f t="shared" si="21"/>
        <v>14078228</v>
      </c>
      <c r="P417" s="52">
        <f t="shared" si="21"/>
        <v>28454934</v>
      </c>
      <c r="Q417" s="66">
        <f t="shared" si="21"/>
        <v>279314277</v>
      </c>
      <c r="S417" s="1">
        <f t="shared" si="19"/>
        <v>163654529</v>
      </c>
      <c r="T417" s="1">
        <f t="shared" si="19"/>
        <v>115659748</v>
      </c>
      <c r="U417" s="1">
        <f t="shared" si="20"/>
        <v>279314277</v>
      </c>
    </row>
    <row r="418" spans="1:21" x14ac:dyDescent="0.25">
      <c r="A418" s="51" t="s">
        <v>461</v>
      </c>
      <c r="B418" s="70"/>
      <c r="C418" s="58">
        <f>(C417/$Q417)</f>
        <v>4.9947650903645002E-2</v>
      </c>
      <c r="D418" s="67">
        <f>(D417/$Q417)</f>
        <v>1.9871025067580057E-2</v>
      </c>
      <c r="E418" s="58">
        <f t="shared" ref="E418:Q418" si="22">(E417/$Q417)</f>
        <v>0.26948161693861428</v>
      </c>
      <c r="F418" s="58">
        <f t="shared" si="22"/>
        <v>0.11153001677748109</v>
      </c>
      <c r="G418" s="58">
        <f t="shared" si="22"/>
        <v>0.1020624770999443</v>
      </c>
      <c r="H418" s="58">
        <f t="shared" si="22"/>
        <v>0.14181458400710395</v>
      </c>
      <c r="I418" s="58">
        <f t="shared" si="22"/>
        <v>5.2578085723845756E-3</v>
      </c>
      <c r="J418" s="58">
        <f t="shared" si="22"/>
        <v>3.2899428195000574E-3</v>
      </c>
      <c r="K418" s="58">
        <f t="shared" si="22"/>
        <v>0</v>
      </c>
      <c r="L418" s="58">
        <f t="shared" si="22"/>
        <v>1.2562909557251168E-5</v>
      </c>
      <c r="M418" s="58">
        <f t="shared" si="22"/>
        <v>0.10876299746038402</v>
      </c>
      <c r="N418" s="58">
        <f t="shared" si="22"/>
        <v>3.5692239247763193E-2</v>
      </c>
      <c r="O418" s="58">
        <f t="shared" si="22"/>
        <v>5.0402822767273009E-2</v>
      </c>
      <c r="P418" s="58">
        <f t="shared" si="22"/>
        <v>0.10187425542876923</v>
      </c>
      <c r="Q418" s="68">
        <f t="shared" si="22"/>
        <v>1</v>
      </c>
    </row>
    <row r="419" spans="1:21" x14ac:dyDescent="0.25">
      <c r="A419" s="47" t="s">
        <v>500</v>
      </c>
      <c r="B419" s="71"/>
      <c r="C419" s="54">
        <f t="shared" ref="C419:Q419" si="23">COUNTIF(C5:C416,"&gt;0")</f>
        <v>90</v>
      </c>
      <c r="D419" s="69">
        <f t="shared" si="23"/>
        <v>63</v>
      </c>
      <c r="E419" s="69">
        <f t="shared" si="23"/>
        <v>80</v>
      </c>
      <c r="F419" s="69">
        <f t="shared" si="23"/>
        <v>59</v>
      </c>
      <c r="G419" s="69">
        <f t="shared" si="23"/>
        <v>69</v>
      </c>
      <c r="H419" s="69">
        <f t="shared" si="23"/>
        <v>58</v>
      </c>
      <c r="I419" s="69">
        <f t="shared" si="23"/>
        <v>3</v>
      </c>
      <c r="J419" s="69">
        <f t="shared" si="23"/>
        <v>6</v>
      </c>
      <c r="K419" s="69">
        <f t="shared" si="23"/>
        <v>0</v>
      </c>
      <c r="L419" s="69">
        <f t="shared" si="23"/>
        <v>1</v>
      </c>
      <c r="M419" s="69">
        <f t="shared" si="23"/>
        <v>97</v>
      </c>
      <c r="N419" s="69">
        <f t="shared" si="23"/>
        <v>35</v>
      </c>
      <c r="O419" s="69">
        <f t="shared" si="23"/>
        <v>46</v>
      </c>
      <c r="P419" s="69">
        <f t="shared" si="23"/>
        <v>25</v>
      </c>
      <c r="Q419" s="57">
        <f t="shared" si="23"/>
        <v>206</v>
      </c>
    </row>
    <row r="420" spans="1:21" x14ac:dyDescent="0.25">
      <c r="A420" s="37"/>
      <c r="B420" s="28"/>
      <c r="C420" s="26"/>
      <c r="D420" s="26"/>
      <c r="E420" s="26"/>
      <c r="F420" s="26"/>
      <c r="G420" s="26"/>
      <c r="H420" s="26"/>
      <c r="I420" s="26"/>
      <c r="J420" s="26"/>
      <c r="K420" s="26"/>
      <c r="L420" s="26"/>
      <c r="M420" s="26"/>
      <c r="N420" s="26"/>
      <c r="O420" s="26"/>
      <c r="P420" s="26"/>
      <c r="Q420" s="27"/>
    </row>
    <row r="421" spans="1:21" ht="13.8" thickBot="1" x14ac:dyDescent="0.3">
      <c r="A421" s="29" t="s">
        <v>465</v>
      </c>
      <c r="B421" s="31"/>
      <c r="C421" s="32"/>
      <c r="D421" s="32"/>
      <c r="E421" s="32"/>
      <c r="F421" s="32"/>
      <c r="G421" s="32"/>
      <c r="H421" s="32"/>
      <c r="I421" s="32"/>
      <c r="J421" s="32"/>
      <c r="K421" s="32"/>
      <c r="L421" s="32"/>
      <c r="M421" s="32"/>
      <c r="N421" s="32"/>
      <c r="O421" s="32"/>
      <c r="P421" s="32"/>
      <c r="Q421" s="33"/>
    </row>
    <row r="422" spans="1:21" x14ac:dyDescent="0.25">
      <c r="E422" s="1"/>
      <c r="F422" s="1"/>
      <c r="G422" s="1"/>
      <c r="H422" s="1"/>
      <c r="I422" s="1"/>
      <c r="J422" s="1"/>
      <c r="K422" s="1"/>
      <c r="L422" s="1"/>
      <c r="M422" s="1"/>
      <c r="N422" s="1"/>
      <c r="O422" s="1"/>
      <c r="P422" s="1"/>
      <c r="Q422" s="1"/>
    </row>
  </sheetData>
  <mergeCells count="7">
    <mergeCell ref="O3:P3"/>
    <mergeCell ref="C3:D3"/>
    <mergeCell ref="E3:F3"/>
    <mergeCell ref="G3:H3"/>
    <mergeCell ref="I3:J3"/>
    <mergeCell ref="K3:L3"/>
    <mergeCell ref="M3:N3"/>
  </mergeCells>
  <printOptions horizontalCentered="1"/>
  <pageMargins left="0.5" right="0.5" top="0.5" bottom="0.5" header="0.3" footer="0.3"/>
  <pageSetup paperSize="5" scale="67" fitToHeight="0" orientation="landscape" r:id="rId1"/>
  <headerFooter>
    <oddFooter>&amp;L&amp;12Office of Economic and Demographic Research&amp;R&amp;12Page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64</vt:i4>
      </vt:variant>
    </vt:vector>
  </HeadingPairs>
  <TitlesOfParts>
    <vt:vector size="96" baseType="lpstr">
      <vt:lpstr>Totals by Year</vt:lpstr>
      <vt:lpstr>2023</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'1993'!Print_Area</vt:lpstr>
      <vt:lpstr>'1994'!Print_Area</vt:lpstr>
      <vt:lpstr>'1995'!Print_Area</vt:lpstr>
      <vt:lpstr>'1996'!Print_Area</vt:lpstr>
      <vt:lpstr>'1997'!Print_Area</vt:lpstr>
      <vt:lpstr>'1998'!Print_Area</vt:lpstr>
      <vt:lpstr>'1999'!Print_Area</vt:lpstr>
      <vt:lpstr>'2000'!Print_Area</vt:lpstr>
      <vt:lpstr>'2001'!Print_Area</vt:lpstr>
      <vt:lpstr>'2002'!Print_Area</vt:lpstr>
      <vt:lpstr>'2003'!Print_Area</vt:lpstr>
      <vt:lpstr>'2004'!Print_Area</vt:lpstr>
      <vt:lpstr>'2005'!Print_Area</vt:lpstr>
      <vt:lpstr>'2006'!Print_Area</vt:lpstr>
      <vt:lpstr>'2007'!Print_Area</vt:lpstr>
      <vt:lpstr>'2008'!Print_Area</vt:lpstr>
      <vt:lpstr>'2009'!Print_Area</vt:lpstr>
      <vt:lpstr>'2010'!Print_Area</vt:lpstr>
      <vt:lpstr>'2011'!Print_Area</vt:lpstr>
      <vt:lpstr>'2012'!Print_Area</vt:lpstr>
      <vt:lpstr>'2013'!Print_Area</vt:lpstr>
      <vt:lpstr>'2014'!Print_Area</vt:lpstr>
      <vt:lpstr>'2015'!Print_Area</vt:lpstr>
      <vt:lpstr>'2016'!Print_Area</vt:lpstr>
      <vt:lpstr>'2017'!Print_Area</vt:lpstr>
      <vt:lpstr>'2018'!Print_Area</vt:lpstr>
      <vt:lpstr>'2019'!Print_Area</vt:lpstr>
      <vt:lpstr>'2020'!Print_Area</vt:lpstr>
      <vt:lpstr>'2021'!Print_Area</vt:lpstr>
      <vt:lpstr>'2022'!Print_Area</vt:lpstr>
      <vt:lpstr>'2023'!Print_Area</vt:lpstr>
      <vt:lpstr>'Totals by Year'!Print_Area</vt:lpstr>
      <vt:lpstr>'1993'!Print_Titles</vt:lpstr>
      <vt:lpstr>'1994'!Print_Titles</vt:lpstr>
      <vt:lpstr>'1995'!Print_Titles</vt:lpstr>
      <vt:lpstr>'1996'!Print_Titles</vt:lpstr>
      <vt:lpstr>'1997'!Print_Titles</vt:lpstr>
      <vt:lpstr>'1998'!Print_Titles</vt:lpstr>
      <vt:lpstr>'1999'!Print_Titles</vt:lpstr>
      <vt:lpstr>'2000'!Print_Titles</vt:lpstr>
      <vt:lpstr>'2001'!Print_Titles</vt:lpstr>
      <vt:lpstr>'2002'!Print_Titles</vt:lpstr>
      <vt:lpstr>'2003'!Print_Titles</vt:lpstr>
      <vt:lpstr>'2004'!Print_Titles</vt:lpstr>
      <vt:lpstr>'2005'!Print_Titles</vt:lpstr>
      <vt:lpstr>'2006'!Print_Titles</vt:lpstr>
      <vt:lpstr>'2007'!Print_Titles</vt:lpstr>
      <vt:lpstr>'2008'!Print_Titles</vt:lpstr>
      <vt:lpstr>'2009'!Print_Titles</vt:lpstr>
      <vt:lpstr>'2010'!Print_Titles</vt:lpstr>
      <vt:lpstr>'2011'!Print_Titles</vt:lpstr>
      <vt:lpstr>'2012'!Print_Titles</vt:lpstr>
      <vt:lpstr>'2013'!Print_Titles</vt:lpstr>
      <vt:lpstr>'2014'!Print_Titles</vt:lpstr>
      <vt:lpstr>'2015'!Print_Titles</vt:lpstr>
      <vt:lpstr>'2016'!Print_Titles</vt:lpstr>
      <vt:lpstr>'2017'!Print_Titles</vt:lpstr>
      <vt:lpstr>'2018'!Print_Titles</vt:lpstr>
      <vt:lpstr>'2019'!Print_Titles</vt:lpstr>
      <vt:lpstr>'2020'!Print_Titles</vt:lpstr>
      <vt:lpstr>'2021'!Print_Titles</vt:lpstr>
      <vt:lpstr>'2022'!Print_Titles</vt:lpstr>
      <vt:lpstr>'2023'!Print_Titles</vt:lpstr>
      <vt:lpstr>'Totals by Year'!Print_Titles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Florida</dc:creator>
  <cp:lastModifiedBy>O'Cain, Steve</cp:lastModifiedBy>
  <cp:lastPrinted>2025-01-28T20:00:28Z</cp:lastPrinted>
  <dcterms:created xsi:type="dcterms:W3CDTF">2000-07-05T17:45:16Z</dcterms:created>
  <dcterms:modified xsi:type="dcterms:W3CDTF">2025-01-28T20:06:48Z</dcterms:modified>
</cp:coreProperties>
</file>